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902" activeTab="3"/>
  </bookViews>
  <sheets>
    <sheet name="Taxo" sheetId="22" r:id="rId1"/>
    <sheet name="Spp" sheetId="21" r:id="rId2"/>
    <sheet name="GFQuimbayo" sheetId="23" r:id="rId3"/>
    <sheet name="Peces_1995-1996_2014-2019" sheetId="17" r:id="rId4"/>
  </sheets>
  <externalReferences>
    <externalReference r:id="rId5"/>
  </externalReferences>
  <definedNames>
    <definedName name="_xlnm._FilterDatabase" localSheetId="2" hidden="1">GFQuimbayo!$A$1:$F$174</definedName>
    <definedName name="_xlnm._FilterDatabase" localSheetId="3" hidden="1">'Peces_1995-1996_2014-2019'!$A$2:$BF$2528</definedName>
    <definedName name="_xlnm._FilterDatabase" localSheetId="1" hidden="1">Spp!$A$1:$P$307</definedName>
    <definedName name="_xlnm._FilterDatabase" localSheetId="0" hidden="1">Taxo!$A$1:$F$155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V4" i="17"/>
  <c r="AV5"/>
  <c r="AV6"/>
  <c r="AV7"/>
  <c r="AV8"/>
  <c r="AV9"/>
  <c r="AV10"/>
  <c r="AV11"/>
  <c r="AV12"/>
  <c r="AV13"/>
  <c r="AV14"/>
  <c r="AV15"/>
  <c r="AV16"/>
  <c r="AV17"/>
  <c r="AV18"/>
  <c r="AV19"/>
  <c r="AV20"/>
  <c r="AV21"/>
  <c r="AV22"/>
  <c r="AV23"/>
  <c r="AV24"/>
  <c r="AV25"/>
  <c r="AV26"/>
  <c r="AV27"/>
  <c r="AV28"/>
  <c r="AV29"/>
  <c r="AV30"/>
  <c r="AV31"/>
  <c r="AV32"/>
  <c r="AV33"/>
  <c r="AV34"/>
  <c r="AV35"/>
  <c r="AV36"/>
  <c r="AV37"/>
  <c r="AV38"/>
  <c r="AV39"/>
  <c r="AV40"/>
  <c r="AV41"/>
  <c r="AV42"/>
  <c r="AV43"/>
  <c r="AV44"/>
  <c r="AV45"/>
  <c r="AV46"/>
  <c r="AV47"/>
  <c r="AV48"/>
  <c r="AV49"/>
  <c r="AV50"/>
  <c r="AV51"/>
  <c r="AV52"/>
  <c r="AV53"/>
  <c r="AV54"/>
  <c r="AV55"/>
  <c r="AV56"/>
  <c r="AV57"/>
  <c r="AV58"/>
  <c r="AV59"/>
  <c r="AV60"/>
  <c r="AV61"/>
  <c r="AV62"/>
  <c r="AV63"/>
  <c r="AV64"/>
  <c r="AV65"/>
  <c r="AV66"/>
  <c r="AV67"/>
  <c r="AV68"/>
  <c r="AV69"/>
  <c r="AV70"/>
  <c r="AV71"/>
  <c r="AV72"/>
  <c r="AV73"/>
  <c r="AV74"/>
  <c r="AV75"/>
  <c r="AV76"/>
  <c r="AV77"/>
  <c r="AV78"/>
  <c r="AV79"/>
  <c r="AV80"/>
  <c r="AV81"/>
  <c r="AV82"/>
  <c r="AV83"/>
  <c r="AV84"/>
  <c r="AV85"/>
  <c r="AV86"/>
  <c r="AV87"/>
  <c r="AV88"/>
  <c r="AV89"/>
  <c r="AV90"/>
  <c r="AV91"/>
  <c r="AV92"/>
  <c r="AV93"/>
  <c r="AV94"/>
  <c r="AV95"/>
  <c r="AV96"/>
  <c r="AV97"/>
  <c r="AV98"/>
  <c r="AV99"/>
  <c r="AV100"/>
  <c r="AV101"/>
  <c r="AV102"/>
  <c r="AV103"/>
  <c r="AV104"/>
  <c r="AV105"/>
  <c r="AV106"/>
  <c r="AV107"/>
  <c r="AV108"/>
  <c r="AV109"/>
  <c r="AV110"/>
  <c r="AV111"/>
  <c r="AV112"/>
  <c r="AV113"/>
  <c r="AV114"/>
  <c r="AV115"/>
  <c r="AV116"/>
  <c r="AV117"/>
  <c r="AV118"/>
  <c r="AV119"/>
  <c r="AV120"/>
  <c r="AV121"/>
  <c r="AV122"/>
  <c r="AV123"/>
  <c r="AV124"/>
  <c r="AV125"/>
  <c r="AV126"/>
  <c r="AV127"/>
  <c r="AV128"/>
  <c r="AV129"/>
  <c r="AV130"/>
  <c r="AV131"/>
  <c r="AV132"/>
  <c r="AV133"/>
  <c r="AV134"/>
  <c r="AV135"/>
  <c r="AV136"/>
  <c r="AV137"/>
  <c r="AV138"/>
  <c r="AV139"/>
  <c r="AV140"/>
  <c r="AV141"/>
  <c r="AV142"/>
  <c r="AV143"/>
  <c r="AV144"/>
  <c r="AV145"/>
  <c r="AV146"/>
  <c r="AV147"/>
  <c r="AV148"/>
  <c r="AV149"/>
  <c r="AV150"/>
  <c r="AV151"/>
  <c r="AV152"/>
  <c r="AV153"/>
  <c r="AV154"/>
  <c r="AV155"/>
  <c r="AV156"/>
  <c r="AV157"/>
  <c r="AV158"/>
  <c r="AV159"/>
  <c r="AV160"/>
  <c r="AV161"/>
  <c r="AV162"/>
  <c r="AV163"/>
  <c r="AV164"/>
  <c r="AV165"/>
  <c r="AV166"/>
  <c r="AV167"/>
  <c r="AV168"/>
  <c r="AV169"/>
  <c r="AV170"/>
  <c r="AV171"/>
  <c r="AV172"/>
  <c r="AV173"/>
  <c r="AV174"/>
  <c r="AV175"/>
  <c r="AV176"/>
  <c r="AV177"/>
  <c r="AV178"/>
  <c r="AV179"/>
  <c r="AV180"/>
  <c r="AV181"/>
  <c r="AV182"/>
  <c r="AV183"/>
  <c r="AV184"/>
  <c r="AV185"/>
  <c r="AV186"/>
  <c r="AV187"/>
  <c r="AV188"/>
  <c r="AV189"/>
  <c r="AV190"/>
  <c r="AV191"/>
  <c r="AV192"/>
  <c r="AV193"/>
  <c r="AV194"/>
  <c r="AV195"/>
  <c r="AV196"/>
  <c r="AV197"/>
  <c r="AV198"/>
  <c r="AV199"/>
  <c r="AV200"/>
  <c r="AV201"/>
  <c r="AV202"/>
  <c r="AV203"/>
  <c r="AV204"/>
  <c r="AV205"/>
  <c r="AV206"/>
  <c r="AV207"/>
  <c r="AV208"/>
  <c r="AV209"/>
  <c r="AV210"/>
  <c r="AV211"/>
  <c r="AV212"/>
  <c r="AV213"/>
  <c r="AV214"/>
  <c r="AV215"/>
  <c r="AV216"/>
  <c r="AV217"/>
  <c r="AV218"/>
  <c r="AV219"/>
  <c r="AV220"/>
  <c r="AV221"/>
  <c r="AV222"/>
  <c r="AV223"/>
  <c r="AV224"/>
  <c r="AV225"/>
  <c r="AV226"/>
  <c r="AV227"/>
  <c r="AV228"/>
  <c r="AV229"/>
  <c r="AV230"/>
  <c r="AV231"/>
  <c r="AV232"/>
  <c r="AV233"/>
  <c r="AV234"/>
  <c r="AV235"/>
  <c r="AV236"/>
  <c r="AV237"/>
  <c r="AV238"/>
  <c r="AV239"/>
  <c r="AV240"/>
  <c r="AV241"/>
  <c r="AV242"/>
  <c r="AV243"/>
  <c r="AV244"/>
  <c r="AV245"/>
  <c r="AV246"/>
  <c r="AV247"/>
  <c r="AV248"/>
  <c r="AV249"/>
  <c r="AV250"/>
  <c r="AV251"/>
  <c r="AV252"/>
  <c r="AV253"/>
  <c r="AV254"/>
  <c r="AV255"/>
  <c r="AV256"/>
  <c r="AV257"/>
  <c r="AV258"/>
  <c r="AV259"/>
  <c r="AV260"/>
  <c r="AV261"/>
  <c r="AV262"/>
  <c r="AV263"/>
  <c r="AV264"/>
  <c r="AV265"/>
  <c r="AV266"/>
  <c r="AV267"/>
  <c r="AV268"/>
  <c r="AV269"/>
  <c r="AV270"/>
  <c r="AV271"/>
  <c r="AV272"/>
  <c r="AV273"/>
  <c r="AV274"/>
  <c r="AV275"/>
  <c r="AV276"/>
  <c r="AV277"/>
  <c r="AV278"/>
  <c r="AV279"/>
  <c r="AV280"/>
  <c r="AV281"/>
  <c r="AV282"/>
  <c r="AV283"/>
  <c r="AV284"/>
  <c r="AV285"/>
  <c r="AV286"/>
  <c r="AV287"/>
  <c r="AV288"/>
  <c r="AV289"/>
  <c r="AV290"/>
  <c r="AV291"/>
  <c r="AV292"/>
  <c r="AV293"/>
  <c r="AV294"/>
  <c r="AV295"/>
  <c r="AV296"/>
  <c r="AV297"/>
  <c r="AV298"/>
  <c r="AV299"/>
  <c r="AV300"/>
  <c r="AV301"/>
  <c r="AV302"/>
  <c r="AV303"/>
  <c r="AV304"/>
  <c r="AV305"/>
  <c r="AV306"/>
  <c r="AV307"/>
  <c r="AV308"/>
  <c r="AV309"/>
  <c r="AV310"/>
  <c r="AV311"/>
  <c r="AV312"/>
  <c r="AV313"/>
  <c r="AV314"/>
  <c r="AV315"/>
  <c r="AV316"/>
  <c r="AV317"/>
  <c r="AV318"/>
  <c r="AV319"/>
  <c r="AV320"/>
  <c r="AV321"/>
  <c r="AV322"/>
  <c r="AV323"/>
  <c r="AV324"/>
  <c r="AV325"/>
  <c r="AV326"/>
  <c r="AV327"/>
  <c r="AV328"/>
  <c r="AV329"/>
  <c r="AV330"/>
  <c r="AV331"/>
  <c r="AV332"/>
  <c r="AV333"/>
  <c r="AV334"/>
  <c r="AV335"/>
  <c r="AV336"/>
  <c r="AV337"/>
  <c r="AV338"/>
  <c r="AV339"/>
  <c r="AV340"/>
  <c r="AV341"/>
  <c r="AV342"/>
  <c r="AV343"/>
  <c r="AV344"/>
  <c r="AV345"/>
  <c r="AV346"/>
  <c r="AV347"/>
  <c r="AV348"/>
  <c r="AV349"/>
  <c r="AV350"/>
  <c r="AV351"/>
  <c r="AV352"/>
  <c r="AV353"/>
  <c r="AV354"/>
  <c r="AV355"/>
  <c r="AV356"/>
  <c r="AV357"/>
  <c r="AV358"/>
  <c r="AV359"/>
  <c r="AV360"/>
  <c r="AV361"/>
  <c r="AV362"/>
  <c r="AV363"/>
  <c r="AV364"/>
  <c r="AV365"/>
  <c r="AV366"/>
  <c r="AV367"/>
  <c r="AV368"/>
  <c r="AV369"/>
  <c r="AV370"/>
  <c r="AV371"/>
  <c r="AV372"/>
  <c r="AV373"/>
  <c r="AV374"/>
  <c r="AV375"/>
  <c r="AV376"/>
  <c r="AV377"/>
  <c r="AV378"/>
  <c r="AV379"/>
  <c r="AV380"/>
  <c r="AV381"/>
  <c r="AV382"/>
  <c r="AV383"/>
  <c r="AV384"/>
  <c r="AV385"/>
  <c r="AV386"/>
  <c r="AV387"/>
  <c r="AV388"/>
  <c r="AV389"/>
  <c r="AV390"/>
  <c r="AV391"/>
  <c r="AV392"/>
  <c r="AV393"/>
  <c r="AV394"/>
  <c r="AV395"/>
  <c r="AV396"/>
  <c r="AV397"/>
  <c r="AV398"/>
  <c r="AV399"/>
  <c r="AV400"/>
  <c r="AV401"/>
  <c r="AV402"/>
  <c r="AV403"/>
  <c r="AV404"/>
  <c r="AV405"/>
  <c r="AV406"/>
  <c r="AV407"/>
  <c r="AV408"/>
  <c r="AV409"/>
  <c r="AV410"/>
  <c r="AV411"/>
  <c r="AV412"/>
  <c r="AV413"/>
  <c r="AV414"/>
  <c r="AV415"/>
  <c r="AV416"/>
  <c r="AV417"/>
  <c r="AV418"/>
  <c r="AV419"/>
  <c r="AV420"/>
  <c r="AV421"/>
  <c r="AV422"/>
  <c r="AV423"/>
  <c r="AV424"/>
  <c r="AV425"/>
  <c r="AV426"/>
  <c r="AV427"/>
  <c r="AV428"/>
  <c r="AV429"/>
  <c r="AV430"/>
  <c r="AV431"/>
  <c r="AV432"/>
  <c r="AV433"/>
  <c r="AV434"/>
  <c r="AV435"/>
  <c r="AV436"/>
  <c r="AV437"/>
  <c r="AV438"/>
  <c r="AV439"/>
  <c r="AV440"/>
  <c r="AV441"/>
  <c r="AV442"/>
  <c r="AV443"/>
  <c r="AV444"/>
  <c r="AV445"/>
  <c r="AV446"/>
  <c r="AV447"/>
  <c r="AV448"/>
  <c r="AV449"/>
  <c r="AV450"/>
  <c r="AV451"/>
  <c r="AV452"/>
  <c r="AV453"/>
  <c r="AV454"/>
  <c r="AV455"/>
  <c r="AV456"/>
  <c r="AV457"/>
  <c r="AV458"/>
  <c r="AV459"/>
  <c r="AV460"/>
  <c r="AV461"/>
  <c r="AV462"/>
  <c r="AV463"/>
  <c r="AV464"/>
  <c r="AV465"/>
  <c r="AV466"/>
  <c r="AV467"/>
  <c r="AV468"/>
  <c r="AV469"/>
  <c r="AV470"/>
  <c r="AV471"/>
  <c r="AV472"/>
  <c r="AV473"/>
  <c r="AV474"/>
  <c r="AV475"/>
  <c r="AV476"/>
  <c r="AV477"/>
  <c r="AV478"/>
  <c r="AV479"/>
  <c r="AV480"/>
  <c r="AV481"/>
  <c r="AV482"/>
  <c r="AV483"/>
  <c r="AV484"/>
  <c r="AV485"/>
  <c r="AV486"/>
  <c r="AV487"/>
  <c r="AV488"/>
  <c r="AV489"/>
  <c r="AV490"/>
  <c r="AV491"/>
  <c r="AV492"/>
  <c r="AV493"/>
  <c r="AV494"/>
  <c r="AV495"/>
  <c r="AV496"/>
  <c r="AV497"/>
  <c r="AV498"/>
  <c r="AV499"/>
  <c r="AV500"/>
  <c r="AV501"/>
  <c r="AV502"/>
  <c r="AV503"/>
  <c r="AV504"/>
  <c r="AV505"/>
  <c r="AV506"/>
  <c r="AV507"/>
  <c r="AV508"/>
  <c r="AV509"/>
  <c r="AV510"/>
  <c r="AV511"/>
  <c r="AV512"/>
  <c r="AV513"/>
  <c r="AV514"/>
  <c r="AV515"/>
  <c r="AV516"/>
  <c r="AV517"/>
  <c r="AV518"/>
  <c r="AV519"/>
  <c r="AV520"/>
  <c r="AV521"/>
  <c r="AV522"/>
  <c r="AV523"/>
  <c r="AV524"/>
  <c r="AV525"/>
  <c r="AV526"/>
  <c r="AV527"/>
  <c r="AV528"/>
  <c r="AV529"/>
  <c r="AV530"/>
  <c r="AV531"/>
  <c r="AV532"/>
  <c r="AV533"/>
  <c r="AV534"/>
  <c r="AV535"/>
  <c r="AV536"/>
  <c r="AV537"/>
  <c r="AV538"/>
  <c r="AV539"/>
  <c r="AV540"/>
  <c r="AV541"/>
  <c r="AV542"/>
  <c r="AV543"/>
  <c r="AV544"/>
  <c r="AV545"/>
  <c r="AV546"/>
  <c r="AV547"/>
  <c r="AV548"/>
  <c r="AV549"/>
  <c r="AV550"/>
  <c r="AV551"/>
  <c r="AV552"/>
  <c r="AV553"/>
  <c r="AV554"/>
  <c r="AV555"/>
  <c r="AV556"/>
  <c r="AV557"/>
  <c r="AV558"/>
  <c r="AV559"/>
  <c r="AV560"/>
  <c r="AV561"/>
  <c r="AV562"/>
  <c r="AV563"/>
  <c r="AV564"/>
  <c r="AV565"/>
  <c r="AV566"/>
  <c r="AV567"/>
  <c r="AV568"/>
  <c r="AV569"/>
  <c r="AV570"/>
  <c r="AV571"/>
  <c r="AV572"/>
  <c r="AV573"/>
  <c r="AV574"/>
  <c r="AV575"/>
  <c r="AV576"/>
  <c r="AV577"/>
  <c r="AV578"/>
  <c r="AV579"/>
  <c r="AV580"/>
  <c r="AV581"/>
  <c r="AV582"/>
  <c r="AV583"/>
  <c r="AV584"/>
  <c r="AV585"/>
  <c r="AV586"/>
  <c r="AV587"/>
  <c r="AV588"/>
  <c r="AV589"/>
  <c r="AV590"/>
  <c r="AV591"/>
  <c r="AV592"/>
  <c r="AV593"/>
  <c r="AV594"/>
  <c r="AV595"/>
  <c r="AV596"/>
  <c r="AV597"/>
  <c r="AV598"/>
  <c r="AV599"/>
  <c r="AV600"/>
  <c r="AV601"/>
  <c r="AV602"/>
  <c r="AV603"/>
  <c r="AV604"/>
  <c r="AV605"/>
  <c r="AV606"/>
  <c r="AV607"/>
  <c r="AV608"/>
  <c r="AV609"/>
  <c r="AV610"/>
  <c r="AV611"/>
  <c r="AV612"/>
  <c r="AV613"/>
  <c r="AV614"/>
  <c r="AV615"/>
  <c r="AV616"/>
  <c r="AV617"/>
  <c r="AV618"/>
  <c r="AV619"/>
  <c r="AV620"/>
  <c r="AV621"/>
  <c r="AV622"/>
  <c r="AV623"/>
  <c r="AV624"/>
  <c r="AV625"/>
  <c r="AV626"/>
  <c r="AV627"/>
  <c r="AV628"/>
  <c r="AV629"/>
  <c r="AV630"/>
  <c r="AV631"/>
  <c r="AV632"/>
  <c r="AV633"/>
  <c r="AV634"/>
  <c r="AV635"/>
  <c r="AV636"/>
  <c r="AV637"/>
  <c r="AV638"/>
  <c r="AV639"/>
  <c r="AV640"/>
  <c r="AV641"/>
  <c r="AV642"/>
  <c r="AV643"/>
  <c r="AV644"/>
  <c r="AV645"/>
  <c r="AV646"/>
  <c r="AV647"/>
  <c r="AV648"/>
  <c r="AV649"/>
  <c r="AV650"/>
  <c r="AV651"/>
  <c r="AV652"/>
  <c r="AV653"/>
  <c r="AV654"/>
  <c r="AV655"/>
  <c r="AV656"/>
  <c r="AV657"/>
  <c r="AV658"/>
  <c r="AV659"/>
  <c r="AV660"/>
  <c r="AV661"/>
  <c r="AV662"/>
  <c r="AV663"/>
  <c r="AV664"/>
  <c r="AV665"/>
  <c r="AV666"/>
  <c r="AV667"/>
  <c r="AV668"/>
  <c r="AV669"/>
  <c r="AV670"/>
  <c r="AV671"/>
  <c r="AV672"/>
  <c r="AV673"/>
  <c r="AV674"/>
  <c r="AV675"/>
  <c r="AV676"/>
  <c r="AV677"/>
  <c r="AV678"/>
  <c r="AV679"/>
  <c r="AV680"/>
  <c r="AV681"/>
  <c r="AV682"/>
  <c r="AV683"/>
  <c r="AV684"/>
  <c r="AV685"/>
  <c r="AV686"/>
  <c r="AV687"/>
  <c r="AV688"/>
  <c r="AV689"/>
  <c r="AV690"/>
  <c r="AV691"/>
  <c r="AV692"/>
  <c r="AV693"/>
  <c r="AV694"/>
  <c r="AV695"/>
  <c r="AV696"/>
  <c r="AV697"/>
  <c r="AV698"/>
  <c r="AV699"/>
  <c r="AV700"/>
  <c r="AV701"/>
  <c r="AV702"/>
  <c r="AV703"/>
  <c r="AV704"/>
  <c r="AV705"/>
  <c r="AV706"/>
  <c r="AV707"/>
  <c r="AV708"/>
  <c r="AV709"/>
  <c r="AV710"/>
  <c r="AV711"/>
  <c r="AV712"/>
  <c r="AV713"/>
  <c r="AV714"/>
  <c r="AV715"/>
  <c r="AV716"/>
  <c r="AV717"/>
  <c r="AV718"/>
  <c r="AV719"/>
  <c r="AV720"/>
  <c r="AV721"/>
  <c r="AV722"/>
  <c r="AV723"/>
  <c r="AV724"/>
  <c r="AV725"/>
  <c r="AV726"/>
  <c r="AV727"/>
  <c r="AV728"/>
  <c r="AV729"/>
  <c r="AV730"/>
  <c r="AV731"/>
  <c r="AV732"/>
  <c r="AV733"/>
  <c r="AV734"/>
  <c r="AV735"/>
  <c r="AV736"/>
  <c r="AV737"/>
  <c r="AV738"/>
  <c r="AV739"/>
  <c r="AV740"/>
  <c r="AV741"/>
  <c r="AV742"/>
  <c r="AV743"/>
  <c r="AV744"/>
  <c r="AV745"/>
  <c r="AV746"/>
  <c r="AV747"/>
  <c r="AV748"/>
  <c r="AV749"/>
  <c r="AV750"/>
  <c r="AV751"/>
  <c r="AV752"/>
  <c r="AV753"/>
  <c r="AV754"/>
  <c r="AV755"/>
  <c r="AV756"/>
  <c r="AV757"/>
  <c r="AV758"/>
  <c r="AV759"/>
  <c r="AV760"/>
  <c r="AV761"/>
  <c r="AV762"/>
  <c r="AV763"/>
  <c r="AV764"/>
  <c r="AV765"/>
  <c r="AV766"/>
  <c r="AV767"/>
  <c r="AV768"/>
  <c r="AV769"/>
  <c r="AV770"/>
  <c r="AV771"/>
  <c r="AV772"/>
  <c r="AV773"/>
  <c r="AV774"/>
  <c r="AV775"/>
  <c r="AV776"/>
  <c r="AV777"/>
  <c r="AV778"/>
  <c r="AV779"/>
  <c r="AV780"/>
  <c r="AV781"/>
  <c r="AV782"/>
  <c r="AV783"/>
  <c r="AV784"/>
  <c r="AV785"/>
  <c r="AV786"/>
  <c r="AV787"/>
  <c r="AV788"/>
  <c r="AV789"/>
  <c r="AV790"/>
  <c r="AV791"/>
  <c r="AV792"/>
  <c r="AV793"/>
  <c r="AV794"/>
  <c r="AV795"/>
  <c r="AV796"/>
  <c r="AV797"/>
  <c r="AV798"/>
  <c r="AV799"/>
  <c r="AV800"/>
  <c r="AV801"/>
  <c r="AV802"/>
  <c r="AV803"/>
  <c r="AV804"/>
  <c r="AV805"/>
  <c r="AV806"/>
  <c r="AV807"/>
  <c r="AV808"/>
  <c r="AV809"/>
  <c r="AV810"/>
  <c r="AV811"/>
  <c r="AV812"/>
  <c r="AV813"/>
  <c r="AV814"/>
  <c r="AV815"/>
  <c r="AV816"/>
  <c r="AV817"/>
  <c r="AV818"/>
  <c r="AV819"/>
  <c r="AV820"/>
  <c r="AV821"/>
  <c r="AV822"/>
  <c r="AV823"/>
  <c r="AV824"/>
  <c r="AV825"/>
  <c r="AV826"/>
  <c r="AV827"/>
  <c r="AV828"/>
  <c r="AV829"/>
  <c r="AV830"/>
  <c r="AV831"/>
  <c r="AV832"/>
  <c r="AV833"/>
  <c r="AV834"/>
  <c r="AV835"/>
  <c r="AV836"/>
  <c r="AV837"/>
  <c r="AV838"/>
  <c r="AV839"/>
  <c r="AV840"/>
  <c r="AV841"/>
  <c r="AV842"/>
  <c r="AV843"/>
  <c r="AV844"/>
  <c r="AV845"/>
  <c r="AV846"/>
  <c r="AV847"/>
  <c r="AV848"/>
  <c r="AV849"/>
  <c r="AV850"/>
  <c r="AV851"/>
  <c r="AV852"/>
  <c r="AV853"/>
  <c r="AV854"/>
  <c r="AV855"/>
  <c r="AV856"/>
  <c r="AV857"/>
  <c r="AV858"/>
  <c r="AV859"/>
  <c r="AV860"/>
  <c r="AV861"/>
  <c r="AV862"/>
  <c r="AV863"/>
  <c r="AV864"/>
  <c r="AV865"/>
  <c r="AV866"/>
  <c r="AV867"/>
  <c r="AV868"/>
  <c r="AV869"/>
  <c r="AV870"/>
  <c r="AV871"/>
  <c r="AV872"/>
  <c r="AV873"/>
  <c r="AV874"/>
  <c r="AV875"/>
  <c r="AV876"/>
  <c r="AV877"/>
  <c r="AV878"/>
  <c r="AV879"/>
  <c r="AV880"/>
  <c r="AV881"/>
  <c r="AV882"/>
  <c r="AV883"/>
  <c r="AV884"/>
  <c r="AV885"/>
  <c r="AV886"/>
  <c r="AV887"/>
  <c r="AV888"/>
  <c r="AV889"/>
  <c r="AV890"/>
  <c r="AV891"/>
  <c r="AV892"/>
  <c r="AV893"/>
  <c r="AV894"/>
  <c r="AV895"/>
  <c r="AV896"/>
  <c r="AV897"/>
  <c r="AV898"/>
  <c r="AV899"/>
  <c r="AV900"/>
  <c r="AV901"/>
  <c r="AV902"/>
  <c r="AV903"/>
  <c r="AV904"/>
  <c r="AV905"/>
  <c r="AV906"/>
  <c r="AV907"/>
  <c r="AV908"/>
  <c r="AV909"/>
  <c r="AV910"/>
  <c r="AV911"/>
  <c r="AV912"/>
  <c r="AV913"/>
  <c r="AV914"/>
  <c r="AV915"/>
  <c r="AV916"/>
  <c r="AV917"/>
  <c r="AV918"/>
  <c r="AV919"/>
  <c r="AV920"/>
  <c r="AV921"/>
  <c r="AV922"/>
  <c r="AV923"/>
  <c r="AV924"/>
  <c r="AV925"/>
  <c r="AV926"/>
  <c r="AV927"/>
  <c r="AV928"/>
  <c r="AV929"/>
  <c r="AV930"/>
  <c r="AV931"/>
  <c r="AV932"/>
  <c r="AV933"/>
  <c r="AV934"/>
  <c r="AV935"/>
  <c r="AV936"/>
  <c r="AV937"/>
  <c r="AV938"/>
  <c r="AV939"/>
  <c r="AV940"/>
  <c r="AV941"/>
  <c r="AV942"/>
  <c r="AV943"/>
  <c r="AV944"/>
  <c r="AV945"/>
  <c r="AV946"/>
  <c r="AV947"/>
  <c r="AV948"/>
  <c r="AV949"/>
  <c r="AV950"/>
  <c r="AV951"/>
  <c r="AV952"/>
  <c r="AV953"/>
  <c r="AV954"/>
  <c r="AV955"/>
  <c r="AV956"/>
  <c r="AV957"/>
  <c r="AV958"/>
  <c r="AV959"/>
  <c r="AV960"/>
  <c r="AV961"/>
  <c r="AV962"/>
  <c r="AV963"/>
  <c r="AV964"/>
  <c r="AV965"/>
  <c r="AV966"/>
  <c r="AV967"/>
  <c r="AV968"/>
  <c r="AV969"/>
  <c r="AV970"/>
  <c r="AV971"/>
  <c r="AV972"/>
  <c r="AV973"/>
  <c r="AV974"/>
  <c r="AV975"/>
  <c r="AV976"/>
  <c r="AV977"/>
  <c r="AV978"/>
  <c r="AV979"/>
  <c r="AV980"/>
  <c r="AV981"/>
  <c r="AV982"/>
  <c r="AV983"/>
  <c r="AV984"/>
  <c r="AV985"/>
  <c r="AV986"/>
  <c r="AV987"/>
  <c r="AV988"/>
  <c r="AV989"/>
  <c r="AV990"/>
  <c r="AV991"/>
  <c r="AV992"/>
  <c r="AV993"/>
  <c r="AV994"/>
  <c r="AV995"/>
  <c r="AV996"/>
  <c r="AV997"/>
  <c r="AV998"/>
  <c r="AV999"/>
  <c r="AV1000"/>
  <c r="AV1001"/>
  <c r="AV1002"/>
  <c r="AV1003"/>
  <c r="AV1004"/>
  <c r="AV1005"/>
  <c r="AV1006"/>
  <c r="AV1007"/>
  <c r="AV1008"/>
  <c r="AV1009"/>
  <c r="AV1010"/>
  <c r="AV1011"/>
  <c r="AV1012"/>
  <c r="AV1013"/>
  <c r="AV1014"/>
  <c r="AV1015"/>
  <c r="AV1016"/>
  <c r="AV1017"/>
  <c r="AV1018"/>
  <c r="AV1019"/>
  <c r="AV1020"/>
  <c r="AV1021"/>
  <c r="AV1022"/>
  <c r="AV1023"/>
  <c r="AV1024"/>
  <c r="AV1025"/>
  <c r="AV1026"/>
  <c r="AV1027"/>
  <c r="AV1028"/>
  <c r="AV1029"/>
  <c r="AV1030"/>
  <c r="AV1031"/>
  <c r="AV1032"/>
  <c r="AV1033"/>
  <c r="AV1034"/>
  <c r="AV1035"/>
  <c r="AV1036"/>
  <c r="AV1037"/>
  <c r="AV1038"/>
  <c r="AV1039"/>
  <c r="AV1040"/>
  <c r="AV1041"/>
  <c r="AV1042"/>
  <c r="AV1043"/>
  <c r="AV1044"/>
  <c r="AV1045"/>
  <c r="AV1046"/>
  <c r="AV1047"/>
  <c r="AV1048"/>
  <c r="AV1049"/>
  <c r="AV1050"/>
  <c r="AV1051"/>
  <c r="AV1052"/>
  <c r="AV1053"/>
  <c r="AV1054"/>
  <c r="AV1055"/>
  <c r="AV1056"/>
  <c r="AV1057"/>
  <c r="AV1058"/>
  <c r="AV1059"/>
  <c r="AV1060"/>
  <c r="AV1061"/>
  <c r="AV1062"/>
  <c r="AV1063"/>
  <c r="AV1064"/>
  <c r="AV1065"/>
  <c r="AV1066"/>
  <c r="AV1067"/>
  <c r="AV1068"/>
  <c r="AV1069"/>
  <c r="AV1070"/>
  <c r="AV1071"/>
  <c r="AV1072"/>
  <c r="AV1073"/>
  <c r="AV1074"/>
  <c r="AV1075"/>
  <c r="AV1076"/>
  <c r="AV1077"/>
  <c r="AV1078"/>
  <c r="AV1079"/>
  <c r="AV1080"/>
  <c r="AV1081"/>
  <c r="AV1082"/>
  <c r="AV1083"/>
  <c r="AV1084"/>
  <c r="AV1085"/>
  <c r="AV1086"/>
  <c r="AV1087"/>
  <c r="AV1088"/>
  <c r="AV1089"/>
  <c r="AV1090"/>
  <c r="AV1091"/>
  <c r="AV1092"/>
  <c r="AV1093"/>
  <c r="AV1094"/>
  <c r="AV1095"/>
  <c r="AV1096"/>
  <c r="AV1097"/>
  <c r="AV1098"/>
  <c r="AV1099"/>
  <c r="AV1100"/>
  <c r="AV1101"/>
  <c r="AV1102"/>
  <c r="AV1103"/>
  <c r="AV1104"/>
  <c r="AV1105"/>
  <c r="AV1106"/>
  <c r="AV1107"/>
  <c r="AV1108"/>
  <c r="AV1109"/>
  <c r="AV1110"/>
  <c r="AV1111"/>
  <c r="AV1112"/>
  <c r="AV1113"/>
  <c r="AV1114"/>
  <c r="AV1115"/>
  <c r="AV1116"/>
  <c r="AV1117"/>
  <c r="AV1118"/>
  <c r="AV1119"/>
  <c r="AV1120"/>
  <c r="AV1121"/>
  <c r="AV1122"/>
  <c r="AV1123"/>
  <c r="AV1124"/>
  <c r="AV1125"/>
  <c r="AV1126"/>
  <c r="AV1127"/>
  <c r="AV1128"/>
  <c r="AV1129"/>
  <c r="AV1130"/>
  <c r="AV1131"/>
  <c r="AV1132"/>
  <c r="AV1133"/>
  <c r="AV1134"/>
  <c r="AV1135"/>
  <c r="AV1136"/>
  <c r="AV1137"/>
  <c r="AV1138"/>
  <c r="AV1139"/>
  <c r="AV1140"/>
  <c r="AV1141"/>
  <c r="AV1142"/>
  <c r="AV1143"/>
  <c r="AV1144"/>
  <c r="AV1145"/>
  <c r="AV1146"/>
  <c r="AV1147"/>
  <c r="AV1148"/>
  <c r="AV1149"/>
  <c r="AV1150"/>
  <c r="AV1151"/>
  <c r="AV1152"/>
  <c r="AV1153"/>
  <c r="AV1154"/>
  <c r="AV1155"/>
  <c r="AV1156"/>
  <c r="AV1157"/>
  <c r="AV1158"/>
  <c r="AV1159"/>
  <c r="AV1160"/>
  <c r="AV1161"/>
  <c r="AV1162"/>
  <c r="AV1163"/>
  <c r="AV1164"/>
  <c r="AV1165"/>
  <c r="AV1166"/>
  <c r="AV1167"/>
  <c r="AV1168"/>
  <c r="AV1169"/>
  <c r="AV1170"/>
  <c r="AV1171"/>
  <c r="AV1172"/>
  <c r="AV1173"/>
  <c r="AV1174"/>
  <c r="AV1175"/>
  <c r="AV1176"/>
  <c r="AV1177"/>
  <c r="AV1178"/>
  <c r="AV1179"/>
  <c r="AV1180"/>
  <c r="AV1181"/>
  <c r="AV1182"/>
  <c r="AV1183"/>
  <c r="AV1184"/>
  <c r="AV1185"/>
  <c r="AV1186"/>
  <c r="AV1187"/>
  <c r="AV1188"/>
  <c r="AV1189"/>
  <c r="AV1190"/>
  <c r="AV1191"/>
  <c r="AV1192"/>
  <c r="AV1193"/>
  <c r="AV1194"/>
  <c r="AV1195"/>
  <c r="AV1196"/>
  <c r="AV1197"/>
  <c r="AV1198"/>
  <c r="AV1199"/>
  <c r="AV1200"/>
  <c r="AV1201"/>
  <c r="AV1202"/>
  <c r="AV1203"/>
  <c r="AV1204"/>
  <c r="AV1205"/>
  <c r="AV1206"/>
  <c r="AV1207"/>
  <c r="AV1208"/>
  <c r="AV1209"/>
  <c r="AV1210"/>
  <c r="AV1211"/>
  <c r="AV1212"/>
  <c r="AV1213"/>
  <c r="AV1214"/>
  <c r="AV1215"/>
  <c r="AV1216"/>
  <c r="AV1217"/>
  <c r="AV1218"/>
  <c r="AV1219"/>
  <c r="AV1220"/>
  <c r="AV1221"/>
  <c r="AV1222"/>
  <c r="AV1223"/>
  <c r="AV1224"/>
  <c r="AV1225"/>
  <c r="AV1226"/>
  <c r="AV1227"/>
  <c r="AV1228"/>
  <c r="AV1229"/>
  <c r="AV1230"/>
  <c r="AV1231"/>
  <c r="AV1232"/>
  <c r="AV1233"/>
  <c r="AV1234"/>
  <c r="AV1235"/>
  <c r="AV1236"/>
  <c r="AV1237"/>
  <c r="AV1238"/>
  <c r="AV1239"/>
  <c r="AV1240"/>
  <c r="AV1241"/>
  <c r="AV1242"/>
  <c r="AV1243"/>
  <c r="AV1244"/>
  <c r="AV1245"/>
  <c r="AV1246"/>
  <c r="AV1247"/>
  <c r="AV1248"/>
  <c r="AV1249"/>
  <c r="AV1250"/>
  <c r="AV1251"/>
  <c r="AV1252"/>
  <c r="AV1253"/>
  <c r="AV1254"/>
  <c r="AV1255"/>
  <c r="AV1256"/>
  <c r="AV1257"/>
  <c r="AV1258"/>
  <c r="AV1259"/>
  <c r="AV1260"/>
  <c r="AV1261"/>
  <c r="AV1262"/>
  <c r="AV1263"/>
  <c r="AV1264"/>
  <c r="AV1265"/>
  <c r="AV1266"/>
  <c r="AV1267"/>
  <c r="AV1268"/>
  <c r="AV1269"/>
  <c r="AV1270"/>
  <c r="AV1271"/>
  <c r="AV1272"/>
  <c r="AV1273"/>
  <c r="AV1274"/>
  <c r="AV1275"/>
  <c r="AV1276"/>
  <c r="AV1277"/>
  <c r="AV1278"/>
  <c r="AV1279"/>
  <c r="AV1280"/>
  <c r="AV1281"/>
  <c r="AV1282"/>
  <c r="AV1283"/>
  <c r="AV1284"/>
  <c r="AV1285"/>
  <c r="AV1286"/>
  <c r="AV1287"/>
  <c r="AV1288"/>
  <c r="AV1289"/>
  <c r="AV1290"/>
  <c r="AV1291"/>
  <c r="AV1292"/>
  <c r="AV1293"/>
  <c r="AV1294"/>
  <c r="AV1295"/>
  <c r="AV1296"/>
  <c r="AV1297"/>
  <c r="AV1298"/>
  <c r="AV1299"/>
  <c r="AV1300"/>
  <c r="AV1301"/>
  <c r="AV1302"/>
  <c r="AV1303"/>
  <c r="AV1304"/>
  <c r="AV1305"/>
  <c r="AV1306"/>
  <c r="AV1307"/>
  <c r="AV1308"/>
  <c r="AV1309"/>
  <c r="AV1310"/>
  <c r="AV1311"/>
  <c r="AV1312"/>
  <c r="AV1313"/>
  <c r="AV1314"/>
  <c r="AV1315"/>
  <c r="AV1316"/>
  <c r="AV1317"/>
  <c r="AV1318"/>
  <c r="AV1319"/>
  <c r="AV1320"/>
  <c r="AV1321"/>
  <c r="AV1322"/>
  <c r="AV1323"/>
  <c r="AV1324"/>
  <c r="AV1325"/>
  <c r="AV1326"/>
  <c r="AV1327"/>
  <c r="AV1328"/>
  <c r="AV1329"/>
  <c r="AV1330"/>
  <c r="AV1331"/>
  <c r="AV1332"/>
  <c r="AV1333"/>
  <c r="AV1334"/>
  <c r="AV1335"/>
  <c r="AV1336"/>
  <c r="AV1337"/>
  <c r="AV1338"/>
  <c r="AV1339"/>
  <c r="AV1340"/>
  <c r="AV1341"/>
  <c r="AV1342"/>
  <c r="AV1343"/>
  <c r="AV1344"/>
  <c r="AV1345"/>
  <c r="AV1346"/>
  <c r="AV1347"/>
  <c r="AV1348"/>
  <c r="AV1349"/>
  <c r="AV1350"/>
  <c r="AV1351"/>
  <c r="AV1352"/>
  <c r="AV1353"/>
  <c r="AV1354"/>
  <c r="AV1355"/>
  <c r="AV1356"/>
  <c r="AV1357"/>
  <c r="AV1358"/>
  <c r="AV1359"/>
  <c r="AV1360"/>
  <c r="AV1361"/>
  <c r="AV1362"/>
  <c r="AV1363"/>
  <c r="AV1364"/>
  <c r="AV1365"/>
  <c r="AV1366"/>
  <c r="AV1367"/>
  <c r="AV1368"/>
  <c r="AV1369"/>
  <c r="AV1370"/>
  <c r="AV1371"/>
  <c r="AV1372"/>
  <c r="AV1373"/>
  <c r="AV1374"/>
  <c r="AV1375"/>
  <c r="AV1376"/>
  <c r="AV1377"/>
  <c r="AV1378"/>
  <c r="AV1379"/>
  <c r="AV1380"/>
  <c r="AV1381"/>
  <c r="AV1382"/>
  <c r="AV1383"/>
  <c r="AV1384"/>
  <c r="AV1385"/>
  <c r="AV1386"/>
  <c r="AV1387"/>
  <c r="AV1388"/>
  <c r="AV1389"/>
  <c r="AV1390"/>
  <c r="AV1391"/>
  <c r="AV1392"/>
  <c r="AV1393"/>
  <c r="AV1394"/>
  <c r="AV1395"/>
  <c r="AV1396"/>
  <c r="AV1397"/>
  <c r="AV1398"/>
  <c r="AV1399"/>
  <c r="AV1400"/>
  <c r="AV1401"/>
  <c r="AV1402"/>
  <c r="AV1403"/>
  <c r="AV1404"/>
  <c r="AV1405"/>
  <c r="AV1406"/>
  <c r="AV1407"/>
  <c r="AV1408"/>
  <c r="AV1409"/>
  <c r="AV1410"/>
  <c r="AV1411"/>
  <c r="AV1412"/>
  <c r="AV1413"/>
  <c r="AV1414"/>
  <c r="AV1415"/>
  <c r="AV1416"/>
  <c r="AV1417"/>
  <c r="AV1418"/>
  <c r="AV1419"/>
  <c r="AV1420"/>
  <c r="AV1421"/>
  <c r="AV1422"/>
  <c r="AV1423"/>
  <c r="AV1424"/>
  <c r="AV1425"/>
  <c r="AV1426"/>
  <c r="AV1427"/>
  <c r="AV1428"/>
  <c r="AV1429"/>
  <c r="AV1430"/>
  <c r="AV1431"/>
  <c r="AV1432"/>
  <c r="AV1433"/>
  <c r="AV1434"/>
  <c r="AV1435"/>
  <c r="AV1436"/>
  <c r="AV1437"/>
  <c r="AV1438"/>
  <c r="AV1439"/>
  <c r="AV1440"/>
  <c r="AV1441"/>
  <c r="AV1442"/>
  <c r="AV1443"/>
  <c r="AV1444"/>
  <c r="AV1445"/>
  <c r="AV1446"/>
  <c r="AV1447"/>
  <c r="AV1448"/>
  <c r="AV1449"/>
  <c r="AV1450"/>
  <c r="AV1451"/>
  <c r="AV1452"/>
  <c r="AV1453"/>
  <c r="AV1454"/>
  <c r="AV1455"/>
  <c r="AV1456"/>
  <c r="AV1457"/>
  <c r="AV1458"/>
  <c r="AV1459"/>
  <c r="AV1460"/>
  <c r="AV1461"/>
  <c r="AV1462"/>
  <c r="AV1463"/>
  <c r="AV1464"/>
  <c r="AV1465"/>
  <c r="AV1466"/>
  <c r="AV1467"/>
  <c r="AV1468"/>
  <c r="AV1469"/>
  <c r="AV1470"/>
  <c r="AV1471"/>
  <c r="AV1472"/>
  <c r="AV1473"/>
  <c r="AV1474"/>
  <c r="AV1475"/>
  <c r="AV1476"/>
  <c r="AV1477"/>
  <c r="AV1478"/>
  <c r="AV1479"/>
  <c r="AV1480"/>
  <c r="AV1481"/>
  <c r="AV1482"/>
  <c r="AV1483"/>
  <c r="AV1484"/>
  <c r="AV1485"/>
  <c r="AV1486"/>
  <c r="AV1487"/>
  <c r="AV1488"/>
  <c r="AV1489"/>
  <c r="AV1490"/>
  <c r="AV1491"/>
  <c r="AV1492"/>
  <c r="AV1493"/>
  <c r="AV1494"/>
  <c r="AV1495"/>
  <c r="AV1496"/>
  <c r="AV1497"/>
  <c r="AV1498"/>
  <c r="AV1499"/>
  <c r="AV1500"/>
  <c r="AV1501"/>
  <c r="AV1502"/>
  <c r="AV1503"/>
  <c r="AV1504"/>
  <c r="AV1505"/>
  <c r="AV1506"/>
  <c r="AV1507"/>
  <c r="AV1508"/>
  <c r="AV1509"/>
  <c r="AV1510"/>
  <c r="AV1511"/>
  <c r="AV1512"/>
  <c r="AV1513"/>
  <c r="AV1514"/>
  <c r="AV1515"/>
  <c r="AV1516"/>
  <c r="AV1517"/>
  <c r="AV1518"/>
  <c r="AV1519"/>
  <c r="AV1520"/>
  <c r="AV1521"/>
  <c r="AV1522"/>
  <c r="AV1523"/>
  <c r="AV1524"/>
  <c r="AV1525"/>
  <c r="AV1526"/>
  <c r="AV1527"/>
  <c r="AV1528"/>
  <c r="AV1529"/>
  <c r="AV1530"/>
  <c r="AV1531"/>
  <c r="AV1532"/>
  <c r="AV1533"/>
  <c r="AV1534"/>
  <c r="AV1535"/>
  <c r="AV1536"/>
  <c r="AV1537"/>
  <c r="AV1538"/>
  <c r="AV1539"/>
  <c r="AV1540"/>
  <c r="AV1541"/>
  <c r="AV1542"/>
  <c r="AV1543"/>
  <c r="AV1544"/>
  <c r="AV1545"/>
  <c r="AV1546"/>
  <c r="AV1547"/>
  <c r="AV1548"/>
  <c r="AV1549"/>
  <c r="AV1550"/>
  <c r="AV1551"/>
  <c r="AV1552"/>
  <c r="AV1553"/>
  <c r="AV1554"/>
  <c r="AV1555"/>
  <c r="AV1556"/>
  <c r="AV1557"/>
  <c r="AV1558"/>
  <c r="AV1559"/>
  <c r="AV1560"/>
  <c r="AV1561"/>
  <c r="AV1562"/>
  <c r="AV1563"/>
  <c r="AV1564"/>
  <c r="AV1565"/>
  <c r="AV1566"/>
  <c r="AV1567"/>
  <c r="AV1568"/>
  <c r="AV1569"/>
  <c r="AV1570"/>
  <c r="AV1571"/>
  <c r="AV1572"/>
  <c r="AV1573"/>
  <c r="AV1574"/>
  <c r="AV1575"/>
  <c r="AV1576"/>
  <c r="AV1577"/>
  <c r="AV1578"/>
  <c r="AV1579"/>
  <c r="AV1580"/>
  <c r="AV1581"/>
  <c r="AV1582"/>
  <c r="AV1583"/>
  <c r="AV1584"/>
  <c r="AV1585"/>
  <c r="AV1586"/>
  <c r="AV1587"/>
  <c r="AV1588"/>
  <c r="AV1589"/>
  <c r="AV1590"/>
  <c r="AV1591"/>
  <c r="AV1592"/>
  <c r="AV1593"/>
  <c r="AV1594"/>
  <c r="AV1595"/>
  <c r="AV1596"/>
  <c r="AV1597"/>
  <c r="AV1598"/>
  <c r="AV1599"/>
  <c r="AV1600"/>
  <c r="AV1601"/>
  <c r="AV1602"/>
  <c r="AV1603"/>
  <c r="AV1604"/>
  <c r="AV1605"/>
  <c r="AV1606"/>
  <c r="AV1607"/>
  <c r="AV1608"/>
  <c r="AV1609"/>
  <c r="AV1610"/>
  <c r="AV1611"/>
  <c r="AV1612"/>
  <c r="AV1613"/>
  <c r="AV1614"/>
  <c r="AV1615"/>
  <c r="AV1616"/>
  <c r="AV1617"/>
  <c r="AV1618"/>
  <c r="AV1619"/>
  <c r="AV1620"/>
  <c r="AV1621"/>
  <c r="AV1622"/>
  <c r="AV1623"/>
  <c r="AV1624"/>
  <c r="AV1625"/>
  <c r="AV1626"/>
  <c r="AV1627"/>
  <c r="AV1628"/>
  <c r="AV1629"/>
  <c r="AV1630"/>
  <c r="AV1631"/>
  <c r="AV1632"/>
  <c r="AV1633"/>
  <c r="AV1634"/>
  <c r="AV1635"/>
  <c r="AV1636"/>
  <c r="AV1637"/>
  <c r="AV1638"/>
  <c r="AV1639"/>
  <c r="AV1640"/>
  <c r="AV1641"/>
  <c r="AV1642"/>
  <c r="AV1643"/>
  <c r="AV1644"/>
  <c r="AV1645"/>
  <c r="AV1646"/>
  <c r="AV1647"/>
  <c r="AV1648"/>
  <c r="AV1649"/>
  <c r="AV1650"/>
  <c r="AV1651"/>
  <c r="AV1652"/>
  <c r="AV1653"/>
  <c r="AV1654"/>
  <c r="AV1655"/>
  <c r="AV1656"/>
  <c r="AV1657"/>
  <c r="AV1658"/>
  <c r="AV1659"/>
  <c r="AV1660"/>
  <c r="AV1661"/>
  <c r="AV1662"/>
  <c r="AV1663"/>
  <c r="AV1664"/>
  <c r="AV1665"/>
  <c r="AV1666"/>
  <c r="AV1667"/>
  <c r="AV1668"/>
  <c r="AV1669"/>
  <c r="AV1670"/>
  <c r="AV1671"/>
  <c r="AV1672"/>
  <c r="AV1673"/>
  <c r="AV1674"/>
  <c r="AV1675"/>
  <c r="AV1676"/>
  <c r="AV1677"/>
  <c r="AV1678"/>
  <c r="AV1679"/>
  <c r="AV1680"/>
  <c r="AV1681"/>
  <c r="AV1682"/>
  <c r="AV1683"/>
  <c r="AV1684"/>
  <c r="AV1685"/>
  <c r="AV1686"/>
  <c r="AV1687"/>
  <c r="AV1688"/>
  <c r="AV1689"/>
  <c r="AV1690"/>
  <c r="AV1691"/>
  <c r="AV1692"/>
  <c r="AV1693"/>
  <c r="AV1694"/>
  <c r="AV1695"/>
  <c r="AV1696"/>
  <c r="AV1697"/>
  <c r="AV1698"/>
  <c r="AV1699"/>
  <c r="AV1700"/>
  <c r="AV1701"/>
  <c r="AV1702"/>
  <c r="AV1703"/>
  <c r="AV1704"/>
  <c r="AV1705"/>
  <c r="AV1706"/>
  <c r="AV1707"/>
  <c r="AV1708"/>
  <c r="AV1709"/>
  <c r="AV1710"/>
  <c r="AV1711"/>
  <c r="AV1712"/>
  <c r="AV1713"/>
  <c r="AV1714"/>
  <c r="AV1715"/>
  <c r="AV1716"/>
  <c r="AV1717"/>
  <c r="AV1718"/>
  <c r="AV1719"/>
  <c r="AV1720"/>
  <c r="AV1721"/>
  <c r="AV1722"/>
  <c r="AV1723"/>
  <c r="AV1724"/>
  <c r="AV1725"/>
  <c r="AV1726"/>
  <c r="AV1727"/>
  <c r="AV1728"/>
  <c r="AV1729"/>
  <c r="AV1730"/>
  <c r="AV1731"/>
  <c r="AV1732"/>
  <c r="AV1733"/>
  <c r="AV1734"/>
  <c r="AV1735"/>
  <c r="AV1736"/>
  <c r="AV1737"/>
  <c r="AV1738"/>
  <c r="AV1739"/>
  <c r="AV1740"/>
  <c r="AV1741"/>
  <c r="AV1742"/>
  <c r="AV1743"/>
  <c r="AV1744"/>
  <c r="AV1745"/>
  <c r="AV1746"/>
  <c r="AV1747"/>
  <c r="AV1748"/>
  <c r="AV1749"/>
  <c r="AV1750"/>
  <c r="AV1751"/>
  <c r="AV1752"/>
  <c r="AV1753"/>
  <c r="AV1754"/>
  <c r="AV1755"/>
  <c r="AV1756"/>
  <c r="AV1757"/>
  <c r="AV1758"/>
  <c r="AV1759"/>
  <c r="AV1760"/>
  <c r="AV1761"/>
  <c r="AV1762"/>
  <c r="AV1763"/>
  <c r="AV1764"/>
  <c r="AV1765"/>
  <c r="AV1766"/>
  <c r="AV1767"/>
  <c r="AV1768"/>
  <c r="AV1769"/>
  <c r="AV1770"/>
  <c r="AV1771"/>
  <c r="AV1772"/>
  <c r="AV1773"/>
  <c r="AV1774"/>
  <c r="AV1775"/>
  <c r="AV1776"/>
  <c r="AV1777"/>
  <c r="AV1778"/>
  <c r="AV1779"/>
  <c r="AV1780"/>
  <c r="AV1781"/>
  <c r="AV1782"/>
  <c r="AV1783"/>
  <c r="AV1784"/>
  <c r="AV1785"/>
  <c r="AV1786"/>
  <c r="AV1787"/>
  <c r="AV1788"/>
  <c r="AV1789"/>
  <c r="AV1790"/>
  <c r="AV1791"/>
  <c r="AV1792"/>
  <c r="AV1793"/>
  <c r="AV1794"/>
  <c r="AV1795"/>
  <c r="AV1796"/>
  <c r="AV1797"/>
  <c r="AV1798"/>
  <c r="AV1799"/>
  <c r="AV1800"/>
  <c r="AV1801"/>
  <c r="AV1802"/>
  <c r="AV1803"/>
  <c r="AV1804"/>
  <c r="AV1805"/>
  <c r="AV1806"/>
  <c r="AV1807"/>
  <c r="AV1808"/>
  <c r="AV1809"/>
  <c r="AV1810"/>
  <c r="AV1811"/>
  <c r="AV1812"/>
  <c r="AV1813"/>
  <c r="AV1814"/>
  <c r="AV1815"/>
  <c r="AV1816"/>
  <c r="AV1817"/>
  <c r="AV1818"/>
  <c r="AV1819"/>
  <c r="AV1820"/>
  <c r="AV1821"/>
  <c r="AV1822"/>
  <c r="AV1823"/>
  <c r="AV1824"/>
  <c r="AV1825"/>
  <c r="AV1826"/>
  <c r="AV1827"/>
  <c r="AV1828"/>
  <c r="AV1829"/>
  <c r="AV1830"/>
  <c r="AV1831"/>
  <c r="AV1832"/>
  <c r="AV1833"/>
  <c r="AV1834"/>
  <c r="AV1835"/>
  <c r="AV1836"/>
  <c r="AV1837"/>
  <c r="AV1838"/>
  <c r="AV1839"/>
  <c r="AV1840"/>
  <c r="AV1841"/>
  <c r="AV1842"/>
  <c r="AV1843"/>
  <c r="AV1844"/>
  <c r="AV1845"/>
  <c r="AV1846"/>
  <c r="AV1847"/>
  <c r="AV1848"/>
  <c r="AV1849"/>
  <c r="AV1850"/>
  <c r="AV1851"/>
  <c r="AV1852"/>
  <c r="AV1853"/>
  <c r="AV1854"/>
  <c r="AV1855"/>
  <c r="AV1856"/>
  <c r="AV1857"/>
  <c r="AV1858"/>
  <c r="AV1859"/>
  <c r="AV1860"/>
  <c r="AV1861"/>
  <c r="AV1862"/>
  <c r="AV1863"/>
  <c r="AV1864"/>
  <c r="AV1865"/>
  <c r="AV1866"/>
  <c r="AV1867"/>
  <c r="AV1868"/>
  <c r="AV1869"/>
  <c r="AV1870"/>
  <c r="AV1871"/>
  <c r="AV1872"/>
  <c r="AV1873"/>
  <c r="AV1874"/>
  <c r="AV1875"/>
  <c r="AV1876"/>
  <c r="AV1877"/>
  <c r="AV1878"/>
  <c r="AV1879"/>
  <c r="AV1880"/>
  <c r="AV1881"/>
  <c r="AV1882"/>
  <c r="AV1883"/>
  <c r="AV1884"/>
  <c r="AV1885"/>
  <c r="AV1886"/>
  <c r="AV1887"/>
  <c r="AV1888"/>
  <c r="AV1889"/>
  <c r="AV1890"/>
  <c r="AV1891"/>
  <c r="AV1892"/>
  <c r="AV1893"/>
  <c r="AV1894"/>
  <c r="AV1895"/>
  <c r="AV1896"/>
  <c r="AV1897"/>
  <c r="AV1898"/>
  <c r="AV1899"/>
  <c r="AV1900"/>
  <c r="AV1901"/>
  <c r="AV1902"/>
  <c r="AV1903"/>
  <c r="AV1904"/>
  <c r="AV1905"/>
  <c r="AV1906"/>
  <c r="AV1907"/>
  <c r="AV1908"/>
  <c r="AV1909"/>
  <c r="AV1910"/>
  <c r="AV1911"/>
  <c r="AV1912"/>
  <c r="AV1913"/>
  <c r="AV1914"/>
  <c r="AV1915"/>
  <c r="AV1916"/>
  <c r="AV1917"/>
  <c r="AV1918"/>
  <c r="AV1919"/>
  <c r="AV1920"/>
  <c r="AV1921"/>
  <c r="AV1922"/>
  <c r="AV1923"/>
  <c r="AV1924"/>
  <c r="AV1925"/>
  <c r="AV1926"/>
  <c r="AV1927"/>
  <c r="AV1928"/>
  <c r="AV1929"/>
  <c r="AV1930"/>
  <c r="AV1931"/>
  <c r="AV1932"/>
  <c r="AV1933"/>
  <c r="AV1934"/>
  <c r="AV1935"/>
  <c r="AV1936"/>
  <c r="AV1937"/>
  <c r="AV1938"/>
  <c r="AV1939"/>
  <c r="AV1940"/>
  <c r="AV1941"/>
  <c r="AV1942"/>
  <c r="AV1943"/>
  <c r="AV1944"/>
  <c r="AV1945"/>
  <c r="AV1946"/>
  <c r="AV1947"/>
  <c r="AV1948"/>
  <c r="AV1949"/>
  <c r="AV1950"/>
  <c r="AV1951"/>
  <c r="AV1952"/>
  <c r="AV1953"/>
  <c r="AV1954"/>
  <c r="AV1955"/>
  <c r="AV1956"/>
  <c r="AV1957"/>
  <c r="AV1958"/>
  <c r="AV1959"/>
  <c r="AV1960"/>
  <c r="AV1961"/>
  <c r="AV1962"/>
  <c r="AV1963"/>
  <c r="AV1964"/>
  <c r="AV1965"/>
  <c r="AV1966"/>
  <c r="AV1967"/>
  <c r="AV1968"/>
  <c r="AV1969"/>
  <c r="AV1970"/>
  <c r="AV1971"/>
  <c r="AV1972"/>
  <c r="AV1973"/>
  <c r="AV1974"/>
  <c r="AV1975"/>
  <c r="AV1976"/>
  <c r="AV1977"/>
  <c r="AV1978"/>
  <c r="AV1979"/>
  <c r="AV1980"/>
  <c r="AV1981"/>
  <c r="AV1982"/>
  <c r="AV1983"/>
  <c r="AV1984"/>
  <c r="AV1985"/>
  <c r="AV1986"/>
  <c r="AV1987"/>
  <c r="AV1988"/>
  <c r="AV1989"/>
  <c r="AV1990"/>
  <c r="AV1991"/>
  <c r="AV1992"/>
  <c r="AV1993"/>
  <c r="AV1994"/>
  <c r="AV1995"/>
  <c r="AV1996"/>
  <c r="AV1997"/>
  <c r="AV1998"/>
  <c r="AV1999"/>
  <c r="AV2000"/>
  <c r="AV2001"/>
  <c r="AV2002"/>
  <c r="AV2003"/>
  <c r="AV2004"/>
  <c r="AV2005"/>
  <c r="AV2006"/>
  <c r="AV2007"/>
  <c r="AV2008"/>
  <c r="AV2009"/>
  <c r="AV2010"/>
  <c r="AV2011"/>
  <c r="AV2012"/>
  <c r="AV2013"/>
  <c r="AV2014"/>
  <c r="AV2015"/>
  <c r="AV2016"/>
  <c r="AV2017"/>
  <c r="AV2018"/>
  <c r="AV2019"/>
  <c r="AV2020"/>
  <c r="AV2021"/>
  <c r="AV2022"/>
  <c r="AV2023"/>
  <c r="AV2024"/>
  <c r="AV2025"/>
  <c r="AV2026"/>
  <c r="AV2027"/>
  <c r="AV2028"/>
  <c r="AV2029"/>
  <c r="AV2030"/>
  <c r="AV2031"/>
  <c r="AV2032"/>
  <c r="AV2033"/>
  <c r="AV2034"/>
  <c r="AV2035"/>
  <c r="AV2036"/>
  <c r="AV2037"/>
  <c r="AV2038"/>
  <c r="AV2039"/>
  <c r="AV2040"/>
  <c r="AV2041"/>
  <c r="AV2042"/>
  <c r="AV2043"/>
  <c r="AV2044"/>
  <c r="AV2045"/>
  <c r="AV2046"/>
  <c r="AV2047"/>
  <c r="AV2048"/>
  <c r="AV2049"/>
  <c r="AV2050"/>
  <c r="AV2051"/>
  <c r="AV2052"/>
  <c r="AV2053"/>
  <c r="AV2054"/>
  <c r="AV2055"/>
  <c r="AV2056"/>
  <c r="AV2057"/>
  <c r="AV2058"/>
  <c r="AV2059"/>
  <c r="AV2060"/>
  <c r="AV2061"/>
  <c r="AV2062"/>
  <c r="AV2063"/>
  <c r="AV2064"/>
  <c r="AV2065"/>
  <c r="AV2066"/>
  <c r="AV2067"/>
  <c r="AV2068"/>
  <c r="AV2069"/>
  <c r="AV2070"/>
  <c r="AV2071"/>
  <c r="AV2072"/>
  <c r="AV2073"/>
  <c r="AV2074"/>
  <c r="AV2075"/>
  <c r="AV2076"/>
  <c r="AV2077"/>
  <c r="AV2078"/>
  <c r="AV2079"/>
  <c r="AV2080"/>
  <c r="AV2081"/>
  <c r="AV2082"/>
  <c r="AV2083"/>
  <c r="AV2084"/>
  <c r="AV2085"/>
  <c r="AV2086"/>
  <c r="AV2087"/>
  <c r="AV2088"/>
  <c r="AV2089"/>
  <c r="AV2090"/>
  <c r="AV2091"/>
  <c r="AV2092"/>
  <c r="AV2093"/>
  <c r="AV2094"/>
  <c r="AV2095"/>
  <c r="AV2096"/>
  <c r="AV2097"/>
  <c r="AV2098"/>
  <c r="AV2099"/>
  <c r="AV2100"/>
  <c r="AV2101"/>
  <c r="AV2102"/>
  <c r="AV2103"/>
  <c r="AV2104"/>
  <c r="AV2105"/>
  <c r="AV2106"/>
  <c r="AV2107"/>
  <c r="AV2108"/>
  <c r="AV2109"/>
  <c r="AV2110"/>
  <c r="AV2111"/>
  <c r="AV2112"/>
  <c r="AV2113"/>
  <c r="AV2114"/>
  <c r="AV2115"/>
  <c r="AV2116"/>
  <c r="AV2117"/>
  <c r="AV2118"/>
  <c r="AV2119"/>
  <c r="AV2120"/>
  <c r="AV2121"/>
  <c r="AV2122"/>
  <c r="AV2123"/>
  <c r="AV2124"/>
  <c r="AV2125"/>
  <c r="AV2126"/>
  <c r="AV2127"/>
  <c r="AV2128"/>
  <c r="AV2129"/>
  <c r="AV2130"/>
  <c r="AV2131"/>
  <c r="AV2132"/>
  <c r="AV2133"/>
  <c r="AV2134"/>
  <c r="AV2135"/>
  <c r="AV2136"/>
  <c r="AV2137"/>
  <c r="AV2138"/>
  <c r="AV2139"/>
  <c r="AV2140"/>
  <c r="AV2141"/>
  <c r="AV2142"/>
  <c r="AV2143"/>
  <c r="AV2144"/>
  <c r="AV2145"/>
  <c r="AV2146"/>
  <c r="AV2147"/>
  <c r="AV2148"/>
  <c r="AV2149"/>
  <c r="AV2150"/>
  <c r="AV2151"/>
  <c r="AV2152"/>
  <c r="AV2153"/>
  <c r="AV2154"/>
  <c r="AV2155"/>
  <c r="AV2156"/>
  <c r="AV2157"/>
  <c r="AV2158"/>
  <c r="AV2159"/>
  <c r="AV2160"/>
  <c r="AV2161"/>
  <c r="AV2162"/>
  <c r="AV2163"/>
  <c r="AV2164"/>
  <c r="AV2165"/>
  <c r="AV2166"/>
  <c r="AV2167"/>
  <c r="AV2168"/>
  <c r="AV2169"/>
  <c r="AV2170"/>
  <c r="AV2171"/>
  <c r="AV2172"/>
  <c r="AV2173"/>
  <c r="AV2174"/>
  <c r="AV2175"/>
  <c r="AV2176"/>
  <c r="AV2177"/>
  <c r="AV2178"/>
  <c r="AV2179"/>
  <c r="AV2180"/>
  <c r="AV2181"/>
  <c r="AV2182"/>
  <c r="AV2183"/>
  <c r="AV2184"/>
  <c r="AV2185"/>
  <c r="AV2186"/>
  <c r="AV2187"/>
  <c r="AV2188"/>
  <c r="AV2189"/>
  <c r="AV2190"/>
  <c r="AV2191"/>
  <c r="AV2192"/>
  <c r="AV2193"/>
  <c r="AV2194"/>
  <c r="AV2195"/>
  <c r="AV2196"/>
  <c r="AV2197"/>
  <c r="AV2198"/>
  <c r="AV2199"/>
  <c r="AV2200"/>
  <c r="AV2201"/>
  <c r="AV2202"/>
  <c r="AV2203"/>
  <c r="AV2204"/>
  <c r="AV2205"/>
  <c r="AV2206"/>
  <c r="AV2207"/>
  <c r="AV2208"/>
  <c r="AV2209"/>
  <c r="AV2210"/>
  <c r="AV2211"/>
  <c r="AV2212"/>
  <c r="AV2213"/>
  <c r="AV2214"/>
  <c r="AV2215"/>
  <c r="AV2216"/>
  <c r="AV2217"/>
  <c r="AV2218"/>
  <c r="AV2219"/>
  <c r="AV2220"/>
  <c r="AV2221"/>
  <c r="AV2222"/>
  <c r="AV2223"/>
  <c r="AV2224"/>
  <c r="AV2225"/>
  <c r="AV2226"/>
  <c r="AV2227"/>
  <c r="AV2228"/>
  <c r="AV2229"/>
  <c r="AV2230"/>
  <c r="AV2231"/>
  <c r="AV2232"/>
  <c r="AV2233"/>
  <c r="AV2234"/>
  <c r="AV2235"/>
  <c r="AV2236"/>
  <c r="AV2237"/>
  <c r="AV2238"/>
  <c r="AV2239"/>
  <c r="AV2240"/>
  <c r="AV2241"/>
  <c r="AV2242"/>
  <c r="AV2243"/>
  <c r="AV2244"/>
  <c r="AV2245"/>
  <c r="AV2246"/>
  <c r="AV2247"/>
  <c r="AV2248"/>
  <c r="AV2249"/>
  <c r="AV2250"/>
  <c r="AV2251"/>
  <c r="AV2252"/>
  <c r="AV2253"/>
  <c r="AV2254"/>
  <c r="AV2255"/>
  <c r="AV2256"/>
  <c r="AV2257"/>
  <c r="AV2258"/>
  <c r="AV2259"/>
  <c r="AV2260"/>
  <c r="AV2261"/>
  <c r="AV2262"/>
  <c r="AV2263"/>
  <c r="AV2264"/>
  <c r="AV2265"/>
  <c r="AV2266"/>
  <c r="AV2267"/>
  <c r="AV2268"/>
  <c r="AV2269"/>
  <c r="AV2270"/>
  <c r="AV2271"/>
  <c r="AV2272"/>
  <c r="AV2273"/>
  <c r="AV2274"/>
  <c r="AV2275"/>
  <c r="AV2276"/>
  <c r="AV2277"/>
  <c r="AV2278"/>
  <c r="AV2279"/>
  <c r="AV2280"/>
  <c r="AV2281"/>
  <c r="AV2282"/>
  <c r="AV2283"/>
  <c r="AV2284"/>
  <c r="AV2285"/>
  <c r="AV2286"/>
  <c r="AV2287"/>
  <c r="AV2288"/>
  <c r="AV2289"/>
  <c r="AV2290"/>
  <c r="AV2291"/>
  <c r="AV2292"/>
  <c r="AV2293"/>
  <c r="AV2294"/>
  <c r="AV2295"/>
  <c r="AV2296"/>
  <c r="AV2297"/>
  <c r="AV2298"/>
  <c r="AV2299"/>
  <c r="AV2300"/>
  <c r="AV2301"/>
  <c r="AV2302"/>
  <c r="AV2303"/>
  <c r="AV2304"/>
  <c r="AV2305"/>
  <c r="AV2306"/>
  <c r="AV2307"/>
  <c r="AV2308"/>
  <c r="AV2309"/>
  <c r="AV2310"/>
  <c r="AV2311"/>
  <c r="AV2312"/>
  <c r="AV2313"/>
  <c r="AV2314"/>
  <c r="AV2315"/>
  <c r="AV2316"/>
  <c r="AV2317"/>
  <c r="AV2318"/>
  <c r="AV2319"/>
  <c r="AV2320"/>
  <c r="AV2321"/>
  <c r="AV2322"/>
  <c r="AV2323"/>
  <c r="AV2324"/>
  <c r="AV2325"/>
  <c r="AV2326"/>
  <c r="AV2327"/>
  <c r="AV2328"/>
  <c r="AV2329"/>
  <c r="AV2330"/>
  <c r="AV2331"/>
  <c r="AV2332"/>
  <c r="AV2333"/>
  <c r="AV2334"/>
  <c r="AV2335"/>
  <c r="AV2336"/>
  <c r="AV2337"/>
  <c r="AV2338"/>
  <c r="AV2339"/>
  <c r="AV2340"/>
  <c r="AV2341"/>
  <c r="AV2342"/>
  <c r="AV2343"/>
  <c r="AV2344"/>
  <c r="AV2345"/>
  <c r="AV2346"/>
  <c r="AV2347"/>
  <c r="AV2348"/>
  <c r="AV2349"/>
  <c r="AV2350"/>
  <c r="AV2351"/>
  <c r="AV2352"/>
  <c r="AV2353"/>
  <c r="AV2354"/>
  <c r="AV2355"/>
  <c r="AV2356"/>
  <c r="AV2357"/>
  <c r="AV2358"/>
  <c r="AV2359"/>
  <c r="AV2360"/>
  <c r="AV2361"/>
  <c r="AV2362"/>
  <c r="AV2363"/>
  <c r="AV2364"/>
  <c r="AV2365"/>
  <c r="AV2366"/>
  <c r="AV2367"/>
  <c r="AV2368"/>
  <c r="AV2369"/>
  <c r="AV2370"/>
  <c r="AV2371"/>
  <c r="AV2372"/>
  <c r="AV2373"/>
  <c r="AV2374"/>
  <c r="AV2375"/>
  <c r="AV2376"/>
  <c r="AV2377"/>
  <c r="AV2378"/>
  <c r="AV2379"/>
  <c r="AV2380"/>
  <c r="AV2381"/>
  <c r="AV2382"/>
  <c r="AV2383"/>
  <c r="AV2384"/>
  <c r="AV2385"/>
  <c r="AV2386"/>
  <c r="AV2387"/>
  <c r="AV2388"/>
  <c r="AV2389"/>
  <c r="AV2390"/>
  <c r="AV2391"/>
  <c r="AV2392"/>
  <c r="AV2393"/>
  <c r="AV2394"/>
  <c r="AV2395"/>
  <c r="AV2396"/>
  <c r="AV2397"/>
  <c r="AV2398"/>
  <c r="AV2399"/>
  <c r="AV2400"/>
  <c r="AV2401"/>
  <c r="AV2402"/>
  <c r="AV2403"/>
  <c r="AV2404"/>
  <c r="AV2405"/>
  <c r="AV2406"/>
  <c r="AV2407"/>
  <c r="AV2408"/>
  <c r="AV2409"/>
  <c r="AV2410"/>
  <c r="AV2411"/>
  <c r="AV2412"/>
  <c r="AV2413"/>
  <c r="AV2414"/>
  <c r="AV2415"/>
  <c r="AV2416"/>
  <c r="AV2417"/>
  <c r="AV2418"/>
  <c r="AV2419"/>
  <c r="AV2420"/>
  <c r="AV2421"/>
  <c r="AV2422"/>
  <c r="AV2423"/>
  <c r="AV2424"/>
  <c r="AV2425"/>
  <c r="AV2426"/>
  <c r="AV2427"/>
  <c r="AV2428"/>
  <c r="AV2429"/>
  <c r="AV2430"/>
  <c r="AV2431"/>
  <c r="AV2432"/>
  <c r="AV2433"/>
  <c r="AV2434"/>
  <c r="AV2435"/>
  <c r="AV2436"/>
  <c r="AV2437"/>
  <c r="AV2438"/>
  <c r="AV2439"/>
  <c r="AV2440"/>
  <c r="AV2441"/>
  <c r="AV2442"/>
  <c r="AV2443"/>
  <c r="AV2444"/>
  <c r="AV2445"/>
  <c r="AV2446"/>
  <c r="AV2447"/>
  <c r="AV2448"/>
  <c r="AV2449"/>
  <c r="AV2450"/>
  <c r="AV2451"/>
  <c r="AV2452"/>
  <c r="AV2453"/>
  <c r="AV2454"/>
  <c r="AV2455"/>
  <c r="AV2456"/>
  <c r="AV2457"/>
  <c r="AV2458"/>
  <c r="AV2459"/>
  <c r="AV2460"/>
  <c r="AV2461"/>
  <c r="AV2462"/>
  <c r="AV2463"/>
  <c r="AV2464"/>
  <c r="AV2465"/>
  <c r="AV2466"/>
  <c r="AV2467"/>
  <c r="AV2468"/>
  <c r="AV2469"/>
  <c r="AV2470"/>
  <c r="AV2471"/>
  <c r="AV2472"/>
  <c r="AV2473"/>
  <c r="AV2474"/>
  <c r="AV2475"/>
  <c r="AV2476"/>
  <c r="AV2477"/>
  <c r="AV2478"/>
  <c r="AV2479"/>
  <c r="AV2480"/>
  <c r="AV2481"/>
  <c r="AV2482"/>
  <c r="AV2483"/>
  <c r="AV2484"/>
  <c r="AV2485"/>
  <c r="AV2486"/>
  <c r="AV2487"/>
  <c r="AV2488"/>
  <c r="AV2489"/>
  <c r="AV2490"/>
  <c r="AV2491"/>
  <c r="AV2492"/>
  <c r="AV2493"/>
  <c r="AV2494"/>
  <c r="AV2495"/>
  <c r="AV2496"/>
  <c r="AV2497"/>
  <c r="AV2498"/>
  <c r="AV2499"/>
  <c r="AV2500"/>
  <c r="AV2501"/>
  <c r="AV2502"/>
  <c r="AV2503"/>
  <c r="AV2504"/>
  <c r="AV2505"/>
  <c r="AV2506"/>
  <c r="AV2507"/>
  <c r="AV2508"/>
  <c r="AV2509"/>
  <c r="AV2510"/>
  <c r="AV2511"/>
  <c r="AV2512"/>
  <c r="AV2513"/>
  <c r="AV2514"/>
  <c r="AV2515"/>
  <c r="AV2516"/>
  <c r="AV2517"/>
  <c r="AV2518"/>
  <c r="AV2519"/>
  <c r="AV2520"/>
  <c r="AV2521"/>
  <c r="AV2522"/>
  <c r="AV2523"/>
  <c r="AV2524"/>
  <c r="AV2525"/>
  <c r="AV2526"/>
  <c r="AV2527"/>
  <c r="AV2528"/>
  <c r="AV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8"/>
  <c r="Y189"/>
  <c r="Y190"/>
  <c r="Y191"/>
  <c r="Y192"/>
  <c r="Y193"/>
  <c r="Y194"/>
  <c r="Y195"/>
  <c r="Y196"/>
  <c r="Y197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269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340"/>
  <c r="Y341"/>
  <c r="Y342"/>
  <c r="Y343"/>
  <c r="Y344"/>
  <c r="Y345"/>
  <c r="Y346"/>
  <c r="Y347"/>
  <c r="Y348"/>
  <c r="Y349"/>
  <c r="Y350"/>
  <c r="Y351"/>
  <c r="Y352"/>
  <c r="Y353"/>
  <c r="Y354"/>
  <c r="Y355"/>
  <c r="Y356"/>
  <c r="Y357"/>
  <c r="Y358"/>
  <c r="Y359"/>
  <c r="Y360"/>
  <c r="Y361"/>
  <c r="Y362"/>
  <c r="Y363"/>
  <c r="Y364"/>
  <c r="Y365"/>
  <c r="Y366"/>
  <c r="Y367"/>
  <c r="Y368"/>
  <c r="Y369"/>
  <c r="Y370"/>
  <c r="Y371"/>
  <c r="Y372"/>
  <c r="Y373"/>
  <c r="Y374"/>
  <c r="Y375"/>
  <c r="Y376"/>
  <c r="Y377"/>
  <c r="Y378"/>
  <c r="Y379"/>
  <c r="Y380"/>
  <c r="Y381"/>
  <c r="Y382"/>
  <c r="Y383"/>
  <c r="Y384"/>
  <c r="Y385"/>
  <c r="Y386"/>
  <c r="Y387"/>
  <c r="Y388"/>
  <c r="Y389"/>
  <c r="Y390"/>
  <c r="Y391"/>
  <c r="Y392"/>
  <c r="Y393"/>
  <c r="Y394"/>
  <c r="Y395"/>
  <c r="Y396"/>
  <c r="Y397"/>
  <c r="Y398"/>
  <c r="Y399"/>
  <c r="Y400"/>
  <c r="Y401"/>
  <c r="Y402"/>
  <c r="Y403"/>
  <c r="Y404"/>
  <c r="Y405"/>
  <c r="Y406"/>
  <c r="Y407"/>
  <c r="Y408"/>
  <c r="Y409"/>
  <c r="Y410"/>
  <c r="Y411"/>
  <c r="Y412"/>
  <c r="Y413"/>
  <c r="Y414"/>
  <c r="Y415"/>
  <c r="Y416"/>
  <c r="Y417"/>
  <c r="Y418"/>
  <c r="Y419"/>
  <c r="Y420"/>
  <c r="Y421"/>
  <c r="Y422"/>
  <c r="Y423"/>
  <c r="Y424"/>
  <c r="Y425"/>
  <c r="Y426"/>
  <c r="Y427"/>
  <c r="Y428"/>
  <c r="Y429"/>
  <c r="Y430"/>
  <c r="Y431"/>
  <c r="Y432"/>
  <c r="Y433"/>
  <c r="Y434"/>
  <c r="Y435"/>
  <c r="Y436"/>
  <c r="Y437"/>
  <c r="Y438"/>
  <c r="Y439"/>
  <c r="Y440"/>
  <c r="Y441"/>
  <c r="Y442"/>
  <c r="Y443"/>
  <c r="Y444"/>
  <c r="Y445"/>
  <c r="Y446"/>
  <c r="Y447"/>
  <c r="Y448"/>
  <c r="Y449"/>
  <c r="Y450"/>
  <c r="Y451"/>
  <c r="Y452"/>
  <c r="Y453"/>
  <c r="Y454"/>
  <c r="Y455"/>
  <c r="Y456"/>
  <c r="Y457"/>
  <c r="Y458"/>
  <c r="Y459"/>
  <c r="Y460"/>
  <c r="Y461"/>
  <c r="Y462"/>
  <c r="Y463"/>
  <c r="Y464"/>
  <c r="Y465"/>
  <c r="Y466"/>
  <c r="Y467"/>
  <c r="Y468"/>
  <c r="Y469"/>
  <c r="Y470"/>
  <c r="Y471"/>
  <c r="Y472"/>
  <c r="Y473"/>
  <c r="Y474"/>
  <c r="Y475"/>
  <c r="Y476"/>
  <c r="Y477"/>
  <c r="Y478"/>
  <c r="Y479"/>
  <c r="Y480"/>
  <c r="Y481"/>
  <c r="Y482"/>
  <c r="Y483"/>
  <c r="Y484"/>
  <c r="Y485"/>
  <c r="Y486"/>
  <c r="Y487"/>
  <c r="Y488"/>
  <c r="Y489"/>
  <c r="Y490"/>
  <c r="Y491"/>
  <c r="Y492"/>
  <c r="Y493"/>
  <c r="Y494"/>
  <c r="Y495"/>
  <c r="Y496"/>
  <c r="Y497"/>
  <c r="Y498"/>
  <c r="Y499"/>
  <c r="Y500"/>
  <c r="Y501"/>
  <c r="Y502"/>
  <c r="Y503"/>
  <c r="Y504"/>
  <c r="Y505"/>
  <c r="Y506"/>
  <c r="Y507"/>
  <c r="Y508"/>
  <c r="Y509"/>
  <c r="Y510"/>
  <c r="Y511"/>
  <c r="Y512"/>
  <c r="Y513"/>
  <c r="Y514"/>
  <c r="Y515"/>
  <c r="Y516"/>
  <c r="Y517"/>
  <c r="Y518"/>
  <c r="Y519"/>
  <c r="Y520"/>
  <c r="Y521"/>
  <c r="Y522"/>
  <c r="Y523"/>
  <c r="Y524"/>
  <c r="Y525"/>
  <c r="Y526"/>
  <c r="Y527"/>
  <c r="Y528"/>
  <c r="Y529"/>
  <c r="Y530"/>
  <c r="Y531"/>
  <c r="Y532"/>
  <c r="Y533"/>
  <c r="Y534"/>
  <c r="Y535"/>
  <c r="Y536"/>
  <c r="Y537"/>
  <c r="Y538"/>
  <c r="Y539"/>
  <c r="Y540"/>
  <c r="Y541"/>
  <c r="Y542"/>
  <c r="Y543"/>
  <c r="Y544"/>
  <c r="Y545"/>
  <c r="Y546"/>
  <c r="Y547"/>
  <c r="Y548"/>
  <c r="Y549"/>
  <c r="Y550"/>
  <c r="Y551"/>
  <c r="Y552"/>
  <c r="Y553"/>
  <c r="Y554"/>
  <c r="Y555"/>
  <c r="Y556"/>
  <c r="Y557"/>
  <c r="Y558"/>
  <c r="Y559"/>
  <c r="Y560"/>
  <c r="Y561"/>
  <c r="Y562"/>
  <c r="Y563"/>
  <c r="Y564"/>
  <c r="Y565"/>
  <c r="Y566"/>
  <c r="Y567"/>
  <c r="Y568"/>
  <c r="Y569"/>
  <c r="Y570"/>
  <c r="Y571"/>
  <c r="Y572"/>
  <c r="Y573"/>
  <c r="Y574"/>
  <c r="Y575"/>
  <c r="Y576"/>
  <c r="Y577"/>
  <c r="Y578"/>
  <c r="Y579"/>
  <c r="Y580"/>
  <c r="Y581"/>
  <c r="Y582"/>
  <c r="Y583"/>
  <c r="Y584"/>
  <c r="Y585"/>
  <c r="Y586"/>
  <c r="Y587"/>
  <c r="Y588"/>
  <c r="Y589"/>
  <c r="Y590"/>
  <c r="Y591"/>
  <c r="Y592"/>
  <c r="Y593"/>
  <c r="Y594"/>
  <c r="Y595"/>
  <c r="Y596"/>
  <c r="Y597"/>
  <c r="Y598"/>
  <c r="Y599"/>
  <c r="Y600"/>
  <c r="Y601"/>
  <c r="Y602"/>
  <c r="Y603"/>
  <c r="Y604"/>
  <c r="Y605"/>
  <c r="Y606"/>
  <c r="Y607"/>
  <c r="Y608"/>
  <c r="Y609"/>
  <c r="Y610"/>
  <c r="Y611"/>
  <c r="Y612"/>
  <c r="Y613"/>
  <c r="Y614"/>
  <c r="Y615"/>
  <c r="Y616"/>
  <c r="Y617"/>
  <c r="Y618"/>
  <c r="Y619"/>
  <c r="Y620"/>
  <c r="Y621"/>
  <c r="Y622"/>
  <c r="Y623"/>
  <c r="Y624"/>
  <c r="Y625"/>
  <c r="Y626"/>
  <c r="Y627"/>
  <c r="Y628"/>
  <c r="Y629"/>
  <c r="Y630"/>
  <c r="Y631"/>
  <c r="Y632"/>
  <c r="Y633"/>
  <c r="Y634"/>
  <c r="Y635"/>
  <c r="Y636"/>
  <c r="Y637"/>
  <c r="Y638"/>
  <c r="Y639"/>
  <c r="Y640"/>
  <c r="Y641"/>
  <c r="Y642"/>
  <c r="Y643"/>
  <c r="Y644"/>
  <c r="Y645"/>
  <c r="Y646"/>
  <c r="Y647"/>
  <c r="Y648"/>
  <c r="Y649"/>
  <c r="Y650"/>
  <c r="Y651"/>
  <c r="Y652"/>
  <c r="Y653"/>
  <c r="Y654"/>
  <c r="Y655"/>
  <c r="Y656"/>
  <c r="Y657"/>
  <c r="Y658"/>
  <c r="Y659"/>
  <c r="Y660"/>
  <c r="Y661"/>
  <c r="Y662"/>
  <c r="Y663"/>
  <c r="Y664"/>
  <c r="Y665"/>
  <c r="Y666"/>
  <c r="Y667"/>
  <c r="Y668"/>
  <c r="Y669"/>
  <c r="Y670"/>
  <c r="Y671"/>
  <c r="Y672"/>
  <c r="Y673"/>
  <c r="Y674"/>
  <c r="Y675"/>
  <c r="Y676"/>
  <c r="Y677"/>
  <c r="Y678"/>
  <c r="Y679"/>
  <c r="Y680"/>
  <c r="Y681"/>
  <c r="Y682"/>
  <c r="Y683"/>
  <c r="Y684"/>
  <c r="Y685"/>
  <c r="Y686"/>
  <c r="Y687"/>
  <c r="Y688"/>
  <c r="Y689"/>
  <c r="Y690"/>
  <c r="Y691"/>
  <c r="Y692"/>
  <c r="Y693"/>
  <c r="Y694"/>
  <c r="Y695"/>
  <c r="Y696"/>
  <c r="Y697"/>
  <c r="Y698"/>
  <c r="Y699"/>
  <c r="Y700"/>
  <c r="Y701"/>
  <c r="Y702"/>
  <c r="Y703"/>
  <c r="Y704"/>
  <c r="Y705"/>
  <c r="Y706"/>
  <c r="Y707"/>
  <c r="Y708"/>
  <c r="Y709"/>
  <c r="Y710"/>
  <c r="Y711"/>
  <c r="Y712"/>
  <c r="Y713"/>
  <c r="Y714"/>
  <c r="Y715"/>
  <c r="Y716"/>
  <c r="Y717"/>
  <c r="Y718"/>
  <c r="Y719"/>
  <c r="Y720"/>
  <c r="Y721"/>
  <c r="Y722"/>
  <c r="Y723"/>
  <c r="Y724"/>
  <c r="Y725"/>
  <c r="Y726"/>
  <c r="Y727"/>
  <c r="Y728"/>
  <c r="Y729"/>
  <c r="Y730"/>
  <c r="Y731"/>
  <c r="Y732"/>
  <c r="Y733"/>
  <c r="Y734"/>
  <c r="Y735"/>
  <c r="Y736"/>
  <c r="Y737"/>
  <c r="Y738"/>
  <c r="Y739"/>
  <c r="Y740"/>
  <c r="Y741"/>
  <c r="Y742"/>
  <c r="Y743"/>
  <c r="Y744"/>
  <c r="Y745"/>
  <c r="Y746"/>
  <c r="Y747"/>
  <c r="Y748"/>
  <c r="Y749"/>
  <c r="Y750"/>
  <c r="Y751"/>
  <c r="Y752"/>
  <c r="Y753"/>
  <c r="Y754"/>
  <c r="Y755"/>
  <c r="Y756"/>
  <c r="Y757"/>
  <c r="Y758"/>
  <c r="Y759"/>
  <c r="Y760"/>
  <c r="Y761"/>
  <c r="Y762"/>
  <c r="Y763"/>
  <c r="Y764"/>
  <c r="Y765"/>
  <c r="Y766"/>
  <c r="Y767"/>
  <c r="Y768"/>
  <c r="Y769"/>
  <c r="Y770"/>
  <c r="Y771"/>
  <c r="Y772"/>
  <c r="Y773"/>
  <c r="Y774"/>
  <c r="Y775"/>
  <c r="Y776"/>
  <c r="Y777"/>
  <c r="Y778"/>
  <c r="Y779"/>
  <c r="Y780"/>
  <c r="Y781"/>
  <c r="Y782"/>
  <c r="Y783"/>
  <c r="Y784"/>
  <c r="Y785"/>
  <c r="Y786"/>
  <c r="Y787"/>
  <c r="Y788"/>
  <c r="Y789"/>
  <c r="Y790"/>
  <c r="Y791"/>
  <c r="Y792"/>
  <c r="Y793"/>
  <c r="Y794"/>
  <c r="Y795"/>
  <c r="Y796"/>
  <c r="Y797"/>
  <c r="Y798"/>
  <c r="Y799"/>
  <c r="Y800"/>
  <c r="Y801"/>
  <c r="Y802"/>
  <c r="Y803"/>
  <c r="Y804"/>
  <c r="Y805"/>
  <c r="Y806"/>
  <c r="Y807"/>
  <c r="Y808"/>
  <c r="Y809"/>
  <c r="Y810"/>
  <c r="Y811"/>
  <c r="Y812"/>
  <c r="Y813"/>
  <c r="Y814"/>
  <c r="Y815"/>
  <c r="Y816"/>
  <c r="Y817"/>
  <c r="Y818"/>
  <c r="Y819"/>
  <c r="Y820"/>
  <c r="Y821"/>
  <c r="Y822"/>
  <c r="Y823"/>
  <c r="Y824"/>
  <c r="Y825"/>
  <c r="Y826"/>
  <c r="Y827"/>
  <c r="Y828"/>
  <c r="Y829"/>
  <c r="Y830"/>
  <c r="Y831"/>
  <c r="Y832"/>
  <c r="Y833"/>
  <c r="Y834"/>
  <c r="Y835"/>
  <c r="Y836"/>
  <c r="Y837"/>
  <c r="Y838"/>
  <c r="Y839"/>
  <c r="Y840"/>
  <c r="Y841"/>
  <c r="Y842"/>
  <c r="Y843"/>
  <c r="Y844"/>
  <c r="Y845"/>
  <c r="Y846"/>
  <c r="Y847"/>
  <c r="Y848"/>
  <c r="Y849"/>
  <c r="Y850"/>
  <c r="Y851"/>
  <c r="Y852"/>
  <c r="Y853"/>
  <c r="Y854"/>
  <c r="Y855"/>
  <c r="Y856"/>
  <c r="Y857"/>
  <c r="Y858"/>
  <c r="Y859"/>
  <c r="Y860"/>
  <c r="Y861"/>
  <c r="Y862"/>
  <c r="Y863"/>
  <c r="Y864"/>
  <c r="Y865"/>
  <c r="Y866"/>
  <c r="Y867"/>
  <c r="Y868"/>
  <c r="Y869"/>
  <c r="Y870"/>
  <c r="Y871"/>
  <c r="Y872"/>
  <c r="Y873"/>
  <c r="Y874"/>
  <c r="Y875"/>
  <c r="Y876"/>
  <c r="Y877"/>
  <c r="Y878"/>
  <c r="Y879"/>
  <c r="Y880"/>
  <c r="Y881"/>
  <c r="Y882"/>
  <c r="Y883"/>
  <c r="Y884"/>
  <c r="Y885"/>
  <c r="Y886"/>
  <c r="Y887"/>
  <c r="Y888"/>
  <c r="Y889"/>
  <c r="Y890"/>
  <c r="Y891"/>
  <c r="Y892"/>
  <c r="Y893"/>
  <c r="Y894"/>
  <c r="Y895"/>
  <c r="Y896"/>
  <c r="Y897"/>
  <c r="Y898"/>
  <c r="Y899"/>
  <c r="Y900"/>
  <c r="Y901"/>
  <c r="Y902"/>
  <c r="Y903"/>
  <c r="Y904"/>
  <c r="Y905"/>
  <c r="Y906"/>
  <c r="Y907"/>
  <c r="Y908"/>
  <c r="Y909"/>
  <c r="Y910"/>
  <c r="Y911"/>
  <c r="Y912"/>
  <c r="Y913"/>
  <c r="Y914"/>
  <c r="Y915"/>
  <c r="Y916"/>
  <c r="Y917"/>
  <c r="Y918"/>
  <c r="Y919"/>
  <c r="Y920"/>
  <c r="Y921"/>
  <c r="Y922"/>
  <c r="Y923"/>
  <c r="Y924"/>
  <c r="Y925"/>
  <c r="Y926"/>
  <c r="Y927"/>
  <c r="Y928"/>
  <c r="Y929"/>
  <c r="Y930"/>
  <c r="Y931"/>
  <c r="Y932"/>
  <c r="Y933"/>
  <c r="Y934"/>
  <c r="Y935"/>
  <c r="Y936"/>
  <c r="Y937"/>
  <c r="Y938"/>
  <c r="Y939"/>
  <c r="Y940"/>
  <c r="Y941"/>
  <c r="Y942"/>
  <c r="Y943"/>
  <c r="Y944"/>
  <c r="Y945"/>
  <c r="Y946"/>
  <c r="Y947"/>
  <c r="Y948"/>
  <c r="Y949"/>
  <c r="Y950"/>
  <c r="Y951"/>
  <c r="Y952"/>
  <c r="Y953"/>
  <c r="Y954"/>
  <c r="Y955"/>
  <c r="Y956"/>
  <c r="Y957"/>
  <c r="Y958"/>
  <c r="Y959"/>
  <c r="Y960"/>
  <c r="Y961"/>
  <c r="Y962"/>
  <c r="Y963"/>
  <c r="Y964"/>
  <c r="Y965"/>
  <c r="Y966"/>
  <c r="Y967"/>
  <c r="Y968"/>
  <c r="Y969"/>
  <c r="Y970"/>
  <c r="Y971"/>
  <c r="Y972"/>
  <c r="Y973"/>
  <c r="Y974"/>
  <c r="Y975"/>
  <c r="Y976"/>
  <c r="Y977"/>
  <c r="Y978"/>
  <c r="Y979"/>
  <c r="Y980"/>
  <c r="Y981"/>
  <c r="Y982"/>
  <c r="Y983"/>
  <c r="Y984"/>
  <c r="Y985"/>
  <c r="Y986"/>
  <c r="Y987"/>
  <c r="Y988"/>
  <c r="Y989"/>
  <c r="Y990"/>
  <c r="Y991"/>
  <c r="Y992"/>
  <c r="Y993"/>
  <c r="Y994"/>
  <c r="Y995"/>
  <c r="Y996"/>
  <c r="Y997"/>
  <c r="Y998"/>
  <c r="Y999"/>
  <c r="Y1000"/>
  <c r="Y1001"/>
  <c r="Y1002"/>
  <c r="Y1003"/>
  <c r="Y1004"/>
  <c r="Y1005"/>
  <c r="Y1006"/>
  <c r="Y1007"/>
  <c r="Y1008"/>
  <c r="Y1009"/>
  <c r="Y1010"/>
  <c r="Y1011"/>
  <c r="Y1012"/>
  <c r="Y1013"/>
  <c r="Y1014"/>
  <c r="Y1015"/>
  <c r="Y1016"/>
  <c r="Y1017"/>
  <c r="Y1018"/>
  <c r="Y1019"/>
  <c r="Y1020"/>
  <c r="Y1021"/>
  <c r="Y1022"/>
  <c r="Y1023"/>
  <c r="Y1024"/>
  <c r="Y1025"/>
  <c r="Y1026"/>
  <c r="Y1027"/>
  <c r="Y1028"/>
  <c r="Y1029"/>
  <c r="Y1030"/>
  <c r="Y1031"/>
  <c r="Y1032"/>
  <c r="Y1033"/>
  <c r="Y1034"/>
  <c r="Y1035"/>
  <c r="Y1036"/>
  <c r="Y1037"/>
  <c r="Y1038"/>
  <c r="Y1039"/>
  <c r="Y1040"/>
  <c r="Y1041"/>
  <c r="Y1042"/>
  <c r="Y1043"/>
  <c r="Y1044"/>
  <c r="Y1045"/>
  <c r="Y1046"/>
  <c r="Y1047"/>
  <c r="Y1048"/>
  <c r="Y1049"/>
  <c r="Y1050"/>
  <c r="Y1051"/>
  <c r="Y1052"/>
  <c r="Y1053"/>
  <c r="Y1054"/>
  <c r="Y1055"/>
  <c r="Y1056"/>
  <c r="Y1057"/>
  <c r="Y1058"/>
  <c r="Y1059"/>
  <c r="Y1060"/>
  <c r="Y1061"/>
  <c r="Y1062"/>
  <c r="Y1063"/>
  <c r="Y1064"/>
  <c r="Y1065"/>
  <c r="Y1066"/>
  <c r="Y1067"/>
  <c r="Y1068"/>
  <c r="Y1069"/>
  <c r="Y1070"/>
  <c r="Y1071"/>
  <c r="Y1072"/>
  <c r="Y1073"/>
  <c r="Y1074"/>
  <c r="Y1075"/>
  <c r="Y1076"/>
  <c r="Y1077"/>
  <c r="Y1078"/>
  <c r="Y1079"/>
  <c r="Y1080"/>
  <c r="Y1081"/>
  <c r="Y1082"/>
  <c r="Y1083"/>
  <c r="Y1084"/>
  <c r="Y1085"/>
  <c r="Y1086"/>
  <c r="Y1087"/>
  <c r="Y1088"/>
  <c r="Y1089"/>
  <c r="Y1090"/>
  <c r="Y1091"/>
  <c r="Y1092"/>
  <c r="Y1093"/>
  <c r="Y1094"/>
  <c r="Y1095"/>
  <c r="Y1096"/>
  <c r="Y1097"/>
  <c r="Y1098"/>
  <c r="Y1099"/>
  <c r="Y1100"/>
  <c r="Y1101"/>
  <c r="Y1102"/>
  <c r="Y1103"/>
  <c r="Y1104"/>
  <c r="Y1105"/>
  <c r="Y1106"/>
  <c r="Y1107"/>
  <c r="Y1108"/>
  <c r="Y1109"/>
  <c r="Y1110"/>
  <c r="Y1111"/>
  <c r="Y1112"/>
  <c r="Y1113"/>
  <c r="Y1114"/>
  <c r="Y1115"/>
  <c r="Y1116"/>
  <c r="Y1117"/>
  <c r="Y1118"/>
  <c r="Y1119"/>
  <c r="Y1120"/>
  <c r="Y1121"/>
  <c r="Y1122"/>
  <c r="Y1123"/>
  <c r="Y1124"/>
  <c r="Y1125"/>
  <c r="Y1126"/>
  <c r="Y1127"/>
  <c r="Y1128"/>
  <c r="Y1129"/>
  <c r="Y1130"/>
  <c r="Y1131"/>
  <c r="Y1132"/>
  <c r="Y1133"/>
  <c r="Y1134"/>
  <c r="Y1135"/>
  <c r="Y1136"/>
  <c r="Y1137"/>
  <c r="Y1138"/>
  <c r="Y1139"/>
  <c r="Y1140"/>
  <c r="Y1141"/>
  <c r="Y1142"/>
  <c r="Y1143"/>
  <c r="Y1144"/>
  <c r="Y1145"/>
  <c r="Y1146"/>
  <c r="Y1147"/>
  <c r="Y1148"/>
  <c r="Y1149"/>
  <c r="Y1150"/>
  <c r="Y1151"/>
  <c r="Y1152"/>
  <c r="Y1153"/>
  <c r="Y1154"/>
  <c r="Y1155"/>
  <c r="Y1156"/>
  <c r="Y1157"/>
  <c r="Y1158"/>
  <c r="Y1159"/>
  <c r="Y1160"/>
  <c r="Y1161"/>
  <c r="Y1162"/>
  <c r="Y1163"/>
  <c r="Y1164"/>
  <c r="Y1165"/>
  <c r="Y1166"/>
  <c r="Y1167"/>
  <c r="Y1168"/>
  <c r="Y1169"/>
  <c r="Y1170"/>
  <c r="Y1171"/>
  <c r="Y1172"/>
  <c r="Y1173"/>
  <c r="Y1174"/>
  <c r="Y1175"/>
  <c r="Y1176"/>
  <c r="Y1177"/>
  <c r="Y1178"/>
  <c r="Y1179"/>
  <c r="Y1180"/>
  <c r="Y1181"/>
  <c r="Y1182"/>
  <c r="Y1183"/>
  <c r="Y1184"/>
  <c r="Y1185"/>
  <c r="Y1186"/>
  <c r="Y1187"/>
  <c r="Y1188"/>
  <c r="Y1189"/>
  <c r="Y1190"/>
  <c r="Y1191"/>
  <c r="Y1192"/>
  <c r="Y1193"/>
  <c r="Y1194"/>
  <c r="Y1195"/>
  <c r="Y1196"/>
  <c r="Y1197"/>
  <c r="Y1198"/>
  <c r="Y1199"/>
  <c r="Y1200"/>
  <c r="Y1201"/>
  <c r="Y1202"/>
  <c r="Y1203"/>
  <c r="Y1204"/>
  <c r="Y1205"/>
  <c r="Y1206"/>
  <c r="Y1207"/>
  <c r="Y1208"/>
  <c r="Y1209"/>
  <c r="Y1210"/>
  <c r="Y1211"/>
  <c r="Y1212"/>
  <c r="Y1213"/>
  <c r="Y1214"/>
  <c r="Y1215"/>
  <c r="Y1216"/>
  <c r="Y1217"/>
  <c r="Y1218"/>
  <c r="Y1219"/>
  <c r="Y1220"/>
  <c r="Y1221"/>
  <c r="Y1222"/>
  <c r="Y1223"/>
  <c r="Y1224"/>
  <c r="Y1225"/>
  <c r="Y1226"/>
  <c r="Y1227"/>
  <c r="Y1228"/>
  <c r="Y1229"/>
  <c r="Y1230"/>
  <c r="Y1231"/>
  <c r="Y1232"/>
  <c r="Y1233"/>
  <c r="Y1234"/>
  <c r="Y1235"/>
  <c r="Y1236"/>
  <c r="Y1237"/>
  <c r="Y1238"/>
  <c r="Y1239"/>
  <c r="Y1240"/>
  <c r="Y1241"/>
  <c r="Y1242"/>
  <c r="Y1243"/>
  <c r="Y1244"/>
  <c r="Y1245"/>
  <c r="Y1246"/>
  <c r="Y1247"/>
  <c r="Y1248"/>
  <c r="Y1249"/>
  <c r="Y1250"/>
  <c r="Y1251"/>
  <c r="Y1252"/>
  <c r="Y1253"/>
  <c r="Y1254"/>
  <c r="Y1255"/>
  <c r="Y1256"/>
  <c r="Y1257"/>
  <c r="Y1258"/>
  <c r="Y1259"/>
  <c r="Y1260"/>
  <c r="Y1261"/>
  <c r="Y1262"/>
  <c r="Y1263"/>
  <c r="Y1264"/>
  <c r="Y1265"/>
  <c r="Y1266"/>
  <c r="Y1267"/>
  <c r="Y1268"/>
  <c r="Y1269"/>
  <c r="Y1270"/>
  <c r="Y1271"/>
  <c r="Y1272"/>
  <c r="Y1273"/>
  <c r="Y1274"/>
  <c r="Y1275"/>
  <c r="Y1276"/>
  <c r="Y1277"/>
  <c r="Y1278"/>
  <c r="Y1279"/>
  <c r="Y1280"/>
  <c r="Y1281"/>
  <c r="Y1282"/>
  <c r="Y1283"/>
  <c r="Y1284"/>
  <c r="Y1285"/>
  <c r="Y1286"/>
  <c r="Y1287"/>
  <c r="Y1288"/>
  <c r="Y1289"/>
  <c r="Y1290"/>
  <c r="Y1291"/>
  <c r="Y1292"/>
  <c r="Y1293"/>
  <c r="Y1294"/>
  <c r="Y1295"/>
  <c r="Y1296"/>
  <c r="Y1297"/>
  <c r="Y1298"/>
  <c r="Y1299"/>
  <c r="Y1300"/>
  <c r="Y1301"/>
  <c r="Y1302"/>
  <c r="Y1303"/>
  <c r="Y1304"/>
  <c r="Y1305"/>
  <c r="Y1306"/>
  <c r="Y1307"/>
  <c r="Y1308"/>
  <c r="Y1309"/>
  <c r="Y1310"/>
  <c r="Y1311"/>
  <c r="Y1312"/>
  <c r="Y1313"/>
  <c r="Y1314"/>
  <c r="Y1315"/>
  <c r="Y1316"/>
  <c r="Y1317"/>
  <c r="Y1318"/>
  <c r="Y1319"/>
  <c r="Y1320"/>
  <c r="Y1321"/>
  <c r="Y1322"/>
  <c r="Y1323"/>
  <c r="Y1324"/>
  <c r="Y1325"/>
  <c r="Y1326"/>
  <c r="Y1327"/>
  <c r="Y1328"/>
  <c r="Y1329"/>
  <c r="Y1330"/>
  <c r="Y1331"/>
  <c r="Y1332"/>
  <c r="Y1333"/>
  <c r="Y1334"/>
  <c r="Y1335"/>
  <c r="Y1336"/>
  <c r="Y1337"/>
  <c r="Y1338"/>
  <c r="Y1339"/>
  <c r="Y1340"/>
  <c r="Y1341"/>
  <c r="Y1342"/>
  <c r="Y1343"/>
  <c r="Y1344"/>
  <c r="Y1345"/>
  <c r="Y1346"/>
  <c r="Y1347"/>
  <c r="Y1348"/>
  <c r="Y1349"/>
  <c r="Y1350"/>
  <c r="Y1351"/>
  <c r="Y1352"/>
  <c r="Y1353"/>
  <c r="Y1354"/>
  <c r="Y1355"/>
  <c r="Y1356"/>
  <c r="Y1357"/>
  <c r="Y1358"/>
  <c r="Y1359"/>
  <c r="Y1360"/>
  <c r="Y1361"/>
  <c r="Y1362"/>
  <c r="Y1363"/>
  <c r="Y1364"/>
  <c r="Y1365"/>
  <c r="Y1366"/>
  <c r="Y1367"/>
  <c r="Y1368"/>
  <c r="Y1369"/>
  <c r="Y1370"/>
  <c r="Y1371"/>
  <c r="Y1372"/>
  <c r="Y1373"/>
  <c r="Y1374"/>
  <c r="Y1375"/>
  <c r="Y1376"/>
  <c r="Y1377"/>
  <c r="Y1378"/>
  <c r="Y1379"/>
  <c r="Y1380"/>
  <c r="Y1381"/>
  <c r="Y1382"/>
  <c r="Y1383"/>
  <c r="Y1384"/>
  <c r="Y1385"/>
  <c r="Y1386"/>
  <c r="Y1387"/>
  <c r="Y1388"/>
  <c r="Y1389"/>
  <c r="Y1390"/>
  <c r="Y1391"/>
  <c r="Y1392"/>
  <c r="Y1393"/>
  <c r="Y1394"/>
  <c r="Y1395"/>
  <c r="Y1396"/>
  <c r="Y1397"/>
  <c r="Y1398"/>
  <c r="Y1399"/>
  <c r="Y1400"/>
  <c r="Y1401"/>
  <c r="Y1402"/>
  <c r="Y1403"/>
  <c r="Y1404"/>
  <c r="Y1405"/>
  <c r="Y1406"/>
  <c r="Y1407"/>
  <c r="Y1408"/>
  <c r="Y1409"/>
  <c r="Y1410"/>
  <c r="Y1411"/>
  <c r="Y1412"/>
  <c r="Y1413"/>
  <c r="Y1414"/>
  <c r="Y1415"/>
  <c r="Y1416"/>
  <c r="Y1417"/>
  <c r="Y1418"/>
  <c r="Y1419"/>
  <c r="Y1420"/>
  <c r="Y1421"/>
  <c r="Y1422"/>
  <c r="Y1423"/>
  <c r="Y1424"/>
  <c r="Y1425"/>
  <c r="Y1426"/>
  <c r="Y1427"/>
  <c r="Y1428"/>
  <c r="Y1429"/>
  <c r="Y1430"/>
  <c r="Y1431"/>
  <c r="Y1432"/>
  <c r="Y1433"/>
  <c r="Y1434"/>
  <c r="Y1435"/>
  <c r="Y1436"/>
  <c r="Y1437"/>
  <c r="Y1438"/>
  <c r="Y1439"/>
  <c r="Y1440"/>
  <c r="Y1441"/>
  <c r="Y1442"/>
  <c r="Y1443"/>
  <c r="Y1444"/>
  <c r="Y1445"/>
  <c r="Y1446"/>
  <c r="Y1447"/>
  <c r="Y1448"/>
  <c r="Y1449"/>
  <c r="Y1450"/>
  <c r="Y1451"/>
  <c r="Y1452"/>
  <c r="Y1453"/>
  <c r="Y1454"/>
  <c r="Y1455"/>
  <c r="Y1456"/>
  <c r="Y1457"/>
  <c r="Y1458"/>
  <c r="Y1459"/>
  <c r="Y1460"/>
  <c r="Y1461"/>
  <c r="Y1462"/>
  <c r="Y1463"/>
  <c r="Y1464"/>
  <c r="Y1465"/>
  <c r="Y1466"/>
  <c r="Y1467"/>
  <c r="Y1468"/>
  <c r="Y1469"/>
  <c r="Y1470"/>
  <c r="Y1471"/>
  <c r="Y1472"/>
  <c r="Y1473"/>
  <c r="Y1474"/>
  <c r="Y1475"/>
  <c r="Y1476"/>
  <c r="Y1477"/>
  <c r="Y1478"/>
  <c r="Y1479"/>
  <c r="Y1480"/>
  <c r="Y1481"/>
  <c r="Y1482"/>
  <c r="Y1483"/>
  <c r="Y1484"/>
  <c r="Y1485"/>
  <c r="Y1486"/>
  <c r="Y1487"/>
  <c r="Y1488"/>
  <c r="Y1489"/>
  <c r="Y1490"/>
  <c r="Y1491"/>
  <c r="Y1492"/>
  <c r="Y1493"/>
  <c r="Y1494"/>
  <c r="Y1495"/>
  <c r="Y1496"/>
  <c r="Y1497"/>
  <c r="Y1498"/>
  <c r="Y1499"/>
  <c r="Y1500"/>
  <c r="Y1501"/>
  <c r="Y1502"/>
  <c r="Y1503"/>
  <c r="Y1504"/>
  <c r="Y1505"/>
  <c r="Y1506"/>
  <c r="Y1507"/>
  <c r="Y1508"/>
  <c r="Y1509"/>
  <c r="Y1510"/>
  <c r="Y1511"/>
  <c r="Y1512"/>
  <c r="Y1513"/>
  <c r="Y1514"/>
  <c r="Y1515"/>
  <c r="Y1516"/>
  <c r="Y1517"/>
  <c r="Y1518"/>
  <c r="Y1519"/>
  <c r="Y1520"/>
  <c r="Y1521"/>
  <c r="Y1522"/>
  <c r="Y1523"/>
  <c r="Y1524"/>
  <c r="Y1525"/>
  <c r="Y1526"/>
  <c r="Y1527"/>
  <c r="Y1528"/>
  <c r="Y1529"/>
  <c r="Y1530"/>
  <c r="Y1531"/>
  <c r="Y1532"/>
  <c r="Y1533"/>
  <c r="Y1534"/>
  <c r="Y1535"/>
  <c r="Y1536"/>
  <c r="Y1537"/>
  <c r="Y1538"/>
  <c r="Y1539"/>
  <c r="Y1540"/>
  <c r="Y1541"/>
  <c r="Y1542"/>
  <c r="Y1543"/>
  <c r="Y1544"/>
  <c r="Y1545"/>
  <c r="Y1546"/>
  <c r="Y1547"/>
  <c r="Y1548"/>
  <c r="Y1549"/>
  <c r="Y1550"/>
  <c r="Y1551"/>
  <c r="Y1552"/>
  <c r="Y1553"/>
  <c r="Y1554"/>
  <c r="Y1555"/>
  <c r="Y1556"/>
  <c r="Y1557"/>
  <c r="Y1558"/>
  <c r="Y1559"/>
  <c r="Y1560"/>
  <c r="Y1561"/>
  <c r="Y1562"/>
  <c r="Y1563"/>
  <c r="Y1564"/>
  <c r="Y1565"/>
  <c r="Y1566"/>
  <c r="Y1567"/>
  <c r="Y1568"/>
  <c r="Y1569"/>
  <c r="Y1570"/>
  <c r="Y1571"/>
  <c r="Y1572"/>
  <c r="Y1573"/>
  <c r="Y1574"/>
  <c r="Y1575"/>
  <c r="Y1576"/>
  <c r="Y1577"/>
  <c r="Y1578"/>
  <c r="Y1579"/>
  <c r="Y1580"/>
  <c r="Y1581"/>
  <c r="Y1582"/>
  <c r="Y1583"/>
  <c r="Y1584"/>
  <c r="Y1585"/>
  <c r="Y1586"/>
  <c r="Y1587"/>
  <c r="Y1588"/>
  <c r="Y1589"/>
  <c r="Y1590"/>
  <c r="Y1591"/>
  <c r="Y1592"/>
  <c r="Y1593"/>
  <c r="Y1594"/>
  <c r="Y1595"/>
  <c r="Y1596"/>
  <c r="Y1597"/>
  <c r="Y1598"/>
  <c r="Y1599"/>
  <c r="Y1600"/>
  <c r="Y1601"/>
  <c r="Y1602"/>
  <c r="Y1603"/>
  <c r="Y1604"/>
  <c r="Y1605"/>
  <c r="Y1606"/>
  <c r="Y1607"/>
  <c r="Y1608"/>
  <c r="Y1609"/>
  <c r="Y1610"/>
  <c r="Y1611"/>
  <c r="Y1612"/>
  <c r="Y1613"/>
  <c r="Y1614"/>
  <c r="Y1615"/>
  <c r="Y1616"/>
  <c r="Y1617"/>
  <c r="Y1618"/>
  <c r="Y1619"/>
  <c r="Y1620"/>
  <c r="Y1621"/>
  <c r="Y1622"/>
  <c r="Y1623"/>
  <c r="Y1624"/>
  <c r="Y1625"/>
  <c r="Y1626"/>
  <c r="Y1627"/>
  <c r="Y1628"/>
  <c r="Y1629"/>
  <c r="Y1630"/>
  <c r="Y1631"/>
  <c r="Y1632"/>
  <c r="Y1633"/>
  <c r="Y1634"/>
  <c r="Y1635"/>
  <c r="Y1636"/>
  <c r="Y1637"/>
  <c r="Y1638"/>
  <c r="Y1639"/>
  <c r="Y1640"/>
  <c r="Y1641"/>
  <c r="Y1642"/>
  <c r="Y1643"/>
  <c r="Y1644"/>
  <c r="Y1645"/>
  <c r="Y1646"/>
  <c r="Y1647"/>
  <c r="Y1648"/>
  <c r="Y1649"/>
  <c r="Y1650"/>
  <c r="Y1651"/>
  <c r="Y1652"/>
  <c r="Y1653"/>
  <c r="Y1654"/>
  <c r="Y1655"/>
  <c r="Y1656"/>
  <c r="Y1657"/>
  <c r="Y1658"/>
  <c r="Y1659"/>
  <c r="Y1660"/>
  <c r="Y1661"/>
  <c r="Y1662"/>
  <c r="Y1663"/>
  <c r="Y1664"/>
  <c r="Y1665"/>
  <c r="Y1666"/>
  <c r="Y1667"/>
  <c r="Y1668"/>
  <c r="Y1669"/>
  <c r="Y1670"/>
  <c r="Y1671"/>
  <c r="Y1672"/>
  <c r="Y1673"/>
  <c r="Y1674"/>
  <c r="Y1675"/>
  <c r="Y1676"/>
  <c r="Y1677"/>
  <c r="Y1678"/>
  <c r="Y1679"/>
  <c r="Y1680"/>
  <c r="Y1681"/>
  <c r="Y1682"/>
  <c r="Y1683"/>
  <c r="Y1684"/>
  <c r="Y1685"/>
  <c r="Y1686"/>
  <c r="Y1687"/>
  <c r="Y1688"/>
  <c r="Y1689"/>
  <c r="Y1690"/>
  <c r="Y1691"/>
  <c r="Y1692"/>
  <c r="Y1693"/>
  <c r="Y1694"/>
  <c r="Y1695"/>
  <c r="Y1696"/>
  <c r="Y1697"/>
  <c r="Y1698"/>
  <c r="Y1699"/>
  <c r="Y1700"/>
  <c r="Y1701"/>
  <c r="Y1702"/>
  <c r="Y1703"/>
  <c r="Y1704"/>
  <c r="Y1705"/>
  <c r="Y1706"/>
  <c r="Y1707"/>
  <c r="Y1708"/>
  <c r="Y1709"/>
  <c r="Y1710"/>
  <c r="Y1711"/>
  <c r="Y1712"/>
  <c r="Y1713"/>
  <c r="Y1714"/>
  <c r="Y1715"/>
  <c r="Y1716"/>
  <c r="Y1717"/>
  <c r="Y1718"/>
  <c r="Y1719"/>
  <c r="Y1720"/>
  <c r="Y1721"/>
  <c r="Y1722"/>
  <c r="Y1723"/>
  <c r="Y1724"/>
  <c r="Y1725"/>
  <c r="Y1726"/>
  <c r="Y1727"/>
  <c r="Y1728"/>
  <c r="Y1729"/>
  <c r="Y1730"/>
  <c r="Y1731"/>
  <c r="Y1732"/>
  <c r="Y1733"/>
  <c r="Y1734"/>
  <c r="Y1735"/>
  <c r="Y1736"/>
  <c r="Y1737"/>
  <c r="Y1738"/>
  <c r="Y1739"/>
  <c r="Y1740"/>
  <c r="Y1741"/>
  <c r="Y1742"/>
  <c r="Y1743"/>
  <c r="Y1744"/>
  <c r="Y1745"/>
  <c r="Y1746"/>
  <c r="Y1747"/>
  <c r="Y1748"/>
  <c r="Y1749"/>
  <c r="Y1750"/>
  <c r="Y1751"/>
  <c r="Y1752"/>
  <c r="Y1753"/>
  <c r="Y1754"/>
  <c r="Y1755"/>
  <c r="Y1756"/>
  <c r="Y1757"/>
  <c r="Y1758"/>
  <c r="Y1759"/>
  <c r="Y1760"/>
  <c r="Y1761"/>
  <c r="Y1762"/>
  <c r="Y1763"/>
  <c r="Y1764"/>
  <c r="Y1765"/>
  <c r="Y1766"/>
  <c r="Y1767"/>
  <c r="Y1768"/>
  <c r="Y1769"/>
  <c r="Y1770"/>
  <c r="Y1771"/>
  <c r="Y1772"/>
  <c r="Y1773"/>
  <c r="Y1774"/>
  <c r="Y1775"/>
  <c r="Y1776"/>
  <c r="Y1777"/>
  <c r="Y1778"/>
  <c r="Y1779"/>
  <c r="Y1780"/>
  <c r="Y1781"/>
  <c r="Y1782"/>
  <c r="Y1783"/>
  <c r="Y1784"/>
  <c r="Y1785"/>
  <c r="Y1786"/>
  <c r="Y1787"/>
  <c r="Y1788"/>
  <c r="Y1789"/>
  <c r="Y1790"/>
  <c r="Y1791"/>
  <c r="Y1792"/>
  <c r="Y1793"/>
  <c r="Y1794"/>
  <c r="Y1795"/>
  <c r="Y1796"/>
  <c r="Y1797"/>
  <c r="Y1798"/>
  <c r="Y1799"/>
  <c r="Y1800"/>
  <c r="Y1801"/>
  <c r="Y1802"/>
  <c r="Y1803"/>
  <c r="Y1804"/>
  <c r="Y1805"/>
  <c r="Y1806"/>
  <c r="Y1807"/>
  <c r="Y1808"/>
  <c r="Y1809"/>
  <c r="Y1810"/>
  <c r="Y1811"/>
  <c r="Y1812"/>
  <c r="Y1813"/>
  <c r="Y1814"/>
  <c r="Y1815"/>
  <c r="Y1816"/>
  <c r="Y1817"/>
  <c r="Y1818"/>
  <c r="Y1819"/>
  <c r="Y1820"/>
  <c r="Y1821"/>
  <c r="Y1822"/>
  <c r="Y1823"/>
  <c r="Y1824"/>
  <c r="Y1825"/>
  <c r="Y1826"/>
  <c r="Y1827"/>
  <c r="Y1828"/>
  <c r="Y1829"/>
  <c r="Y1830"/>
  <c r="Y1831"/>
  <c r="Y1832"/>
  <c r="Y1833"/>
  <c r="Y1834"/>
  <c r="Y1835"/>
  <c r="Y1836"/>
  <c r="Y1837"/>
  <c r="Y1838"/>
  <c r="Y1839"/>
  <c r="Y1840"/>
  <c r="Y1841"/>
  <c r="Y1842"/>
  <c r="Y1843"/>
  <c r="Y1844"/>
  <c r="Y1845"/>
  <c r="Y1846"/>
  <c r="Y1847"/>
  <c r="Y1848"/>
  <c r="Y1849"/>
  <c r="Y1850"/>
  <c r="Y1851"/>
  <c r="Y1852"/>
  <c r="Y1853"/>
  <c r="Y1854"/>
  <c r="Y1855"/>
  <c r="Y1856"/>
  <c r="Y1857"/>
  <c r="Y1858"/>
  <c r="Y1859"/>
  <c r="Y1860"/>
  <c r="Y1861"/>
  <c r="Y1862"/>
  <c r="Y1863"/>
  <c r="Y1864"/>
  <c r="Y1865"/>
  <c r="Y1866"/>
  <c r="Y1867"/>
  <c r="Y1868"/>
  <c r="Y1869"/>
  <c r="Y1870"/>
  <c r="Y1871"/>
  <c r="Y1872"/>
  <c r="Y1873"/>
  <c r="Y1874"/>
  <c r="Y1875"/>
  <c r="Y1876"/>
  <c r="Y1877"/>
  <c r="Y1878"/>
  <c r="Y1879"/>
  <c r="Y1880"/>
  <c r="Y1881"/>
  <c r="Y1882"/>
  <c r="Y1883"/>
  <c r="Y1884"/>
  <c r="Y1885"/>
  <c r="Y1886"/>
  <c r="Y1887"/>
  <c r="Y1888"/>
  <c r="Y1889"/>
  <c r="Y1890"/>
  <c r="Y1891"/>
  <c r="Y1892"/>
  <c r="Y1893"/>
  <c r="Y1894"/>
  <c r="Y1895"/>
  <c r="Y1896"/>
  <c r="Y1897"/>
  <c r="Y1898"/>
  <c r="Y1899"/>
  <c r="Y1900"/>
  <c r="Y1901"/>
  <c r="Y1902"/>
  <c r="Y1903"/>
  <c r="Y1904"/>
  <c r="Y1905"/>
  <c r="Y1906"/>
  <c r="Y1907"/>
  <c r="Y1908"/>
  <c r="Y1909"/>
  <c r="Y1910"/>
  <c r="Y1911"/>
  <c r="Y1912"/>
  <c r="Y1913"/>
  <c r="Y1914"/>
  <c r="Y1915"/>
  <c r="Y1916"/>
  <c r="Y1917"/>
  <c r="Y1918"/>
  <c r="Y1919"/>
  <c r="Y1920"/>
  <c r="Y1921"/>
  <c r="Y1922"/>
  <c r="Y1923"/>
  <c r="Y1924"/>
  <c r="Y1925"/>
  <c r="Y1926"/>
  <c r="Y1927"/>
  <c r="Y1928"/>
  <c r="Y1929"/>
  <c r="Y1930"/>
  <c r="Y1931"/>
  <c r="Y1932"/>
  <c r="Y1933"/>
  <c r="Y1934"/>
  <c r="Y1935"/>
  <c r="Y1936"/>
  <c r="Y1937"/>
  <c r="Y1938"/>
  <c r="Y1939"/>
  <c r="Y1940"/>
  <c r="Y1941"/>
  <c r="Y1942"/>
  <c r="Y1943"/>
  <c r="Y1944"/>
  <c r="Y1945"/>
  <c r="Y1946"/>
  <c r="Y1947"/>
  <c r="Y1948"/>
  <c r="Y1949"/>
  <c r="Y1950"/>
  <c r="Y1951"/>
  <c r="Y1952"/>
  <c r="Y1953"/>
  <c r="Y1954"/>
  <c r="Y1955"/>
  <c r="Y1956"/>
  <c r="Y1957"/>
  <c r="Y1958"/>
  <c r="Y1959"/>
  <c r="Y1960"/>
  <c r="Y1961"/>
  <c r="Y1962"/>
  <c r="Y1963"/>
  <c r="Y1964"/>
  <c r="Y1965"/>
  <c r="Y1966"/>
  <c r="Y1967"/>
  <c r="Y1968"/>
  <c r="Y1969"/>
  <c r="Y1970"/>
  <c r="Y1971"/>
  <c r="Y1972"/>
  <c r="Y1973"/>
  <c r="Y1974"/>
  <c r="Y1975"/>
  <c r="Y1976"/>
  <c r="Y1977"/>
  <c r="Y1978"/>
  <c r="Y1979"/>
  <c r="Y1980"/>
  <c r="Y1981"/>
  <c r="Y1982"/>
  <c r="Y1983"/>
  <c r="Y1984"/>
  <c r="Y1985"/>
  <c r="Y1986"/>
  <c r="Y1987"/>
  <c r="Y1988"/>
  <c r="Y1989"/>
  <c r="Y1990"/>
  <c r="Y1991"/>
  <c r="Y1992"/>
  <c r="Y1993"/>
  <c r="Y1994"/>
  <c r="Y1995"/>
  <c r="Y1996"/>
  <c r="Y1997"/>
  <c r="Y1998"/>
  <c r="Y1999"/>
  <c r="Y2000"/>
  <c r="Y2001"/>
  <c r="Y2002"/>
  <c r="Y2003"/>
  <c r="Y2004"/>
  <c r="Y2005"/>
  <c r="Y2006"/>
  <c r="Y2007"/>
  <c r="Y2008"/>
  <c r="Y2009"/>
  <c r="Y2010"/>
  <c r="Y2011"/>
  <c r="Y2012"/>
  <c r="Y2013"/>
  <c r="Y2014"/>
  <c r="Y2015"/>
  <c r="Y2016"/>
  <c r="Y2017"/>
  <c r="Y2018"/>
  <c r="Y2019"/>
  <c r="Y2020"/>
  <c r="Y2021"/>
  <c r="Y2022"/>
  <c r="Y2023"/>
  <c r="Y2024"/>
  <c r="Y2025"/>
  <c r="Y2026"/>
  <c r="Y2027"/>
  <c r="Y2028"/>
  <c r="Y2029"/>
  <c r="Y2030"/>
  <c r="Y2031"/>
  <c r="Y2032"/>
  <c r="Y2033"/>
  <c r="Y2034"/>
  <c r="Y2035"/>
  <c r="Y2036"/>
  <c r="Y2037"/>
  <c r="Y2038"/>
  <c r="Y2039"/>
  <c r="Y2040"/>
  <c r="Y2041"/>
  <c r="Y2042"/>
  <c r="Y2043"/>
  <c r="Y2044"/>
  <c r="Y2045"/>
  <c r="Y2046"/>
  <c r="Y2047"/>
  <c r="Y2048"/>
  <c r="Y2049"/>
  <c r="Y2050"/>
  <c r="Y2051"/>
  <c r="Y2052"/>
  <c r="Y2053"/>
  <c r="Y2054"/>
  <c r="Y2055"/>
  <c r="Y2056"/>
  <c r="Y2057"/>
  <c r="Y2058"/>
  <c r="Y2059"/>
  <c r="Y2060"/>
  <c r="Y2061"/>
  <c r="Y2062"/>
  <c r="Y2063"/>
  <c r="Y2064"/>
  <c r="Y2065"/>
  <c r="Y2066"/>
  <c r="Y2067"/>
  <c r="Y2068"/>
  <c r="Y2069"/>
  <c r="Y2070"/>
  <c r="Y2071"/>
  <c r="Y2072"/>
  <c r="Y2073"/>
  <c r="Y2074"/>
  <c r="Y2075"/>
  <c r="Y2076"/>
  <c r="Y2077"/>
  <c r="Y2078"/>
  <c r="Y2079"/>
  <c r="Y2080"/>
  <c r="Y2081"/>
  <c r="Y2082"/>
  <c r="Y2083"/>
  <c r="Y2084"/>
  <c r="Y2085"/>
  <c r="Y2086"/>
  <c r="Y2087"/>
  <c r="Y2088"/>
  <c r="Y2089"/>
  <c r="Y2090"/>
  <c r="Y2091"/>
  <c r="Y2092"/>
  <c r="Y2093"/>
  <c r="Y2094"/>
  <c r="Y2095"/>
  <c r="Y2096"/>
  <c r="Y2097"/>
  <c r="Y2098"/>
  <c r="Y2099"/>
  <c r="Y2100"/>
  <c r="Y2101"/>
  <c r="Y2102"/>
  <c r="Y2103"/>
  <c r="Y2104"/>
  <c r="Y2105"/>
  <c r="Y2106"/>
  <c r="Y2107"/>
  <c r="Y2108"/>
  <c r="Y2109"/>
  <c r="Y2110"/>
  <c r="Y2111"/>
  <c r="Y2112"/>
  <c r="Y2113"/>
  <c r="Y2114"/>
  <c r="Y2115"/>
  <c r="Y2116"/>
  <c r="Y2117"/>
  <c r="Y2118"/>
  <c r="Y2119"/>
  <c r="Y2120"/>
  <c r="Y2121"/>
  <c r="Y2122"/>
  <c r="Y2123"/>
  <c r="Y2124"/>
  <c r="Y2125"/>
  <c r="Y2126"/>
  <c r="Y2127"/>
  <c r="Y2128"/>
  <c r="Y2129"/>
  <c r="Y2130"/>
  <c r="Y2131"/>
  <c r="Y2132"/>
  <c r="Y2133"/>
  <c r="Y2134"/>
  <c r="Y2135"/>
  <c r="Y2136"/>
  <c r="Y2137"/>
  <c r="Y2138"/>
  <c r="Y2139"/>
  <c r="Y2140"/>
  <c r="Y2141"/>
  <c r="Y2142"/>
  <c r="Y2143"/>
  <c r="Y2144"/>
  <c r="Y2145"/>
  <c r="Y2146"/>
  <c r="Y2147"/>
  <c r="Y2148"/>
  <c r="Y2149"/>
  <c r="Y2150"/>
  <c r="Y2151"/>
  <c r="Y2152"/>
  <c r="Y2153"/>
  <c r="Y2154"/>
  <c r="Y2155"/>
  <c r="Y2156"/>
  <c r="Y2157"/>
  <c r="Y2158"/>
  <c r="Y2159"/>
  <c r="Y2160"/>
  <c r="Y2161"/>
  <c r="Y2162"/>
  <c r="Y2163"/>
  <c r="Y2164"/>
  <c r="Y2165"/>
  <c r="Y2166"/>
  <c r="Y2167"/>
  <c r="Y2168"/>
  <c r="Y2169"/>
  <c r="Y2170"/>
  <c r="Y2171"/>
  <c r="Y2172"/>
  <c r="Y2173"/>
  <c r="Y2174"/>
  <c r="Y2175"/>
  <c r="Y2176"/>
  <c r="Y2177"/>
  <c r="Y2178"/>
  <c r="Y2179"/>
  <c r="Y2180"/>
  <c r="Y2181"/>
  <c r="Y2182"/>
  <c r="Y2183"/>
  <c r="Y2184"/>
  <c r="Y2185"/>
  <c r="Y2186"/>
  <c r="Y2187"/>
  <c r="Y2188"/>
  <c r="Y2189"/>
  <c r="Y2190"/>
  <c r="Y2191"/>
  <c r="Y2192"/>
  <c r="Y2193"/>
  <c r="Y2194"/>
  <c r="Y2195"/>
  <c r="Y2196"/>
  <c r="Y2197"/>
  <c r="Y2198"/>
  <c r="Y2199"/>
  <c r="Y2200"/>
  <c r="Y2201"/>
  <c r="Y2202"/>
  <c r="Y2203"/>
  <c r="Y2204"/>
  <c r="Y2205"/>
  <c r="Y2206"/>
  <c r="Y2207"/>
  <c r="Y2208"/>
  <c r="Y2209"/>
  <c r="Y2210"/>
  <c r="Y2211"/>
  <c r="Y2212"/>
  <c r="Y2213"/>
  <c r="Y2214"/>
  <c r="Y2215"/>
  <c r="Y2216"/>
  <c r="Y2217"/>
  <c r="Y2218"/>
  <c r="Y2219"/>
  <c r="Y2220"/>
  <c r="Y2221"/>
  <c r="Y2222"/>
  <c r="Y2223"/>
  <c r="Y2224"/>
  <c r="Y2225"/>
  <c r="Y2226"/>
  <c r="Y2227"/>
  <c r="Y2228"/>
  <c r="Y2229"/>
  <c r="Y2230"/>
  <c r="Y2231"/>
  <c r="Y2232"/>
  <c r="Y2233"/>
  <c r="Y2234"/>
  <c r="Y2235"/>
  <c r="Y2236"/>
  <c r="Y2237"/>
  <c r="Y2238"/>
  <c r="Y2239"/>
  <c r="Y2240"/>
  <c r="Y2241"/>
  <c r="Y2242"/>
  <c r="Y2243"/>
  <c r="Y2244"/>
  <c r="Y2245"/>
  <c r="Y2246"/>
  <c r="Y2247"/>
  <c r="Y2248"/>
  <c r="Y2249"/>
  <c r="Y2250"/>
  <c r="Y2251"/>
  <c r="Y2252"/>
  <c r="Y2253"/>
  <c r="Y2254"/>
  <c r="Y2255"/>
  <c r="Y2256"/>
  <c r="Y2257"/>
  <c r="Y2258"/>
  <c r="Y2259"/>
  <c r="Y2260"/>
  <c r="Y2261"/>
  <c r="Y2262"/>
  <c r="Y2263"/>
  <c r="Y2264"/>
  <c r="Y2265"/>
  <c r="Y2266"/>
  <c r="Y2267"/>
  <c r="Y2268"/>
  <c r="Y2269"/>
  <c r="Y2270"/>
  <c r="Y2271"/>
  <c r="Y2272"/>
  <c r="Y2273"/>
  <c r="Y2274"/>
  <c r="Y2275"/>
  <c r="Y2276"/>
  <c r="Y2277"/>
  <c r="Y2278"/>
  <c r="Y2279"/>
  <c r="Y2280"/>
  <c r="Y2281"/>
  <c r="Y2282"/>
  <c r="Y2283"/>
  <c r="Y2284"/>
  <c r="Y2285"/>
  <c r="Y2286"/>
  <c r="Y2287"/>
  <c r="Y2288"/>
  <c r="Y2289"/>
  <c r="Y2290"/>
  <c r="Y2291"/>
  <c r="Y2292"/>
  <c r="Y2293"/>
  <c r="Y2294"/>
  <c r="Y2295"/>
  <c r="Y2296"/>
  <c r="Y2297"/>
  <c r="Y2298"/>
  <c r="Y2299"/>
  <c r="Y2300"/>
  <c r="Y2301"/>
  <c r="Y2302"/>
  <c r="Y2303"/>
  <c r="Y2304"/>
  <c r="Y2305"/>
  <c r="Y2306"/>
  <c r="Y2307"/>
  <c r="Y2308"/>
  <c r="Y2309"/>
  <c r="Y2310"/>
  <c r="Y2311"/>
  <c r="Y2312"/>
  <c r="Y2313"/>
  <c r="Y2314"/>
  <c r="Y2315"/>
  <c r="Y2316"/>
  <c r="Y2317"/>
  <c r="Y2318"/>
  <c r="Y2319"/>
  <c r="Y2320"/>
  <c r="Y2321"/>
  <c r="Y2322"/>
  <c r="Y2323"/>
  <c r="Y2324"/>
  <c r="Y2325"/>
  <c r="Y2326"/>
  <c r="Y2327"/>
  <c r="Y2328"/>
  <c r="Y2329"/>
  <c r="Y2330"/>
  <c r="Y2331"/>
  <c r="Y2332"/>
  <c r="Y2333"/>
  <c r="Y2334"/>
  <c r="Y2335"/>
  <c r="Y2336"/>
  <c r="Y2337"/>
  <c r="Y2338"/>
  <c r="Y2339"/>
  <c r="Y2340"/>
  <c r="Y2341"/>
  <c r="Y2342"/>
  <c r="Y2343"/>
  <c r="Y2344"/>
  <c r="Y2345"/>
  <c r="Y2346"/>
  <c r="Y2347"/>
  <c r="Y2348"/>
  <c r="Y2349"/>
  <c r="Y2350"/>
  <c r="Y2351"/>
  <c r="Y2352"/>
  <c r="Y2353"/>
  <c r="Y2354"/>
  <c r="Y2355"/>
  <c r="Y2356"/>
  <c r="Y2357"/>
  <c r="Y2358"/>
  <c r="Y2359"/>
  <c r="Y2360"/>
  <c r="Y2361"/>
  <c r="Y2362"/>
  <c r="Y2363"/>
  <c r="Y2364"/>
  <c r="Y2365"/>
  <c r="Y2366"/>
  <c r="Y2367"/>
  <c r="Y2368"/>
  <c r="Y2369"/>
  <c r="Y2370"/>
  <c r="Y2371"/>
  <c r="Y2372"/>
  <c r="Y2373"/>
  <c r="Y2374"/>
  <c r="Y2375"/>
  <c r="Y2376"/>
  <c r="Y2377"/>
  <c r="Y2378"/>
  <c r="Y2379"/>
  <c r="Y2380"/>
  <c r="Y2381"/>
  <c r="Y2382"/>
  <c r="Y2383"/>
  <c r="Y2384"/>
  <c r="Y2385"/>
  <c r="Y2386"/>
  <c r="Y2387"/>
  <c r="Y2388"/>
  <c r="Y2389"/>
  <c r="Y2390"/>
  <c r="Y2391"/>
  <c r="Y2392"/>
  <c r="Y2393"/>
  <c r="Y2394"/>
  <c r="Y2395"/>
  <c r="Y2396"/>
  <c r="Y2397"/>
  <c r="Y2398"/>
  <c r="Y2399"/>
  <c r="Y2400"/>
  <c r="Y2401"/>
  <c r="Y2402"/>
  <c r="Y2403"/>
  <c r="Y2404"/>
  <c r="Y2405"/>
  <c r="Y2406"/>
  <c r="Y2407"/>
  <c r="Y2408"/>
  <c r="Y2409"/>
  <c r="Y2410"/>
  <c r="Y2411"/>
  <c r="Y2412"/>
  <c r="Y2413"/>
  <c r="Y2414"/>
  <c r="Y2415"/>
  <c r="Y2416"/>
  <c r="Y2417"/>
  <c r="Y2418"/>
  <c r="Y2419"/>
  <c r="Y2420"/>
  <c r="Y2421"/>
  <c r="Y2422"/>
  <c r="Y2423"/>
  <c r="Y2424"/>
  <c r="Y2425"/>
  <c r="Y2426"/>
  <c r="Y2427"/>
  <c r="Y2428"/>
  <c r="Y2429"/>
  <c r="Y2430"/>
  <c r="Y2431"/>
  <c r="Y2432"/>
  <c r="Y2433"/>
  <c r="Y2434"/>
  <c r="Y2435"/>
  <c r="Y2436"/>
  <c r="Y2437"/>
  <c r="Y2438"/>
  <c r="Y2439"/>
  <c r="Y2440"/>
  <c r="Y2441"/>
  <c r="Y2442"/>
  <c r="Y3"/>
  <c r="O2" i="21"/>
  <c r="P2"/>
  <c r="O4"/>
  <c r="P4"/>
  <c r="O6"/>
  <c r="P6"/>
  <c r="O7"/>
  <c r="P7"/>
  <c r="O8"/>
  <c r="P8"/>
  <c r="O10"/>
  <c r="P10"/>
  <c r="O11"/>
  <c r="P11"/>
  <c r="O12"/>
  <c r="P12"/>
  <c r="O21"/>
  <c r="P21"/>
  <c r="O24"/>
  <c r="P24"/>
  <c r="O25"/>
  <c r="P25"/>
  <c r="O27"/>
  <c r="P27"/>
  <c r="O28"/>
  <c r="P28"/>
  <c r="O29"/>
  <c r="P29"/>
  <c r="O30"/>
  <c r="P30"/>
  <c r="O33"/>
  <c r="P33"/>
  <c r="O34"/>
  <c r="P34"/>
  <c r="O35"/>
  <c r="P35"/>
  <c r="O37"/>
  <c r="P37"/>
  <c r="O39"/>
  <c r="P39"/>
  <c r="O40"/>
  <c r="P40"/>
  <c r="O44"/>
  <c r="P44"/>
  <c r="O52"/>
  <c r="P52"/>
  <c r="O53"/>
  <c r="P53"/>
  <c r="O54"/>
  <c r="P54"/>
  <c r="O55"/>
  <c r="P55"/>
  <c r="O57"/>
  <c r="P57"/>
  <c r="O58"/>
  <c r="P58"/>
  <c r="O59"/>
  <c r="P59"/>
  <c r="O60"/>
  <c r="P60"/>
  <c r="O62"/>
  <c r="P62"/>
  <c r="O68"/>
  <c r="P68"/>
  <c r="O69"/>
  <c r="P69"/>
  <c r="O72"/>
  <c r="P72"/>
  <c r="O73"/>
  <c r="P73"/>
  <c r="O75"/>
  <c r="P75"/>
  <c r="O76"/>
  <c r="P76"/>
  <c r="O77"/>
  <c r="P77"/>
  <c r="O78"/>
  <c r="P78"/>
  <c r="O80"/>
  <c r="P80"/>
  <c r="O82"/>
  <c r="P82"/>
  <c r="O85"/>
  <c r="P85"/>
  <c r="O86"/>
  <c r="P86"/>
  <c r="O87"/>
  <c r="P87"/>
  <c r="O89"/>
  <c r="P89"/>
  <c r="O90"/>
  <c r="P90"/>
  <c r="O91"/>
  <c r="P91"/>
  <c r="O94"/>
  <c r="P94"/>
  <c r="O95"/>
  <c r="P95"/>
  <c r="O96"/>
  <c r="P96"/>
  <c r="O97"/>
  <c r="P97"/>
  <c r="O99"/>
  <c r="P99"/>
  <c r="O100"/>
  <c r="P100"/>
  <c r="O101"/>
  <c r="P101"/>
  <c r="O102"/>
  <c r="P102"/>
  <c r="O103"/>
  <c r="P103"/>
  <c r="O104"/>
  <c r="P104"/>
  <c r="O105"/>
  <c r="P105"/>
  <c r="O107"/>
  <c r="P107"/>
  <c r="O109"/>
  <c r="P109"/>
  <c r="O110"/>
  <c r="P110"/>
  <c r="O111"/>
  <c r="P111"/>
  <c r="O113"/>
  <c r="P113"/>
  <c r="O114"/>
  <c r="P114"/>
  <c r="O118"/>
  <c r="P118"/>
  <c r="O120"/>
  <c r="P120"/>
  <c r="O129"/>
  <c r="P129"/>
  <c r="O133"/>
  <c r="P133"/>
  <c r="O134"/>
  <c r="P134"/>
  <c r="O135"/>
  <c r="P135"/>
  <c r="O136"/>
  <c r="P136"/>
  <c r="O137"/>
  <c r="P137"/>
  <c r="O138"/>
  <c r="P138"/>
  <c r="O139"/>
  <c r="P139"/>
  <c r="O141"/>
  <c r="P141"/>
  <c r="O142"/>
  <c r="P142"/>
  <c r="O143"/>
  <c r="P143"/>
  <c r="O144"/>
  <c r="P144"/>
  <c r="O146"/>
  <c r="P146"/>
  <c r="O148"/>
  <c r="P148"/>
  <c r="O149"/>
  <c r="P149"/>
  <c r="O150"/>
  <c r="P150"/>
  <c r="O151"/>
  <c r="P151"/>
  <c r="O152"/>
  <c r="P152"/>
  <c r="O153"/>
  <c r="P153"/>
  <c r="O154"/>
  <c r="P154"/>
  <c r="O155"/>
  <c r="P155"/>
  <c r="O156"/>
  <c r="P156"/>
  <c r="O158"/>
  <c r="P158"/>
  <c r="O161"/>
  <c r="P161"/>
  <c r="O162"/>
  <c r="P162"/>
  <c r="O168"/>
  <c r="P168"/>
  <c r="O169"/>
  <c r="P169"/>
  <c r="O171"/>
  <c r="P171"/>
  <c r="O173"/>
  <c r="P173"/>
  <c r="O176"/>
  <c r="P176"/>
  <c r="O178"/>
  <c r="P178"/>
  <c r="O179"/>
  <c r="P179"/>
  <c r="O181"/>
  <c r="P181"/>
  <c r="O182"/>
  <c r="P182"/>
  <c r="O183"/>
  <c r="P183"/>
  <c r="O184"/>
  <c r="P184"/>
  <c r="O185"/>
  <c r="P185"/>
  <c r="O187"/>
  <c r="P187"/>
  <c r="O189"/>
  <c r="P189"/>
  <c r="O191"/>
  <c r="P191"/>
  <c r="O193"/>
  <c r="P193"/>
  <c r="O195"/>
  <c r="P195"/>
  <c r="O196"/>
  <c r="P196"/>
  <c r="O197"/>
  <c r="P197"/>
  <c r="O199"/>
  <c r="P199"/>
  <c r="O200"/>
  <c r="P200"/>
  <c r="O201"/>
  <c r="P201"/>
  <c r="O202"/>
  <c r="P202"/>
  <c r="O203"/>
  <c r="P203"/>
  <c r="O204"/>
  <c r="P204"/>
  <c r="O205"/>
  <c r="P205"/>
  <c r="O206"/>
  <c r="P206"/>
  <c r="O207"/>
  <c r="P207"/>
  <c r="O208"/>
  <c r="P208"/>
  <c r="O210"/>
  <c r="P210"/>
  <c r="O211"/>
  <c r="P211"/>
  <c r="O212"/>
  <c r="P212"/>
  <c r="O213"/>
  <c r="P213"/>
  <c r="O214"/>
  <c r="P214"/>
  <c r="O215"/>
  <c r="P215"/>
  <c r="O217"/>
  <c r="P217"/>
  <c r="O220"/>
  <c r="P220"/>
  <c r="O221"/>
  <c r="P221"/>
  <c r="O224"/>
  <c r="P224"/>
  <c r="O225"/>
  <c r="P225"/>
  <c r="O234"/>
  <c r="P234"/>
  <c r="O236"/>
  <c r="P236"/>
  <c r="O239"/>
  <c r="P239"/>
  <c r="O243"/>
  <c r="P243"/>
  <c r="O245"/>
  <c r="P245"/>
  <c r="O246"/>
  <c r="P246"/>
  <c r="O247"/>
  <c r="P247"/>
  <c r="O251"/>
  <c r="P251"/>
  <c r="O252"/>
  <c r="P252"/>
  <c r="O254"/>
  <c r="P254"/>
  <c r="O256"/>
  <c r="P256"/>
  <c r="O258"/>
  <c r="P258"/>
  <c r="O262"/>
  <c r="P262"/>
  <c r="O264"/>
  <c r="P264"/>
  <c r="O284"/>
  <c r="P284"/>
  <c r="O288"/>
  <c r="P288"/>
  <c r="Z2528" i="17"/>
  <c r="Y2528"/>
  <c r="Z2527"/>
  <c r="Y2527"/>
  <c r="Z2526"/>
  <c r="Y2526"/>
  <c r="Z2525"/>
  <c r="BB2525" s="1"/>
  <c r="Y2525"/>
  <c r="Z2524"/>
  <c r="Y2524"/>
  <c r="Z2523"/>
  <c r="BB2523" s="1"/>
  <c r="Y2523"/>
  <c r="Z2522"/>
  <c r="Y2522"/>
  <c r="Z2521"/>
  <c r="BB2521" s="1"/>
  <c r="Y2521"/>
  <c r="Z2520"/>
  <c r="BB2520" s="1"/>
  <c r="Y2520"/>
  <c r="Z2519"/>
  <c r="BB2519" s="1"/>
  <c r="Y2519"/>
  <c r="Z2518"/>
  <c r="Y2518"/>
  <c r="Z2517"/>
  <c r="BB2517" s="1"/>
  <c r="Y2517"/>
  <c r="Z2516"/>
  <c r="BB2516" s="1"/>
  <c r="Y2516"/>
  <c r="Z2515"/>
  <c r="BB2515" s="1"/>
  <c r="Y2515"/>
  <c r="Z2514"/>
  <c r="Y2514"/>
  <c r="Z2513"/>
  <c r="BB2513" s="1"/>
  <c r="Y2513"/>
  <c r="Z2512"/>
  <c r="BB2512" s="1"/>
  <c r="Y2512"/>
  <c r="Z2511"/>
  <c r="BB2511" s="1"/>
  <c r="Y2511"/>
  <c r="Z2510"/>
  <c r="Y2510"/>
  <c r="Z2509"/>
  <c r="BB2509" s="1"/>
  <c r="Y2509"/>
  <c r="Z2508"/>
  <c r="BB2508" s="1"/>
  <c r="Y2508"/>
  <c r="Z2507"/>
  <c r="BB2507" s="1"/>
  <c r="Y2507"/>
  <c r="Z2506"/>
  <c r="Y2506"/>
  <c r="Z2505"/>
  <c r="BB2505" s="1"/>
  <c r="Y2505"/>
  <c r="Z2504"/>
  <c r="BB2504" s="1"/>
  <c r="Y2504"/>
  <c r="Z2503"/>
  <c r="BB2503" s="1"/>
  <c r="Y2503"/>
  <c r="Z2502"/>
  <c r="BB2502" s="1"/>
  <c r="Y2502"/>
  <c r="Z2501"/>
  <c r="BB2501" s="1"/>
  <c r="Y2501"/>
  <c r="Z2500"/>
  <c r="BB2500" s="1"/>
  <c r="Y2500"/>
  <c r="Z2499"/>
  <c r="BB2499" s="1"/>
  <c r="Y2499"/>
  <c r="Z2498"/>
  <c r="Y2498"/>
  <c r="Z2497"/>
  <c r="BB2497" s="1"/>
  <c r="Y2497"/>
  <c r="Z2496"/>
  <c r="BB2496" s="1"/>
  <c r="Y2496"/>
  <c r="Z2495"/>
  <c r="BB2495" s="1"/>
  <c r="Y2495"/>
  <c r="Z2494"/>
  <c r="BB2494" s="1"/>
  <c r="Y2494"/>
  <c r="Z2493"/>
  <c r="BB2493" s="1"/>
  <c r="Y2493"/>
  <c r="Z2492"/>
  <c r="BB2492" s="1"/>
  <c r="Y2492"/>
  <c r="Z2491"/>
  <c r="BB2491" s="1"/>
  <c r="Y2491"/>
  <c r="Z2490"/>
  <c r="Y2490"/>
  <c r="Z2489"/>
  <c r="BB2489" s="1"/>
  <c r="Y2489"/>
  <c r="Z2488"/>
  <c r="BB2488" s="1"/>
  <c r="Y2488"/>
  <c r="Z2487"/>
  <c r="BB2487" s="1"/>
  <c r="Y2487"/>
  <c r="Z2486"/>
  <c r="Y2486"/>
  <c r="Z2485"/>
  <c r="BB2485" s="1"/>
  <c r="Y2485"/>
  <c r="Z2484"/>
  <c r="BB2484" s="1"/>
  <c r="Y2484"/>
  <c r="Z2483"/>
  <c r="BB2483" s="1"/>
  <c r="Y2483"/>
  <c r="Z2482"/>
  <c r="Y2482"/>
  <c r="Z2481"/>
  <c r="BB2481" s="1"/>
  <c r="Y2481"/>
  <c r="Z2480"/>
  <c r="BB2480" s="1"/>
  <c r="Y2480"/>
  <c r="Z2479"/>
  <c r="BB2479" s="1"/>
  <c r="Y2479"/>
  <c r="Z2478"/>
  <c r="Y2478"/>
  <c r="Z2477"/>
  <c r="BB2477" s="1"/>
  <c r="Y2477"/>
  <c r="Z2476"/>
  <c r="BB2476" s="1"/>
  <c r="Y2476"/>
  <c r="Z2475"/>
  <c r="BB2475" s="1"/>
  <c r="Y2475"/>
  <c r="Z2474"/>
  <c r="Y2474"/>
  <c r="Z2473"/>
  <c r="BB2473" s="1"/>
  <c r="Y2473"/>
  <c r="Z2472"/>
  <c r="BB2472" s="1"/>
  <c r="Y2472"/>
  <c r="Z2471"/>
  <c r="BB2471" s="1"/>
  <c r="Y2471"/>
  <c r="Z2470"/>
  <c r="Y2470"/>
  <c r="Z2469"/>
  <c r="BB2469" s="1"/>
  <c r="Y2469"/>
  <c r="Z2468"/>
  <c r="BB2468" s="1"/>
  <c r="Y2468"/>
  <c r="Z2467"/>
  <c r="BB2467" s="1"/>
  <c r="Y2467"/>
  <c r="Z2466"/>
  <c r="Y2466"/>
  <c r="Z2465"/>
  <c r="BB2465" s="1"/>
  <c r="Y2465"/>
  <c r="Z2464"/>
  <c r="BB2464" s="1"/>
  <c r="Y2464"/>
  <c r="Z2463"/>
  <c r="BB2463" s="1"/>
  <c r="Y2463"/>
  <c r="Z2462"/>
  <c r="Y2462"/>
  <c r="Z2461"/>
  <c r="BB2461" s="1"/>
  <c r="Y2461"/>
  <c r="Z2460"/>
  <c r="Y2460"/>
  <c r="Z2459"/>
  <c r="BB2459" s="1"/>
  <c r="Y2459"/>
  <c r="Z2458"/>
  <c r="Y2458"/>
  <c r="Z2457"/>
  <c r="BB2457" s="1"/>
  <c r="Y2457"/>
  <c r="Z2456"/>
  <c r="BB2456" s="1"/>
  <c r="Y2456"/>
  <c r="Z2455"/>
  <c r="Y2455"/>
  <c r="Z2454"/>
  <c r="BB2454" s="1"/>
  <c r="Y2454"/>
  <c r="Z2453"/>
  <c r="BB2453" s="1"/>
  <c r="Y2453"/>
  <c r="Z2452"/>
  <c r="BB2452" s="1"/>
  <c r="Y2452"/>
  <c r="Z2451"/>
  <c r="Y2451"/>
  <c r="Z2450"/>
  <c r="BB2450" s="1"/>
  <c r="Y2450"/>
  <c r="Z2449"/>
  <c r="BB2449" s="1"/>
  <c r="Y2449"/>
  <c r="Z2448"/>
  <c r="BB2448" s="1"/>
  <c r="Y2448"/>
  <c r="Z2447"/>
  <c r="Y2447"/>
  <c r="Z2446"/>
  <c r="BB2446" s="1"/>
  <c r="Y2446"/>
  <c r="Z2445"/>
  <c r="BB2445" s="1"/>
  <c r="Y2445"/>
  <c r="Z2444"/>
  <c r="BB2444" s="1"/>
  <c r="Y2444"/>
  <c r="Z2443"/>
  <c r="Y2443"/>
  <c r="Z2442"/>
  <c r="BB2442" s="1"/>
  <c r="Z2441"/>
  <c r="BB2441" s="1"/>
  <c r="Z2440"/>
  <c r="BB2440" s="1"/>
  <c r="Z2439"/>
  <c r="Z2438"/>
  <c r="BB2438" s="1"/>
  <c r="Z2437"/>
  <c r="BB2437" s="1"/>
  <c r="Z2436"/>
  <c r="BB2436" s="1"/>
  <c r="Z2435"/>
  <c r="Z2434"/>
  <c r="BB2434" s="1"/>
  <c r="Z2433"/>
  <c r="BB2433" s="1"/>
  <c r="Z2432"/>
  <c r="Z2431"/>
  <c r="Z2430"/>
  <c r="BB2430" s="1"/>
  <c r="Z2429"/>
  <c r="BB2429" s="1"/>
  <c r="Z2428"/>
  <c r="BB2428" s="1"/>
  <c r="Z2427"/>
  <c r="Z2426"/>
  <c r="BB2426" s="1"/>
  <c r="Z2425"/>
  <c r="BB2425" s="1"/>
  <c r="Z2424"/>
  <c r="BB2424" s="1"/>
  <c r="Z2423"/>
  <c r="Z2422"/>
  <c r="BB2422" s="1"/>
  <c r="Z2421"/>
  <c r="BB2421" s="1"/>
  <c r="Z2420"/>
  <c r="BB2420" s="1"/>
  <c r="Z2419"/>
  <c r="Z2418"/>
  <c r="BB2418" s="1"/>
  <c r="Z2417"/>
  <c r="BB2417" s="1"/>
  <c r="Z2416"/>
  <c r="BB2416" s="1"/>
  <c r="Z2415"/>
  <c r="Z2414"/>
  <c r="BB2414" s="1"/>
  <c r="Z2413"/>
  <c r="BB2413" s="1"/>
  <c r="Z2412"/>
  <c r="BB2412" s="1"/>
  <c r="Z2411"/>
  <c r="Z2410"/>
  <c r="BB2410" s="1"/>
  <c r="Z2409"/>
  <c r="BB2409" s="1"/>
  <c r="Z2408"/>
  <c r="BB2408" s="1"/>
  <c r="Z2407"/>
  <c r="Z2406"/>
  <c r="BB2406" s="1"/>
  <c r="Z2405"/>
  <c r="BB2405" s="1"/>
  <c r="Z2404"/>
  <c r="BB2404" s="1"/>
  <c r="Z2403"/>
  <c r="Z2402"/>
  <c r="BB2402" s="1"/>
  <c r="Z2401"/>
  <c r="BB2401" s="1"/>
  <c r="Z2400"/>
  <c r="Z2399"/>
  <c r="Z2398"/>
  <c r="BB2398" s="1"/>
  <c r="Z2397"/>
  <c r="BB2397" s="1"/>
  <c r="Z2396"/>
  <c r="BB2396" s="1"/>
  <c r="Z2395"/>
  <c r="Z2394"/>
  <c r="BB2394" s="1"/>
  <c r="Z2393"/>
  <c r="BB2393" s="1"/>
  <c r="Z2392"/>
  <c r="BB2392" s="1"/>
  <c r="Z2391"/>
  <c r="Z2390"/>
  <c r="BB2390" s="1"/>
  <c r="Z2389"/>
  <c r="BB2389" s="1"/>
  <c r="Z2388"/>
  <c r="BB2388" s="1"/>
  <c r="Z2387"/>
  <c r="Z2386"/>
  <c r="BB2386" s="1"/>
  <c r="Z2385"/>
  <c r="BB2385" s="1"/>
  <c r="Z2384"/>
  <c r="BB2384" s="1"/>
  <c r="Z2383"/>
  <c r="Z2382"/>
  <c r="BB2382" s="1"/>
  <c r="Z2381"/>
  <c r="BB2381" s="1"/>
  <c r="Z2380"/>
  <c r="BB2380" s="1"/>
  <c r="Z2379"/>
  <c r="Z2378"/>
  <c r="BB2378" s="1"/>
  <c r="Z2377"/>
  <c r="BB2377" s="1"/>
  <c r="Z2376"/>
  <c r="BB2376" s="1"/>
  <c r="Z2375"/>
  <c r="Z2374"/>
  <c r="BB2374" s="1"/>
  <c r="Z2373"/>
  <c r="BB2373" s="1"/>
  <c r="Z2372"/>
  <c r="BB2372" s="1"/>
  <c r="Z2371"/>
  <c r="Z2370"/>
  <c r="BB2370" s="1"/>
  <c r="Z2369"/>
  <c r="BB2369" s="1"/>
  <c r="Z2368"/>
  <c r="BB2368" s="1"/>
  <c r="Z2367"/>
  <c r="Z2366"/>
  <c r="BB2366" s="1"/>
  <c r="Z2365"/>
  <c r="BB2365" s="1"/>
  <c r="Z2364"/>
  <c r="BB2364" s="1"/>
  <c r="Z2363"/>
  <c r="Z2362"/>
  <c r="BB2362" s="1"/>
  <c r="Z2361"/>
  <c r="BB2361" s="1"/>
  <c r="Z2360"/>
  <c r="BB2360" s="1"/>
  <c r="Z2359"/>
  <c r="Z2358"/>
  <c r="BB2358" s="1"/>
  <c r="Z2357"/>
  <c r="BB2357" s="1"/>
  <c r="Z2356"/>
  <c r="BB2356" s="1"/>
  <c r="Z2355"/>
  <c r="Z2354"/>
  <c r="BB2354" s="1"/>
  <c r="Z2353"/>
  <c r="BB2353" s="1"/>
  <c r="Z2352"/>
  <c r="BB2352" s="1"/>
  <c r="Z2351"/>
  <c r="Z2350"/>
  <c r="BB2350" s="1"/>
  <c r="Z2349"/>
  <c r="Z2348"/>
  <c r="BB2348" s="1"/>
  <c r="Z2347"/>
  <c r="Z2346"/>
  <c r="BB2346" s="1"/>
  <c r="Z2345"/>
  <c r="Z2344"/>
  <c r="BB2344" s="1"/>
  <c r="Z2343"/>
  <c r="Z2342"/>
  <c r="BB2342" s="1"/>
  <c r="Z2341"/>
  <c r="Z2340"/>
  <c r="BB2340" s="1"/>
  <c r="Z2339"/>
  <c r="Z2338"/>
  <c r="BB2338" s="1"/>
  <c r="Z2337"/>
  <c r="Z2336"/>
  <c r="BB2336" s="1"/>
  <c r="Z2335"/>
  <c r="Z2334"/>
  <c r="BB2334" s="1"/>
  <c r="Z2333"/>
  <c r="Z2332"/>
  <c r="BB2332" s="1"/>
  <c r="Z2331"/>
  <c r="Z2330"/>
  <c r="BB2330" s="1"/>
  <c r="Z2329"/>
  <c r="Z2328"/>
  <c r="BB2328" s="1"/>
  <c r="Z2327"/>
  <c r="Z2326"/>
  <c r="Z2325"/>
  <c r="Z2324"/>
  <c r="Z2323"/>
  <c r="Z2322"/>
  <c r="Z2321"/>
  <c r="Z2320"/>
  <c r="Z2319"/>
  <c r="Z2318"/>
  <c r="Z2317"/>
  <c r="Z2316"/>
  <c r="Z2315"/>
  <c r="Z2314"/>
  <c r="Z2313"/>
  <c r="Z2312"/>
  <c r="Z2311"/>
  <c r="Z2310"/>
  <c r="BB2310" s="1"/>
  <c r="Z2309"/>
  <c r="Z2308"/>
  <c r="Z2307"/>
  <c r="Z2306"/>
  <c r="BB2306" s="1"/>
  <c r="Z2305"/>
  <c r="Z2304"/>
  <c r="Z2303"/>
  <c r="Z2302"/>
  <c r="BB2302" s="1"/>
  <c r="Z2301"/>
  <c r="Z2300"/>
  <c r="Z2299"/>
  <c r="BB2299" s="1"/>
  <c r="Z2298"/>
  <c r="BB2298" s="1"/>
  <c r="Z2297"/>
  <c r="Z2296"/>
  <c r="Z2295"/>
  <c r="Z2294"/>
  <c r="BB2294" s="1"/>
  <c r="Z2293"/>
  <c r="BB2293" s="1"/>
  <c r="Z2292"/>
  <c r="BB2292" s="1"/>
  <c r="Z2291"/>
  <c r="Z2290"/>
  <c r="BB2290" s="1"/>
  <c r="Z2289"/>
  <c r="BB2289" s="1"/>
  <c r="Z2288"/>
  <c r="BB2288" s="1"/>
  <c r="Z2287"/>
  <c r="Z2286"/>
  <c r="BB2286" s="1"/>
  <c r="Z2285"/>
  <c r="BB2285" s="1"/>
  <c r="Z2284"/>
  <c r="BB2284" s="1"/>
  <c r="Z2283"/>
  <c r="Z2282"/>
  <c r="BB2282" s="1"/>
  <c r="Z2281"/>
  <c r="BB2281" s="1"/>
  <c r="Z2280"/>
  <c r="BB2280" s="1"/>
  <c r="Z2279"/>
  <c r="Z2278"/>
  <c r="BB2278" s="1"/>
  <c r="Z2277"/>
  <c r="BB2277" s="1"/>
  <c r="Z2276"/>
  <c r="BB2276" s="1"/>
  <c r="Z2275"/>
  <c r="Z2274"/>
  <c r="BB2274" s="1"/>
  <c r="Z2273"/>
  <c r="BB2273" s="1"/>
  <c r="Z2272"/>
  <c r="BB2272" s="1"/>
  <c r="Z2271"/>
  <c r="Z2270"/>
  <c r="BB2270" s="1"/>
  <c r="Z2269"/>
  <c r="BB2269" s="1"/>
  <c r="Z2268"/>
  <c r="Z2267"/>
  <c r="BB2267" s="1"/>
  <c r="Z2266"/>
  <c r="Z2265"/>
  <c r="BB2265" s="1"/>
  <c r="Z2264"/>
  <c r="BB2264" s="1"/>
  <c r="Z2263"/>
  <c r="BB2263" s="1"/>
  <c r="Z2262"/>
  <c r="BB2262" s="1"/>
  <c r="Z2261"/>
  <c r="BB2261" s="1"/>
  <c r="Z2260"/>
  <c r="BB2260" s="1"/>
  <c r="Z2259"/>
  <c r="BB2259" s="1"/>
  <c r="Z2258"/>
  <c r="BB2258" s="1"/>
  <c r="Z2257"/>
  <c r="BB2257" s="1"/>
  <c r="Z2256"/>
  <c r="BB2256" s="1"/>
  <c r="Z2255"/>
  <c r="Z2254"/>
  <c r="BB2254" s="1"/>
  <c r="Z2253"/>
  <c r="BB2253" s="1"/>
  <c r="Z2252"/>
  <c r="BB2252" s="1"/>
  <c r="Z2251"/>
  <c r="BB2251" s="1"/>
  <c r="Z2250"/>
  <c r="BB2250" s="1"/>
  <c r="Z2249"/>
  <c r="BB2249" s="1"/>
  <c r="Z2248"/>
  <c r="BB2248" s="1"/>
  <c r="Z2247"/>
  <c r="BB2247" s="1"/>
  <c r="Z2246"/>
  <c r="BB2246" s="1"/>
  <c r="Z2245"/>
  <c r="BB2245" s="1"/>
  <c r="Z2244"/>
  <c r="BB2244" s="1"/>
  <c r="Z2243"/>
  <c r="BB2243" s="1"/>
  <c r="Z2242"/>
  <c r="BB2242" s="1"/>
  <c r="Z2241"/>
  <c r="BB2241" s="1"/>
  <c r="Z2240"/>
  <c r="BB2240" s="1"/>
  <c r="Z2239"/>
  <c r="BB2239" s="1"/>
  <c r="Z2238"/>
  <c r="BB2238" s="1"/>
  <c r="Z2237"/>
  <c r="BB2237" s="1"/>
  <c r="Z2236"/>
  <c r="BB2236" s="1"/>
  <c r="Z2235"/>
  <c r="BB2235" s="1"/>
  <c r="Z2234"/>
  <c r="BB2234" s="1"/>
  <c r="Z2233"/>
  <c r="BB2233" s="1"/>
  <c r="Z2232"/>
  <c r="BB2232" s="1"/>
  <c r="Z2231"/>
  <c r="BB2231" s="1"/>
  <c r="Z2230"/>
  <c r="BB2230" s="1"/>
  <c r="Z2229"/>
  <c r="BB2229" s="1"/>
  <c r="Z2228"/>
  <c r="BB2228" s="1"/>
  <c r="Z2227"/>
  <c r="BB2227" s="1"/>
  <c r="Z2226"/>
  <c r="BB2226" s="1"/>
  <c r="Z2225"/>
  <c r="BB2225" s="1"/>
  <c r="Z2224"/>
  <c r="BB2224" s="1"/>
  <c r="Z2223"/>
  <c r="BB2223" s="1"/>
  <c r="Z2222"/>
  <c r="BB2222" s="1"/>
  <c r="Z2221"/>
  <c r="BB2221" s="1"/>
  <c r="Z2220"/>
  <c r="BB2220" s="1"/>
  <c r="Z2219"/>
  <c r="BB2219" s="1"/>
  <c r="Z2218"/>
  <c r="BB2218" s="1"/>
  <c r="Z2217"/>
  <c r="Z2216"/>
  <c r="BB2216" s="1"/>
  <c r="Z2215"/>
  <c r="BB2215" s="1"/>
  <c r="Z2214"/>
  <c r="BB2214" s="1"/>
  <c r="Z2213"/>
  <c r="BB2213" s="1"/>
  <c r="Z2212"/>
  <c r="BB2212" s="1"/>
  <c r="Z2211"/>
  <c r="BB2211" s="1"/>
  <c r="Z2210"/>
  <c r="BB2210" s="1"/>
  <c r="Z2209"/>
  <c r="BB2209" s="1"/>
  <c r="Z2208"/>
  <c r="BB2208" s="1"/>
  <c r="Z2207"/>
  <c r="BB2207" s="1"/>
  <c r="Z2206"/>
  <c r="BB2206" s="1"/>
  <c r="Z2205"/>
  <c r="BB2205" s="1"/>
  <c r="Z2204"/>
  <c r="BB2204" s="1"/>
  <c r="Z2203"/>
  <c r="BB2203" s="1"/>
  <c r="Z2202"/>
  <c r="BB2202" s="1"/>
  <c r="Z2201"/>
  <c r="BB2201" s="1"/>
  <c r="Z2200"/>
  <c r="BB2200" s="1"/>
  <c r="Z2199"/>
  <c r="BB2199" s="1"/>
  <c r="Z2198"/>
  <c r="Z2197"/>
  <c r="Z2196"/>
  <c r="BB2196" s="1"/>
  <c r="BA2195"/>
  <c r="Z2195"/>
  <c r="BB2195" s="1"/>
  <c r="Z2194"/>
  <c r="BB2194" s="1"/>
  <c r="Z2193"/>
  <c r="BB2193" s="1"/>
  <c r="Z2192"/>
  <c r="BB2192" s="1"/>
  <c r="Z2191"/>
  <c r="BB2191" s="1"/>
  <c r="Z2190"/>
  <c r="BB2190" s="1"/>
  <c r="Z2189"/>
  <c r="BB2189" s="1"/>
  <c r="Z2188"/>
  <c r="BB2188" s="1"/>
  <c r="Z2187"/>
  <c r="BB2187" s="1"/>
  <c r="Z2186"/>
  <c r="BB2186" s="1"/>
  <c r="Z2185"/>
  <c r="BB2185" s="1"/>
  <c r="Z2184"/>
  <c r="BB2184" s="1"/>
  <c r="Z2183"/>
  <c r="BB2183" s="1"/>
  <c r="Z2182"/>
  <c r="BB2182" s="1"/>
  <c r="Z2181"/>
  <c r="BB2181" s="1"/>
  <c r="Z2180"/>
  <c r="BB2180" s="1"/>
  <c r="Z2179"/>
  <c r="BB2179" s="1"/>
  <c r="Z2178"/>
  <c r="BB2178" s="1"/>
  <c r="Z2177"/>
  <c r="Z2176"/>
  <c r="BB2176" s="1"/>
  <c r="Z2175"/>
  <c r="Z2174"/>
  <c r="BB2174" s="1"/>
  <c r="Z2173"/>
  <c r="BB2173" s="1"/>
  <c r="Z2172"/>
  <c r="BB2172" s="1"/>
  <c r="Z2171"/>
  <c r="Z2170"/>
  <c r="BB2170" s="1"/>
  <c r="Z2169"/>
  <c r="BB2169" s="1"/>
  <c r="Z2168"/>
  <c r="BB2168" s="1"/>
  <c r="Z2167"/>
  <c r="BB2167" s="1"/>
  <c r="Z2166"/>
  <c r="BB2166" s="1"/>
  <c r="Z2165"/>
  <c r="BB2165" s="1"/>
  <c r="Z2164"/>
  <c r="BB2164" s="1"/>
  <c r="Z2163"/>
  <c r="BB2163" s="1"/>
  <c r="Z2162"/>
  <c r="BB2162" s="1"/>
  <c r="Z2161"/>
  <c r="Z2160"/>
  <c r="BB2160" s="1"/>
  <c r="Z2159"/>
  <c r="Z2158"/>
  <c r="BB2158" s="1"/>
  <c r="Z2157"/>
  <c r="Z2156"/>
  <c r="BB2156" s="1"/>
  <c r="Z2155"/>
  <c r="BB2155" s="1"/>
  <c r="Z2154"/>
  <c r="BB2154" s="1"/>
  <c r="Z2153"/>
  <c r="BA2169" l="1"/>
  <c r="BA2194"/>
  <c r="BA2348"/>
  <c r="BA2235"/>
  <c r="BA2420"/>
  <c r="BA2177"/>
  <c r="BB2177"/>
  <c r="BA2301"/>
  <c r="BB2301"/>
  <c r="BA2309"/>
  <c r="BB2309"/>
  <c r="BA2317"/>
  <c r="BB2317"/>
  <c r="BA2325"/>
  <c r="BB2325"/>
  <c r="BA2333"/>
  <c r="BB2333"/>
  <c r="BA2341"/>
  <c r="BB2341"/>
  <c r="BB2400"/>
  <c r="BA2400"/>
  <c r="BF2452"/>
  <c r="AU2452"/>
  <c r="BD2452"/>
  <c r="BE2452" s="1"/>
  <c r="BC2452"/>
  <c r="BD2463"/>
  <c r="BE2463" s="1"/>
  <c r="AU2463"/>
  <c r="BF2463"/>
  <c r="BC2463"/>
  <c r="BF2475"/>
  <c r="BD2475"/>
  <c r="BE2475" s="1"/>
  <c r="AU2475"/>
  <c r="BC2475"/>
  <c r="BD2479"/>
  <c r="BE2479" s="1"/>
  <c r="BF2479"/>
  <c r="AU2479"/>
  <c r="BC2479"/>
  <c r="BF2483"/>
  <c r="AU2483"/>
  <c r="BD2483"/>
  <c r="BE2483" s="1"/>
  <c r="BC2483"/>
  <c r="BF2491"/>
  <c r="BD2491"/>
  <c r="BE2491" s="1"/>
  <c r="AU2491"/>
  <c r="BC2491"/>
  <c r="BF2501"/>
  <c r="BD2501"/>
  <c r="BE2501" s="1"/>
  <c r="AU2501"/>
  <c r="BC2501"/>
  <c r="BD2513"/>
  <c r="BE2513" s="1"/>
  <c r="BF2513"/>
  <c r="AU2513"/>
  <c r="BC2513"/>
  <c r="BF2519"/>
  <c r="BD2519"/>
  <c r="BE2519" s="1"/>
  <c r="AU2519"/>
  <c r="BC2519"/>
  <c r="BF2521"/>
  <c r="BD2521"/>
  <c r="BE2521" s="1"/>
  <c r="AU2521"/>
  <c r="BC2521"/>
  <c r="BF2441"/>
  <c r="AU2441"/>
  <c r="BD2441"/>
  <c r="BE2441" s="1"/>
  <c r="BC2441"/>
  <c r="BF2433"/>
  <c r="BD2433"/>
  <c r="BE2433" s="1"/>
  <c r="AU2433"/>
  <c r="BC2433"/>
  <c r="BF2409"/>
  <c r="AU2409"/>
  <c r="BD2409"/>
  <c r="BE2409" s="1"/>
  <c r="BC2409"/>
  <c r="BF2385"/>
  <c r="BD2385"/>
  <c r="BE2385" s="1"/>
  <c r="AU2385"/>
  <c r="BC2385"/>
  <c r="BF2377"/>
  <c r="BD2377"/>
  <c r="BE2377" s="1"/>
  <c r="AU2377"/>
  <c r="BC2377"/>
  <c r="BA2171"/>
  <c r="BB2171"/>
  <c r="BA2175"/>
  <c r="BB2175"/>
  <c r="BB2197"/>
  <c r="BA2197"/>
  <c r="BA2271"/>
  <c r="BB2271"/>
  <c r="BA2275"/>
  <c r="BB2275"/>
  <c r="BA2283"/>
  <c r="BB2283"/>
  <c r="BA2291"/>
  <c r="BB2291"/>
  <c r="BA2295"/>
  <c r="BB2295"/>
  <c r="BA2303"/>
  <c r="BB2303"/>
  <c r="BA2311"/>
  <c r="BB2311"/>
  <c r="BA2319"/>
  <c r="BB2319"/>
  <c r="BA2323"/>
  <c r="BB2323"/>
  <c r="BA2331"/>
  <c r="BB2331"/>
  <c r="BA2335"/>
  <c r="BB2335"/>
  <c r="BA2339"/>
  <c r="BB2339"/>
  <c r="BA2343"/>
  <c r="BB2343"/>
  <c r="BA2347"/>
  <c r="BB2347"/>
  <c r="BA2443"/>
  <c r="BB2443"/>
  <c r="BA2447"/>
  <c r="BB2447"/>
  <c r="BD2453"/>
  <c r="BE2453" s="1"/>
  <c r="BF2453"/>
  <c r="AU2453"/>
  <c r="BC2453"/>
  <c r="BF2457"/>
  <c r="BD2457"/>
  <c r="BE2457" s="1"/>
  <c r="AU2457"/>
  <c r="BC2457"/>
  <c r="BD2460"/>
  <c r="BE2460" s="1"/>
  <c r="BF2460"/>
  <c r="AU2460"/>
  <c r="BC2460"/>
  <c r="BD2468"/>
  <c r="BE2468" s="1"/>
  <c r="BF2468"/>
  <c r="AU2468"/>
  <c r="BC2468"/>
  <c r="BF2478"/>
  <c r="BD2478"/>
  <c r="BE2478" s="1"/>
  <c r="AU2478"/>
  <c r="BC2478"/>
  <c r="BF2482"/>
  <c r="BD2482"/>
  <c r="BE2482" s="1"/>
  <c r="AU2482"/>
  <c r="BC2482"/>
  <c r="BD2484"/>
  <c r="BE2484" s="1"/>
  <c r="BF2484"/>
  <c r="AU2484"/>
  <c r="BC2484"/>
  <c r="BF2488"/>
  <c r="BD2488"/>
  <c r="BE2488" s="1"/>
  <c r="AU2488"/>
  <c r="BC2488"/>
  <c r="BF2494"/>
  <c r="BD2494"/>
  <c r="BE2494" s="1"/>
  <c r="AU2494"/>
  <c r="BC2494"/>
  <c r="BF2498"/>
  <c r="BD2498"/>
  <c r="BE2498" s="1"/>
  <c r="AU2498"/>
  <c r="BC2498"/>
  <c r="BF2502"/>
  <c r="AU2502"/>
  <c r="BD2502"/>
  <c r="BE2502" s="1"/>
  <c r="BC2502"/>
  <c r="BF2506"/>
  <c r="BD2506"/>
  <c r="BE2506" s="1"/>
  <c r="AU2506"/>
  <c r="BC2506"/>
  <c r="BF2510"/>
  <c r="BD2510"/>
  <c r="BE2510" s="1"/>
  <c r="AU2510"/>
  <c r="BC2510"/>
  <c r="BF2516"/>
  <c r="BD2516"/>
  <c r="BE2516" s="1"/>
  <c r="AU2516"/>
  <c r="BC2516"/>
  <c r="BF2524"/>
  <c r="BD2524"/>
  <c r="BE2524" s="1"/>
  <c r="AU2524"/>
  <c r="BC2524"/>
  <c r="BF2526"/>
  <c r="BD2526"/>
  <c r="BE2526" s="1"/>
  <c r="AU2526"/>
  <c r="BC2526"/>
  <c r="BD2439"/>
  <c r="BE2439" s="1"/>
  <c r="BF2439"/>
  <c r="AU2439"/>
  <c r="BC2439"/>
  <c r="BF2435"/>
  <c r="BD2435"/>
  <c r="BE2435" s="1"/>
  <c r="AU2435"/>
  <c r="BC2435"/>
  <c r="BF2427"/>
  <c r="BD2427"/>
  <c r="BE2427" s="1"/>
  <c r="AU2427"/>
  <c r="BC2427"/>
  <c r="BF2419"/>
  <c r="BD2419"/>
  <c r="BE2419" s="1"/>
  <c r="AU2419"/>
  <c r="BC2419"/>
  <c r="BF2411"/>
  <c r="BD2411"/>
  <c r="BE2411" s="1"/>
  <c r="AU2411"/>
  <c r="BC2411"/>
  <c r="BF2403"/>
  <c r="BD2403"/>
  <c r="BE2403" s="1"/>
  <c r="AU2403"/>
  <c r="BC2403"/>
  <c r="BD2391"/>
  <c r="BE2391" s="1"/>
  <c r="BF2391"/>
  <c r="AU2391"/>
  <c r="BC2391"/>
  <c r="BD2383"/>
  <c r="BE2383" s="1"/>
  <c r="BF2383"/>
  <c r="AU2383"/>
  <c r="BC2383"/>
  <c r="BD2375"/>
  <c r="BE2375" s="1"/>
  <c r="BF2375"/>
  <c r="AU2375"/>
  <c r="BC2375"/>
  <c r="BF2371"/>
  <c r="BD2371"/>
  <c r="BE2371" s="1"/>
  <c r="AU2371"/>
  <c r="BC2371"/>
  <c r="BD2367"/>
  <c r="BE2367" s="1"/>
  <c r="BF2367"/>
  <c r="AU2367"/>
  <c r="BC2367"/>
  <c r="BD2359"/>
  <c r="BE2359" s="1"/>
  <c r="BF2359"/>
  <c r="AU2359"/>
  <c r="BC2359"/>
  <c r="BF2355"/>
  <c r="BD2355"/>
  <c r="BE2355" s="1"/>
  <c r="AU2355"/>
  <c r="BC2355"/>
  <c r="BF2347"/>
  <c r="BD2347"/>
  <c r="BE2347" s="1"/>
  <c r="AU2347"/>
  <c r="BC2347"/>
  <c r="BD2343"/>
  <c r="BE2343" s="1"/>
  <c r="BF2343"/>
  <c r="AU2343"/>
  <c r="BC2343"/>
  <c r="BD2335"/>
  <c r="BE2335" s="1"/>
  <c r="BF2335"/>
  <c r="AU2335"/>
  <c r="BC2335"/>
  <c r="BF2323"/>
  <c r="BD2323"/>
  <c r="BE2323" s="1"/>
  <c r="AU2323"/>
  <c r="BC2323"/>
  <c r="BD2319"/>
  <c r="BE2319" s="1"/>
  <c r="BF2319"/>
  <c r="AU2319"/>
  <c r="BC2319"/>
  <c r="BF2315"/>
  <c r="BD2315"/>
  <c r="BE2315" s="1"/>
  <c r="AU2315"/>
  <c r="BC2315"/>
  <c r="BF2307"/>
  <c r="BD2307"/>
  <c r="BE2307" s="1"/>
  <c r="AU2307"/>
  <c r="BC2307"/>
  <c r="BF2299"/>
  <c r="BD2299"/>
  <c r="BE2299" s="1"/>
  <c r="AU2299"/>
  <c r="BC2299"/>
  <c r="BD2287"/>
  <c r="BE2287" s="1"/>
  <c r="BF2287"/>
  <c r="AU2287"/>
  <c r="BC2287"/>
  <c r="BD2279"/>
  <c r="BE2279" s="1"/>
  <c r="BF2279"/>
  <c r="AU2279"/>
  <c r="BC2279"/>
  <c r="BD2271"/>
  <c r="BE2271" s="1"/>
  <c r="BF2271"/>
  <c r="AU2271"/>
  <c r="BC2271"/>
  <c r="BD2264"/>
  <c r="BE2264" s="1"/>
  <c r="BF2264"/>
  <c r="AU2264"/>
  <c r="BC2264"/>
  <c r="BD2256"/>
  <c r="BE2256" s="1"/>
  <c r="AU2256"/>
  <c r="BF2256"/>
  <c r="BC2256"/>
  <c r="BF2244"/>
  <c r="BD2244"/>
  <c r="BE2244" s="1"/>
  <c r="AU2244"/>
  <c r="BC2244"/>
  <c r="BF2236"/>
  <c r="BD2236"/>
  <c r="BE2236" s="1"/>
  <c r="AU2236"/>
  <c r="BC2236"/>
  <c r="BF2228"/>
  <c r="BD2228"/>
  <c r="BE2228" s="1"/>
  <c r="AU2228"/>
  <c r="BC2228"/>
  <c r="BD2216"/>
  <c r="BE2216" s="1"/>
  <c r="BF2216"/>
  <c r="AU2216"/>
  <c r="BC2216"/>
  <c r="BA2266"/>
  <c r="BB2266"/>
  <c r="BA2297"/>
  <c r="BB2297"/>
  <c r="BA2305"/>
  <c r="BB2305"/>
  <c r="BA2313"/>
  <c r="BB2313"/>
  <c r="BA2321"/>
  <c r="BB2321"/>
  <c r="BA2329"/>
  <c r="BB2329"/>
  <c r="BA2337"/>
  <c r="BB2337"/>
  <c r="BA2345"/>
  <c r="BB2345"/>
  <c r="BA2435"/>
  <c r="BB2435"/>
  <c r="BA2439"/>
  <c r="BB2439"/>
  <c r="BF2459"/>
  <c r="BD2459"/>
  <c r="BE2459" s="1"/>
  <c r="AU2459"/>
  <c r="BC2459"/>
  <c r="BF2469"/>
  <c r="BD2469"/>
  <c r="BE2469" s="1"/>
  <c r="AU2469"/>
  <c r="BC2469"/>
  <c r="BD2473"/>
  <c r="BE2473" s="1"/>
  <c r="BF2473"/>
  <c r="AU2473"/>
  <c r="BC2473"/>
  <c r="BF2485"/>
  <c r="BD2485"/>
  <c r="BE2485" s="1"/>
  <c r="AU2485"/>
  <c r="BC2485"/>
  <c r="BF2493"/>
  <c r="BD2493"/>
  <c r="BE2493" s="1"/>
  <c r="AU2493"/>
  <c r="BC2493"/>
  <c r="BD2503"/>
  <c r="BE2503" s="1"/>
  <c r="BF2503"/>
  <c r="AU2503"/>
  <c r="BC2503"/>
  <c r="BD2511"/>
  <c r="BE2511" s="1"/>
  <c r="BF2511"/>
  <c r="AU2511"/>
  <c r="BC2511"/>
  <c r="BF2523"/>
  <c r="BD2523"/>
  <c r="BE2523" s="1"/>
  <c r="AU2523"/>
  <c r="BC2523"/>
  <c r="BF2425"/>
  <c r="BD2425"/>
  <c r="BE2425" s="1"/>
  <c r="AU2425"/>
  <c r="BC2425"/>
  <c r="BF2417"/>
  <c r="BD2417"/>
  <c r="BE2417" s="1"/>
  <c r="AU2417"/>
  <c r="BC2417"/>
  <c r="BF2405"/>
  <c r="BD2405"/>
  <c r="BE2405" s="1"/>
  <c r="AU2405"/>
  <c r="BC2405"/>
  <c r="BF2401"/>
  <c r="BD2401"/>
  <c r="BE2401" s="1"/>
  <c r="AU2401"/>
  <c r="BC2401"/>
  <c r="BF2389"/>
  <c r="BD2389"/>
  <c r="BE2389" s="1"/>
  <c r="AU2389"/>
  <c r="BC2389"/>
  <c r="BF2373"/>
  <c r="BD2373"/>
  <c r="BE2373" s="1"/>
  <c r="AU2373"/>
  <c r="BC2373"/>
  <c r="BB2217"/>
  <c r="BA2217"/>
  <c r="BA2268"/>
  <c r="BB2268"/>
  <c r="BA2279"/>
  <c r="BB2279"/>
  <c r="BA2287"/>
  <c r="BB2287"/>
  <c r="BA2307"/>
  <c r="BB2307"/>
  <c r="BA2315"/>
  <c r="BB2315"/>
  <c r="BA2327"/>
  <c r="BB2327"/>
  <c r="BF2451"/>
  <c r="BD2451"/>
  <c r="BE2451" s="1"/>
  <c r="AU2451"/>
  <c r="BC2451"/>
  <c r="BF2455"/>
  <c r="BD2455"/>
  <c r="BE2455" s="1"/>
  <c r="AU2455"/>
  <c r="BC2455"/>
  <c r="BF2458"/>
  <c r="BD2458"/>
  <c r="BE2458" s="1"/>
  <c r="AU2458"/>
  <c r="BC2458"/>
  <c r="BF2462"/>
  <c r="BD2462"/>
  <c r="BE2462" s="1"/>
  <c r="AU2462"/>
  <c r="BC2462"/>
  <c r="BF2464"/>
  <c r="BD2464"/>
  <c r="BE2464" s="1"/>
  <c r="AU2464"/>
  <c r="BC2464"/>
  <c r="BF2466"/>
  <c r="BD2466"/>
  <c r="BE2466" s="1"/>
  <c r="AU2466"/>
  <c r="BC2466"/>
  <c r="BF2470"/>
  <c r="BD2470"/>
  <c r="BE2470" s="1"/>
  <c r="AU2470"/>
  <c r="BC2470"/>
  <c r="BF2472"/>
  <c r="BD2472"/>
  <c r="BE2472" s="1"/>
  <c r="AU2472"/>
  <c r="BC2472"/>
  <c r="BF2474"/>
  <c r="BD2474"/>
  <c r="BE2474" s="1"/>
  <c r="AU2474"/>
  <c r="BC2474"/>
  <c r="BD2476"/>
  <c r="BE2476" s="1"/>
  <c r="AU2476"/>
  <c r="BF2476"/>
  <c r="BC2476"/>
  <c r="BF2480"/>
  <c r="BD2480"/>
  <c r="BE2480" s="1"/>
  <c r="AU2480"/>
  <c r="BC2480"/>
  <c r="BF2486"/>
  <c r="BD2486"/>
  <c r="BE2486" s="1"/>
  <c r="AU2486"/>
  <c r="BC2486"/>
  <c r="BF2490"/>
  <c r="BD2490"/>
  <c r="BE2490" s="1"/>
  <c r="AU2490"/>
  <c r="BC2490"/>
  <c r="BD2492"/>
  <c r="BE2492" s="1"/>
  <c r="BF2492"/>
  <c r="AU2492"/>
  <c r="BC2492"/>
  <c r="BF2496"/>
  <c r="BD2496"/>
  <c r="BE2496" s="1"/>
  <c r="AU2496"/>
  <c r="BC2496"/>
  <c r="BD2500"/>
  <c r="BE2500" s="1"/>
  <c r="BF2500"/>
  <c r="AU2500"/>
  <c r="BC2500"/>
  <c r="BF2504"/>
  <c r="BD2504"/>
  <c r="BE2504" s="1"/>
  <c r="AU2504"/>
  <c r="BC2504"/>
  <c r="BD2508"/>
  <c r="BE2508" s="1"/>
  <c r="AU2508"/>
  <c r="BF2508"/>
  <c r="BC2508"/>
  <c r="BF2512"/>
  <c r="BD2512"/>
  <c r="BE2512" s="1"/>
  <c r="AU2512"/>
  <c r="BC2512"/>
  <c r="BF2514"/>
  <c r="BD2514"/>
  <c r="BE2514" s="1"/>
  <c r="AU2514"/>
  <c r="BC2514"/>
  <c r="BD2518"/>
  <c r="BE2518" s="1"/>
  <c r="BF2518"/>
  <c r="AU2518"/>
  <c r="BC2518"/>
  <c r="BD2520"/>
  <c r="BE2520" s="1"/>
  <c r="BF2520"/>
  <c r="AU2520"/>
  <c r="BC2520"/>
  <c r="BF2522"/>
  <c r="BD2522"/>
  <c r="BE2522" s="1"/>
  <c r="AU2522"/>
  <c r="BC2522"/>
  <c r="BF2528"/>
  <c r="BD2528"/>
  <c r="BE2528" s="1"/>
  <c r="AU2528"/>
  <c r="BC2528"/>
  <c r="AU3"/>
  <c r="BC3"/>
  <c r="BF3"/>
  <c r="BD3"/>
  <c r="BE3" s="1"/>
  <c r="BD2431"/>
  <c r="BE2431" s="1"/>
  <c r="BF2431"/>
  <c r="AU2431"/>
  <c r="BC2431"/>
  <c r="BD2423"/>
  <c r="BE2423" s="1"/>
  <c r="BF2423"/>
  <c r="AU2423"/>
  <c r="BC2423"/>
  <c r="BD2415"/>
  <c r="BE2415" s="1"/>
  <c r="AU2415"/>
  <c r="BF2415"/>
  <c r="BC2415"/>
  <c r="BD2407"/>
  <c r="BE2407" s="1"/>
  <c r="BF2407"/>
  <c r="AU2407"/>
  <c r="BC2407"/>
  <c r="BD2399"/>
  <c r="BE2399" s="1"/>
  <c r="BF2399"/>
  <c r="AU2399"/>
  <c r="BC2399"/>
  <c r="BF2395"/>
  <c r="BD2395"/>
  <c r="BE2395" s="1"/>
  <c r="AU2395"/>
  <c r="BC2395"/>
  <c r="BF2387"/>
  <c r="BD2387"/>
  <c r="BE2387" s="1"/>
  <c r="AU2387"/>
  <c r="BC2387"/>
  <c r="BF2379"/>
  <c r="BD2379"/>
  <c r="BE2379" s="1"/>
  <c r="AU2379"/>
  <c r="BC2379"/>
  <c r="BF2363"/>
  <c r="BD2363"/>
  <c r="BE2363" s="1"/>
  <c r="AU2363"/>
  <c r="BC2363"/>
  <c r="BD2351"/>
  <c r="BE2351" s="1"/>
  <c r="BF2351"/>
  <c r="AU2351"/>
  <c r="BC2351"/>
  <c r="BF2339"/>
  <c r="BD2339"/>
  <c r="BE2339" s="1"/>
  <c r="AU2339"/>
  <c r="BC2339"/>
  <c r="BF2331"/>
  <c r="BD2331"/>
  <c r="BE2331" s="1"/>
  <c r="AU2331"/>
  <c r="BC2331"/>
  <c r="BD2327"/>
  <c r="BE2327" s="1"/>
  <c r="BF2327"/>
  <c r="AU2327"/>
  <c r="BC2327"/>
  <c r="BD2311"/>
  <c r="BE2311" s="1"/>
  <c r="BF2311"/>
  <c r="AU2311"/>
  <c r="BC2311"/>
  <c r="BD2303"/>
  <c r="BE2303" s="1"/>
  <c r="BF2303"/>
  <c r="AU2303"/>
  <c r="BC2303"/>
  <c r="BD2295"/>
  <c r="BE2295" s="1"/>
  <c r="BF2295"/>
  <c r="AU2295"/>
  <c r="BC2295"/>
  <c r="BF2291"/>
  <c r="BD2291"/>
  <c r="BE2291" s="1"/>
  <c r="AU2291"/>
  <c r="BC2291"/>
  <c r="BF2283"/>
  <c r="BD2283"/>
  <c r="BE2283" s="1"/>
  <c r="AU2283"/>
  <c r="BC2283"/>
  <c r="BF2275"/>
  <c r="BD2275"/>
  <c r="BE2275" s="1"/>
  <c r="AU2275"/>
  <c r="BC2275"/>
  <c r="BF2268"/>
  <c r="BD2268"/>
  <c r="BE2268" s="1"/>
  <c r="AU2268"/>
  <c r="BC2268"/>
  <c r="BF2260"/>
  <c r="BD2260"/>
  <c r="BE2260" s="1"/>
  <c r="AU2260"/>
  <c r="BC2260"/>
  <c r="BF2252"/>
  <c r="BD2252"/>
  <c r="BE2252" s="1"/>
  <c r="AU2252"/>
  <c r="BC2252"/>
  <c r="BD2248"/>
  <c r="BE2248" s="1"/>
  <c r="BF2248"/>
  <c r="AU2248"/>
  <c r="BC2248"/>
  <c r="BD2240"/>
  <c r="BE2240" s="1"/>
  <c r="BF2240"/>
  <c r="AU2240"/>
  <c r="BC2240"/>
  <c r="BD2232"/>
  <c r="BE2232" s="1"/>
  <c r="BF2232"/>
  <c r="AU2232"/>
  <c r="BC2232"/>
  <c r="BD2224"/>
  <c r="BE2224" s="1"/>
  <c r="BF2224"/>
  <c r="AU2224"/>
  <c r="BC2224"/>
  <c r="BF2220"/>
  <c r="BD2220"/>
  <c r="BE2220" s="1"/>
  <c r="AU2220"/>
  <c r="BC2220"/>
  <c r="BF2212"/>
  <c r="BD2212"/>
  <c r="BE2212" s="1"/>
  <c r="AU2212"/>
  <c r="BC2212"/>
  <c r="BD2208"/>
  <c r="BE2208" s="1"/>
  <c r="BF2208"/>
  <c r="AU2208"/>
  <c r="BC2208"/>
  <c r="BF2204"/>
  <c r="BD2204"/>
  <c r="BE2204" s="1"/>
  <c r="AU2204"/>
  <c r="BC2204"/>
  <c r="BD2200"/>
  <c r="BE2200" s="1"/>
  <c r="BF2200"/>
  <c r="AU2200"/>
  <c r="BC2200"/>
  <c r="BF2196"/>
  <c r="BD2196"/>
  <c r="BE2196" s="1"/>
  <c r="AU2196"/>
  <c r="BC2196"/>
  <c r="BD2192"/>
  <c r="BE2192" s="1"/>
  <c r="AU2192"/>
  <c r="BF2192"/>
  <c r="BC2192"/>
  <c r="BF2188"/>
  <c r="BD2188"/>
  <c r="BE2188" s="1"/>
  <c r="AU2188"/>
  <c r="BC2188"/>
  <c r="BD2184"/>
  <c r="BE2184" s="1"/>
  <c r="BF2184"/>
  <c r="AU2184"/>
  <c r="BC2184"/>
  <c r="BF2180"/>
  <c r="BD2180"/>
  <c r="BE2180" s="1"/>
  <c r="AU2180"/>
  <c r="BC2180"/>
  <c r="BD2176"/>
  <c r="BE2176" s="1"/>
  <c r="BF2176"/>
  <c r="AU2176"/>
  <c r="BC2176"/>
  <c r="BF2172"/>
  <c r="BD2172"/>
  <c r="BE2172" s="1"/>
  <c r="AU2172"/>
  <c r="BC2172"/>
  <c r="BD2168"/>
  <c r="BE2168" s="1"/>
  <c r="BF2168"/>
  <c r="AU2168"/>
  <c r="BC2168"/>
  <c r="BF2164"/>
  <c r="BD2164"/>
  <c r="BE2164" s="1"/>
  <c r="AU2164"/>
  <c r="BC2164"/>
  <c r="BD2160"/>
  <c r="BE2160" s="1"/>
  <c r="AU2160"/>
  <c r="BF2160"/>
  <c r="BC2160"/>
  <c r="BF2156"/>
  <c r="BD2156"/>
  <c r="BE2156" s="1"/>
  <c r="AU2156"/>
  <c r="BC2156"/>
  <c r="BD2152"/>
  <c r="BE2152" s="1"/>
  <c r="BF2152"/>
  <c r="AU2152"/>
  <c r="BC2152"/>
  <c r="BF2148"/>
  <c r="BD2148"/>
  <c r="BE2148" s="1"/>
  <c r="AU2148"/>
  <c r="BC2148"/>
  <c r="BD2144"/>
  <c r="BE2144" s="1"/>
  <c r="BF2144"/>
  <c r="AU2144"/>
  <c r="BC2144"/>
  <c r="BF2140"/>
  <c r="BD2140"/>
  <c r="BE2140" s="1"/>
  <c r="AU2140"/>
  <c r="BC2140"/>
  <c r="BD2136"/>
  <c r="BE2136" s="1"/>
  <c r="BF2136"/>
  <c r="AU2136"/>
  <c r="BC2136"/>
  <c r="BF2132"/>
  <c r="BD2132"/>
  <c r="BE2132" s="1"/>
  <c r="AU2132"/>
  <c r="BC2132"/>
  <c r="BD2128"/>
  <c r="BE2128" s="1"/>
  <c r="BF2128"/>
  <c r="AU2128"/>
  <c r="BC2128"/>
  <c r="BF2124"/>
  <c r="BD2124"/>
  <c r="BE2124" s="1"/>
  <c r="AU2124"/>
  <c r="BC2124"/>
  <c r="BD2120"/>
  <c r="BE2120" s="1"/>
  <c r="BF2120"/>
  <c r="AU2120"/>
  <c r="BC2120"/>
  <c r="BF2116"/>
  <c r="BD2116"/>
  <c r="BE2116" s="1"/>
  <c r="AU2116"/>
  <c r="BC2116"/>
  <c r="BD2112"/>
  <c r="BE2112" s="1"/>
  <c r="BF2112"/>
  <c r="AU2112"/>
  <c r="BC2112"/>
  <c r="BF2108"/>
  <c r="BD2108"/>
  <c r="BE2108" s="1"/>
  <c r="AU2108"/>
  <c r="BC2108"/>
  <c r="BD2104"/>
  <c r="BE2104" s="1"/>
  <c r="BF2104"/>
  <c r="AU2104"/>
  <c r="BC2104"/>
  <c r="BB2255"/>
  <c r="BA2255"/>
  <c r="BB2432"/>
  <c r="BA2432"/>
  <c r="BF2454"/>
  <c r="BD2454"/>
  <c r="BE2454" s="1"/>
  <c r="AU2454"/>
  <c r="BC2454"/>
  <c r="BF2461"/>
  <c r="BD2461"/>
  <c r="BE2461" s="1"/>
  <c r="AU2461"/>
  <c r="BC2461"/>
  <c r="BF2467"/>
  <c r="BD2467"/>
  <c r="BE2467" s="1"/>
  <c r="AU2467"/>
  <c r="BC2467"/>
  <c r="BD2471"/>
  <c r="BE2471" s="1"/>
  <c r="BF2471"/>
  <c r="AU2471"/>
  <c r="BC2471"/>
  <c r="BD2481"/>
  <c r="BE2481" s="1"/>
  <c r="BF2481"/>
  <c r="AU2481"/>
  <c r="BC2481"/>
  <c r="BD2489"/>
  <c r="BE2489" s="1"/>
  <c r="BF2489"/>
  <c r="AU2489"/>
  <c r="BC2489"/>
  <c r="BD2497"/>
  <c r="BE2497" s="1"/>
  <c r="BF2497"/>
  <c r="AU2497"/>
  <c r="BC2497"/>
  <c r="BF2499"/>
  <c r="BD2499"/>
  <c r="BE2499" s="1"/>
  <c r="AU2499"/>
  <c r="BC2499"/>
  <c r="BD2505"/>
  <c r="BE2505" s="1"/>
  <c r="BF2505"/>
  <c r="AU2505"/>
  <c r="BC2505"/>
  <c r="BF2515"/>
  <c r="AU2515"/>
  <c r="BD2515"/>
  <c r="BE2515" s="1"/>
  <c r="BC2515"/>
  <c r="BD2525"/>
  <c r="BE2525" s="1"/>
  <c r="BF2525"/>
  <c r="AU2525"/>
  <c r="BC2525"/>
  <c r="BF2421"/>
  <c r="BD2421"/>
  <c r="BE2421" s="1"/>
  <c r="AU2421"/>
  <c r="BC2421"/>
  <c r="BF2397"/>
  <c r="BD2397"/>
  <c r="BE2397" s="1"/>
  <c r="AU2397"/>
  <c r="BC2397"/>
  <c r="BF2381"/>
  <c r="BD2381"/>
  <c r="BE2381" s="1"/>
  <c r="AU2381"/>
  <c r="BC2381"/>
  <c r="BF2365"/>
  <c r="BD2365"/>
  <c r="BE2365" s="1"/>
  <c r="AU2365"/>
  <c r="BC2365"/>
  <c r="BF2357"/>
  <c r="BD2357"/>
  <c r="BE2357" s="1"/>
  <c r="AU2357"/>
  <c r="BC2357"/>
  <c r="BF2349"/>
  <c r="BD2349"/>
  <c r="BE2349" s="1"/>
  <c r="AU2349"/>
  <c r="BC2349"/>
  <c r="BF2345"/>
  <c r="BD2345"/>
  <c r="BE2345" s="1"/>
  <c r="AU2345"/>
  <c r="BC2345"/>
  <c r="BF2337"/>
  <c r="BD2337"/>
  <c r="BE2337" s="1"/>
  <c r="AU2337"/>
  <c r="BC2337"/>
  <c r="BF2333"/>
  <c r="BD2333"/>
  <c r="BE2333" s="1"/>
  <c r="AU2333"/>
  <c r="BC2333"/>
  <c r="BF2325"/>
  <c r="BD2325"/>
  <c r="BE2325" s="1"/>
  <c r="AU2325"/>
  <c r="BC2325"/>
  <c r="BF2313"/>
  <c r="AU2313"/>
  <c r="BD2313"/>
  <c r="BE2313" s="1"/>
  <c r="BC2313"/>
  <c r="BF2305"/>
  <c r="BD2305"/>
  <c r="BE2305" s="1"/>
  <c r="AU2305"/>
  <c r="BC2305"/>
  <c r="BF2297"/>
  <c r="BD2297"/>
  <c r="BE2297" s="1"/>
  <c r="AU2297"/>
  <c r="BC2297"/>
  <c r="BF2285"/>
  <c r="BD2285"/>
  <c r="BE2285" s="1"/>
  <c r="AU2285"/>
  <c r="BC2285"/>
  <c r="BF2281"/>
  <c r="AU2281"/>
  <c r="BD2281"/>
  <c r="BE2281" s="1"/>
  <c r="BC2281"/>
  <c r="BF2269"/>
  <c r="BD2269"/>
  <c r="BE2269" s="1"/>
  <c r="AU2269"/>
  <c r="BC2269"/>
  <c r="BF2266"/>
  <c r="BD2266"/>
  <c r="BE2266" s="1"/>
  <c r="AU2266"/>
  <c r="BC2266"/>
  <c r="BF2254"/>
  <c r="BD2254"/>
  <c r="BE2254" s="1"/>
  <c r="AU2254"/>
  <c r="BC2254"/>
  <c r="BF2250"/>
  <c r="BD2250"/>
  <c r="BE2250" s="1"/>
  <c r="AU2250"/>
  <c r="BC2250"/>
  <c r="BF2246"/>
  <c r="BD2246"/>
  <c r="BE2246" s="1"/>
  <c r="AU2246"/>
  <c r="BC2246"/>
  <c r="BF2234"/>
  <c r="BD2234"/>
  <c r="BE2234" s="1"/>
  <c r="AU2234"/>
  <c r="BC2234"/>
  <c r="BF2230"/>
  <c r="BD2230"/>
  <c r="BE2230" s="1"/>
  <c r="AU2230"/>
  <c r="BC2230"/>
  <c r="BF2222"/>
  <c r="BD2222"/>
  <c r="BE2222" s="1"/>
  <c r="AU2222"/>
  <c r="BC2222"/>
  <c r="BF2210"/>
  <c r="BD2210"/>
  <c r="BE2210" s="1"/>
  <c r="AU2210"/>
  <c r="BC2210"/>
  <c r="BF2202"/>
  <c r="BD2202"/>
  <c r="BE2202" s="1"/>
  <c r="AU2202"/>
  <c r="BC2202"/>
  <c r="BF2194"/>
  <c r="BD2194"/>
  <c r="BE2194" s="1"/>
  <c r="AU2194"/>
  <c r="BC2194"/>
  <c r="BF2186"/>
  <c r="AU2186"/>
  <c r="BD2186"/>
  <c r="BE2186" s="1"/>
  <c r="BC2186"/>
  <c r="BF2178"/>
  <c r="BD2178"/>
  <c r="BE2178" s="1"/>
  <c r="AU2178"/>
  <c r="BC2178"/>
  <c r="BF2174"/>
  <c r="BD2174"/>
  <c r="BE2174" s="1"/>
  <c r="AU2174"/>
  <c r="BC2174"/>
  <c r="BF2166"/>
  <c r="BD2166"/>
  <c r="BE2166" s="1"/>
  <c r="AU2166"/>
  <c r="BC2166"/>
  <c r="BF2158"/>
  <c r="BD2158"/>
  <c r="BE2158" s="1"/>
  <c r="AU2158"/>
  <c r="BC2158"/>
  <c r="BF2154"/>
  <c r="AU2154"/>
  <c r="BD2154"/>
  <c r="BE2154" s="1"/>
  <c r="BC2154"/>
  <c r="BF2146"/>
  <c r="BD2146"/>
  <c r="BE2146" s="1"/>
  <c r="AU2146"/>
  <c r="BC2146"/>
  <c r="BF2138"/>
  <c r="BD2138"/>
  <c r="BE2138" s="1"/>
  <c r="AU2138"/>
  <c r="BC2138"/>
  <c r="BF2134"/>
  <c r="BD2134"/>
  <c r="BE2134" s="1"/>
  <c r="AU2134"/>
  <c r="BC2134"/>
  <c r="BF2122"/>
  <c r="BD2122"/>
  <c r="BE2122" s="1"/>
  <c r="AU2122"/>
  <c r="BC2122"/>
  <c r="BF2114"/>
  <c r="BD2114"/>
  <c r="BE2114" s="1"/>
  <c r="AU2114"/>
  <c r="BC2114"/>
  <c r="BF2106"/>
  <c r="BD2106"/>
  <c r="BE2106" s="1"/>
  <c r="AU2106"/>
  <c r="BC2106"/>
  <c r="BF2098"/>
  <c r="BD2098"/>
  <c r="BE2098" s="1"/>
  <c r="AU2098"/>
  <c r="BC2098"/>
  <c r="BF2090"/>
  <c r="BD2090"/>
  <c r="BE2090" s="1"/>
  <c r="AU2090"/>
  <c r="BC2090"/>
  <c r="BF2086"/>
  <c r="BD2086"/>
  <c r="BE2086" s="1"/>
  <c r="AU2086"/>
  <c r="BC2086"/>
  <c r="BF2074"/>
  <c r="BD2074"/>
  <c r="BE2074" s="1"/>
  <c r="AU2074"/>
  <c r="BC2074"/>
  <c r="BF2066"/>
  <c r="BD2066"/>
  <c r="BE2066" s="1"/>
  <c r="AU2066"/>
  <c r="BC2066"/>
  <c r="BF2058"/>
  <c r="BD2058"/>
  <c r="BE2058" s="1"/>
  <c r="AU2058"/>
  <c r="BC2058"/>
  <c r="BF2054"/>
  <c r="BD2054"/>
  <c r="BE2054" s="1"/>
  <c r="AU2054"/>
  <c r="BC2054"/>
  <c r="BD2042"/>
  <c r="BE2042" s="1"/>
  <c r="BF2042"/>
  <c r="AU2042"/>
  <c r="BC2042"/>
  <c r="BF2030"/>
  <c r="BD2030"/>
  <c r="BE2030" s="1"/>
  <c r="AU2030"/>
  <c r="BC2030"/>
  <c r="BD2026"/>
  <c r="BE2026" s="1"/>
  <c r="BF2026"/>
  <c r="AU2026"/>
  <c r="BC2026"/>
  <c r="BD2018"/>
  <c r="BE2018" s="1"/>
  <c r="BF2018"/>
  <c r="AU2018"/>
  <c r="BC2018"/>
  <c r="BF2014"/>
  <c r="AU2014"/>
  <c r="BD2014"/>
  <c r="BE2014" s="1"/>
  <c r="BC2014"/>
  <c r="BF2006"/>
  <c r="BD2006"/>
  <c r="BE2006" s="1"/>
  <c r="AU2006"/>
  <c r="BC2006"/>
  <c r="BF1998"/>
  <c r="BD1998"/>
  <c r="BE1998" s="1"/>
  <c r="AU1998"/>
  <c r="BC1998"/>
  <c r="BD1994"/>
  <c r="BE1994" s="1"/>
  <c r="BF1994"/>
  <c r="AU1994"/>
  <c r="BC1994"/>
  <c r="BF1990"/>
  <c r="BD1990"/>
  <c r="BE1990" s="1"/>
  <c r="AU1990"/>
  <c r="BC1990"/>
  <c r="BF1974"/>
  <c r="BD1974"/>
  <c r="BE1974" s="1"/>
  <c r="AU1974"/>
  <c r="BC1974"/>
  <c r="BF1967"/>
  <c r="BD1967"/>
  <c r="BE1967" s="1"/>
  <c r="AU1967"/>
  <c r="BC1967"/>
  <c r="BF1959"/>
  <c r="BD1959"/>
  <c r="BE1959" s="1"/>
  <c r="AU1959"/>
  <c r="BC1959"/>
  <c r="BD1947"/>
  <c r="BE1947" s="1"/>
  <c r="BF1947"/>
  <c r="AU1947"/>
  <c r="BC1947"/>
  <c r="BD1939"/>
  <c r="BE1939" s="1"/>
  <c r="BF1939"/>
  <c r="AU1939"/>
  <c r="BC1939"/>
  <c r="BD1931"/>
  <c r="BE1931" s="1"/>
  <c r="BF1931"/>
  <c r="AU1931"/>
  <c r="BC1931"/>
  <c r="BF1927"/>
  <c r="BD1927"/>
  <c r="BE1927" s="1"/>
  <c r="AU1927"/>
  <c r="BC1927"/>
  <c r="BD1923"/>
  <c r="BE1923" s="1"/>
  <c r="BF1923"/>
  <c r="AU1923"/>
  <c r="BC1923"/>
  <c r="BF1915"/>
  <c r="BD1915"/>
  <c r="BE1915" s="1"/>
  <c r="AU1915"/>
  <c r="BC1915"/>
  <c r="BF1903"/>
  <c r="AU1903"/>
  <c r="BD1903"/>
  <c r="BE1903" s="1"/>
  <c r="BC1903"/>
  <c r="BF1899"/>
  <c r="BD1899"/>
  <c r="BE1899" s="1"/>
  <c r="AU1899"/>
  <c r="BC1899"/>
  <c r="BD1891"/>
  <c r="BE1891" s="1"/>
  <c r="BF1891"/>
  <c r="AU1891"/>
  <c r="BC1891"/>
  <c r="BF1887"/>
  <c r="BD1887"/>
  <c r="BE1887" s="1"/>
  <c r="AU1887"/>
  <c r="BC1887"/>
  <c r="BF1879"/>
  <c r="BD1879"/>
  <c r="BE1879" s="1"/>
  <c r="AU1879"/>
  <c r="BC1879"/>
  <c r="BD1875"/>
  <c r="BE1875" s="1"/>
  <c r="BF1875"/>
  <c r="AU1875"/>
  <c r="BC1875"/>
  <c r="BF1871"/>
  <c r="BD1871"/>
  <c r="BE1871" s="1"/>
  <c r="AU1871"/>
  <c r="BC1871"/>
  <c r="BF1863"/>
  <c r="BD1863"/>
  <c r="BE1863" s="1"/>
  <c r="AU1863"/>
  <c r="BC1863"/>
  <c r="BD1851"/>
  <c r="BE1851" s="1"/>
  <c r="BF1851"/>
  <c r="AU1851"/>
  <c r="BC1851"/>
  <c r="BD1843"/>
  <c r="BE1843" s="1"/>
  <c r="BF1843"/>
  <c r="AU1843"/>
  <c r="BC1843"/>
  <c r="BD1836"/>
  <c r="BE1836" s="1"/>
  <c r="BF1836"/>
  <c r="AU1836"/>
  <c r="BC1836"/>
  <c r="BF1832"/>
  <c r="BD1832"/>
  <c r="BE1832" s="1"/>
  <c r="AU1832"/>
  <c r="BC1832"/>
  <c r="BD1824"/>
  <c r="BE1824" s="1"/>
  <c r="BF1824"/>
  <c r="AU1824"/>
  <c r="BC1824"/>
  <c r="BF1820"/>
  <c r="BD1820"/>
  <c r="BE1820" s="1"/>
  <c r="AU1820"/>
  <c r="BC1820"/>
  <c r="BD1808"/>
  <c r="BE1808" s="1"/>
  <c r="AU1808"/>
  <c r="BF1808"/>
  <c r="BC1808"/>
  <c r="BF1800"/>
  <c r="BD1800"/>
  <c r="BE1800" s="1"/>
  <c r="AU1800"/>
  <c r="BC1800"/>
  <c r="BF1796"/>
  <c r="BD1796"/>
  <c r="BE1796" s="1"/>
  <c r="AU1796"/>
  <c r="BC1796"/>
  <c r="BF1788"/>
  <c r="BD1788"/>
  <c r="BE1788" s="1"/>
  <c r="AU1788"/>
  <c r="BC1788"/>
  <c r="BF1780"/>
  <c r="BD1780"/>
  <c r="BE1780" s="1"/>
  <c r="AU1780"/>
  <c r="BC1780"/>
  <c r="BF1768"/>
  <c r="BD1768"/>
  <c r="BE1768" s="1"/>
  <c r="AU1768"/>
  <c r="BC1768"/>
  <c r="BD1760"/>
  <c r="BE1760" s="1"/>
  <c r="BF1760"/>
  <c r="AU1760"/>
  <c r="BC1760"/>
  <c r="BF1752"/>
  <c r="BD1752"/>
  <c r="BE1752" s="1"/>
  <c r="AU1752"/>
  <c r="BC1752"/>
  <c r="BD1744"/>
  <c r="BE1744" s="1"/>
  <c r="BF1744"/>
  <c r="AU1744"/>
  <c r="BC1744"/>
  <c r="BF1740"/>
  <c r="BD1740"/>
  <c r="BE1740" s="1"/>
  <c r="AU1740"/>
  <c r="BC1740"/>
  <c r="BF1736"/>
  <c r="BD1736"/>
  <c r="BE1736" s="1"/>
  <c r="AU1736"/>
  <c r="BC1736"/>
  <c r="BF1732"/>
  <c r="BD1732"/>
  <c r="BE1732" s="1"/>
  <c r="AU1732"/>
  <c r="BC1732"/>
  <c r="BD1728"/>
  <c r="BE1728" s="1"/>
  <c r="BF1728"/>
  <c r="AU1728"/>
  <c r="BC1728"/>
  <c r="BF1724"/>
  <c r="BD1724"/>
  <c r="BE1724" s="1"/>
  <c r="AU1724"/>
  <c r="BC1724"/>
  <c r="BF1704"/>
  <c r="BD1704"/>
  <c r="BE1704" s="1"/>
  <c r="AU1704"/>
  <c r="BC1704"/>
  <c r="BF1688"/>
  <c r="BD1688"/>
  <c r="BE1688" s="1"/>
  <c r="AU1688"/>
  <c r="BC1688"/>
  <c r="BD1648"/>
  <c r="BE1648" s="1"/>
  <c r="BF1648"/>
  <c r="AU1648"/>
  <c r="BC1648"/>
  <c r="BF1640"/>
  <c r="BD1640"/>
  <c r="BE1640" s="1"/>
  <c r="AU1640"/>
  <c r="BC1640"/>
  <c r="BD1632"/>
  <c r="BE1632" s="1"/>
  <c r="BF1632"/>
  <c r="AU1632"/>
  <c r="BC1632"/>
  <c r="BF1620"/>
  <c r="BD1620"/>
  <c r="BE1620" s="1"/>
  <c r="AU1620"/>
  <c r="BC1620"/>
  <c r="BD1616"/>
  <c r="BE1616" s="1"/>
  <c r="BF1616"/>
  <c r="AU1616"/>
  <c r="BC1616"/>
  <c r="BD1600"/>
  <c r="BE1600" s="1"/>
  <c r="BF1600"/>
  <c r="AU1600"/>
  <c r="BC1600"/>
  <c r="BF1596"/>
  <c r="BD1596"/>
  <c r="BE1596" s="1"/>
  <c r="AU1596"/>
  <c r="BC1596"/>
  <c r="BF1588"/>
  <c r="BD1588"/>
  <c r="BE1588" s="1"/>
  <c r="AU1588"/>
  <c r="BC1588"/>
  <c r="BD2450"/>
  <c r="BE2450" s="1"/>
  <c r="BF2450"/>
  <c r="AU2450"/>
  <c r="BC2450"/>
  <c r="BD2456"/>
  <c r="BE2456" s="1"/>
  <c r="BF2456"/>
  <c r="AU2456"/>
  <c r="BC2456"/>
  <c r="BD2465"/>
  <c r="BE2465" s="1"/>
  <c r="BF2465"/>
  <c r="AU2465"/>
  <c r="BC2465"/>
  <c r="BF2477"/>
  <c r="BD2477"/>
  <c r="BE2477" s="1"/>
  <c r="AU2477"/>
  <c r="BC2477"/>
  <c r="BD2487"/>
  <c r="BE2487" s="1"/>
  <c r="BF2487"/>
  <c r="AU2487"/>
  <c r="BC2487"/>
  <c r="BD2495"/>
  <c r="BE2495" s="1"/>
  <c r="BF2495"/>
  <c r="AU2495"/>
  <c r="BC2495"/>
  <c r="BF2507"/>
  <c r="BD2507"/>
  <c r="BE2507" s="1"/>
  <c r="AU2507"/>
  <c r="BC2507"/>
  <c r="BF2509"/>
  <c r="BD2509"/>
  <c r="BE2509" s="1"/>
  <c r="AU2509"/>
  <c r="BC2509"/>
  <c r="BF2517"/>
  <c r="BD2517"/>
  <c r="BE2517" s="1"/>
  <c r="AU2517"/>
  <c r="BC2517"/>
  <c r="BD2527"/>
  <c r="BE2527" s="1"/>
  <c r="BF2527"/>
  <c r="AU2527"/>
  <c r="BC2527"/>
  <c r="BF2437"/>
  <c r="BD2437"/>
  <c r="BE2437" s="1"/>
  <c r="AU2437"/>
  <c r="BC2437"/>
  <c r="BF2429"/>
  <c r="BD2429"/>
  <c r="BE2429" s="1"/>
  <c r="AU2429"/>
  <c r="BC2429"/>
  <c r="BF2413"/>
  <c r="BD2413"/>
  <c r="BE2413" s="1"/>
  <c r="AU2413"/>
  <c r="BC2413"/>
  <c r="BF2393"/>
  <c r="BD2393"/>
  <c r="BE2393" s="1"/>
  <c r="AU2393"/>
  <c r="BC2393"/>
  <c r="BF2369"/>
  <c r="BD2369"/>
  <c r="BE2369" s="1"/>
  <c r="AU2369"/>
  <c r="BC2369"/>
  <c r="BF2361"/>
  <c r="BD2361"/>
  <c r="BE2361" s="1"/>
  <c r="AU2361"/>
  <c r="BC2361"/>
  <c r="BF2353"/>
  <c r="BD2353"/>
  <c r="BE2353" s="1"/>
  <c r="AU2353"/>
  <c r="BC2353"/>
  <c r="BF2341"/>
  <c r="BD2341"/>
  <c r="BE2341" s="1"/>
  <c r="AU2341"/>
  <c r="BC2341"/>
  <c r="BF2329"/>
  <c r="BD2329"/>
  <c r="BE2329" s="1"/>
  <c r="AU2329"/>
  <c r="BC2329"/>
  <c r="BF2321"/>
  <c r="BD2321"/>
  <c r="BE2321" s="1"/>
  <c r="AU2321"/>
  <c r="BC2321"/>
  <c r="BF2317"/>
  <c r="BD2317"/>
  <c r="BE2317" s="1"/>
  <c r="AU2317"/>
  <c r="BC2317"/>
  <c r="BF2309"/>
  <c r="BD2309"/>
  <c r="BE2309" s="1"/>
  <c r="AU2309"/>
  <c r="BC2309"/>
  <c r="BF2301"/>
  <c r="BD2301"/>
  <c r="BE2301" s="1"/>
  <c r="AU2301"/>
  <c r="BC2301"/>
  <c r="BF2293"/>
  <c r="BD2293"/>
  <c r="BE2293" s="1"/>
  <c r="AU2293"/>
  <c r="BC2293"/>
  <c r="BF2289"/>
  <c r="BD2289"/>
  <c r="BE2289" s="1"/>
  <c r="AU2289"/>
  <c r="BC2289"/>
  <c r="BF2277"/>
  <c r="BD2277"/>
  <c r="BE2277" s="1"/>
  <c r="AU2277"/>
  <c r="BC2277"/>
  <c r="BF2273"/>
  <c r="BD2273"/>
  <c r="BE2273" s="1"/>
  <c r="AU2273"/>
  <c r="BC2273"/>
  <c r="BF2262"/>
  <c r="BD2262"/>
  <c r="BE2262" s="1"/>
  <c r="AU2262"/>
  <c r="BC2262"/>
  <c r="BF2258"/>
  <c r="BD2258"/>
  <c r="BE2258" s="1"/>
  <c r="AU2258"/>
  <c r="BC2258"/>
  <c r="BF2242"/>
  <c r="BD2242"/>
  <c r="BE2242" s="1"/>
  <c r="AU2242"/>
  <c r="BC2242"/>
  <c r="BF2238"/>
  <c r="BD2238"/>
  <c r="BE2238" s="1"/>
  <c r="AU2238"/>
  <c r="BC2238"/>
  <c r="BF2226"/>
  <c r="BD2226"/>
  <c r="BE2226" s="1"/>
  <c r="AU2226"/>
  <c r="BC2226"/>
  <c r="BF2218"/>
  <c r="BD2218"/>
  <c r="BE2218" s="1"/>
  <c r="AU2218"/>
  <c r="BC2218"/>
  <c r="BF2214"/>
  <c r="BD2214"/>
  <c r="BE2214" s="1"/>
  <c r="AU2214"/>
  <c r="BC2214"/>
  <c r="BF2206"/>
  <c r="BD2206"/>
  <c r="BE2206" s="1"/>
  <c r="AU2206"/>
  <c r="BC2206"/>
  <c r="BF2198"/>
  <c r="BD2198"/>
  <c r="BE2198" s="1"/>
  <c r="AU2198"/>
  <c r="BC2198"/>
  <c r="BF2190"/>
  <c r="BD2190"/>
  <c r="BE2190" s="1"/>
  <c r="AU2190"/>
  <c r="BC2190"/>
  <c r="BF2182"/>
  <c r="BD2182"/>
  <c r="BE2182" s="1"/>
  <c r="AU2182"/>
  <c r="BC2182"/>
  <c r="BF2170"/>
  <c r="BD2170"/>
  <c r="BE2170" s="1"/>
  <c r="AU2170"/>
  <c r="BC2170"/>
  <c r="BF2162"/>
  <c r="BD2162"/>
  <c r="BE2162" s="1"/>
  <c r="AU2162"/>
  <c r="BC2162"/>
  <c r="BF2150"/>
  <c r="BD2150"/>
  <c r="BE2150" s="1"/>
  <c r="AU2150"/>
  <c r="BC2150"/>
  <c r="BF2142"/>
  <c r="BD2142"/>
  <c r="BE2142" s="1"/>
  <c r="AU2142"/>
  <c r="BC2142"/>
  <c r="BF2130"/>
  <c r="BD2130"/>
  <c r="BE2130" s="1"/>
  <c r="AU2130"/>
  <c r="BC2130"/>
  <c r="BF2126"/>
  <c r="BD2126"/>
  <c r="BE2126" s="1"/>
  <c r="AU2126"/>
  <c r="BC2126"/>
  <c r="BF2118"/>
  <c r="BD2118"/>
  <c r="BE2118" s="1"/>
  <c r="AU2118"/>
  <c r="BC2118"/>
  <c r="BF2110"/>
  <c r="BD2110"/>
  <c r="BE2110" s="1"/>
  <c r="AU2110"/>
  <c r="BC2110"/>
  <c r="BF2102"/>
  <c r="BD2102"/>
  <c r="BE2102" s="1"/>
  <c r="AU2102"/>
  <c r="BC2102"/>
  <c r="BF2094"/>
  <c r="BD2094"/>
  <c r="BE2094" s="1"/>
  <c r="AU2094"/>
  <c r="BC2094"/>
  <c r="BF2082"/>
  <c r="BD2082"/>
  <c r="BE2082" s="1"/>
  <c r="AU2082"/>
  <c r="BC2082"/>
  <c r="BF2078"/>
  <c r="BD2078"/>
  <c r="BE2078" s="1"/>
  <c r="AU2078"/>
  <c r="BC2078"/>
  <c r="BF2070"/>
  <c r="BD2070"/>
  <c r="BE2070" s="1"/>
  <c r="AU2070"/>
  <c r="BC2070"/>
  <c r="BF2062"/>
  <c r="BD2062"/>
  <c r="BE2062" s="1"/>
  <c r="AU2062"/>
  <c r="BC2062"/>
  <c r="BD2050"/>
  <c r="BE2050" s="1"/>
  <c r="BF2050"/>
  <c r="AU2050"/>
  <c r="BC2050"/>
  <c r="BF2046"/>
  <c r="BD2046"/>
  <c r="BE2046" s="1"/>
  <c r="AU2046"/>
  <c r="BC2046"/>
  <c r="BF2038"/>
  <c r="BD2038"/>
  <c r="BE2038" s="1"/>
  <c r="AU2038"/>
  <c r="BC2038"/>
  <c r="BD2034"/>
  <c r="BE2034" s="1"/>
  <c r="BF2034"/>
  <c r="AU2034"/>
  <c r="BC2034"/>
  <c r="BF2022"/>
  <c r="BD2022"/>
  <c r="BE2022" s="1"/>
  <c r="AU2022"/>
  <c r="BC2022"/>
  <c r="BD2010"/>
  <c r="BE2010" s="1"/>
  <c r="BF2010"/>
  <c r="AU2010"/>
  <c r="BC2010"/>
  <c r="BD2002"/>
  <c r="BE2002" s="1"/>
  <c r="AU2002"/>
  <c r="BF2002"/>
  <c r="BC2002"/>
  <c r="BD1986"/>
  <c r="BE1986" s="1"/>
  <c r="BF1986"/>
  <c r="AU1986"/>
  <c r="BC1986"/>
  <c r="BF1982"/>
  <c r="BD1982"/>
  <c r="BE1982" s="1"/>
  <c r="AU1982"/>
  <c r="BC1982"/>
  <c r="BD1978"/>
  <c r="BE1978" s="1"/>
  <c r="BF1978"/>
  <c r="AU1978"/>
  <c r="BC1978"/>
  <c r="BD1970"/>
  <c r="BE1970" s="1"/>
  <c r="BF1970"/>
  <c r="AU1970"/>
  <c r="BC1970"/>
  <c r="BD1963"/>
  <c r="BE1963" s="1"/>
  <c r="BF1963"/>
  <c r="AU1963"/>
  <c r="BC1963"/>
  <c r="BD1955"/>
  <c r="BE1955" s="1"/>
  <c r="BF1955"/>
  <c r="AU1955"/>
  <c r="BC1955"/>
  <c r="BF1951"/>
  <c r="BD1951"/>
  <c r="BE1951" s="1"/>
  <c r="AU1951"/>
  <c r="BC1951"/>
  <c r="BF1943"/>
  <c r="BD1943"/>
  <c r="BE1943" s="1"/>
  <c r="AU1943"/>
  <c r="BC1943"/>
  <c r="BF1935"/>
  <c r="BD1935"/>
  <c r="BE1935" s="1"/>
  <c r="AU1935"/>
  <c r="BC1935"/>
  <c r="BF1919"/>
  <c r="BD1919"/>
  <c r="BE1919" s="1"/>
  <c r="AU1919"/>
  <c r="BC1919"/>
  <c r="BF1911"/>
  <c r="BD1911"/>
  <c r="BE1911" s="1"/>
  <c r="AU1911"/>
  <c r="BC1911"/>
  <c r="BD1907"/>
  <c r="BE1907" s="1"/>
  <c r="BF1907"/>
  <c r="AU1907"/>
  <c r="BC1907"/>
  <c r="BF1895"/>
  <c r="BD1895"/>
  <c r="BE1895" s="1"/>
  <c r="AU1895"/>
  <c r="BC1895"/>
  <c r="BF1883"/>
  <c r="BD1883"/>
  <c r="BE1883" s="1"/>
  <c r="AU1883"/>
  <c r="BC1883"/>
  <c r="BF1867"/>
  <c r="BD1867"/>
  <c r="BE1867" s="1"/>
  <c r="AU1867"/>
  <c r="BC1867"/>
  <c r="BD1859"/>
  <c r="BE1859" s="1"/>
  <c r="BF1859"/>
  <c r="AU1859"/>
  <c r="BC1859"/>
  <c r="BF1855"/>
  <c r="BD1855"/>
  <c r="BE1855" s="1"/>
  <c r="AU1855"/>
  <c r="BC1855"/>
  <c r="BF1847"/>
  <c r="BD1847"/>
  <c r="BE1847" s="1"/>
  <c r="AU1847"/>
  <c r="BC1847"/>
  <c r="BF1839"/>
  <c r="BD1839"/>
  <c r="BE1839" s="1"/>
  <c r="AU1839"/>
  <c r="BC1839"/>
  <c r="BF1828"/>
  <c r="BD1828"/>
  <c r="BE1828" s="1"/>
  <c r="AU1828"/>
  <c r="BC1828"/>
  <c r="BF1816"/>
  <c r="BD1816"/>
  <c r="BE1816" s="1"/>
  <c r="AU1816"/>
  <c r="BC1816"/>
  <c r="BF1812"/>
  <c r="BD1812"/>
  <c r="BE1812" s="1"/>
  <c r="AU1812"/>
  <c r="BC1812"/>
  <c r="BF1804"/>
  <c r="BD1804"/>
  <c r="BE1804" s="1"/>
  <c r="AU1804"/>
  <c r="BC1804"/>
  <c r="BD1792"/>
  <c r="BE1792" s="1"/>
  <c r="BF1792"/>
  <c r="AU1792"/>
  <c r="BC1792"/>
  <c r="BF1784"/>
  <c r="BD1784"/>
  <c r="BE1784" s="1"/>
  <c r="AU1784"/>
  <c r="BC1784"/>
  <c r="BD1776"/>
  <c r="BE1776" s="1"/>
  <c r="BF1776"/>
  <c r="AU1776"/>
  <c r="BC1776"/>
  <c r="BF1772"/>
  <c r="BD1772"/>
  <c r="BE1772" s="1"/>
  <c r="AU1772"/>
  <c r="BC1772"/>
  <c r="BF1764"/>
  <c r="BD1764"/>
  <c r="BE1764" s="1"/>
  <c r="AU1764"/>
  <c r="BC1764"/>
  <c r="BF1756"/>
  <c r="BD1756"/>
  <c r="BE1756" s="1"/>
  <c r="AU1756"/>
  <c r="BC1756"/>
  <c r="BF1748"/>
  <c r="BD1748"/>
  <c r="BE1748" s="1"/>
  <c r="AU1748"/>
  <c r="BC1748"/>
  <c r="BF1720"/>
  <c r="BD1720"/>
  <c r="BE1720" s="1"/>
  <c r="AU1720"/>
  <c r="BC1720"/>
  <c r="BF1716"/>
  <c r="BD1716"/>
  <c r="BE1716" s="1"/>
  <c r="AU1716"/>
  <c r="BC1716"/>
  <c r="BD1712"/>
  <c r="BE1712" s="1"/>
  <c r="BF1712"/>
  <c r="AU1712"/>
  <c r="BC1712"/>
  <c r="BF1708"/>
  <c r="BD1708"/>
  <c r="BE1708" s="1"/>
  <c r="AU1708"/>
  <c r="BC1708"/>
  <c r="BF1700"/>
  <c r="BD1700"/>
  <c r="BE1700" s="1"/>
  <c r="AU1700"/>
  <c r="BC1700"/>
  <c r="BD1696"/>
  <c r="BE1696" s="1"/>
  <c r="BF1696"/>
  <c r="AU1696"/>
  <c r="BC1696"/>
  <c r="BF1692"/>
  <c r="BD1692"/>
  <c r="BE1692" s="1"/>
  <c r="AU1692"/>
  <c r="BC1692"/>
  <c r="BF1684"/>
  <c r="BD1684"/>
  <c r="BE1684" s="1"/>
  <c r="AU1684"/>
  <c r="BC1684"/>
  <c r="BD1680"/>
  <c r="BE1680" s="1"/>
  <c r="BF1680"/>
  <c r="AU1680"/>
  <c r="BC1680"/>
  <c r="BF1676"/>
  <c r="BD1676"/>
  <c r="BE1676" s="1"/>
  <c r="AU1676"/>
  <c r="BC1676"/>
  <c r="BF1672"/>
  <c r="BD1672"/>
  <c r="BE1672" s="1"/>
  <c r="AU1672"/>
  <c r="BC1672"/>
  <c r="BF1668"/>
  <c r="BD1668"/>
  <c r="BE1668" s="1"/>
  <c r="AU1668"/>
  <c r="BC1668"/>
  <c r="BD1664"/>
  <c r="BE1664" s="1"/>
  <c r="BF1664"/>
  <c r="AU1664"/>
  <c r="BC1664"/>
  <c r="BF1660"/>
  <c r="BD1660"/>
  <c r="BE1660" s="1"/>
  <c r="AU1660"/>
  <c r="BC1660"/>
  <c r="BF1656"/>
  <c r="BD1656"/>
  <c r="BE1656" s="1"/>
  <c r="AU1656"/>
  <c r="BC1656"/>
  <c r="BF1652"/>
  <c r="BD1652"/>
  <c r="BE1652" s="1"/>
  <c r="AU1652"/>
  <c r="BC1652"/>
  <c r="BF1644"/>
  <c r="BD1644"/>
  <c r="BE1644" s="1"/>
  <c r="AU1644"/>
  <c r="BC1644"/>
  <c r="BF1636"/>
  <c r="BD1636"/>
  <c r="BE1636" s="1"/>
  <c r="AU1636"/>
  <c r="BC1636"/>
  <c r="BF1628"/>
  <c r="BD1628"/>
  <c r="BE1628" s="1"/>
  <c r="AU1628"/>
  <c r="BC1628"/>
  <c r="BF1624"/>
  <c r="BD1624"/>
  <c r="BE1624" s="1"/>
  <c r="AU1624"/>
  <c r="BC1624"/>
  <c r="BF1612"/>
  <c r="BD1612"/>
  <c r="BE1612" s="1"/>
  <c r="AU1612"/>
  <c r="BC1612"/>
  <c r="BF1608"/>
  <c r="BD1608"/>
  <c r="BE1608" s="1"/>
  <c r="AU1608"/>
  <c r="BC1608"/>
  <c r="BF1604"/>
  <c r="BD1604"/>
  <c r="BE1604" s="1"/>
  <c r="AU1604"/>
  <c r="BC1604"/>
  <c r="BF1592"/>
  <c r="BD1592"/>
  <c r="BE1592" s="1"/>
  <c r="AU1592"/>
  <c r="BC1592"/>
  <c r="BB2198"/>
  <c r="BA2198"/>
  <c r="BA2403"/>
  <c r="BB2403"/>
  <c r="BA2407"/>
  <c r="BB2407"/>
  <c r="BA2411"/>
  <c r="BB2411"/>
  <c r="BA2415"/>
  <c r="BB2415"/>
  <c r="BA2419"/>
  <c r="BB2419"/>
  <c r="BF2100"/>
  <c r="BD2100"/>
  <c r="BE2100" s="1"/>
  <c r="AU2100"/>
  <c r="BC2100"/>
  <c r="BD2096"/>
  <c r="BE2096" s="1"/>
  <c r="BF2096"/>
  <c r="AU2096"/>
  <c r="BC2096"/>
  <c r="BF2092"/>
  <c r="BD2092"/>
  <c r="BE2092" s="1"/>
  <c r="AU2092"/>
  <c r="BC2092"/>
  <c r="BD2088"/>
  <c r="BE2088" s="1"/>
  <c r="BF2088"/>
  <c r="AU2088"/>
  <c r="BC2088"/>
  <c r="BF2084"/>
  <c r="BD2084"/>
  <c r="BE2084" s="1"/>
  <c r="AU2084"/>
  <c r="BC2084"/>
  <c r="BD2080"/>
  <c r="BE2080" s="1"/>
  <c r="BF2080"/>
  <c r="AU2080"/>
  <c r="BC2080"/>
  <c r="BF2076"/>
  <c r="BD2076"/>
  <c r="BE2076" s="1"/>
  <c r="AU2076"/>
  <c r="BC2076"/>
  <c r="BD2072"/>
  <c r="BE2072" s="1"/>
  <c r="BF2072"/>
  <c r="AU2072"/>
  <c r="BC2072"/>
  <c r="BF2068"/>
  <c r="BD2068"/>
  <c r="BE2068" s="1"/>
  <c r="AU2068"/>
  <c r="BC2068"/>
  <c r="BD2064"/>
  <c r="BE2064" s="1"/>
  <c r="BF2064"/>
  <c r="AU2064"/>
  <c r="BC2064"/>
  <c r="BD2060"/>
  <c r="BE2060" s="1"/>
  <c r="BF2060"/>
  <c r="AU2060"/>
  <c r="BC2060"/>
  <c r="BD2056"/>
  <c r="BE2056" s="1"/>
  <c r="BF2056"/>
  <c r="AU2056"/>
  <c r="BC2056"/>
  <c r="BF2052"/>
  <c r="BD2052"/>
  <c r="BE2052" s="1"/>
  <c r="AU2052"/>
  <c r="BC2052"/>
  <c r="BF2048"/>
  <c r="BD2048"/>
  <c r="BE2048" s="1"/>
  <c r="AU2048"/>
  <c r="BC2048"/>
  <c r="BF2044"/>
  <c r="BD2044"/>
  <c r="BE2044" s="1"/>
  <c r="AU2044"/>
  <c r="BC2044"/>
  <c r="BD2040"/>
  <c r="BE2040" s="1"/>
  <c r="BF2040"/>
  <c r="AU2040"/>
  <c r="BC2040"/>
  <c r="BF2036"/>
  <c r="BD2036"/>
  <c r="BE2036" s="1"/>
  <c r="AU2036"/>
  <c r="BC2036"/>
  <c r="BF2032"/>
  <c r="BD2032"/>
  <c r="BE2032" s="1"/>
  <c r="AU2032"/>
  <c r="BC2032"/>
  <c r="BD2028"/>
  <c r="BE2028" s="1"/>
  <c r="BF2028"/>
  <c r="AU2028"/>
  <c r="BC2028"/>
  <c r="BD2024"/>
  <c r="BE2024" s="1"/>
  <c r="BF2024"/>
  <c r="AU2024"/>
  <c r="BC2024"/>
  <c r="BF2020"/>
  <c r="BD2020"/>
  <c r="BE2020" s="1"/>
  <c r="AU2020"/>
  <c r="BC2020"/>
  <c r="BF2016"/>
  <c r="BD2016"/>
  <c r="BE2016" s="1"/>
  <c r="AU2016"/>
  <c r="BC2016"/>
  <c r="BF2012"/>
  <c r="BD2012"/>
  <c r="BE2012" s="1"/>
  <c r="AU2012"/>
  <c r="BC2012"/>
  <c r="BA2153"/>
  <c r="BB2153"/>
  <c r="BA2157"/>
  <c r="BB2157"/>
  <c r="BA2161"/>
  <c r="BB2161"/>
  <c r="BA2296"/>
  <c r="BB2296"/>
  <c r="BA2300"/>
  <c r="BB2300"/>
  <c r="BA2304"/>
  <c r="BB2304"/>
  <c r="BA2308"/>
  <c r="BB2308"/>
  <c r="BA2312"/>
  <c r="BB2312"/>
  <c r="BA2316"/>
  <c r="BB2316"/>
  <c r="BA2320"/>
  <c r="BB2320"/>
  <c r="BA2324"/>
  <c r="BB2324"/>
  <c r="BA2351"/>
  <c r="BB2351"/>
  <c r="BA2355"/>
  <c r="BB2355"/>
  <c r="BA2359"/>
  <c r="BB2359"/>
  <c r="BA2363"/>
  <c r="BB2363"/>
  <c r="BA2367"/>
  <c r="BB2367"/>
  <c r="BA2371"/>
  <c r="BB2371"/>
  <c r="BA2375"/>
  <c r="BB2375"/>
  <c r="BA2379"/>
  <c r="BB2379"/>
  <c r="BA2383"/>
  <c r="BB2383"/>
  <c r="BA2387"/>
  <c r="BB2387"/>
  <c r="BA2391"/>
  <c r="BB2391"/>
  <c r="BA2395"/>
  <c r="BB2395"/>
  <c r="BA2399"/>
  <c r="BB2399"/>
  <c r="BD2443"/>
  <c r="BE2443" s="1"/>
  <c r="BF2443"/>
  <c r="AU2443"/>
  <c r="BC2443"/>
  <c r="BF2445"/>
  <c r="BD2445"/>
  <c r="BE2445" s="1"/>
  <c r="AU2445"/>
  <c r="BC2445"/>
  <c r="BF2447"/>
  <c r="BD2447"/>
  <c r="BE2447" s="1"/>
  <c r="AU2447"/>
  <c r="BC2447"/>
  <c r="BD2449"/>
  <c r="BE2449" s="1"/>
  <c r="AU2449"/>
  <c r="BF2449"/>
  <c r="BC2449"/>
  <c r="BA2527"/>
  <c r="BB2527"/>
  <c r="BF2440"/>
  <c r="BD2440"/>
  <c r="BE2440" s="1"/>
  <c r="AU2440"/>
  <c r="BC2440"/>
  <c r="BD2436"/>
  <c r="BE2436" s="1"/>
  <c r="BF2436"/>
  <c r="AU2436"/>
  <c r="BC2436"/>
  <c r="BF2432"/>
  <c r="BD2432"/>
  <c r="BE2432" s="1"/>
  <c r="AU2432"/>
  <c r="BC2432"/>
  <c r="BD2428"/>
  <c r="BE2428" s="1"/>
  <c r="BF2428"/>
  <c r="AU2428"/>
  <c r="BC2428"/>
  <c r="BF2424"/>
  <c r="BD2424"/>
  <c r="BE2424" s="1"/>
  <c r="AU2424"/>
  <c r="BC2424"/>
  <c r="BD2420"/>
  <c r="BE2420" s="1"/>
  <c r="BF2420"/>
  <c r="AU2420"/>
  <c r="BC2420"/>
  <c r="BF2416"/>
  <c r="BD2416"/>
  <c r="BE2416" s="1"/>
  <c r="AU2416"/>
  <c r="BC2416"/>
  <c r="BD2412"/>
  <c r="BE2412" s="1"/>
  <c r="BF2412"/>
  <c r="AU2412"/>
  <c r="BC2412"/>
  <c r="BF2408"/>
  <c r="BD2408"/>
  <c r="BE2408" s="1"/>
  <c r="AU2408"/>
  <c r="BC2408"/>
  <c r="BD2404"/>
  <c r="BE2404" s="1"/>
  <c r="BF2404"/>
  <c r="AU2404"/>
  <c r="BC2404"/>
  <c r="BF2400"/>
  <c r="BD2400"/>
  <c r="BE2400" s="1"/>
  <c r="AU2400"/>
  <c r="BC2400"/>
  <c r="BD2396"/>
  <c r="BE2396" s="1"/>
  <c r="BF2396"/>
  <c r="AU2396"/>
  <c r="BC2396"/>
  <c r="BF2392"/>
  <c r="BD2392"/>
  <c r="BE2392" s="1"/>
  <c r="AU2392"/>
  <c r="BC2392"/>
  <c r="BD2388"/>
  <c r="BE2388" s="1"/>
  <c r="BF2388"/>
  <c r="AU2388"/>
  <c r="BC2388"/>
  <c r="BF2384"/>
  <c r="BD2384"/>
  <c r="BE2384" s="1"/>
  <c r="AU2384"/>
  <c r="BC2384"/>
  <c r="BD2380"/>
  <c r="BE2380" s="1"/>
  <c r="BF2380"/>
  <c r="AU2380"/>
  <c r="BC2380"/>
  <c r="BF2376"/>
  <c r="BD2376"/>
  <c r="BE2376" s="1"/>
  <c r="AU2376"/>
  <c r="BC2376"/>
  <c r="BD2372"/>
  <c r="BE2372" s="1"/>
  <c r="BF2372"/>
  <c r="AU2372"/>
  <c r="BC2372"/>
  <c r="BF2368"/>
  <c r="BD2368"/>
  <c r="BE2368" s="1"/>
  <c r="AU2368"/>
  <c r="BC2368"/>
  <c r="BD2364"/>
  <c r="BE2364" s="1"/>
  <c r="BF2364"/>
  <c r="AU2364"/>
  <c r="BC2364"/>
  <c r="BF2360"/>
  <c r="BD2360"/>
  <c r="BE2360" s="1"/>
  <c r="AU2360"/>
  <c r="BC2360"/>
  <c r="BD2356"/>
  <c r="BE2356" s="1"/>
  <c r="BF2356"/>
  <c r="AU2356"/>
  <c r="BC2356"/>
  <c r="BF2352"/>
  <c r="BD2352"/>
  <c r="BE2352" s="1"/>
  <c r="AU2352"/>
  <c r="BC2352"/>
  <c r="BD2348"/>
  <c r="BE2348" s="1"/>
  <c r="BF2348"/>
  <c r="AU2348"/>
  <c r="BC2348"/>
  <c r="BF2344"/>
  <c r="BD2344"/>
  <c r="BE2344" s="1"/>
  <c r="AU2344"/>
  <c r="BC2344"/>
  <c r="BD2340"/>
  <c r="BE2340" s="1"/>
  <c r="BF2340"/>
  <c r="AU2340"/>
  <c r="BC2340"/>
  <c r="BF2336"/>
  <c r="BD2336"/>
  <c r="BE2336" s="1"/>
  <c r="AU2336"/>
  <c r="BC2336"/>
  <c r="BD2332"/>
  <c r="BE2332" s="1"/>
  <c r="BF2332"/>
  <c r="AU2332"/>
  <c r="BC2332"/>
  <c r="BF2328"/>
  <c r="BD2328"/>
  <c r="BE2328" s="1"/>
  <c r="AU2328"/>
  <c r="BC2328"/>
  <c r="BD2324"/>
  <c r="BE2324" s="1"/>
  <c r="BF2324"/>
  <c r="AU2324"/>
  <c r="BC2324"/>
  <c r="BF2320"/>
  <c r="BD2320"/>
  <c r="BE2320" s="1"/>
  <c r="AU2320"/>
  <c r="BC2320"/>
  <c r="BD2316"/>
  <c r="BE2316" s="1"/>
  <c r="BF2316"/>
  <c r="AU2316"/>
  <c r="BC2316"/>
  <c r="BF2312"/>
  <c r="BD2312"/>
  <c r="BE2312" s="1"/>
  <c r="AU2312"/>
  <c r="BC2312"/>
  <c r="BD2308"/>
  <c r="BE2308" s="1"/>
  <c r="BF2308"/>
  <c r="AU2308"/>
  <c r="BC2308"/>
  <c r="BF2304"/>
  <c r="BD2304"/>
  <c r="BE2304" s="1"/>
  <c r="AU2304"/>
  <c r="BC2304"/>
  <c r="BD2300"/>
  <c r="BE2300" s="1"/>
  <c r="BF2300"/>
  <c r="AU2300"/>
  <c r="BC2300"/>
  <c r="BF2296"/>
  <c r="BD2296"/>
  <c r="BE2296" s="1"/>
  <c r="AU2296"/>
  <c r="BC2296"/>
  <c r="BD2292"/>
  <c r="BE2292" s="1"/>
  <c r="BF2292"/>
  <c r="AU2292"/>
  <c r="BC2292"/>
  <c r="BF2288"/>
  <c r="BD2288"/>
  <c r="BE2288" s="1"/>
  <c r="AU2288"/>
  <c r="BC2288"/>
  <c r="BD2284"/>
  <c r="BE2284" s="1"/>
  <c r="BF2284"/>
  <c r="AU2284"/>
  <c r="BC2284"/>
  <c r="BF2280"/>
  <c r="BD2280"/>
  <c r="BE2280" s="1"/>
  <c r="AU2280"/>
  <c r="BC2280"/>
  <c r="BD2276"/>
  <c r="BE2276" s="1"/>
  <c r="BF2276"/>
  <c r="AU2276"/>
  <c r="BC2276"/>
  <c r="BF2272"/>
  <c r="BD2272"/>
  <c r="BE2272" s="1"/>
  <c r="AU2272"/>
  <c r="BC2272"/>
  <c r="BF2265"/>
  <c r="BD2265"/>
  <c r="BE2265" s="1"/>
  <c r="AU2265"/>
  <c r="BC2265"/>
  <c r="BD2261"/>
  <c r="BE2261" s="1"/>
  <c r="BF2261"/>
  <c r="AU2261"/>
  <c r="BC2261"/>
  <c r="BF2257"/>
  <c r="BD2257"/>
  <c r="BE2257" s="1"/>
  <c r="AU2257"/>
  <c r="BC2257"/>
  <c r="BD2253"/>
  <c r="BE2253" s="1"/>
  <c r="BF2253"/>
  <c r="AU2253"/>
  <c r="BC2253"/>
  <c r="BF2249"/>
  <c r="BD2249"/>
  <c r="BE2249" s="1"/>
  <c r="AU2249"/>
  <c r="BC2249"/>
  <c r="BD2245"/>
  <c r="BE2245" s="1"/>
  <c r="BF2245"/>
  <c r="AU2245"/>
  <c r="BC2245"/>
  <c r="BF2241"/>
  <c r="BD2241"/>
  <c r="BE2241" s="1"/>
  <c r="AU2241"/>
  <c r="BC2241"/>
  <c r="BD2237"/>
  <c r="BE2237" s="1"/>
  <c r="BF2237"/>
  <c r="AU2237"/>
  <c r="BC2237"/>
  <c r="BF2233"/>
  <c r="BD2233"/>
  <c r="BE2233" s="1"/>
  <c r="AU2233"/>
  <c r="BC2233"/>
  <c r="BD2229"/>
  <c r="BE2229" s="1"/>
  <c r="BF2229"/>
  <c r="AU2229"/>
  <c r="BC2229"/>
  <c r="BF2225"/>
  <c r="BD2225"/>
  <c r="BE2225" s="1"/>
  <c r="AU2225"/>
  <c r="BC2225"/>
  <c r="BD2221"/>
  <c r="BE2221" s="1"/>
  <c r="BF2221"/>
  <c r="AU2221"/>
  <c r="BC2221"/>
  <c r="BF2217"/>
  <c r="BD2217"/>
  <c r="BE2217" s="1"/>
  <c r="AU2217"/>
  <c r="BC2217"/>
  <c r="BD2213"/>
  <c r="BE2213" s="1"/>
  <c r="BF2213"/>
  <c r="AU2213"/>
  <c r="BC2213"/>
  <c r="BF2209"/>
  <c r="BD2209"/>
  <c r="BE2209" s="1"/>
  <c r="AU2209"/>
  <c r="BC2209"/>
  <c r="BD2205"/>
  <c r="BE2205" s="1"/>
  <c r="BF2205"/>
  <c r="AU2205"/>
  <c r="BC2205"/>
  <c r="BF2201"/>
  <c r="BD2201"/>
  <c r="BE2201" s="1"/>
  <c r="AU2201"/>
  <c r="BC2201"/>
  <c r="BD2197"/>
  <c r="BE2197" s="1"/>
  <c r="BF2197"/>
  <c r="AU2197"/>
  <c r="BC2197"/>
  <c r="BF2193"/>
  <c r="BD2193"/>
  <c r="BE2193" s="1"/>
  <c r="AU2193"/>
  <c r="BC2193"/>
  <c r="BD2189"/>
  <c r="BE2189" s="1"/>
  <c r="BF2189"/>
  <c r="AU2189"/>
  <c r="BC2189"/>
  <c r="BF2185"/>
  <c r="BD2185"/>
  <c r="BE2185" s="1"/>
  <c r="AU2185"/>
  <c r="BC2185"/>
  <c r="BD2181"/>
  <c r="BE2181" s="1"/>
  <c r="BF2181"/>
  <c r="AU2181"/>
  <c r="BC2181"/>
  <c r="BF2177"/>
  <c r="BD2177"/>
  <c r="BE2177" s="1"/>
  <c r="AU2177"/>
  <c r="BC2177"/>
  <c r="BD2173"/>
  <c r="BE2173" s="1"/>
  <c r="BF2173"/>
  <c r="AU2173"/>
  <c r="BC2173"/>
  <c r="BF2169"/>
  <c r="BD2169"/>
  <c r="BE2169" s="1"/>
  <c r="AU2169"/>
  <c r="BC2169"/>
  <c r="BD2165"/>
  <c r="BE2165" s="1"/>
  <c r="BF2165"/>
  <c r="AU2165"/>
  <c r="BC2165"/>
  <c r="BF2161"/>
  <c r="BD2161"/>
  <c r="BE2161" s="1"/>
  <c r="AU2161"/>
  <c r="BC2161"/>
  <c r="BD2157"/>
  <c r="BE2157" s="1"/>
  <c r="BF2157"/>
  <c r="AU2157"/>
  <c r="BC2157"/>
  <c r="BF2153"/>
  <c r="BD2153"/>
  <c r="BE2153" s="1"/>
  <c r="AU2153"/>
  <c r="BC2153"/>
  <c r="BD2149"/>
  <c r="BE2149" s="1"/>
  <c r="BF2149"/>
  <c r="AU2149"/>
  <c r="BC2149"/>
  <c r="BF2145"/>
  <c r="BD2145"/>
  <c r="BE2145" s="1"/>
  <c r="AU2145"/>
  <c r="BC2145"/>
  <c r="BD2141"/>
  <c r="BE2141" s="1"/>
  <c r="BF2141"/>
  <c r="AU2141"/>
  <c r="BC2141"/>
  <c r="BF2137"/>
  <c r="BD2137"/>
  <c r="BE2137" s="1"/>
  <c r="AU2137"/>
  <c r="BC2137"/>
  <c r="BD2133"/>
  <c r="BE2133" s="1"/>
  <c r="BF2133"/>
  <c r="AU2133"/>
  <c r="BC2133"/>
  <c r="BF2129"/>
  <c r="BD2129"/>
  <c r="BE2129" s="1"/>
  <c r="AU2129"/>
  <c r="BC2129"/>
  <c r="BD2125"/>
  <c r="BE2125" s="1"/>
  <c r="BF2125"/>
  <c r="AU2125"/>
  <c r="BC2125"/>
  <c r="BF2121"/>
  <c r="BD2121"/>
  <c r="BE2121" s="1"/>
  <c r="AU2121"/>
  <c r="BC2121"/>
  <c r="BD2117"/>
  <c r="BE2117" s="1"/>
  <c r="BF2117"/>
  <c r="AU2117"/>
  <c r="BC2117"/>
  <c r="BF2113"/>
  <c r="BD2113"/>
  <c r="BE2113" s="1"/>
  <c r="AU2113"/>
  <c r="BC2113"/>
  <c r="BD2109"/>
  <c r="BE2109" s="1"/>
  <c r="BF2109"/>
  <c r="AU2109"/>
  <c r="BC2109"/>
  <c r="BF2105"/>
  <c r="BD2105"/>
  <c r="BE2105" s="1"/>
  <c r="AU2105"/>
  <c r="BC2105"/>
  <c r="BD2101"/>
  <c r="BE2101" s="1"/>
  <c r="BF2101"/>
  <c r="AU2101"/>
  <c r="BC2101"/>
  <c r="BF2097"/>
  <c r="BD2097"/>
  <c r="BE2097" s="1"/>
  <c r="AU2097"/>
  <c r="BC2097"/>
  <c r="BD2093"/>
  <c r="BE2093" s="1"/>
  <c r="BF2093"/>
  <c r="AU2093"/>
  <c r="BC2093"/>
  <c r="BF2089"/>
  <c r="BD2089"/>
  <c r="BE2089" s="1"/>
  <c r="AU2089"/>
  <c r="BC2089"/>
  <c r="BD2085"/>
  <c r="BE2085" s="1"/>
  <c r="BF2085"/>
  <c r="AU2085"/>
  <c r="BC2085"/>
  <c r="BF2081"/>
  <c r="BD2081"/>
  <c r="BE2081" s="1"/>
  <c r="AU2081"/>
  <c r="BC2081"/>
  <c r="BD2077"/>
  <c r="BE2077" s="1"/>
  <c r="BF2077"/>
  <c r="AU2077"/>
  <c r="BC2077"/>
  <c r="BF2073"/>
  <c r="BD2073"/>
  <c r="BE2073" s="1"/>
  <c r="AU2073"/>
  <c r="BC2073"/>
  <c r="BD2069"/>
  <c r="BE2069" s="1"/>
  <c r="BF2069"/>
  <c r="AU2069"/>
  <c r="BC2069"/>
  <c r="BF2065"/>
  <c r="BD2065"/>
  <c r="BE2065" s="1"/>
  <c r="AU2065"/>
  <c r="BC2065"/>
  <c r="BD2061"/>
  <c r="BE2061" s="1"/>
  <c r="BF2061"/>
  <c r="AU2061"/>
  <c r="BC2061"/>
  <c r="BD2057"/>
  <c r="BE2057" s="1"/>
  <c r="BF2057"/>
  <c r="AU2057"/>
  <c r="BC2057"/>
  <c r="BD2053"/>
  <c r="BE2053" s="1"/>
  <c r="BF2053"/>
  <c r="AU2053"/>
  <c r="BC2053"/>
  <c r="BF2049"/>
  <c r="AU2049"/>
  <c r="BD2049"/>
  <c r="BE2049" s="1"/>
  <c r="BC2049"/>
  <c r="BF2045"/>
  <c r="BD2045"/>
  <c r="BE2045" s="1"/>
  <c r="AU2045"/>
  <c r="BC2045"/>
  <c r="BF2041"/>
  <c r="BD2041"/>
  <c r="BE2041" s="1"/>
  <c r="AU2041"/>
  <c r="BC2041"/>
  <c r="BD2037"/>
  <c r="BE2037" s="1"/>
  <c r="BF2037"/>
  <c r="AU2037"/>
  <c r="BC2037"/>
  <c r="BF2033"/>
  <c r="BD2033"/>
  <c r="BE2033" s="1"/>
  <c r="AU2033"/>
  <c r="BC2033"/>
  <c r="BF2029"/>
  <c r="BD2029"/>
  <c r="BE2029" s="1"/>
  <c r="AU2029"/>
  <c r="BC2029"/>
  <c r="BD2025"/>
  <c r="BE2025" s="1"/>
  <c r="BF2025"/>
  <c r="AU2025"/>
  <c r="BC2025"/>
  <c r="BD2021"/>
  <c r="BE2021" s="1"/>
  <c r="BF2021"/>
  <c r="AU2021"/>
  <c r="BC2021"/>
  <c r="BF2017"/>
  <c r="BD2017"/>
  <c r="BE2017" s="1"/>
  <c r="AU2017"/>
  <c r="BC2017"/>
  <c r="BF2013"/>
  <c r="BD2013"/>
  <c r="BE2013" s="1"/>
  <c r="AU2013"/>
  <c r="BC2013"/>
  <c r="BF2009"/>
  <c r="BD2009"/>
  <c r="BE2009" s="1"/>
  <c r="AU2009"/>
  <c r="BC2009"/>
  <c r="BD2005"/>
  <c r="BE2005" s="1"/>
  <c r="BF2005"/>
  <c r="AU2005"/>
  <c r="BC2005"/>
  <c r="BF2001"/>
  <c r="BD2001"/>
  <c r="BE2001" s="1"/>
  <c r="AU2001"/>
  <c r="BC2001"/>
  <c r="BF1997"/>
  <c r="BD1997"/>
  <c r="BE1997" s="1"/>
  <c r="AU1997"/>
  <c r="BC1997"/>
  <c r="BD1993"/>
  <c r="BE1993" s="1"/>
  <c r="BF1993"/>
  <c r="AU1993"/>
  <c r="BC1993"/>
  <c r="BD1989"/>
  <c r="BE1989" s="1"/>
  <c r="BF1989"/>
  <c r="AU1989"/>
  <c r="BC1989"/>
  <c r="BF1985"/>
  <c r="BD1985"/>
  <c r="BE1985" s="1"/>
  <c r="AU1985"/>
  <c r="BC1985"/>
  <c r="BF1981"/>
  <c r="BD1981"/>
  <c r="BE1981" s="1"/>
  <c r="AU1981"/>
  <c r="BC1981"/>
  <c r="BF1977"/>
  <c r="BD1977"/>
  <c r="BE1977" s="1"/>
  <c r="AU1977"/>
  <c r="BC1977"/>
  <c r="BD1973"/>
  <c r="BE1973" s="1"/>
  <c r="BF1973"/>
  <c r="AU1973"/>
  <c r="BC1973"/>
  <c r="BF1969"/>
  <c r="BD1969"/>
  <c r="BE1969" s="1"/>
  <c r="AU1969"/>
  <c r="BC1969"/>
  <c r="BF1966"/>
  <c r="BD1966"/>
  <c r="BE1966" s="1"/>
  <c r="AU1966"/>
  <c r="BC1966"/>
  <c r="BD1962"/>
  <c r="BE1962" s="1"/>
  <c r="BF1962"/>
  <c r="AU1962"/>
  <c r="BC1962"/>
  <c r="BD1958"/>
  <c r="BE1958" s="1"/>
  <c r="BF1958"/>
  <c r="AU1958"/>
  <c r="BC1958"/>
  <c r="BF1954"/>
  <c r="BD1954"/>
  <c r="BE1954" s="1"/>
  <c r="AU1954"/>
  <c r="BC1954"/>
  <c r="BF1950"/>
  <c r="BD1950"/>
  <c r="BE1950" s="1"/>
  <c r="AU1950"/>
  <c r="BC1950"/>
  <c r="BF1946"/>
  <c r="BD1946"/>
  <c r="BE1946" s="1"/>
  <c r="AU1946"/>
  <c r="BC1946"/>
  <c r="BD1942"/>
  <c r="BE1942" s="1"/>
  <c r="BF1942"/>
  <c r="AU1942"/>
  <c r="BC1942"/>
  <c r="BF1938"/>
  <c r="BD1938"/>
  <c r="BE1938" s="1"/>
  <c r="AU1938"/>
  <c r="BC1938"/>
  <c r="BF1934"/>
  <c r="BD1934"/>
  <c r="BE1934" s="1"/>
  <c r="AU1934"/>
  <c r="BC1934"/>
  <c r="BD1584"/>
  <c r="BE1584" s="1"/>
  <c r="BF1584"/>
  <c r="AU1584"/>
  <c r="BC1584"/>
  <c r="BF1576"/>
  <c r="BD1576"/>
  <c r="BE1576" s="1"/>
  <c r="AU1576"/>
  <c r="BC1576"/>
  <c r="BD1568"/>
  <c r="BE1568" s="1"/>
  <c r="BF1568"/>
  <c r="AU1568"/>
  <c r="BC1568"/>
  <c r="BF1560"/>
  <c r="BD1560"/>
  <c r="BE1560" s="1"/>
  <c r="AU1560"/>
  <c r="BC1560"/>
  <c r="BD1552"/>
  <c r="BE1552" s="1"/>
  <c r="AU1552"/>
  <c r="BF1552"/>
  <c r="BC1552"/>
  <c r="BF1548"/>
  <c r="BD1548"/>
  <c r="BE1548" s="1"/>
  <c r="AU1548"/>
  <c r="BC1548"/>
  <c r="BF1544"/>
  <c r="BD1544"/>
  <c r="BE1544" s="1"/>
  <c r="AU1544"/>
  <c r="BC1544"/>
  <c r="BF1540"/>
  <c r="BD1540"/>
  <c r="BE1540" s="1"/>
  <c r="AU1540"/>
  <c r="BC1540"/>
  <c r="BF1532"/>
  <c r="BD1532"/>
  <c r="BE1532" s="1"/>
  <c r="AU1532"/>
  <c r="BC1532"/>
  <c r="BF1524"/>
  <c r="BD1524"/>
  <c r="BE1524" s="1"/>
  <c r="AU1524"/>
  <c r="BC1524"/>
  <c r="BD1520"/>
  <c r="BE1520" s="1"/>
  <c r="BF1520"/>
  <c r="AU1520"/>
  <c r="BC1520"/>
  <c r="BF1516"/>
  <c r="BD1516"/>
  <c r="BE1516" s="1"/>
  <c r="AU1516"/>
  <c r="BC1516"/>
  <c r="BF1512"/>
  <c r="BD1512"/>
  <c r="BE1512" s="1"/>
  <c r="AU1512"/>
  <c r="BC1512"/>
  <c r="BF1508"/>
  <c r="BD1508"/>
  <c r="BE1508" s="1"/>
  <c r="AU1508"/>
  <c r="BC1508"/>
  <c r="BF1500"/>
  <c r="BD1500"/>
  <c r="BE1500" s="1"/>
  <c r="AU1500"/>
  <c r="BC1500"/>
  <c r="BF1496"/>
  <c r="BD1496"/>
  <c r="BE1496" s="1"/>
  <c r="AU1496"/>
  <c r="BC1496"/>
  <c r="BD1488"/>
  <c r="BE1488" s="1"/>
  <c r="BF1488"/>
  <c r="AU1488"/>
  <c r="BC1488"/>
  <c r="BF1480"/>
  <c r="BD1480"/>
  <c r="BE1480" s="1"/>
  <c r="AU1480"/>
  <c r="BC1480"/>
  <c r="BF1468"/>
  <c r="BD1468"/>
  <c r="BE1468" s="1"/>
  <c r="AU1468"/>
  <c r="BC1468"/>
  <c r="BF1456"/>
  <c r="BD1456"/>
  <c r="BE1456" s="1"/>
  <c r="AU1456"/>
  <c r="BC1456"/>
  <c r="BD1444"/>
  <c r="BE1444" s="1"/>
  <c r="BF1444"/>
  <c r="AU1444"/>
  <c r="BC1444"/>
  <c r="BF1436"/>
  <c r="BD1436"/>
  <c r="BE1436" s="1"/>
  <c r="AU1436"/>
  <c r="BC1436"/>
  <c r="BD1420"/>
  <c r="BE1420" s="1"/>
  <c r="BF1420"/>
  <c r="AU1420"/>
  <c r="BC1420"/>
  <c r="BF1416"/>
  <c r="BD1416"/>
  <c r="BE1416" s="1"/>
  <c r="AU1416"/>
  <c r="BC1416"/>
  <c r="BD1404"/>
  <c r="BE1404" s="1"/>
  <c r="BF1404"/>
  <c r="AU1404"/>
  <c r="BC1404"/>
  <c r="BD1400"/>
  <c r="BE1400" s="1"/>
  <c r="BF1400"/>
  <c r="AU1400"/>
  <c r="BC1400"/>
  <c r="BD1392"/>
  <c r="BE1392" s="1"/>
  <c r="BF1392"/>
  <c r="AU1392"/>
  <c r="BC1392"/>
  <c r="BD1384"/>
  <c r="BE1384" s="1"/>
  <c r="BF1384"/>
  <c r="AU1384"/>
  <c r="BC1384"/>
  <c r="BF1376"/>
  <c r="BD1376"/>
  <c r="BE1376" s="1"/>
  <c r="AU1376"/>
  <c r="BC1376"/>
  <c r="BD1368"/>
  <c r="BE1368" s="1"/>
  <c r="BF1368"/>
  <c r="AU1368"/>
  <c r="BC1368"/>
  <c r="BD1360"/>
  <c r="BE1360" s="1"/>
  <c r="BF1360"/>
  <c r="AU1360"/>
  <c r="BC1360"/>
  <c r="BF1348"/>
  <c r="BD1348"/>
  <c r="BE1348" s="1"/>
  <c r="AU1348"/>
  <c r="BC1348"/>
  <c r="BF1332"/>
  <c r="BD1332"/>
  <c r="BE1332" s="1"/>
  <c r="AU1332"/>
  <c r="BC1332"/>
  <c r="BF1316"/>
  <c r="BD1316"/>
  <c r="BE1316" s="1"/>
  <c r="AU1316"/>
  <c r="BC1316"/>
  <c r="BD1312"/>
  <c r="BE1312" s="1"/>
  <c r="BF1312"/>
  <c r="AU1312"/>
  <c r="BC1312"/>
  <c r="BF1300"/>
  <c r="BD1300"/>
  <c r="BE1300" s="1"/>
  <c r="AU1300"/>
  <c r="BC1300"/>
  <c r="BD1288"/>
  <c r="BE1288" s="1"/>
  <c r="BF1288"/>
  <c r="AU1288"/>
  <c r="BC1288"/>
  <c r="BD1272"/>
  <c r="BE1272" s="1"/>
  <c r="BF1272"/>
  <c r="AU1272"/>
  <c r="BC1272"/>
  <c r="BD1256"/>
  <c r="BE1256" s="1"/>
  <c r="BF1256"/>
  <c r="AU1256"/>
  <c r="BC1256"/>
  <c r="BF1252"/>
  <c r="BD1252"/>
  <c r="BE1252" s="1"/>
  <c r="AU1252"/>
  <c r="BC1252"/>
  <c r="BD1240"/>
  <c r="BE1240" s="1"/>
  <c r="BF1240"/>
  <c r="AU1240"/>
  <c r="BC1240"/>
  <c r="BD1232"/>
  <c r="BE1232" s="1"/>
  <c r="BF1232"/>
  <c r="AU1232"/>
  <c r="BC1232"/>
  <c r="BF1220"/>
  <c r="BD1220"/>
  <c r="BE1220" s="1"/>
  <c r="AU1220"/>
  <c r="BC1220"/>
  <c r="BD1208"/>
  <c r="BE1208" s="1"/>
  <c r="BF1208"/>
  <c r="AU1208"/>
  <c r="BC1208"/>
  <c r="BD1200"/>
  <c r="BE1200" s="1"/>
  <c r="BF1200"/>
  <c r="AU1200"/>
  <c r="BC1200"/>
  <c r="BF1196"/>
  <c r="BD1196"/>
  <c r="BE1196" s="1"/>
  <c r="AU1196"/>
  <c r="BC1196"/>
  <c r="BD1184"/>
  <c r="BE1184" s="1"/>
  <c r="BF1184"/>
  <c r="AU1184"/>
  <c r="BC1184"/>
  <c r="BF1180"/>
  <c r="BD1180"/>
  <c r="BE1180" s="1"/>
  <c r="AU1180"/>
  <c r="BC1180"/>
  <c r="BF1172"/>
  <c r="BD1172"/>
  <c r="BE1172" s="1"/>
  <c r="AU1172"/>
  <c r="BC1172"/>
  <c r="BD1168"/>
  <c r="BE1168" s="1"/>
  <c r="BF1168"/>
  <c r="AU1168"/>
  <c r="BC1168"/>
  <c r="BD1160"/>
  <c r="BE1160" s="1"/>
  <c r="BF1160"/>
  <c r="AU1160"/>
  <c r="BC1160"/>
  <c r="BD1144"/>
  <c r="BE1144" s="1"/>
  <c r="BF1144"/>
  <c r="AU1144"/>
  <c r="BC1144"/>
  <c r="BD1136"/>
  <c r="BE1136" s="1"/>
  <c r="BF1136"/>
  <c r="AU1136"/>
  <c r="BC1136"/>
  <c r="BF1124"/>
  <c r="BD1124"/>
  <c r="BE1124" s="1"/>
  <c r="AU1124"/>
  <c r="BC1124"/>
  <c r="BD1112"/>
  <c r="BE1112" s="1"/>
  <c r="BF1112"/>
  <c r="AU1112"/>
  <c r="BC1112"/>
  <c r="BD1104"/>
  <c r="BE1104" s="1"/>
  <c r="BF1104"/>
  <c r="AU1104"/>
  <c r="BC1104"/>
  <c r="BF1092"/>
  <c r="BD1092"/>
  <c r="BE1092" s="1"/>
  <c r="AU1092"/>
  <c r="BC1092"/>
  <c r="BF1076"/>
  <c r="BD1076"/>
  <c r="BE1076" s="1"/>
  <c r="AU1076"/>
  <c r="BC1076"/>
  <c r="BF1068"/>
  <c r="BD1068"/>
  <c r="BE1068" s="1"/>
  <c r="AU1068"/>
  <c r="BC1068"/>
  <c r="BD1056"/>
  <c r="BE1056" s="1"/>
  <c r="BF1056"/>
  <c r="AU1056"/>
  <c r="BC1056"/>
  <c r="BD1048"/>
  <c r="BE1048" s="1"/>
  <c r="BF1048"/>
  <c r="AU1048"/>
  <c r="BC1048"/>
  <c r="BF1044"/>
  <c r="BD1044"/>
  <c r="BE1044" s="1"/>
  <c r="AU1044"/>
  <c r="BC1044"/>
  <c r="BD1040"/>
  <c r="BE1040" s="1"/>
  <c r="BF1040"/>
  <c r="AU1040"/>
  <c r="BC1040"/>
  <c r="BF1036"/>
  <c r="BD1036"/>
  <c r="BE1036" s="1"/>
  <c r="AU1036"/>
  <c r="BC1036"/>
  <c r="BF1028"/>
  <c r="BD1028"/>
  <c r="BE1028" s="1"/>
  <c r="AU1028"/>
  <c r="BC1028"/>
  <c r="BF1012"/>
  <c r="BD1012"/>
  <c r="BE1012" s="1"/>
  <c r="AU1012"/>
  <c r="BC1012"/>
  <c r="BF1004"/>
  <c r="BD1004"/>
  <c r="BE1004" s="1"/>
  <c r="AU1004"/>
  <c r="BC1004"/>
  <c r="BF996"/>
  <c r="BD996"/>
  <c r="BE996" s="1"/>
  <c r="AU996"/>
  <c r="BC996"/>
  <c r="BD992"/>
  <c r="BE992" s="1"/>
  <c r="BF992"/>
  <c r="AU992"/>
  <c r="BC992"/>
  <c r="BD984"/>
  <c r="BE984" s="1"/>
  <c r="BF984"/>
  <c r="AU984"/>
  <c r="BC984"/>
  <c r="BF972"/>
  <c r="BD972"/>
  <c r="BE972" s="1"/>
  <c r="AU972"/>
  <c r="BC972"/>
  <c r="BF964"/>
  <c r="BD964"/>
  <c r="BE964" s="1"/>
  <c r="AU964"/>
  <c r="BC964"/>
  <c r="BD960"/>
  <c r="BE960" s="1"/>
  <c r="BF960"/>
  <c r="AU960"/>
  <c r="BC960"/>
  <c r="BD952"/>
  <c r="BE952" s="1"/>
  <c r="BF952"/>
  <c r="AU952"/>
  <c r="BC952"/>
  <c r="BF948"/>
  <c r="BD948"/>
  <c r="BE948" s="1"/>
  <c r="AU948"/>
  <c r="BC948"/>
  <c r="BF932"/>
  <c r="BD932"/>
  <c r="BE932" s="1"/>
  <c r="AU932"/>
  <c r="BC932"/>
  <c r="BD920"/>
  <c r="BE920" s="1"/>
  <c r="BF920"/>
  <c r="AU920"/>
  <c r="BC920"/>
  <c r="BD912"/>
  <c r="BE912" s="1"/>
  <c r="BF912"/>
  <c r="AU912"/>
  <c r="BC912"/>
  <c r="BF900"/>
  <c r="BD900"/>
  <c r="BE900" s="1"/>
  <c r="AU900"/>
  <c r="BC900"/>
  <c r="BD896"/>
  <c r="BE896" s="1"/>
  <c r="BF896"/>
  <c r="AU896"/>
  <c r="BC896"/>
  <c r="BF888"/>
  <c r="BD888"/>
  <c r="BE888" s="1"/>
  <c r="AU888"/>
  <c r="BC888"/>
  <c r="BF872"/>
  <c r="BD872"/>
  <c r="BE872" s="1"/>
  <c r="AU872"/>
  <c r="BC872"/>
  <c r="BD860"/>
  <c r="BE860" s="1"/>
  <c r="BF860"/>
  <c r="AU860"/>
  <c r="BC860"/>
  <c r="BF856"/>
  <c r="BD856"/>
  <c r="BE856" s="1"/>
  <c r="AU856"/>
  <c r="BC856"/>
  <c r="BF848"/>
  <c r="BD848"/>
  <c r="BE848" s="1"/>
  <c r="AU848"/>
  <c r="BC848"/>
  <c r="BF844"/>
  <c r="BD844"/>
  <c r="BE844" s="1"/>
  <c r="AU844"/>
  <c r="BC844"/>
  <c r="BF840"/>
  <c r="BD840"/>
  <c r="BE840" s="1"/>
  <c r="AU840"/>
  <c r="BC840"/>
  <c r="BD832"/>
  <c r="BE832" s="1"/>
  <c r="BF832"/>
  <c r="AU832"/>
  <c r="BC832"/>
  <c r="BD828"/>
  <c r="BE828" s="1"/>
  <c r="BF828"/>
  <c r="AU828"/>
  <c r="BC828"/>
  <c r="BF820"/>
  <c r="BD820"/>
  <c r="BE820" s="1"/>
  <c r="AU820"/>
  <c r="BC820"/>
  <c r="BF816"/>
  <c r="BD816"/>
  <c r="BE816" s="1"/>
  <c r="AU816"/>
  <c r="BC816"/>
  <c r="BF812"/>
  <c r="BD812"/>
  <c r="BE812" s="1"/>
  <c r="AU812"/>
  <c r="BC812"/>
  <c r="BF808"/>
  <c r="BD808"/>
  <c r="BE808" s="1"/>
  <c r="AU808"/>
  <c r="BC808"/>
  <c r="BD804"/>
  <c r="BE804" s="1"/>
  <c r="BF804"/>
  <c r="AU804"/>
  <c r="BC804"/>
  <c r="BD800"/>
  <c r="BE800" s="1"/>
  <c r="BF800"/>
  <c r="AU800"/>
  <c r="BC800"/>
  <c r="BD796"/>
  <c r="BE796" s="1"/>
  <c r="BF796"/>
  <c r="AU796"/>
  <c r="BC796"/>
  <c r="BF788"/>
  <c r="BD788"/>
  <c r="BE788" s="1"/>
  <c r="AU788"/>
  <c r="BC788"/>
  <c r="BF784"/>
  <c r="BD784"/>
  <c r="BE784" s="1"/>
  <c r="AU784"/>
  <c r="BC784"/>
  <c r="BF780"/>
  <c r="BD780"/>
  <c r="BE780" s="1"/>
  <c r="AU780"/>
  <c r="BC780"/>
  <c r="BF776"/>
  <c r="BD776"/>
  <c r="BE776" s="1"/>
  <c r="AU776"/>
  <c r="BC776"/>
  <c r="BD772"/>
  <c r="BE772" s="1"/>
  <c r="BF772"/>
  <c r="AU772"/>
  <c r="BC772"/>
  <c r="BD768"/>
  <c r="BE768" s="1"/>
  <c r="BF768"/>
  <c r="AU768"/>
  <c r="BC768"/>
  <c r="BD764"/>
  <c r="BE764" s="1"/>
  <c r="BF764"/>
  <c r="AU764"/>
  <c r="BC764"/>
  <c r="BF760"/>
  <c r="BD760"/>
  <c r="BE760" s="1"/>
  <c r="AU760"/>
  <c r="BC760"/>
  <c r="BF756"/>
  <c r="BD756"/>
  <c r="BE756" s="1"/>
  <c r="AU756"/>
  <c r="BC756"/>
  <c r="BF752"/>
  <c r="BD752"/>
  <c r="BE752" s="1"/>
  <c r="AU752"/>
  <c r="BC752"/>
  <c r="BF748"/>
  <c r="BD748"/>
  <c r="BE748" s="1"/>
  <c r="AU748"/>
  <c r="BC748"/>
  <c r="BF744"/>
  <c r="BD744"/>
  <c r="BE744" s="1"/>
  <c r="AU744"/>
  <c r="BC744"/>
  <c r="BD740"/>
  <c r="BE740" s="1"/>
  <c r="BF740"/>
  <c r="AU740"/>
  <c r="BC740"/>
  <c r="BD736"/>
  <c r="BE736" s="1"/>
  <c r="BF736"/>
  <c r="AU736"/>
  <c r="BC736"/>
  <c r="BD732"/>
  <c r="BE732" s="1"/>
  <c r="BF732"/>
  <c r="AU732"/>
  <c r="BC732"/>
  <c r="BF728"/>
  <c r="BD728"/>
  <c r="BE728" s="1"/>
  <c r="AU728"/>
  <c r="BC728"/>
  <c r="BF724"/>
  <c r="BD724"/>
  <c r="BE724" s="1"/>
  <c r="AU724"/>
  <c r="BC724"/>
  <c r="BF720"/>
  <c r="BD720"/>
  <c r="BE720" s="1"/>
  <c r="AU720"/>
  <c r="BC720"/>
  <c r="BF716"/>
  <c r="BD716"/>
  <c r="BE716" s="1"/>
  <c r="AU716"/>
  <c r="BC716"/>
  <c r="BF712"/>
  <c r="BD712"/>
  <c r="BE712" s="1"/>
  <c r="AU712"/>
  <c r="BC712"/>
  <c r="BD708"/>
  <c r="BE708" s="1"/>
  <c r="BF708"/>
  <c r="AU708"/>
  <c r="BC708"/>
  <c r="BF704"/>
  <c r="BD704"/>
  <c r="BE704" s="1"/>
  <c r="AU704"/>
  <c r="BC704"/>
  <c r="BD700"/>
  <c r="BE700" s="1"/>
  <c r="BF700"/>
  <c r="AU700"/>
  <c r="BC700"/>
  <c r="BF696"/>
  <c r="BD696"/>
  <c r="BE696" s="1"/>
  <c r="AU696"/>
  <c r="BC696"/>
  <c r="BF692"/>
  <c r="BD692"/>
  <c r="BE692" s="1"/>
  <c r="AU692"/>
  <c r="BC692"/>
  <c r="BF688"/>
  <c r="BD688"/>
  <c r="BE688" s="1"/>
  <c r="AU688"/>
  <c r="BC688"/>
  <c r="BD684"/>
  <c r="BE684" s="1"/>
  <c r="BF684"/>
  <c r="AU684"/>
  <c r="BC684"/>
  <c r="BD680"/>
  <c r="BE680" s="1"/>
  <c r="BF680"/>
  <c r="AU680"/>
  <c r="BC680"/>
  <c r="BD676"/>
  <c r="BE676" s="1"/>
  <c r="BF676"/>
  <c r="AU676"/>
  <c r="BC676"/>
  <c r="BF672"/>
  <c r="BD672"/>
  <c r="BE672" s="1"/>
  <c r="AU672"/>
  <c r="BC672"/>
  <c r="BD668"/>
  <c r="BE668" s="1"/>
  <c r="BF668"/>
  <c r="AU668"/>
  <c r="BC668"/>
  <c r="BF664"/>
  <c r="BD664"/>
  <c r="BE664" s="1"/>
  <c r="AU664"/>
  <c r="BC664"/>
  <c r="BF660"/>
  <c r="BD660"/>
  <c r="BE660" s="1"/>
  <c r="AU660"/>
  <c r="BC660"/>
  <c r="BF656"/>
  <c r="BD656"/>
  <c r="BE656" s="1"/>
  <c r="AU656"/>
  <c r="BC656"/>
  <c r="BD652"/>
  <c r="BE652" s="1"/>
  <c r="BF652"/>
  <c r="AU652"/>
  <c r="BC652"/>
  <c r="BF648"/>
  <c r="BD648"/>
  <c r="BE648" s="1"/>
  <c r="AU648"/>
  <c r="BC648"/>
  <c r="BD644"/>
  <c r="BE644" s="1"/>
  <c r="BF644"/>
  <c r="AU644"/>
  <c r="BC644"/>
  <c r="BF640"/>
  <c r="BD640"/>
  <c r="BE640" s="1"/>
  <c r="AU640"/>
  <c r="BC640"/>
  <c r="BF636"/>
  <c r="BD636"/>
  <c r="BE636" s="1"/>
  <c r="AU636"/>
  <c r="BC636"/>
  <c r="BD632"/>
  <c r="BE632" s="1"/>
  <c r="BF632"/>
  <c r="AU632"/>
  <c r="BC632"/>
  <c r="BD628"/>
  <c r="BE628" s="1"/>
  <c r="BF628"/>
  <c r="AU628"/>
  <c r="BC628"/>
  <c r="BF624"/>
  <c r="BD624"/>
  <c r="BE624" s="1"/>
  <c r="AU624"/>
  <c r="BC624"/>
  <c r="BD620"/>
  <c r="BE620" s="1"/>
  <c r="BF620"/>
  <c r="AU620"/>
  <c r="BC620"/>
  <c r="BF616"/>
  <c r="BD616"/>
  <c r="BE616" s="1"/>
  <c r="AU616"/>
  <c r="BC616"/>
  <c r="BD612"/>
  <c r="BE612" s="1"/>
  <c r="BF612"/>
  <c r="AU612"/>
  <c r="BC612"/>
  <c r="BD608"/>
  <c r="BE608" s="1"/>
  <c r="BF608"/>
  <c r="AU608"/>
  <c r="BC608"/>
  <c r="BF604"/>
  <c r="BD604"/>
  <c r="BE604" s="1"/>
  <c r="AU604"/>
  <c r="BC604"/>
  <c r="BD600"/>
  <c r="BE600" s="1"/>
  <c r="BF600"/>
  <c r="AU600"/>
  <c r="BC600"/>
  <c r="BF596"/>
  <c r="BD596"/>
  <c r="BE596" s="1"/>
  <c r="AU596"/>
  <c r="BC596"/>
  <c r="BD592"/>
  <c r="BE592" s="1"/>
  <c r="BF592"/>
  <c r="AU592"/>
  <c r="BC592"/>
  <c r="BF588"/>
  <c r="BD588"/>
  <c r="BE588" s="1"/>
  <c r="AU588"/>
  <c r="BC588"/>
  <c r="BD584"/>
  <c r="BE584" s="1"/>
  <c r="BF584"/>
  <c r="AU584"/>
  <c r="BC584"/>
  <c r="BF580"/>
  <c r="BD580"/>
  <c r="BE580" s="1"/>
  <c r="AU580"/>
  <c r="BC580"/>
  <c r="BD576"/>
  <c r="BE576" s="1"/>
  <c r="BF576"/>
  <c r="AU576"/>
  <c r="BC576"/>
  <c r="BF572"/>
  <c r="BD572"/>
  <c r="BE572" s="1"/>
  <c r="AU572"/>
  <c r="BC572"/>
  <c r="BD568"/>
  <c r="BE568" s="1"/>
  <c r="BF568"/>
  <c r="AU568"/>
  <c r="BC568"/>
  <c r="BF564"/>
  <c r="BD564"/>
  <c r="BE564" s="1"/>
  <c r="AU564"/>
  <c r="BC564"/>
  <c r="BF560"/>
  <c r="BD560"/>
  <c r="BE560" s="1"/>
  <c r="AU560"/>
  <c r="BC560"/>
  <c r="BD556"/>
  <c r="BE556" s="1"/>
  <c r="BF556"/>
  <c r="AU556"/>
  <c r="BC556"/>
  <c r="BF552"/>
  <c r="BD552"/>
  <c r="BE552" s="1"/>
  <c r="AU552"/>
  <c r="BC552"/>
  <c r="BF548"/>
  <c r="BD548"/>
  <c r="BE548" s="1"/>
  <c r="AU548"/>
  <c r="BC548"/>
  <c r="BF544"/>
  <c r="BD544"/>
  <c r="BE544" s="1"/>
  <c r="AU544"/>
  <c r="BC544"/>
  <c r="BD540"/>
  <c r="BE540" s="1"/>
  <c r="BF540"/>
  <c r="AU540"/>
  <c r="BC540"/>
  <c r="BD536"/>
  <c r="BE536" s="1"/>
  <c r="BF536"/>
  <c r="AU536"/>
  <c r="BC536"/>
  <c r="BF532"/>
  <c r="BD532"/>
  <c r="BE532" s="1"/>
  <c r="AU532"/>
  <c r="BC532"/>
  <c r="BF528"/>
  <c r="BD528"/>
  <c r="BE528" s="1"/>
  <c r="AU528"/>
  <c r="BC528"/>
  <c r="BD524"/>
  <c r="BE524" s="1"/>
  <c r="BF524"/>
  <c r="AU524"/>
  <c r="BC524"/>
  <c r="BD520"/>
  <c r="BE520" s="1"/>
  <c r="BF520"/>
  <c r="AU520"/>
  <c r="BC520"/>
  <c r="BF516"/>
  <c r="BD516"/>
  <c r="BE516" s="1"/>
  <c r="AU516"/>
  <c r="BC516"/>
  <c r="BD512"/>
  <c r="BE512" s="1"/>
  <c r="BF512"/>
  <c r="AU512"/>
  <c r="BC512"/>
  <c r="BF508"/>
  <c r="BD508"/>
  <c r="BE508" s="1"/>
  <c r="AU508"/>
  <c r="BC508"/>
  <c r="BD504"/>
  <c r="BE504" s="1"/>
  <c r="BF504"/>
  <c r="AU504"/>
  <c r="BC504"/>
  <c r="BF500"/>
  <c r="BD500"/>
  <c r="BE500" s="1"/>
  <c r="AU500"/>
  <c r="BC500"/>
  <c r="BF496"/>
  <c r="BD496"/>
  <c r="BE496" s="1"/>
  <c r="AU496"/>
  <c r="BC496"/>
  <c r="BF492"/>
  <c r="BD492"/>
  <c r="BE492" s="1"/>
  <c r="AU492"/>
  <c r="BC492"/>
  <c r="BD488"/>
  <c r="BE488" s="1"/>
  <c r="BF488"/>
  <c r="AU488"/>
  <c r="BC488"/>
  <c r="BF484"/>
  <c r="BD484"/>
  <c r="BE484" s="1"/>
  <c r="AU484"/>
  <c r="BC484"/>
  <c r="BF480"/>
  <c r="BD480"/>
  <c r="BE480" s="1"/>
  <c r="AU480"/>
  <c r="BC480"/>
  <c r="BF476"/>
  <c r="BD476"/>
  <c r="BE476" s="1"/>
  <c r="AU476"/>
  <c r="BC476"/>
  <c r="BD472"/>
  <c r="BE472" s="1"/>
  <c r="BF472"/>
  <c r="AU472"/>
  <c r="BC472"/>
  <c r="BF468"/>
  <c r="BD468"/>
  <c r="BE468" s="1"/>
  <c r="AU468"/>
  <c r="BC468"/>
  <c r="BF464"/>
  <c r="BD464"/>
  <c r="BE464" s="1"/>
  <c r="AU464"/>
  <c r="BC464"/>
  <c r="BF460"/>
  <c r="BD460"/>
  <c r="BE460" s="1"/>
  <c r="AU460"/>
  <c r="BC460"/>
  <c r="BF456"/>
  <c r="BD456"/>
  <c r="BE456" s="1"/>
  <c r="AU456"/>
  <c r="BC456"/>
  <c r="BF452"/>
  <c r="BD452"/>
  <c r="BE452" s="1"/>
  <c r="AU452"/>
  <c r="BC452"/>
  <c r="BD448"/>
  <c r="BE448" s="1"/>
  <c r="BF448"/>
  <c r="AU448"/>
  <c r="BC448"/>
  <c r="BF444"/>
  <c r="BD444"/>
  <c r="BE444" s="1"/>
  <c r="AU444"/>
  <c r="BC444"/>
  <c r="BD440"/>
  <c r="BE440" s="1"/>
  <c r="BF440"/>
  <c r="AU440"/>
  <c r="BC440"/>
  <c r="BF436"/>
  <c r="BD436"/>
  <c r="BE436" s="1"/>
  <c r="AU436"/>
  <c r="BC436"/>
  <c r="BD432"/>
  <c r="BE432" s="1"/>
  <c r="BF432"/>
  <c r="AU432"/>
  <c r="BC432"/>
  <c r="BF428"/>
  <c r="BD428"/>
  <c r="BE428" s="1"/>
  <c r="AU428"/>
  <c r="BC428"/>
  <c r="BD424"/>
  <c r="BE424" s="1"/>
  <c r="BF424"/>
  <c r="AU424"/>
  <c r="BC424"/>
  <c r="BF420"/>
  <c r="BD420"/>
  <c r="BE420" s="1"/>
  <c r="AU420"/>
  <c r="BC420"/>
  <c r="BD416"/>
  <c r="BE416" s="1"/>
  <c r="BF416"/>
  <c r="AU416"/>
  <c r="BC416"/>
  <c r="BF412"/>
  <c r="BD412"/>
  <c r="BE412" s="1"/>
  <c r="AU412"/>
  <c r="BC412"/>
  <c r="BF408"/>
  <c r="BD408"/>
  <c r="BE408" s="1"/>
  <c r="AU408"/>
  <c r="BC408"/>
  <c r="BF404"/>
  <c r="BD404"/>
  <c r="BE404" s="1"/>
  <c r="AU404"/>
  <c r="BC404"/>
  <c r="BF400"/>
  <c r="BD400"/>
  <c r="BE400" s="1"/>
  <c r="AU400"/>
  <c r="BC400"/>
  <c r="BD396"/>
  <c r="BE396" s="1"/>
  <c r="BF396"/>
  <c r="AU396"/>
  <c r="BC396"/>
  <c r="BF392"/>
  <c r="BD392"/>
  <c r="BE392" s="1"/>
  <c r="AU392"/>
  <c r="BC392"/>
  <c r="BD388"/>
  <c r="BE388" s="1"/>
  <c r="BF388"/>
  <c r="AU388"/>
  <c r="BC388"/>
  <c r="BF384"/>
  <c r="BD384"/>
  <c r="BE384" s="1"/>
  <c r="AU384"/>
  <c r="BC384"/>
  <c r="BF380"/>
  <c r="BD380"/>
  <c r="BE380" s="1"/>
  <c r="AU380"/>
  <c r="BC380"/>
  <c r="BF376"/>
  <c r="BD376"/>
  <c r="BE376" s="1"/>
  <c r="AU376"/>
  <c r="BC376"/>
  <c r="BD372"/>
  <c r="BE372" s="1"/>
  <c r="BF372"/>
  <c r="AU372"/>
  <c r="BC372"/>
  <c r="BF368"/>
  <c r="BD368"/>
  <c r="BE368" s="1"/>
  <c r="AU368"/>
  <c r="BC368"/>
  <c r="BF364"/>
  <c r="BD364"/>
  <c r="BE364" s="1"/>
  <c r="AU364"/>
  <c r="BC364"/>
  <c r="BF360"/>
  <c r="BD360"/>
  <c r="BE360" s="1"/>
  <c r="AU360"/>
  <c r="BC360"/>
  <c r="BF356"/>
  <c r="BD356"/>
  <c r="BE356" s="1"/>
  <c r="AU356"/>
  <c r="BC356"/>
  <c r="BD352"/>
  <c r="BE352" s="1"/>
  <c r="BF352"/>
  <c r="AU352"/>
  <c r="BC352"/>
  <c r="BF348"/>
  <c r="BD348"/>
  <c r="BE348" s="1"/>
  <c r="AU348"/>
  <c r="BC348"/>
  <c r="BD344"/>
  <c r="BE344" s="1"/>
  <c r="BF344"/>
  <c r="AU344"/>
  <c r="BC344"/>
  <c r="BF340"/>
  <c r="BD340"/>
  <c r="BE340" s="1"/>
  <c r="AU340"/>
  <c r="BC340"/>
  <c r="BF336"/>
  <c r="BD336"/>
  <c r="BE336" s="1"/>
  <c r="AU336"/>
  <c r="BC336"/>
  <c r="BD332"/>
  <c r="BE332" s="1"/>
  <c r="BF332"/>
  <c r="AU332"/>
  <c r="BC332"/>
  <c r="BF328"/>
  <c r="BD328"/>
  <c r="BE328" s="1"/>
  <c r="AU328"/>
  <c r="BC328"/>
  <c r="BF324"/>
  <c r="BD324"/>
  <c r="BE324" s="1"/>
  <c r="AU324"/>
  <c r="BC324"/>
  <c r="BD320"/>
  <c r="BE320" s="1"/>
  <c r="BF320"/>
  <c r="AU320"/>
  <c r="BC320"/>
  <c r="BF316"/>
  <c r="BD316"/>
  <c r="BE316" s="1"/>
  <c r="AU316"/>
  <c r="BC316"/>
  <c r="BF312"/>
  <c r="BD312"/>
  <c r="BE312" s="1"/>
  <c r="AU312"/>
  <c r="BC312"/>
  <c r="BD308"/>
  <c r="BE308" s="1"/>
  <c r="BF308"/>
  <c r="AU308"/>
  <c r="BC308"/>
  <c r="BD304"/>
  <c r="BE304" s="1"/>
  <c r="BF304"/>
  <c r="AU304"/>
  <c r="BC304"/>
  <c r="BF300"/>
  <c r="BD300"/>
  <c r="BE300" s="1"/>
  <c r="AU300"/>
  <c r="BC300"/>
  <c r="BF296"/>
  <c r="BD296"/>
  <c r="BE296" s="1"/>
  <c r="AU296"/>
  <c r="BC296"/>
  <c r="BD292"/>
  <c r="BE292" s="1"/>
  <c r="BF292"/>
  <c r="AU292"/>
  <c r="BC292"/>
  <c r="BF288"/>
  <c r="BD288"/>
  <c r="BE288" s="1"/>
  <c r="AU288"/>
  <c r="BC288"/>
  <c r="BF284"/>
  <c r="BD284"/>
  <c r="BE284" s="1"/>
  <c r="AU284"/>
  <c r="BC284"/>
  <c r="AU280"/>
  <c r="BF280"/>
  <c r="BD280"/>
  <c r="BE280" s="1"/>
  <c r="BC280"/>
  <c r="AU276"/>
  <c r="BC276"/>
  <c r="BF276"/>
  <c r="BD276"/>
  <c r="BE276" s="1"/>
  <c r="AU272"/>
  <c r="BC272"/>
  <c r="BF272"/>
  <c r="BD272"/>
  <c r="BE272" s="1"/>
  <c r="AU268"/>
  <c r="BC268"/>
  <c r="BF268"/>
  <c r="BD268"/>
  <c r="BE268" s="1"/>
  <c r="AU264"/>
  <c r="BF264"/>
  <c r="BD264"/>
  <c r="BE264" s="1"/>
  <c r="BC264"/>
  <c r="AU260"/>
  <c r="BC260"/>
  <c r="BF260"/>
  <c r="BD260"/>
  <c r="BE260" s="1"/>
  <c r="AU256"/>
  <c r="BC256"/>
  <c r="BF256"/>
  <c r="BD256"/>
  <c r="BE256" s="1"/>
  <c r="AU252"/>
  <c r="BC252"/>
  <c r="BF252"/>
  <c r="BD252"/>
  <c r="BE252" s="1"/>
  <c r="AU248"/>
  <c r="BF248"/>
  <c r="BD248"/>
  <c r="BE248" s="1"/>
  <c r="BC248"/>
  <c r="AU244"/>
  <c r="BC244"/>
  <c r="BF244"/>
  <c r="BD244"/>
  <c r="BE244" s="1"/>
  <c r="AU240"/>
  <c r="BC240"/>
  <c r="BF240"/>
  <c r="BD240"/>
  <c r="BE240" s="1"/>
  <c r="AU236"/>
  <c r="BC236"/>
  <c r="BF236"/>
  <c r="BD236"/>
  <c r="BE236" s="1"/>
  <c r="AU232"/>
  <c r="BF232"/>
  <c r="BD232"/>
  <c r="BE232" s="1"/>
  <c r="BC232"/>
  <c r="AU228"/>
  <c r="BC228"/>
  <c r="BF228"/>
  <c r="BD228"/>
  <c r="BE228" s="1"/>
  <c r="AU224"/>
  <c r="BC224"/>
  <c r="BF224"/>
  <c r="BD224"/>
  <c r="BE224" s="1"/>
  <c r="AU220"/>
  <c r="BC220"/>
  <c r="BF220"/>
  <c r="BD220"/>
  <c r="BE220" s="1"/>
  <c r="AU216"/>
  <c r="BF216"/>
  <c r="BD216"/>
  <c r="BE216" s="1"/>
  <c r="BC216"/>
  <c r="AU212"/>
  <c r="BC212"/>
  <c r="BF212"/>
  <c r="BD212"/>
  <c r="BE212" s="1"/>
  <c r="AU208"/>
  <c r="BC208"/>
  <c r="BF208"/>
  <c r="BD208"/>
  <c r="BE208" s="1"/>
  <c r="AU204"/>
  <c r="BC204"/>
  <c r="BF204"/>
  <c r="BD204"/>
  <c r="BE204" s="1"/>
  <c r="AU200"/>
  <c r="BF200"/>
  <c r="BD200"/>
  <c r="BE200" s="1"/>
  <c r="BC200"/>
  <c r="AU196"/>
  <c r="BC196"/>
  <c r="BF196"/>
  <c r="BD196"/>
  <c r="BE196" s="1"/>
  <c r="AU192"/>
  <c r="BC192"/>
  <c r="BF192"/>
  <c r="BD192"/>
  <c r="BE192" s="1"/>
  <c r="AU188"/>
  <c r="BC188"/>
  <c r="BF188"/>
  <c r="BD188"/>
  <c r="BE188" s="1"/>
  <c r="AU184"/>
  <c r="BF184"/>
  <c r="BD184"/>
  <c r="BE184" s="1"/>
  <c r="BC184"/>
  <c r="AU180"/>
  <c r="BC180"/>
  <c r="BF180"/>
  <c r="BD180"/>
  <c r="BE180" s="1"/>
  <c r="BF1580"/>
  <c r="BD1580"/>
  <c r="BE1580" s="1"/>
  <c r="AU1580"/>
  <c r="BC1580"/>
  <c r="BF1572"/>
  <c r="BD1572"/>
  <c r="BE1572" s="1"/>
  <c r="AU1572"/>
  <c r="BC1572"/>
  <c r="BF1564"/>
  <c r="BD1564"/>
  <c r="BE1564" s="1"/>
  <c r="AU1564"/>
  <c r="BC1564"/>
  <c r="BF1556"/>
  <c r="BD1556"/>
  <c r="BE1556" s="1"/>
  <c r="AU1556"/>
  <c r="BC1556"/>
  <c r="BD1536"/>
  <c r="BE1536" s="1"/>
  <c r="BF1536"/>
  <c r="AU1536"/>
  <c r="BC1536"/>
  <c r="BF1528"/>
  <c r="BD1528"/>
  <c r="BE1528" s="1"/>
  <c r="AU1528"/>
  <c r="BC1528"/>
  <c r="BD1504"/>
  <c r="BE1504" s="1"/>
  <c r="BF1504"/>
  <c r="AU1504"/>
  <c r="BC1504"/>
  <c r="BF1492"/>
  <c r="BD1492"/>
  <c r="BE1492" s="1"/>
  <c r="AU1492"/>
  <c r="BC1492"/>
  <c r="BF1484"/>
  <c r="BD1484"/>
  <c r="BE1484" s="1"/>
  <c r="AU1484"/>
  <c r="BC1484"/>
  <c r="BF1476"/>
  <c r="BD1476"/>
  <c r="BE1476" s="1"/>
  <c r="AU1476"/>
  <c r="BC1476"/>
  <c r="BF1472"/>
  <c r="BD1472"/>
  <c r="BE1472" s="1"/>
  <c r="AU1472"/>
  <c r="BC1472"/>
  <c r="BF1464"/>
  <c r="BD1464"/>
  <c r="BE1464" s="1"/>
  <c r="AU1464"/>
  <c r="BC1464"/>
  <c r="BD1460"/>
  <c r="BE1460" s="1"/>
  <c r="BF1460"/>
  <c r="AU1460"/>
  <c r="BC1460"/>
  <c r="BF1452"/>
  <c r="BD1452"/>
  <c r="BE1452" s="1"/>
  <c r="AU1452"/>
  <c r="BC1452"/>
  <c r="BF1448"/>
  <c r="BD1448"/>
  <c r="BE1448" s="1"/>
  <c r="AU1448"/>
  <c r="BC1448"/>
  <c r="BF1440"/>
  <c r="BD1440"/>
  <c r="BE1440" s="1"/>
  <c r="AU1440"/>
  <c r="BC1440"/>
  <c r="BF1432"/>
  <c r="BD1432"/>
  <c r="BE1432" s="1"/>
  <c r="AU1432"/>
  <c r="BC1432"/>
  <c r="BD1428"/>
  <c r="BE1428" s="1"/>
  <c r="BF1428"/>
  <c r="AU1428"/>
  <c r="BC1428"/>
  <c r="BF1424"/>
  <c r="BD1424"/>
  <c r="BE1424" s="1"/>
  <c r="AU1424"/>
  <c r="BC1424"/>
  <c r="BF1412"/>
  <c r="BD1412"/>
  <c r="BE1412" s="1"/>
  <c r="AU1412"/>
  <c r="BC1412"/>
  <c r="BD1408"/>
  <c r="BE1408" s="1"/>
  <c r="BF1408"/>
  <c r="AU1408"/>
  <c r="BC1408"/>
  <c r="BF1396"/>
  <c r="BD1396"/>
  <c r="BE1396" s="1"/>
  <c r="AU1396"/>
  <c r="BC1396"/>
  <c r="BD1388"/>
  <c r="BE1388" s="1"/>
  <c r="BF1388"/>
  <c r="AU1388"/>
  <c r="BC1388"/>
  <c r="BD1380"/>
  <c r="BE1380" s="1"/>
  <c r="BF1380"/>
  <c r="AU1380"/>
  <c r="BC1380"/>
  <c r="BD1372"/>
  <c r="BE1372" s="1"/>
  <c r="BF1372"/>
  <c r="AU1372"/>
  <c r="BC1372"/>
  <c r="BD1364"/>
  <c r="BE1364" s="1"/>
  <c r="BF1364"/>
  <c r="AU1364"/>
  <c r="BC1364"/>
  <c r="BF1356"/>
  <c r="BD1356"/>
  <c r="BE1356" s="1"/>
  <c r="AU1356"/>
  <c r="BC1356"/>
  <c r="BD1352"/>
  <c r="BE1352" s="1"/>
  <c r="BF1352"/>
  <c r="AU1352"/>
  <c r="BC1352"/>
  <c r="BD1344"/>
  <c r="BE1344" s="1"/>
  <c r="BF1344"/>
  <c r="AU1344"/>
  <c r="BC1344"/>
  <c r="BF1340"/>
  <c r="BD1340"/>
  <c r="BE1340" s="1"/>
  <c r="AU1340"/>
  <c r="BC1340"/>
  <c r="BD1336"/>
  <c r="BE1336" s="1"/>
  <c r="BF1336"/>
  <c r="AU1336"/>
  <c r="BC1336"/>
  <c r="BD1328"/>
  <c r="BE1328" s="1"/>
  <c r="BF1328"/>
  <c r="AU1328"/>
  <c r="BC1328"/>
  <c r="BF1324"/>
  <c r="BD1324"/>
  <c r="BE1324" s="1"/>
  <c r="AU1324"/>
  <c r="BC1324"/>
  <c r="BD1320"/>
  <c r="BE1320" s="1"/>
  <c r="BF1320"/>
  <c r="AU1320"/>
  <c r="BC1320"/>
  <c r="BF1308"/>
  <c r="BD1308"/>
  <c r="BE1308" s="1"/>
  <c r="AU1308"/>
  <c r="BC1308"/>
  <c r="BD1304"/>
  <c r="BE1304" s="1"/>
  <c r="BF1304"/>
  <c r="AU1304"/>
  <c r="BC1304"/>
  <c r="BD1296"/>
  <c r="BE1296" s="1"/>
  <c r="BF1296"/>
  <c r="AU1296"/>
  <c r="BC1296"/>
  <c r="BF1292"/>
  <c r="BD1292"/>
  <c r="BE1292" s="1"/>
  <c r="AU1292"/>
  <c r="BC1292"/>
  <c r="BF1284"/>
  <c r="BD1284"/>
  <c r="BE1284" s="1"/>
  <c r="AU1284"/>
  <c r="BC1284"/>
  <c r="BD1280"/>
  <c r="BE1280" s="1"/>
  <c r="BF1280"/>
  <c r="AU1280"/>
  <c r="BC1280"/>
  <c r="BF1276"/>
  <c r="BD1276"/>
  <c r="BE1276" s="1"/>
  <c r="AU1276"/>
  <c r="BC1276"/>
  <c r="BF1268"/>
  <c r="BD1268"/>
  <c r="BE1268" s="1"/>
  <c r="AU1268"/>
  <c r="BC1268"/>
  <c r="BD1264"/>
  <c r="BE1264" s="1"/>
  <c r="BF1264"/>
  <c r="AU1264"/>
  <c r="BC1264"/>
  <c r="BF1260"/>
  <c r="BD1260"/>
  <c r="BE1260" s="1"/>
  <c r="AU1260"/>
  <c r="BC1260"/>
  <c r="BD1248"/>
  <c r="BE1248" s="1"/>
  <c r="BF1248"/>
  <c r="AU1248"/>
  <c r="BC1248"/>
  <c r="BF1244"/>
  <c r="BD1244"/>
  <c r="BE1244" s="1"/>
  <c r="AU1244"/>
  <c r="BC1244"/>
  <c r="BF1236"/>
  <c r="BD1236"/>
  <c r="BE1236" s="1"/>
  <c r="AU1236"/>
  <c r="BC1236"/>
  <c r="BF1228"/>
  <c r="BD1228"/>
  <c r="BE1228" s="1"/>
  <c r="AU1228"/>
  <c r="BC1228"/>
  <c r="BD1224"/>
  <c r="BE1224" s="1"/>
  <c r="BF1224"/>
  <c r="AU1224"/>
  <c r="BC1224"/>
  <c r="BD1216"/>
  <c r="BE1216" s="1"/>
  <c r="BF1216"/>
  <c r="AU1216"/>
  <c r="BC1216"/>
  <c r="BF1212"/>
  <c r="BD1212"/>
  <c r="BE1212" s="1"/>
  <c r="AU1212"/>
  <c r="BC1212"/>
  <c r="BF1204"/>
  <c r="BD1204"/>
  <c r="BE1204" s="1"/>
  <c r="AU1204"/>
  <c r="BC1204"/>
  <c r="BD1192"/>
  <c r="BE1192" s="1"/>
  <c r="BF1192"/>
  <c r="AU1192"/>
  <c r="BC1192"/>
  <c r="BF1188"/>
  <c r="BD1188"/>
  <c r="BE1188" s="1"/>
  <c r="AU1188"/>
  <c r="BC1188"/>
  <c r="BD1176"/>
  <c r="BE1176" s="1"/>
  <c r="BF1176"/>
  <c r="AU1176"/>
  <c r="BC1176"/>
  <c r="BF1164"/>
  <c r="BD1164"/>
  <c r="BE1164" s="1"/>
  <c r="AU1164"/>
  <c r="BC1164"/>
  <c r="BF1156"/>
  <c r="BD1156"/>
  <c r="BE1156" s="1"/>
  <c r="AU1156"/>
  <c r="BC1156"/>
  <c r="BD1152"/>
  <c r="BE1152" s="1"/>
  <c r="BF1152"/>
  <c r="AU1152"/>
  <c r="BC1152"/>
  <c r="BF1148"/>
  <c r="BD1148"/>
  <c r="BE1148" s="1"/>
  <c r="AU1148"/>
  <c r="BC1148"/>
  <c r="BF1140"/>
  <c r="BD1140"/>
  <c r="BE1140" s="1"/>
  <c r="AU1140"/>
  <c r="BC1140"/>
  <c r="BF1132"/>
  <c r="BD1132"/>
  <c r="BE1132" s="1"/>
  <c r="AU1132"/>
  <c r="BC1132"/>
  <c r="BD1128"/>
  <c r="BE1128" s="1"/>
  <c r="BF1128"/>
  <c r="AU1128"/>
  <c r="BC1128"/>
  <c r="BD1120"/>
  <c r="BE1120" s="1"/>
  <c r="BF1120"/>
  <c r="AU1120"/>
  <c r="BC1120"/>
  <c r="BF1116"/>
  <c r="BD1116"/>
  <c r="BE1116" s="1"/>
  <c r="AU1116"/>
  <c r="BC1116"/>
  <c r="BF1108"/>
  <c r="BD1108"/>
  <c r="BE1108" s="1"/>
  <c r="AU1108"/>
  <c r="BC1108"/>
  <c r="BF1100"/>
  <c r="BD1100"/>
  <c r="BE1100" s="1"/>
  <c r="AU1100"/>
  <c r="BC1100"/>
  <c r="BD1096"/>
  <c r="BE1096" s="1"/>
  <c r="BF1096"/>
  <c r="AU1096"/>
  <c r="BC1096"/>
  <c r="BD1088"/>
  <c r="BE1088" s="1"/>
  <c r="BF1088"/>
  <c r="AU1088"/>
  <c r="BC1088"/>
  <c r="BF1084"/>
  <c r="BD1084"/>
  <c r="BE1084" s="1"/>
  <c r="AU1084"/>
  <c r="BC1084"/>
  <c r="BD1080"/>
  <c r="BE1080" s="1"/>
  <c r="BF1080"/>
  <c r="AU1080"/>
  <c r="BC1080"/>
  <c r="BD1072"/>
  <c r="BE1072" s="1"/>
  <c r="BF1072"/>
  <c r="AU1072"/>
  <c r="BC1072"/>
  <c r="BD1064"/>
  <c r="BE1064" s="1"/>
  <c r="BF1064"/>
  <c r="AU1064"/>
  <c r="BC1064"/>
  <c r="BF1060"/>
  <c r="BD1060"/>
  <c r="BE1060" s="1"/>
  <c r="AU1060"/>
  <c r="BC1060"/>
  <c r="BF1052"/>
  <c r="BD1052"/>
  <c r="BE1052" s="1"/>
  <c r="AU1052"/>
  <c r="BC1052"/>
  <c r="BD1032"/>
  <c r="BE1032" s="1"/>
  <c r="BF1032"/>
  <c r="AU1032"/>
  <c r="BC1032"/>
  <c r="BD1024"/>
  <c r="BE1024" s="1"/>
  <c r="BF1024"/>
  <c r="AU1024"/>
  <c r="BC1024"/>
  <c r="BF1020"/>
  <c r="BD1020"/>
  <c r="BE1020" s="1"/>
  <c r="AU1020"/>
  <c r="BC1020"/>
  <c r="BD1016"/>
  <c r="BE1016" s="1"/>
  <c r="BF1016"/>
  <c r="AU1016"/>
  <c r="BC1016"/>
  <c r="BD1008"/>
  <c r="BE1008" s="1"/>
  <c r="BF1008"/>
  <c r="AU1008"/>
  <c r="BC1008"/>
  <c r="BD1000"/>
  <c r="BE1000" s="1"/>
  <c r="BF1000"/>
  <c r="AU1000"/>
  <c r="BC1000"/>
  <c r="BF988"/>
  <c r="BD988"/>
  <c r="BE988" s="1"/>
  <c r="AU988"/>
  <c r="BC988"/>
  <c r="BF980"/>
  <c r="BD980"/>
  <c r="BE980" s="1"/>
  <c r="AU980"/>
  <c r="BC980"/>
  <c r="BD976"/>
  <c r="BE976" s="1"/>
  <c r="BF976"/>
  <c r="AU976"/>
  <c r="BC976"/>
  <c r="BD968"/>
  <c r="BE968" s="1"/>
  <c r="BF968"/>
  <c r="AU968"/>
  <c r="BC968"/>
  <c r="BF956"/>
  <c r="BD956"/>
  <c r="BE956" s="1"/>
  <c r="AU956"/>
  <c r="BC956"/>
  <c r="BD944"/>
  <c r="BE944" s="1"/>
  <c r="BF944"/>
  <c r="AU944"/>
  <c r="BC944"/>
  <c r="BF940"/>
  <c r="BD940"/>
  <c r="BE940" s="1"/>
  <c r="AU940"/>
  <c r="BC940"/>
  <c r="BD936"/>
  <c r="BE936" s="1"/>
  <c r="BF936"/>
  <c r="AU936"/>
  <c r="BC936"/>
  <c r="BD928"/>
  <c r="BE928" s="1"/>
  <c r="BF928"/>
  <c r="AU928"/>
  <c r="BC928"/>
  <c r="BF924"/>
  <c r="BD924"/>
  <c r="BE924" s="1"/>
  <c r="AU924"/>
  <c r="BC924"/>
  <c r="BF916"/>
  <c r="BD916"/>
  <c r="BE916" s="1"/>
  <c r="AU916"/>
  <c r="BC916"/>
  <c r="BF908"/>
  <c r="BD908"/>
  <c r="BE908" s="1"/>
  <c r="AU908"/>
  <c r="BC908"/>
  <c r="BD904"/>
  <c r="BE904" s="1"/>
  <c r="BF904"/>
  <c r="AU904"/>
  <c r="BC904"/>
  <c r="BD892"/>
  <c r="BE892" s="1"/>
  <c r="BF892"/>
  <c r="AU892"/>
  <c r="BC892"/>
  <c r="BF884"/>
  <c r="BD884"/>
  <c r="BE884" s="1"/>
  <c r="AU884"/>
  <c r="BC884"/>
  <c r="BF880"/>
  <c r="BD880"/>
  <c r="BE880" s="1"/>
  <c r="AU880"/>
  <c r="BC880"/>
  <c r="BF876"/>
  <c r="BD876"/>
  <c r="BE876" s="1"/>
  <c r="AU876"/>
  <c r="BC876"/>
  <c r="BD868"/>
  <c r="BE868" s="1"/>
  <c r="BF868"/>
  <c r="AU868"/>
  <c r="BC868"/>
  <c r="BD864"/>
  <c r="BE864" s="1"/>
  <c r="BF864"/>
  <c r="AU864"/>
  <c r="BC864"/>
  <c r="BF852"/>
  <c r="BD852"/>
  <c r="BE852" s="1"/>
  <c r="AU852"/>
  <c r="BC852"/>
  <c r="BD836"/>
  <c r="BE836" s="1"/>
  <c r="BF836"/>
  <c r="AU836"/>
  <c r="BC836"/>
  <c r="BF824"/>
  <c r="BD824"/>
  <c r="BE824" s="1"/>
  <c r="AU824"/>
  <c r="BC824"/>
  <c r="BF792"/>
  <c r="BD792"/>
  <c r="BE792" s="1"/>
  <c r="AU792"/>
  <c r="BC792"/>
  <c r="BA2159"/>
  <c r="BB2159"/>
  <c r="BA2314"/>
  <c r="BB2314"/>
  <c r="BA2318"/>
  <c r="BB2318"/>
  <c r="BA2322"/>
  <c r="BB2322"/>
  <c r="BA2326"/>
  <c r="BB2326"/>
  <c r="BA2349"/>
  <c r="BB2349"/>
  <c r="BA2423"/>
  <c r="BB2423"/>
  <c r="BA2427"/>
  <c r="BB2427"/>
  <c r="BA2431"/>
  <c r="BB2431"/>
  <c r="BF2444"/>
  <c r="BD2444"/>
  <c r="BE2444" s="1"/>
  <c r="AU2444"/>
  <c r="BC2444"/>
  <c r="BD2446"/>
  <c r="BE2446" s="1"/>
  <c r="BF2446"/>
  <c r="AU2446"/>
  <c r="BC2446"/>
  <c r="BF2448"/>
  <c r="BD2448"/>
  <c r="BE2448" s="1"/>
  <c r="AU2448"/>
  <c r="BC2448"/>
  <c r="BA2451"/>
  <c r="BB2451"/>
  <c r="BA2455"/>
  <c r="BB2455"/>
  <c r="BA2458"/>
  <c r="BB2458"/>
  <c r="BA2460"/>
  <c r="BB2460"/>
  <c r="BA2462"/>
  <c r="BB2462"/>
  <c r="BA2466"/>
  <c r="BB2466"/>
  <c r="BA2470"/>
  <c r="BB2470"/>
  <c r="BA2474"/>
  <c r="BB2474"/>
  <c r="BA2478"/>
  <c r="BB2478"/>
  <c r="BA2482"/>
  <c r="BB2482"/>
  <c r="BA2486"/>
  <c r="BB2486"/>
  <c r="BA2490"/>
  <c r="BB2490"/>
  <c r="BA2498"/>
  <c r="BB2498"/>
  <c r="BA2506"/>
  <c r="BB2506"/>
  <c r="BA2510"/>
  <c r="BB2510"/>
  <c r="BA2514"/>
  <c r="BB2514"/>
  <c r="BA2518"/>
  <c r="BB2518"/>
  <c r="BA2522"/>
  <c r="BB2522"/>
  <c r="BA2524"/>
  <c r="BB2524"/>
  <c r="BA2526"/>
  <c r="BB2526"/>
  <c r="BA2528"/>
  <c r="BB2528"/>
  <c r="BD2442"/>
  <c r="BE2442" s="1"/>
  <c r="BF2442"/>
  <c r="AU2442"/>
  <c r="BC2442"/>
  <c r="BF2438"/>
  <c r="BD2438"/>
  <c r="BE2438" s="1"/>
  <c r="AU2438"/>
  <c r="BC2438"/>
  <c r="BD2434"/>
  <c r="BE2434" s="1"/>
  <c r="AU2434"/>
  <c r="BF2434"/>
  <c r="BC2434"/>
  <c r="BF2430"/>
  <c r="BD2430"/>
  <c r="BE2430" s="1"/>
  <c r="AU2430"/>
  <c r="BC2430"/>
  <c r="BD2426"/>
  <c r="BE2426" s="1"/>
  <c r="BF2426"/>
  <c r="AU2426"/>
  <c r="BC2426"/>
  <c r="BF2422"/>
  <c r="AU2422"/>
  <c r="BD2422"/>
  <c r="BE2422" s="1"/>
  <c r="BC2422"/>
  <c r="BD2418"/>
  <c r="BE2418" s="1"/>
  <c r="BF2418"/>
  <c r="AU2418"/>
  <c r="BC2418"/>
  <c r="BF2414"/>
  <c r="BD2414"/>
  <c r="BE2414" s="1"/>
  <c r="AU2414"/>
  <c r="BC2414"/>
  <c r="BD2410"/>
  <c r="BE2410" s="1"/>
  <c r="BF2410"/>
  <c r="AU2410"/>
  <c r="BC2410"/>
  <c r="BF2406"/>
  <c r="BD2406"/>
  <c r="BE2406" s="1"/>
  <c r="AU2406"/>
  <c r="BC2406"/>
  <c r="BD2402"/>
  <c r="BE2402" s="1"/>
  <c r="BF2402"/>
  <c r="AU2402"/>
  <c r="BC2402"/>
  <c r="BF2398"/>
  <c r="BD2398"/>
  <c r="BE2398" s="1"/>
  <c r="AU2398"/>
  <c r="BC2398"/>
  <c r="BD2394"/>
  <c r="BE2394" s="1"/>
  <c r="BF2394"/>
  <c r="AU2394"/>
  <c r="BC2394"/>
  <c r="BF2390"/>
  <c r="AU2390"/>
  <c r="BD2390"/>
  <c r="BE2390" s="1"/>
  <c r="BC2390"/>
  <c r="BD2386"/>
  <c r="BE2386" s="1"/>
  <c r="BF2386"/>
  <c r="AU2386"/>
  <c r="BC2386"/>
  <c r="BF2382"/>
  <c r="BD2382"/>
  <c r="BE2382" s="1"/>
  <c r="AU2382"/>
  <c r="BC2382"/>
  <c r="BD2378"/>
  <c r="BE2378" s="1"/>
  <c r="BF2378"/>
  <c r="AU2378"/>
  <c r="BC2378"/>
  <c r="BF2374"/>
  <c r="BD2374"/>
  <c r="BE2374" s="1"/>
  <c r="AU2374"/>
  <c r="BC2374"/>
  <c r="BD2370"/>
  <c r="BE2370" s="1"/>
  <c r="AU2370"/>
  <c r="BF2370"/>
  <c r="BC2370"/>
  <c r="BF2366"/>
  <c r="BD2366"/>
  <c r="BE2366" s="1"/>
  <c r="AU2366"/>
  <c r="BC2366"/>
  <c r="BD2362"/>
  <c r="BE2362" s="1"/>
  <c r="BF2362"/>
  <c r="AU2362"/>
  <c r="BC2362"/>
  <c r="BF2358"/>
  <c r="AU2358"/>
  <c r="BD2358"/>
  <c r="BE2358" s="1"/>
  <c r="BC2358"/>
  <c r="BD2354"/>
  <c r="BE2354" s="1"/>
  <c r="BF2354"/>
  <c r="AU2354"/>
  <c r="BC2354"/>
  <c r="BF2350"/>
  <c r="BD2350"/>
  <c r="BE2350" s="1"/>
  <c r="AU2350"/>
  <c r="BC2350"/>
  <c r="BD2346"/>
  <c r="BE2346" s="1"/>
  <c r="BF2346"/>
  <c r="AU2346"/>
  <c r="BC2346"/>
  <c r="BF2342"/>
  <c r="BD2342"/>
  <c r="BE2342" s="1"/>
  <c r="AU2342"/>
  <c r="BC2342"/>
  <c r="BD2338"/>
  <c r="BE2338" s="1"/>
  <c r="AU2338"/>
  <c r="BF2338"/>
  <c r="BC2338"/>
  <c r="BF2334"/>
  <c r="BD2334"/>
  <c r="BE2334" s="1"/>
  <c r="AU2334"/>
  <c r="BC2334"/>
  <c r="BD2330"/>
  <c r="BE2330" s="1"/>
  <c r="BF2330"/>
  <c r="AU2330"/>
  <c r="BC2330"/>
  <c r="BF2326"/>
  <c r="BD2326"/>
  <c r="BE2326" s="1"/>
  <c r="AU2326"/>
  <c r="BC2326"/>
  <c r="BD2322"/>
  <c r="BE2322" s="1"/>
  <c r="BF2322"/>
  <c r="AU2322"/>
  <c r="BC2322"/>
  <c r="BF2318"/>
  <c r="BD2318"/>
  <c r="BE2318" s="1"/>
  <c r="AU2318"/>
  <c r="BC2318"/>
  <c r="BD2314"/>
  <c r="BE2314" s="1"/>
  <c r="BF2314"/>
  <c r="AU2314"/>
  <c r="BC2314"/>
  <c r="BF2310"/>
  <c r="BD2310"/>
  <c r="BE2310" s="1"/>
  <c r="AU2310"/>
  <c r="BC2310"/>
  <c r="BD2306"/>
  <c r="BE2306" s="1"/>
  <c r="AU2306"/>
  <c r="BF2306"/>
  <c r="BC2306"/>
  <c r="BF2302"/>
  <c r="BD2302"/>
  <c r="BE2302" s="1"/>
  <c r="AU2302"/>
  <c r="BC2302"/>
  <c r="BD2298"/>
  <c r="BE2298" s="1"/>
  <c r="BF2298"/>
  <c r="AU2298"/>
  <c r="BC2298"/>
  <c r="BF2294"/>
  <c r="AU2294"/>
  <c r="BD2294"/>
  <c r="BE2294" s="1"/>
  <c r="BC2294"/>
  <c r="BD2290"/>
  <c r="BE2290" s="1"/>
  <c r="BF2290"/>
  <c r="AU2290"/>
  <c r="BC2290"/>
  <c r="BF2286"/>
  <c r="BD2286"/>
  <c r="BE2286" s="1"/>
  <c r="AU2286"/>
  <c r="BC2286"/>
  <c r="BD2282"/>
  <c r="BE2282" s="1"/>
  <c r="BF2282"/>
  <c r="AU2282"/>
  <c r="BC2282"/>
  <c r="BF2278"/>
  <c r="BD2278"/>
  <c r="BE2278" s="1"/>
  <c r="AU2278"/>
  <c r="BC2278"/>
  <c r="BD2274"/>
  <c r="BE2274" s="1"/>
  <c r="BF2274"/>
  <c r="AU2274"/>
  <c r="BC2274"/>
  <c r="BF2270"/>
  <c r="BD2270"/>
  <c r="BE2270" s="1"/>
  <c r="AU2270"/>
  <c r="BC2270"/>
  <c r="BD2267"/>
  <c r="BE2267" s="1"/>
  <c r="BF2267"/>
  <c r="AU2267"/>
  <c r="BC2267"/>
  <c r="BF2263"/>
  <c r="AU2263"/>
  <c r="BD2263"/>
  <c r="BE2263" s="1"/>
  <c r="BC2263"/>
  <c r="BD2259"/>
  <c r="BE2259" s="1"/>
  <c r="BF2259"/>
  <c r="AU2259"/>
  <c r="BC2259"/>
  <c r="BF2255"/>
  <c r="BD2255"/>
  <c r="BE2255" s="1"/>
  <c r="AU2255"/>
  <c r="BC2255"/>
  <c r="BD2251"/>
  <c r="BE2251" s="1"/>
  <c r="BF2251"/>
  <c r="AU2251"/>
  <c r="BC2251"/>
  <c r="BF2247"/>
  <c r="BD2247"/>
  <c r="BE2247" s="1"/>
  <c r="AU2247"/>
  <c r="BC2247"/>
  <c r="BD2243"/>
  <c r="BE2243" s="1"/>
  <c r="AU2243"/>
  <c r="BF2243"/>
  <c r="BC2243"/>
  <c r="BF2239"/>
  <c r="BD2239"/>
  <c r="BE2239" s="1"/>
  <c r="AU2239"/>
  <c r="BC2239"/>
  <c r="BD2235"/>
  <c r="BE2235" s="1"/>
  <c r="BF2235"/>
  <c r="AU2235"/>
  <c r="BC2235"/>
  <c r="BF2231"/>
  <c r="AU2231"/>
  <c r="BD2231"/>
  <c r="BE2231" s="1"/>
  <c r="BC2231"/>
  <c r="BD2227"/>
  <c r="BE2227" s="1"/>
  <c r="BF2227"/>
  <c r="AU2227"/>
  <c r="BC2227"/>
  <c r="BF2223"/>
  <c r="BD2223"/>
  <c r="BE2223" s="1"/>
  <c r="AU2223"/>
  <c r="BC2223"/>
  <c r="BD2219"/>
  <c r="BE2219" s="1"/>
  <c r="BF2219"/>
  <c r="AU2219"/>
  <c r="BC2219"/>
  <c r="BF2215"/>
  <c r="BD2215"/>
  <c r="BE2215" s="1"/>
  <c r="AU2215"/>
  <c r="BC2215"/>
  <c r="BD2211"/>
  <c r="BE2211" s="1"/>
  <c r="AU2211"/>
  <c r="BF2211"/>
  <c r="BC2211"/>
  <c r="BF2207"/>
  <c r="BD2207"/>
  <c r="BE2207" s="1"/>
  <c r="AU2207"/>
  <c r="BC2207"/>
  <c r="BD2203"/>
  <c r="BE2203" s="1"/>
  <c r="BF2203"/>
  <c r="AU2203"/>
  <c r="BC2203"/>
  <c r="BF2199"/>
  <c r="BD2199"/>
  <c r="BE2199" s="1"/>
  <c r="AU2199"/>
  <c r="BC2199"/>
  <c r="BD2195"/>
  <c r="BE2195" s="1"/>
  <c r="BF2195"/>
  <c r="AU2195"/>
  <c r="BC2195"/>
  <c r="BF2191"/>
  <c r="BD2191"/>
  <c r="BE2191" s="1"/>
  <c r="AU2191"/>
  <c r="BC2191"/>
  <c r="BD2187"/>
  <c r="BE2187" s="1"/>
  <c r="BF2187"/>
  <c r="AU2187"/>
  <c r="BC2187"/>
  <c r="BF2183"/>
  <c r="BD2183"/>
  <c r="BE2183" s="1"/>
  <c r="AU2183"/>
  <c r="BC2183"/>
  <c r="BD2179"/>
  <c r="BE2179" s="1"/>
  <c r="AU2179"/>
  <c r="BF2179"/>
  <c r="BC2179"/>
  <c r="BF2175"/>
  <c r="BD2175"/>
  <c r="BE2175" s="1"/>
  <c r="AU2175"/>
  <c r="BC2175"/>
  <c r="BD2171"/>
  <c r="BE2171" s="1"/>
  <c r="BF2171"/>
  <c r="AU2171"/>
  <c r="BC2171"/>
  <c r="BF2167"/>
  <c r="AU2167"/>
  <c r="BD2167"/>
  <c r="BE2167" s="1"/>
  <c r="BC2167"/>
  <c r="BD2163"/>
  <c r="BE2163" s="1"/>
  <c r="BF2163"/>
  <c r="AU2163"/>
  <c r="BC2163"/>
  <c r="BF2159"/>
  <c r="BD2159"/>
  <c r="BE2159" s="1"/>
  <c r="AU2159"/>
  <c r="BC2159"/>
  <c r="BD2155"/>
  <c r="BE2155" s="1"/>
  <c r="BF2155"/>
  <c r="AU2155"/>
  <c r="BC2155"/>
  <c r="BF2151"/>
  <c r="BD2151"/>
  <c r="BE2151" s="1"/>
  <c r="AU2151"/>
  <c r="BC2151"/>
  <c r="BD2147"/>
  <c r="BE2147" s="1"/>
  <c r="BF2147"/>
  <c r="AU2147"/>
  <c r="BC2147"/>
  <c r="BF2143"/>
  <c r="BD2143"/>
  <c r="BE2143" s="1"/>
  <c r="AU2143"/>
  <c r="BC2143"/>
  <c r="BD2139"/>
  <c r="BE2139" s="1"/>
  <c r="BF2139"/>
  <c r="AU2139"/>
  <c r="BC2139"/>
  <c r="BF2135"/>
  <c r="AU2135"/>
  <c r="BD2135"/>
  <c r="BE2135" s="1"/>
  <c r="BC2135"/>
  <c r="BD2131"/>
  <c r="BE2131" s="1"/>
  <c r="BF2131"/>
  <c r="AU2131"/>
  <c r="BC2131"/>
  <c r="BF2127"/>
  <c r="BD2127"/>
  <c r="BE2127" s="1"/>
  <c r="AU2127"/>
  <c r="BC2127"/>
  <c r="BD2123"/>
  <c r="BE2123" s="1"/>
  <c r="BF2123"/>
  <c r="AU2123"/>
  <c r="BC2123"/>
  <c r="BF2119"/>
  <c r="BD2119"/>
  <c r="BE2119" s="1"/>
  <c r="AU2119"/>
  <c r="BC2119"/>
  <c r="BD2115"/>
  <c r="BE2115" s="1"/>
  <c r="AU2115"/>
  <c r="BF2115"/>
  <c r="BC2115"/>
  <c r="BF2111"/>
  <c r="BD2111"/>
  <c r="BE2111" s="1"/>
  <c r="AU2111"/>
  <c r="BC2111"/>
  <c r="BD2107"/>
  <c r="BE2107" s="1"/>
  <c r="BF2107"/>
  <c r="AU2107"/>
  <c r="BC2107"/>
  <c r="BF2103"/>
  <c r="AU2103"/>
  <c r="BD2103"/>
  <c r="BE2103" s="1"/>
  <c r="BC2103"/>
  <c r="BD2099"/>
  <c r="BE2099" s="1"/>
  <c r="BF2099"/>
  <c r="AU2099"/>
  <c r="BC2099"/>
  <c r="BF2095"/>
  <c r="BD2095"/>
  <c r="BE2095" s="1"/>
  <c r="AU2095"/>
  <c r="BC2095"/>
  <c r="BD2091"/>
  <c r="BE2091" s="1"/>
  <c r="BF2091"/>
  <c r="AU2091"/>
  <c r="BC2091"/>
  <c r="BF2087"/>
  <c r="BD2087"/>
  <c r="BE2087" s="1"/>
  <c r="AU2087"/>
  <c r="BC2087"/>
  <c r="BD2083"/>
  <c r="BE2083" s="1"/>
  <c r="AU2083"/>
  <c r="BF2083"/>
  <c r="BC2083"/>
  <c r="BF2079"/>
  <c r="BD2079"/>
  <c r="BE2079" s="1"/>
  <c r="AU2079"/>
  <c r="BC2079"/>
  <c r="BD2075"/>
  <c r="BE2075" s="1"/>
  <c r="BF2075"/>
  <c r="AU2075"/>
  <c r="BC2075"/>
  <c r="BF2071"/>
  <c r="BD2071"/>
  <c r="BE2071" s="1"/>
  <c r="AU2071"/>
  <c r="BC2071"/>
  <c r="BD2067"/>
  <c r="BE2067" s="1"/>
  <c r="BF2067"/>
  <c r="AU2067"/>
  <c r="BC2067"/>
  <c r="BD2063"/>
  <c r="BE2063" s="1"/>
  <c r="BF2063"/>
  <c r="AU2063"/>
  <c r="BC2063"/>
  <c r="BF2059"/>
  <c r="AU2059"/>
  <c r="BD2059"/>
  <c r="BE2059" s="1"/>
  <c r="BC2059"/>
  <c r="BF2055"/>
  <c r="BD2055"/>
  <c r="BE2055" s="1"/>
  <c r="AU2055"/>
  <c r="BC2055"/>
  <c r="BF2051"/>
  <c r="BD2051"/>
  <c r="BE2051" s="1"/>
  <c r="AU2051"/>
  <c r="BC2051"/>
  <c r="BF2047"/>
  <c r="BD2047"/>
  <c r="BE2047" s="1"/>
  <c r="AU2047"/>
  <c r="BC2047"/>
  <c r="BD2043"/>
  <c r="BE2043" s="1"/>
  <c r="BF2043"/>
  <c r="AU2043"/>
  <c r="BC2043"/>
  <c r="BF2039"/>
  <c r="BD2039"/>
  <c r="BE2039" s="1"/>
  <c r="AU2039"/>
  <c r="BC2039"/>
  <c r="BF2035"/>
  <c r="BD2035"/>
  <c r="BE2035" s="1"/>
  <c r="AU2035"/>
  <c r="BC2035"/>
  <c r="BD2031"/>
  <c r="BE2031" s="1"/>
  <c r="BF2031"/>
  <c r="AU2031"/>
  <c r="BC2031"/>
  <c r="BD2027"/>
  <c r="BE2027" s="1"/>
  <c r="BF2027"/>
  <c r="AU2027"/>
  <c r="BC2027"/>
  <c r="BF2023"/>
  <c r="BD2023"/>
  <c r="BE2023" s="1"/>
  <c r="AU2023"/>
  <c r="BC2023"/>
  <c r="BF2019"/>
  <c r="BD2019"/>
  <c r="BE2019" s="1"/>
  <c r="AU2019"/>
  <c r="BC2019"/>
  <c r="BF2015"/>
  <c r="BD2015"/>
  <c r="BE2015" s="1"/>
  <c r="AU2015"/>
  <c r="BC2015"/>
  <c r="BD2011"/>
  <c r="BE2011" s="1"/>
  <c r="BF2011"/>
  <c r="AU2011"/>
  <c r="BC2011"/>
  <c r="BF2007"/>
  <c r="BD2007"/>
  <c r="BE2007" s="1"/>
  <c r="AU2007"/>
  <c r="BC2007"/>
  <c r="BF2003"/>
  <c r="BD2003"/>
  <c r="BE2003" s="1"/>
  <c r="AU2003"/>
  <c r="BC2003"/>
  <c r="BD1999"/>
  <c r="BE1999" s="1"/>
  <c r="BF1999"/>
  <c r="AU1999"/>
  <c r="BC1999"/>
  <c r="BD1995"/>
  <c r="BE1995" s="1"/>
  <c r="BF1995"/>
  <c r="AU1995"/>
  <c r="BC1995"/>
  <c r="BF1991"/>
  <c r="BD1991"/>
  <c r="BE1991" s="1"/>
  <c r="AU1991"/>
  <c r="BC1991"/>
  <c r="BF1987"/>
  <c r="BD1987"/>
  <c r="BE1987" s="1"/>
  <c r="AU1987"/>
  <c r="BC1987"/>
  <c r="BF1983"/>
  <c r="BD1983"/>
  <c r="BE1983" s="1"/>
  <c r="AU1983"/>
  <c r="BC1983"/>
  <c r="BD1979"/>
  <c r="BE1979" s="1"/>
  <c r="BF1979"/>
  <c r="AU1979"/>
  <c r="BC1979"/>
  <c r="BF1975"/>
  <c r="BD1975"/>
  <c r="BE1975" s="1"/>
  <c r="AU1975"/>
  <c r="BC1975"/>
  <c r="BF1971"/>
  <c r="BD1971"/>
  <c r="BE1971" s="1"/>
  <c r="AU1971"/>
  <c r="BC1971"/>
  <c r="AU176"/>
  <c r="AU172"/>
  <c r="AU168"/>
  <c r="AU164"/>
  <c r="AU160"/>
  <c r="AU156"/>
  <c r="AU152"/>
  <c r="AU148"/>
  <c r="AU144"/>
  <c r="AU140"/>
  <c r="AU136"/>
  <c r="AU132"/>
  <c r="AU128"/>
  <c r="AU124"/>
  <c r="AU120"/>
  <c r="AU116"/>
  <c r="AU112"/>
  <c r="AU108"/>
  <c r="AU104"/>
  <c r="AU100"/>
  <c r="AU96"/>
  <c r="AU92"/>
  <c r="AU88"/>
  <c r="AU84"/>
  <c r="AU80"/>
  <c r="AU76"/>
  <c r="AU72"/>
  <c r="AU68"/>
  <c r="AU64"/>
  <c r="AU60"/>
  <c r="AU56"/>
  <c r="AU52"/>
  <c r="AU48"/>
  <c r="AU44"/>
  <c r="AU40"/>
  <c r="AU36"/>
  <c r="AU32"/>
  <c r="AU28"/>
  <c r="AU24"/>
  <c r="AU20"/>
  <c r="AU16"/>
  <c r="AU12"/>
  <c r="AU8"/>
  <c r="AU4"/>
  <c r="BC4"/>
  <c r="BD172"/>
  <c r="BE172" s="1"/>
  <c r="BD156"/>
  <c r="BE156" s="1"/>
  <c r="BD140"/>
  <c r="BE140" s="1"/>
  <c r="BD124"/>
  <c r="BE124" s="1"/>
  <c r="BD108"/>
  <c r="BE108" s="1"/>
  <c r="BD92"/>
  <c r="BE92" s="1"/>
  <c r="BD76"/>
  <c r="BE76" s="1"/>
  <c r="BD60"/>
  <c r="BE60" s="1"/>
  <c r="BD44"/>
  <c r="BE44" s="1"/>
  <c r="BD28"/>
  <c r="BE28" s="1"/>
  <c r="BD12"/>
  <c r="BE12" s="1"/>
  <c r="BF172"/>
  <c r="BF156"/>
  <c r="BF140"/>
  <c r="BF124"/>
  <c r="BF108"/>
  <c r="BF92"/>
  <c r="BF76"/>
  <c r="BF60"/>
  <c r="BF44"/>
  <c r="BF28"/>
  <c r="BF12"/>
  <c r="BC168"/>
  <c r="BC152"/>
  <c r="BC136"/>
  <c r="BC120"/>
  <c r="BC104"/>
  <c r="BC88"/>
  <c r="BC72"/>
  <c r="BC56"/>
  <c r="BC40"/>
  <c r="BC24"/>
  <c r="BC8"/>
  <c r="BD1964"/>
  <c r="BE1964" s="1"/>
  <c r="BF1964"/>
  <c r="AU1964"/>
  <c r="BC1964"/>
  <c r="BF1960"/>
  <c r="BD1960"/>
  <c r="BE1960" s="1"/>
  <c r="AU1960"/>
  <c r="BC1960"/>
  <c r="BF1956"/>
  <c r="BD1956"/>
  <c r="BE1956" s="1"/>
  <c r="AU1956"/>
  <c r="BC1956"/>
  <c r="BF1952"/>
  <c r="BD1952"/>
  <c r="BE1952" s="1"/>
  <c r="AU1952"/>
  <c r="BC1952"/>
  <c r="BD1948"/>
  <c r="BE1948" s="1"/>
  <c r="BF1948"/>
  <c r="AU1948"/>
  <c r="BC1948"/>
  <c r="BF1944"/>
  <c r="BD1944"/>
  <c r="BE1944" s="1"/>
  <c r="AU1944"/>
  <c r="BC1944"/>
  <c r="BF1940"/>
  <c r="BD1940"/>
  <c r="BE1940" s="1"/>
  <c r="AU1940"/>
  <c r="BC1940"/>
  <c r="BD1936"/>
  <c r="BE1936" s="1"/>
  <c r="BF1936"/>
  <c r="AU1936"/>
  <c r="BC1936"/>
  <c r="BD1932"/>
  <c r="BE1932" s="1"/>
  <c r="BF1932"/>
  <c r="AU1932"/>
  <c r="BC1932"/>
  <c r="BF1928"/>
  <c r="BD1928"/>
  <c r="BE1928" s="1"/>
  <c r="AU1928"/>
  <c r="BC1928"/>
  <c r="BF1924"/>
  <c r="BD1924"/>
  <c r="BE1924" s="1"/>
  <c r="AU1924"/>
  <c r="BC1924"/>
  <c r="BF1920"/>
  <c r="BD1920"/>
  <c r="BE1920" s="1"/>
  <c r="AU1920"/>
  <c r="BC1920"/>
  <c r="BD1916"/>
  <c r="BE1916" s="1"/>
  <c r="BF1916"/>
  <c r="AU1916"/>
  <c r="BC1916"/>
  <c r="BF1912"/>
  <c r="BD1912"/>
  <c r="BE1912" s="1"/>
  <c r="AU1912"/>
  <c r="BC1912"/>
  <c r="BF1908"/>
  <c r="BD1908"/>
  <c r="BE1908" s="1"/>
  <c r="AU1908"/>
  <c r="BC1908"/>
  <c r="BD1904"/>
  <c r="BE1904" s="1"/>
  <c r="BF1904"/>
  <c r="AU1904"/>
  <c r="BC1904"/>
  <c r="BD1900"/>
  <c r="BE1900" s="1"/>
  <c r="BF1900"/>
  <c r="AU1900"/>
  <c r="BC1900"/>
  <c r="BF1896"/>
  <c r="BD1896"/>
  <c r="BE1896" s="1"/>
  <c r="AU1896"/>
  <c r="BC1896"/>
  <c r="BF1892"/>
  <c r="BD1892"/>
  <c r="BE1892" s="1"/>
  <c r="AU1892"/>
  <c r="BC1892"/>
  <c r="BD1888"/>
  <c r="BE1888" s="1"/>
  <c r="BF1888"/>
  <c r="AU1888"/>
  <c r="BC1888"/>
  <c r="BD1884"/>
  <c r="BE1884" s="1"/>
  <c r="BF1884"/>
  <c r="AU1884"/>
  <c r="BC1884"/>
  <c r="BF1880"/>
  <c r="BD1880"/>
  <c r="BE1880" s="1"/>
  <c r="AU1880"/>
  <c r="BC1880"/>
  <c r="BF1876"/>
  <c r="BD1876"/>
  <c r="BE1876" s="1"/>
  <c r="AU1876"/>
  <c r="BC1876"/>
  <c r="BD1872"/>
  <c r="BE1872" s="1"/>
  <c r="BF1872"/>
  <c r="AU1872"/>
  <c r="BC1872"/>
  <c r="BD1868"/>
  <c r="BE1868" s="1"/>
  <c r="BF1868"/>
  <c r="AU1868"/>
  <c r="BC1868"/>
  <c r="BF1864"/>
  <c r="BD1864"/>
  <c r="BE1864" s="1"/>
  <c r="AU1864"/>
  <c r="BC1864"/>
  <c r="BF1860"/>
  <c r="BD1860"/>
  <c r="BE1860" s="1"/>
  <c r="AU1860"/>
  <c r="BC1860"/>
  <c r="BD1856"/>
  <c r="BE1856" s="1"/>
  <c r="BF1856"/>
  <c r="AU1856"/>
  <c r="BC1856"/>
  <c r="BF1852"/>
  <c r="BD1852"/>
  <c r="BE1852" s="1"/>
  <c r="AU1852"/>
  <c r="BC1852"/>
  <c r="BD1848"/>
  <c r="BE1848" s="1"/>
  <c r="BF1848"/>
  <c r="AU1848"/>
  <c r="BC1848"/>
  <c r="BF1844"/>
  <c r="BD1844"/>
  <c r="BE1844" s="1"/>
  <c r="AU1844"/>
  <c r="BC1844"/>
  <c r="BD1840"/>
  <c r="BE1840" s="1"/>
  <c r="BF1840"/>
  <c r="AU1840"/>
  <c r="BC1840"/>
  <c r="BF1837"/>
  <c r="BD1837"/>
  <c r="BE1837" s="1"/>
  <c r="AU1837"/>
  <c r="BC1837"/>
  <c r="BD1833"/>
  <c r="BE1833" s="1"/>
  <c r="BF1833"/>
  <c r="AU1833"/>
  <c r="BC1833"/>
  <c r="BF1829"/>
  <c r="BD1829"/>
  <c r="BE1829" s="1"/>
  <c r="AU1829"/>
  <c r="BC1829"/>
  <c r="BF1825"/>
  <c r="BD1825"/>
  <c r="BE1825" s="1"/>
  <c r="AU1825"/>
  <c r="BC1825"/>
  <c r="BD1821"/>
  <c r="BE1821" s="1"/>
  <c r="BF1821"/>
  <c r="AU1821"/>
  <c r="BC1821"/>
  <c r="BD1817"/>
  <c r="BE1817" s="1"/>
  <c r="BF1817"/>
  <c r="AU1817"/>
  <c r="BC1817"/>
  <c r="BF1813"/>
  <c r="BD1813"/>
  <c r="BE1813" s="1"/>
  <c r="AU1813"/>
  <c r="BC1813"/>
  <c r="BF1809"/>
  <c r="BD1809"/>
  <c r="BE1809" s="1"/>
  <c r="AU1809"/>
  <c r="BC1809"/>
  <c r="BD1805"/>
  <c r="BE1805" s="1"/>
  <c r="BF1805"/>
  <c r="AU1805"/>
  <c r="BC1805"/>
  <c r="BD1801"/>
  <c r="BE1801" s="1"/>
  <c r="BF1801"/>
  <c r="AU1801"/>
  <c r="BC1801"/>
  <c r="BF1797"/>
  <c r="BD1797"/>
  <c r="BE1797" s="1"/>
  <c r="AU1797"/>
  <c r="BC1797"/>
  <c r="BF1793"/>
  <c r="BD1793"/>
  <c r="BE1793" s="1"/>
  <c r="AU1793"/>
  <c r="BC1793"/>
  <c r="BD1789"/>
  <c r="BE1789" s="1"/>
  <c r="BF1789"/>
  <c r="AU1789"/>
  <c r="BC1789"/>
  <c r="BD1785"/>
  <c r="BE1785" s="1"/>
  <c r="BF1785"/>
  <c r="AU1785"/>
  <c r="BC1785"/>
  <c r="BF1781"/>
  <c r="BD1781"/>
  <c r="BE1781" s="1"/>
  <c r="AU1781"/>
  <c r="BC1781"/>
  <c r="BF1777"/>
  <c r="BD1777"/>
  <c r="BE1777" s="1"/>
  <c r="AU1777"/>
  <c r="BC1777"/>
  <c r="BD1773"/>
  <c r="BE1773" s="1"/>
  <c r="BF1773"/>
  <c r="AU1773"/>
  <c r="BC1773"/>
  <c r="BD1769"/>
  <c r="BE1769" s="1"/>
  <c r="BF1769"/>
  <c r="AU1769"/>
  <c r="BC1769"/>
  <c r="BF1765"/>
  <c r="BD1765"/>
  <c r="BE1765" s="1"/>
  <c r="AU1765"/>
  <c r="BC1765"/>
  <c r="BF1761"/>
  <c r="BD1761"/>
  <c r="BE1761" s="1"/>
  <c r="AU1761"/>
  <c r="BC1761"/>
  <c r="BD1757"/>
  <c r="BE1757" s="1"/>
  <c r="BF1757"/>
  <c r="AU1757"/>
  <c r="BC1757"/>
  <c r="BD1753"/>
  <c r="BE1753" s="1"/>
  <c r="BF1753"/>
  <c r="AU1753"/>
  <c r="BC1753"/>
  <c r="BF1749"/>
  <c r="BD1749"/>
  <c r="BE1749" s="1"/>
  <c r="AU1749"/>
  <c r="BC1749"/>
  <c r="BF1745"/>
  <c r="BD1745"/>
  <c r="BE1745" s="1"/>
  <c r="AU1745"/>
  <c r="BC1745"/>
  <c r="BD1741"/>
  <c r="BE1741" s="1"/>
  <c r="BF1741"/>
  <c r="AU1741"/>
  <c r="BC1741"/>
  <c r="BD1737"/>
  <c r="BE1737" s="1"/>
  <c r="BF1737"/>
  <c r="AU1737"/>
  <c r="BC1737"/>
  <c r="BF1733"/>
  <c r="BD1733"/>
  <c r="BE1733" s="1"/>
  <c r="AU1733"/>
  <c r="BC1733"/>
  <c r="BF1729"/>
  <c r="BD1729"/>
  <c r="BE1729" s="1"/>
  <c r="AU1729"/>
  <c r="BC1729"/>
  <c r="BD1725"/>
  <c r="BE1725" s="1"/>
  <c r="BF1725"/>
  <c r="AU1725"/>
  <c r="BC1725"/>
  <c r="BD1721"/>
  <c r="BE1721" s="1"/>
  <c r="BF1721"/>
  <c r="AU1721"/>
  <c r="BC1721"/>
  <c r="BF1717"/>
  <c r="BD1717"/>
  <c r="BE1717" s="1"/>
  <c r="AU1717"/>
  <c r="BC1717"/>
  <c r="BF1713"/>
  <c r="BD1713"/>
  <c r="BE1713" s="1"/>
  <c r="AU1713"/>
  <c r="BC1713"/>
  <c r="BD1709"/>
  <c r="BE1709" s="1"/>
  <c r="BF1709"/>
  <c r="AU1709"/>
  <c r="BC1709"/>
  <c r="BD1705"/>
  <c r="BE1705" s="1"/>
  <c r="BF1705"/>
  <c r="AU1705"/>
  <c r="BC1705"/>
  <c r="BF1701"/>
  <c r="BD1701"/>
  <c r="BE1701" s="1"/>
  <c r="AU1701"/>
  <c r="BC1701"/>
  <c r="BF1697"/>
  <c r="BD1697"/>
  <c r="BE1697" s="1"/>
  <c r="AU1697"/>
  <c r="BC1697"/>
  <c r="BD1693"/>
  <c r="BE1693" s="1"/>
  <c r="BF1693"/>
  <c r="AU1693"/>
  <c r="BC1693"/>
  <c r="BD1689"/>
  <c r="BE1689" s="1"/>
  <c r="BF1689"/>
  <c r="AU1689"/>
  <c r="BC1689"/>
  <c r="BF1685"/>
  <c r="BD1685"/>
  <c r="BE1685" s="1"/>
  <c r="AU1685"/>
  <c r="BC1685"/>
  <c r="BF1681"/>
  <c r="BD1681"/>
  <c r="BE1681" s="1"/>
  <c r="AU1681"/>
  <c r="BC1681"/>
  <c r="BD1677"/>
  <c r="BE1677" s="1"/>
  <c r="BF1677"/>
  <c r="AU1677"/>
  <c r="BC1677"/>
  <c r="BD1673"/>
  <c r="BE1673" s="1"/>
  <c r="BF1673"/>
  <c r="AU1673"/>
  <c r="BC1673"/>
  <c r="BF1669"/>
  <c r="AU1669"/>
  <c r="BD1669"/>
  <c r="BE1669" s="1"/>
  <c r="BC1669"/>
  <c r="BF1665"/>
  <c r="BD1665"/>
  <c r="BE1665" s="1"/>
  <c r="AU1665"/>
  <c r="BC1665"/>
  <c r="BD1661"/>
  <c r="BE1661" s="1"/>
  <c r="BF1661"/>
  <c r="AU1661"/>
  <c r="BC1661"/>
  <c r="BD1657"/>
  <c r="BE1657" s="1"/>
  <c r="BF1657"/>
  <c r="AU1657"/>
  <c r="BC1657"/>
  <c r="BF1653"/>
  <c r="BD1653"/>
  <c r="BE1653" s="1"/>
  <c r="AU1653"/>
  <c r="BC1653"/>
  <c r="BF1649"/>
  <c r="BD1649"/>
  <c r="BE1649" s="1"/>
  <c r="AU1649"/>
  <c r="BC1649"/>
  <c r="BD1645"/>
  <c r="BE1645" s="1"/>
  <c r="AU1645"/>
  <c r="BF1645"/>
  <c r="BC1645"/>
  <c r="BD1641"/>
  <c r="BE1641" s="1"/>
  <c r="BF1641"/>
  <c r="AU1641"/>
  <c r="BC1641"/>
  <c r="BF1637"/>
  <c r="BD1637"/>
  <c r="BE1637" s="1"/>
  <c r="AU1637"/>
  <c r="BC1637"/>
  <c r="BF1633"/>
  <c r="BD1633"/>
  <c r="BE1633" s="1"/>
  <c r="AU1633"/>
  <c r="BC1633"/>
  <c r="BD1629"/>
  <c r="BE1629" s="1"/>
  <c r="BF1629"/>
  <c r="AU1629"/>
  <c r="BC1629"/>
  <c r="BD1625"/>
  <c r="BE1625" s="1"/>
  <c r="BF1625"/>
  <c r="AU1625"/>
  <c r="BC1625"/>
  <c r="BF1621"/>
  <c r="BD1621"/>
  <c r="BE1621" s="1"/>
  <c r="AU1621"/>
  <c r="BC1621"/>
  <c r="BF1617"/>
  <c r="BD1617"/>
  <c r="BE1617" s="1"/>
  <c r="AU1617"/>
  <c r="BC1617"/>
  <c r="BD1613"/>
  <c r="BE1613" s="1"/>
  <c r="BF1613"/>
  <c r="AU1613"/>
  <c r="BC1613"/>
  <c r="BD1609"/>
  <c r="BE1609" s="1"/>
  <c r="BF1609"/>
  <c r="AU1609"/>
  <c r="BC1609"/>
  <c r="BF1605"/>
  <c r="BD1605"/>
  <c r="BE1605" s="1"/>
  <c r="AU1605"/>
  <c r="BC1605"/>
  <c r="BF1601"/>
  <c r="BD1601"/>
  <c r="BE1601" s="1"/>
  <c r="AU1601"/>
  <c r="BC1601"/>
  <c r="BD1597"/>
  <c r="BE1597" s="1"/>
  <c r="BF1597"/>
  <c r="AU1597"/>
  <c r="BC1597"/>
  <c r="BD1593"/>
  <c r="BE1593" s="1"/>
  <c r="BF1593"/>
  <c r="AU1593"/>
  <c r="BC1593"/>
  <c r="BF1589"/>
  <c r="BD1589"/>
  <c r="BE1589" s="1"/>
  <c r="AU1589"/>
  <c r="BC1589"/>
  <c r="BF1585"/>
  <c r="BD1585"/>
  <c r="BE1585" s="1"/>
  <c r="AU1585"/>
  <c r="BC1585"/>
  <c r="BD1581"/>
  <c r="BE1581" s="1"/>
  <c r="BF1581"/>
  <c r="AU1581"/>
  <c r="BC1581"/>
  <c r="BD1577"/>
  <c r="BE1577" s="1"/>
  <c r="BF1577"/>
  <c r="AU1577"/>
  <c r="BC1577"/>
  <c r="BF1573"/>
  <c r="BD1573"/>
  <c r="BE1573" s="1"/>
  <c r="AU1573"/>
  <c r="BC1573"/>
  <c r="BF1569"/>
  <c r="BD1569"/>
  <c r="BE1569" s="1"/>
  <c r="AU1569"/>
  <c r="BC1569"/>
  <c r="BD1565"/>
  <c r="BE1565" s="1"/>
  <c r="BF1565"/>
  <c r="AU1565"/>
  <c r="BC1565"/>
  <c r="BD1561"/>
  <c r="BE1561" s="1"/>
  <c r="BF1561"/>
  <c r="AU1561"/>
  <c r="BC1561"/>
  <c r="BF1557"/>
  <c r="BD1557"/>
  <c r="BE1557" s="1"/>
  <c r="AU1557"/>
  <c r="BC1557"/>
  <c r="BF1553"/>
  <c r="BD1553"/>
  <c r="BE1553" s="1"/>
  <c r="AU1553"/>
  <c r="BC1553"/>
  <c r="BD1549"/>
  <c r="BE1549" s="1"/>
  <c r="BF1549"/>
  <c r="AU1549"/>
  <c r="BC1549"/>
  <c r="BD1545"/>
  <c r="BE1545" s="1"/>
  <c r="BF1545"/>
  <c r="AU1545"/>
  <c r="BC1545"/>
  <c r="BF1541"/>
  <c r="BD1541"/>
  <c r="BE1541" s="1"/>
  <c r="AU1541"/>
  <c r="BC1541"/>
  <c r="BF1537"/>
  <c r="BD1537"/>
  <c r="BE1537" s="1"/>
  <c r="AU1537"/>
  <c r="BC1537"/>
  <c r="BD1533"/>
  <c r="BE1533" s="1"/>
  <c r="BF1533"/>
  <c r="AU1533"/>
  <c r="BC1533"/>
  <c r="BD1529"/>
  <c r="BE1529" s="1"/>
  <c r="BF1529"/>
  <c r="AU1529"/>
  <c r="BC1529"/>
  <c r="BF1525"/>
  <c r="BD1525"/>
  <c r="BE1525" s="1"/>
  <c r="AU1525"/>
  <c r="BC1525"/>
  <c r="BF1521"/>
  <c r="BD1521"/>
  <c r="BE1521" s="1"/>
  <c r="AU1521"/>
  <c r="BC1521"/>
  <c r="BD1517"/>
  <c r="BE1517" s="1"/>
  <c r="BF1517"/>
  <c r="AU1517"/>
  <c r="BC1517"/>
  <c r="BD1513"/>
  <c r="BE1513" s="1"/>
  <c r="BF1513"/>
  <c r="AU1513"/>
  <c r="BC1513"/>
  <c r="BF1509"/>
  <c r="BD1509"/>
  <c r="BE1509" s="1"/>
  <c r="AU1509"/>
  <c r="BC1509"/>
  <c r="BF1505"/>
  <c r="BD1505"/>
  <c r="BE1505" s="1"/>
  <c r="AU1505"/>
  <c r="BC1505"/>
  <c r="BD1501"/>
  <c r="BE1501" s="1"/>
  <c r="BF1501"/>
  <c r="AU1501"/>
  <c r="BC1501"/>
  <c r="BD1497"/>
  <c r="BE1497" s="1"/>
  <c r="BF1497"/>
  <c r="AU1497"/>
  <c r="BC1497"/>
  <c r="BF1493"/>
  <c r="BD1493"/>
  <c r="BE1493" s="1"/>
  <c r="AU1493"/>
  <c r="BC1493"/>
  <c r="BF1489"/>
  <c r="BD1489"/>
  <c r="BE1489" s="1"/>
  <c r="AU1489"/>
  <c r="BC1489"/>
  <c r="BD1485"/>
  <c r="BE1485" s="1"/>
  <c r="BF1485"/>
  <c r="AU1485"/>
  <c r="BC1485"/>
  <c r="BD1481"/>
  <c r="BE1481" s="1"/>
  <c r="BF1481"/>
  <c r="AU1481"/>
  <c r="BC1481"/>
  <c r="BF1477"/>
  <c r="BD1477"/>
  <c r="BE1477" s="1"/>
  <c r="AU1477"/>
  <c r="BC1477"/>
  <c r="BF1473"/>
  <c r="BD1473"/>
  <c r="BE1473" s="1"/>
  <c r="AU1473"/>
  <c r="BC1473"/>
  <c r="BD1469"/>
  <c r="BE1469" s="1"/>
  <c r="BF1469"/>
  <c r="AU1469"/>
  <c r="BC1469"/>
  <c r="BF1465"/>
  <c r="BD1465"/>
  <c r="BE1465" s="1"/>
  <c r="AU1465"/>
  <c r="BC1465"/>
  <c r="BF1461"/>
  <c r="BD1461"/>
  <c r="BE1461" s="1"/>
  <c r="AU1461"/>
  <c r="BC1461"/>
  <c r="BD1457"/>
  <c r="BE1457" s="1"/>
  <c r="BF1457"/>
  <c r="AU1457"/>
  <c r="BC1457"/>
  <c r="BD1453"/>
  <c r="BE1453" s="1"/>
  <c r="BF1453"/>
  <c r="AU1453"/>
  <c r="BC1453"/>
  <c r="BF1449"/>
  <c r="BD1449"/>
  <c r="BE1449" s="1"/>
  <c r="AU1449"/>
  <c r="BC1449"/>
  <c r="BF1445"/>
  <c r="BD1445"/>
  <c r="BE1445" s="1"/>
  <c r="AU1445"/>
  <c r="BC1445"/>
  <c r="BD1441"/>
  <c r="BE1441" s="1"/>
  <c r="BF1441"/>
  <c r="AU1441"/>
  <c r="BC1441"/>
  <c r="BD1437"/>
  <c r="BE1437" s="1"/>
  <c r="BF1437"/>
  <c r="AU1437"/>
  <c r="BC1437"/>
  <c r="BF1433"/>
  <c r="BD1433"/>
  <c r="BE1433" s="1"/>
  <c r="AU1433"/>
  <c r="BC1433"/>
  <c r="BF1429"/>
  <c r="BD1429"/>
  <c r="BE1429" s="1"/>
  <c r="AU1429"/>
  <c r="BC1429"/>
  <c r="BD1425"/>
  <c r="BE1425" s="1"/>
  <c r="BF1425"/>
  <c r="AU1425"/>
  <c r="BC1425"/>
  <c r="BF1421"/>
  <c r="BD1421"/>
  <c r="BE1421" s="1"/>
  <c r="AU1421"/>
  <c r="BC1421"/>
  <c r="BF1417"/>
  <c r="BD1417"/>
  <c r="BE1417" s="1"/>
  <c r="AU1417"/>
  <c r="BC1417"/>
  <c r="BF1413"/>
  <c r="BD1413"/>
  <c r="BE1413" s="1"/>
  <c r="AU1413"/>
  <c r="BC1413"/>
  <c r="BF1409"/>
  <c r="BD1409"/>
  <c r="BE1409" s="1"/>
  <c r="AU1409"/>
  <c r="BC1409"/>
  <c r="BD1405"/>
  <c r="BE1405" s="1"/>
  <c r="BF1405"/>
  <c r="AU1405"/>
  <c r="BC1405"/>
  <c r="BD1401"/>
  <c r="BE1401" s="1"/>
  <c r="BF1401"/>
  <c r="AU1401"/>
  <c r="BC1401"/>
  <c r="BD1397"/>
  <c r="BE1397" s="1"/>
  <c r="BF1397"/>
  <c r="AU1397"/>
  <c r="BC1397"/>
  <c r="BF1393"/>
  <c r="BD1393"/>
  <c r="BE1393" s="1"/>
  <c r="AU1393"/>
  <c r="BC1393"/>
  <c r="BF1389"/>
  <c r="BD1389"/>
  <c r="BE1389" s="1"/>
  <c r="AU1389"/>
  <c r="BC1389"/>
  <c r="BD1385"/>
  <c r="BE1385" s="1"/>
  <c r="BF1385"/>
  <c r="AU1385"/>
  <c r="BC1385"/>
  <c r="BF1381"/>
  <c r="BD1381"/>
  <c r="BE1381" s="1"/>
  <c r="AU1381"/>
  <c r="BC1381"/>
  <c r="BD1377"/>
  <c r="BE1377" s="1"/>
  <c r="BF1377"/>
  <c r="AU1377"/>
  <c r="BC1377"/>
  <c r="BF1373"/>
  <c r="BD1373"/>
  <c r="BE1373" s="1"/>
  <c r="AU1373"/>
  <c r="BC1373"/>
  <c r="BD1369"/>
  <c r="BE1369" s="1"/>
  <c r="BF1369"/>
  <c r="AU1369"/>
  <c r="BC1369"/>
  <c r="BF1365"/>
  <c r="BD1365"/>
  <c r="BE1365" s="1"/>
  <c r="AU1365"/>
  <c r="BC1365"/>
  <c r="BD1361"/>
  <c r="BE1361" s="1"/>
  <c r="BF1361"/>
  <c r="AU1361"/>
  <c r="BC1361"/>
  <c r="BD1357"/>
  <c r="BE1357" s="1"/>
  <c r="BF1357"/>
  <c r="AU1357"/>
  <c r="BC1357"/>
  <c r="BF1353"/>
  <c r="BD1353"/>
  <c r="BE1353" s="1"/>
  <c r="AU1353"/>
  <c r="BC1353"/>
  <c r="BF1349"/>
  <c r="BD1349"/>
  <c r="BE1349" s="1"/>
  <c r="AU1349"/>
  <c r="BC1349"/>
  <c r="BF1345"/>
  <c r="BD1345"/>
  <c r="BE1345" s="1"/>
  <c r="AU1345"/>
  <c r="BC1345"/>
  <c r="BD1341"/>
  <c r="BE1341" s="1"/>
  <c r="BF1341"/>
  <c r="AU1341"/>
  <c r="BC1341"/>
  <c r="BF1337"/>
  <c r="BD1337"/>
  <c r="BE1337" s="1"/>
  <c r="AU1337"/>
  <c r="BC1337"/>
  <c r="BD1333"/>
  <c r="BE1333" s="1"/>
  <c r="BF1333"/>
  <c r="AU1333"/>
  <c r="BC1333"/>
  <c r="BF1329"/>
  <c r="BD1329"/>
  <c r="BE1329" s="1"/>
  <c r="AU1329"/>
  <c r="BC1329"/>
  <c r="BD1325"/>
  <c r="BE1325" s="1"/>
  <c r="BF1325"/>
  <c r="AU1325"/>
  <c r="BC1325"/>
  <c r="BF1321"/>
  <c r="BD1321"/>
  <c r="BE1321" s="1"/>
  <c r="AU1321"/>
  <c r="BC1321"/>
  <c r="BD1317"/>
  <c r="BE1317" s="1"/>
  <c r="BF1317"/>
  <c r="AU1317"/>
  <c r="BC1317"/>
  <c r="BF1313"/>
  <c r="BD1313"/>
  <c r="BE1313" s="1"/>
  <c r="AU1313"/>
  <c r="BC1313"/>
  <c r="BD1309"/>
  <c r="BE1309" s="1"/>
  <c r="BF1309"/>
  <c r="AU1309"/>
  <c r="BC1309"/>
  <c r="BF1305"/>
  <c r="BD1305"/>
  <c r="BE1305" s="1"/>
  <c r="AU1305"/>
  <c r="BC1305"/>
  <c r="BD1301"/>
  <c r="BE1301" s="1"/>
  <c r="BF1301"/>
  <c r="AU1301"/>
  <c r="BC1301"/>
  <c r="BF1297"/>
  <c r="BD1297"/>
  <c r="BE1297" s="1"/>
  <c r="AU1297"/>
  <c r="BC1297"/>
  <c r="BD1293"/>
  <c r="BE1293" s="1"/>
  <c r="BF1293"/>
  <c r="AU1293"/>
  <c r="BC1293"/>
  <c r="BF1289"/>
  <c r="BD1289"/>
  <c r="BE1289" s="1"/>
  <c r="AU1289"/>
  <c r="BC1289"/>
  <c r="BD1285"/>
  <c r="BE1285" s="1"/>
  <c r="BF1285"/>
  <c r="AU1285"/>
  <c r="BC1285"/>
  <c r="BF1281"/>
  <c r="BD1281"/>
  <c r="BE1281" s="1"/>
  <c r="AU1281"/>
  <c r="BC1281"/>
  <c r="BD1277"/>
  <c r="BE1277" s="1"/>
  <c r="BF1277"/>
  <c r="AU1277"/>
  <c r="BC1277"/>
  <c r="BF1273"/>
  <c r="BD1273"/>
  <c r="BE1273" s="1"/>
  <c r="AU1273"/>
  <c r="BC1273"/>
  <c r="BD1269"/>
  <c r="BE1269" s="1"/>
  <c r="BF1269"/>
  <c r="AU1269"/>
  <c r="BC1269"/>
  <c r="BF1265"/>
  <c r="BD1265"/>
  <c r="BE1265" s="1"/>
  <c r="AU1265"/>
  <c r="BC1265"/>
  <c r="BD1261"/>
  <c r="BE1261" s="1"/>
  <c r="BF1261"/>
  <c r="AU1261"/>
  <c r="BC1261"/>
  <c r="BF1257"/>
  <c r="BD1257"/>
  <c r="BE1257" s="1"/>
  <c r="AU1257"/>
  <c r="BC1257"/>
  <c r="BD1253"/>
  <c r="BE1253" s="1"/>
  <c r="BF1253"/>
  <c r="AU1253"/>
  <c r="BC1253"/>
  <c r="BF1249"/>
  <c r="BD1249"/>
  <c r="BE1249" s="1"/>
  <c r="AU1249"/>
  <c r="BC1249"/>
  <c r="BD1245"/>
  <c r="BE1245" s="1"/>
  <c r="BF1245"/>
  <c r="AU1245"/>
  <c r="BC1245"/>
  <c r="BF1241"/>
  <c r="BD1241"/>
  <c r="BE1241" s="1"/>
  <c r="AU1241"/>
  <c r="BC1241"/>
  <c r="BD1237"/>
  <c r="BE1237" s="1"/>
  <c r="BF1237"/>
  <c r="AU1237"/>
  <c r="BC1237"/>
  <c r="BF1233"/>
  <c r="BD1233"/>
  <c r="BE1233" s="1"/>
  <c r="AU1233"/>
  <c r="BC1233"/>
  <c r="BD1229"/>
  <c r="BE1229" s="1"/>
  <c r="BF1229"/>
  <c r="AU1229"/>
  <c r="BC1229"/>
  <c r="BF1225"/>
  <c r="BD1225"/>
  <c r="BE1225" s="1"/>
  <c r="AU1225"/>
  <c r="BC1225"/>
  <c r="BD1221"/>
  <c r="BE1221" s="1"/>
  <c r="BF1221"/>
  <c r="AU1221"/>
  <c r="BC1221"/>
  <c r="BF1217"/>
  <c r="BD1217"/>
  <c r="BE1217" s="1"/>
  <c r="AU1217"/>
  <c r="BC1217"/>
  <c r="BD1213"/>
  <c r="BE1213" s="1"/>
  <c r="BF1213"/>
  <c r="AU1213"/>
  <c r="BC1213"/>
  <c r="BF1209"/>
  <c r="BD1209"/>
  <c r="BE1209" s="1"/>
  <c r="AU1209"/>
  <c r="BC1209"/>
  <c r="BD1205"/>
  <c r="BE1205" s="1"/>
  <c r="BF1205"/>
  <c r="AU1205"/>
  <c r="BC1205"/>
  <c r="BF1201"/>
  <c r="BD1201"/>
  <c r="BE1201" s="1"/>
  <c r="AU1201"/>
  <c r="BC1201"/>
  <c r="BD1197"/>
  <c r="BE1197" s="1"/>
  <c r="BF1197"/>
  <c r="AU1197"/>
  <c r="BC1197"/>
  <c r="BF1193"/>
  <c r="BD1193"/>
  <c r="BE1193" s="1"/>
  <c r="AU1193"/>
  <c r="BC1193"/>
  <c r="BD1189"/>
  <c r="BE1189" s="1"/>
  <c r="BF1189"/>
  <c r="AU1189"/>
  <c r="BC1189"/>
  <c r="BF1185"/>
  <c r="BD1185"/>
  <c r="BE1185" s="1"/>
  <c r="AU1185"/>
  <c r="BC1185"/>
  <c r="BD1181"/>
  <c r="BE1181" s="1"/>
  <c r="BF1181"/>
  <c r="AU1181"/>
  <c r="BC1181"/>
  <c r="BF1177"/>
  <c r="BD1177"/>
  <c r="BE1177" s="1"/>
  <c r="AU1177"/>
  <c r="BC1177"/>
  <c r="BD1173"/>
  <c r="BE1173" s="1"/>
  <c r="BF1173"/>
  <c r="AU1173"/>
  <c r="BC1173"/>
  <c r="BF1169"/>
  <c r="BD1169"/>
  <c r="BE1169" s="1"/>
  <c r="AU1169"/>
  <c r="BC1169"/>
  <c r="BD1165"/>
  <c r="BE1165" s="1"/>
  <c r="BF1165"/>
  <c r="AU1165"/>
  <c r="BC1165"/>
  <c r="BF1161"/>
  <c r="BD1161"/>
  <c r="BE1161" s="1"/>
  <c r="AU1161"/>
  <c r="BC1161"/>
  <c r="BD1157"/>
  <c r="BE1157" s="1"/>
  <c r="BF1157"/>
  <c r="AU1157"/>
  <c r="BC1157"/>
  <c r="BF1153"/>
  <c r="BD1153"/>
  <c r="BE1153" s="1"/>
  <c r="AU1153"/>
  <c r="BC1153"/>
  <c r="BD1149"/>
  <c r="BE1149" s="1"/>
  <c r="BF1149"/>
  <c r="AU1149"/>
  <c r="BC1149"/>
  <c r="BF1145"/>
  <c r="BD1145"/>
  <c r="BE1145" s="1"/>
  <c r="AU1145"/>
  <c r="BC1145"/>
  <c r="BD1141"/>
  <c r="BE1141" s="1"/>
  <c r="BF1141"/>
  <c r="AU1141"/>
  <c r="BC1141"/>
  <c r="BF1137"/>
  <c r="BD1137"/>
  <c r="BE1137" s="1"/>
  <c r="AU1137"/>
  <c r="BC1137"/>
  <c r="BD1133"/>
  <c r="BE1133" s="1"/>
  <c r="BF1133"/>
  <c r="AU1133"/>
  <c r="BC1133"/>
  <c r="BF1129"/>
  <c r="BD1129"/>
  <c r="BE1129" s="1"/>
  <c r="AU1129"/>
  <c r="BC1129"/>
  <c r="BD1125"/>
  <c r="BE1125" s="1"/>
  <c r="BF1125"/>
  <c r="AU1125"/>
  <c r="BC1125"/>
  <c r="BF1121"/>
  <c r="BD1121"/>
  <c r="BE1121" s="1"/>
  <c r="AU1121"/>
  <c r="BC1121"/>
  <c r="BD1117"/>
  <c r="BE1117" s="1"/>
  <c r="BF1117"/>
  <c r="AU1117"/>
  <c r="BC1117"/>
  <c r="BF1113"/>
  <c r="BD1113"/>
  <c r="BE1113" s="1"/>
  <c r="AU1113"/>
  <c r="BC1113"/>
  <c r="BD1109"/>
  <c r="BE1109" s="1"/>
  <c r="BF1109"/>
  <c r="AU1109"/>
  <c r="BC1109"/>
  <c r="BF1105"/>
  <c r="BD1105"/>
  <c r="BE1105" s="1"/>
  <c r="AU1105"/>
  <c r="BC1105"/>
  <c r="BD1101"/>
  <c r="BE1101" s="1"/>
  <c r="BF1101"/>
  <c r="AU1101"/>
  <c r="BC1101"/>
  <c r="BF1097"/>
  <c r="BD1097"/>
  <c r="BE1097" s="1"/>
  <c r="AU1097"/>
  <c r="BC1097"/>
  <c r="BD1093"/>
  <c r="BE1093" s="1"/>
  <c r="BF1093"/>
  <c r="AU1093"/>
  <c r="BC1093"/>
  <c r="BF1089"/>
  <c r="BD1089"/>
  <c r="BE1089" s="1"/>
  <c r="AU1089"/>
  <c r="BC1089"/>
  <c r="BD1085"/>
  <c r="BE1085" s="1"/>
  <c r="BF1085"/>
  <c r="AU1085"/>
  <c r="BC1085"/>
  <c r="BF1081"/>
  <c r="BD1081"/>
  <c r="BE1081" s="1"/>
  <c r="AU1081"/>
  <c r="BC1081"/>
  <c r="BD1077"/>
  <c r="BE1077" s="1"/>
  <c r="BF1077"/>
  <c r="AU1077"/>
  <c r="BC1077"/>
  <c r="BF1073"/>
  <c r="BD1073"/>
  <c r="BE1073" s="1"/>
  <c r="AU1073"/>
  <c r="BC1073"/>
  <c r="BD1069"/>
  <c r="BE1069" s="1"/>
  <c r="BF1069"/>
  <c r="AU1069"/>
  <c r="BC1069"/>
  <c r="BF1065"/>
  <c r="BD1065"/>
  <c r="BE1065" s="1"/>
  <c r="AU1065"/>
  <c r="BC1065"/>
  <c r="BD1061"/>
  <c r="BE1061" s="1"/>
  <c r="BF1061"/>
  <c r="AU1061"/>
  <c r="BC1061"/>
  <c r="BF1057"/>
  <c r="BD1057"/>
  <c r="BE1057" s="1"/>
  <c r="AU1057"/>
  <c r="BC1057"/>
  <c r="BD1053"/>
  <c r="BE1053" s="1"/>
  <c r="BF1053"/>
  <c r="AU1053"/>
  <c r="BC1053"/>
  <c r="BF1049"/>
  <c r="BD1049"/>
  <c r="BE1049" s="1"/>
  <c r="AU1049"/>
  <c r="BC1049"/>
  <c r="BD1045"/>
  <c r="BE1045" s="1"/>
  <c r="BF1045"/>
  <c r="AU1045"/>
  <c r="BC1045"/>
  <c r="BF1041"/>
  <c r="BD1041"/>
  <c r="BE1041" s="1"/>
  <c r="AU1041"/>
  <c r="BC1041"/>
  <c r="BD1037"/>
  <c r="BE1037" s="1"/>
  <c r="BF1037"/>
  <c r="AU1037"/>
  <c r="BC1037"/>
  <c r="BF1033"/>
  <c r="BD1033"/>
  <c r="BE1033" s="1"/>
  <c r="AU1033"/>
  <c r="BC1033"/>
  <c r="BD1029"/>
  <c r="BE1029" s="1"/>
  <c r="BF1029"/>
  <c r="AU1029"/>
  <c r="BC1029"/>
  <c r="BD176"/>
  <c r="BE176" s="1"/>
  <c r="BD160"/>
  <c r="BE160" s="1"/>
  <c r="BD144"/>
  <c r="BE144" s="1"/>
  <c r="BD128"/>
  <c r="BE128" s="1"/>
  <c r="BD112"/>
  <c r="BE112" s="1"/>
  <c r="BD96"/>
  <c r="BE96" s="1"/>
  <c r="BD80"/>
  <c r="BE80" s="1"/>
  <c r="BD64"/>
  <c r="BE64" s="1"/>
  <c r="BD48"/>
  <c r="BE48" s="1"/>
  <c r="BD32"/>
  <c r="BE32" s="1"/>
  <c r="BD16"/>
  <c r="BE16" s="1"/>
  <c r="BF176"/>
  <c r="BF160"/>
  <c r="BF144"/>
  <c r="BF128"/>
  <c r="BF112"/>
  <c r="BF96"/>
  <c r="BF80"/>
  <c r="BF64"/>
  <c r="BF48"/>
  <c r="BF32"/>
  <c r="BF16"/>
  <c r="BC172"/>
  <c r="BC156"/>
  <c r="BC140"/>
  <c r="BC124"/>
  <c r="BC108"/>
  <c r="BC92"/>
  <c r="BC76"/>
  <c r="BC60"/>
  <c r="BC44"/>
  <c r="BC28"/>
  <c r="BC12"/>
  <c r="BD2008"/>
  <c r="BE2008" s="1"/>
  <c r="BF2008"/>
  <c r="AU2008"/>
  <c r="BC2008"/>
  <c r="BF2004"/>
  <c r="BD2004"/>
  <c r="BE2004" s="1"/>
  <c r="AU2004"/>
  <c r="BC2004"/>
  <c r="BF2000"/>
  <c r="BD2000"/>
  <c r="BE2000" s="1"/>
  <c r="AU2000"/>
  <c r="BC2000"/>
  <c r="BD1996"/>
  <c r="BE1996" s="1"/>
  <c r="BF1996"/>
  <c r="AU1996"/>
  <c r="BC1996"/>
  <c r="BD1992"/>
  <c r="BE1992" s="1"/>
  <c r="BF1992"/>
  <c r="AU1992"/>
  <c r="BC1992"/>
  <c r="BF1988"/>
  <c r="BD1988"/>
  <c r="BE1988" s="1"/>
  <c r="AU1988"/>
  <c r="BC1988"/>
  <c r="BF1984"/>
  <c r="BD1984"/>
  <c r="BE1984" s="1"/>
  <c r="AU1984"/>
  <c r="BC1984"/>
  <c r="BF1980"/>
  <c r="BD1980"/>
  <c r="BE1980" s="1"/>
  <c r="AU1980"/>
  <c r="BC1980"/>
  <c r="BD1976"/>
  <c r="BE1976" s="1"/>
  <c r="BF1976"/>
  <c r="AU1976"/>
  <c r="BC1976"/>
  <c r="BF1972"/>
  <c r="BD1972"/>
  <c r="BE1972" s="1"/>
  <c r="AU1972"/>
  <c r="BC1972"/>
  <c r="BF1968"/>
  <c r="BD1968"/>
  <c r="BE1968" s="1"/>
  <c r="AU1968"/>
  <c r="BC1968"/>
  <c r="BD1965"/>
  <c r="BE1965" s="1"/>
  <c r="BF1965"/>
  <c r="AU1965"/>
  <c r="BC1965"/>
  <c r="BD1961"/>
  <c r="BE1961" s="1"/>
  <c r="BF1961"/>
  <c r="AU1961"/>
  <c r="BC1961"/>
  <c r="BF1957"/>
  <c r="BD1957"/>
  <c r="BE1957" s="1"/>
  <c r="AU1957"/>
  <c r="BC1957"/>
  <c r="BF1953"/>
  <c r="BD1953"/>
  <c r="BE1953" s="1"/>
  <c r="AU1953"/>
  <c r="BC1953"/>
  <c r="BF1949"/>
  <c r="BD1949"/>
  <c r="BE1949" s="1"/>
  <c r="AU1949"/>
  <c r="BC1949"/>
  <c r="BD1945"/>
  <c r="BE1945" s="1"/>
  <c r="BF1945"/>
  <c r="AU1945"/>
  <c r="BC1945"/>
  <c r="BF1941"/>
  <c r="BD1941"/>
  <c r="BE1941" s="1"/>
  <c r="AU1941"/>
  <c r="BC1941"/>
  <c r="BF1937"/>
  <c r="BD1937"/>
  <c r="BE1937" s="1"/>
  <c r="AU1937"/>
  <c r="BC1937"/>
  <c r="BD1933"/>
  <c r="BE1933" s="1"/>
  <c r="BF1933"/>
  <c r="AU1933"/>
  <c r="BC1933"/>
  <c r="BD1929"/>
  <c r="BE1929" s="1"/>
  <c r="BF1929"/>
  <c r="AU1929"/>
  <c r="BC1929"/>
  <c r="BF1925"/>
  <c r="BD1925"/>
  <c r="BE1925" s="1"/>
  <c r="AU1925"/>
  <c r="BC1925"/>
  <c r="BF1921"/>
  <c r="BD1921"/>
  <c r="BE1921" s="1"/>
  <c r="AU1921"/>
  <c r="BC1921"/>
  <c r="BD1917"/>
  <c r="BE1917" s="1"/>
  <c r="BF1917"/>
  <c r="AU1917"/>
  <c r="BC1917"/>
  <c r="BD1913"/>
  <c r="BE1913" s="1"/>
  <c r="BF1913"/>
  <c r="AU1913"/>
  <c r="BC1913"/>
  <c r="BF1909"/>
  <c r="BD1909"/>
  <c r="BE1909" s="1"/>
  <c r="AU1909"/>
  <c r="BC1909"/>
  <c r="BF1905"/>
  <c r="BD1905"/>
  <c r="BE1905" s="1"/>
  <c r="AU1905"/>
  <c r="BC1905"/>
  <c r="BD1901"/>
  <c r="BE1901" s="1"/>
  <c r="BF1901"/>
  <c r="AU1901"/>
  <c r="BC1901"/>
  <c r="BD1897"/>
  <c r="BE1897" s="1"/>
  <c r="BF1897"/>
  <c r="AU1897"/>
  <c r="BC1897"/>
  <c r="BF1893"/>
  <c r="BD1893"/>
  <c r="BE1893" s="1"/>
  <c r="AU1893"/>
  <c r="BC1893"/>
  <c r="BF1889"/>
  <c r="BD1889"/>
  <c r="BE1889" s="1"/>
  <c r="AU1889"/>
  <c r="BC1889"/>
  <c r="BD1885"/>
  <c r="BE1885" s="1"/>
  <c r="BF1885"/>
  <c r="AU1885"/>
  <c r="BC1885"/>
  <c r="BD1881"/>
  <c r="BE1881" s="1"/>
  <c r="BF1881"/>
  <c r="AU1881"/>
  <c r="BC1881"/>
  <c r="BF1877"/>
  <c r="BD1877"/>
  <c r="BE1877" s="1"/>
  <c r="AU1877"/>
  <c r="BC1877"/>
  <c r="BF1873"/>
  <c r="BD1873"/>
  <c r="BE1873" s="1"/>
  <c r="AU1873"/>
  <c r="BC1873"/>
  <c r="BD1869"/>
  <c r="BE1869" s="1"/>
  <c r="BF1869"/>
  <c r="AU1869"/>
  <c r="BC1869"/>
  <c r="BD1865"/>
  <c r="BE1865" s="1"/>
  <c r="BF1865"/>
  <c r="AU1865"/>
  <c r="BC1865"/>
  <c r="BF1861"/>
  <c r="BD1861"/>
  <c r="BE1861" s="1"/>
  <c r="AU1861"/>
  <c r="BC1861"/>
  <c r="BF1857"/>
  <c r="BD1857"/>
  <c r="BE1857" s="1"/>
  <c r="AU1857"/>
  <c r="BC1857"/>
  <c r="BF1853"/>
  <c r="BD1853"/>
  <c r="BE1853" s="1"/>
  <c r="AU1853"/>
  <c r="BC1853"/>
  <c r="BF1849"/>
  <c r="BD1849"/>
  <c r="BE1849" s="1"/>
  <c r="AU1849"/>
  <c r="BC1849"/>
  <c r="BF1845"/>
  <c r="BD1845"/>
  <c r="BE1845" s="1"/>
  <c r="AU1845"/>
  <c r="BC1845"/>
  <c r="BF1841"/>
  <c r="BD1841"/>
  <c r="BE1841" s="1"/>
  <c r="AU1841"/>
  <c r="BC1841"/>
  <c r="BF1834"/>
  <c r="BD1834"/>
  <c r="BE1834" s="1"/>
  <c r="AU1834"/>
  <c r="BC1834"/>
  <c r="BD1830"/>
  <c r="BE1830" s="1"/>
  <c r="BF1830"/>
  <c r="AU1830"/>
  <c r="BC1830"/>
  <c r="BF1826"/>
  <c r="BD1826"/>
  <c r="BE1826" s="1"/>
  <c r="AU1826"/>
  <c r="BC1826"/>
  <c r="BF1822"/>
  <c r="BD1822"/>
  <c r="BE1822" s="1"/>
  <c r="AU1822"/>
  <c r="BC1822"/>
  <c r="BD1818"/>
  <c r="BE1818" s="1"/>
  <c r="BF1818"/>
  <c r="AU1818"/>
  <c r="BC1818"/>
  <c r="BD1814"/>
  <c r="BE1814" s="1"/>
  <c r="BF1814"/>
  <c r="AU1814"/>
  <c r="BC1814"/>
  <c r="BF1810"/>
  <c r="BD1810"/>
  <c r="BE1810" s="1"/>
  <c r="AU1810"/>
  <c r="BC1810"/>
  <c r="BF1806"/>
  <c r="BD1806"/>
  <c r="BE1806" s="1"/>
  <c r="AU1806"/>
  <c r="BC1806"/>
  <c r="BD1802"/>
  <c r="BE1802" s="1"/>
  <c r="BF1802"/>
  <c r="AU1802"/>
  <c r="BC1802"/>
  <c r="BD1798"/>
  <c r="BE1798" s="1"/>
  <c r="BF1798"/>
  <c r="AU1798"/>
  <c r="BC1798"/>
  <c r="BF1794"/>
  <c r="BD1794"/>
  <c r="BE1794" s="1"/>
  <c r="AU1794"/>
  <c r="BC1794"/>
  <c r="BF1790"/>
  <c r="BD1790"/>
  <c r="BE1790" s="1"/>
  <c r="AU1790"/>
  <c r="BC1790"/>
  <c r="BD1786"/>
  <c r="BE1786" s="1"/>
  <c r="BF1786"/>
  <c r="AU1786"/>
  <c r="BC1786"/>
  <c r="BD1782"/>
  <c r="BE1782" s="1"/>
  <c r="BF1782"/>
  <c r="AU1782"/>
  <c r="BC1782"/>
  <c r="BF1778"/>
  <c r="BD1778"/>
  <c r="BE1778" s="1"/>
  <c r="AU1778"/>
  <c r="BC1778"/>
  <c r="BF1774"/>
  <c r="BD1774"/>
  <c r="BE1774" s="1"/>
  <c r="AU1774"/>
  <c r="BC1774"/>
  <c r="BD1770"/>
  <c r="BE1770" s="1"/>
  <c r="BF1770"/>
  <c r="AU1770"/>
  <c r="BC1770"/>
  <c r="BD1766"/>
  <c r="BE1766" s="1"/>
  <c r="BF1766"/>
  <c r="AU1766"/>
  <c r="BC1766"/>
  <c r="BF1762"/>
  <c r="BD1762"/>
  <c r="BE1762" s="1"/>
  <c r="AU1762"/>
  <c r="BC1762"/>
  <c r="BF1758"/>
  <c r="BD1758"/>
  <c r="BE1758" s="1"/>
  <c r="AU1758"/>
  <c r="BC1758"/>
  <c r="BD1754"/>
  <c r="BE1754" s="1"/>
  <c r="BF1754"/>
  <c r="AU1754"/>
  <c r="BC1754"/>
  <c r="BD1750"/>
  <c r="BE1750" s="1"/>
  <c r="BF1750"/>
  <c r="AU1750"/>
  <c r="BC1750"/>
  <c r="BF1746"/>
  <c r="BD1746"/>
  <c r="BE1746" s="1"/>
  <c r="AU1746"/>
  <c r="BC1746"/>
  <c r="BF1742"/>
  <c r="BD1742"/>
  <c r="BE1742" s="1"/>
  <c r="AU1742"/>
  <c r="BC1742"/>
  <c r="BD1738"/>
  <c r="BE1738" s="1"/>
  <c r="AU1738"/>
  <c r="BF1738"/>
  <c r="BC1738"/>
  <c r="BD1734"/>
  <c r="BE1734" s="1"/>
  <c r="BF1734"/>
  <c r="AU1734"/>
  <c r="BC1734"/>
  <c r="BF1730"/>
  <c r="BD1730"/>
  <c r="BE1730" s="1"/>
  <c r="AU1730"/>
  <c r="BC1730"/>
  <c r="BF1726"/>
  <c r="BD1726"/>
  <c r="BE1726" s="1"/>
  <c r="AU1726"/>
  <c r="BC1726"/>
  <c r="BD1722"/>
  <c r="BE1722" s="1"/>
  <c r="BF1722"/>
  <c r="AU1722"/>
  <c r="BC1722"/>
  <c r="BD1718"/>
  <c r="BE1718" s="1"/>
  <c r="BF1718"/>
  <c r="AU1718"/>
  <c r="BC1718"/>
  <c r="BF1714"/>
  <c r="BD1714"/>
  <c r="BE1714" s="1"/>
  <c r="AU1714"/>
  <c r="BC1714"/>
  <c r="BF1710"/>
  <c r="BD1710"/>
  <c r="BE1710" s="1"/>
  <c r="AU1710"/>
  <c r="BC1710"/>
  <c r="BD1706"/>
  <c r="BE1706" s="1"/>
  <c r="BF1706"/>
  <c r="AU1706"/>
  <c r="BC1706"/>
  <c r="BD1702"/>
  <c r="BE1702" s="1"/>
  <c r="BF1702"/>
  <c r="AU1702"/>
  <c r="BC1702"/>
  <c r="BF1698"/>
  <c r="BD1698"/>
  <c r="BE1698" s="1"/>
  <c r="AU1698"/>
  <c r="BC1698"/>
  <c r="BF1694"/>
  <c r="BD1694"/>
  <c r="BE1694" s="1"/>
  <c r="AU1694"/>
  <c r="BC1694"/>
  <c r="BD1690"/>
  <c r="BE1690" s="1"/>
  <c r="BF1690"/>
  <c r="AU1690"/>
  <c r="BC1690"/>
  <c r="BD1686"/>
  <c r="BE1686" s="1"/>
  <c r="BF1686"/>
  <c r="AU1686"/>
  <c r="BC1686"/>
  <c r="BF1682"/>
  <c r="BD1682"/>
  <c r="BE1682" s="1"/>
  <c r="AU1682"/>
  <c r="BC1682"/>
  <c r="BF1678"/>
  <c r="BD1678"/>
  <c r="BE1678" s="1"/>
  <c r="AU1678"/>
  <c r="BC1678"/>
  <c r="BD1674"/>
  <c r="BE1674" s="1"/>
  <c r="BF1674"/>
  <c r="AU1674"/>
  <c r="BC1674"/>
  <c r="BD1670"/>
  <c r="BE1670" s="1"/>
  <c r="BF1670"/>
  <c r="AU1670"/>
  <c r="BC1670"/>
  <c r="BF1666"/>
  <c r="BD1666"/>
  <c r="BE1666" s="1"/>
  <c r="AU1666"/>
  <c r="BC1666"/>
  <c r="BF1662"/>
  <c r="BD1662"/>
  <c r="BE1662" s="1"/>
  <c r="AU1662"/>
  <c r="BC1662"/>
  <c r="BD1658"/>
  <c r="BE1658" s="1"/>
  <c r="BF1658"/>
  <c r="AU1658"/>
  <c r="BC1658"/>
  <c r="BD1654"/>
  <c r="BE1654" s="1"/>
  <c r="BF1654"/>
  <c r="AU1654"/>
  <c r="BC1654"/>
  <c r="BF1650"/>
  <c r="BD1650"/>
  <c r="BE1650" s="1"/>
  <c r="AU1650"/>
  <c r="BC1650"/>
  <c r="BF1646"/>
  <c r="BD1646"/>
  <c r="BE1646" s="1"/>
  <c r="AU1646"/>
  <c r="BC1646"/>
  <c r="BD1642"/>
  <c r="BE1642" s="1"/>
  <c r="BF1642"/>
  <c r="AU1642"/>
  <c r="BC1642"/>
  <c r="BD1638"/>
  <c r="BE1638" s="1"/>
  <c r="BF1638"/>
  <c r="AU1638"/>
  <c r="BC1638"/>
  <c r="BF1634"/>
  <c r="BD1634"/>
  <c r="BE1634" s="1"/>
  <c r="AU1634"/>
  <c r="BC1634"/>
  <c r="BF1630"/>
  <c r="BD1630"/>
  <c r="BE1630" s="1"/>
  <c r="AU1630"/>
  <c r="BC1630"/>
  <c r="BD1626"/>
  <c r="BE1626" s="1"/>
  <c r="BF1626"/>
  <c r="AU1626"/>
  <c r="BC1626"/>
  <c r="BD1622"/>
  <c r="BE1622" s="1"/>
  <c r="BF1622"/>
  <c r="AU1622"/>
  <c r="BC1622"/>
  <c r="BF1618"/>
  <c r="BD1618"/>
  <c r="BE1618" s="1"/>
  <c r="AU1618"/>
  <c r="BC1618"/>
  <c r="BF1614"/>
  <c r="BD1614"/>
  <c r="BE1614" s="1"/>
  <c r="AU1614"/>
  <c r="BC1614"/>
  <c r="BD1610"/>
  <c r="BE1610" s="1"/>
  <c r="BF1610"/>
  <c r="AU1610"/>
  <c r="BC1610"/>
  <c r="BD1606"/>
  <c r="BE1606" s="1"/>
  <c r="BF1606"/>
  <c r="AU1606"/>
  <c r="BC1606"/>
  <c r="BF1602"/>
  <c r="BD1602"/>
  <c r="BE1602" s="1"/>
  <c r="AU1602"/>
  <c r="BC1602"/>
  <c r="BF1598"/>
  <c r="BD1598"/>
  <c r="BE1598" s="1"/>
  <c r="AU1598"/>
  <c r="BC1598"/>
  <c r="BD1594"/>
  <c r="BE1594" s="1"/>
  <c r="BF1594"/>
  <c r="AU1594"/>
  <c r="BC1594"/>
  <c r="BD1590"/>
  <c r="BE1590" s="1"/>
  <c r="BF1590"/>
  <c r="AU1590"/>
  <c r="BC1590"/>
  <c r="BF1586"/>
  <c r="BD1586"/>
  <c r="BE1586" s="1"/>
  <c r="AU1586"/>
  <c r="BC1586"/>
  <c r="BF1582"/>
  <c r="BD1582"/>
  <c r="BE1582" s="1"/>
  <c r="AU1582"/>
  <c r="BC1582"/>
  <c r="BD1578"/>
  <c r="BE1578" s="1"/>
  <c r="BF1578"/>
  <c r="AU1578"/>
  <c r="BC1578"/>
  <c r="BD1574"/>
  <c r="BE1574" s="1"/>
  <c r="BF1574"/>
  <c r="AU1574"/>
  <c r="BC1574"/>
  <c r="BF1570"/>
  <c r="BD1570"/>
  <c r="BE1570" s="1"/>
  <c r="AU1570"/>
  <c r="BC1570"/>
  <c r="BF1566"/>
  <c r="BD1566"/>
  <c r="BE1566" s="1"/>
  <c r="AU1566"/>
  <c r="BC1566"/>
  <c r="BD1562"/>
  <c r="BE1562" s="1"/>
  <c r="BF1562"/>
  <c r="AU1562"/>
  <c r="BC1562"/>
  <c r="BD1558"/>
  <c r="BE1558" s="1"/>
  <c r="BF1558"/>
  <c r="AU1558"/>
  <c r="BC1558"/>
  <c r="BF1554"/>
  <c r="BD1554"/>
  <c r="BE1554" s="1"/>
  <c r="AU1554"/>
  <c r="BC1554"/>
  <c r="BF1550"/>
  <c r="BD1550"/>
  <c r="BE1550" s="1"/>
  <c r="AU1550"/>
  <c r="BC1550"/>
  <c r="BD1546"/>
  <c r="BE1546" s="1"/>
  <c r="BF1546"/>
  <c r="AU1546"/>
  <c r="BC1546"/>
  <c r="BD1542"/>
  <c r="BE1542" s="1"/>
  <c r="BF1542"/>
  <c r="AU1542"/>
  <c r="BC1542"/>
  <c r="BF1538"/>
  <c r="BD1538"/>
  <c r="BE1538" s="1"/>
  <c r="AU1538"/>
  <c r="BC1538"/>
  <c r="BF1534"/>
  <c r="BD1534"/>
  <c r="BE1534" s="1"/>
  <c r="AU1534"/>
  <c r="BC1534"/>
  <c r="BD1530"/>
  <c r="BE1530" s="1"/>
  <c r="BF1530"/>
  <c r="AU1530"/>
  <c r="BC1530"/>
  <c r="BD1526"/>
  <c r="BE1526" s="1"/>
  <c r="BF1526"/>
  <c r="AU1526"/>
  <c r="BC1526"/>
  <c r="BF1522"/>
  <c r="BD1522"/>
  <c r="BE1522" s="1"/>
  <c r="AU1522"/>
  <c r="BC1522"/>
  <c r="BF1518"/>
  <c r="BD1518"/>
  <c r="BE1518" s="1"/>
  <c r="AU1518"/>
  <c r="BC1518"/>
  <c r="BD1514"/>
  <c r="BE1514" s="1"/>
  <c r="BF1514"/>
  <c r="AU1514"/>
  <c r="BC1514"/>
  <c r="BD1510"/>
  <c r="BE1510" s="1"/>
  <c r="BF1510"/>
  <c r="AU1510"/>
  <c r="BC1510"/>
  <c r="BF1506"/>
  <c r="BD1506"/>
  <c r="BE1506" s="1"/>
  <c r="AU1506"/>
  <c r="BC1506"/>
  <c r="BF1502"/>
  <c r="BD1502"/>
  <c r="BE1502" s="1"/>
  <c r="AU1502"/>
  <c r="BC1502"/>
  <c r="BD1498"/>
  <c r="BE1498" s="1"/>
  <c r="BF1498"/>
  <c r="AU1498"/>
  <c r="BC1498"/>
  <c r="BD1494"/>
  <c r="BE1494" s="1"/>
  <c r="BF1494"/>
  <c r="AU1494"/>
  <c r="BC1494"/>
  <c r="BF1490"/>
  <c r="BD1490"/>
  <c r="BE1490" s="1"/>
  <c r="AU1490"/>
  <c r="BC1490"/>
  <c r="BF1486"/>
  <c r="BD1486"/>
  <c r="BE1486" s="1"/>
  <c r="AU1486"/>
  <c r="BC1486"/>
  <c r="BD1482"/>
  <c r="BE1482" s="1"/>
  <c r="BF1482"/>
  <c r="AU1482"/>
  <c r="BC1482"/>
  <c r="BD1478"/>
  <c r="BE1478" s="1"/>
  <c r="BF1478"/>
  <c r="AU1478"/>
  <c r="BC1478"/>
  <c r="BF1474"/>
  <c r="BD1474"/>
  <c r="BE1474" s="1"/>
  <c r="AU1474"/>
  <c r="BC1474"/>
  <c r="BD1470"/>
  <c r="BE1470" s="1"/>
  <c r="BF1470"/>
  <c r="AU1470"/>
  <c r="BC1470"/>
  <c r="BD1466"/>
  <c r="BE1466" s="1"/>
  <c r="BF1466"/>
  <c r="AU1466"/>
  <c r="BC1466"/>
  <c r="BF1462"/>
  <c r="BD1462"/>
  <c r="BE1462" s="1"/>
  <c r="AU1462"/>
  <c r="BC1462"/>
  <c r="BF1458"/>
  <c r="BD1458"/>
  <c r="BE1458" s="1"/>
  <c r="AU1458"/>
  <c r="BC1458"/>
  <c r="BD1454"/>
  <c r="BE1454" s="1"/>
  <c r="BF1454"/>
  <c r="AU1454"/>
  <c r="BC1454"/>
  <c r="BD1450"/>
  <c r="BE1450" s="1"/>
  <c r="BF1450"/>
  <c r="AU1450"/>
  <c r="BC1450"/>
  <c r="BF1446"/>
  <c r="BD1446"/>
  <c r="BE1446" s="1"/>
  <c r="AU1446"/>
  <c r="BC1446"/>
  <c r="BF1442"/>
  <c r="BD1442"/>
  <c r="BE1442" s="1"/>
  <c r="AU1442"/>
  <c r="BC1442"/>
  <c r="BD1438"/>
  <c r="BE1438" s="1"/>
  <c r="BF1438"/>
  <c r="AU1438"/>
  <c r="BC1438"/>
  <c r="BD1434"/>
  <c r="BE1434" s="1"/>
  <c r="BF1434"/>
  <c r="AU1434"/>
  <c r="BC1434"/>
  <c r="BF1430"/>
  <c r="BD1430"/>
  <c r="BE1430" s="1"/>
  <c r="AU1430"/>
  <c r="BC1430"/>
  <c r="BF1426"/>
  <c r="BD1426"/>
  <c r="BE1426" s="1"/>
  <c r="AU1426"/>
  <c r="BC1426"/>
  <c r="BF1422"/>
  <c r="BD1422"/>
  <c r="BE1422" s="1"/>
  <c r="AU1422"/>
  <c r="BC1422"/>
  <c r="BF1418"/>
  <c r="BD1418"/>
  <c r="BE1418" s="1"/>
  <c r="AU1418"/>
  <c r="BC1418"/>
  <c r="BF1414"/>
  <c r="BD1414"/>
  <c r="BE1414" s="1"/>
  <c r="AU1414"/>
  <c r="BC1414"/>
  <c r="BF1410"/>
  <c r="BD1410"/>
  <c r="BE1410" s="1"/>
  <c r="AU1410"/>
  <c r="BC1410"/>
  <c r="BF1406"/>
  <c r="BD1406"/>
  <c r="BE1406" s="1"/>
  <c r="AU1406"/>
  <c r="BC1406"/>
  <c r="BD1402"/>
  <c r="BE1402" s="1"/>
  <c r="BF1402"/>
  <c r="AU1402"/>
  <c r="BC1402"/>
  <c r="BF1398"/>
  <c r="BD1398"/>
  <c r="BE1398" s="1"/>
  <c r="AU1398"/>
  <c r="BC1398"/>
  <c r="BF1394"/>
  <c r="BD1394"/>
  <c r="BE1394" s="1"/>
  <c r="AU1394"/>
  <c r="BC1394"/>
  <c r="BD1390"/>
  <c r="BE1390" s="1"/>
  <c r="BF1390"/>
  <c r="AU1390"/>
  <c r="BC1390"/>
  <c r="BF1386"/>
  <c r="BD1386"/>
  <c r="BE1386" s="1"/>
  <c r="AU1386"/>
  <c r="BC1386"/>
  <c r="BD1382"/>
  <c r="BE1382" s="1"/>
  <c r="BF1382"/>
  <c r="AU1382"/>
  <c r="BC1382"/>
  <c r="BF1378"/>
  <c r="BD1378"/>
  <c r="BE1378" s="1"/>
  <c r="AU1378"/>
  <c r="BC1378"/>
  <c r="BF1374"/>
  <c r="BD1374"/>
  <c r="BE1374" s="1"/>
  <c r="AU1374"/>
  <c r="BC1374"/>
  <c r="BF1370"/>
  <c r="BD1370"/>
  <c r="BE1370" s="1"/>
  <c r="AU1370"/>
  <c r="BC1370"/>
  <c r="BD1366"/>
  <c r="BE1366" s="1"/>
  <c r="BF1366"/>
  <c r="AU1366"/>
  <c r="BC1366"/>
  <c r="BF1362"/>
  <c r="BD1362"/>
  <c r="BE1362" s="1"/>
  <c r="AU1362"/>
  <c r="BC1362"/>
  <c r="BD1358"/>
  <c r="BE1358" s="1"/>
  <c r="BF1358"/>
  <c r="AU1358"/>
  <c r="BC1358"/>
  <c r="BD1354"/>
  <c r="BE1354" s="1"/>
  <c r="BF1354"/>
  <c r="AU1354"/>
  <c r="BC1354"/>
  <c r="BD1350"/>
  <c r="BE1350" s="1"/>
  <c r="BF1350"/>
  <c r="AU1350"/>
  <c r="BC1350"/>
  <c r="BF1346"/>
  <c r="BD1346"/>
  <c r="BE1346" s="1"/>
  <c r="AU1346"/>
  <c r="BC1346"/>
  <c r="BF1342"/>
  <c r="BD1342"/>
  <c r="BE1342" s="1"/>
  <c r="AU1342"/>
  <c r="BC1342"/>
  <c r="BD1338"/>
  <c r="BE1338" s="1"/>
  <c r="BF1338"/>
  <c r="AU1338"/>
  <c r="BC1338"/>
  <c r="BF1334"/>
  <c r="BD1334"/>
  <c r="BE1334" s="1"/>
  <c r="AU1334"/>
  <c r="BC1334"/>
  <c r="BD1330"/>
  <c r="BE1330" s="1"/>
  <c r="BF1330"/>
  <c r="AU1330"/>
  <c r="BC1330"/>
  <c r="BF1326"/>
  <c r="BD1326"/>
  <c r="BE1326" s="1"/>
  <c r="AU1326"/>
  <c r="BC1326"/>
  <c r="BD1322"/>
  <c r="BE1322" s="1"/>
  <c r="BF1322"/>
  <c r="AU1322"/>
  <c r="BC1322"/>
  <c r="BF1318"/>
  <c r="BD1318"/>
  <c r="BE1318" s="1"/>
  <c r="AU1318"/>
  <c r="BC1318"/>
  <c r="BD1314"/>
  <c r="BE1314" s="1"/>
  <c r="BF1314"/>
  <c r="AU1314"/>
  <c r="BC1314"/>
  <c r="BF1310"/>
  <c r="BD1310"/>
  <c r="BE1310" s="1"/>
  <c r="AU1310"/>
  <c r="BC1310"/>
  <c r="BD1306"/>
  <c r="BE1306" s="1"/>
  <c r="BF1306"/>
  <c r="AU1306"/>
  <c r="BC1306"/>
  <c r="BF1302"/>
  <c r="BD1302"/>
  <c r="BE1302" s="1"/>
  <c r="AU1302"/>
  <c r="BC1302"/>
  <c r="BD1298"/>
  <c r="BE1298" s="1"/>
  <c r="BF1298"/>
  <c r="AU1298"/>
  <c r="BC1298"/>
  <c r="BF1294"/>
  <c r="BD1294"/>
  <c r="BE1294" s="1"/>
  <c r="AU1294"/>
  <c r="BC1294"/>
  <c r="BD1290"/>
  <c r="BE1290" s="1"/>
  <c r="BF1290"/>
  <c r="AU1290"/>
  <c r="BC1290"/>
  <c r="BF1286"/>
  <c r="BD1286"/>
  <c r="BE1286" s="1"/>
  <c r="AU1286"/>
  <c r="BC1286"/>
  <c r="BD1282"/>
  <c r="BE1282" s="1"/>
  <c r="BF1282"/>
  <c r="AU1282"/>
  <c r="BC1282"/>
  <c r="BF1278"/>
  <c r="BD1278"/>
  <c r="BE1278" s="1"/>
  <c r="AU1278"/>
  <c r="BC1278"/>
  <c r="BD1274"/>
  <c r="BE1274" s="1"/>
  <c r="BF1274"/>
  <c r="AU1274"/>
  <c r="BC1274"/>
  <c r="BF1270"/>
  <c r="BD1270"/>
  <c r="BE1270" s="1"/>
  <c r="AU1270"/>
  <c r="BC1270"/>
  <c r="BD1266"/>
  <c r="BE1266" s="1"/>
  <c r="BF1266"/>
  <c r="AU1266"/>
  <c r="BC1266"/>
  <c r="BF1262"/>
  <c r="BD1262"/>
  <c r="BE1262" s="1"/>
  <c r="AU1262"/>
  <c r="BC1262"/>
  <c r="BD1258"/>
  <c r="BE1258" s="1"/>
  <c r="BF1258"/>
  <c r="AU1258"/>
  <c r="BC1258"/>
  <c r="BF1254"/>
  <c r="BD1254"/>
  <c r="BE1254" s="1"/>
  <c r="AU1254"/>
  <c r="BC1254"/>
  <c r="BD1250"/>
  <c r="BE1250" s="1"/>
  <c r="BF1250"/>
  <c r="AU1250"/>
  <c r="BC1250"/>
  <c r="BF1246"/>
  <c r="BD1246"/>
  <c r="BE1246" s="1"/>
  <c r="AU1246"/>
  <c r="BC1246"/>
  <c r="BD1242"/>
  <c r="BE1242" s="1"/>
  <c r="BF1242"/>
  <c r="AU1242"/>
  <c r="BC1242"/>
  <c r="BF1238"/>
  <c r="BD1238"/>
  <c r="BE1238" s="1"/>
  <c r="AU1238"/>
  <c r="BC1238"/>
  <c r="BD1234"/>
  <c r="BE1234" s="1"/>
  <c r="BF1234"/>
  <c r="AU1234"/>
  <c r="BC1234"/>
  <c r="BF1230"/>
  <c r="BD1230"/>
  <c r="BE1230" s="1"/>
  <c r="AU1230"/>
  <c r="BC1230"/>
  <c r="BD1226"/>
  <c r="BE1226" s="1"/>
  <c r="BF1226"/>
  <c r="AU1226"/>
  <c r="BC1226"/>
  <c r="BF1222"/>
  <c r="BD1222"/>
  <c r="BE1222" s="1"/>
  <c r="AU1222"/>
  <c r="BC1222"/>
  <c r="BD1218"/>
  <c r="BE1218" s="1"/>
  <c r="BF1218"/>
  <c r="AU1218"/>
  <c r="BC1218"/>
  <c r="BF1214"/>
  <c r="BD1214"/>
  <c r="BE1214" s="1"/>
  <c r="AU1214"/>
  <c r="BC1214"/>
  <c r="BD1210"/>
  <c r="BE1210" s="1"/>
  <c r="BF1210"/>
  <c r="AU1210"/>
  <c r="BC1210"/>
  <c r="BF1206"/>
  <c r="BD1206"/>
  <c r="BE1206" s="1"/>
  <c r="AU1206"/>
  <c r="BC1206"/>
  <c r="BD1202"/>
  <c r="BE1202" s="1"/>
  <c r="BF1202"/>
  <c r="AU1202"/>
  <c r="BC1202"/>
  <c r="BF1198"/>
  <c r="BD1198"/>
  <c r="BE1198" s="1"/>
  <c r="AU1198"/>
  <c r="BC1198"/>
  <c r="BD1194"/>
  <c r="BE1194" s="1"/>
  <c r="BF1194"/>
  <c r="AU1194"/>
  <c r="BC1194"/>
  <c r="BF1190"/>
  <c r="BD1190"/>
  <c r="BE1190" s="1"/>
  <c r="AU1190"/>
  <c r="BC1190"/>
  <c r="BD1186"/>
  <c r="BE1186" s="1"/>
  <c r="BF1186"/>
  <c r="AU1186"/>
  <c r="BC1186"/>
  <c r="BF1182"/>
  <c r="BD1182"/>
  <c r="BE1182" s="1"/>
  <c r="AU1182"/>
  <c r="BC1182"/>
  <c r="BD1178"/>
  <c r="BE1178" s="1"/>
  <c r="BF1178"/>
  <c r="AU1178"/>
  <c r="BC1178"/>
  <c r="BF1174"/>
  <c r="BD1174"/>
  <c r="BE1174" s="1"/>
  <c r="AU1174"/>
  <c r="BC1174"/>
  <c r="BD1170"/>
  <c r="BE1170" s="1"/>
  <c r="BF1170"/>
  <c r="AU1170"/>
  <c r="BC1170"/>
  <c r="BF1166"/>
  <c r="BD1166"/>
  <c r="BE1166" s="1"/>
  <c r="AU1166"/>
  <c r="BC1166"/>
  <c r="BD1162"/>
  <c r="BE1162" s="1"/>
  <c r="BF1162"/>
  <c r="AU1162"/>
  <c r="BC1162"/>
  <c r="BF1158"/>
  <c r="BD1158"/>
  <c r="BE1158" s="1"/>
  <c r="AU1158"/>
  <c r="BC1158"/>
  <c r="BD1154"/>
  <c r="BE1154" s="1"/>
  <c r="BF1154"/>
  <c r="AU1154"/>
  <c r="BC1154"/>
  <c r="BF1150"/>
  <c r="BD1150"/>
  <c r="BE1150" s="1"/>
  <c r="AU1150"/>
  <c r="BC1150"/>
  <c r="BD1146"/>
  <c r="BE1146" s="1"/>
  <c r="BF1146"/>
  <c r="AU1146"/>
  <c r="BC1146"/>
  <c r="BF1142"/>
  <c r="BD1142"/>
  <c r="BE1142" s="1"/>
  <c r="AU1142"/>
  <c r="BC1142"/>
  <c r="BD1138"/>
  <c r="BE1138" s="1"/>
  <c r="BF1138"/>
  <c r="AU1138"/>
  <c r="BC1138"/>
  <c r="BF1134"/>
  <c r="BD1134"/>
  <c r="BE1134" s="1"/>
  <c r="AU1134"/>
  <c r="BC1134"/>
  <c r="BD1130"/>
  <c r="BE1130" s="1"/>
  <c r="BF1130"/>
  <c r="AU1130"/>
  <c r="BC1130"/>
  <c r="BF1126"/>
  <c r="BD1126"/>
  <c r="BE1126" s="1"/>
  <c r="AU1126"/>
  <c r="BC1126"/>
  <c r="BD1122"/>
  <c r="BE1122" s="1"/>
  <c r="BF1122"/>
  <c r="AU1122"/>
  <c r="BC1122"/>
  <c r="BF1118"/>
  <c r="BD1118"/>
  <c r="BE1118" s="1"/>
  <c r="AU1118"/>
  <c r="BC1118"/>
  <c r="BD1114"/>
  <c r="BE1114" s="1"/>
  <c r="BF1114"/>
  <c r="AU1114"/>
  <c r="BC1114"/>
  <c r="BF1110"/>
  <c r="BD1110"/>
  <c r="BE1110" s="1"/>
  <c r="AU1110"/>
  <c r="BC1110"/>
  <c r="BD1106"/>
  <c r="BE1106" s="1"/>
  <c r="BF1106"/>
  <c r="AU1106"/>
  <c r="BC1106"/>
  <c r="BF1102"/>
  <c r="BD1102"/>
  <c r="BE1102" s="1"/>
  <c r="AU1102"/>
  <c r="BC1102"/>
  <c r="BD1098"/>
  <c r="BE1098" s="1"/>
  <c r="BF1098"/>
  <c r="AU1098"/>
  <c r="BC1098"/>
  <c r="BF1094"/>
  <c r="BD1094"/>
  <c r="BE1094" s="1"/>
  <c r="AU1094"/>
  <c r="BC1094"/>
  <c r="BD1090"/>
  <c r="BE1090" s="1"/>
  <c r="BF1090"/>
  <c r="AU1090"/>
  <c r="BC1090"/>
  <c r="BF1086"/>
  <c r="BD1086"/>
  <c r="BE1086" s="1"/>
  <c r="AU1086"/>
  <c r="BC1086"/>
  <c r="BD1082"/>
  <c r="BE1082" s="1"/>
  <c r="BF1082"/>
  <c r="AU1082"/>
  <c r="BC1082"/>
  <c r="BF1078"/>
  <c r="BD1078"/>
  <c r="BE1078" s="1"/>
  <c r="AU1078"/>
  <c r="BC1078"/>
  <c r="BD1074"/>
  <c r="BE1074" s="1"/>
  <c r="BF1074"/>
  <c r="AU1074"/>
  <c r="BC1074"/>
  <c r="BF1070"/>
  <c r="BD1070"/>
  <c r="BE1070" s="1"/>
  <c r="AU1070"/>
  <c r="BC1070"/>
  <c r="BD1066"/>
  <c r="BE1066" s="1"/>
  <c r="BF1066"/>
  <c r="AU1066"/>
  <c r="BC1066"/>
  <c r="BF1062"/>
  <c r="BD1062"/>
  <c r="BE1062" s="1"/>
  <c r="AU1062"/>
  <c r="BC1062"/>
  <c r="BD1058"/>
  <c r="BE1058" s="1"/>
  <c r="BF1058"/>
  <c r="AU1058"/>
  <c r="BC1058"/>
  <c r="BF1054"/>
  <c r="BD1054"/>
  <c r="BE1054" s="1"/>
  <c r="AU1054"/>
  <c r="BC1054"/>
  <c r="BD1050"/>
  <c r="BE1050" s="1"/>
  <c r="BF1050"/>
  <c r="AU1050"/>
  <c r="BC1050"/>
  <c r="BF1046"/>
  <c r="BD1046"/>
  <c r="BE1046" s="1"/>
  <c r="AU1046"/>
  <c r="BC1046"/>
  <c r="BD1042"/>
  <c r="BE1042" s="1"/>
  <c r="BF1042"/>
  <c r="AU1042"/>
  <c r="BC1042"/>
  <c r="BF1038"/>
  <c r="BD1038"/>
  <c r="BE1038" s="1"/>
  <c r="AU1038"/>
  <c r="BC1038"/>
  <c r="BD1034"/>
  <c r="BE1034" s="1"/>
  <c r="BF1034"/>
  <c r="AU1034"/>
  <c r="BC1034"/>
  <c r="BF1030"/>
  <c r="BD1030"/>
  <c r="BE1030" s="1"/>
  <c r="AU1030"/>
  <c r="BC1030"/>
  <c r="BD1026"/>
  <c r="BE1026" s="1"/>
  <c r="BF1026"/>
  <c r="AU1026"/>
  <c r="BC1026"/>
  <c r="BF1022"/>
  <c r="BD1022"/>
  <c r="BE1022" s="1"/>
  <c r="AU1022"/>
  <c r="BC1022"/>
  <c r="BD1018"/>
  <c r="BE1018" s="1"/>
  <c r="BF1018"/>
  <c r="AU1018"/>
  <c r="BC1018"/>
  <c r="BF1014"/>
  <c r="BD1014"/>
  <c r="BE1014" s="1"/>
  <c r="AU1014"/>
  <c r="BC1014"/>
  <c r="BD1010"/>
  <c r="BE1010" s="1"/>
  <c r="BF1010"/>
  <c r="AU1010"/>
  <c r="BC1010"/>
  <c r="BF1006"/>
  <c r="BD1006"/>
  <c r="BE1006" s="1"/>
  <c r="AU1006"/>
  <c r="BC1006"/>
  <c r="BD1002"/>
  <c r="BE1002" s="1"/>
  <c r="BF1002"/>
  <c r="AU1002"/>
  <c r="BC1002"/>
  <c r="BF998"/>
  <c r="BD998"/>
  <c r="BE998" s="1"/>
  <c r="AU998"/>
  <c r="BC998"/>
  <c r="BD994"/>
  <c r="BE994" s="1"/>
  <c r="BF994"/>
  <c r="AU994"/>
  <c r="BC994"/>
  <c r="BF990"/>
  <c r="BD990"/>
  <c r="BE990" s="1"/>
  <c r="AU990"/>
  <c r="BC990"/>
  <c r="BD164"/>
  <c r="BE164" s="1"/>
  <c r="BD148"/>
  <c r="BE148" s="1"/>
  <c r="BD132"/>
  <c r="BE132" s="1"/>
  <c r="BD116"/>
  <c r="BE116" s="1"/>
  <c r="BD100"/>
  <c r="BE100" s="1"/>
  <c r="BD84"/>
  <c r="BE84" s="1"/>
  <c r="BD68"/>
  <c r="BE68" s="1"/>
  <c r="BD52"/>
  <c r="BE52" s="1"/>
  <c r="BD36"/>
  <c r="BE36" s="1"/>
  <c r="BD20"/>
  <c r="BE20" s="1"/>
  <c r="BD4"/>
  <c r="BE4" s="1"/>
  <c r="BF164"/>
  <c r="BF148"/>
  <c r="BF132"/>
  <c r="BF116"/>
  <c r="BF100"/>
  <c r="BF84"/>
  <c r="BF68"/>
  <c r="BF52"/>
  <c r="BF36"/>
  <c r="BF20"/>
  <c r="BF4"/>
  <c r="BC176"/>
  <c r="BC160"/>
  <c r="BC144"/>
  <c r="BC128"/>
  <c r="BC112"/>
  <c r="BC96"/>
  <c r="BC80"/>
  <c r="BC64"/>
  <c r="BC48"/>
  <c r="BC32"/>
  <c r="BC16"/>
  <c r="BD1930"/>
  <c r="BE1930" s="1"/>
  <c r="BF1930"/>
  <c r="AU1930"/>
  <c r="BC1930"/>
  <c r="BD1926"/>
  <c r="BE1926" s="1"/>
  <c r="BF1926"/>
  <c r="AU1926"/>
  <c r="BC1926"/>
  <c r="BF1922"/>
  <c r="BD1922"/>
  <c r="BE1922" s="1"/>
  <c r="AU1922"/>
  <c r="BC1922"/>
  <c r="BF1918"/>
  <c r="BD1918"/>
  <c r="BE1918" s="1"/>
  <c r="AU1918"/>
  <c r="BC1918"/>
  <c r="BD1914"/>
  <c r="BE1914" s="1"/>
  <c r="BF1914"/>
  <c r="AU1914"/>
  <c r="BC1914"/>
  <c r="BD1910"/>
  <c r="BE1910" s="1"/>
  <c r="BF1910"/>
  <c r="AU1910"/>
  <c r="BC1910"/>
  <c r="BF1906"/>
  <c r="BD1906"/>
  <c r="BE1906" s="1"/>
  <c r="AU1906"/>
  <c r="BC1906"/>
  <c r="BF1902"/>
  <c r="BD1902"/>
  <c r="BE1902" s="1"/>
  <c r="AU1902"/>
  <c r="BC1902"/>
  <c r="BD1898"/>
  <c r="BE1898" s="1"/>
  <c r="BF1898"/>
  <c r="AU1898"/>
  <c r="BC1898"/>
  <c r="BD1894"/>
  <c r="BE1894" s="1"/>
  <c r="BF1894"/>
  <c r="AU1894"/>
  <c r="BC1894"/>
  <c r="BF1890"/>
  <c r="BD1890"/>
  <c r="BE1890" s="1"/>
  <c r="AU1890"/>
  <c r="BC1890"/>
  <c r="BF1886"/>
  <c r="BD1886"/>
  <c r="BE1886" s="1"/>
  <c r="AU1886"/>
  <c r="BC1886"/>
  <c r="BD1882"/>
  <c r="BE1882" s="1"/>
  <c r="BF1882"/>
  <c r="AU1882"/>
  <c r="BC1882"/>
  <c r="BD1878"/>
  <c r="BE1878" s="1"/>
  <c r="BF1878"/>
  <c r="AU1878"/>
  <c r="BC1878"/>
  <c r="BF1874"/>
  <c r="BD1874"/>
  <c r="BE1874" s="1"/>
  <c r="AU1874"/>
  <c r="BC1874"/>
  <c r="BF1870"/>
  <c r="BD1870"/>
  <c r="BE1870" s="1"/>
  <c r="AU1870"/>
  <c r="BC1870"/>
  <c r="BD1866"/>
  <c r="BE1866" s="1"/>
  <c r="BF1866"/>
  <c r="AU1866"/>
  <c r="BC1866"/>
  <c r="BD1862"/>
  <c r="BE1862" s="1"/>
  <c r="BF1862"/>
  <c r="AU1862"/>
  <c r="BC1862"/>
  <c r="BF1858"/>
  <c r="BD1858"/>
  <c r="BE1858" s="1"/>
  <c r="AU1858"/>
  <c r="BC1858"/>
  <c r="BD1854"/>
  <c r="BE1854" s="1"/>
  <c r="BF1854"/>
  <c r="AU1854"/>
  <c r="BC1854"/>
  <c r="BF1850"/>
  <c r="BD1850"/>
  <c r="BE1850" s="1"/>
  <c r="AU1850"/>
  <c r="BC1850"/>
  <c r="BD1846"/>
  <c r="BE1846" s="1"/>
  <c r="BF1846"/>
  <c r="AU1846"/>
  <c r="BC1846"/>
  <c r="BF1842"/>
  <c r="BD1842"/>
  <c r="BE1842" s="1"/>
  <c r="AU1842"/>
  <c r="BC1842"/>
  <c r="BD1838"/>
  <c r="BE1838" s="1"/>
  <c r="BF1838"/>
  <c r="AU1838"/>
  <c r="BC1838"/>
  <c r="BF1835"/>
  <c r="BD1835"/>
  <c r="BE1835" s="1"/>
  <c r="AU1835"/>
  <c r="BC1835"/>
  <c r="BD1831"/>
  <c r="BE1831" s="1"/>
  <c r="BF1831"/>
  <c r="AU1831"/>
  <c r="BC1831"/>
  <c r="BD1827"/>
  <c r="BE1827" s="1"/>
  <c r="BF1827"/>
  <c r="AU1827"/>
  <c r="BC1827"/>
  <c r="BF1823"/>
  <c r="BD1823"/>
  <c r="BE1823" s="1"/>
  <c r="AU1823"/>
  <c r="BC1823"/>
  <c r="BF1819"/>
  <c r="BD1819"/>
  <c r="BE1819" s="1"/>
  <c r="AU1819"/>
  <c r="BC1819"/>
  <c r="BD1815"/>
  <c r="BE1815" s="1"/>
  <c r="BF1815"/>
  <c r="AU1815"/>
  <c r="BC1815"/>
  <c r="BD1811"/>
  <c r="BE1811" s="1"/>
  <c r="BF1811"/>
  <c r="AU1811"/>
  <c r="BC1811"/>
  <c r="BF1807"/>
  <c r="BD1807"/>
  <c r="BE1807" s="1"/>
  <c r="AU1807"/>
  <c r="BC1807"/>
  <c r="BF1803"/>
  <c r="BD1803"/>
  <c r="BE1803" s="1"/>
  <c r="AU1803"/>
  <c r="BC1803"/>
  <c r="BD1799"/>
  <c r="BE1799" s="1"/>
  <c r="BF1799"/>
  <c r="AU1799"/>
  <c r="BC1799"/>
  <c r="BD1795"/>
  <c r="BE1795" s="1"/>
  <c r="BF1795"/>
  <c r="AU1795"/>
  <c r="BC1795"/>
  <c r="BF1791"/>
  <c r="BD1791"/>
  <c r="BE1791" s="1"/>
  <c r="AU1791"/>
  <c r="BC1791"/>
  <c r="BF1787"/>
  <c r="BD1787"/>
  <c r="BE1787" s="1"/>
  <c r="AU1787"/>
  <c r="BC1787"/>
  <c r="BD1783"/>
  <c r="BE1783" s="1"/>
  <c r="BF1783"/>
  <c r="AU1783"/>
  <c r="BC1783"/>
  <c r="BD1779"/>
  <c r="BE1779" s="1"/>
  <c r="BF1779"/>
  <c r="AU1779"/>
  <c r="BC1779"/>
  <c r="BF1775"/>
  <c r="BD1775"/>
  <c r="BE1775" s="1"/>
  <c r="AU1775"/>
  <c r="BC1775"/>
  <c r="BF1771"/>
  <c r="BD1771"/>
  <c r="BE1771" s="1"/>
  <c r="AU1771"/>
  <c r="BC1771"/>
  <c r="BD1767"/>
  <c r="BE1767" s="1"/>
  <c r="BF1767"/>
  <c r="AU1767"/>
  <c r="BC1767"/>
  <c r="BD1763"/>
  <c r="BE1763" s="1"/>
  <c r="BF1763"/>
  <c r="AU1763"/>
  <c r="BC1763"/>
  <c r="BF1759"/>
  <c r="BD1759"/>
  <c r="BE1759" s="1"/>
  <c r="AU1759"/>
  <c r="BC1759"/>
  <c r="BF1755"/>
  <c r="BD1755"/>
  <c r="BE1755" s="1"/>
  <c r="AU1755"/>
  <c r="BC1755"/>
  <c r="BD1751"/>
  <c r="BE1751" s="1"/>
  <c r="BF1751"/>
  <c r="AU1751"/>
  <c r="BC1751"/>
  <c r="BD1747"/>
  <c r="BE1747" s="1"/>
  <c r="BF1747"/>
  <c r="AU1747"/>
  <c r="BC1747"/>
  <c r="BF1743"/>
  <c r="BD1743"/>
  <c r="BE1743" s="1"/>
  <c r="AU1743"/>
  <c r="BC1743"/>
  <c r="BF1739"/>
  <c r="BD1739"/>
  <c r="BE1739" s="1"/>
  <c r="AU1739"/>
  <c r="BC1739"/>
  <c r="BD1735"/>
  <c r="BE1735" s="1"/>
  <c r="BF1735"/>
  <c r="AU1735"/>
  <c r="BC1735"/>
  <c r="BD1731"/>
  <c r="BE1731" s="1"/>
  <c r="BF1731"/>
  <c r="AU1731"/>
  <c r="BC1731"/>
  <c r="BF1727"/>
  <c r="BD1727"/>
  <c r="BE1727" s="1"/>
  <c r="AU1727"/>
  <c r="BC1727"/>
  <c r="BF1723"/>
  <c r="BD1723"/>
  <c r="BE1723" s="1"/>
  <c r="AU1723"/>
  <c r="BC1723"/>
  <c r="BD1719"/>
  <c r="BE1719" s="1"/>
  <c r="BF1719"/>
  <c r="AU1719"/>
  <c r="BC1719"/>
  <c r="BD1715"/>
  <c r="BE1715" s="1"/>
  <c r="BF1715"/>
  <c r="AU1715"/>
  <c r="BC1715"/>
  <c r="BF1711"/>
  <c r="BD1711"/>
  <c r="BE1711" s="1"/>
  <c r="AU1711"/>
  <c r="BC1711"/>
  <c r="BF1707"/>
  <c r="BD1707"/>
  <c r="BE1707" s="1"/>
  <c r="AU1707"/>
  <c r="BC1707"/>
  <c r="BD1703"/>
  <c r="BE1703" s="1"/>
  <c r="BF1703"/>
  <c r="AU1703"/>
  <c r="BC1703"/>
  <c r="BD1699"/>
  <c r="BE1699" s="1"/>
  <c r="BF1699"/>
  <c r="AU1699"/>
  <c r="BC1699"/>
  <c r="BF1695"/>
  <c r="BD1695"/>
  <c r="BE1695" s="1"/>
  <c r="AU1695"/>
  <c r="BC1695"/>
  <c r="BF1691"/>
  <c r="BD1691"/>
  <c r="BE1691" s="1"/>
  <c r="AU1691"/>
  <c r="BC1691"/>
  <c r="BD1687"/>
  <c r="BE1687" s="1"/>
  <c r="BF1687"/>
  <c r="AU1687"/>
  <c r="BC1687"/>
  <c r="BD1683"/>
  <c r="BE1683" s="1"/>
  <c r="BF1683"/>
  <c r="AU1683"/>
  <c r="BC1683"/>
  <c r="BF1679"/>
  <c r="BD1679"/>
  <c r="BE1679" s="1"/>
  <c r="AU1679"/>
  <c r="BC1679"/>
  <c r="BF1675"/>
  <c r="BD1675"/>
  <c r="BE1675" s="1"/>
  <c r="AU1675"/>
  <c r="BC1675"/>
  <c r="BD1671"/>
  <c r="BE1671" s="1"/>
  <c r="BF1671"/>
  <c r="AU1671"/>
  <c r="BC1671"/>
  <c r="BD1667"/>
  <c r="BE1667" s="1"/>
  <c r="BF1667"/>
  <c r="AU1667"/>
  <c r="BC1667"/>
  <c r="BF1663"/>
  <c r="BD1663"/>
  <c r="BE1663" s="1"/>
  <c r="AU1663"/>
  <c r="BC1663"/>
  <c r="BF1659"/>
  <c r="BD1659"/>
  <c r="BE1659" s="1"/>
  <c r="AU1659"/>
  <c r="BC1659"/>
  <c r="BD1655"/>
  <c r="BE1655" s="1"/>
  <c r="BF1655"/>
  <c r="AU1655"/>
  <c r="BC1655"/>
  <c r="BD1651"/>
  <c r="BE1651" s="1"/>
  <c r="BF1651"/>
  <c r="AU1651"/>
  <c r="BC1651"/>
  <c r="BF1647"/>
  <c r="BD1647"/>
  <c r="BE1647" s="1"/>
  <c r="AU1647"/>
  <c r="BC1647"/>
  <c r="BF1643"/>
  <c r="BD1643"/>
  <c r="BE1643" s="1"/>
  <c r="AU1643"/>
  <c r="BC1643"/>
  <c r="BD1639"/>
  <c r="BE1639" s="1"/>
  <c r="BF1639"/>
  <c r="AU1639"/>
  <c r="BC1639"/>
  <c r="BD1635"/>
  <c r="BE1635" s="1"/>
  <c r="BF1635"/>
  <c r="AU1635"/>
  <c r="BC1635"/>
  <c r="BF1631"/>
  <c r="BD1631"/>
  <c r="BE1631" s="1"/>
  <c r="AU1631"/>
  <c r="BC1631"/>
  <c r="BF1627"/>
  <c r="BD1627"/>
  <c r="BE1627" s="1"/>
  <c r="AU1627"/>
  <c r="BC1627"/>
  <c r="BD1623"/>
  <c r="BE1623" s="1"/>
  <c r="BF1623"/>
  <c r="AU1623"/>
  <c r="BC1623"/>
  <c r="BD1619"/>
  <c r="BE1619" s="1"/>
  <c r="BF1619"/>
  <c r="AU1619"/>
  <c r="BC1619"/>
  <c r="BF1615"/>
  <c r="BD1615"/>
  <c r="BE1615" s="1"/>
  <c r="AU1615"/>
  <c r="BC1615"/>
  <c r="BF1611"/>
  <c r="BD1611"/>
  <c r="BE1611" s="1"/>
  <c r="AU1611"/>
  <c r="BC1611"/>
  <c r="BD1607"/>
  <c r="BE1607" s="1"/>
  <c r="BF1607"/>
  <c r="AU1607"/>
  <c r="BC1607"/>
  <c r="BD1603"/>
  <c r="BE1603" s="1"/>
  <c r="BF1603"/>
  <c r="AU1603"/>
  <c r="BC1603"/>
  <c r="BF1599"/>
  <c r="BD1599"/>
  <c r="BE1599" s="1"/>
  <c r="AU1599"/>
  <c r="BC1599"/>
  <c r="BF1595"/>
  <c r="BD1595"/>
  <c r="BE1595" s="1"/>
  <c r="AU1595"/>
  <c r="BC1595"/>
  <c r="BD1591"/>
  <c r="BE1591" s="1"/>
  <c r="BF1591"/>
  <c r="AU1591"/>
  <c r="BC1591"/>
  <c r="BD1587"/>
  <c r="BE1587" s="1"/>
  <c r="BF1587"/>
  <c r="AU1587"/>
  <c r="BC1587"/>
  <c r="BF1583"/>
  <c r="BD1583"/>
  <c r="BE1583" s="1"/>
  <c r="AU1583"/>
  <c r="BC1583"/>
  <c r="BF1579"/>
  <c r="BD1579"/>
  <c r="BE1579" s="1"/>
  <c r="AU1579"/>
  <c r="BC1579"/>
  <c r="BD1575"/>
  <c r="BE1575" s="1"/>
  <c r="BF1575"/>
  <c r="AU1575"/>
  <c r="BC1575"/>
  <c r="BD1571"/>
  <c r="BE1571" s="1"/>
  <c r="BF1571"/>
  <c r="AU1571"/>
  <c r="BC1571"/>
  <c r="BF1567"/>
  <c r="BD1567"/>
  <c r="BE1567" s="1"/>
  <c r="AU1567"/>
  <c r="BC1567"/>
  <c r="BF1563"/>
  <c r="BD1563"/>
  <c r="BE1563" s="1"/>
  <c r="AU1563"/>
  <c r="BC1563"/>
  <c r="BD1559"/>
  <c r="BE1559" s="1"/>
  <c r="BF1559"/>
  <c r="AU1559"/>
  <c r="BC1559"/>
  <c r="BD1555"/>
  <c r="BE1555" s="1"/>
  <c r="BF1555"/>
  <c r="AU1555"/>
  <c r="BC1555"/>
  <c r="BF1551"/>
  <c r="BD1551"/>
  <c r="BE1551" s="1"/>
  <c r="AU1551"/>
  <c r="BC1551"/>
  <c r="BF1547"/>
  <c r="BD1547"/>
  <c r="BE1547" s="1"/>
  <c r="AU1547"/>
  <c r="BC1547"/>
  <c r="BD1543"/>
  <c r="BE1543" s="1"/>
  <c r="BF1543"/>
  <c r="AU1543"/>
  <c r="BC1543"/>
  <c r="BD1539"/>
  <c r="BE1539" s="1"/>
  <c r="BF1539"/>
  <c r="AU1539"/>
  <c r="BC1539"/>
  <c r="BF1535"/>
  <c r="BD1535"/>
  <c r="BE1535" s="1"/>
  <c r="AU1535"/>
  <c r="BC1535"/>
  <c r="BF1531"/>
  <c r="BD1531"/>
  <c r="BE1531" s="1"/>
  <c r="AU1531"/>
  <c r="BC1531"/>
  <c r="BD1527"/>
  <c r="BE1527" s="1"/>
  <c r="BF1527"/>
  <c r="AU1527"/>
  <c r="BC1527"/>
  <c r="BD1523"/>
  <c r="BE1523" s="1"/>
  <c r="BF1523"/>
  <c r="AU1523"/>
  <c r="BC1523"/>
  <c r="BF1519"/>
  <c r="BD1519"/>
  <c r="BE1519" s="1"/>
  <c r="AU1519"/>
  <c r="BC1519"/>
  <c r="BF1515"/>
  <c r="BD1515"/>
  <c r="BE1515" s="1"/>
  <c r="AU1515"/>
  <c r="BC1515"/>
  <c r="BD1511"/>
  <c r="BE1511" s="1"/>
  <c r="BF1511"/>
  <c r="AU1511"/>
  <c r="BC1511"/>
  <c r="BD1507"/>
  <c r="BE1507" s="1"/>
  <c r="BF1507"/>
  <c r="AU1507"/>
  <c r="BC1507"/>
  <c r="BF1503"/>
  <c r="BD1503"/>
  <c r="BE1503" s="1"/>
  <c r="AU1503"/>
  <c r="BC1503"/>
  <c r="BF1499"/>
  <c r="BD1499"/>
  <c r="BE1499" s="1"/>
  <c r="AU1499"/>
  <c r="BC1499"/>
  <c r="BD1495"/>
  <c r="BE1495" s="1"/>
  <c r="BF1495"/>
  <c r="AU1495"/>
  <c r="BC1495"/>
  <c r="BD1491"/>
  <c r="BE1491" s="1"/>
  <c r="BF1491"/>
  <c r="AU1491"/>
  <c r="BC1491"/>
  <c r="BF1487"/>
  <c r="BD1487"/>
  <c r="BE1487" s="1"/>
  <c r="AU1487"/>
  <c r="BC1487"/>
  <c r="BF1483"/>
  <c r="BD1483"/>
  <c r="BE1483" s="1"/>
  <c r="AU1483"/>
  <c r="BC1483"/>
  <c r="BD1479"/>
  <c r="BE1479" s="1"/>
  <c r="BF1479"/>
  <c r="AU1479"/>
  <c r="BC1479"/>
  <c r="BD1475"/>
  <c r="BE1475" s="1"/>
  <c r="BF1475"/>
  <c r="AU1475"/>
  <c r="BC1475"/>
  <c r="BF1471"/>
  <c r="BD1471"/>
  <c r="BE1471" s="1"/>
  <c r="AU1471"/>
  <c r="BC1471"/>
  <c r="BD1467"/>
  <c r="BE1467" s="1"/>
  <c r="BF1467"/>
  <c r="AU1467"/>
  <c r="BC1467"/>
  <c r="BD1463"/>
  <c r="BE1463" s="1"/>
  <c r="BF1463"/>
  <c r="AU1463"/>
  <c r="BC1463"/>
  <c r="BF1459"/>
  <c r="BD1459"/>
  <c r="BE1459" s="1"/>
  <c r="AU1459"/>
  <c r="BC1459"/>
  <c r="BF1455"/>
  <c r="BD1455"/>
  <c r="BE1455" s="1"/>
  <c r="AU1455"/>
  <c r="BC1455"/>
  <c r="BD1451"/>
  <c r="BE1451" s="1"/>
  <c r="BF1451"/>
  <c r="AU1451"/>
  <c r="BC1451"/>
  <c r="BD1447"/>
  <c r="BE1447" s="1"/>
  <c r="BF1447"/>
  <c r="AU1447"/>
  <c r="BC1447"/>
  <c r="BF1443"/>
  <c r="BD1443"/>
  <c r="BE1443" s="1"/>
  <c r="AU1443"/>
  <c r="BC1443"/>
  <c r="BF1439"/>
  <c r="BD1439"/>
  <c r="BE1439" s="1"/>
  <c r="AU1439"/>
  <c r="BC1439"/>
  <c r="BD1435"/>
  <c r="BE1435" s="1"/>
  <c r="AU1435"/>
  <c r="BF1435"/>
  <c r="BC1435"/>
  <c r="BD1431"/>
  <c r="BE1431" s="1"/>
  <c r="BF1431"/>
  <c r="AU1431"/>
  <c r="BC1431"/>
  <c r="BF1427"/>
  <c r="BD1427"/>
  <c r="BE1427" s="1"/>
  <c r="AU1427"/>
  <c r="BC1427"/>
  <c r="BD1423"/>
  <c r="BE1423" s="1"/>
  <c r="BF1423"/>
  <c r="AU1423"/>
  <c r="BC1423"/>
  <c r="BF1419"/>
  <c r="BD1419"/>
  <c r="BE1419" s="1"/>
  <c r="AU1419"/>
  <c r="BC1419"/>
  <c r="BF1415"/>
  <c r="BD1415"/>
  <c r="BE1415" s="1"/>
  <c r="AU1415"/>
  <c r="BC1415"/>
  <c r="BD1411"/>
  <c r="BE1411" s="1"/>
  <c r="BF1411"/>
  <c r="AU1411"/>
  <c r="BC1411"/>
  <c r="BF1407"/>
  <c r="BD1407"/>
  <c r="BE1407" s="1"/>
  <c r="AU1407"/>
  <c r="BC1407"/>
  <c r="BD1403"/>
  <c r="BE1403" s="1"/>
  <c r="BF1403"/>
  <c r="AU1403"/>
  <c r="BC1403"/>
  <c r="BD1399"/>
  <c r="BE1399" s="1"/>
  <c r="BF1399"/>
  <c r="AU1399"/>
  <c r="BC1399"/>
  <c r="BF1395"/>
  <c r="BD1395"/>
  <c r="BE1395" s="1"/>
  <c r="AU1395"/>
  <c r="BC1395"/>
  <c r="BF1391"/>
  <c r="BD1391"/>
  <c r="BE1391" s="1"/>
  <c r="AU1391"/>
  <c r="BC1391"/>
  <c r="BD1387"/>
  <c r="BE1387" s="1"/>
  <c r="BF1387"/>
  <c r="AU1387"/>
  <c r="BC1387"/>
  <c r="BD1383"/>
  <c r="BE1383" s="1"/>
  <c r="BF1383"/>
  <c r="AU1383"/>
  <c r="BC1383"/>
  <c r="BD1379"/>
  <c r="BE1379" s="1"/>
  <c r="BF1379"/>
  <c r="AU1379"/>
  <c r="BC1379"/>
  <c r="BF1375"/>
  <c r="BD1375"/>
  <c r="BE1375" s="1"/>
  <c r="AU1375"/>
  <c r="BC1375"/>
  <c r="BF1371"/>
  <c r="BD1371"/>
  <c r="BE1371" s="1"/>
  <c r="AU1371"/>
  <c r="BC1371"/>
  <c r="BD1367"/>
  <c r="BE1367" s="1"/>
  <c r="BF1367"/>
  <c r="AU1367"/>
  <c r="BC1367"/>
  <c r="BF1363"/>
  <c r="BD1363"/>
  <c r="BE1363" s="1"/>
  <c r="AU1363"/>
  <c r="BC1363"/>
  <c r="BF1359"/>
  <c r="BD1359"/>
  <c r="BE1359" s="1"/>
  <c r="AU1359"/>
  <c r="BC1359"/>
  <c r="BF1355"/>
  <c r="BD1355"/>
  <c r="BE1355" s="1"/>
  <c r="AU1355"/>
  <c r="BC1355"/>
  <c r="BF1351"/>
  <c r="BD1351"/>
  <c r="BE1351" s="1"/>
  <c r="AU1351"/>
  <c r="BC1351"/>
  <c r="BD1347"/>
  <c r="BE1347" s="1"/>
  <c r="BF1347"/>
  <c r="AU1347"/>
  <c r="BC1347"/>
  <c r="BF1343"/>
  <c r="BD1343"/>
  <c r="BE1343" s="1"/>
  <c r="AU1343"/>
  <c r="BC1343"/>
  <c r="BF1339"/>
  <c r="BD1339"/>
  <c r="BE1339" s="1"/>
  <c r="AU1339"/>
  <c r="BC1339"/>
  <c r="BF1335"/>
  <c r="BD1335"/>
  <c r="BE1335" s="1"/>
  <c r="AU1335"/>
  <c r="BC1335"/>
  <c r="BF1331"/>
  <c r="BD1331"/>
  <c r="BE1331" s="1"/>
  <c r="AU1331"/>
  <c r="BC1331"/>
  <c r="BF1327"/>
  <c r="BD1327"/>
  <c r="BE1327" s="1"/>
  <c r="AU1327"/>
  <c r="BC1327"/>
  <c r="BF1323"/>
  <c r="BD1323"/>
  <c r="BE1323" s="1"/>
  <c r="AU1323"/>
  <c r="BC1323"/>
  <c r="BF1319"/>
  <c r="BD1319"/>
  <c r="BE1319" s="1"/>
  <c r="AU1319"/>
  <c r="BC1319"/>
  <c r="BF1315"/>
  <c r="BD1315"/>
  <c r="BE1315" s="1"/>
  <c r="AU1315"/>
  <c r="BC1315"/>
  <c r="BF1311"/>
  <c r="BD1311"/>
  <c r="BE1311" s="1"/>
  <c r="AU1311"/>
  <c r="BC1311"/>
  <c r="BF1307"/>
  <c r="BD1307"/>
  <c r="BE1307" s="1"/>
  <c r="AU1307"/>
  <c r="BC1307"/>
  <c r="BF1303"/>
  <c r="BD1303"/>
  <c r="BE1303" s="1"/>
  <c r="AU1303"/>
  <c r="BC1303"/>
  <c r="BF1299"/>
  <c r="BD1299"/>
  <c r="BE1299" s="1"/>
  <c r="AU1299"/>
  <c r="BC1299"/>
  <c r="BF1295"/>
  <c r="BD1295"/>
  <c r="BE1295" s="1"/>
  <c r="AU1295"/>
  <c r="BC1295"/>
  <c r="BF1291"/>
  <c r="BD1291"/>
  <c r="BE1291" s="1"/>
  <c r="AU1291"/>
  <c r="BC1291"/>
  <c r="BF1287"/>
  <c r="BD1287"/>
  <c r="BE1287" s="1"/>
  <c r="AU1287"/>
  <c r="BC1287"/>
  <c r="BF1283"/>
  <c r="BD1283"/>
  <c r="BE1283" s="1"/>
  <c r="AU1283"/>
  <c r="BC1283"/>
  <c r="BF1279"/>
  <c r="BD1279"/>
  <c r="BE1279" s="1"/>
  <c r="AU1279"/>
  <c r="BC1279"/>
  <c r="BF1275"/>
  <c r="BD1275"/>
  <c r="BE1275" s="1"/>
  <c r="AU1275"/>
  <c r="BC1275"/>
  <c r="BF1271"/>
  <c r="BD1271"/>
  <c r="BE1271" s="1"/>
  <c r="AU1271"/>
  <c r="BC1271"/>
  <c r="BF1267"/>
  <c r="BD1267"/>
  <c r="BE1267" s="1"/>
  <c r="AU1267"/>
  <c r="BC1267"/>
  <c r="BF1263"/>
  <c r="BD1263"/>
  <c r="BE1263" s="1"/>
  <c r="AU1263"/>
  <c r="BC1263"/>
  <c r="BF1259"/>
  <c r="BD1259"/>
  <c r="BE1259" s="1"/>
  <c r="AU1259"/>
  <c r="BC1259"/>
  <c r="BF1255"/>
  <c r="BD1255"/>
  <c r="BE1255" s="1"/>
  <c r="AU1255"/>
  <c r="BC1255"/>
  <c r="BF1251"/>
  <c r="BD1251"/>
  <c r="BE1251" s="1"/>
  <c r="AU1251"/>
  <c r="BC1251"/>
  <c r="BF1247"/>
  <c r="BD1247"/>
  <c r="BE1247" s="1"/>
  <c r="AU1247"/>
  <c r="BC1247"/>
  <c r="BF1243"/>
  <c r="BD1243"/>
  <c r="BE1243" s="1"/>
  <c r="AU1243"/>
  <c r="BC1243"/>
  <c r="BF1239"/>
  <c r="BD1239"/>
  <c r="BE1239" s="1"/>
  <c r="AU1239"/>
  <c r="BC1239"/>
  <c r="BF1235"/>
  <c r="BD1235"/>
  <c r="BE1235" s="1"/>
  <c r="AU1235"/>
  <c r="BC1235"/>
  <c r="BF1231"/>
  <c r="BD1231"/>
  <c r="BE1231" s="1"/>
  <c r="AU1231"/>
  <c r="BC1231"/>
  <c r="BF1227"/>
  <c r="BD1227"/>
  <c r="BE1227" s="1"/>
  <c r="AU1227"/>
  <c r="BC1227"/>
  <c r="BF1223"/>
  <c r="BD1223"/>
  <c r="BE1223" s="1"/>
  <c r="AU1223"/>
  <c r="BC1223"/>
  <c r="BF1219"/>
  <c r="BD1219"/>
  <c r="BE1219" s="1"/>
  <c r="AU1219"/>
  <c r="BC1219"/>
  <c r="BF1215"/>
  <c r="BD1215"/>
  <c r="BE1215" s="1"/>
  <c r="AU1215"/>
  <c r="BC1215"/>
  <c r="BF1211"/>
  <c r="BD1211"/>
  <c r="BE1211" s="1"/>
  <c r="AU1211"/>
  <c r="BC1211"/>
  <c r="BF1207"/>
  <c r="BD1207"/>
  <c r="BE1207" s="1"/>
  <c r="AU1207"/>
  <c r="BC1207"/>
  <c r="BF1203"/>
  <c r="BD1203"/>
  <c r="BE1203" s="1"/>
  <c r="AU1203"/>
  <c r="BC1203"/>
  <c r="BF1199"/>
  <c r="BD1199"/>
  <c r="BE1199" s="1"/>
  <c r="AU1199"/>
  <c r="BC1199"/>
  <c r="BF1195"/>
  <c r="BD1195"/>
  <c r="BE1195" s="1"/>
  <c r="AU1195"/>
  <c r="BC1195"/>
  <c r="BF1191"/>
  <c r="BD1191"/>
  <c r="BE1191" s="1"/>
  <c r="AU1191"/>
  <c r="BC1191"/>
  <c r="BF1187"/>
  <c r="BD1187"/>
  <c r="BE1187" s="1"/>
  <c r="AU1187"/>
  <c r="BC1187"/>
  <c r="BF1183"/>
  <c r="BD1183"/>
  <c r="BE1183" s="1"/>
  <c r="AU1183"/>
  <c r="BC1183"/>
  <c r="BF1179"/>
  <c r="BD1179"/>
  <c r="BE1179" s="1"/>
  <c r="AU1179"/>
  <c r="BC1179"/>
  <c r="BF1175"/>
  <c r="BD1175"/>
  <c r="BE1175" s="1"/>
  <c r="AU1175"/>
  <c r="BC1175"/>
  <c r="BF1171"/>
  <c r="BD1171"/>
  <c r="BE1171" s="1"/>
  <c r="AU1171"/>
  <c r="BC1171"/>
  <c r="BF1167"/>
  <c r="BD1167"/>
  <c r="BE1167" s="1"/>
  <c r="AU1167"/>
  <c r="BC1167"/>
  <c r="BF1163"/>
  <c r="BD1163"/>
  <c r="BE1163" s="1"/>
  <c r="AU1163"/>
  <c r="BC1163"/>
  <c r="BF1159"/>
  <c r="BD1159"/>
  <c r="BE1159" s="1"/>
  <c r="AU1159"/>
  <c r="BC1159"/>
  <c r="BF1155"/>
  <c r="BD1155"/>
  <c r="BE1155" s="1"/>
  <c r="AU1155"/>
  <c r="BC1155"/>
  <c r="BF1151"/>
  <c r="BD1151"/>
  <c r="BE1151" s="1"/>
  <c r="AU1151"/>
  <c r="BC1151"/>
  <c r="BF1147"/>
  <c r="BD1147"/>
  <c r="BE1147" s="1"/>
  <c r="AU1147"/>
  <c r="BC1147"/>
  <c r="BF1143"/>
  <c r="BD1143"/>
  <c r="BE1143" s="1"/>
  <c r="AU1143"/>
  <c r="BC1143"/>
  <c r="BF1139"/>
  <c r="BD1139"/>
  <c r="BE1139" s="1"/>
  <c r="AU1139"/>
  <c r="BC1139"/>
  <c r="BF1135"/>
  <c r="BD1135"/>
  <c r="BE1135" s="1"/>
  <c r="AU1135"/>
  <c r="BC1135"/>
  <c r="BF1131"/>
  <c r="BD1131"/>
  <c r="BE1131" s="1"/>
  <c r="AU1131"/>
  <c r="BC1131"/>
  <c r="BF1127"/>
  <c r="BD1127"/>
  <c r="BE1127" s="1"/>
  <c r="AU1127"/>
  <c r="BC1127"/>
  <c r="BF1123"/>
  <c r="BD1123"/>
  <c r="BE1123" s="1"/>
  <c r="AU1123"/>
  <c r="BC1123"/>
  <c r="BF1119"/>
  <c r="BD1119"/>
  <c r="BE1119" s="1"/>
  <c r="AU1119"/>
  <c r="BC1119"/>
  <c r="BF1115"/>
  <c r="BD1115"/>
  <c r="BE1115" s="1"/>
  <c r="AU1115"/>
  <c r="BC1115"/>
  <c r="BF1111"/>
  <c r="BD1111"/>
  <c r="BE1111" s="1"/>
  <c r="AU1111"/>
  <c r="BC1111"/>
  <c r="BF1107"/>
  <c r="BD1107"/>
  <c r="BE1107" s="1"/>
  <c r="AU1107"/>
  <c r="BC1107"/>
  <c r="BF1103"/>
  <c r="BD1103"/>
  <c r="BE1103" s="1"/>
  <c r="AU1103"/>
  <c r="BC1103"/>
  <c r="BF1099"/>
  <c r="BD1099"/>
  <c r="BE1099" s="1"/>
  <c r="AU1099"/>
  <c r="BC1099"/>
  <c r="BF1095"/>
  <c r="BD1095"/>
  <c r="BE1095" s="1"/>
  <c r="AU1095"/>
  <c r="BC1095"/>
  <c r="BF1091"/>
  <c r="BD1091"/>
  <c r="BE1091" s="1"/>
  <c r="AU1091"/>
  <c r="BC1091"/>
  <c r="BF1087"/>
  <c r="BD1087"/>
  <c r="BE1087" s="1"/>
  <c r="AU1087"/>
  <c r="BC1087"/>
  <c r="BF1083"/>
  <c r="BD1083"/>
  <c r="BE1083" s="1"/>
  <c r="AU1083"/>
  <c r="BC1083"/>
  <c r="BF1079"/>
  <c r="BD1079"/>
  <c r="BE1079" s="1"/>
  <c r="AU1079"/>
  <c r="BC1079"/>
  <c r="BF1075"/>
  <c r="BD1075"/>
  <c r="BE1075" s="1"/>
  <c r="AU1075"/>
  <c r="BC1075"/>
  <c r="BF1071"/>
  <c r="BD1071"/>
  <c r="BE1071" s="1"/>
  <c r="AU1071"/>
  <c r="BC1071"/>
  <c r="BF1067"/>
  <c r="BD1067"/>
  <c r="BE1067" s="1"/>
  <c r="AU1067"/>
  <c r="BC1067"/>
  <c r="BF1063"/>
  <c r="BD1063"/>
  <c r="BE1063" s="1"/>
  <c r="AU1063"/>
  <c r="BC1063"/>
  <c r="BF1059"/>
  <c r="BD1059"/>
  <c r="BE1059" s="1"/>
  <c r="AU1059"/>
  <c r="BC1059"/>
  <c r="BF1055"/>
  <c r="BD1055"/>
  <c r="BE1055" s="1"/>
  <c r="AU1055"/>
  <c r="BC1055"/>
  <c r="BF1051"/>
  <c r="BD1051"/>
  <c r="BE1051" s="1"/>
  <c r="AU1051"/>
  <c r="BC1051"/>
  <c r="BF1047"/>
  <c r="BD1047"/>
  <c r="BE1047" s="1"/>
  <c r="AU1047"/>
  <c r="BC1047"/>
  <c r="BF1043"/>
  <c r="BD1043"/>
  <c r="BE1043" s="1"/>
  <c r="AU1043"/>
  <c r="BC1043"/>
  <c r="BF1039"/>
  <c r="BD1039"/>
  <c r="BE1039" s="1"/>
  <c r="AU1039"/>
  <c r="BC1039"/>
  <c r="BF1035"/>
  <c r="BD1035"/>
  <c r="BE1035" s="1"/>
  <c r="AU1035"/>
  <c r="BC1035"/>
  <c r="BF1031"/>
  <c r="BD1031"/>
  <c r="BE1031" s="1"/>
  <c r="AU1031"/>
  <c r="BC1031"/>
  <c r="BF1027"/>
  <c r="BD1027"/>
  <c r="BE1027" s="1"/>
  <c r="AU1027"/>
  <c r="BC1027"/>
  <c r="BF1023"/>
  <c r="BD1023"/>
  <c r="BE1023" s="1"/>
  <c r="AU1023"/>
  <c r="BC1023"/>
  <c r="BF1019"/>
  <c r="BD1019"/>
  <c r="BE1019" s="1"/>
  <c r="AU1019"/>
  <c r="BC1019"/>
  <c r="BF1015"/>
  <c r="BD1015"/>
  <c r="BE1015" s="1"/>
  <c r="AU1015"/>
  <c r="BC1015"/>
  <c r="BF1011"/>
  <c r="BD1011"/>
  <c r="BE1011" s="1"/>
  <c r="AU1011"/>
  <c r="BC1011"/>
  <c r="BD168"/>
  <c r="BE168" s="1"/>
  <c r="BD152"/>
  <c r="BE152" s="1"/>
  <c r="BD136"/>
  <c r="BE136" s="1"/>
  <c r="BD120"/>
  <c r="BE120" s="1"/>
  <c r="BD104"/>
  <c r="BE104" s="1"/>
  <c r="BD88"/>
  <c r="BE88" s="1"/>
  <c r="BD72"/>
  <c r="BE72" s="1"/>
  <c r="BD56"/>
  <c r="BE56" s="1"/>
  <c r="BD40"/>
  <c r="BE40" s="1"/>
  <c r="BD24"/>
  <c r="BE24" s="1"/>
  <c r="BD8"/>
  <c r="BE8" s="1"/>
  <c r="BF168"/>
  <c r="BF152"/>
  <c r="BF136"/>
  <c r="BF120"/>
  <c r="BF104"/>
  <c r="BF88"/>
  <c r="BF72"/>
  <c r="BF56"/>
  <c r="BF40"/>
  <c r="BF24"/>
  <c r="BF8"/>
  <c r="BC164"/>
  <c r="BC148"/>
  <c r="BC132"/>
  <c r="BC116"/>
  <c r="BC100"/>
  <c r="BC84"/>
  <c r="BC68"/>
  <c r="BC52"/>
  <c r="BC36"/>
  <c r="BC20"/>
  <c r="BF1025"/>
  <c r="BD1025"/>
  <c r="BE1025" s="1"/>
  <c r="AU1025"/>
  <c r="BD1021"/>
  <c r="BE1021" s="1"/>
  <c r="BF1021"/>
  <c r="AU1021"/>
  <c r="BF1017"/>
  <c r="BD1017"/>
  <c r="BE1017" s="1"/>
  <c r="AU1017"/>
  <c r="BD1013"/>
  <c r="BE1013" s="1"/>
  <c r="BF1013"/>
  <c r="AU1013"/>
  <c r="BF1009"/>
  <c r="BD1009"/>
  <c r="BE1009" s="1"/>
  <c r="AU1009"/>
  <c r="BD1005"/>
  <c r="BE1005" s="1"/>
  <c r="BF1005"/>
  <c r="AU1005"/>
  <c r="BF1001"/>
  <c r="BD1001"/>
  <c r="BE1001" s="1"/>
  <c r="AU1001"/>
  <c r="BD997"/>
  <c r="BE997" s="1"/>
  <c r="BF997"/>
  <c r="AU997"/>
  <c r="BF993"/>
  <c r="BD993"/>
  <c r="BE993" s="1"/>
  <c r="AU993"/>
  <c r="BD989"/>
  <c r="BE989" s="1"/>
  <c r="BF989"/>
  <c r="AU989"/>
  <c r="BF985"/>
  <c r="BD985"/>
  <c r="BE985" s="1"/>
  <c r="AU985"/>
  <c r="BD981"/>
  <c r="BE981" s="1"/>
  <c r="BF981"/>
  <c r="AU981"/>
  <c r="BF977"/>
  <c r="BD977"/>
  <c r="BE977" s="1"/>
  <c r="AU977"/>
  <c r="BD973"/>
  <c r="BE973" s="1"/>
  <c r="BF973"/>
  <c r="AU973"/>
  <c r="BF969"/>
  <c r="BD969"/>
  <c r="BE969" s="1"/>
  <c r="AU969"/>
  <c r="BD965"/>
  <c r="BE965" s="1"/>
  <c r="BF965"/>
  <c r="AU965"/>
  <c r="BF961"/>
  <c r="BD961"/>
  <c r="BE961" s="1"/>
  <c r="AU961"/>
  <c r="BD957"/>
  <c r="BE957" s="1"/>
  <c r="BF957"/>
  <c r="AU957"/>
  <c r="BF953"/>
  <c r="BD953"/>
  <c r="BE953" s="1"/>
  <c r="AU953"/>
  <c r="BD949"/>
  <c r="BE949" s="1"/>
  <c r="BF949"/>
  <c r="AU949"/>
  <c r="BF945"/>
  <c r="BD945"/>
  <c r="BE945" s="1"/>
  <c r="AU945"/>
  <c r="BD941"/>
  <c r="BE941" s="1"/>
  <c r="BF941"/>
  <c r="AU941"/>
  <c r="BF937"/>
  <c r="BD937"/>
  <c r="BE937" s="1"/>
  <c r="AU937"/>
  <c r="BD933"/>
  <c r="BE933" s="1"/>
  <c r="BF933"/>
  <c r="AU933"/>
  <c r="BF929"/>
  <c r="BD929"/>
  <c r="BE929" s="1"/>
  <c r="AU929"/>
  <c r="BD925"/>
  <c r="BE925" s="1"/>
  <c r="BF925"/>
  <c r="AU925"/>
  <c r="BF921"/>
  <c r="BD921"/>
  <c r="BE921" s="1"/>
  <c r="AU921"/>
  <c r="BD917"/>
  <c r="BE917" s="1"/>
  <c r="AU917"/>
  <c r="BF917"/>
  <c r="BF913"/>
  <c r="BD913"/>
  <c r="BE913" s="1"/>
  <c r="AU913"/>
  <c r="BD909"/>
  <c r="BE909" s="1"/>
  <c r="BF909"/>
  <c r="AU909"/>
  <c r="BF905"/>
  <c r="BD905"/>
  <c r="BE905" s="1"/>
  <c r="AU905"/>
  <c r="BD901"/>
  <c r="BE901" s="1"/>
  <c r="BF901"/>
  <c r="AU901"/>
  <c r="BF897"/>
  <c r="BD897"/>
  <c r="BE897" s="1"/>
  <c r="AU897"/>
  <c r="BD893"/>
  <c r="BE893" s="1"/>
  <c r="BF893"/>
  <c r="AU893"/>
  <c r="BF889"/>
  <c r="BD889"/>
  <c r="BE889" s="1"/>
  <c r="AU889"/>
  <c r="BD885"/>
  <c r="BE885" s="1"/>
  <c r="BF885"/>
  <c r="AU885"/>
  <c r="BD881"/>
  <c r="BE881" s="1"/>
  <c r="BF881"/>
  <c r="AU881"/>
  <c r="BD877"/>
  <c r="BE877" s="1"/>
  <c r="BF877"/>
  <c r="AU877"/>
  <c r="BF873"/>
  <c r="BD873"/>
  <c r="BE873" s="1"/>
  <c r="AU873"/>
  <c r="BD869"/>
  <c r="BE869" s="1"/>
  <c r="BF869"/>
  <c r="AU869"/>
  <c r="BF865"/>
  <c r="BD865"/>
  <c r="BE865" s="1"/>
  <c r="AU865"/>
  <c r="BD861"/>
  <c r="BE861" s="1"/>
  <c r="BF861"/>
  <c r="AU861"/>
  <c r="BF857"/>
  <c r="BD857"/>
  <c r="BE857" s="1"/>
  <c r="AU857"/>
  <c r="BD853"/>
  <c r="BE853" s="1"/>
  <c r="BF853"/>
  <c r="AU853"/>
  <c r="BD849"/>
  <c r="BE849" s="1"/>
  <c r="BF849"/>
  <c r="AU849"/>
  <c r="BD845"/>
  <c r="BE845" s="1"/>
  <c r="BF845"/>
  <c r="AU845"/>
  <c r="BF841"/>
  <c r="BD841"/>
  <c r="BE841" s="1"/>
  <c r="AU841"/>
  <c r="BD837"/>
  <c r="BE837" s="1"/>
  <c r="BF837"/>
  <c r="AU837"/>
  <c r="BF833"/>
  <c r="BD833"/>
  <c r="BE833" s="1"/>
  <c r="AU833"/>
  <c r="BD829"/>
  <c r="BE829" s="1"/>
  <c r="BF829"/>
  <c r="AU829"/>
  <c r="BF825"/>
  <c r="BD825"/>
  <c r="BE825" s="1"/>
  <c r="AU825"/>
  <c r="BD821"/>
  <c r="BE821" s="1"/>
  <c r="BF821"/>
  <c r="AU821"/>
  <c r="BD817"/>
  <c r="BE817" s="1"/>
  <c r="BF817"/>
  <c r="AU817"/>
  <c r="BD813"/>
  <c r="BE813" s="1"/>
  <c r="BF813"/>
  <c r="AU813"/>
  <c r="BF809"/>
  <c r="BD809"/>
  <c r="BE809" s="1"/>
  <c r="AU809"/>
  <c r="BD805"/>
  <c r="BE805" s="1"/>
  <c r="BF805"/>
  <c r="AU805"/>
  <c r="BF801"/>
  <c r="BD801"/>
  <c r="BE801" s="1"/>
  <c r="AU801"/>
  <c r="BD797"/>
  <c r="BE797" s="1"/>
  <c r="BF797"/>
  <c r="AU797"/>
  <c r="BF793"/>
  <c r="BD793"/>
  <c r="BE793" s="1"/>
  <c r="AU793"/>
  <c r="BD789"/>
  <c r="BE789" s="1"/>
  <c r="BF789"/>
  <c r="AU789"/>
  <c r="BD785"/>
  <c r="BE785" s="1"/>
  <c r="BF785"/>
  <c r="AU785"/>
  <c r="BD781"/>
  <c r="BE781" s="1"/>
  <c r="BF781"/>
  <c r="AU781"/>
  <c r="BF777"/>
  <c r="BD777"/>
  <c r="BE777" s="1"/>
  <c r="AU777"/>
  <c r="BD773"/>
  <c r="BE773" s="1"/>
  <c r="BF773"/>
  <c r="AU773"/>
  <c r="BF769"/>
  <c r="BD769"/>
  <c r="BE769" s="1"/>
  <c r="AU769"/>
  <c r="BD765"/>
  <c r="BE765" s="1"/>
  <c r="BF765"/>
  <c r="AU765"/>
  <c r="BF761"/>
  <c r="BD761"/>
  <c r="BE761" s="1"/>
  <c r="AU761"/>
  <c r="BD757"/>
  <c r="BE757" s="1"/>
  <c r="BF757"/>
  <c r="AU757"/>
  <c r="BD753"/>
  <c r="BE753" s="1"/>
  <c r="BF753"/>
  <c r="AU753"/>
  <c r="BD749"/>
  <c r="BE749" s="1"/>
  <c r="BF749"/>
  <c r="AU749"/>
  <c r="BF745"/>
  <c r="BD745"/>
  <c r="BE745" s="1"/>
  <c r="AU745"/>
  <c r="BD741"/>
  <c r="BE741" s="1"/>
  <c r="BF741"/>
  <c r="AU741"/>
  <c r="BF737"/>
  <c r="BD737"/>
  <c r="BE737" s="1"/>
  <c r="AU737"/>
  <c r="BD733"/>
  <c r="BE733" s="1"/>
  <c r="BF733"/>
  <c r="AU733"/>
  <c r="BF729"/>
  <c r="BD729"/>
  <c r="BE729" s="1"/>
  <c r="AU729"/>
  <c r="BD725"/>
  <c r="BE725" s="1"/>
  <c r="BF725"/>
  <c r="AU725"/>
  <c r="BD721"/>
  <c r="BE721" s="1"/>
  <c r="BF721"/>
  <c r="AU721"/>
  <c r="BD717"/>
  <c r="BE717" s="1"/>
  <c r="BF717"/>
  <c r="AU717"/>
  <c r="BF713"/>
  <c r="BD713"/>
  <c r="BE713" s="1"/>
  <c r="AU713"/>
  <c r="BD709"/>
  <c r="BE709" s="1"/>
  <c r="BF709"/>
  <c r="AU709"/>
  <c r="BF705"/>
  <c r="BD705"/>
  <c r="BE705" s="1"/>
  <c r="AU705"/>
  <c r="BD701"/>
  <c r="BE701" s="1"/>
  <c r="BF701"/>
  <c r="AU701"/>
  <c r="BD697"/>
  <c r="BE697" s="1"/>
  <c r="BF697"/>
  <c r="AU697"/>
  <c r="BD693"/>
  <c r="BE693" s="1"/>
  <c r="BF693"/>
  <c r="AU693"/>
  <c r="BD689"/>
  <c r="BE689" s="1"/>
  <c r="BF689"/>
  <c r="AU689"/>
  <c r="BD685"/>
  <c r="BE685" s="1"/>
  <c r="BF685"/>
  <c r="AU685"/>
  <c r="BF681"/>
  <c r="BD681"/>
  <c r="BE681" s="1"/>
  <c r="AU681"/>
  <c r="BD677"/>
  <c r="BE677" s="1"/>
  <c r="BF677"/>
  <c r="AU677"/>
  <c r="BF673"/>
  <c r="BD673"/>
  <c r="BE673" s="1"/>
  <c r="AU673"/>
  <c r="BF669"/>
  <c r="BD669"/>
  <c r="BE669" s="1"/>
  <c r="AU669"/>
  <c r="BD665"/>
  <c r="BE665" s="1"/>
  <c r="BF665"/>
  <c r="AU665"/>
  <c r="BD661"/>
  <c r="BE661" s="1"/>
  <c r="BF661"/>
  <c r="AU661"/>
  <c r="BF657"/>
  <c r="BD657"/>
  <c r="BE657" s="1"/>
  <c r="AU657"/>
  <c r="BF653"/>
  <c r="BD653"/>
  <c r="BE653" s="1"/>
  <c r="AU653"/>
  <c r="BD649"/>
  <c r="BE649" s="1"/>
  <c r="BF649"/>
  <c r="AU649"/>
  <c r="BF645"/>
  <c r="BD645"/>
  <c r="BE645" s="1"/>
  <c r="AU645"/>
  <c r="BF641"/>
  <c r="BD641"/>
  <c r="BE641" s="1"/>
  <c r="AU641"/>
  <c r="BD637"/>
  <c r="BE637" s="1"/>
  <c r="BF637"/>
  <c r="AU637"/>
  <c r="BF633"/>
  <c r="BD633"/>
  <c r="BE633" s="1"/>
  <c r="AU633"/>
  <c r="BF629"/>
  <c r="BD629"/>
  <c r="BE629" s="1"/>
  <c r="AU629"/>
  <c r="BD625"/>
  <c r="BE625" s="1"/>
  <c r="BF625"/>
  <c r="AU625"/>
  <c r="BF621"/>
  <c r="BD621"/>
  <c r="BE621" s="1"/>
  <c r="AU621"/>
  <c r="BD617"/>
  <c r="BE617" s="1"/>
  <c r="AU617"/>
  <c r="BF617"/>
  <c r="BF613"/>
  <c r="BD613"/>
  <c r="BE613" s="1"/>
  <c r="AU613"/>
  <c r="BF609"/>
  <c r="BD609"/>
  <c r="BE609" s="1"/>
  <c r="AU609"/>
  <c r="BD605"/>
  <c r="BE605" s="1"/>
  <c r="BF605"/>
  <c r="AU605"/>
  <c r="BF601"/>
  <c r="BD601"/>
  <c r="BE601" s="1"/>
  <c r="AU601"/>
  <c r="BD597"/>
  <c r="BE597" s="1"/>
  <c r="BF597"/>
  <c r="AU597"/>
  <c r="BF593"/>
  <c r="BD593"/>
  <c r="BE593" s="1"/>
  <c r="AU593"/>
  <c r="BD589"/>
  <c r="BE589" s="1"/>
  <c r="BF589"/>
  <c r="AU589"/>
  <c r="BF585"/>
  <c r="BD585"/>
  <c r="BE585" s="1"/>
  <c r="AU585"/>
  <c r="BD581"/>
  <c r="BE581" s="1"/>
  <c r="BF581"/>
  <c r="AU581"/>
  <c r="BF577"/>
  <c r="BD577"/>
  <c r="BE577" s="1"/>
  <c r="AU577"/>
  <c r="BD573"/>
  <c r="BE573" s="1"/>
  <c r="BF573"/>
  <c r="AU573"/>
  <c r="BF569"/>
  <c r="BD569"/>
  <c r="BE569" s="1"/>
  <c r="AU569"/>
  <c r="BD565"/>
  <c r="BE565" s="1"/>
  <c r="BF565"/>
  <c r="AU565"/>
  <c r="BD561"/>
  <c r="BE561" s="1"/>
  <c r="BF561"/>
  <c r="AU561"/>
  <c r="BF557"/>
  <c r="BD557"/>
  <c r="BE557" s="1"/>
  <c r="AU557"/>
  <c r="BF553"/>
  <c r="BD553"/>
  <c r="BE553" s="1"/>
  <c r="AU553"/>
  <c r="BD549"/>
  <c r="BE549" s="1"/>
  <c r="BF549"/>
  <c r="AU549"/>
  <c r="BF545"/>
  <c r="BD545"/>
  <c r="BE545" s="1"/>
  <c r="AU545"/>
  <c r="BD541"/>
  <c r="BE541" s="1"/>
  <c r="BF541"/>
  <c r="AU541"/>
  <c r="BF537"/>
  <c r="BD537"/>
  <c r="BE537" s="1"/>
  <c r="AU537"/>
  <c r="BD533"/>
  <c r="BE533" s="1"/>
  <c r="BF533"/>
  <c r="AU533"/>
  <c r="BF529"/>
  <c r="BD529"/>
  <c r="BE529" s="1"/>
  <c r="AU529"/>
  <c r="BF525"/>
  <c r="BD525"/>
  <c r="BE525" s="1"/>
  <c r="AU525"/>
  <c r="BD521"/>
  <c r="BE521" s="1"/>
  <c r="BF521"/>
  <c r="AU521"/>
  <c r="BF517"/>
  <c r="BD517"/>
  <c r="BE517" s="1"/>
  <c r="AU517"/>
  <c r="BD513"/>
  <c r="BE513" s="1"/>
  <c r="BF513"/>
  <c r="AU513"/>
  <c r="BF509"/>
  <c r="BD509"/>
  <c r="BE509" s="1"/>
  <c r="AU509"/>
  <c r="BD505"/>
  <c r="BE505" s="1"/>
  <c r="BF505"/>
  <c r="AU505"/>
  <c r="BF501"/>
  <c r="BD501"/>
  <c r="BE501" s="1"/>
  <c r="AU501"/>
  <c r="BD497"/>
  <c r="BE497" s="1"/>
  <c r="BF497"/>
  <c r="AU497"/>
  <c r="BF493"/>
  <c r="BD493"/>
  <c r="BE493" s="1"/>
  <c r="AU493"/>
  <c r="BD489"/>
  <c r="BE489" s="1"/>
  <c r="BF489"/>
  <c r="AU489"/>
  <c r="BF485"/>
  <c r="BD485"/>
  <c r="BE485" s="1"/>
  <c r="AU485"/>
  <c r="BD481"/>
  <c r="BE481" s="1"/>
  <c r="BF481"/>
  <c r="AU481"/>
  <c r="BF477"/>
  <c r="BD477"/>
  <c r="BE477" s="1"/>
  <c r="AU477"/>
  <c r="BD473"/>
  <c r="BE473" s="1"/>
  <c r="BF473"/>
  <c r="AU473"/>
  <c r="BF469"/>
  <c r="BD469"/>
  <c r="BE469" s="1"/>
  <c r="AU469"/>
  <c r="BD465"/>
  <c r="BE465" s="1"/>
  <c r="BF465"/>
  <c r="AU465"/>
  <c r="BF461"/>
  <c r="BD461"/>
  <c r="BE461" s="1"/>
  <c r="AU461"/>
  <c r="BD457"/>
  <c r="BE457" s="1"/>
  <c r="BF457"/>
  <c r="AU457"/>
  <c r="BF453"/>
  <c r="BD453"/>
  <c r="BE453" s="1"/>
  <c r="AU453"/>
  <c r="BF449"/>
  <c r="BD449"/>
  <c r="BE449" s="1"/>
  <c r="AU449"/>
  <c r="BD445"/>
  <c r="BE445" s="1"/>
  <c r="BF445"/>
  <c r="AU445"/>
  <c r="BF441"/>
  <c r="BD441"/>
  <c r="BE441" s="1"/>
  <c r="AU441"/>
  <c r="BD437"/>
  <c r="BE437" s="1"/>
  <c r="BF437"/>
  <c r="AU437"/>
  <c r="BF433"/>
  <c r="BD433"/>
  <c r="BE433" s="1"/>
  <c r="AU433"/>
  <c r="BD429"/>
  <c r="BE429" s="1"/>
  <c r="BF429"/>
  <c r="AU429"/>
  <c r="BF425"/>
  <c r="BD425"/>
  <c r="BE425" s="1"/>
  <c r="AU425"/>
  <c r="BD421"/>
  <c r="BE421" s="1"/>
  <c r="BF421"/>
  <c r="AU421"/>
  <c r="BF417"/>
  <c r="BD417"/>
  <c r="BE417" s="1"/>
  <c r="AU417"/>
  <c r="BD413"/>
  <c r="BE413" s="1"/>
  <c r="BF413"/>
  <c r="AU413"/>
  <c r="BF409"/>
  <c r="BD409"/>
  <c r="BE409" s="1"/>
  <c r="AU409"/>
  <c r="BD405"/>
  <c r="BE405" s="1"/>
  <c r="BF405"/>
  <c r="AU405"/>
  <c r="BD401"/>
  <c r="BE401" s="1"/>
  <c r="BF401"/>
  <c r="AU401"/>
  <c r="BF397"/>
  <c r="BD397"/>
  <c r="BE397" s="1"/>
  <c r="AU397"/>
  <c r="BF393"/>
  <c r="BD393"/>
  <c r="BE393" s="1"/>
  <c r="AU393"/>
  <c r="BD389"/>
  <c r="BE389" s="1"/>
  <c r="BF389"/>
  <c r="AU389"/>
  <c r="BF385"/>
  <c r="BD385"/>
  <c r="BE385" s="1"/>
  <c r="AU385"/>
  <c r="BD381"/>
  <c r="BE381" s="1"/>
  <c r="BF381"/>
  <c r="AU381"/>
  <c r="BF377"/>
  <c r="BD377"/>
  <c r="BE377" s="1"/>
  <c r="AU377"/>
  <c r="BD373"/>
  <c r="BE373" s="1"/>
  <c r="BF373"/>
  <c r="AU373"/>
  <c r="BF369"/>
  <c r="BD369"/>
  <c r="BE369" s="1"/>
  <c r="AU369"/>
  <c r="BD365"/>
  <c r="BE365" s="1"/>
  <c r="BF365"/>
  <c r="AU365"/>
  <c r="BF361"/>
  <c r="BD361"/>
  <c r="BE361" s="1"/>
  <c r="AU361"/>
  <c r="BD357"/>
  <c r="BE357" s="1"/>
  <c r="BF357"/>
  <c r="AU357"/>
  <c r="BD353"/>
  <c r="BE353" s="1"/>
  <c r="BF353"/>
  <c r="AU353"/>
  <c r="BF349"/>
  <c r="BD349"/>
  <c r="BE349" s="1"/>
  <c r="AU349"/>
  <c r="BD345"/>
  <c r="BE345" s="1"/>
  <c r="BF345"/>
  <c r="AU345"/>
  <c r="BF341"/>
  <c r="BD341"/>
  <c r="BE341" s="1"/>
  <c r="AU341"/>
  <c r="BD337"/>
  <c r="BE337" s="1"/>
  <c r="BF337"/>
  <c r="AU337"/>
  <c r="BD333"/>
  <c r="BE333" s="1"/>
  <c r="BF333"/>
  <c r="AU333"/>
  <c r="BF329"/>
  <c r="BD329"/>
  <c r="BE329" s="1"/>
  <c r="AU329"/>
  <c r="BD325"/>
  <c r="BE325" s="1"/>
  <c r="BF325"/>
  <c r="AU325"/>
  <c r="BF321"/>
  <c r="BD321"/>
  <c r="BE321" s="1"/>
  <c r="AU321"/>
  <c r="BD317"/>
  <c r="BE317" s="1"/>
  <c r="BF317"/>
  <c r="AU317"/>
  <c r="BD313"/>
  <c r="BE313" s="1"/>
  <c r="BF313"/>
  <c r="AU313"/>
  <c r="BF309"/>
  <c r="BD309"/>
  <c r="BE309" s="1"/>
  <c r="AU309"/>
  <c r="BF305"/>
  <c r="BD305"/>
  <c r="BE305" s="1"/>
  <c r="AU305"/>
  <c r="BD301"/>
  <c r="BE301" s="1"/>
  <c r="BF301"/>
  <c r="AU301"/>
  <c r="BF297"/>
  <c r="BD297"/>
  <c r="BE297" s="1"/>
  <c r="AU297"/>
  <c r="BF293"/>
  <c r="BD293"/>
  <c r="BE293" s="1"/>
  <c r="AU293"/>
  <c r="BD289"/>
  <c r="BE289" s="1"/>
  <c r="BF289"/>
  <c r="AU289"/>
  <c r="BD285"/>
  <c r="BE285" s="1"/>
  <c r="BF285"/>
  <c r="AU285"/>
  <c r="AU281"/>
  <c r="AU277"/>
  <c r="AU273"/>
  <c r="AU269"/>
  <c r="AU265"/>
  <c r="AU261"/>
  <c r="AU257"/>
  <c r="AU253"/>
  <c r="AU249"/>
  <c r="AU245"/>
  <c r="AU241"/>
  <c r="AU237"/>
  <c r="AU233"/>
  <c r="AU229"/>
  <c r="AU225"/>
  <c r="AU221"/>
  <c r="AU217"/>
  <c r="AU213"/>
  <c r="AU209"/>
  <c r="AU205"/>
  <c r="AU201"/>
  <c r="AU197"/>
  <c r="AU193"/>
  <c r="AU189"/>
  <c r="AU185"/>
  <c r="AU181"/>
  <c r="AU177"/>
  <c r="AU173"/>
  <c r="AU169"/>
  <c r="AU165"/>
  <c r="AU161"/>
  <c r="AU157"/>
  <c r="AU153"/>
  <c r="AU149"/>
  <c r="AU145"/>
  <c r="AU141"/>
  <c r="AU137"/>
  <c r="AU133"/>
  <c r="AU129"/>
  <c r="AU125"/>
  <c r="AU121"/>
  <c r="AU117"/>
  <c r="AU113"/>
  <c r="AU109"/>
  <c r="AU105"/>
  <c r="AU101"/>
  <c r="AU97"/>
  <c r="AU93"/>
  <c r="AU89"/>
  <c r="AU85"/>
  <c r="AU81"/>
  <c r="AU77"/>
  <c r="AU73"/>
  <c r="AU69"/>
  <c r="AU65"/>
  <c r="AU61"/>
  <c r="AU57"/>
  <c r="AU53"/>
  <c r="AU49"/>
  <c r="AU45"/>
  <c r="AU41"/>
  <c r="AU37"/>
  <c r="AU33"/>
  <c r="AU29"/>
  <c r="AU25"/>
  <c r="AU21"/>
  <c r="AU17"/>
  <c r="AU13"/>
  <c r="AU9"/>
  <c r="AU5"/>
  <c r="BD281"/>
  <c r="BE281" s="1"/>
  <c r="BD277"/>
  <c r="BE277" s="1"/>
  <c r="BD273"/>
  <c r="BE273" s="1"/>
  <c r="BD269"/>
  <c r="BE269" s="1"/>
  <c r="BD265"/>
  <c r="BE265" s="1"/>
  <c r="BD261"/>
  <c r="BE261" s="1"/>
  <c r="BD257"/>
  <c r="BE257" s="1"/>
  <c r="BD253"/>
  <c r="BE253" s="1"/>
  <c r="BD249"/>
  <c r="BE249" s="1"/>
  <c r="BD245"/>
  <c r="BE245" s="1"/>
  <c r="BD241"/>
  <c r="BE241" s="1"/>
  <c r="BD237"/>
  <c r="BE237" s="1"/>
  <c r="BD233"/>
  <c r="BE233" s="1"/>
  <c r="BD229"/>
  <c r="BE229" s="1"/>
  <c r="BD225"/>
  <c r="BE225" s="1"/>
  <c r="BD221"/>
  <c r="BE221" s="1"/>
  <c r="BD217"/>
  <c r="BE217" s="1"/>
  <c r="BD213"/>
  <c r="BE213" s="1"/>
  <c r="BD209"/>
  <c r="BE209" s="1"/>
  <c r="BD205"/>
  <c r="BE205" s="1"/>
  <c r="BD201"/>
  <c r="BE201" s="1"/>
  <c r="BD197"/>
  <c r="BE197" s="1"/>
  <c r="BD193"/>
  <c r="BE193" s="1"/>
  <c r="BD189"/>
  <c r="BE189" s="1"/>
  <c r="BD185"/>
  <c r="BE185" s="1"/>
  <c r="BD181"/>
  <c r="BE181" s="1"/>
  <c r="BD177"/>
  <c r="BE177" s="1"/>
  <c r="BD173"/>
  <c r="BE173" s="1"/>
  <c r="BD169"/>
  <c r="BE169" s="1"/>
  <c r="BD165"/>
  <c r="BE165" s="1"/>
  <c r="BD161"/>
  <c r="BE161" s="1"/>
  <c r="BD157"/>
  <c r="BE157" s="1"/>
  <c r="BD153"/>
  <c r="BE153" s="1"/>
  <c r="BD149"/>
  <c r="BE149" s="1"/>
  <c r="BD145"/>
  <c r="BE145" s="1"/>
  <c r="BD141"/>
  <c r="BE141" s="1"/>
  <c r="BD137"/>
  <c r="BE137" s="1"/>
  <c r="BD133"/>
  <c r="BE133" s="1"/>
  <c r="BD129"/>
  <c r="BE129" s="1"/>
  <c r="BD125"/>
  <c r="BE125" s="1"/>
  <c r="BD121"/>
  <c r="BE121" s="1"/>
  <c r="BD117"/>
  <c r="BE117" s="1"/>
  <c r="BD113"/>
  <c r="BE113" s="1"/>
  <c r="BD109"/>
  <c r="BE109" s="1"/>
  <c r="BD105"/>
  <c r="BE105" s="1"/>
  <c r="BD101"/>
  <c r="BE101" s="1"/>
  <c r="BD97"/>
  <c r="BE97" s="1"/>
  <c r="BD93"/>
  <c r="BE93" s="1"/>
  <c r="BD89"/>
  <c r="BE89" s="1"/>
  <c r="BD85"/>
  <c r="BE85" s="1"/>
  <c r="BD81"/>
  <c r="BE81" s="1"/>
  <c r="BD77"/>
  <c r="BE77" s="1"/>
  <c r="BD73"/>
  <c r="BE73" s="1"/>
  <c r="BD69"/>
  <c r="BE69" s="1"/>
  <c r="BD65"/>
  <c r="BE65" s="1"/>
  <c r="BD61"/>
  <c r="BE61" s="1"/>
  <c r="BD57"/>
  <c r="BE57" s="1"/>
  <c r="BD53"/>
  <c r="BE53" s="1"/>
  <c r="BD49"/>
  <c r="BE49" s="1"/>
  <c r="BD45"/>
  <c r="BE45" s="1"/>
  <c r="BD41"/>
  <c r="BE41" s="1"/>
  <c r="BD37"/>
  <c r="BE37" s="1"/>
  <c r="BD33"/>
  <c r="BE33" s="1"/>
  <c r="BD29"/>
  <c r="BE29" s="1"/>
  <c r="BD25"/>
  <c r="BE25" s="1"/>
  <c r="BD21"/>
  <c r="BE21" s="1"/>
  <c r="BD17"/>
  <c r="BE17" s="1"/>
  <c r="BD13"/>
  <c r="BE13" s="1"/>
  <c r="BD9"/>
  <c r="BE9" s="1"/>
  <c r="BD5"/>
  <c r="BE5" s="1"/>
  <c r="BF281"/>
  <c r="BF277"/>
  <c r="BF273"/>
  <c r="BF269"/>
  <c r="BF265"/>
  <c r="BF261"/>
  <c r="BF257"/>
  <c r="BF253"/>
  <c r="BF249"/>
  <c r="BF245"/>
  <c r="BF241"/>
  <c r="BF237"/>
  <c r="BF233"/>
  <c r="BF229"/>
  <c r="BF225"/>
  <c r="BF221"/>
  <c r="BF217"/>
  <c r="BF213"/>
  <c r="BF209"/>
  <c r="BF205"/>
  <c r="BF201"/>
  <c r="BF197"/>
  <c r="BF193"/>
  <c r="BF189"/>
  <c r="BF185"/>
  <c r="BF181"/>
  <c r="BF177"/>
  <c r="BF173"/>
  <c r="BF169"/>
  <c r="BF165"/>
  <c r="BF161"/>
  <c r="BF157"/>
  <c r="BF153"/>
  <c r="BF149"/>
  <c r="BF145"/>
  <c r="BF141"/>
  <c r="BF137"/>
  <c r="BF133"/>
  <c r="BF129"/>
  <c r="BF125"/>
  <c r="BF121"/>
  <c r="BF117"/>
  <c r="BF113"/>
  <c r="BF109"/>
  <c r="BF105"/>
  <c r="BF101"/>
  <c r="BF97"/>
  <c r="BF93"/>
  <c r="BF89"/>
  <c r="BF85"/>
  <c r="BF81"/>
  <c r="BF77"/>
  <c r="BF73"/>
  <c r="BF69"/>
  <c r="BF65"/>
  <c r="BF61"/>
  <c r="BF57"/>
  <c r="BF53"/>
  <c r="BF49"/>
  <c r="BF45"/>
  <c r="BF41"/>
  <c r="BF37"/>
  <c r="BF33"/>
  <c r="BF29"/>
  <c r="BF25"/>
  <c r="BF21"/>
  <c r="BF17"/>
  <c r="BF13"/>
  <c r="BF9"/>
  <c r="BF5"/>
  <c r="BC1025"/>
  <c r="BC1021"/>
  <c r="BC1017"/>
  <c r="BC1013"/>
  <c r="BC1009"/>
  <c r="BC1005"/>
  <c r="BC1001"/>
  <c r="BC997"/>
  <c r="BC993"/>
  <c r="BC989"/>
  <c r="BC985"/>
  <c r="BC981"/>
  <c r="BC977"/>
  <c r="BC973"/>
  <c r="BC969"/>
  <c r="BC965"/>
  <c r="BC961"/>
  <c r="BC957"/>
  <c r="BC953"/>
  <c r="BC949"/>
  <c r="BC945"/>
  <c r="BC941"/>
  <c r="BC937"/>
  <c r="BC933"/>
  <c r="BC929"/>
  <c r="BC925"/>
  <c r="BC921"/>
  <c r="BC917"/>
  <c r="BC913"/>
  <c r="BC909"/>
  <c r="BC905"/>
  <c r="BC901"/>
  <c r="BC897"/>
  <c r="BC893"/>
  <c r="BC889"/>
  <c r="BC885"/>
  <c r="BC881"/>
  <c r="BC877"/>
  <c r="BC873"/>
  <c r="BC869"/>
  <c r="BC865"/>
  <c r="BC861"/>
  <c r="BC857"/>
  <c r="BC853"/>
  <c r="BC849"/>
  <c r="BC845"/>
  <c r="BC841"/>
  <c r="BC837"/>
  <c r="BC833"/>
  <c r="BC829"/>
  <c r="BC825"/>
  <c r="BC821"/>
  <c r="BC817"/>
  <c r="BC813"/>
  <c r="BC809"/>
  <c r="BC805"/>
  <c r="BC801"/>
  <c r="BC797"/>
  <c r="BC793"/>
  <c r="BC789"/>
  <c r="BC785"/>
  <c r="BC781"/>
  <c r="BC777"/>
  <c r="BC773"/>
  <c r="BC769"/>
  <c r="BC765"/>
  <c r="BC761"/>
  <c r="BC757"/>
  <c r="BC753"/>
  <c r="BC749"/>
  <c r="BC745"/>
  <c r="BC741"/>
  <c r="BC737"/>
  <c r="BC733"/>
  <c r="BC729"/>
  <c r="BC725"/>
  <c r="BC721"/>
  <c r="BC717"/>
  <c r="BC713"/>
  <c r="BC709"/>
  <c r="BC705"/>
  <c r="BC701"/>
  <c r="BC697"/>
  <c r="BC693"/>
  <c r="BC689"/>
  <c r="BC685"/>
  <c r="BC681"/>
  <c r="BC677"/>
  <c r="BC673"/>
  <c r="BC669"/>
  <c r="BC665"/>
  <c r="BC661"/>
  <c r="BC657"/>
  <c r="BC653"/>
  <c r="BC649"/>
  <c r="BC645"/>
  <c r="BC641"/>
  <c r="BC637"/>
  <c r="BC633"/>
  <c r="BC629"/>
  <c r="BC625"/>
  <c r="BC621"/>
  <c r="BC617"/>
  <c r="BC613"/>
  <c r="BC609"/>
  <c r="BC605"/>
  <c r="BC601"/>
  <c r="BC597"/>
  <c r="BC593"/>
  <c r="BC589"/>
  <c r="BC585"/>
  <c r="BC581"/>
  <c r="BC577"/>
  <c r="BC573"/>
  <c r="BC569"/>
  <c r="BC565"/>
  <c r="BC561"/>
  <c r="BC557"/>
  <c r="BC553"/>
  <c r="BC549"/>
  <c r="BC545"/>
  <c r="BC541"/>
  <c r="BC537"/>
  <c r="BC533"/>
  <c r="BC529"/>
  <c r="BC525"/>
  <c r="BC521"/>
  <c r="BC517"/>
  <c r="BC513"/>
  <c r="BC509"/>
  <c r="BC505"/>
  <c r="BC501"/>
  <c r="BC497"/>
  <c r="BC493"/>
  <c r="BC489"/>
  <c r="BC485"/>
  <c r="BC481"/>
  <c r="BC477"/>
  <c r="BC473"/>
  <c r="BC469"/>
  <c r="BC465"/>
  <c r="BC461"/>
  <c r="BC457"/>
  <c r="BC453"/>
  <c r="BC449"/>
  <c r="BC445"/>
  <c r="BC441"/>
  <c r="BC437"/>
  <c r="BC433"/>
  <c r="BC429"/>
  <c r="BC425"/>
  <c r="BC421"/>
  <c r="BC417"/>
  <c r="BC413"/>
  <c r="BC409"/>
  <c r="BC405"/>
  <c r="BC401"/>
  <c r="BC397"/>
  <c r="BC393"/>
  <c r="BC389"/>
  <c r="BC385"/>
  <c r="BC381"/>
  <c r="BC377"/>
  <c r="BC373"/>
  <c r="BC369"/>
  <c r="BC365"/>
  <c r="BC361"/>
  <c r="BC357"/>
  <c r="BC353"/>
  <c r="BC349"/>
  <c r="BC345"/>
  <c r="BC341"/>
  <c r="BC337"/>
  <c r="BC333"/>
  <c r="BC329"/>
  <c r="BC325"/>
  <c r="BC321"/>
  <c r="BC317"/>
  <c r="BC313"/>
  <c r="BC309"/>
  <c r="BC305"/>
  <c r="BC301"/>
  <c r="BC297"/>
  <c r="BC293"/>
  <c r="BC289"/>
  <c r="BC285"/>
  <c r="BC281"/>
  <c r="BC277"/>
  <c r="BC273"/>
  <c r="BC269"/>
  <c r="BC265"/>
  <c r="BC261"/>
  <c r="BC257"/>
  <c r="BC253"/>
  <c r="BC249"/>
  <c r="BC245"/>
  <c r="BC241"/>
  <c r="BC237"/>
  <c r="BC233"/>
  <c r="BC229"/>
  <c r="BC225"/>
  <c r="BC221"/>
  <c r="BC217"/>
  <c r="BC213"/>
  <c r="BC209"/>
  <c r="BC205"/>
  <c r="BC201"/>
  <c r="BC197"/>
  <c r="BC193"/>
  <c r="BC189"/>
  <c r="BC185"/>
  <c r="BC181"/>
  <c r="BC177"/>
  <c r="BC173"/>
  <c r="BC169"/>
  <c r="BC165"/>
  <c r="BC161"/>
  <c r="BC157"/>
  <c r="BC153"/>
  <c r="BC149"/>
  <c r="BC145"/>
  <c r="BC141"/>
  <c r="BC137"/>
  <c r="BC133"/>
  <c r="BC129"/>
  <c r="BC125"/>
  <c r="BC121"/>
  <c r="BC117"/>
  <c r="BC113"/>
  <c r="BC109"/>
  <c r="BC105"/>
  <c r="BC101"/>
  <c r="BC97"/>
  <c r="BC93"/>
  <c r="BC89"/>
  <c r="BC85"/>
  <c r="BC81"/>
  <c r="BC77"/>
  <c r="BC73"/>
  <c r="BC69"/>
  <c r="BC65"/>
  <c r="BC61"/>
  <c r="BC57"/>
  <c r="BC53"/>
  <c r="BC49"/>
  <c r="BC45"/>
  <c r="BC41"/>
  <c r="BC37"/>
  <c r="BC33"/>
  <c r="BC29"/>
  <c r="BC25"/>
  <c r="BC21"/>
  <c r="BC17"/>
  <c r="BC13"/>
  <c r="BC9"/>
  <c r="BC5"/>
  <c r="BD986"/>
  <c r="BE986" s="1"/>
  <c r="BF986"/>
  <c r="AU986"/>
  <c r="BF982"/>
  <c r="BD982"/>
  <c r="BE982" s="1"/>
  <c r="AU982"/>
  <c r="BD978"/>
  <c r="BE978" s="1"/>
  <c r="BF978"/>
  <c r="AU978"/>
  <c r="BF974"/>
  <c r="BD974"/>
  <c r="BE974" s="1"/>
  <c r="AU974"/>
  <c r="BD970"/>
  <c r="BE970" s="1"/>
  <c r="BF970"/>
  <c r="AU970"/>
  <c r="BF966"/>
  <c r="BD966"/>
  <c r="BE966" s="1"/>
  <c r="AU966"/>
  <c r="BD962"/>
  <c r="BE962" s="1"/>
  <c r="BF962"/>
  <c r="AU962"/>
  <c r="BF958"/>
  <c r="BD958"/>
  <c r="BE958" s="1"/>
  <c r="AU958"/>
  <c r="BD954"/>
  <c r="BE954" s="1"/>
  <c r="BF954"/>
  <c r="AU954"/>
  <c r="BF950"/>
  <c r="BD950"/>
  <c r="BE950" s="1"/>
  <c r="AU950"/>
  <c r="BD946"/>
  <c r="BE946" s="1"/>
  <c r="BF946"/>
  <c r="AU946"/>
  <c r="BF942"/>
  <c r="BD942"/>
  <c r="BE942" s="1"/>
  <c r="AU942"/>
  <c r="BD938"/>
  <c r="BE938" s="1"/>
  <c r="BF938"/>
  <c r="AU938"/>
  <c r="BF934"/>
  <c r="BD934"/>
  <c r="BE934" s="1"/>
  <c r="AU934"/>
  <c r="BD930"/>
  <c r="BE930" s="1"/>
  <c r="BF930"/>
  <c r="AU930"/>
  <c r="BF926"/>
  <c r="BD926"/>
  <c r="BE926" s="1"/>
  <c r="AU926"/>
  <c r="BD922"/>
  <c r="BE922" s="1"/>
  <c r="BF922"/>
  <c r="AU922"/>
  <c r="BF918"/>
  <c r="BD918"/>
  <c r="BE918" s="1"/>
  <c r="AU918"/>
  <c r="BD914"/>
  <c r="BE914" s="1"/>
  <c r="BF914"/>
  <c r="AU914"/>
  <c r="BF910"/>
  <c r="BD910"/>
  <c r="BE910" s="1"/>
  <c r="AU910"/>
  <c r="BD906"/>
  <c r="BE906" s="1"/>
  <c r="BF906"/>
  <c r="AU906"/>
  <c r="BF902"/>
  <c r="BD902"/>
  <c r="BE902" s="1"/>
  <c r="AU902"/>
  <c r="BD898"/>
  <c r="BE898" s="1"/>
  <c r="BF898"/>
  <c r="AU898"/>
  <c r="BF894"/>
  <c r="BD894"/>
  <c r="BE894" s="1"/>
  <c r="AU894"/>
  <c r="BD890"/>
  <c r="BE890" s="1"/>
  <c r="BF890"/>
  <c r="AU890"/>
  <c r="BF886"/>
  <c r="BD886"/>
  <c r="BE886" s="1"/>
  <c r="AU886"/>
  <c r="BD882"/>
  <c r="BE882" s="1"/>
  <c r="BF882"/>
  <c r="AU882"/>
  <c r="BF878"/>
  <c r="BD878"/>
  <c r="BE878" s="1"/>
  <c r="AU878"/>
  <c r="BD874"/>
  <c r="BE874" s="1"/>
  <c r="BF874"/>
  <c r="AU874"/>
  <c r="BF870"/>
  <c r="BD870"/>
  <c r="BE870" s="1"/>
  <c r="AU870"/>
  <c r="BD866"/>
  <c r="BE866" s="1"/>
  <c r="BF866"/>
  <c r="AU866"/>
  <c r="BF862"/>
  <c r="BD862"/>
  <c r="BE862" s="1"/>
  <c r="AU862"/>
  <c r="BD858"/>
  <c r="BE858" s="1"/>
  <c r="BF858"/>
  <c r="AU858"/>
  <c r="BF854"/>
  <c r="BD854"/>
  <c r="BE854" s="1"/>
  <c r="AU854"/>
  <c r="BD850"/>
  <c r="BE850" s="1"/>
  <c r="BF850"/>
  <c r="AU850"/>
  <c r="BF846"/>
  <c r="BD846"/>
  <c r="BE846" s="1"/>
  <c r="AU846"/>
  <c r="BD842"/>
  <c r="BE842" s="1"/>
  <c r="BF842"/>
  <c r="AU842"/>
  <c r="BF838"/>
  <c r="BD838"/>
  <c r="BE838" s="1"/>
  <c r="AU838"/>
  <c r="BD834"/>
  <c r="BE834" s="1"/>
  <c r="BF834"/>
  <c r="AU834"/>
  <c r="BF830"/>
  <c r="BD830"/>
  <c r="BE830" s="1"/>
  <c r="AU830"/>
  <c r="BD826"/>
  <c r="BE826" s="1"/>
  <c r="BF826"/>
  <c r="AU826"/>
  <c r="BF822"/>
  <c r="BD822"/>
  <c r="BE822" s="1"/>
  <c r="AU822"/>
  <c r="BD818"/>
  <c r="BE818" s="1"/>
  <c r="BF818"/>
  <c r="AU818"/>
  <c r="BF814"/>
  <c r="BD814"/>
  <c r="BE814" s="1"/>
  <c r="AU814"/>
  <c r="BD810"/>
  <c r="BE810" s="1"/>
  <c r="BF810"/>
  <c r="AU810"/>
  <c r="BF806"/>
  <c r="BD806"/>
  <c r="BE806" s="1"/>
  <c r="AU806"/>
  <c r="BD802"/>
  <c r="BE802" s="1"/>
  <c r="BF802"/>
  <c r="AU802"/>
  <c r="BF798"/>
  <c r="BD798"/>
  <c r="BE798" s="1"/>
  <c r="AU798"/>
  <c r="BD794"/>
  <c r="BE794" s="1"/>
  <c r="BF794"/>
  <c r="AU794"/>
  <c r="BF790"/>
  <c r="BD790"/>
  <c r="BE790" s="1"/>
  <c r="AU790"/>
  <c r="BD786"/>
  <c r="BE786" s="1"/>
  <c r="BF786"/>
  <c r="AU786"/>
  <c r="BF782"/>
  <c r="BD782"/>
  <c r="BE782" s="1"/>
  <c r="AU782"/>
  <c r="BD778"/>
  <c r="BE778" s="1"/>
  <c r="BF778"/>
  <c r="AU778"/>
  <c r="BF774"/>
  <c r="BD774"/>
  <c r="BE774" s="1"/>
  <c r="AU774"/>
  <c r="BD770"/>
  <c r="BE770" s="1"/>
  <c r="BF770"/>
  <c r="AU770"/>
  <c r="BF766"/>
  <c r="BD766"/>
  <c r="BE766" s="1"/>
  <c r="AU766"/>
  <c r="BD762"/>
  <c r="BE762" s="1"/>
  <c r="BF762"/>
  <c r="AU762"/>
  <c r="BF758"/>
  <c r="BD758"/>
  <c r="BE758" s="1"/>
  <c r="AU758"/>
  <c r="BD754"/>
  <c r="BE754" s="1"/>
  <c r="BF754"/>
  <c r="AU754"/>
  <c r="BF750"/>
  <c r="BD750"/>
  <c r="BE750" s="1"/>
  <c r="AU750"/>
  <c r="BD746"/>
  <c r="BE746" s="1"/>
  <c r="BF746"/>
  <c r="AU746"/>
  <c r="BF742"/>
  <c r="BD742"/>
  <c r="BE742" s="1"/>
  <c r="AU742"/>
  <c r="BD738"/>
  <c r="BE738" s="1"/>
  <c r="BF738"/>
  <c r="AU738"/>
  <c r="BF734"/>
  <c r="BD734"/>
  <c r="BE734" s="1"/>
  <c r="AU734"/>
  <c r="BD730"/>
  <c r="BE730" s="1"/>
  <c r="BF730"/>
  <c r="AU730"/>
  <c r="BF726"/>
  <c r="BD726"/>
  <c r="BE726" s="1"/>
  <c r="AU726"/>
  <c r="BD722"/>
  <c r="BE722" s="1"/>
  <c r="BF722"/>
  <c r="AU722"/>
  <c r="BF718"/>
  <c r="BD718"/>
  <c r="BE718" s="1"/>
  <c r="AU718"/>
  <c r="BD714"/>
  <c r="BE714" s="1"/>
  <c r="BF714"/>
  <c r="AU714"/>
  <c r="BF710"/>
  <c r="BD710"/>
  <c r="BE710" s="1"/>
  <c r="AU710"/>
  <c r="BD706"/>
  <c r="BE706" s="1"/>
  <c r="BF706"/>
  <c r="AU706"/>
  <c r="BF702"/>
  <c r="BD702"/>
  <c r="BE702" s="1"/>
  <c r="AU702"/>
  <c r="BD698"/>
  <c r="BE698" s="1"/>
  <c r="BF698"/>
  <c r="AU698"/>
  <c r="BF694"/>
  <c r="BD694"/>
  <c r="BE694" s="1"/>
  <c r="AU694"/>
  <c r="BD690"/>
  <c r="BE690" s="1"/>
  <c r="BF690"/>
  <c r="AU690"/>
  <c r="BF686"/>
  <c r="BD686"/>
  <c r="BE686" s="1"/>
  <c r="AU686"/>
  <c r="BD682"/>
  <c r="BE682" s="1"/>
  <c r="BF682"/>
  <c r="AU682"/>
  <c r="BD678"/>
  <c r="BE678" s="1"/>
  <c r="BF678"/>
  <c r="AU678"/>
  <c r="BF674"/>
  <c r="BD674"/>
  <c r="BE674" s="1"/>
  <c r="AU674"/>
  <c r="BF670"/>
  <c r="BD670"/>
  <c r="BE670" s="1"/>
  <c r="AU670"/>
  <c r="BD666"/>
  <c r="BE666" s="1"/>
  <c r="BF666"/>
  <c r="AU666"/>
  <c r="BF662"/>
  <c r="BD662"/>
  <c r="BE662" s="1"/>
  <c r="AU662"/>
  <c r="BF658"/>
  <c r="BD658"/>
  <c r="BE658" s="1"/>
  <c r="AU658"/>
  <c r="BD654"/>
  <c r="BE654" s="1"/>
  <c r="BF654"/>
  <c r="AU654"/>
  <c r="BF650"/>
  <c r="BD650"/>
  <c r="BE650" s="1"/>
  <c r="AU650"/>
  <c r="BF646"/>
  <c r="BD646"/>
  <c r="BE646" s="1"/>
  <c r="AU646"/>
  <c r="BD642"/>
  <c r="BE642" s="1"/>
  <c r="BF642"/>
  <c r="AU642"/>
  <c r="BF638"/>
  <c r="BD638"/>
  <c r="BE638" s="1"/>
  <c r="AU638"/>
  <c r="BF634"/>
  <c r="BD634"/>
  <c r="BE634" s="1"/>
  <c r="AU634"/>
  <c r="BD630"/>
  <c r="BE630" s="1"/>
  <c r="BF630"/>
  <c r="AU630"/>
  <c r="BD626"/>
  <c r="BE626" s="1"/>
  <c r="BF626"/>
  <c r="AU626"/>
  <c r="BF622"/>
  <c r="BD622"/>
  <c r="BE622" s="1"/>
  <c r="AU622"/>
  <c r="BD618"/>
  <c r="BE618" s="1"/>
  <c r="BF618"/>
  <c r="AU618"/>
  <c r="BF614"/>
  <c r="BD614"/>
  <c r="BE614" s="1"/>
  <c r="AU614"/>
  <c r="BD610"/>
  <c r="BE610" s="1"/>
  <c r="BF610"/>
  <c r="AU610"/>
  <c r="BD606"/>
  <c r="BE606" s="1"/>
  <c r="BF606"/>
  <c r="AU606"/>
  <c r="BF602"/>
  <c r="BD602"/>
  <c r="BE602" s="1"/>
  <c r="AU602"/>
  <c r="BD598"/>
  <c r="BE598" s="1"/>
  <c r="BF598"/>
  <c r="AU598"/>
  <c r="BF594"/>
  <c r="BD594"/>
  <c r="BE594" s="1"/>
  <c r="AU594"/>
  <c r="BD590"/>
  <c r="BE590" s="1"/>
  <c r="BF590"/>
  <c r="AU590"/>
  <c r="BF586"/>
  <c r="BD586"/>
  <c r="BE586" s="1"/>
  <c r="AU586"/>
  <c r="BD582"/>
  <c r="BE582" s="1"/>
  <c r="BF582"/>
  <c r="AU582"/>
  <c r="BF578"/>
  <c r="BD578"/>
  <c r="BE578" s="1"/>
  <c r="AU578"/>
  <c r="BD574"/>
  <c r="BE574" s="1"/>
  <c r="BF574"/>
  <c r="AU574"/>
  <c r="BF570"/>
  <c r="BD570"/>
  <c r="BE570" s="1"/>
  <c r="AU570"/>
  <c r="BD566"/>
  <c r="BE566" s="1"/>
  <c r="BF566"/>
  <c r="AU566"/>
  <c r="BF562"/>
  <c r="BD562"/>
  <c r="BE562" s="1"/>
  <c r="AU562"/>
  <c r="BF558"/>
  <c r="BD558"/>
  <c r="BE558" s="1"/>
  <c r="AU558"/>
  <c r="BD554"/>
  <c r="BE554" s="1"/>
  <c r="BF554"/>
  <c r="AU554"/>
  <c r="BF550"/>
  <c r="BD550"/>
  <c r="BE550" s="1"/>
  <c r="AU550"/>
  <c r="BD546"/>
  <c r="BE546" s="1"/>
  <c r="BF546"/>
  <c r="AU546"/>
  <c r="BF542"/>
  <c r="BD542"/>
  <c r="BE542" s="1"/>
  <c r="AU542"/>
  <c r="BD538"/>
  <c r="BE538" s="1"/>
  <c r="BF538"/>
  <c r="AU538"/>
  <c r="BF534"/>
  <c r="BD534"/>
  <c r="BE534" s="1"/>
  <c r="AU534"/>
  <c r="BF530"/>
  <c r="BD530"/>
  <c r="BE530" s="1"/>
  <c r="AU530"/>
  <c r="BD526"/>
  <c r="BE526" s="1"/>
  <c r="BF526"/>
  <c r="AU526"/>
  <c r="BF522"/>
  <c r="BD522"/>
  <c r="BE522" s="1"/>
  <c r="AU522"/>
  <c r="BD518"/>
  <c r="BE518" s="1"/>
  <c r="BF518"/>
  <c r="AU518"/>
  <c r="BF514"/>
  <c r="BD514"/>
  <c r="BE514" s="1"/>
  <c r="AU514"/>
  <c r="BD510"/>
  <c r="BE510" s="1"/>
  <c r="BF510"/>
  <c r="AU510"/>
  <c r="BF506"/>
  <c r="BD506"/>
  <c r="BE506" s="1"/>
  <c r="AU506"/>
  <c r="BD502"/>
  <c r="BE502" s="1"/>
  <c r="BF502"/>
  <c r="AU502"/>
  <c r="BF498"/>
  <c r="BD498"/>
  <c r="BE498" s="1"/>
  <c r="AU498"/>
  <c r="BD494"/>
  <c r="BE494" s="1"/>
  <c r="BF494"/>
  <c r="AU494"/>
  <c r="BF490"/>
  <c r="BD490"/>
  <c r="BE490" s="1"/>
  <c r="AU490"/>
  <c r="BD486"/>
  <c r="BE486" s="1"/>
  <c r="BF486"/>
  <c r="AU486"/>
  <c r="BF482"/>
  <c r="BD482"/>
  <c r="BE482" s="1"/>
  <c r="AU482"/>
  <c r="BD478"/>
  <c r="BE478" s="1"/>
  <c r="BF478"/>
  <c r="AU478"/>
  <c r="BF474"/>
  <c r="BD474"/>
  <c r="BE474" s="1"/>
  <c r="AU474"/>
  <c r="BD470"/>
  <c r="BE470" s="1"/>
  <c r="BF470"/>
  <c r="AU470"/>
  <c r="BF466"/>
  <c r="BD466"/>
  <c r="BE466" s="1"/>
  <c r="AU466"/>
  <c r="BD462"/>
  <c r="BE462" s="1"/>
  <c r="BF462"/>
  <c r="AU462"/>
  <c r="BF458"/>
  <c r="BD458"/>
  <c r="BE458" s="1"/>
  <c r="AU458"/>
  <c r="BD454"/>
  <c r="BE454" s="1"/>
  <c r="BF454"/>
  <c r="AU454"/>
  <c r="BF450"/>
  <c r="BD450"/>
  <c r="BE450" s="1"/>
  <c r="AU450"/>
  <c r="BD446"/>
  <c r="BE446" s="1"/>
  <c r="BF446"/>
  <c r="AU446"/>
  <c r="BF442"/>
  <c r="BD442"/>
  <c r="BE442" s="1"/>
  <c r="AU442"/>
  <c r="BD438"/>
  <c r="BE438" s="1"/>
  <c r="BF438"/>
  <c r="AU438"/>
  <c r="BF434"/>
  <c r="BD434"/>
  <c r="BE434" s="1"/>
  <c r="AU434"/>
  <c r="BD430"/>
  <c r="BE430" s="1"/>
  <c r="BF430"/>
  <c r="AU430"/>
  <c r="BF426"/>
  <c r="BD426"/>
  <c r="BE426" s="1"/>
  <c r="AU426"/>
  <c r="BD422"/>
  <c r="BE422" s="1"/>
  <c r="BF422"/>
  <c r="AU422"/>
  <c r="BF418"/>
  <c r="BD418"/>
  <c r="BE418" s="1"/>
  <c r="AU418"/>
  <c r="BD414"/>
  <c r="BE414" s="1"/>
  <c r="BF414"/>
  <c r="AU414"/>
  <c r="BD410"/>
  <c r="BE410" s="1"/>
  <c r="BF410"/>
  <c r="AU410"/>
  <c r="BF406"/>
  <c r="BD406"/>
  <c r="BE406" s="1"/>
  <c r="AU406"/>
  <c r="BF402"/>
  <c r="BD402"/>
  <c r="BE402" s="1"/>
  <c r="AU402"/>
  <c r="BD398"/>
  <c r="BE398" s="1"/>
  <c r="BF398"/>
  <c r="AU398"/>
  <c r="BD394"/>
  <c r="BE394" s="1"/>
  <c r="BF394"/>
  <c r="AU394"/>
  <c r="BF390"/>
  <c r="BD390"/>
  <c r="BE390" s="1"/>
  <c r="AU390"/>
  <c r="BD386"/>
  <c r="BE386" s="1"/>
  <c r="BF386"/>
  <c r="AU386"/>
  <c r="BF382"/>
  <c r="BD382"/>
  <c r="BE382" s="1"/>
  <c r="AU382"/>
  <c r="BD378"/>
  <c r="BE378" s="1"/>
  <c r="BF378"/>
  <c r="AU378"/>
  <c r="BF374"/>
  <c r="BD374"/>
  <c r="BE374" s="1"/>
  <c r="AU374"/>
  <c r="BD370"/>
  <c r="BE370" s="1"/>
  <c r="BF370"/>
  <c r="AU370"/>
  <c r="BF366"/>
  <c r="BD366"/>
  <c r="BE366" s="1"/>
  <c r="AU366"/>
  <c r="BD362"/>
  <c r="BE362" s="1"/>
  <c r="BF362"/>
  <c r="AU362"/>
  <c r="BF358"/>
  <c r="BD358"/>
  <c r="BE358" s="1"/>
  <c r="AU358"/>
  <c r="BF354"/>
  <c r="BD354"/>
  <c r="BE354" s="1"/>
  <c r="AU354"/>
  <c r="BD350"/>
  <c r="BE350" s="1"/>
  <c r="BF350"/>
  <c r="AU350"/>
  <c r="BF346"/>
  <c r="BD346"/>
  <c r="BE346" s="1"/>
  <c r="AU346"/>
  <c r="BD342"/>
  <c r="BE342" s="1"/>
  <c r="BF342"/>
  <c r="AU342"/>
  <c r="BF338"/>
  <c r="BD338"/>
  <c r="BE338" s="1"/>
  <c r="AU338"/>
  <c r="BF334"/>
  <c r="BD334"/>
  <c r="BE334" s="1"/>
  <c r="AU334"/>
  <c r="BD330"/>
  <c r="BE330" s="1"/>
  <c r="BF330"/>
  <c r="AU330"/>
  <c r="BF326"/>
  <c r="BD326"/>
  <c r="BE326" s="1"/>
  <c r="AU326"/>
  <c r="BD322"/>
  <c r="BE322" s="1"/>
  <c r="BF322"/>
  <c r="AU322"/>
  <c r="BF318"/>
  <c r="BD318"/>
  <c r="BE318" s="1"/>
  <c r="AU318"/>
  <c r="BF314"/>
  <c r="BD314"/>
  <c r="BE314" s="1"/>
  <c r="AU314"/>
  <c r="BF310"/>
  <c r="BD310"/>
  <c r="BE310" s="1"/>
  <c r="AU310"/>
  <c r="BD306"/>
  <c r="BE306" s="1"/>
  <c r="BF306"/>
  <c r="AU306"/>
  <c r="BF302"/>
  <c r="BD302"/>
  <c r="BE302" s="1"/>
  <c r="AU302"/>
  <c r="BD298"/>
  <c r="BE298" s="1"/>
  <c r="BF298"/>
  <c r="AU298"/>
  <c r="BD294"/>
  <c r="BE294" s="1"/>
  <c r="BF294"/>
  <c r="AU294"/>
  <c r="BF290"/>
  <c r="BD290"/>
  <c r="BE290" s="1"/>
  <c r="AU290"/>
  <c r="BF286"/>
  <c r="BD286"/>
  <c r="BE286" s="1"/>
  <c r="AU286"/>
  <c r="AU282"/>
  <c r="AU278"/>
  <c r="AU274"/>
  <c r="AU270"/>
  <c r="AU266"/>
  <c r="AU262"/>
  <c r="AU258"/>
  <c r="AU254"/>
  <c r="AU250"/>
  <c r="AU246"/>
  <c r="AU242"/>
  <c r="AU238"/>
  <c r="AU234"/>
  <c r="AU230"/>
  <c r="AU226"/>
  <c r="AU222"/>
  <c r="AU218"/>
  <c r="AU214"/>
  <c r="AU210"/>
  <c r="AU206"/>
  <c r="AU202"/>
  <c r="AU198"/>
  <c r="AU194"/>
  <c r="AU190"/>
  <c r="AU186"/>
  <c r="AU182"/>
  <c r="AU178"/>
  <c r="AU174"/>
  <c r="AU170"/>
  <c r="AU166"/>
  <c r="AU162"/>
  <c r="AU158"/>
  <c r="AU154"/>
  <c r="AU150"/>
  <c r="AU146"/>
  <c r="AU142"/>
  <c r="AU138"/>
  <c r="AU134"/>
  <c r="AU130"/>
  <c r="AU126"/>
  <c r="AU122"/>
  <c r="AU118"/>
  <c r="AU114"/>
  <c r="AU110"/>
  <c r="AU106"/>
  <c r="AU102"/>
  <c r="AU98"/>
  <c r="AU94"/>
  <c r="AU90"/>
  <c r="AU86"/>
  <c r="AU82"/>
  <c r="AU78"/>
  <c r="AU74"/>
  <c r="AU70"/>
  <c r="AU66"/>
  <c r="AU62"/>
  <c r="AU58"/>
  <c r="AU54"/>
  <c r="AU50"/>
  <c r="AU46"/>
  <c r="AU42"/>
  <c r="AU38"/>
  <c r="AU34"/>
  <c r="AU30"/>
  <c r="AU26"/>
  <c r="AU22"/>
  <c r="AU18"/>
  <c r="AU14"/>
  <c r="AU10"/>
  <c r="AU6"/>
  <c r="BD282"/>
  <c r="BE282" s="1"/>
  <c r="BD278"/>
  <c r="BE278" s="1"/>
  <c r="BD274"/>
  <c r="BE274" s="1"/>
  <c r="BD270"/>
  <c r="BE270" s="1"/>
  <c r="BD266"/>
  <c r="BE266" s="1"/>
  <c r="BD262"/>
  <c r="BE262" s="1"/>
  <c r="BD258"/>
  <c r="BE258" s="1"/>
  <c r="BD254"/>
  <c r="BE254" s="1"/>
  <c r="BD250"/>
  <c r="BE250" s="1"/>
  <c r="BD246"/>
  <c r="BE246" s="1"/>
  <c r="BD242"/>
  <c r="BE242" s="1"/>
  <c r="BD238"/>
  <c r="BE238" s="1"/>
  <c r="BD234"/>
  <c r="BE234" s="1"/>
  <c r="BD230"/>
  <c r="BE230" s="1"/>
  <c r="BD226"/>
  <c r="BE226" s="1"/>
  <c r="BD222"/>
  <c r="BE222" s="1"/>
  <c r="BD218"/>
  <c r="BE218" s="1"/>
  <c r="BD214"/>
  <c r="BE214" s="1"/>
  <c r="BD210"/>
  <c r="BE210" s="1"/>
  <c r="BD206"/>
  <c r="BE206" s="1"/>
  <c r="BD202"/>
  <c r="BE202" s="1"/>
  <c r="BD198"/>
  <c r="BE198" s="1"/>
  <c r="BD194"/>
  <c r="BE194" s="1"/>
  <c r="BD190"/>
  <c r="BE190" s="1"/>
  <c r="BD186"/>
  <c r="BE186" s="1"/>
  <c r="BD182"/>
  <c r="BE182" s="1"/>
  <c r="BD178"/>
  <c r="BE178" s="1"/>
  <c r="BD174"/>
  <c r="BE174" s="1"/>
  <c r="BD170"/>
  <c r="BE170" s="1"/>
  <c r="BD166"/>
  <c r="BE166" s="1"/>
  <c r="BD162"/>
  <c r="BE162" s="1"/>
  <c r="BD158"/>
  <c r="BE158" s="1"/>
  <c r="BD154"/>
  <c r="BE154" s="1"/>
  <c r="BD150"/>
  <c r="BE150" s="1"/>
  <c r="BD146"/>
  <c r="BE146" s="1"/>
  <c r="BD142"/>
  <c r="BE142" s="1"/>
  <c r="BD138"/>
  <c r="BE138" s="1"/>
  <c r="BD134"/>
  <c r="BE134" s="1"/>
  <c r="BD130"/>
  <c r="BE130" s="1"/>
  <c r="BD126"/>
  <c r="BE126" s="1"/>
  <c r="BD122"/>
  <c r="BE122" s="1"/>
  <c r="BD118"/>
  <c r="BE118" s="1"/>
  <c r="BD114"/>
  <c r="BE114" s="1"/>
  <c r="BD110"/>
  <c r="BE110" s="1"/>
  <c r="BD106"/>
  <c r="BE106" s="1"/>
  <c r="BD102"/>
  <c r="BE102" s="1"/>
  <c r="BD98"/>
  <c r="BE98" s="1"/>
  <c r="BD94"/>
  <c r="BE94" s="1"/>
  <c r="BD90"/>
  <c r="BE90" s="1"/>
  <c r="BD86"/>
  <c r="BE86" s="1"/>
  <c r="BD82"/>
  <c r="BE82" s="1"/>
  <c r="BD78"/>
  <c r="BE78" s="1"/>
  <c r="BD74"/>
  <c r="BE74" s="1"/>
  <c r="BD70"/>
  <c r="BE70" s="1"/>
  <c r="BD66"/>
  <c r="BE66" s="1"/>
  <c r="BD62"/>
  <c r="BE62" s="1"/>
  <c r="BD58"/>
  <c r="BE58" s="1"/>
  <c r="BD54"/>
  <c r="BE54" s="1"/>
  <c r="BD50"/>
  <c r="BE50" s="1"/>
  <c r="BD46"/>
  <c r="BE46" s="1"/>
  <c r="BD42"/>
  <c r="BE42" s="1"/>
  <c r="BD38"/>
  <c r="BE38" s="1"/>
  <c r="BD34"/>
  <c r="BE34" s="1"/>
  <c r="BD30"/>
  <c r="BE30" s="1"/>
  <c r="BD26"/>
  <c r="BE26" s="1"/>
  <c r="BD22"/>
  <c r="BE22" s="1"/>
  <c r="BD18"/>
  <c r="BE18" s="1"/>
  <c r="BD14"/>
  <c r="BE14" s="1"/>
  <c r="BD10"/>
  <c r="BE10" s="1"/>
  <c r="BD6"/>
  <c r="BE6" s="1"/>
  <c r="BF282"/>
  <c r="BF278"/>
  <c r="BF274"/>
  <c r="BF270"/>
  <c r="BF266"/>
  <c r="BF262"/>
  <c r="BF258"/>
  <c r="BF254"/>
  <c r="BF250"/>
  <c r="BF246"/>
  <c r="BF242"/>
  <c r="BF238"/>
  <c r="BF234"/>
  <c r="BF230"/>
  <c r="BF226"/>
  <c r="BF222"/>
  <c r="BF218"/>
  <c r="BF214"/>
  <c r="BF210"/>
  <c r="BF206"/>
  <c r="BF202"/>
  <c r="BF198"/>
  <c r="BF194"/>
  <c r="BF190"/>
  <c r="BF186"/>
  <c r="BF182"/>
  <c r="BF178"/>
  <c r="BF174"/>
  <c r="BF170"/>
  <c r="BF166"/>
  <c r="BF162"/>
  <c r="BF158"/>
  <c r="BF154"/>
  <c r="BF150"/>
  <c r="BF146"/>
  <c r="BF142"/>
  <c r="BF138"/>
  <c r="BF134"/>
  <c r="BF130"/>
  <c r="BF126"/>
  <c r="BF122"/>
  <c r="BF118"/>
  <c r="BF114"/>
  <c r="BF110"/>
  <c r="BF106"/>
  <c r="BF102"/>
  <c r="BF98"/>
  <c r="BF94"/>
  <c r="BF90"/>
  <c r="BF86"/>
  <c r="BF82"/>
  <c r="BF78"/>
  <c r="BF74"/>
  <c r="BF70"/>
  <c r="BF66"/>
  <c r="BF62"/>
  <c r="BF58"/>
  <c r="BF54"/>
  <c r="BF50"/>
  <c r="BF46"/>
  <c r="BF42"/>
  <c r="BF38"/>
  <c r="BF34"/>
  <c r="BF30"/>
  <c r="BF26"/>
  <c r="BF22"/>
  <c r="BF18"/>
  <c r="BF14"/>
  <c r="BF10"/>
  <c r="BF6"/>
  <c r="BC986"/>
  <c r="BC982"/>
  <c r="BC978"/>
  <c r="BC974"/>
  <c r="BC970"/>
  <c r="BC966"/>
  <c r="BC962"/>
  <c r="BC958"/>
  <c r="BC954"/>
  <c r="BC950"/>
  <c r="BC946"/>
  <c r="BC942"/>
  <c r="BC938"/>
  <c r="BC934"/>
  <c r="BC930"/>
  <c r="BC926"/>
  <c r="BC922"/>
  <c r="BC918"/>
  <c r="BC914"/>
  <c r="BC910"/>
  <c r="BC906"/>
  <c r="BC902"/>
  <c r="BC898"/>
  <c r="BC894"/>
  <c r="BC890"/>
  <c r="BC886"/>
  <c r="BC882"/>
  <c r="BC878"/>
  <c r="BC874"/>
  <c r="BC870"/>
  <c r="BC866"/>
  <c r="BC862"/>
  <c r="BC858"/>
  <c r="BC854"/>
  <c r="BC850"/>
  <c r="BC846"/>
  <c r="BC842"/>
  <c r="BC838"/>
  <c r="BC834"/>
  <c r="BC830"/>
  <c r="BC826"/>
  <c r="BC822"/>
  <c r="BC818"/>
  <c r="BC814"/>
  <c r="BC810"/>
  <c r="BC806"/>
  <c r="BC802"/>
  <c r="BC798"/>
  <c r="BC794"/>
  <c r="BC790"/>
  <c r="BC786"/>
  <c r="BC782"/>
  <c r="BC778"/>
  <c r="BC774"/>
  <c r="BC770"/>
  <c r="BC766"/>
  <c r="BC762"/>
  <c r="BC758"/>
  <c r="BC754"/>
  <c r="BC750"/>
  <c r="BC746"/>
  <c r="BC742"/>
  <c r="BC738"/>
  <c r="BC734"/>
  <c r="BC730"/>
  <c r="BC726"/>
  <c r="BC722"/>
  <c r="BC718"/>
  <c r="BC714"/>
  <c r="BC710"/>
  <c r="BC706"/>
  <c r="BC702"/>
  <c r="BC698"/>
  <c r="BC694"/>
  <c r="BC690"/>
  <c r="BC686"/>
  <c r="BC682"/>
  <c r="BC678"/>
  <c r="BC674"/>
  <c r="BC670"/>
  <c r="BC666"/>
  <c r="BC662"/>
  <c r="BC658"/>
  <c r="BC654"/>
  <c r="BC650"/>
  <c r="BC646"/>
  <c r="BC642"/>
  <c r="BC638"/>
  <c r="BC634"/>
  <c r="BC630"/>
  <c r="BC626"/>
  <c r="BC622"/>
  <c r="BC618"/>
  <c r="BC614"/>
  <c r="BC610"/>
  <c r="BC606"/>
  <c r="BC602"/>
  <c r="BC598"/>
  <c r="BC594"/>
  <c r="BC590"/>
  <c r="BC586"/>
  <c r="BC582"/>
  <c r="BC578"/>
  <c r="BC574"/>
  <c r="BC570"/>
  <c r="BC566"/>
  <c r="BC562"/>
  <c r="BC558"/>
  <c r="BC554"/>
  <c r="BC550"/>
  <c r="BC546"/>
  <c r="BC542"/>
  <c r="BC538"/>
  <c r="BC534"/>
  <c r="BC530"/>
  <c r="BC526"/>
  <c r="BC522"/>
  <c r="BC518"/>
  <c r="BC514"/>
  <c r="BC510"/>
  <c r="BC506"/>
  <c r="BC502"/>
  <c r="BC498"/>
  <c r="BC494"/>
  <c r="BC490"/>
  <c r="BC486"/>
  <c r="BC482"/>
  <c r="BC478"/>
  <c r="BC474"/>
  <c r="BC470"/>
  <c r="BC466"/>
  <c r="BC462"/>
  <c r="BC458"/>
  <c r="BC454"/>
  <c r="BC450"/>
  <c r="BC446"/>
  <c r="BC442"/>
  <c r="BC438"/>
  <c r="BC434"/>
  <c r="BC430"/>
  <c r="BC426"/>
  <c r="BC422"/>
  <c r="BC418"/>
  <c r="BC414"/>
  <c r="BC410"/>
  <c r="BC406"/>
  <c r="BC402"/>
  <c r="BC398"/>
  <c r="BC394"/>
  <c r="BC390"/>
  <c r="BC386"/>
  <c r="BC382"/>
  <c r="BC378"/>
  <c r="BC374"/>
  <c r="BC370"/>
  <c r="BC366"/>
  <c r="BC362"/>
  <c r="BC358"/>
  <c r="BC354"/>
  <c r="BC350"/>
  <c r="BC346"/>
  <c r="BC342"/>
  <c r="BC338"/>
  <c r="BC334"/>
  <c r="BC330"/>
  <c r="BC326"/>
  <c r="BC322"/>
  <c r="BC318"/>
  <c r="BC314"/>
  <c r="BC310"/>
  <c r="BC306"/>
  <c r="BC302"/>
  <c r="BC298"/>
  <c r="BC294"/>
  <c r="BC290"/>
  <c r="BC286"/>
  <c r="BC282"/>
  <c r="BC278"/>
  <c r="BC274"/>
  <c r="BC270"/>
  <c r="BC266"/>
  <c r="BC262"/>
  <c r="BC258"/>
  <c r="BC254"/>
  <c r="BC250"/>
  <c r="BC246"/>
  <c r="BC242"/>
  <c r="BC238"/>
  <c r="BC234"/>
  <c r="BC230"/>
  <c r="BC226"/>
  <c r="BC222"/>
  <c r="BC218"/>
  <c r="BC214"/>
  <c r="BC210"/>
  <c r="BC206"/>
  <c r="BC202"/>
  <c r="BC198"/>
  <c r="BC194"/>
  <c r="BC190"/>
  <c r="BC186"/>
  <c r="BC182"/>
  <c r="BC178"/>
  <c r="BC174"/>
  <c r="BC170"/>
  <c r="BC166"/>
  <c r="BC162"/>
  <c r="BC158"/>
  <c r="BC154"/>
  <c r="BC150"/>
  <c r="BC146"/>
  <c r="BC142"/>
  <c r="BC138"/>
  <c r="BC134"/>
  <c r="BC130"/>
  <c r="BC126"/>
  <c r="BC122"/>
  <c r="BC118"/>
  <c r="BC114"/>
  <c r="BC110"/>
  <c r="BC106"/>
  <c r="BC102"/>
  <c r="BC98"/>
  <c r="BC94"/>
  <c r="BC90"/>
  <c r="BC86"/>
  <c r="BC82"/>
  <c r="BC78"/>
  <c r="BC74"/>
  <c r="BC70"/>
  <c r="BC66"/>
  <c r="BC62"/>
  <c r="BC58"/>
  <c r="BC54"/>
  <c r="BC50"/>
  <c r="BC46"/>
  <c r="BC42"/>
  <c r="BC38"/>
  <c r="BC34"/>
  <c r="BC30"/>
  <c r="BC26"/>
  <c r="BC22"/>
  <c r="BC18"/>
  <c r="BC14"/>
  <c r="BC10"/>
  <c r="BC6"/>
  <c r="BF1007"/>
  <c r="BD1007"/>
  <c r="BE1007" s="1"/>
  <c r="AU1007"/>
  <c r="BF1003"/>
  <c r="BD1003"/>
  <c r="BE1003" s="1"/>
  <c r="AU1003"/>
  <c r="BF999"/>
  <c r="BD999"/>
  <c r="BE999" s="1"/>
  <c r="AU999"/>
  <c r="BF995"/>
  <c r="BD995"/>
  <c r="BE995" s="1"/>
  <c r="AU995"/>
  <c r="BF991"/>
  <c r="BD991"/>
  <c r="BE991" s="1"/>
  <c r="AU991"/>
  <c r="BF987"/>
  <c r="BD987"/>
  <c r="BE987" s="1"/>
  <c r="AU987"/>
  <c r="BF983"/>
  <c r="BD983"/>
  <c r="BE983" s="1"/>
  <c r="AU983"/>
  <c r="BF979"/>
  <c r="BD979"/>
  <c r="BE979" s="1"/>
  <c r="AU979"/>
  <c r="BF975"/>
  <c r="BD975"/>
  <c r="BE975" s="1"/>
  <c r="AU975"/>
  <c r="BF971"/>
  <c r="BD971"/>
  <c r="BE971" s="1"/>
  <c r="AU971"/>
  <c r="BF967"/>
  <c r="BD967"/>
  <c r="BE967" s="1"/>
  <c r="AU967"/>
  <c r="BF963"/>
  <c r="BD963"/>
  <c r="BE963" s="1"/>
  <c r="AU963"/>
  <c r="BF959"/>
  <c r="BD959"/>
  <c r="BE959" s="1"/>
  <c r="AU959"/>
  <c r="BF955"/>
  <c r="BD955"/>
  <c r="BE955" s="1"/>
  <c r="AU955"/>
  <c r="BF951"/>
  <c r="BD951"/>
  <c r="BE951" s="1"/>
  <c r="AU951"/>
  <c r="BF947"/>
  <c r="BD947"/>
  <c r="BE947" s="1"/>
  <c r="AU947"/>
  <c r="BF943"/>
  <c r="BD943"/>
  <c r="BE943" s="1"/>
  <c r="AU943"/>
  <c r="BF939"/>
  <c r="BD939"/>
  <c r="BE939" s="1"/>
  <c r="AU939"/>
  <c r="BF935"/>
  <c r="BD935"/>
  <c r="BE935" s="1"/>
  <c r="AU935"/>
  <c r="BF931"/>
  <c r="BD931"/>
  <c r="BE931" s="1"/>
  <c r="AU931"/>
  <c r="BF927"/>
  <c r="BD927"/>
  <c r="BE927" s="1"/>
  <c r="AU927"/>
  <c r="BF923"/>
  <c r="BD923"/>
  <c r="BE923" s="1"/>
  <c r="AU923"/>
  <c r="BF919"/>
  <c r="BD919"/>
  <c r="BE919" s="1"/>
  <c r="AU919"/>
  <c r="BF915"/>
  <c r="BD915"/>
  <c r="BE915" s="1"/>
  <c r="AU915"/>
  <c r="BF911"/>
  <c r="BD911"/>
  <c r="BE911" s="1"/>
  <c r="AU911"/>
  <c r="BF907"/>
  <c r="BD907"/>
  <c r="BE907" s="1"/>
  <c r="AU907"/>
  <c r="BF903"/>
  <c r="BD903"/>
  <c r="BE903" s="1"/>
  <c r="AU903"/>
  <c r="BF899"/>
  <c r="BD899"/>
  <c r="BE899" s="1"/>
  <c r="AU899"/>
  <c r="BF895"/>
  <c r="BD895"/>
  <c r="BE895" s="1"/>
  <c r="AU895"/>
  <c r="BF891"/>
  <c r="BD891"/>
  <c r="BE891" s="1"/>
  <c r="AU891"/>
  <c r="BF887"/>
  <c r="BD887"/>
  <c r="BE887" s="1"/>
  <c r="AU887"/>
  <c r="BF883"/>
  <c r="BD883"/>
  <c r="BE883" s="1"/>
  <c r="AU883"/>
  <c r="BD879"/>
  <c r="BE879" s="1"/>
  <c r="BF879"/>
  <c r="AU879"/>
  <c r="BF875"/>
  <c r="BD875"/>
  <c r="BE875" s="1"/>
  <c r="AU875"/>
  <c r="BF871"/>
  <c r="BD871"/>
  <c r="BE871" s="1"/>
  <c r="AU871"/>
  <c r="BF867"/>
  <c r="BD867"/>
  <c r="BE867" s="1"/>
  <c r="AU867"/>
  <c r="BF863"/>
  <c r="BD863"/>
  <c r="BE863" s="1"/>
  <c r="AU863"/>
  <c r="BF859"/>
  <c r="BD859"/>
  <c r="BE859" s="1"/>
  <c r="AU859"/>
  <c r="BF855"/>
  <c r="BD855"/>
  <c r="BE855" s="1"/>
  <c r="AU855"/>
  <c r="BF851"/>
  <c r="BD851"/>
  <c r="BE851" s="1"/>
  <c r="AU851"/>
  <c r="BD847"/>
  <c r="BE847" s="1"/>
  <c r="BF847"/>
  <c r="AU847"/>
  <c r="BF843"/>
  <c r="BD843"/>
  <c r="BE843" s="1"/>
  <c r="AU843"/>
  <c r="BF839"/>
  <c r="BD839"/>
  <c r="BE839" s="1"/>
  <c r="AU839"/>
  <c r="BF835"/>
  <c r="BD835"/>
  <c r="BE835" s="1"/>
  <c r="AU835"/>
  <c r="BF831"/>
  <c r="BD831"/>
  <c r="BE831" s="1"/>
  <c r="AU831"/>
  <c r="BF827"/>
  <c r="BD827"/>
  <c r="BE827" s="1"/>
  <c r="AU827"/>
  <c r="BF823"/>
  <c r="BD823"/>
  <c r="BE823" s="1"/>
  <c r="AU823"/>
  <c r="BF819"/>
  <c r="BD819"/>
  <c r="BE819" s="1"/>
  <c r="AU819"/>
  <c r="BD815"/>
  <c r="BE815" s="1"/>
  <c r="BF815"/>
  <c r="AU815"/>
  <c r="BF811"/>
  <c r="BD811"/>
  <c r="BE811" s="1"/>
  <c r="AU811"/>
  <c r="BF807"/>
  <c r="BD807"/>
  <c r="BE807" s="1"/>
  <c r="AU807"/>
  <c r="BF803"/>
  <c r="BD803"/>
  <c r="BE803" s="1"/>
  <c r="AU803"/>
  <c r="BF799"/>
  <c r="BD799"/>
  <c r="BE799" s="1"/>
  <c r="AU799"/>
  <c r="BF795"/>
  <c r="BD795"/>
  <c r="BE795" s="1"/>
  <c r="AU795"/>
  <c r="BF791"/>
  <c r="BD791"/>
  <c r="BE791" s="1"/>
  <c r="AU791"/>
  <c r="BF787"/>
  <c r="BD787"/>
  <c r="BE787" s="1"/>
  <c r="AU787"/>
  <c r="BD783"/>
  <c r="BE783" s="1"/>
  <c r="BF783"/>
  <c r="AU783"/>
  <c r="BF779"/>
  <c r="BD779"/>
  <c r="BE779" s="1"/>
  <c r="AU779"/>
  <c r="BF775"/>
  <c r="BD775"/>
  <c r="BE775" s="1"/>
  <c r="AU775"/>
  <c r="BF771"/>
  <c r="BD771"/>
  <c r="BE771" s="1"/>
  <c r="AU771"/>
  <c r="BF767"/>
  <c r="BD767"/>
  <c r="BE767" s="1"/>
  <c r="AU767"/>
  <c r="BF763"/>
  <c r="BD763"/>
  <c r="BE763" s="1"/>
  <c r="AU763"/>
  <c r="BF759"/>
  <c r="BD759"/>
  <c r="BE759" s="1"/>
  <c r="AU759"/>
  <c r="BF755"/>
  <c r="BD755"/>
  <c r="BE755" s="1"/>
  <c r="AU755"/>
  <c r="BD751"/>
  <c r="BE751" s="1"/>
  <c r="BF751"/>
  <c r="AU751"/>
  <c r="BF747"/>
  <c r="BD747"/>
  <c r="BE747" s="1"/>
  <c r="AU747"/>
  <c r="BF743"/>
  <c r="BD743"/>
  <c r="BE743" s="1"/>
  <c r="AU743"/>
  <c r="BF739"/>
  <c r="BD739"/>
  <c r="BE739" s="1"/>
  <c r="AU739"/>
  <c r="BF735"/>
  <c r="BD735"/>
  <c r="BE735" s="1"/>
  <c r="AU735"/>
  <c r="BF731"/>
  <c r="BD731"/>
  <c r="BE731" s="1"/>
  <c r="AU731"/>
  <c r="BF727"/>
  <c r="BD727"/>
  <c r="BE727" s="1"/>
  <c r="AU727"/>
  <c r="BF723"/>
  <c r="BD723"/>
  <c r="BE723" s="1"/>
  <c r="AU723"/>
  <c r="BD719"/>
  <c r="BE719" s="1"/>
  <c r="BF719"/>
  <c r="AU719"/>
  <c r="BF715"/>
  <c r="BD715"/>
  <c r="BE715" s="1"/>
  <c r="AU715"/>
  <c r="BF711"/>
  <c r="BD711"/>
  <c r="BE711" s="1"/>
  <c r="AU711"/>
  <c r="BF707"/>
  <c r="BD707"/>
  <c r="BE707" s="1"/>
  <c r="AU707"/>
  <c r="BF703"/>
  <c r="BD703"/>
  <c r="BE703" s="1"/>
  <c r="AU703"/>
  <c r="BF699"/>
  <c r="BD699"/>
  <c r="BE699" s="1"/>
  <c r="AU699"/>
  <c r="BD695"/>
  <c r="BE695" s="1"/>
  <c r="BF695"/>
  <c r="AU695"/>
  <c r="BF691"/>
  <c r="BD691"/>
  <c r="BE691" s="1"/>
  <c r="AU691"/>
  <c r="BF687"/>
  <c r="BD687"/>
  <c r="BE687" s="1"/>
  <c r="AU687"/>
  <c r="BD683"/>
  <c r="BE683" s="1"/>
  <c r="BF683"/>
  <c r="AU683"/>
  <c r="BF679"/>
  <c r="BD679"/>
  <c r="BE679" s="1"/>
  <c r="AU679"/>
  <c r="BF675"/>
  <c r="BD675"/>
  <c r="BE675" s="1"/>
  <c r="AU675"/>
  <c r="BD671"/>
  <c r="BE671" s="1"/>
  <c r="BF671"/>
  <c r="AU671"/>
  <c r="BF667"/>
  <c r="BD667"/>
  <c r="BE667" s="1"/>
  <c r="AU667"/>
  <c r="BF663"/>
  <c r="BD663"/>
  <c r="BE663" s="1"/>
  <c r="AU663"/>
  <c r="BD659"/>
  <c r="BE659" s="1"/>
  <c r="BF659"/>
  <c r="AU659"/>
  <c r="BF655"/>
  <c r="BD655"/>
  <c r="BE655" s="1"/>
  <c r="AU655"/>
  <c r="BF651"/>
  <c r="BD651"/>
  <c r="BE651" s="1"/>
  <c r="AU651"/>
  <c r="BD647"/>
  <c r="BE647" s="1"/>
  <c r="BF647"/>
  <c r="AU647"/>
  <c r="BF643"/>
  <c r="BD643"/>
  <c r="BE643" s="1"/>
  <c r="AU643"/>
  <c r="BD639"/>
  <c r="BE639" s="1"/>
  <c r="BF639"/>
  <c r="AU639"/>
  <c r="BD635"/>
  <c r="BE635" s="1"/>
  <c r="BF635"/>
  <c r="AU635"/>
  <c r="BF631"/>
  <c r="BD631"/>
  <c r="BE631" s="1"/>
  <c r="AU631"/>
  <c r="BF627"/>
  <c r="BD627"/>
  <c r="BE627" s="1"/>
  <c r="AU627"/>
  <c r="BD623"/>
  <c r="BE623" s="1"/>
  <c r="BF623"/>
  <c r="AU623"/>
  <c r="BF619"/>
  <c r="BD619"/>
  <c r="BE619" s="1"/>
  <c r="AU619"/>
  <c r="BD615"/>
  <c r="BE615" s="1"/>
  <c r="BF615"/>
  <c r="AU615"/>
  <c r="BF611"/>
  <c r="BD611"/>
  <c r="BE611" s="1"/>
  <c r="AU611"/>
  <c r="BF607"/>
  <c r="BD607"/>
  <c r="BE607" s="1"/>
  <c r="AU607"/>
  <c r="BD603"/>
  <c r="BE603" s="1"/>
  <c r="BF603"/>
  <c r="AU603"/>
  <c r="BF599"/>
  <c r="BD599"/>
  <c r="BE599" s="1"/>
  <c r="AU599"/>
  <c r="BD595"/>
  <c r="BE595" s="1"/>
  <c r="BF595"/>
  <c r="AU595"/>
  <c r="BF591"/>
  <c r="BD591"/>
  <c r="BE591" s="1"/>
  <c r="AU591"/>
  <c r="BD587"/>
  <c r="BE587" s="1"/>
  <c r="BF587"/>
  <c r="AU587"/>
  <c r="BF583"/>
  <c r="BD583"/>
  <c r="BE583" s="1"/>
  <c r="AU583"/>
  <c r="BD579"/>
  <c r="BE579" s="1"/>
  <c r="BF579"/>
  <c r="AU579"/>
  <c r="BF575"/>
  <c r="BD575"/>
  <c r="BE575" s="1"/>
  <c r="AU575"/>
  <c r="BD571"/>
  <c r="BE571" s="1"/>
  <c r="BF571"/>
  <c r="AU571"/>
  <c r="BF567"/>
  <c r="BD567"/>
  <c r="BE567" s="1"/>
  <c r="AU567"/>
  <c r="BD563"/>
  <c r="BE563" s="1"/>
  <c r="BF563"/>
  <c r="AU563"/>
  <c r="BD559"/>
  <c r="BE559" s="1"/>
  <c r="BF559"/>
  <c r="AU559"/>
  <c r="BF555"/>
  <c r="BD555"/>
  <c r="BE555" s="1"/>
  <c r="AU555"/>
  <c r="BD551"/>
  <c r="BE551" s="1"/>
  <c r="BF551"/>
  <c r="AU551"/>
  <c r="BF547"/>
  <c r="BD547"/>
  <c r="BE547" s="1"/>
  <c r="AU547"/>
  <c r="BD543"/>
  <c r="BE543" s="1"/>
  <c r="BF543"/>
  <c r="AU543"/>
  <c r="BF539"/>
  <c r="BD539"/>
  <c r="BE539" s="1"/>
  <c r="AU539"/>
  <c r="BF535"/>
  <c r="BD535"/>
  <c r="BE535" s="1"/>
  <c r="AU535"/>
  <c r="BD531"/>
  <c r="BE531" s="1"/>
  <c r="BF531"/>
  <c r="AU531"/>
  <c r="BF527"/>
  <c r="BD527"/>
  <c r="BE527" s="1"/>
  <c r="AU527"/>
  <c r="BD523"/>
  <c r="BE523" s="1"/>
  <c r="BF523"/>
  <c r="AU523"/>
  <c r="BF519"/>
  <c r="BD519"/>
  <c r="BE519" s="1"/>
  <c r="AU519"/>
  <c r="BF515"/>
  <c r="BD515"/>
  <c r="BE515" s="1"/>
  <c r="AU515"/>
  <c r="BF511"/>
  <c r="BD511"/>
  <c r="BE511" s="1"/>
  <c r="AU511"/>
  <c r="BD507"/>
  <c r="BE507" s="1"/>
  <c r="BF507"/>
  <c r="AU507"/>
  <c r="BF503"/>
  <c r="BD503"/>
  <c r="BE503" s="1"/>
  <c r="AU503"/>
  <c r="BD499"/>
  <c r="BE499" s="1"/>
  <c r="BF499"/>
  <c r="AU499"/>
  <c r="BF495"/>
  <c r="BD495"/>
  <c r="BE495" s="1"/>
  <c r="AU495"/>
  <c r="BD491"/>
  <c r="BE491" s="1"/>
  <c r="BF491"/>
  <c r="AU491"/>
  <c r="BF487"/>
  <c r="BD487"/>
  <c r="BE487" s="1"/>
  <c r="AU487"/>
  <c r="BF483"/>
  <c r="BD483"/>
  <c r="BE483" s="1"/>
  <c r="AU483"/>
  <c r="BF479"/>
  <c r="BD479"/>
  <c r="BE479" s="1"/>
  <c r="AU479"/>
  <c r="BD475"/>
  <c r="BE475" s="1"/>
  <c r="BF475"/>
  <c r="AU475"/>
  <c r="BF471"/>
  <c r="BD471"/>
  <c r="BE471" s="1"/>
  <c r="AU471"/>
  <c r="BF467"/>
  <c r="BD467"/>
  <c r="BE467" s="1"/>
  <c r="AU467"/>
  <c r="BF463"/>
  <c r="BD463"/>
  <c r="BE463" s="1"/>
  <c r="AU463"/>
  <c r="BD459"/>
  <c r="BE459" s="1"/>
  <c r="BF459"/>
  <c r="AU459"/>
  <c r="BF455"/>
  <c r="BD455"/>
  <c r="BE455" s="1"/>
  <c r="AU455"/>
  <c r="BD451"/>
  <c r="BE451" s="1"/>
  <c r="BF451"/>
  <c r="AU451"/>
  <c r="BF447"/>
  <c r="BD447"/>
  <c r="BE447" s="1"/>
  <c r="AU447"/>
  <c r="BD443"/>
  <c r="BE443" s="1"/>
  <c r="BF443"/>
  <c r="AU443"/>
  <c r="BF439"/>
  <c r="BD439"/>
  <c r="BE439" s="1"/>
  <c r="AU439"/>
  <c r="BD435"/>
  <c r="BE435" s="1"/>
  <c r="BF435"/>
  <c r="AU435"/>
  <c r="BF431"/>
  <c r="BD431"/>
  <c r="BE431" s="1"/>
  <c r="AU431"/>
  <c r="BD427"/>
  <c r="BE427" s="1"/>
  <c r="BF427"/>
  <c r="AU427"/>
  <c r="BF423"/>
  <c r="BD423"/>
  <c r="BE423" s="1"/>
  <c r="AU423"/>
  <c r="BD419"/>
  <c r="BE419" s="1"/>
  <c r="BF419"/>
  <c r="AU419"/>
  <c r="BF415"/>
  <c r="BD415"/>
  <c r="BE415" s="1"/>
  <c r="AU415"/>
  <c r="BF411"/>
  <c r="BD411"/>
  <c r="BE411" s="1"/>
  <c r="AU411"/>
  <c r="BF407"/>
  <c r="BD407"/>
  <c r="BE407" s="1"/>
  <c r="AU407"/>
  <c r="BD403"/>
  <c r="BE403" s="1"/>
  <c r="BF403"/>
  <c r="AU403"/>
  <c r="BF399"/>
  <c r="BD399"/>
  <c r="BE399" s="1"/>
  <c r="AU399"/>
  <c r="BF395"/>
  <c r="BD395"/>
  <c r="BE395" s="1"/>
  <c r="AU395"/>
  <c r="BD391"/>
  <c r="BE391" s="1"/>
  <c r="BF391"/>
  <c r="AU391"/>
  <c r="BF387"/>
  <c r="BD387"/>
  <c r="BE387" s="1"/>
  <c r="AU387"/>
  <c r="BD383"/>
  <c r="BE383" s="1"/>
  <c r="BF383"/>
  <c r="AU383"/>
  <c r="BF379"/>
  <c r="BD379"/>
  <c r="BE379" s="1"/>
  <c r="AU379"/>
  <c r="BD375"/>
  <c r="BE375" s="1"/>
  <c r="BF375"/>
  <c r="AU375"/>
  <c r="BF371"/>
  <c r="BD371"/>
  <c r="BE371" s="1"/>
  <c r="AU371"/>
  <c r="BD367"/>
  <c r="BE367" s="1"/>
  <c r="BF367"/>
  <c r="AU367"/>
  <c r="BF363"/>
  <c r="BD363"/>
  <c r="BE363" s="1"/>
  <c r="AU363"/>
  <c r="BD359"/>
  <c r="BE359" s="1"/>
  <c r="BF359"/>
  <c r="AU359"/>
  <c r="BD355"/>
  <c r="BE355" s="1"/>
  <c r="BF355"/>
  <c r="AU355"/>
  <c r="BF351"/>
  <c r="BD351"/>
  <c r="BE351" s="1"/>
  <c r="AU351"/>
  <c r="BD347"/>
  <c r="BE347" s="1"/>
  <c r="BF347"/>
  <c r="AU347"/>
  <c r="BF343"/>
  <c r="BD343"/>
  <c r="BE343" s="1"/>
  <c r="AU343"/>
  <c r="BD339"/>
  <c r="BE339" s="1"/>
  <c r="BF339"/>
  <c r="AU339"/>
  <c r="BD335"/>
  <c r="BE335" s="1"/>
  <c r="BF335"/>
  <c r="AU335"/>
  <c r="BF331"/>
  <c r="BD331"/>
  <c r="BE331" s="1"/>
  <c r="AU331"/>
  <c r="BD327"/>
  <c r="BE327" s="1"/>
  <c r="BF327"/>
  <c r="AU327"/>
  <c r="BF323"/>
  <c r="BD323"/>
  <c r="BE323" s="1"/>
  <c r="AU323"/>
  <c r="BD319"/>
  <c r="BE319" s="1"/>
  <c r="BF319"/>
  <c r="AU319"/>
  <c r="BD315"/>
  <c r="BE315" s="1"/>
  <c r="BF315"/>
  <c r="AU315"/>
  <c r="BD311"/>
  <c r="BE311" s="1"/>
  <c r="BF311"/>
  <c r="AU311"/>
  <c r="BF307"/>
  <c r="BD307"/>
  <c r="BE307" s="1"/>
  <c r="AU307"/>
  <c r="BF303"/>
  <c r="BD303"/>
  <c r="BE303" s="1"/>
  <c r="AU303"/>
  <c r="BD299"/>
  <c r="BE299" s="1"/>
  <c r="BF299"/>
  <c r="AU299"/>
  <c r="BF295"/>
  <c r="BD295"/>
  <c r="BE295" s="1"/>
  <c r="AU295"/>
  <c r="BD291"/>
  <c r="BE291" s="1"/>
  <c r="BF291"/>
  <c r="AU291"/>
  <c r="BD287"/>
  <c r="BE287" s="1"/>
  <c r="BF287"/>
  <c r="AU287"/>
  <c r="BD283"/>
  <c r="BE283" s="1"/>
  <c r="BF283"/>
  <c r="AU283"/>
  <c r="AU279"/>
  <c r="AU275"/>
  <c r="AU271"/>
  <c r="AU267"/>
  <c r="AU263"/>
  <c r="AU259"/>
  <c r="AU255"/>
  <c r="AU251"/>
  <c r="AU247"/>
  <c r="AU243"/>
  <c r="AU239"/>
  <c r="AU235"/>
  <c r="AU231"/>
  <c r="AU227"/>
  <c r="AU223"/>
  <c r="AU219"/>
  <c r="AU215"/>
  <c r="AU211"/>
  <c r="AU207"/>
  <c r="AU203"/>
  <c r="AU199"/>
  <c r="AU195"/>
  <c r="AU191"/>
  <c r="AU187"/>
  <c r="AU183"/>
  <c r="AU179"/>
  <c r="AU175"/>
  <c r="AU171"/>
  <c r="AU167"/>
  <c r="AU163"/>
  <c r="AU159"/>
  <c r="AU155"/>
  <c r="AU151"/>
  <c r="AU147"/>
  <c r="AU143"/>
  <c r="AU139"/>
  <c r="AU135"/>
  <c r="AU131"/>
  <c r="AU127"/>
  <c r="AU123"/>
  <c r="AU119"/>
  <c r="AU115"/>
  <c r="AU111"/>
  <c r="AU107"/>
  <c r="AU103"/>
  <c r="AU99"/>
  <c r="AU95"/>
  <c r="AU91"/>
  <c r="AU87"/>
  <c r="AU83"/>
  <c r="AU79"/>
  <c r="AU75"/>
  <c r="AU71"/>
  <c r="AU67"/>
  <c r="AU63"/>
  <c r="AU59"/>
  <c r="AU55"/>
  <c r="AU51"/>
  <c r="AU47"/>
  <c r="AU43"/>
  <c r="AU39"/>
  <c r="AU35"/>
  <c r="AU31"/>
  <c r="AU27"/>
  <c r="AU23"/>
  <c r="AU19"/>
  <c r="AU15"/>
  <c r="AU11"/>
  <c r="AU7"/>
  <c r="BD279"/>
  <c r="BE279" s="1"/>
  <c r="BD275"/>
  <c r="BE275" s="1"/>
  <c r="BD271"/>
  <c r="BE271" s="1"/>
  <c r="BD267"/>
  <c r="BE267" s="1"/>
  <c r="BD263"/>
  <c r="BE263" s="1"/>
  <c r="BD259"/>
  <c r="BE259" s="1"/>
  <c r="BD255"/>
  <c r="BE255" s="1"/>
  <c r="BD251"/>
  <c r="BE251" s="1"/>
  <c r="BD247"/>
  <c r="BE247" s="1"/>
  <c r="BD243"/>
  <c r="BE243" s="1"/>
  <c r="BD239"/>
  <c r="BE239" s="1"/>
  <c r="BD235"/>
  <c r="BE235" s="1"/>
  <c r="BD231"/>
  <c r="BE231" s="1"/>
  <c r="BD227"/>
  <c r="BE227" s="1"/>
  <c r="BD223"/>
  <c r="BE223" s="1"/>
  <c r="BD219"/>
  <c r="BE219" s="1"/>
  <c r="BD215"/>
  <c r="BE215" s="1"/>
  <c r="BD211"/>
  <c r="BE211" s="1"/>
  <c r="BD207"/>
  <c r="BE207" s="1"/>
  <c r="BD203"/>
  <c r="BE203" s="1"/>
  <c r="BD199"/>
  <c r="BE199" s="1"/>
  <c r="BD195"/>
  <c r="BE195" s="1"/>
  <c r="BD191"/>
  <c r="BE191" s="1"/>
  <c r="BD187"/>
  <c r="BE187" s="1"/>
  <c r="BD183"/>
  <c r="BE183" s="1"/>
  <c r="BD179"/>
  <c r="BE179" s="1"/>
  <c r="BD175"/>
  <c r="BE175" s="1"/>
  <c r="BD171"/>
  <c r="BE171" s="1"/>
  <c r="BD167"/>
  <c r="BE167" s="1"/>
  <c r="BD163"/>
  <c r="BE163" s="1"/>
  <c r="BD159"/>
  <c r="BE159" s="1"/>
  <c r="BD155"/>
  <c r="BE155" s="1"/>
  <c r="BD151"/>
  <c r="BE151" s="1"/>
  <c r="BD147"/>
  <c r="BE147" s="1"/>
  <c r="BD143"/>
  <c r="BE143" s="1"/>
  <c r="BD139"/>
  <c r="BE139" s="1"/>
  <c r="BD135"/>
  <c r="BE135" s="1"/>
  <c r="BD131"/>
  <c r="BE131" s="1"/>
  <c r="BD127"/>
  <c r="BE127" s="1"/>
  <c r="BD123"/>
  <c r="BE123" s="1"/>
  <c r="BD119"/>
  <c r="BE119" s="1"/>
  <c r="BD115"/>
  <c r="BE115" s="1"/>
  <c r="BD111"/>
  <c r="BE111" s="1"/>
  <c r="BD107"/>
  <c r="BE107" s="1"/>
  <c r="BD103"/>
  <c r="BE103" s="1"/>
  <c r="BD99"/>
  <c r="BE99" s="1"/>
  <c r="BD95"/>
  <c r="BE95" s="1"/>
  <c r="BD91"/>
  <c r="BE91" s="1"/>
  <c r="BD87"/>
  <c r="BE87" s="1"/>
  <c r="BD83"/>
  <c r="BE83" s="1"/>
  <c r="BD79"/>
  <c r="BE79" s="1"/>
  <c r="BD75"/>
  <c r="BE75" s="1"/>
  <c r="BD71"/>
  <c r="BE71" s="1"/>
  <c r="BD67"/>
  <c r="BE67" s="1"/>
  <c r="BD63"/>
  <c r="BE63" s="1"/>
  <c r="BD59"/>
  <c r="BE59" s="1"/>
  <c r="BD55"/>
  <c r="BE55" s="1"/>
  <c r="BD51"/>
  <c r="BE51" s="1"/>
  <c r="BD47"/>
  <c r="BE47" s="1"/>
  <c r="BD43"/>
  <c r="BE43" s="1"/>
  <c r="BD39"/>
  <c r="BE39" s="1"/>
  <c r="BD35"/>
  <c r="BE35" s="1"/>
  <c r="BD31"/>
  <c r="BE31" s="1"/>
  <c r="BD27"/>
  <c r="BE27" s="1"/>
  <c r="BD23"/>
  <c r="BE23" s="1"/>
  <c r="BD19"/>
  <c r="BE19" s="1"/>
  <c r="BD15"/>
  <c r="BE15" s="1"/>
  <c r="BD11"/>
  <c r="BE11" s="1"/>
  <c r="BD7"/>
  <c r="BE7" s="1"/>
  <c r="BF279"/>
  <c r="BF275"/>
  <c r="BF271"/>
  <c r="BF267"/>
  <c r="BF263"/>
  <c r="BF259"/>
  <c r="BF255"/>
  <c r="BF251"/>
  <c r="BF247"/>
  <c r="BF243"/>
  <c r="BF239"/>
  <c r="BF235"/>
  <c r="BF231"/>
  <c r="BF227"/>
  <c r="BF223"/>
  <c r="BF219"/>
  <c r="BF215"/>
  <c r="BF211"/>
  <c r="BF207"/>
  <c r="BF203"/>
  <c r="BF199"/>
  <c r="BF195"/>
  <c r="BF191"/>
  <c r="BF187"/>
  <c r="BF183"/>
  <c r="BF179"/>
  <c r="BF175"/>
  <c r="BF171"/>
  <c r="BF167"/>
  <c r="BF163"/>
  <c r="BF159"/>
  <c r="BF155"/>
  <c r="BF151"/>
  <c r="BF147"/>
  <c r="BF143"/>
  <c r="BF139"/>
  <c r="BF135"/>
  <c r="BF131"/>
  <c r="BF127"/>
  <c r="BF123"/>
  <c r="BF119"/>
  <c r="BF115"/>
  <c r="BF111"/>
  <c r="BF107"/>
  <c r="BF103"/>
  <c r="BF99"/>
  <c r="BF95"/>
  <c r="BF91"/>
  <c r="BF87"/>
  <c r="BF83"/>
  <c r="BF79"/>
  <c r="BF75"/>
  <c r="BF71"/>
  <c r="BF67"/>
  <c r="BF63"/>
  <c r="BF59"/>
  <c r="BF55"/>
  <c r="BF51"/>
  <c r="BF47"/>
  <c r="BF43"/>
  <c r="BF39"/>
  <c r="BF35"/>
  <c r="BF31"/>
  <c r="BF27"/>
  <c r="BF23"/>
  <c r="BF19"/>
  <c r="BF15"/>
  <c r="BF11"/>
  <c r="BF7"/>
  <c r="BC1007"/>
  <c r="BC1003"/>
  <c r="BC999"/>
  <c r="BC995"/>
  <c r="BC991"/>
  <c r="BC987"/>
  <c r="BC983"/>
  <c r="BC979"/>
  <c r="BC975"/>
  <c r="BC971"/>
  <c r="BC967"/>
  <c r="BC963"/>
  <c r="BC959"/>
  <c r="BC955"/>
  <c r="BC951"/>
  <c r="BC947"/>
  <c r="BC943"/>
  <c r="BC939"/>
  <c r="BC935"/>
  <c r="BC931"/>
  <c r="BC927"/>
  <c r="BC923"/>
  <c r="BC919"/>
  <c r="BC915"/>
  <c r="BC911"/>
  <c r="BC907"/>
  <c r="BC903"/>
  <c r="BC899"/>
  <c r="BC895"/>
  <c r="BC891"/>
  <c r="BC887"/>
  <c r="BC883"/>
  <c r="BC879"/>
  <c r="BC875"/>
  <c r="BC871"/>
  <c r="BC867"/>
  <c r="BC863"/>
  <c r="BC859"/>
  <c r="BC855"/>
  <c r="BC851"/>
  <c r="BC847"/>
  <c r="BC843"/>
  <c r="BC839"/>
  <c r="BC835"/>
  <c r="BC831"/>
  <c r="BC827"/>
  <c r="BC823"/>
  <c r="BC819"/>
  <c r="BC815"/>
  <c r="BC811"/>
  <c r="BC807"/>
  <c r="BC803"/>
  <c r="BC799"/>
  <c r="BC795"/>
  <c r="BC791"/>
  <c r="BC787"/>
  <c r="BC783"/>
  <c r="BC779"/>
  <c r="BC775"/>
  <c r="BC771"/>
  <c r="BC767"/>
  <c r="BC763"/>
  <c r="BC759"/>
  <c r="BC755"/>
  <c r="BC751"/>
  <c r="BC747"/>
  <c r="BC743"/>
  <c r="BC739"/>
  <c r="BC735"/>
  <c r="BC731"/>
  <c r="BC727"/>
  <c r="BC723"/>
  <c r="BC719"/>
  <c r="BC715"/>
  <c r="BC711"/>
  <c r="BC707"/>
  <c r="BC703"/>
  <c r="BC699"/>
  <c r="BC695"/>
  <c r="BC691"/>
  <c r="BC687"/>
  <c r="BC683"/>
  <c r="BC679"/>
  <c r="BC675"/>
  <c r="BC671"/>
  <c r="BC667"/>
  <c r="BC663"/>
  <c r="BC659"/>
  <c r="BC655"/>
  <c r="BC651"/>
  <c r="BC647"/>
  <c r="BC643"/>
  <c r="BC639"/>
  <c r="BC635"/>
  <c r="BC631"/>
  <c r="BC627"/>
  <c r="BC623"/>
  <c r="BC619"/>
  <c r="BC615"/>
  <c r="BC611"/>
  <c r="BC607"/>
  <c r="BC603"/>
  <c r="BC599"/>
  <c r="BC595"/>
  <c r="BC591"/>
  <c r="BC587"/>
  <c r="BC583"/>
  <c r="BC579"/>
  <c r="BC575"/>
  <c r="BC571"/>
  <c r="BC567"/>
  <c r="BC563"/>
  <c r="BC559"/>
  <c r="BC555"/>
  <c r="BC551"/>
  <c r="BC547"/>
  <c r="BC543"/>
  <c r="BC539"/>
  <c r="BC535"/>
  <c r="BC531"/>
  <c r="BC527"/>
  <c r="BC523"/>
  <c r="BC519"/>
  <c r="BC515"/>
  <c r="BC511"/>
  <c r="BC507"/>
  <c r="BC503"/>
  <c r="BC499"/>
  <c r="BC495"/>
  <c r="BC491"/>
  <c r="BC487"/>
  <c r="BC483"/>
  <c r="BC479"/>
  <c r="BC475"/>
  <c r="BC471"/>
  <c r="BC467"/>
  <c r="BC463"/>
  <c r="BC459"/>
  <c r="BC455"/>
  <c r="BC451"/>
  <c r="BC447"/>
  <c r="BC443"/>
  <c r="BC439"/>
  <c r="BC435"/>
  <c r="BC431"/>
  <c r="BC427"/>
  <c r="BC423"/>
  <c r="BC419"/>
  <c r="BC415"/>
  <c r="BC411"/>
  <c r="BC407"/>
  <c r="BC403"/>
  <c r="BC399"/>
  <c r="BC395"/>
  <c r="BC391"/>
  <c r="BC387"/>
  <c r="BC383"/>
  <c r="BC379"/>
  <c r="BC375"/>
  <c r="BC371"/>
  <c r="BC367"/>
  <c r="BC363"/>
  <c r="BC359"/>
  <c r="BC355"/>
  <c r="BC351"/>
  <c r="BC347"/>
  <c r="BC343"/>
  <c r="BC339"/>
  <c r="BC335"/>
  <c r="BC331"/>
  <c r="BC327"/>
  <c r="BC323"/>
  <c r="BC319"/>
  <c r="BC315"/>
  <c r="BC311"/>
  <c r="BC307"/>
  <c r="BC303"/>
  <c r="BC299"/>
  <c r="BC295"/>
  <c r="BC291"/>
  <c r="BC287"/>
  <c r="BC283"/>
  <c r="BC279"/>
  <c r="BC275"/>
  <c r="BC271"/>
  <c r="BC267"/>
  <c r="BC263"/>
  <c r="BC259"/>
  <c r="BC255"/>
  <c r="BC251"/>
  <c r="BC247"/>
  <c r="BC243"/>
  <c r="BC239"/>
  <c r="BC235"/>
  <c r="BC231"/>
  <c r="BC227"/>
  <c r="BC223"/>
  <c r="BC219"/>
  <c r="BC215"/>
  <c r="BC211"/>
  <c r="BC207"/>
  <c r="BC203"/>
  <c r="BC199"/>
  <c r="BC195"/>
  <c r="BC191"/>
  <c r="BC187"/>
  <c r="BC183"/>
  <c r="BC179"/>
  <c r="BC175"/>
  <c r="BC171"/>
  <c r="BC167"/>
  <c r="BC163"/>
  <c r="BC159"/>
  <c r="BC155"/>
  <c r="BC151"/>
  <c r="BC147"/>
  <c r="BC143"/>
  <c r="BC139"/>
  <c r="BC135"/>
  <c r="BC131"/>
  <c r="BC127"/>
  <c r="BC123"/>
  <c r="BC119"/>
  <c r="BC115"/>
  <c r="BC111"/>
  <c r="BC107"/>
  <c r="BC103"/>
  <c r="BC99"/>
  <c r="BC95"/>
  <c r="BC91"/>
  <c r="BC87"/>
  <c r="BC83"/>
  <c r="BC79"/>
  <c r="BC75"/>
  <c r="BC71"/>
  <c r="BC67"/>
  <c r="BC63"/>
  <c r="BC59"/>
  <c r="BC55"/>
  <c r="BC51"/>
  <c r="BC47"/>
  <c r="BC43"/>
  <c r="BC39"/>
  <c r="BC35"/>
  <c r="BC31"/>
  <c r="BC27"/>
  <c r="BC23"/>
  <c r="BC19"/>
  <c r="BC15"/>
  <c r="BC11"/>
  <c r="BC7"/>
  <c r="BA2207"/>
  <c r="BA2258"/>
  <c r="BA2292"/>
  <c r="BA2330"/>
  <c r="BA2416"/>
  <c r="BA2179"/>
  <c r="BA2473"/>
  <c r="BA2519"/>
  <c r="BA2172"/>
  <c r="BA2201"/>
  <c r="BA2210"/>
  <c r="BA2236"/>
  <c r="BA2239"/>
  <c r="AW2422"/>
  <c r="AX2422" s="1"/>
  <c r="AY2422" s="1"/>
  <c r="AZ2422" s="1"/>
  <c r="BA2483"/>
  <c r="BA2183"/>
  <c r="BA2187"/>
  <c r="BA2213"/>
  <c r="BA2229"/>
  <c r="BA2247"/>
  <c r="BA2384"/>
  <c r="BA2436"/>
  <c r="BA2512"/>
  <c r="BA2163"/>
  <c r="BA2160"/>
  <c r="BA2167"/>
  <c r="BA2191"/>
  <c r="BA2211"/>
  <c r="BA2214"/>
  <c r="BA2231"/>
  <c r="BA2242"/>
  <c r="BA2251"/>
  <c r="BA2257"/>
  <c r="BA2272"/>
  <c r="BA2284"/>
  <c r="BA2509"/>
  <c r="BA2334"/>
  <c r="BA2389"/>
  <c r="BA2390"/>
  <c r="BA2398"/>
  <c r="BA2276"/>
  <c r="AW2334"/>
  <c r="AX2334" s="1"/>
  <c r="AY2334" s="1"/>
  <c r="AZ2334" s="1"/>
  <c r="BA2356"/>
  <c r="BA2357"/>
  <c r="BA2362"/>
  <c r="BA2430"/>
  <c r="BA2502"/>
  <c r="BA2513"/>
  <c r="BA2516"/>
  <c r="BA2489"/>
  <c r="BA2503"/>
  <c r="BA2155"/>
  <c r="BA2173"/>
  <c r="BA2176"/>
  <c r="BA2199"/>
  <c r="BA2202"/>
  <c r="BA2205"/>
  <c r="BA2215"/>
  <c r="BA2218"/>
  <c r="BA2221"/>
  <c r="BA2222"/>
  <c r="BA2225"/>
  <c r="BA2245"/>
  <c r="BA2252"/>
  <c r="BA2263"/>
  <c r="BA2290"/>
  <c r="BA2340"/>
  <c r="BA2350"/>
  <c r="BA2372"/>
  <c r="BA2373"/>
  <c r="BA2378"/>
  <c r="BA2382"/>
  <c r="BA2404"/>
  <c r="BA2414"/>
  <c r="BA2472"/>
  <c r="BA2475"/>
  <c r="BA2476"/>
  <c r="BA2493"/>
  <c r="BA2515"/>
  <c r="BA2190"/>
  <c r="BA2193"/>
  <c r="BA2203"/>
  <c r="BA2206"/>
  <c r="BA2209"/>
  <c r="BA2219"/>
  <c r="BA2223"/>
  <c r="BA2226"/>
  <c r="BA2241"/>
  <c r="BA2261"/>
  <c r="BA2274"/>
  <c r="BA2288"/>
  <c r="AW2320"/>
  <c r="AX2320" s="1"/>
  <c r="AY2320" s="1"/>
  <c r="AZ2320" s="1"/>
  <c r="BA2332"/>
  <c r="BA2338"/>
  <c r="BA2392"/>
  <c r="BA2396"/>
  <c r="BA2450"/>
  <c r="BA2456"/>
  <c r="AW2481"/>
  <c r="AX2481" s="1"/>
  <c r="AY2481" s="1"/>
  <c r="AZ2481" s="1"/>
  <c r="BA2492"/>
  <c r="BA2494"/>
  <c r="BA2501"/>
  <c r="BA2525"/>
  <c r="AW2485"/>
  <c r="AX2485" s="1"/>
  <c r="AY2485" s="1"/>
  <c r="AZ2485" s="1"/>
  <c r="BA2497"/>
  <c r="AW2386"/>
  <c r="AX2386" s="1"/>
  <c r="AY2386" s="1"/>
  <c r="AZ2386" s="1"/>
  <c r="AW2513"/>
  <c r="AX2513" s="1"/>
  <c r="AY2513" s="1"/>
  <c r="AZ2513" s="1"/>
  <c r="BA2463"/>
  <c r="BA2477"/>
  <c r="BA2481"/>
  <c r="BA2485"/>
  <c r="BA2488"/>
  <c r="BA2491"/>
  <c r="BA2496"/>
  <c r="BA2500"/>
  <c r="BA2508"/>
  <c r="BA2511"/>
  <c r="BA2517"/>
  <c r="AW2322"/>
  <c r="AX2322" s="1"/>
  <c r="AY2322" s="1"/>
  <c r="AZ2322" s="1"/>
  <c r="BA2336"/>
  <c r="AW2338"/>
  <c r="AX2338" s="1"/>
  <c r="AY2338" s="1"/>
  <c r="AZ2338" s="1"/>
  <c r="BA2342"/>
  <c r="AW2346"/>
  <c r="AX2346" s="1"/>
  <c r="AY2346" s="1"/>
  <c r="AZ2346" s="1"/>
  <c r="BA2352"/>
  <c r="BA2358"/>
  <c r="BA2365"/>
  <c r="BA2368"/>
  <c r="BA2374"/>
  <c r="BA2388"/>
  <c r="BA2402"/>
  <c r="BA2405"/>
  <c r="BA2408"/>
  <c r="BA2412"/>
  <c r="BA2422"/>
  <c r="BA2426"/>
  <c r="BA2440"/>
  <c r="BA2444"/>
  <c r="AW2446"/>
  <c r="AX2446" s="1"/>
  <c r="AY2446" s="1"/>
  <c r="AZ2446" s="1"/>
  <c r="BA2459"/>
  <c r="AW2465"/>
  <c r="AX2465" s="1"/>
  <c r="AY2465" s="1"/>
  <c r="AZ2465" s="1"/>
  <c r="BA2467"/>
  <c r="BA2471"/>
  <c r="BA2479"/>
  <c r="BA2487"/>
  <c r="BA2495"/>
  <c r="BA2499"/>
  <c r="BA2504"/>
  <c r="BA2507"/>
  <c r="BA2520"/>
  <c r="AW2521"/>
  <c r="AX2521" s="1"/>
  <c r="AY2521" s="1"/>
  <c r="AZ2521" s="1"/>
  <c r="BA2523"/>
  <c r="BA2232"/>
  <c r="BA2248"/>
  <c r="BA2264"/>
  <c r="AW2298"/>
  <c r="AX2298" s="1"/>
  <c r="AY2298" s="1"/>
  <c r="AZ2298" s="1"/>
  <c r="BA2386"/>
  <c r="BA2418"/>
  <c r="BA2154"/>
  <c r="BA2162"/>
  <c r="BA2178"/>
  <c r="AW2224"/>
  <c r="AX2224" s="1"/>
  <c r="AY2224" s="1"/>
  <c r="AZ2224" s="1"/>
  <c r="BA2238"/>
  <c r="BA2254"/>
  <c r="AW2270"/>
  <c r="AX2270" s="1"/>
  <c r="AY2270" s="1"/>
  <c r="AZ2270" s="1"/>
  <c r="BA2278"/>
  <c r="BA2156"/>
  <c r="BA2164"/>
  <c r="BA2166"/>
  <c r="BA2180"/>
  <c r="BA2182"/>
  <c r="BA2186"/>
  <c r="BA2224"/>
  <c r="BA2228"/>
  <c r="BA2234"/>
  <c r="BA2240"/>
  <c r="BA2244"/>
  <c r="BA2250"/>
  <c r="BA2256"/>
  <c r="BA2260"/>
  <c r="BA2267"/>
  <c r="AW2274"/>
  <c r="AX2274" s="1"/>
  <c r="AY2274" s="1"/>
  <c r="AZ2274" s="1"/>
  <c r="BA2282"/>
  <c r="BA2294"/>
  <c r="AW2302"/>
  <c r="AX2302" s="1"/>
  <c r="AY2302" s="1"/>
  <c r="AZ2302" s="1"/>
  <c r="AW2316"/>
  <c r="AX2316" s="1"/>
  <c r="AY2316" s="1"/>
  <c r="AZ2316" s="1"/>
  <c r="AW2330"/>
  <c r="AX2330" s="1"/>
  <c r="AY2330" s="1"/>
  <c r="AZ2330" s="1"/>
  <c r="AW2342"/>
  <c r="AX2342" s="1"/>
  <c r="AY2342" s="1"/>
  <c r="AZ2342" s="1"/>
  <c r="BA2346"/>
  <c r="AW2350"/>
  <c r="AX2350" s="1"/>
  <c r="AY2350" s="1"/>
  <c r="AZ2350" s="1"/>
  <c r="AW2354"/>
  <c r="AX2354" s="1"/>
  <c r="AY2354" s="1"/>
  <c r="AZ2354" s="1"/>
  <c r="BA2381"/>
  <c r="BA2397"/>
  <c r="AW2398"/>
  <c r="AX2398" s="1"/>
  <c r="AY2398" s="1"/>
  <c r="AZ2398" s="1"/>
  <c r="BA2434"/>
  <c r="AW2442"/>
  <c r="AX2442" s="1"/>
  <c r="AY2442" s="1"/>
  <c r="AZ2442" s="1"/>
  <c r="BA2158"/>
  <c r="BA2165"/>
  <c r="BA2168"/>
  <c r="BA2170"/>
  <c r="BA2174"/>
  <c r="BA2181"/>
  <c r="AW2182"/>
  <c r="AX2182" s="1"/>
  <c r="AY2182" s="1"/>
  <c r="AZ2182" s="1"/>
  <c r="BA2184"/>
  <c r="BA2185"/>
  <c r="AW2186"/>
  <c r="AX2186" s="1"/>
  <c r="AY2186" s="1"/>
  <c r="AZ2186" s="1"/>
  <c r="BA2188"/>
  <c r="BA2192"/>
  <c r="BA2196"/>
  <c r="BA2200"/>
  <c r="BA2204"/>
  <c r="BA2208"/>
  <c r="BA2212"/>
  <c r="BA2216"/>
  <c r="BA2220"/>
  <c r="BA2227"/>
  <c r="AW2228"/>
  <c r="AX2228" s="1"/>
  <c r="AY2228" s="1"/>
  <c r="AZ2228" s="1"/>
  <c r="BA2230"/>
  <c r="BA2233"/>
  <c r="BA2237"/>
  <c r="AW2238"/>
  <c r="AX2238" s="1"/>
  <c r="AY2238" s="1"/>
  <c r="AZ2238" s="1"/>
  <c r="BA2243"/>
  <c r="AW2244"/>
  <c r="AX2244" s="1"/>
  <c r="AY2244" s="1"/>
  <c r="AZ2244" s="1"/>
  <c r="BA2246"/>
  <c r="BA2249"/>
  <c r="BA2253"/>
  <c r="AW2254"/>
  <c r="AX2254" s="1"/>
  <c r="AY2254" s="1"/>
  <c r="AZ2254" s="1"/>
  <c r="BA2259"/>
  <c r="AW2260"/>
  <c r="AX2260" s="1"/>
  <c r="AY2260" s="1"/>
  <c r="AZ2260" s="1"/>
  <c r="BA2262"/>
  <c r="BA2265"/>
  <c r="AW2267"/>
  <c r="AX2267" s="1"/>
  <c r="AY2267" s="1"/>
  <c r="AZ2267" s="1"/>
  <c r="BA2270"/>
  <c r="BA2280"/>
  <c r="BA2286"/>
  <c r="AW2308"/>
  <c r="AX2308" s="1"/>
  <c r="AY2308" s="1"/>
  <c r="AZ2308" s="1"/>
  <c r="AW2318"/>
  <c r="AX2318" s="1"/>
  <c r="AY2318" s="1"/>
  <c r="AZ2318" s="1"/>
  <c r="AW2328"/>
  <c r="AX2328" s="1"/>
  <c r="AY2328" s="1"/>
  <c r="AZ2328" s="1"/>
  <c r="BA2344"/>
  <c r="BA2354"/>
  <c r="BA2360"/>
  <c r="AW2362"/>
  <c r="AX2362" s="1"/>
  <c r="AY2362" s="1"/>
  <c r="AZ2362" s="1"/>
  <c r="BA2364"/>
  <c r="BA2366"/>
  <c r="BA2370"/>
  <c r="BA2376"/>
  <c r="BA2380"/>
  <c r="AW2390"/>
  <c r="AX2390" s="1"/>
  <c r="AY2390" s="1"/>
  <c r="AZ2390" s="1"/>
  <c r="BA2394"/>
  <c r="BA2406"/>
  <c r="BA2410"/>
  <c r="BA2424"/>
  <c r="AW2426"/>
  <c r="AX2426" s="1"/>
  <c r="AY2426" s="1"/>
  <c r="AZ2426" s="1"/>
  <c r="BA2428"/>
  <c r="AW2430"/>
  <c r="AX2430" s="1"/>
  <c r="AY2430" s="1"/>
  <c r="AZ2430" s="1"/>
  <c r="BA2438"/>
  <c r="BA2442"/>
  <c r="BA2446"/>
  <c r="BA2448"/>
  <c r="BA2452"/>
  <c r="BA2454"/>
  <c r="BA2461"/>
  <c r="BA2465"/>
  <c r="BA2469"/>
  <c r="AW2493"/>
  <c r="AX2493" s="1"/>
  <c r="AY2493" s="1"/>
  <c r="AZ2493" s="1"/>
  <c r="BA2505"/>
  <c r="AW2509"/>
  <c r="AX2509" s="1"/>
  <c r="AY2509" s="1"/>
  <c r="AZ2509" s="1"/>
  <c r="BA2521"/>
  <c r="AW2160"/>
  <c r="AX2160" s="1"/>
  <c r="AY2160" s="1"/>
  <c r="AZ2160" s="1"/>
  <c r="AW2168"/>
  <c r="AX2168" s="1"/>
  <c r="AY2168" s="1"/>
  <c r="AZ2168" s="1"/>
  <c r="AW2184"/>
  <c r="AX2184" s="1"/>
  <c r="AY2184" s="1"/>
  <c r="AZ2184" s="1"/>
  <c r="AW2188"/>
  <c r="AX2188" s="1"/>
  <c r="AY2188" s="1"/>
  <c r="AZ2188" s="1"/>
  <c r="AW2155"/>
  <c r="AX2155" s="1"/>
  <c r="AY2155" s="1"/>
  <c r="AZ2155" s="1"/>
  <c r="AW2159"/>
  <c r="AX2159" s="1"/>
  <c r="AY2159" s="1"/>
  <c r="AZ2159" s="1"/>
  <c r="AW2163"/>
  <c r="AX2163" s="1"/>
  <c r="AY2163" s="1"/>
  <c r="AZ2163" s="1"/>
  <c r="AW2171"/>
  <c r="AX2171" s="1"/>
  <c r="AY2171" s="1"/>
  <c r="AZ2171" s="1"/>
  <c r="AW2175"/>
  <c r="AX2175" s="1"/>
  <c r="AY2175" s="1"/>
  <c r="AZ2175" s="1"/>
  <c r="AW2179"/>
  <c r="AX2179" s="1"/>
  <c r="AY2179" s="1"/>
  <c r="AZ2179" s="1"/>
  <c r="AW2187"/>
  <c r="AX2187" s="1"/>
  <c r="AY2187" s="1"/>
  <c r="AZ2187" s="1"/>
  <c r="AW2153"/>
  <c r="AX2153" s="1"/>
  <c r="AY2153" s="1"/>
  <c r="AZ2153" s="1"/>
  <c r="AW2169"/>
  <c r="AX2169" s="1"/>
  <c r="AY2169" s="1"/>
  <c r="AZ2169" s="1"/>
  <c r="AW2191"/>
  <c r="AX2191" s="1"/>
  <c r="AY2191" s="1"/>
  <c r="AZ2191" s="1"/>
  <c r="AW2196"/>
  <c r="AX2196" s="1"/>
  <c r="AY2196" s="1"/>
  <c r="AZ2196" s="1"/>
  <c r="AW2205"/>
  <c r="AX2205" s="1"/>
  <c r="AY2205" s="1"/>
  <c r="AZ2205" s="1"/>
  <c r="AW2208"/>
  <c r="AX2208" s="1"/>
  <c r="AY2208" s="1"/>
  <c r="AZ2208" s="1"/>
  <c r="AW2211"/>
  <c r="AX2211" s="1"/>
  <c r="AY2211" s="1"/>
  <c r="AZ2211" s="1"/>
  <c r="AW2213"/>
  <c r="AX2213" s="1"/>
  <c r="AY2213" s="1"/>
  <c r="AZ2213" s="1"/>
  <c r="AW2217"/>
  <c r="AX2217" s="1"/>
  <c r="AY2217" s="1"/>
  <c r="AZ2217" s="1"/>
  <c r="AW2219"/>
  <c r="AX2219" s="1"/>
  <c r="AY2219" s="1"/>
  <c r="AZ2219" s="1"/>
  <c r="AW2220"/>
  <c r="AX2220" s="1"/>
  <c r="AY2220" s="1"/>
  <c r="AZ2220" s="1"/>
  <c r="BA2189"/>
  <c r="BA2306"/>
  <c r="BA2269"/>
  <c r="BA2273"/>
  <c r="BA2277"/>
  <c r="BA2281"/>
  <c r="BA2285"/>
  <c r="BA2289"/>
  <c r="BA2293"/>
  <c r="AW2294"/>
  <c r="AX2294" s="1"/>
  <c r="AY2294" s="1"/>
  <c r="AZ2294" s="1"/>
  <c r="BA2299"/>
  <c r="BA2302"/>
  <c r="AW2269"/>
  <c r="AX2269" s="1"/>
  <c r="AY2269" s="1"/>
  <c r="AZ2269" s="1"/>
  <c r="AW2273"/>
  <c r="AX2273" s="1"/>
  <c r="AY2273" s="1"/>
  <c r="AZ2273" s="1"/>
  <c r="AW2277"/>
  <c r="AX2277" s="1"/>
  <c r="AY2277" s="1"/>
  <c r="AZ2277" s="1"/>
  <c r="AW2285"/>
  <c r="AX2285" s="1"/>
  <c r="AY2285" s="1"/>
  <c r="AZ2285" s="1"/>
  <c r="AW2289"/>
  <c r="AX2289" s="1"/>
  <c r="AY2289" s="1"/>
  <c r="AZ2289" s="1"/>
  <c r="AW2293"/>
  <c r="AX2293" s="1"/>
  <c r="AY2293" s="1"/>
  <c r="AZ2293" s="1"/>
  <c r="BA2298"/>
  <c r="AW2275"/>
  <c r="AX2275" s="1"/>
  <c r="AY2275" s="1"/>
  <c r="AZ2275" s="1"/>
  <c r="AW2291"/>
  <c r="AX2291" s="1"/>
  <c r="AY2291" s="1"/>
  <c r="AZ2291" s="1"/>
  <c r="AW2300"/>
  <c r="AX2300" s="1"/>
  <c r="AY2300" s="1"/>
  <c r="AZ2300" s="1"/>
  <c r="BA2310"/>
  <c r="AW2276"/>
  <c r="AX2276" s="1"/>
  <c r="AY2276" s="1"/>
  <c r="AZ2276" s="1"/>
  <c r="AW2292"/>
  <c r="AX2292" s="1"/>
  <c r="AY2292" s="1"/>
  <c r="AZ2292" s="1"/>
  <c r="BA2409"/>
  <c r="BA2417"/>
  <c r="BA2425"/>
  <c r="BA2433"/>
  <c r="BA2441"/>
  <c r="AW2299"/>
  <c r="AX2299" s="1"/>
  <c r="AY2299" s="1"/>
  <c r="AZ2299" s="1"/>
  <c r="AW2303"/>
  <c r="AX2303" s="1"/>
  <c r="AY2303" s="1"/>
  <c r="AZ2303" s="1"/>
  <c r="AW2311"/>
  <c r="AX2311" s="1"/>
  <c r="AY2311" s="1"/>
  <c r="AZ2311" s="1"/>
  <c r="AW2315"/>
  <c r="AX2315" s="1"/>
  <c r="AY2315" s="1"/>
  <c r="AZ2315" s="1"/>
  <c r="AW2319"/>
  <c r="AX2319" s="1"/>
  <c r="AY2319" s="1"/>
  <c r="AZ2319" s="1"/>
  <c r="AW2323"/>
  <c r="AX2323" s="1"/>
  <c r="AY2323" s="1"/>
  <c r="AZ2323" s="1"/>
  <c r="AW2327"/>
  <c r="AX2327" s="1"/>
  <c r="AY2327" s="1"/>
  <c r="AZ2327" s="1"/>
  <c r="BA2328"/>
  <c r="BA2361"/>
  <c r="BA2377"/>
  <c r="BA2393"/>
  <c r="BA2453"/>
  <c r="AW2340"/>
  <c r="AX2340" s="1"/>
  <c r="AY2340" s="1"/>
  <c r="AZ2340" s="1"/>
  <c r="AW2344"/>
  <c r="AX2344" s="1"/>
  <c r="AY2344" s="1"/>
  <c r="AZ2344" s="1"/>
  <c r="AW2348"/>
  <c r="AX2348" s="1"/>
  <c r="AY2348" s="1"/>
  <c r="AZ2348" s="1"/>
  <c r="BA2413"/>
  <c r="BA2421"/>
  <c r="BA2429"/>
  <c r="BA2437"/>
  <c r="BA2457"/>
  <c r="BA2353"/>
  <c r="AW2358"/>
  <c r="AX2358" s="1"/>
  <c r="AY2358" s="1"/>
  <c r="AZ2358" s="1"/>
  <c r="BA2369"/>
  <c r="BA2385"/>
  <c r="BA2401"/>
  <c r="AW2505"/>
  <c r="AX2505" s="1"/>
  <c r="AY2505" s="1"/>
  <c r="AZ2505" s="1"/>
  <c r="BA2464"/>
  <c r="BA2480"/>
  <c r="AW2329"/>
  <c r="AX2329" s="1"/>
  <c r="AY2329" s="1"/>
  <c r="AZ2329" s="1"/>
  <c r="AW2337"/>
  <c r="AX2337" s="1"/>
  <c r="AY2337" s="1"/>
  <c r="AZ2337" s="1"/>
  <c r="AW2341"/>
  <c r="AX2341" s="1"/>
  <c r="AY2341" s="1"/>
  <c r="AZ2341" s="1"/>
  <c r="AW2345"/>
  <c r="AX2345" s="1"/>
  <c r="AY2345" s="1"/>
  <c r="AZ2345" s="1"/>
  <c r="AW2349"/>
  <c r="AX2349" s="1"/>
  <c r="AY2349" s="1"/>
  <c r="AZ2349" s="1"/>
  <c r="AW2353"/>
  <c r="AX2353" s="1"/>
  <c r="AY2353" s="1"/>
  <c r="AZ2353" s="1"/>
  <c r="AW2357"/>
  <c r="AX2357" s="1"/>
  <c r="AY2357" s="1"/>
  <c r="AZ2357" s="1"/>
  <c r="AW2361"/>
  <c r="AX2361" s="1"/>
  <c r="AY2361" s="1"/>
  <c r="AZ2361" s="1"/>
  <c r="AW2365"/>
  <c r="AX2365" s="1"/>
  <c r="AY2365" s="1"/>
  <c r="AZ2365" s="1"/>
  <c r="AW2369"/>
  <c r="AX2369" s="1"/>
  <c r="AY2369" s="1"/>
  <c r="AZ2369" s="1"/>
  <c r="AW2377"/>
  <c r="AX2377" s="1"/>
  <c r="AY2377" s="1"/>
  <c r="AZ2377" s="1"/>
  <c r="AW2385"/>
  <c r="AX2385" s="1"/>
  <c r="AY2385" s="1"/>
  <c r="AZ2385" s="1"/>
  <c r="AW2393"/>
  <c r="AX2393" s="1"/>
  <c r="AY2393" s="1"/>
  <c r="AZ2393" s="1"/>
  <c r="AW2397"/>
  <c r="AX2397" s="1"/>
  <c r="AY2397" s="1"/>
  <c r="AZ2397" s="1"/>
  <c r="AW2401"/>
  <c r="AX2401" s="1"/>
  <c r="AY2401" s="1"/>
  <c r="AZ2401" s="1"/>
  <c r="AW2405"/>
  <c r="AX2405" s="1"/>
  <c r="AY2405" s="1"/>
  <c r="AZ2405" s="1"/>
  <c r="AW2409"/>
  <c r="AX2409" s="1"/>
  <c r="AY2409" s="1"/>
  <c r="AZ2409" s="1"/>
  <c r="AW2413"/>
  <c r="AX2413" s="1"/>
  <c r="AY2413" s="1"/>
  <c r="AZ2413" s="1"/>
  <c r="AW2417"/>
  <c r="AX2417" s="1"/>
  <c r="AY2417" s="1"/>
  <c r="AZ2417" s="1"/>
  <c r="AW2421"/>
  <c r="AX2421" s="1"/>
  <c r="AY2421" s="1"/>
  <c r="AZ2421" s="1"/>
  <c r="AW2425"/>
  <c r="AX2425" s="1"/>
  <c r="AY2425" s="1"/>
  <c r="AZ2425" s="1"/>
  <c r="AW2429"/>
  <c r="AX2429" s="1"/>
  <c r="AY2429" s="1"/>
  <c r="AZ2429" s="1"/>
  <c r="AW2433"/>
  <c r="AX2433" s="1"/>
  <c r="AY2433" s="1"/>
  <c r="AZ2433" s="1"/>
  <c r="AW2437"/>
  <c r="AX2437" s="1"/>
  <c r="AY2437" s="1"/>
  <c r="AZ2437" s="1"/>
  <c r="AW2441"/>
  <c r="AX2441" s="1"/>
  <c r="AY2441" s="1"/>
  <c r="AZ2441" s="1"/>
  <c r="AW2423"/>
  <c r="AX2423" s="1"/>
  <c r="AY2423" s="1"/>
  <c r="AZ2423" s="1"/>
  <c r="AW2431"/>
  <c r="AX2431" s="1"/>
  <c r="AY2431" s="1"/>
  <c r="AZ2431" s="1"/>
  <c r="AW2439"/>
  <c r="AX2439" s="1"/>
  <c r="AY2439" s="1"/>
  <c r="AZ2439" s="1"/>
  <c r="BA2445"/>
  <c r="AW2449"/>
  <c r="AX2449" s="1"/>
  <c r="AY2449" s="1"/>
  <c r="AZ2449" s="1"/>
  <c r="BA2468"/>
  <c r="BA2484"/>
  <c r="AW2445"/>
  <c r="AX2445" s="1"/>
  <c r="AY2445" s="1"/>
  <c r="AZ2445" s="1"/>
  <c r="BA2449"/>
  <c r="AW2453"/>
  <c r="AX2453" s="1"/>
  <c r="AY2453" s="1"/>
  <c r="AZ2453" s="1"/>
  <c r="AW2457"/>
  <c r="AX2457" s="1"/>
  <c r="AY2457" s="1"/>
  <c r="AZ2457" s="1"/>
  <c r="AW2460"/>
  <c r="AX2460" s="1"/>
  <c r="AY2460" s="1"/>
  <c r="AZ2460" s="1"/>
  <c r="AW2464"/>
  <c r="AX2464" s="1"/>
  <c r="AY2464" s="1"/>
  <c r="AZ2464" s="1"/>
  <c r="AW2468"/>
  <c r="AX2468" s="1"/>
  <c r="AY2468" s="1"/>
  <c r="AZ2468" s="1"/>
  <c r="AW2480"/>
  <c r="AX2480" s="1"/>
  <c r="AY2480" s="1"/>
  <c r="AZ2480" s="1"/>
  <c r="AW2492"/>
  <c r="AX2492" s="1"/>
  <c r="AY2492" s="1"/>
  <c r="AZ2492" s="1"/>
  <c r="AW2504"/>
  <c r="AX2504" s="1"/>
  <c r="AY2504" s="1"/>
  <c r="AZ2504" s="1"/>
  <c r="AW2512"/>
  <c r="AX2512" s="1"/>
  <c r="AY2512" s="1"/>
  <c r="AZ2512" s="1"/>
  <c r="AW2520"/>
  <c r="AX2520" s="1"/>
  <c r="AY2520" s="1"/>
  <c r="AZ2520" s="1"/>
  <c r="AW2510"/>
  <c r="AX2510" s="1"/>
  <c r="AY2510" s="1"/>
  <c r="AZ2510" s="1"/>
  <c r="AW2495"/>
  <c r="AX2495" s="1"/>
  <c r="AY2495" s="1"/>
  <c r="AZ2495" s="1"/>
  <c r="AW2499"/>
  <c r="AX2499" s="1"/>
  <c r="AY2499" s="1"/>
  <c r="AZ2499" s="1"/>
  <c r="AW2515"/>
  <c r="AX2515" s="1"/>
  <c r="AY2515" s="1"/>
  <c r="AZ2515" s="1"/>
  <c r="AW2525"/>
  <c r="AX2525" s="1"/>
  <c r="AY2525" s="1"/>
  <c r="AZ2525" s="1"/>
  <c r="AW2527"/>
  <c r="AX2527" s="1"/>
  <c r="AY2527" s="1"/>
  <c r="AZ2527" s="1"/>
  <c r="AW2526"/>
  <c r="AX2526" s="1"/>
  <c r="AY2526" s="1"/>
  <c r="AZ2526" s="1"/>
  <c r="Z755"/>
  <c r="BB755" s="1"/>
  <c r="Z756"/>
  <c r="BB756" s="1"/>
  <c r="Z757"/>
  <c r="BB757" s="1"/>
  <c r="Z758"/>
  <c r="BB758" s="1"/>
  <c r="Z759"/>
  <c r="BB759" s="1"/>
  <c r="Z760"/>
  <c r="BB760" s="1"/>
  <c r="Z761"/>
  <c r="BB761" s="1"/>
  <c r="Z762"/>
  <c r="BB762" s="1"/>
  <c r="Z763"/>
  <c r="BB763" s="1"/>
  <c r="Z764"/>
  <c r="BB764" s="1"/>
  <c r="Z765"/>
  <c r="BB765" s="1"/>
  <c r="Z766"/>
  <c r="BB766" s="1"/>
  <c r="Z767"/>
  <c r="BB767" s="1"/>
  <c r="Z768"/>
  <c r="BB768" s="1"/>
  <c r="Z769"/>
  <c r="BB769" s="1"/>
  <c r="Z770"/>
  <c r="BB770" s="1"/>
  <c r="Z771"/>
  <c r="BB771" s="1"/>
  <c r="Z772"/>
  <c r="BB772" s="1"/>
  <c r="Z773"/>
  <c r="BB773" s="1"/>
  <c r="Z774"/>
  <c r="BB774" s="1"/>
  <c r="Z775"/>
  <c r="BB775" s="1"/>
  <c r="Z776"/>
  <c r="BB776" s="1"/>
  <c r="Z777"/>
  <c r="BB777" s="1"/>
  <c r="Z778"/>
  <c r="BB778" s="1"/>
  <c r="Z779"/>
  <c r="BB779" s="1"/>
  <c r="Z780"/>
  <c r="BB780" s="1"/>
  <c r="Z781"/>
  <c r="BB781" s="1"/>
  <c r="Z782"/>
  <c r="BB782" s="1"/>
  <c r="Z783"/>
  <c r="BB783" s="1"/>
  <c r="Z784"/>
  <c r="BB784" s="1"/>
  <c r="Z785"/>
  <c r="BB785" s="1"/>
  <c r="Z786"/>
  <c r="BB786" s="1"/>
  <c r="Z787"/>
  <c r="BB787" s="1"/>
  <c r="Z788"/>
  <c r="BB788" s="1"/>
  <c r="Z789"/>
  <c r="BB789" s="1"/>
  <c r="Z790"/>
  <c r="BB790" s="1"/>
  <c r="Z791"/>
  <c r="BB791" s="1"/>
  <c r="Z792"/>
  <c r="BB792" s="1"/>
  <c r="Z793"/>
  <c r="BB793" s="1"/>
  <c r="Z794"/>
  <c r="BB794" s="1"/>
  <c r="Z795"/>
  <c r="BB795" s="1"/>
  <c r="Z796"/>
  <c r="BB796" s="1"/>
  <c r="Z797"/>
  <c r="BB797" s="1"/>
  <c r="Z798"/>
  <c r="BB798" s="1"/>
  <c r="Z799"/>
  <c r="BB799" s="1"/>
  <c r="Z800"/>
  <c r="BB800" s="1"/>
  <c r="Z801"/>
  <c r="BB801" s="1"/>
  <c r="Z802"/>
  <c r="BB802" s="1"/>
  <c r="Z803"/>
  <c r="BB803" s="1"/>
  <c r="Z804"/>
  <c r="BB804" s="1"/>
  <c r="Z805"/>
  <c r="BB805" s="1"/>
  <c r="Z806"/>
  <c r="BB806" s="1"/>
  <c r="Z807"/>
  <c r="BB807" s="1"/>
  <c r="Z808"/>
  <c r="BB808" s="1"/>
  <c r="Z809"/>
  <c r="BB809" s="1"/>
  <c r="Z810"/>
  <c r="BB810" s="1"/>
  <c r="Z811"/>
  <c r="BB811" s="1"/>
  <c r="Z812"/>
  <c r="BB812" s="1"/>
  <c r="Z813"/>
  <c r="BB813" s="1"/>
  <c r="Z814"/>
  <c r="BB814" s="1"/>
  <c r="Z815"/>
  <c r="BB815" s="1"/>
  <c r="Z816"/>
  <c r="BB816" s="1"/>
  <c r="Z817"/>
  <c r="BB817" s="1"/>
  <c r="Z818"/>
  <c r="BB818" s="1"/>
  <c r="Z819"/>
  <c r="BB819" s="1"/>
  <c r="Z820"/>
  <c r="BB820" s="1"/>
  <c r="Z821"/>
  <c r="BB821" s="1"/>
  <c r="Z822"/>
  <c r="BB822" s="1"/>
  <c r="Z823"/>
  <c r="BB823" s="1"/>
  <c r="Z824"/>
  <c r="BB824" s="1"/>
  <c r="Z825"/>
  <c r="BB825" s="1"/>
  <c r="Z826"/>
  <c r="BB826" s="1"/>
  <c r="Z827"/>
  <c r="BB827" s="1"/>
  <c r="Z828"/>
  <c r="BB828" s="1"/>
  <c r="Z829"/>
  <c r="BB829" s="1"/>
  <c r="Z830"/>
  <c r="BB830" s="1"/>
  <c r="Z831"/>
  <c r="BB831" s="1"/>
  <c r="Z832"/>
  <c r="BB832" s="1"/>
  <c r="Z833"/>
  <c r="BB833" s="1"/>
  <c r="Z834"/>
  <c r="BB834" s="1"/>
  <c r="Z835"/>
  <c r="BB835" s="1"/>
  <c r="Z836"/>
  <c r="BB836" s="1"/>
  <c r="Z837"/>
  <c r="BB837" s="1"/>
  <c r="Z838"/>
  <c r="BB838" s="1"/>
  <c r="Z839"/>
  <c r="BB839" s="1"/>
  <c r="Z840"/>
  <c r="BB840" s="1"/>
  <c r="Z841"/>
  <c r="BB841" s="1"/>
  <c r="Z842"/>
  <c r="BB842" s="1"/>
  <c r="Z843"/>
  <c r="BB843" s="1"/>
  <c r="Z844"/>
  <c r="BB844" s="1"/>
  <c r="Z845"/>
  <c r="BB845" s="1"/>
  <c r="Z846"/>
  <c r="BB846" s="1"/>
  <c r="Z847"/>
  <c r="BB847" s="1"/>
  <c r="Z848"/>
  <c r="BB848" s="1"/>
  <c r="Z849"/>
  <c r="BB849" s="1"/>
  <c r="Z850"/>
  <c r="BB850" s="1"/>
  <c r="Z851"/>
  <c r="BB851" s="1"/>
  <c r="Z852"/>
  <c r="BB852" s="1"/>
  <c r="Z853"/>
  <c r="BB853" s="1"/>
  <c r="Z854"/>
  <c r="BB854" s="1"/>
  <c r="Z855"/>
  <c r="BB855" s="1"/>
  <c r="Z856"/>
  <c r="BB856" s="1"/>
  <c r="Z857"/>
  <c r="BB857" s="1"/>
  <c r="Z858"/>
  <c r="BB858" s="1"/>
  <c r="Z859"/>
  <c r="BB859" s="1"/>
  <c r="Z860"/>
  <c r="BB860" s="1"/>
  <c r="Z861"/>
  <c r="BB861" s="1"/>
  <c r="Z862"/>
  <c r="BB862" s="1"/>
  <c r="Z863"/>
  <c r="BB863" s="1"/>
  <c r="Z864"/>
  <c r="BB864" s="1"/>
  <c r="Z865"/>
  <c r="BB865" s="1"/>
  <c r="Z866"/>
  <c r="BB866" s="1"/>
  <c r="Z867"/>
  <c r="BB867" s="1"/>
  <c r="Z868"/>
  <c r="BB868" s="1"/>
  <c r="Z869"/>
  <c r="BB869" s="1"/>
  <c r="Z870"/>
  <c r="BB870" s="1"/>
  <c r="Z871"/>
  <c r="BB871" s="1"/>
  <c r="Z872"/>
  <c r="BB872" s="1"/>
  <c r="Z873"/>
  <c r="BB873" s="1"/>
  <c r="Z874"/>
  <c r="BB874" s="1"/>
  <c r="Z875"/>
  <c r="BB875" s="1"/>
  <c r="Z876"/>
  <c r="BB876" s="1"/>
  <c r="Z877"/>
  <c r="BB877" s="1"/>
  <c r="Z878"/>
  <c r="BB878" s="1"/>
  <c r="Z879"/>
  <c r="BB879" s="1"/>
  <c r="Z880"/>
  <c r="BB880" s="1"/>
  <c r="Z881"/>
  <c r="BB881" s="1"/>
  <c r="Z882"/>
  <c r="BB882" s="1"/>
  <c r="Z883"/>
  <c r="BB883" s="1"/>
  <c r="Z884"/>
  <c r="BB884" s="1"/>
  <c r="Z885"/>
  <c r="BB885" s="1"/>
  <c r="Z886"/>
  <c r="BB886" s="1"/>
  <c r="Z887"/>
  <c r="BB887" s="1"/>
  <c r="Z888"/>
  <c r="BB888" s="1"/>
  <c r="Z889"/>
  <c r="BB889" s="1"/>
  <c r="Z890"/>
  <c r="BB890" s="1"/>
  <c r="Z891"/>
  <c r="BB891" s="1"/>
  <c r="Z892"/>
  <c r="BB892" s="1"/>
  <c r="Z893"/>
  <c r="BB893" s="1"/>
  <c r="Z894"/>
  <c r="BB894" s="1"/>
  <c r="Z895"/>
  <c r="BB895" s="1"/>
  <c r="Z896"/>
  <c r="BB896" s="1"/>
  <c r="Z897"/>
  <c r="BB897" s="1"/>
  <c r="Z898"/>
  <c r="BB898" s="1"/>
  <c r="Z899"/>
  <c r="BB899" s="1"/>
  <c r="Z900"/>
  <c r="BB900" s="1"/>
  <c r="Z901"/>
  <c r="BB901" s="1"/>
  <c r="Z902"/>
  <c r="BB902" s="1"/>
  <c r="Z903"/>
  <c r="BB903" s="1"/>
  <c r="Z904"/>
  <c r="BB904" s="1"/>
  <c r="Z905"/>
  <c r="BB905" s="1"/>
  <c r="Z906"/>
  <c r="BB906" s="1"/>
  <c r="Z907"/>
  <c r="BB907" s="1"/>
  <c r="Z908"/>
  <c r="BB908" s="1"/>
  <c r="Z909"/>
  <c r="BB909" s="1"/>
  <c r="Z910"/>
  <c r="BB910" s="1"/>
  <c r="Z911"/>
  <c r="BB911" s="1"/>
  <c r="Z912"/>
  <c r="BB912" s="1"/>
  <c r="Z913"/>
  <c r="BB913" s="1"/>
  <c r="Z914"/>
  <c r="BB914" s="1"/>
  <c r="Z915"/>
  <c r="BB915" s="1"/>
  <c r="Z916"/>
  <c r="BB916" s="1"/>
  <c r="Z917"/>
  <c r="BB917" s="1"/>
  <c r="Z918"/>
  <c r="BB918" s="1"/>
  <c r="Z919"/>
  <c r="BB919" s="1"/>
  <c r="Z920"/>
  <c r="BB920" s="1"/>
  <c r="Z921"/>
  <c r="BB921" s="1"/>
  <c r="Z922"/>
  <c r="BB922" s="1"/>
  <c r="Z923"/>
  <c r="BB923" s="1"/>
  <c r="Z924"/>
  <c r="BB924" s="1"/>
  <c r="Z925"/>
  <c r="BB925" s="1"/>
  <c r="Z926"/>
  <c r="BB926" s="1"/>
  <c r="Z927"/>
  <c r="BB927" s="1"/>
  <c r="Z928"/>
  <c r="BB928" s="1"/>
  <c r="Z929"/>
  <c r="BB929" s="1"/>
  <c r="Z930"/>
  <c r="BB930" s="1"/>
  <c r="Z931"/>
  <c r="BB931" s="1"/>
  <c r="Z932"/>
  <c r="BB932" s="1"/>
  <c r="Z933"/>
  <c r="BB933" s="1"/>
  <c r="Z934"/>
  <c r="BB934" s="1"/>
  <c r="Z935"/>
  <c r="BB935" s="1"/>
  <c r="Z936"/>
  <c r="BB936" s="1"/>
  <c r="Z937"/>
  <c r="BB937" s="1"/>
  <c r="Z938"/>
  <c r="BB938" s="1"/>
  <c r="Z939"/>
  <c r="BB939" s="1"/>
  <c r="Z940"/>
  <c r="BB940" s="1"/>
  <c r="Z941"/>
  <c r="BB941" s="1"/>
  <c r="Z942"/>
  <c r="BB942" s="1"/>
  <c r="Z943"/>
  <c r="BB943" s="1"/>
  <c r="Z944"/>
  <c r="BB944" s="1"/>
  <c r="Z945"/>
  <c r="BB945" s="1"/>
  <c r="Z946"/>
  <c r="BB946" s="1"/>
  <c r="Z947"/>
  <c r="BB947" s="1"/>
  <c r="Z948"/>
  <c r="BB948" s="1"/>
  <c r="Z949"/>
  <c r="BB949" s="1"/>
  <c r="Z950"/>
  <c r="BB950" s="1"/>
  <c r="Z951"/>
  <c r="BB951" s="1"/>
  <c r="Z952"/>
  <c r="BB952" s="1"/>
  <c r="Z953"/>
  <c r="BB953" s="1"/>
  <c r="Z954"/>
  <c r="BB954" s="1"/>
  <c r="Z955"/>
  <c r="BB955" s="1"/>
  <c r="Z956"/>
  <c r="BB956" s="1"/>
  <c r="Z957"/>
  <c r="BB957" s="1"/>
  <c r="Z958"/>
  <c r="BB958" s="1"/>
  <c r="Z959"/>
  <c r="BB959" s="1"/>
  <c r="Z960"/>
  <c r="BB960" s="1"/>
  <c r="Z961"/>
  <c r="BB961" s="1"/>
  <c r="Z962"/>
  <c r="BB962" s="1"/>
  <c r="Z963"/>
  <c r="BB963" s="1"/>
  <c r="Z964"/>
  <c r="BB964" s="1"/>
  <c r="Z965"/>
  <c r="BB965" s="1"/>
  <c r="Z966"/>
  <c r="BB966" s="1"/>
  <c r="Z967"/>
  <c r="BB967" s="1"/>
  <c r="Z968"/>
  <c r="BB968" s="1"/>
  <c r="Z969"/>
  <c r="BB969" s="1"/>
  <c r="Z970"/>
  <c r="BB970" s="1"/>
  <c r="Z971"/>
  <c r="BB971" s="1"/>
  <c r="Z972"/>
  <c r="BB972" s="1"/>
  <c r="Z973"/>
  <c r="BB973" s="1"/>
  <c r="Z974"/>
  <c r="BB974" s="1"/>
  <c r="Z975"/>
  <c r="BB975" s="1"/>
  <c r="Z976"/>
  <c r="BB976" s="1"/>
  <c r="Z977"/>
  <c r="BB977" s="1"/>
  <c r="Z978"/>
  <c r="BB978" s="1"/>
  <c r="Z979"/>
  <c r="BB979" s="1"/>
  <c r="Z980"/>
  <c r="BB980" s="1"/>
  <c r="Z981"/>
  <c r="BB981" s="1"/>
  <c r="Z982"/>
  <c r="BB982" s="1"/>
  <c r="Z983"/>
  <c r="BB983" s="1"/>
  <c r="Z984"/>
  <c r="BB984" s="1"/>
  <c r="Z985"/>
  <c r="BB985" s="1"/>
  <c r="Z986"/>
  <c r="BB986" s="1"/>
  <c r="Z987"/>
  <c r="BB987" s="1"/>
  <c r="Z988"/>
  <c r="BB988" s="1"/>
  <c r="Z989"/>
  <c r="BB989" s="1"/>
  <c r="Z990"/>
  <c r="BB990" s="1"/>
  <c r="Z991"/>
  <c r="BB991" s="1"/>
  <c r="Z992"/>
  <c r="BB992" s="1"/>
  <c r="Z993"/>
  <c r="BB993" s="1"/>
  <c r="Z994"/>
  <c r="BB994" s="1"/>
  <c r="Z995"/>
  <c r="BB995" s="1"/>
  <c r="Z996"/>
  <c r="BB996" s="1"/>
  <c r="Z997"/>
  <c r="BB997" s="1"/>
  <c r="Z998"/>
  <c r="BB998" s="1"/>
  <c r="Z999"/>
  <c r="BB999" s="1"/>
  <c r="Z1000"/>
  <c r="BB1000" s="1"/>
  <c r="Z1001"/>
  <c r="BB1001" s="1"/>
  <c r="Z1002"/>
  <c r="BB1002" s="1"/>
  <c r="Z1003"/>
  <c r="BB1003" s="1"/>
  <c r="Z1004"/>
  <c r="BB1004" s="1"/>
  <c r="Z1005"/>
  <c r="BB1005" s="1"/>
  <c r="Z1006"/>
  <c r="BB1006" s="1"/>
  <c r="Z1007"/>
  <c r="BB1007" s="1"/>
  <c r="Z1008"/>
  <c r="BB1008" s="1"/>
  <c r="Z1009"/>
  <c r="BB1009" s="1"/>
  <c r="Z1010"/>
  <c r="BB1010" s="1"/>
  <c r="Z1011"/>
  <c r="BB1011" s="1"/>
  <c r="Z1012"/>
  <c r="BB1012" s="1"/>
  <c r="Z1013"/>
  <c r="BB1013" s="1"/>
  <c r="Z1014"/>
  <c r="BB1014" s="1"/>
  <c r="Z1015"/>
  <c r="BB1015" s="1"/>
  <c r="Z1016"/>
  <c r="BB1016" s="1"/>
  <c r="Z1017"/>
  <c r="BB1017" s="1"/>
  <c r="Z1018"/>
  <c r="BB1018" s="1"/>
  <c r="Z1019"/>
  <c r="BB1019" s="1"/>
  <c r="Z1020"/>
  <c r="BB1020" s="1"/>
  <c r="Z1021"/>
  <c r="BB1021" s="1"/>
  <c r="Z1022"/>
  <c r="BB1022" s="1"/>
  <c r="Z1023"/>
  <c r="BB1023" s="1"/>
  <c r="Z1024"/>
  <c r="BB1024" s="1"/>
  <c r="Z1025"/>
  <c r="BB1025" s="1"/>
  <c r="Z1026"/>
  <c r="BB1026" s="1"/>
  <c r="Z1027"/>
  <c r="BB1027" s="1"/>
  <c r="Z1028"/>
  <c r="BB1028" s="1"/>
  <c r="Z1029"/>
  <c r="BB1029" s="1"/>
  <c r="Z1030"/>
  <c r="BB1030" s="1"/>
  <c r="Z1031"/>
  <c r="BB1031" s="1"/>
  <c r="Z1032"/>
  <c r="BB1032" s="1"/>
  <c r="Z1033"/>
  <c r="BB1033" s="1"/>
  <c r="Z1034"/>
  <c r="BB1034" s="1"/>
  <c r="Z1035"/>
  <c r="BB1035" s="1"/>
  <c r="Z1036"/>
  <c r="BB1036" s="1"/>
  <c r="Z1037"/>
  <c r="BB1037" s="1"/>
  <c r="Z1038"/>
  <c r="BB1038" s="1"/>
  <c r="Z1039"/>
  <c r="BB1039" s="1"/>
  <c r="Z1040"/>
  <c r="BB1040" s="1"/>
  <c r="Z1041"/>
  <c r="BB1041" s="1"/>
  <c r="Z1042"/>
  <c r="BB1042" s="1"/>
  <c r="Z1043"/>
  <c r="BB1043" s="1"/>
  <c r="Z1044"/>
  <c r="BB1044" s="1"/>
  <c r="Z1045"/>
  <c r="BB1045" s="1"/>
  <c r="Z1046"/>
  <c r="BB1046" s="1"/>
  <c r="Z1047"/>
  <c r="BB1047" s="1"/>
  <c r="Z1048"/>
  <c r="BB1048" s="1"/>
  <c r="Z1049"/>
  <c r="BB1049" s="1"/>
  <c r="Z1050"/>
  <c r="BB1050" s="1"/>
  <c r="Z1051"/>
  <c r="BB1051" s="1"/>
  <c r="Z1052"/>
  <c r="BB1052" s="1"/>
  <c r="Z1053"/>
  <c r="BB1053" s="1"/>
  <c r="Z1054"/>
  <c r="BB1054" s="1"/>
  <c r="Z1055"/>
  <c r="BB1055" s="1"/>
  <c r="Z1056"/>
  <c r="BB1056" s="1"/>
  <c r="Z1057"/>
  <c r="BB1057" s="1"/>
  <c r="Z1058"/>
  <c r="BB1058" s="1"/>
  <c r="Z1059"/>
  <c r="BB1059" s="1"/>
  <c r="Z1060"/>
  <c r="BB1060" s="1"/>
  <c r="Z1061"/>
  <c r="BB1061" s="1"/>
  <c r="Z1062"/>
  <c r="BB1062" s="1"/>
  <c r="Z1063"/>
  <c r="BB1063" s="1"/>
  <c r="Z1064"/>
  <c r="BB1064" s="1"/>
  <c r="Z1065"/>
  <c r="BB1065" s="1"/>
  <c r="Z1066"/>
  <c r="BB1066" s="1"/>
  <c r="Z1067"/>
  <c r="BB1067" s="1"/>
  <c r="Z1068"/>
  <c r="BB1068" s="1"/>
  <c r="Z1069"/>
  <c r="BB1069" s="1"/>
  <c r="Z1070"/>
  <c r="BB1070" s="1"/>
  <c r="Z1071"/>
  <c r="BB1071" s="1"/>
  <c r="Z1072"/>
  <c r="BB1072" s="1"/>
  <c r="Z1073"/>
  <c r="BB1073" s="1"/>
  <c r="Z1074"/>
  <c r="BB1074" s="1"/>
  <c r="Z1075"/>
  <c r="BB1075" s="1"/>
  <c r="Z1076"/>
  <c r="BB1076" s="1"/>
  <c r="Z1077"/>
  <c r="BB1077" s="1"/>
  <c r="Z1078"/>
  <c r="BB1078" s="1"/>
  <c r="Z1079"/>
  <c r="BB1079" s="1"/>
  <c r="Z1080"/>
  <c r="BB1080" s="1"/>
  <c r="Z1081"/>
  <c r="BB1081" s="1"/>
  <c r="Z1082"/>
  <c r="BB1082" s="1"/>
  <c r="Z1083"/>
  <c r="BB1083" s="1"/>
  <c r="Z1084"/>
  <c r="BB1084" s="1"/>
  <c r="Z1085"/>
  <c r="BB1085" s="1"/>
  <c r="Z1086"/>
  <c r="BB1086" s="1"/>
  <c r="Z1087"/>
  <c r="BB1087" s="1"/>
  <c r="Z1088"/>
  <c r="BB1088" s="1"/>
  <c r="Z1089"/>
  <c r="BB1089" s="1"/>
  <c r="Z1090"/>
  <c r="BB1090" s="1"/>
  <c r="Z1091"/>
  <c r="BB1091" s="1"/>
  <c r="Z1092"/>
  <c r="BB1092" s="1"/>
  <c r="Z1093"/>
  <c r="BB1093" s="1"/>
  <c r="Z1094"/>
  <c r="BB1094" s="1"/>
  <c r="Z1095"/>
  <c r="BB1095" s="1"/>
  <c r="Z1096"/>
  <c r="BB1096" s="1"/>
  <c r="Z1097"/>
  <c r="BB1097" s="1"/>
  <c r="Z1098"/>
  <c r="BB1098" s="1"/>
  <c r="Z1099"/>
  <c r="BB1099" s="1"/>
  <c r="Z1100"/>
  <c r="BB1100" s="1"/>
  <c r="Z1101"/>
  <c r="BB1101" s="1"/>
  <c r="Z1102"/>
  <c r="BB1102" s="1"/>
  <c r="Z1103"/>
  <c r="BB1103" s="1"/>
  <c r="Z1104"/>
  <c r="BB1104" s="1"/>
  <c r="Z1105"/>
  <c r="BB1105" s="1"/>
  <c r="Z1106"/>
  <c r="BB1106" s="1"/>
  <c r="Z1107"/>
  <c r="BB1107" s="1"/>
  <c r="Z1108"/>
  <c r="BB1108" s="1"/>
  <c r="Z1109"/>
  <c r="BB1109" s="1"/>
  <c r="Z1110"/>
  <c r="BB1110" s="1"/>
  <c r="Z1111"/>
  <c r="BB1111" s="1"/>
  <c r="Z1112"/>
  <c r="BB1112" s="1"/>
  <c r="Z1113"/>
  <c r="BB1113" s="1"/>
  <c r="Z1114"/>
  <c r="BB1114" s="1"/>
  <c r="Z1115"/>
  <c r="BB1115" s="1"/>
  <c r="Z1116"/>
  <c r="BB1116" s="1"/>
  <c r="Z1117"/>
  <c r="BB1117" s="1"/>
  <c r="Z1118"/>
  <c r="BB1118" s="1"/>
  <c r="Z1119"/>
  <c r="BB1119" s="1"/>
  <c r="Z1120"/>
  <c r="BB1120" s="1"/>
  <c r="Z1121"/>
  <c r="BB1121" s="1"/>
  <c r="Z1122"/>
  <c r="BB1122" s="1"/>
  <c r="Z1123"/>
  <c r="BB1123" s="1"/>
  <c r="Z1124"/>
  <c r="BB1124" s="1"/>
  <c r="Z1125"/>
  <c r="BB1125" s="1"/>
  <c r="Z1126"/>
  <c r="BB1126" s="1"/>
  <c r="Z1127"/>
  <c r="BB1127" s="1"/>
  <c r="Z1128"/>
  <c r="BB1128" s="1"/>
  <c r="Z1129"/>
  <c r="BB1129" s="1"/>
  <c r="Z1130"/>
  <c r="BB1130" s="1"/>
  <c r="Z1131"/>
  <c r="BB1131" s="1"/>
  <c r="Z1132"/>
  <c r="BB1132" s="1"/>
  <c r="Z1133"/>
  <c r="BB1133" s="1"/>
  <c r="Z1134"/>
  <c r="BB1134" s="1"/>
  <c r="Z1135"/>
  <c r="BB1135" s="1"/>
  <c r="Z1136"/>
  <c r="BB1136" s="1"/>
  <c r="Z1137"/>
  <c r="BB1137" s="1"/>
  <c r="Z1138"/>
  <c r="BB1138" s="1"/>
  <c r="Z1139"/>
  <c r="BB1139" s="1"/>
  <c r="Z1140"/>
  <c r="BB1140" s="1"/>
  <c r="Z1141"/>
  <c r="BB1141" s="1"/>
  <c r="Z1142"/>
  <c r="BB1142" s="1"/>
  <c r="Z1143"/>
  <c r="BB1143" s="1"/>
  <c r="Z1144"/>
  <c r="BB1144" s="1"/>
  <c r="Z1145"/>
  <c r="BB1145" s="1"/>
  <c r="Z1146"/>
  <c r="BB1146" s="1"/>
  <c r="Z1147"/>
  <c r="BB1147" s="1"/>
  <c r="Z1148"/>
  <c r="BB1148" s="1"/>
  <c r="Z1149"/>
  <c r="BB1149" s="1"/>
  <c r="Z1150"/>
  <c r="BB1150" s="1"/>
  <c r="Z1151"/>
  <c r="BB1151" s="1"/>
  <c r="Z1152"/>
  <c r="BB1152" s="1"/>
  <c r="Z1153"/>
  <c r="BB1153" s="1"/>
  <c r="Z1154"/>
  <c r="BB1154" s="1"/>
  <c r="Z1155"/>
  <c r="BB1155" s="1"/>
  <c r="Z1156"/>
  <c r="BB1156" s="1"/>
  <c r="Z1157"/>
  <c r="BB1157" s="1"/>
  <c r="Z1158"/>
  <c r="BB1158" s="1"/>
  <c r="Z1159"/>
  <c r="BB1159" s="1"/>
  <c r="Z1160"/>
  <c r="BB1160" s="1"/>
  <c r="Z1161"/>
  <c r="BB1161" s="1"/>
  <c r="Z1162"/>
  <c r="BB1162" s="1"/>
  <c r="Z1163"/>
  <c r="BB1163" s="1"/>
  <c r="Z1164"/>
  <c r="BB1164" s="1"/>
  <c r="Z1165"/>
  <c r="BB1165" s="1"/>
  <c r="Z1166"/>
  <c r="BB1166" s="1"/>
  <c r="Z1167"/>
  <c r="BB1167" s="1"/>
  <c r="Z1168"/>
  <c r="BB1168" s="1"/>
  <c r="Z1169"/>
  <c r="BB1169" s="1"/>
  <c r="Z1170"/>
  <c r="BB1170" s="1"/>
  <c r="Z1171"/>
  <c r="BB1171" s="1"/>
  <c r="Z1172"/>
  <c r="BB1172" s="1"/>
  <c r="Z1173"/>
  <c r="BB1173" s="1"/>
  <c r="Z1174"/>
  <c r="BB1174" s="1"/>
  <c r="Z1175"/>
  <c r="BB1175" s="1"/>
  <c r="Z1176"/>
  <c r="BB1176" s="1"/>
  <c r="Z1177"/>
  <c r="BB1177" s="1"/>
  <c r="Z1178"/>
  <c r="BB1178" s="1"/>
  <c r="Z1179"/>
  <c r="BB1179" s="1"/>
  <c r="Z1180"/>
  <c r="BB1180" s="1"/>
  <c r="Z1181"/>
  <c r="BB1181" s="1"/>
  <c r="Z1182"/>
  <c r="BB1182" s="1"/>
  <c r="Z1183"/>
  <c r="BB1183" s="1"/>
  <c r="Z1184"/>
  <c r="BB1184" s="1"/>
  <c r="Z1185"/>
  <c r="BB1185" s="1"/>
  <c r="Z1186"/>
  <c r="BB1186" s="1"/>
  <c r="Z1187"/>
  <c r="BB1187" s="1"/>
  <c r="Z1188"/>
  <c r="BB1188" s="1"/>
  <c r="Z1189"/>
  <c r="BB1189" s="1"/>
  <c r="Z1190"/>
  <c r="BB1190" s="1"/>
  <c r="Z1191"/>
  <c r="BB1191" s="1"/>
  <c r="Z1192"/>
  <c r="BB1192" s="1"/>
  <c r="Z1193"/>
  <c r="BB1193" s="1"/>
  <c r="Z1194"/>
  <c r="BB1194" s="1"/>
  <c r="Z1195"/>
  <c r="BB1195" s="1"/>
  <c r="Z1196"/>
  <c r="BB1196" s="1"/>
  <c r="Z1197"/>
  <c r="BB1197" s="1"/>
  <c r="Z1198"/>
  <c r="BB1198" s="1"/>
  <c r="Z1199"/>
  <c r="BB1199" s="1"/>
  <c r="Z1200"/>
  <c r="BB1200" s="1"/>
  <c r="Z1201"/>
  <c r="BB1201" s="1"/>
  <c r="Z1202"/>
  <c r="BB1202" s="1"/>
  <c r="Z1203"/>
  <c r="BB1203" s="1"/>
  <c r="Z1204"/>
  <c r="BB1204" s="1"/>
  <c r="Z1205"/>
  <c r="BB1205" s="1"/>
  <c r="Z1206"/>
  <c r="BB1206" s="1"/>
  <c r="Z1207"/>
  <c r="BB1207" s="1"/>
  <c r="Z1208"/>
  <c r="BB1208" s="1"/>
  <c r="Z1209"/>
  <c r="BB1209" s="1"/>
  <c r="Z1210"/>
  <c r="BB1210" s="1"/>
  <c r="Z1211"/>
  <c r="BB1211" s="1"/>
  <c r="Z1212"/>
  <c r="BB1212" s="1"/>
  <c r="Z1213"/>
  <c r="BB1213" s="1"/>
  <c r="Z1214"/>
  <c r="BB1214" s="1"/>
  <c r="Z1215"/>
  <c r="BB1215" s="1"/>
  <c r="Z1216"/>
  <c r="BB1216" s="1"/>
  <c r="Z1217"/>
  <c r="BB1217" s="1"/>
  <c r="Z1218"/>
  <c r="BB1218" s="1"/>
  <c r="Z1219"/>
  <c r="BB1219" s="1"/>
  <c r="Z1220"/>
  <c r="BB1220" s="1"/>
  <c r="Z1221"/>
  <c r="BB1221" s="1"/>
  <c r="Z1222"/>
  <c r="BB1222" s="1"/>
  <c r="Z1223"/>
  <c r="BB1223" s="1"/>
  <c r="Z1224"/>
  <c r="BB1224" s="1"/>
  <c r="Z1225"/>
  <c r="BB1225" s="1"/>
  <c r="Z1226"/>
  <c r="BB1226" s="1"/>
  <c r="Z1227"/>
  <c r="BB1227" s="1"/>
  <c r="Z1228"/>
  <c r="BB1228" s="1"/>
  <c r="Z1229"/>
  <c r="BB1229" s="1"/>
  <c r="Z1230"/>
  <c r="BB1230" s="1"/>
  <c r="Z1231"/>
  <c r="BB1231" s="1"/>
  <c r="Z1232"/>
  <c r="BB1232" s="1"/>
  <c r="Z1233"/>
  <c r="BB1233" s="1"/>
  <c r="Z1234"/>
  <c r="BB1234" s="1"/>
  <c r="Z1235"/>
  <c r="BB1235" s="1"/>
  <c r="Z1236"/>
  <c r="BB1236" s="1"/>
  <c r="Z1237"/>
  <c r="BB1237" s="1"/>
  <c r="Z1238"/>
  <c r="BB1238" s="1"/>
  <c r="Z1239"/>
  <c r="BB1239" s="1"/>
  <c r="Z1240"/>
  <c r="BB1240" s="1"/>
  <c r="Z1241"/>
  <c r="BB1241" s="1"/>
  <c r="Z1242"/>
  <c r="BB1242" s="1"/>
  <c r="Z1243"/>
  <c r="BB1243" s="1"/>
  <c r="Z1244"/>
  <c r="BB1244" s="1"/>
  <c r="Z1245"/>
  <c r="BB1245" s="1"/>
  <c r="Z1246"/>
  <c r="BB1246" s="1"/>
  <c r="Z1247"/>
  <c r="BB1247" s="1"/>
  <c r="Z1248"/>
  <c r="BB1248" s="1"/>
  <c r="Z1249"/>
  <c r="BB1249" s="1"/>
  <c r="Z1250"/>
  <c r="BB1250" s="1"/>
  <c r="Z1251"/>
  <c r="BB1251" s="1"/>
  <c r="Z1252"/>
  <c r="BB1252" s="1"/>
  <c r="Z1253"/>
  <c r="BB1253" s="1"/>
  <c r="Z1254"/>
  <c r="BB1254" s="1"/>
  <c r="Z1255"/>
  <c r="BB1255" s="1"/>
  <c r="Z1256"/>
  <c r="BB1256" s="1"/>
  <c r="Z1257"/>
  <c r="BB1257" s="1"/>
  <c r="Z1258"/>
  <c r="BB1258" s="1"/>
  <c r="Z1259"/>
  <c r="BB1259" s="1"/>
  <c r="Z1260"/>
  <c r="BB1260" s="1"/>
  <c r="Z1261"/>
  <c r="BB1261" s="1"/>
  <c r="Z1262"/>
  <c r="BB1262" s="1"/>
  <c r="Z1263"/>
  <c r="BB1263" s="1"/>
  <c r="Z1264"/>
  <c r="BB1264" s="1"/>
  <c r="Z1265"/>
  <c r="BB1265" s="1"/>
  <c r="Z1266"/>
  <c r="BB1266" s="1"/>
  <c r="Z1267"/>
  <c r="BB1267" s="1"/>
  <c r="Z1268"/>
  <c r="BB1268" s="1"/>
  <c r="Z1269"/>
  <c r="BB1269" s="1"/>
  <c r="Z1270"/>
  <c r="BB1270" s="1"/>
  <c r="Z1271"/>
  <c r="BB1271" s="1"/>
  <c r="Z1272"/>
  <c r="BB1272" s="1"/>
  <c r="Z1273"/>
  <c r="BB1273" s="1"/>
  <c r="Z1274"/>
  <c r="BB1274" s="1"/>
  <c r="Z1275"/>
  <c r="BB1275" s="1"/>
  <c r="Z1276"/>
  <c r="BB1276" s="1"/>
  <c r="Z1277"/>
  <c r="BB1277" s="1"/>
  <c r="Z1278"/>
  <c r="BB1278" s="1"/>
  <c r="Z1279"/>
  <c r="BB1279" s="1"/>
  <c r="Z1280"/>
  <c r="BB1280" s="1"/>
  <c r="Z1281"/>
  <c r="BB1281" s="1"/>
  <c r="Z1282"/>
  <c r="BB1282" s="1"/>
  <c r="Z1283"/>
  <c r="BB1283" s="1"/>
  <c r="Z1284"/>
  <c r="BB1284" s="1"/>
  <c r="Z1285"/>
  <c r="BB1285" s="1"/>
  <c r="Z1286"/>
  <c r="BB1286" s="1"/>
  <c r="Z1287"/>
  <c r="BB1287" s="1"/>
  <c r="Z1288"/>
  <c r="BB1288" s="1"/>
  <c r="Z1289"/>
  <c r="BB1289" s="1"/>
  <c r="Z1290"/>
  <c r="BB1290" s="1"/>
  <c r="Z1291"/>
  <c r="BB1291" s="1"/>
  <c r="Z1292"/>
  <c r="BB1292" s="1"/>
  <c r="Z1293"/>
  <c r="BB1293" s="1"/>
  <c r="Z1294"/>
  <c r="BB1294" s="1"/>
  <c r="Z1295"/>
  <c r="BB1295" s="1"/>
  <c r="Z1296"/>
  <c r="BB1296" s="1"/>
  <c r="Z1297"/>
  <c r="BB1297" s="1"/>
  <c r="Z1298"/>
  <c r="BB1298" s="1"/>
  <c r="Z1299"/>
  <c r="BB1299" s="1"/>
  <c r="Z1300"/>
  <c r="BB1300" s="1"/>
  <c r="Z1301"/>
  <c r="BB1301" s="1"/>
  <c r="Z1302"/>
  <c r="BB1302" s="1"/>
  <c r="Z1303"/>
  <c r="BB1303" s="1"/>
  <c r="Z1304"/>
  <c r="BB1304" s="1"/>
  <c r="Z1305"/>
  <c r="BB1305" s="1"/>
  <c r="Z1306"/>
  <c r="BB1306" s="1"/>
  <c r="Z1307"/>
  <c r="BB1307" s="1"/>
  <c r="Z1308"/>
  <c r="BB1308" s="1"/>
  <c r="Z1309"/>
  <c r="BB1309" s="1"/>
  <c r="Z1310"/>
  <c r="BB1310" s="1"/>
  <c r="Z1311"/>
  <c r="BB1311" s="1"/>
  <c r="Z1312"/>
  <c r="BB1312" s="1"/>
  <c r="Z1313"/>
  <c r="BB1313" s="1"/>
  <c r="Z1314"/>
  <c r="BB1314" s="1"/>
  <c r="Z1315"/>
  <c r="BB1315" s="1"/>
  <c r="Z1316"/>
  <c r="BB1316" s="1"/>
  <c r="Z1317"/>
  <c r="BB1317" s="1"/>
  <c r="Z1318"/>
  <c r="BB1318" s="1"/>
  <c r="Z1319"/>
  <c r="BB1319" s="1"/>
  <c r="Z1320"/>
  <c r="BB1320" s="1"/>
  <c r="Z1321"/>
  <c r="BB1321" s="1"/>
  <c r="Z1322"/>
  <c r="BB1322" s="1"/>
  <c r="Z1323"/>
  <c r="BB1323" s="1"/>
  <c r="Z1324"/>
  <c r="BB1324" s="1"/>
  <c r="Z1325"/>
  <c r="BB1325" s="1"/>
  <c r="Z1326"/>
  <c r="BB1326" s="1"/>
  <c r="Z1327"/>
  <c r="BB1327" s="1"/>
  <c r="Z1328"/>
  <c r="BB1328" s="1"/>
  <c r="Z1329"/>
  <c r="BB1329" s="1"/>
  <c r="Z1330"/>
  <c r="BB1330" s="1"/>
  <c r="Z1331"/>
  <c r="BB1331" s="1"/>
  <c r="Z1332"/>
  <c r="BB1332" s="1"/>
  <c r="Z1333"/>
  <c r="BB1333" s="1"/>
  <c r="Z1334"/>
  <c r="BB1334" s="1"/>
  <c r="Z1335"/>
  <c r="BB1335" s="1"/>
  <c r="Z1336"/>
  <c r="BB1336" s="1"/>
  <c r="Z1337"/>
  <c r="BB1337" s="1"/>
  <c r="Z1338"/>
  <c r="BB1338" s="1"/>
  <c r="Z1339"/>
  <c r="BB1339" s="1"/>
  <c r="Z1340"/>
  <c r="BB1340" s="1"/>
  <c r="Z1341"/>
  <c r="BB1341" s="1"/>
  <c r="Z1342"/>
  <c r="BB1342" s="1"/>
  <c r="Z1343"/>
  <c r="BB1343" s="1"/>
  <c r="Z1344"/>
  <c r="BB1344" s="1"/>
  <c r="Z1345"/>
  <c r="BB1345" s="1"/>
  <c r="Z1346"/>
  <c r="BB1346" s="1"/>
  <c r="Z1347"/>
  <c r="BB1347" s="1"/>
  <c r="Z1348"/>
  <c r="BB1348" s="1"/>
  <c r="Z1349"/>
  <c r="BB1349" s="1"/>
  <c r="Z1350"/>
  <c r="BB1350" s="1"/>
  <c r="Z1351"/>
  <c r="BB1351" s="1"/>
  <c r="Z1352"/>
  <c r="BB1352" s="1"/>
  <c r="Z1353"/>
  <c r="BB1353" s="1"/>
  <c r="Z1354"/>
  <c r="BB1354" s="1"/>
  <c r="Z1355"/>
  <c r="BB1355" s="1"/>
  <c r="Z1356"/>
  <c r="BB1356" s="1"/>
  <c r="Z1357"/>
  <c r="BB1357" s="1"/>
  <c r="Z1358"/>
  <c r="BB1358" s="1"/>
  <c r="Z1359"/>
  <c r="BB1359" s="1"/>
  <c r="Z1360"/>
  <c r="BB1360" s="1"/>
  <c r="Z1361"/>
  <c r="BB1361" s="1"/>
  <c r="Z1362"/>
  <c r="BB1362" s="1"/>
  <c r="Z1363"/>
  <c r="BB1363" s="1"/>
  <c r="Z1364"/>
  <c r="BB1364" s="1"/>
  <c r="Z1365"/>
  <c r="BB1365" s="1"/>
  <c r="Z1366"/>
  <c r="BB1366" s="1"/>
  <c r="Z1367"/>
  <c r="BB1367" s="1"/>
  <c r="Z1368"/>
  <c r="BB1368" s="1"/>
  <c r="Z1369"/>
  <c r="BB1369" s="1"/>
  <c r="Z1370"/>
  <c r="BB1370" s="1"/>
  <c r="Z1371"/>
  <c r="BB1371" s="1"/>
  <c r="Z1372"/>
  <c r="BB1372" s="1"/>
  <c r="Z1373"/>
  <c r="BB1373" s="1"/>
  <c r="Z1374"/>
  <c r="BB1374" s="1"/>
  <c r="Z1375"/>
  <c r="BB1375" s="1"/>
  <c r="Z1376"/>
  <c r="BB1376" s="1"/>
  <c r="Z1377"/>
  <c r="BB1377" s="1"/>
  <c r="Z1378"/>
  <c r="BB1378" s="1"/>
  <c r="Z1379"/>
  <c r="BB1379" s="1"/>
  <c r="Z1380"/>
  <c r="BB1380" s="1"/>
  <c r="Z1381"/>
  <c r="BB1381" s="1"/>
  <c r="Z1382"/>
  <c r="BB1382" s="1"/>
  <c r="Z1383"/>
  <c r="BB1383" s="1"/>
  <c r="Z1384"/>
  <c r="BB1384" s="1"/>
  <c r="Z1385"/>
  <c r="BB1385" s="1"/>
  <c r="Z1386"/>
  <c r="BB1386" s="1"/>
  <c r="Z1387"/>
  <c r="BB1387" s="1"/>
  <c r="Z1388"/>
  <c r="BB1388" s="1"/>
  <c r="Z1389"/>
  <c r="BB1389" s="1"/>
  <c r="Z1390"/>
  <c r="BB1390" s="1"/>
  <c r="Z1391"/>
  <c r="BB1391" s="1"/>
  <c r="Z1392"/>
  <c r="BB1392" s="1"/>
  <c r="Z1393"/>
  <c r="BB1393" s="1"/>
  <c r="Z1394"/>
  <c r="BB1394" s="1"/>
  <c r="Z1395"/>
  <c r="BB1395" s="1"/>
  <c r="Z1396"/>
  <c r="BB1396" s="1"/>
  <c r="Z1397"/>
  <c r="BB1397" s="1"/>
  <c r="Z1398"/>
  <c r="BB1398" s="1"/>
  <c r="Z1399"/>
  <c r="BB1399" s="1"/>
  <c r="Z1400"/>
  <c r="BB1400" s="1"/>
  <c r="Z1401"/>
  <c r="BB1401" s="1"/>
  <c r="Z1402"/>
  <c r="BB1402" s="1"/>
  <c r="Z1403"/>
  <c r="BB1403" s="1"/>
  <c r="Z1404"/>
  <c r="BB1404" s="1"/>
  <c r="Z1405"/>
  <c r="BB1405" s="1"/>
  <c r="Z1406"/>
  <c r="BB1406" s="1"/>
  <c r="Z1407"/>
  <c r="BB1407" s="1"/>
  <c r="Z1408"/>
  <c r="BB1408" s="1"/>
  <c r="Z1409"/>
  <c r="BB1409" s="1"/>
  <c r="Z1410"/>
  <c r="BB1410" s="1"/>
  <c r="Z1411"/>
  <c r="BB1411" s="1"/>
  <c r="Z1412"/>
  <c r="BB1412" s="1"/>
  <c r="Z1413"/>
  <c r="BB1413" s="1"/>
  <c r="Z1414"/>
  <c r="BB1414" s="1"/>
  <c r="Z1415"/>
  <c r="BB1415" s="1"/>
  <c r="Z1416"/>
  <c r="BB1416" s="1"/>
  <c r="Z1417"/>
  <c r="BB1417" s="1"/>
  <c r="Z1418"/>
  <c r="BB1418" s="1"/>
  <c r="Z1419"/>
  <c r="BB1419" s="1"/>
  <c r="Z1420"/>
  <c r="BB1420" s="1"/>
  <c r="Z1421"/>
  <c r="BB1421" s="1"/>
  <c r="Z1422"/>
  <c r="BB1422" s="1"/>
  <c r="Z1423"/>
  <c r="BB1423" s="1"/>
  <c r="Z1424"/>
  <c r="BB1424" s="1"/>
  <c r="Z1425"/>
  <c r="BB1425" s="1"/>
  <c r="Z1426"/>
  <c r="BB1426" s="1"/>
  <c r="Z1427"/>
  <c r="BB1427" s="1"/>
  <c r="Z1428"/>
  <c r="BB1428" s="1"/>
  <c r="Z1429"/>
  <c r="BB1429" s="1"/>
  <c r="Z1430"/>
  <c r="BB1430" s="1"/>
  <c r="Z1431"/>
  <c r="BB1431" s="1"/>
  <c r="Z1432"/>
  <c r="BB1432" s="1"/>
  <c r="Z1433"/>
  <c r="BB1433" s="1"/>
  <c r="Z1434"/>
  <c r="BB1434" s="1"/>
  <c r="Z1435"/>
  <c r="BB1435" s="1"/>
  <c r="Z1436"/>
  <c r="BB1436" s="1"/>
  <c r="Z1437"/>
  <c r="BB1437" s="1"/>
  <c r="Z1438"/>
  <c r="BB1438" s="1"/>
  <c r="Z1439"/>
  <c r="BB1439" s="1"/>
  <c r="Z1440"/>
  <c r="BB1440" s="1"/>
  <c r="Z1441"/>
  <c r="BB1441" s="1"/>
  <c r="Z1442"/>
  <c r="BB1442" s="1"/>
  <c r="Z1443"/>
  <c r="BB1443" s="1"/>
  <c r="Z1444"/>
  <c r="BB1444" s="1"/>
  <c r="Z1445"/>
  <c r="BB1445" s="1"/>
  <c r="Z1446"/>
  <c r="BB1446" s="1"/>
  <c r="Z1447"/>
  <c r="BB1447" s="1"/>
  <c r="Z1448"/>
  <c r="BB1448" s="1"/>
  <c r="Z1449"/>
  <c r="BB1449" s="1"/>
  <c r="Z1450"/>
  <c r="BB1450" s="1"/>
  <c r="Z1451"/>
  <c r="BB1451" s="1"/>
  <c r="Z1452"/>
  <c r="BB1452" s="1"/>
  <c r="Z1453"/>
  <c r="BB1453" s="1"/>
  <c r="Z1454"/>
  <c r="BB1454" s="1"/>
  <c r="Z1455"/>
  <c r="BB1455" s="1"/>
  <c r="Z1456"/>
  <c r="BB1456" s="1"/>
  <c r="Z1457"/>
  <c r="BB1457" s="1"/>
  <c r="Z1458"/>
  <c r="BB1458" s="1"/>
  <c r="Z1459"/>
  <c r="BB1459" s="1"/>
  <c r="Z1460"/>
  <c r="BB1460" s="1"/>
  <c r="Z1461"/>
  <c r="BB1461" s="1"/>
  <c r="Z1462"/>
  <c r="BB1462" s="1"/>
  <c r="Z1463"/>
  <c r="BB1463" s="1"/>
  <c r="Z1464"/>
  <c r="BB1464" s="1"/>
  <c r="Z1465"/>
  <c r="BB1465" s="1"/>
  <c r="Z1466"/>
  <c r="BB1466" s="1"/>
  <c r="Z1467"/>
  <c r="BB1467" s="1"/>
  <c r="Z1468"/>
  <c r="BB1468" s="1"/>
  <c r="Z1469"/>
  <c r="BB1469" s="1"/>
  <c r="Z1470"/>
  <c r="BB1470" s="1"/>
  <c r="Z1471"/>
  <c r="BB1471" s="1"/>
  <c r="Z1472"/>
  <c r="BB1472" s="1"/>
  <c r="Z1473"/>
  <c r="BB1473" s="1"/>
  <c r="Z1474"/>
  <c r="BB1474" s="1"/>
  <c r="Z1475"/>
  <c r="BB1475" s="1"/>
  <c r="Z1476"/>
  <c r="BB1476" s="1"/>
  <c r="Z1477"/>
  <c r="BB1477" s="1"/>
  <c r="Z1478"/>
  <c r="BB1478" s="1"/>
  <c r="Z1479"/>
  <c r="BB1479" s="1"/>
  <c r="Z1480"/>
  <c r="BB1480" s="1"/>
  <c r="Z1481"/>
  <c r="BB1481" s="1"/>
  <c r="Z1482"/>
  <c r="BB1482" s="1"/>
  <c r="Z1483"/>
  <c r="BB1483" s="1"/>
  <c r="Z1484"/>
  <c r="BB1484" s="1"/>
  <c r="Z1485"/>
  <c r="BB1485" s="1"/>
  <c r="Z1486"/>
  <c r="BB1486" s="1"/>
  <c r="Z1487"/>
  <c r="BB1487" s="1"/>
  <c r="Z1488"/>
  <c r="BB1488" s="1"/>
  <c r="Z1489"/>
  <c r="BB1489" s="1"/>
  <c r="Z1490"/>
  <c r="BB1490" s="1"/>
  <c r="Z1491"/>
  <c r="BB1491" s="1"/>
  <c r="Z1492"/>
  <c r="BB1492" s="1"/>
  <c r="Z1493"/>
  <c r="BB1493" s="1"/>
  <c r="Z1494"/>
  <c r="BB1494" s="1"/>
  <c r="Z1495"/>
  <c r="BB1495" s="1"/>
  <c r="Z1496"/>
  <c r="BB1496" s="1"/>
  <c r="Z1497"/>
  <c r="BB1497" s="1"/>
  <c r="Z1498"/>
  <c r="BB1498" s="1"/>
  <c r="Z1499"/>
  <c r="BB1499" s="1"/>
  <c r="Z1500"/>
  <c r="BB1500" s="1"/>
  <c r="Z1501"/>
  <c r="BB1501" s="1"/>
  <c r="Z1502"/>
  <c r="BB1502" s="1"/>
  <c r="Z1503"/>
  <c r="BB1503" s="1"/>
  <c r="Z1504"/>
  <c r="BB1504" s="1"/>
  <c r="Z1505"/>
  <c r="BB1505" s="1"/>
  <c r="Z1506"/>
  <c r="BB1506" s="1"/>
  <c r="Z1507"/>
  <c r="BB1507" s="1"/>
  <c r="Z1508"/>
  <c r="BB1508" s="1"/>
  <c r="Z1509"/>
  <c r="BB1509" s="1"/>
  <c r="Z1510"/>
  <c r="BB1510" s="1"/>
  <c r="Z1511"/>
  <c r="BB1511" s="1"/>
  <c r="Z1512"/>
  <c r="BB1512" s="1"/>
  <c r="Z1513"/>
  <c r="BB1513" s="1"/>
  <c r="Z1514"/>
  <c r="BB1514" s="1"/>
  <c r="Z1515"/>
  <c r="BB1515" s="1"/>
  <c r="Z1516"/>
  <c r="BB1516" s="1"/>
  <c r="Z1517"/>
  <c r="BB1517" s="1"/>
  <c r="Z1518"/>
  <c r="BB1518" s="1"/>
  <c r="Z1519"/>
  <c r="BB1519" s="1"/>
  <c r="Z1520"/>
  <c r="BB1520" s="1"/>
  <c r="Z1521"/>
  <c r="BB1521" s="1"/>
  <c r="Z1522"/>
  <c r="BB1522" s="1"/>
  <c r="Z1523"/>
  <c r="BB1523" s="1"/>
  <c r="Z1524"/>
  <c r="BB1524" s="1"/>
  <c r="Z1525"/>
  <c r="BB1525" s="1"/>
  <c r="Z1526"/>
  <c r="BB1526" s="1"/>
  <c r="Z1527"/>
  <c r="BB1527" s="1"/>
  <c r="Z1528"/>
  <c r="BB1528" s="1"/>
  <c r="Z1529"/>
  <c r="BB1529" s="1"/>
  <c r="Z1530"/>
  <c r="BB1530" s="1"/>
  <c r="Z1531"/>
  <c r="BB1531" s="1"/>
  <c r="Z1532"/>
  <c r="BB1532" s="1"/>
  <c r="Z1533"/>
  <c r="BB1533" s="1"/>
  <c r="Z1534"/>
  <c r="BB1534" s="1"/>
  <c r="Z1535"/>
  <c r="BB1535" s="1"/>
  <c r="Z1536"/>
  <c r="BB1536" s="1"/>
  <c r="Z1537"/>
  <c r="BB1537" s="1"/>
  <c r="Z1538"/>
  <c r="BB1538" s="1"/>
  <c r="Z1539"/>
  <c r="BB1539" s="1"/>
  <c r="Z1540"/>
  <c r="BB1540" s="1"/>
  <c r="Z1541"/>
  <c r="BB1541" s="1"/>
  <c r="Z1542"/>
  <c r="BB1542" s="1"/>
  <c r="Z1543"/>
  <c r="BB1543" s="1"/>
  <c r="Z1544"/>
  <c r="BB1544" s="1"/>
  <c r="Z1545"/>
  <c r="BB1545" s="1"/>
  <c r="Z1546"/>
  <c r="BB1546" s="1"/>
  <c r="Z1547"/>
  <c r="BB1547" s="1"/>
  <c r="Z1548"/>
  <c r="BB1548" s="1"/>
  <c r="Z1549"/>
  <c r="BB1549" s="1"/>
  <c r="Z1550"/>
  <c r="BB1550" s="1"/>
  <c r="Z1551"/>
  <c r="BB1551" s="1"/>
  <c r="Z1552"/>
  <c r="BB1552" s="1"/>
  <c r="Z1553"/>
  <c r="BB1553" s="1"/>
  <c r="Z1554"/>
  <c r="BB1554" s="1"/>
  <c r="Z1555"/>
  <c r="BB1555" s="1"/>
  <c r="Z1556"/>
  <c r="BB1556" s="1"/>
  <c r="Z1557"/>
  <c r="BB1557" s="1"/>
  <c r="Z1558"/>
  <c r="BB1558" s="1"/>
  <c r="Z1559"/>
  <c r="BB1559" s="1"/>
  <c r="Z1560"/>
  <c r="BB1560" s="1"/>
  <c r="Z1561"/>
  <c r="BB1561" s="1"/>
  <c r="Z1562"/>
  <c r="BB1562" s="1"/>
  <c r="Z1563"/>
  <c r="BB1563" s="1"/>
  <c r="Z1564"/>
  <c r="BB1564" s="1"/>
  <c r="Z1565"/>
  <c r="BB1565" s="1"/>
  <c r="Z1566"/>
  <c r="BB1566" s="1"/>
  <c r="Z1567"/>
  <c r="BB1567" s="1"/>
  <c r="Z1568"/>
  <c r="BB1568" s="1"/>
  <c r="Z1569"/>
  <c r="BB1569" s="1"/>
  <c r="Z1570"/>
  <c r="BB1570" s="1"/>
  <c r="Z1571"/>
  <c r="BB1571" s="1"/>
  <c r="Z1572"/>
  <c r="BB1572" s="1"/>
  <c r="Z1573"/>
  <c r="BB1573" s="1"/>
  <c r="Z1574"/>
  <c r="BB1574" s="1"/>
  <c r="Z1575"/>
  <c r="BB1575" s="1"/>
  <c r="Z1576"/>
  <c r="BB1576" s="1"/>
  <c r="Z1577"/>
  <c r="BB1577" s="1"/>
  <c r="Z1578"/>
  <c r="BB1578" s="1"/>
  <c r="Z1579"/>
  <c r="BB1579" s="1"/>
  <c r="Z1580"/>
  <c r="BB1580" s="1"/>
  <c r="Z1581"/>
  <c r="BB1581" s="1"/>
  <c r="Z1582"/>
  <c r="BB1582" s="1"/>
  <c r="Z1583"/>
  <c r="BB1583" s="1"/>
  <c r="Z1584"/>
  <c r="BB1584" s="1"/>
  <c r="Z1585"/>
  <c r="BB1585" s="1"/>
  <c r="Z1586"/>
  <c r="BB1586" s="1"/>
  <c r="Z1587"/>
  <c r="BB1587" s="1"/>
  <c r="Z1588"/>
  <c r="BB1588" s="1"/>
  <c r="Z1589"/>
  <c r="BB1589" s="1"/>
  <c r="Z1590"/>
  <c r="BB1590" s="1"/>
  <c r="Z1591"/>
  <c r="BB1591" s="1"/>
  <c r="Z1592"/>
  <c r="BB1592" s="1"/>
  <c r="Z1593"/>
  <c r="BB1593" s="1"/>
  <c r="Z1594"/>
  <c r="BB1594" s="1"/>
  <c r="Z1595"/>
  <c r="BB1595" s="1"/>
  <c r="Z1596"/>
  <c r="BB1596" s="1"/>
  <c r="Z1597"/>
  <c r="BB1597" s="1"/>
  <c r="Z1598"/>
  <c r="BB1598" s="1"/>
  <c r="Z1599"/>
  <c r="BB1599" s="1"/>
  <c r="Z1600"/>
  <c r="BB1600" s="1"/>
  <c r="Z1601"/>
  <c r="BB1601" s="1"/>
  <c r="Z1602"/>
  <c r="BB1602" s="1"/>
  <c r="Z1603"/>
  <c r="BB1603" s="1"/>
  <c r="Z1604"/>
  <c r="BB1604" s="1"/>
  <c r="Z1605"/>
  <c r="BB1605" s="1"/>
  <c r="Z1606"/>
  <c r="BB1606" s="1"/>
  <c r="Z1607"/>
  <c r="BB1607" s="1"/>
  <c r="Z1608"/>
  <c r="BB1608" s="1"/>
  <c r="Z1609"/>
  <c r="BB1609" s="1"/>
  <c r="Z1610"/>
  <c r="BB1610" s="1"/>
  <c r="Z1611"/>
  <c r="BB1611" s="1"/>
  <c r="Z1612"/>
  <c r="BB1612" s="1"/>
  <c r="Z1613"/>
  <c r="BB1613" s="1"/>
  <c r="Z1614"/>
  <c r="BB1614" s="1"/>
  <c r="Z1615"/>
  <c r="BB1615" s="1"/>
  <c r="Z1616"/>
  <c r="BB1616" s="1"/>
  <c r="Z1617"/>
  <c r="BB1617" s="1"/>
  <c r="Z1618"/>
  <c r="BB1618" s="1"/>
  <c r="Z1619"/>
  <c r="BB1619" s="1"/>
  <c r="Z1620"/>
  <c r="BB1620" s="1"/>
  <c r="Z1621"/>
  <c r="BB1621" s="1"/>
  <c r="Z1622"/>
  <c r="BB1622" s="1"/>
  <c r="Z1623"/>
  <c r="BB1623" s="1"/>
  <c r="Z1624"/>
  <c r="BB1624" s="1"/>
  <c r="Z1625"/>
  <c r="BB1625" s="1"/>
  <c r="Z1626"/>
  <c r="BB1626" s="1"/>
  <c r="Z1627"/>
  <c r="BB1627" s="1"/>
  <c r="Z1628"/>
  <c r="BB1628" s="1"/>
  <c r="Z1629"/>
  <c r="BB1629" s="1"/>
  <c r="Z1630"/>
  <c r="BB1630" s="1"/>
  <c r="Z1631"/>
  <c r="BB1631" s="1"/>
  <c r="Z1632"/>
  <c r="BB1632" s="1"/>
  <c r="Z1633"/>
  <c r="BB1633" s="1"/>
  <c r="Z1634"/>
  <c r="BB1634" s="1"/>
  <c r="Z1635"/>
  <c r="BB1635" s="1"/>
  <c r="Z1636"/>
  <c r="BB1636" s="1"/>
  <c r="Z1637"/>
  <c r="BB1637" s="1"/>
  <c r="Z1638"/>
  <c r="BB1638" s="1"/>
  <c r="Z1639"/>
  <c r="BB1639" s="1"/>
  <c r="Z1640"/>
  <c r="BB1640" s="1"/>
  <c r="Z1641"/>
  <c r="BB1641" s="1"/>
  <c r="Z1642"/>
  <c r="BB1642" s="1"/>
  <c r="Z1643"/>
  <c r="BB1643" s="1"/>
  <c r="Z1644"/>
  <c r="BB1644" s="1"/>
  <c r="Z1645"/>
  <c r="BB1645" s="1"/>
  <c r="Z1646"/>
  <c r="BB1646" s="1"/>
  <c r="Z1647"/>
  <c r="BB1647" s="1"/>
  <c r="Z1648"/>
  <c r="BB1648" s="1"/>
  <c r="Z1649"/>
  <c r="BB1649" s="1"/>
  <c r="Z1650"/>
  <c r="BB1650" s="1"/>
  <c r="Z1651"/>
  <c r="BB1651" s="1"/>
  <c r="Z1652"/>
  <c r="BB1652" s="1"/>
  <c r="Z1653"/>
  <c r="BB1653" s="1"/>
  <c r="Z1654"/>
  <c r="BB1654" s="1"/>
  <c r="Z1655"/>
  <c r="BB1655" s="1"/>
  <c r="Z1656"/>
  <c r="BB1656" s="1"/>
  <c r="Z1657"/>
  <c r="BB1657" s="1"/>
  <c r="Z1658"/>
  <c r="BB1658" s="1"/>
  <c r="Z1659"/>
  <c r="BB1659" s="1"/>
  <c r="Z1660"/>
  <c r="BB1660" s="1"/>
  <c r="Z1661"/>
  <c r="BB1661" s="1"/>
  <c r="Z1662"/>
  <c r="BB1662" s="1"/>
  <c r="Z1663"/>
  <c r="BB1663" s="1"/>
  <c r="Z1664"/>
  <c r="BB1664" s="1"/>
  <c r="Z1665"/>
  <c r="BB1665" s="1"/>
  <c r="Z1666"/>
  <c r="BB1666" s="1"/>
  <c r="Z1667"/>
  <c r="BB1667" s="1"/>
  <c r="Z1668"/>
  <c r="BB1668" s="1"/>
  <c r="Z1669"/>
  <c r="BB1669" s="1"/>
  <c r="Z1670"/>
  <c r="BB1670" s="1"/>
  <c r="Z1671"/>
  <c r="BB1671" s="1"/>
  <c r="Z1672"/>
  <c r="BB1672" s="1"/>
  <c r="Z1673"/>
  <c r="BB1673" s="1"/>
  <c r="Z1674"/>
  <c r="BB1674" s="1"/>
  <c r="Z1675"/>
  <c r="BB1675" s="1"/>
  <c r="Z1676"/>
  <c r="BB1676" s="1"/>
  <c r="Z1677"/>
  <c r="BB1677" s="1"/>
  <c r="Z1678"/>
  <c r="BB1678" s="1"/>
  <c r="Z1679"/>
  <c r="BB1679" s="1"/>
  <c r="Z1680"/>
  <c r="BB1680" s="1"/>
  <c r="Z1681"/>
  <c r="BB1681" s="1"/>
  <c r="Z1682"/>
  <c r="BB1682" s="1"/>
  <c r="Z1683"/>
  <c r="BB1683" s="1"/>
  <c r="Z1684"/>
  <c r="BB1684" s="1"/>
  <c r="Z1685"/>
  <c r="BB1685" s="1"/>
  <c r="Z1686"/>
  <c r="BB1686" s="1"/>
  <c r="Z1687"/>
  <c r="BB1687" s="1"/>
  <c r="Z1688"/>
  <c r="BB1688" s="1"/>
  <c r="Z1689"/>
  <c r="BB1689" s="1"/>
  <c r="Z1690"/>
  <c r="BB1690" s="1"/>
  <c r="Z1691"/>
  <c r="BB1691" s="1"/>
  <c r="Z1692"/>
  <c r="BB1692" s="1"/>
  <c r="Z1693"/>
  <c r="BB1693" s="1"/>
  <c r="Z1694"/>
  <c r="BB1694" s="1"/>
  <c r="Z1695"/>
  <c r="BB1695" s="1"/>
  <c r="Z1696"/>
  <c r="BB1696" s="1"/>
  <c r="Z1697"/>
  <c r="BB1697" s="1"/>
  <c r="Z1698"/>
  <c r="BB1698" s="1"/>
  <c r="Z1699"/>
  <c r="BB1699" s="1"/>
  <c r="Z1700"/>
  <c r="BB1700" s="1"/>
  <c r="Z1701"/>
  <c r="BB1701" s="1"/>
  <c r="Z1702"/>
  <c r="BB1702" s="1"/>
  <c r="Z1703"/>
  <c r="BB1703" s="1"/>
  <c r="Z1704"/>
  <c r="BB1704" s="1"/>
  <c r="Z1705"/>
  <c r="BB1705" s="1"/>
  <c r="Z1706"/>
  <c r="BB1706" s="1"/>
  <c r="Z1707"/>
  <c r="BB1707" s="1"/>
  <c r="Z1708"/>
  <c r="BB1708" s="1"/>
  <c r="Z1709"/>
  <c r="BB1709" s="1"/>
  <c r="Z1710"/>
  <c r="BB1710" s="1"/>
  <c r="Z1711"/>
  <c r="BB1711" s="1"/>
  <c r="Z1712"/>
  <c r="BB1712" s="1"/>
  <c r="Z1713"/>
  <c r="BB1713" s="1"/>
  <c r="Z1714"/>
  <c r="BB1714" s="1"/>
  <c r="Z1715"/>
  <c r="BB1715" s="1"/>
  <c r="Z1716"/>
  <c r="BB1716" s="1"/>
  <c r="Z1717"/>
  <c r="BB1717" s="1"/>
  <c r="Z1718"/>
  <c r="BB1718" s="1"/>
  <c r="Z1719"/>
  <c r="BB1719" s="1"/>
  <c r="Z1720"/>
  <c r="BB1720" s="1"/>
  <c r="Z1721"/>
  <c r="BB1721" s="1"/>
  <c r="Z1722"/>
  <c r="BB1722" s="1"/>
  <c r="Z1723"/>
  <c r="BB1723" s="1"/>
  <c r="Z1724"/>
  <c r="BB1724" s="1"/>
  <c r="Z1725"/>
  <c r="BB1725" s="1"/>
  <c r="Z1726"/>
  <c r="BB1726" s="1"/>
  <c r="Z1727"/>
  <c r="BB1727" s="1"/>
  <c r="Z1728"/>
  <c r="BB1728" s="1"/>
  <c r="Z1729"/>
  <c r="BB1729" s="1"/>
  <c r="Z1730"/>
  <c r="BB1730" s="1"/>
  <c r="Z1731"/>
  <c r="BB1731" s="1"/>
  <c r="Z1732"/>
  <c r="BB1732" s="1"/>
  <c r="Z1733"/>
  <c r="BB1733" s="1"/>
  <c r="Z1734"/>
  <c r="BB1734" s="1"/>
  <c r="Z1735"/>
  <c r="BB1735" s="1"/>
  <c r="Z1736"/>
  <c r="BB1736" s="1"/>
  <c r="Z1737"/>
  <c r="BB1737" s="1"/>
  <c r="Z1738"/>
  <c r="BB1738" s="1"/>
  <c r="Z1739"/>
  <c r="BB1739" s="1"/>
  <c r="Z1740"/>
  <c r="BB1740" s="1"/>
  <c r="Z1741"/>
  <c r="BB1741" s="1"/>
  <c r="Z1742"/>
  <c r="BB1742" s="1"/>
  <c r="Z1743"/>
  <c r="BB1743" s="1"/>
  <c r="Z1744"/>
  <c r="BB1744" s="1"/>
  <c r="Z1745"/>
  <c r="BB1745" s="1"/>
  <c r="Z1746"/>
  <c r="BB1746" s="1"/>
  <c r="Z1747"/>
  <c r="BB1747" s="1"/>
  <c r="Z1748"/>
  <c r="BB1748" s="1"/>
  <c r="Z1749"/>
  <c r="BB1749" s="1"/>
  <c r="Z1750"/>
  <c r="BB1750" s="1"/>
  <c r="Z1751"/>
  <c r="BB1751" s="1"/>
  <c r="Z1752"/>
  <c r="BB1752" s="1"/>
  <c r="Z1753"/>
  <c r="BB1753" s="1"/>
  <c r="Z1754"/>
  <c r="BB1754" s="1"/>
  <c r="Z1755"/>
  <c r="BB1755" s="1"/>
  <c r="Z1756"/>
  <c r="BB1756" s="1"/>
  <c r="Z1757"/>
  <c r="BB1757" s="1"/>
  <c r="Z1758"/>
  <c r="BB1758" s="1"/>
  <c r="Z1759"/>
  <c r="BB1759" s="1"/>
  <c r="Z1760"/>
  <c r="BB1760" s="1"/>
  <c r="Z1761"/>
  <c r="BB1761" s="1"/>
  <c r="Z1762"/>
  <c r="BB1762" s="1"/>
  <c r="Z1763"/>
  <c r="BB1763" s="1"/>
  <c r="Z1764"/>
  <c r="BB1764" s="1"/>
  <c r="Z1765"/>
  <c r="BB1765" s="1"/>
  <c r="Z1766"/>
  <c r="BB1766" s="1"/>
  <c r="Z1767"/>
  <c r="BB1767" s="1"/>
  <c r="Z1768"/>
  <c r="BB1768" s="1"/>
  <c r="Z1769"/>
  <c r="BB1769" s="1"/>
  <c r="Z1770"/>
  <c r="BB1770" s="1"/>
  <c r="Z1771"/>
  <c r="BB1771" s="1"/>
  <c r="Z1772"/>
  <c r="BB1772" s="1"/>
  <c r="Z1773"/>
  <c r="BB1773" s="1"/>
  <c r="Z1774"/>
  <c r="BB1774" s="1"/>
  <c r="Z1775"/>
  <c r="BB1775" s="1"/>
  <c r="Z1776"/>
  <c r="BB1776" s="1"/>
  <c r="Z1777"/>
  <c r="BB1777" s="1"/>
  <c r="Z1778"/>
  <c r="BB1778" s="1"/>
  <c r="Z1779"/>
  <c r="BB1779" s="1"/>
  <c r="Z1780"/>
  <c r="BB1780" s="1"/>
  <c r="Z1781"/>
  <c r="BB1781" s="1"/>
  <c r="Z1782"/>
  <c r="BB1782" s="1"/>
  <c r="Z1783"/>
  <c r="BB1783" s="1"/>
  <c r="Z1784"/>
  <c r="BB1784" s="1"/>
  <c r="Z1785"/>
  <c r="BB1785" s="1"/>
  <c r="Z1786"/>
  <c r="BB1786" s="1"/>
  <c r="Z1787"/>
  <c r="BB1787" s="1"/>
  <c r="Z1788"/>
  <c r="BB1788" s="1"/>
  <c r="Z1789"/>
  <c r="BB1789" s="1"/>
  <c r="Z1790"/>
  <c r="BB1790" s="1"/>
  <c r="Z1791"/>
  <c r="BB1791" s="1"/>
  <c r="Z1792"/>
  <c r="BB1792" s="1"/>
  <c r="Z1793"/>
  <c r="BB1793" s="1"/>
  <c r="Z1794"/>
  <c r="BB1794" s="1"/>
  <c r="Z1795"/>
  <c r="BB1795" s="1"/>
  <c r="Z1796"/>
  <c r="BB1796" s="1"/>
  <c r="Z1797"/>
  <c r="BB1797" s="1"/>
  <c r="Z1798"/>
  <c r="BB1798" s="1"/>
  <c r="Z1799"/>
  <c r="BB1799" s="1"/>
  <c r="Z1800"/>
  <c r="BB1800" s="1"/>
  <c r="Z1801"/>
  <c r="BB1801" s="1"/>
  <c r="Z1802"/>
  <c r="BB1802" s="1"/>
  <c r="Z1803"/>
  <c r="BB1803" s="1"/>
  <c r="Z1804"/>
  <c r="BB1804" s="1"/>
  <c r="Z1805"/>
  <c r="BB1805" s="1"/>
  <c r="Z1806"/>
  <c r="BB1806" s="1"/>
  <c r="Z1807"/>
  <c r="BB1807" s="1"/>
  <c r="Z1808"/>
  <c r="BB1808" s="1"/>
  <c r="Z1809"/>
  <c r="BB1809" s="1"/>
  <c r="Z1810"/>
  <c r="BB1810" s="1"/>
  <c r="Z1811"/>
  <c r="BB1811" s="1"/>
  <c r="Z1812"/>
  <c r="BB1812" s="1"/>
  <c r="Z1813"/>
  <c r="BB1813" s="1"/>
  <c r="Z1814"/>
  <c r="BB1814" s="1"/>
  <c r="Z1815"/>
  <c r="BB1815" s="1"/>
  <c r="Z1816"/>
  <c r="BB1816" s="1"/>
  <c r="Z1817"/>
  <c r="BB1817" s="1"/>
  <c r="Z1818"/>
  <c r="BB1818" s="1"/>
  <c r="Z1819"/>
  <c r="BB1819" s="1"/>
  <c r="Z1820"/>
  <c r="BB1820" s="1"/>
  <c r="Z1821"/>
  <c r="BB1821" s="1"/>
  <c r="Z1822"/>
  <c r="BB1822" s="1"/>
  <c r="Z1823"/>
  <c r="BB1823" s="1"/>
  <c r="Z1824"/>
  <c r="BB1824" s="1"/>
  <c r="Z1825"/>
  <c r="BB1825" s="1"/>
  <c r="Z1826"/>
  <c r="BB1826" s="1"/>
  <c r="Z1827"/>
  <c r="BB1827" s="1"/>
  <c r="Z1828"/>
  <c r="BB1828" s="1"/>
  <c r="Z1829"/>
  <c r="BB1829" s="1"/>
  <c r="Z1830"/>
  <c r="BB1830" s="1"/>
  <c r="Z1831"/>
  <c r="BB1831" s="1"/>
  <c r="Z1832"/>
  <c r="BB1832" s="1"/>
  <c r="Z1833"/>
  <c r="BB1833" s="1"/>
  <c r="Z1834"/>
  <c r="BB1834" s="1"/>
  <c r="Z1835"/>
  <c r="BB1835" s="1"/>
  <c r="Z1836"/>
  <c r="BB1836" s="1"/>
  <c r="Z1837"/>
  <c r="BB1837" s="1"/>
  <c r="Z1838"/>
  <c r="BB1838" s="1"/>
  <c r="Z1839"/>
  <c r="BB1839" s="1"/>
  <c r="Z1840"/>
  <c r="BB1840" s="1"/>
  <c r="Z1858"/>
  <c r="BB1858" s="1"/>
  <c r="Z1859"/>
  <c r="BB1859" s="1"/>
  <c r="Z1860"/>
  <c r="BB1860" s="1"/>
  <c r="Z1861"/>
  <c r="BB1861" s="1"/>
  <c r="Z1862"/>
  <c r="BB1862" s="1"/>
  <c r="Z1863"/>
  <c r="BB1863" s="1"/>
  <c r="Z1864"/>
  <c r="BB1864" s="1"/>
  <c r="Z1865"/>
  <c r="BB1865" s="1"/>
  <c r="Z1866"/>
  <c r="BB1866" s="1"/>
  <c r="Z1867"/>
  <c r="BB1867" s="1"/>
  <c r="Z1868"/>
  <c r="BB1868" s="1"/>
  <c r="Z1869"/>
  <c r="BB1869" s="1"/>
  <c r="Z1870"/>
  <c r="BB1870" s="1"/>
  <c r="Z1871"/>
  <c r="BB1871" s="1"/>
  <c r="Z1872"/>
  <c r="BB1872" s="1"/>
  <c r="Z1873"/>
  <c r="BB1873" s="1"/>
  <c r="Z1874"/>
  <c r="BB1874" s="1"/>
  <c r="Z1875"/>
  <c r="BB1875" s="1"/>
  <c r="Z1876"/>
  <c r="BB1876" s="1"/>
  <c r="Z1877"/>
  <c r="BB1877" s="1"/>
  <c r="Z1878"/>
  <c r="BB1878" s="1"/>
  <c r="Z1879"/>
  <c r="BB1879" s="1"/>
  <c r="Z1880"/>
  <c r="BB1880" s="1"/>
  <c r="Z1881"/>
  <c r="BB1881" s="1"/>
  <c r="Z1882"/>
  <c r="BB1882" s="1"/>
  <c r="Z1883"/>
  <c r="BB1883" s="1"/>
  <c r="Z1884"/>
  <c r="BB1884" s="1"/>
  <c r="Z1885"/>
  <c r="BB1885" s="1"/>
  <c r="Z1886"/>
  <c r="BB1886" s="1"/>
  <c r="Z1887"/>
  <c r="BB1887" s="1"/>
  <c r="Z1888"/>
  <c r="BB1888" s="1"/>
  <c r="Z1889"/>
  <c r="BB1889" s="1"/>
  <c r="Z1890"/>
  <c r="BB1890" s="1"/>
  <c r="Z1891"/>
  <c r="BB1891" s="1"/>
  <c r="Z1892"/>
  <c r="BB1892" s="1"/>
  <c r="Z1893"/>
  <c r="BB1893" s="1"/>
  <c r="Z1894"/>
  <c r="BB1894" s="1"/>
  <c r="Z1895"/>
  <c r="BB1895" s="1"/>
  <c r="Z1896"/>
  <c r="BB1896" s="1"/>
  <c r="Z1897"/>
  <c r="BB1897" s="1"/>
  <c r="Z1898"/>
  <c r="BB1898" s="1"/>
  <c r="Z1899"/>
  <c r="BB1899" s="1"/>
  <c r="Z1900"/>
  <c r="BB1900" s="1"/>
  <c r="Z1901"/>
  <c r="BB1901" s="1"/>
  <c r="Z1902"/>
  <c r="BB1902" s="1"/>
  <c r="Z1903"/>
  <c r="BB1903" s="1"/>
  <c r="Z1904"/>
  <c r="BB1904" s="1"/>
  <c r="Z1905"/>
  <c r="BB1905" s="1"/>
  <c r="Z1906"/>
  <c r="BB1906" s="1"/>
  <c r="Z1907"/>
  <c r="BB1907" s="1"/>
  <c r="Z1908"/>
  <c r="BB1908" s="1"/>
  <c r="Z1909"/>
  <c r="BB1909" s="1"/>
  <c r="Z1910"/>
  <c r="BB1910" s="1"/>
  <c r="Z1911"/>
  <c r="BB1911" s="1"/>
  <c r="Z1912"/>
  <c r="BB1912" s="1"/>
  <c r="Z1913"/>
  <c r="BB1913" s="1"/>
  <c r="Z1914"/>
  <c r="BB1914" s="1"/>
  <c r="Z1915"/>
  <c r="BB1915" s="1"/>
  <c r="Z1916"/>
  <c r="BB1916" s="1"/>
  <c r="Z1917"/>
  <c r="BB1917" s="1"/>
  <c r="Z1918"/>
  <c r="BB1918" s="1"/>
  <c r="Z1919"/>
  <c r="BB1919" s="1"/>
  <c r="Z1920"/>
  <c r="BB1920" s="1"/>
  <c r="Z1921"/>
  <c r="BB1921" s="1"/>
  <c r="Z1922"/>
  <c r="BB1922" s="1"/>
  <c r="Z1923"/>
  <c r="BB1923" s="1"/>
  <c r="Z1924"/>
  <c r="BB1924" s="1"/>
  <c r="Z1925"/>
  <c r="BB1925" s="1"/>
  <c r="Z1926"/>
  <c r="BB1926" s="1"/>
  <c r="Z1927"/>
  <c r="BB1927" s="1"/>
  <c r="Z1928"/>
  <c r="BB1928" s="1"/>
  <c r="Z1929"/>
  <c r="BB1929" s="1"/>
  <c r="Z1930"/>
  <c r="BB1930" s="1"/>
  <c r="Z1931"/>
  <c r="BB1931" s="1"/>
  <c r="Z1932"/>
  <c r="BB1932" s="1"/>
  <c r="Z1933"/>
  <c r="BB1933" s="1"/>
  <c r="Z1934"/>
  <c r="BB1934" s="1"/>
  <c r="Z1935"/>
  <c r="BB1935" s="1"/>
  <c r="Z1936"/>
  <c r="BB1936" s="1"/>
  <c r="Z1937"/>
  <c r="BB1937" s="1"/>
  <c r="Z1938"/>
  <c r="BB1938" s="1"/>
  <c r="Z1939"/>
  <c r="BB1939" s="1"/>
  <c r="Z1940"/>
  <c r="BB1940" s="1"/>
  <c r="Z1941"/>
  <c r="BB1941" s="1"/>
  <c r="Z1942"/>
  <c r="BB1942" s="1"/>
  <c r="Z1943"/>
  <c r="BB1943" s="1"/>
  <c r="Z1944"/>
  <c r="BB1944" s="1"/>
  <c r="Z1945"/>
  <c r="BB1945" s="1"/>
  <c r="Z1946"/>
  <c r="BB1946" s="1"/>
  <c r="Z1947"/>
  <c r="BB1947" s="1"/>
  <c r="Z1948"/>
  <c r="BB1948" s="1"/>
  <c r="Z1949"/>
  <c r="BB1949" s="1"/>
  <c r="Z1950"/>
  <c r="BB1950" s="1"/>
  <c r="Z1951"/>
  <c r="BB1951" s="1"/>
  <c r="Z1952"/>
  <c r="BB1952" s="1"/>
  <c r="Z1953"/>
  <c r="BB1953" s="1"/>
  <c r="Z1954"/>
  <c r="BB1954" s="1"/>
  <c r="Z1955"/>
  <c r="BB1955" s="1"/>
  <c r="Z1956"/>
  <c r="BB1956" s="1"/>
  <c r="Z1957"/>
  <c r="BB1957" s="1"/>
  <c r="Z1958"/>
  <c r="BB1958" s="1"/>
  <c r="Z1959"/>
  <c r="BB1959" s="1"/>
  <c r="Z1960"/>
  <c r="BB1960" s="1"/>
  <c r="Z1961"/>
  <c r="BB1961" s="1"/>
  <c r="Z1962"/>
  <c r="BB1962" s="1"/>
  <c r="Z1963"/>
  <c r="BB1963" s="1"/>
  <c r="Z1964"/>
  <c r="BB1964" s="1"/>
  <c r="Z1965"/>
  <c r="BB1965" s="1"/>
  <c r="Z1966"/>
  <c r="BB1966" s="1"/>
  <c r="Z1967"/>
  <c r="BB1967" s="1"/>
  <c r="Z1968"/>
  <c r="BB1968" s="1"/>
  <c r="Z1969"/>
  <c r="BB1969" s="1"/>
  <c r="Z1970"/>
  <c r="BB1970" s="1"/>
  <c r="Z1971"/>
  <c r="BB1971" s="1"/>
  <c r="Z1972"/>
  <c r="BB1972" s="1"/>
  <c r="Z1973"/>
  <c r="BB1973" s="1"/>
  <c r="Z1974"/>
  <c r="BB1974" s="1"/>
  <c r="Z1975"/>
  <c r="BB1975" s="1"/>
  <c r="Z1976"/>
  <c r="BB1976" s="1"/>
  <c r="Z1977"/>
  <c r="BB1977" s="1"/>
  <c r="Z1978"/>
  <c r="BB1978" s="1"/>
  <c r="Z1979"/>
  <c r="BB1979" s="1"/>
  <c r="Z1980"/>
  <c r="BB1980" s="1"/>
  <c r="Z1981"/>
  <c r="BB1981" s="1"/>
  <c r="Z1982"/>
  <c r="BB1982" s="1"/>
  <c r="Z1983"/>
  <c r="BB1983" s="1"/>
  <c r="Z1984"/>
  <c r="BB1984" s="1"/>
  <c r="Z1985"/>
  <c r="BB1985" s="1"/>
  <c r="Z1986"/>
  <c r="BB1986" s="1"/>
  <c r="Z1987"/>
  <c r="BB1987" s="1"/>
  <c r="Z1988"/>
  <c r="BB1988" s="1"/>
  <c r="Z1989"/>
  <c r="BB1989" s="1"/>
  <c r="Z1990"/>
  <c r="BB1990" s="1"/>
  <c r="Z1991"/>
  <c r="BB1991" s="1"/>
  <c r="Z1992"/>
  <c r="BB1992" s="1"/>
  <c r="Z1993"/>
  <c r="BB1993" s="1"/>
  <c r="Z1994"/>
  <c r="BB1994" s="1"/>
  <c r="Z1995"/>
  <c r="BB1995" s="1"/>
  <c r="Z1996"/>
  <c r="BB1996" s="1"/>
  <c r="Z1997"/>
  <c r="BB1997" s="1"/>
  <c r="Z1998"/>
  <c r="BB1998" s="1"/>
  <c r="Z1999"/>
  <c r="BB1999" s="1"/>
  <c r="Z2000"/>
  <c r="BB2000" s="1"/>
  <c r="Z2001"/>
  <c r="BB2001" s="1"/>
  <c r="Z2002"/>
  <c r="BB2002" s="1"/>
  <c r="Z2003"/>
  <c r="BB2003" s="1"/>
  <c r="Z2004"/>
  <c r="BB2004" s="1"/>
  <c r="Z2005"/>
  <c r="BB2005" s="1"/>
  <c r="Z2006"/>
  <c r="BB2006" s="1"/>
  <c r="Z2007"/>
  <c r="BB2007" s="1"/>
  <c r="Z2008"/>
  <c r="BB2008" s="1"/>
  <c r="Z2009"/>
  <c r="BB2009" s="1"/>
  <c r="Z2010"/>
  <c r="BB2010" s="1"/>
  <c r="Z2011"/>
  <c r="BB2011" s="1"/>
  <c r="Z2012"/>
  <c r="BB2012" s="1"/>
  <c r="Z2013"/>
  <c r="BB2013" s="1"/>
  <c r="Z2014"/>
  <c r="BB2014" s="1"/>
  <c r="Z2015"/>
  <c r="BB2015" s="1"/>
  <c r="Z2016"/>
  <c r="BB2016" s="1"/>
  <c r="Z2017"/>
  <c r="BB2017" s="1"/>
  <c r="Z2018"/>
  <c r="BB2018" s="1"/>
  <c r="Z2019"/>
  <c r="BB2019" s="1"/>
  <c r="Z2020"/>
  <c r="BB2020" s="1"/>
  <c r="Z2021"/>
  <c r="BB2021" s="1"/>
  <c r="Z2022"/>
  <c r="BB2022" s="1"/>
  <c r="Z2023"/>
  <c r="BB2023" s="1"/>
  <c r="Z2024"/>
  <c r="BB2024" s="1"/>
  <c r="Z2025"/>
  <c r="BB2025" s="1"/>
  <c r="Z2026"/>
  <c r="BB2026" s="1"/>
  <c r="Z2027"/>
  <c r="BB2027" s="1"/>
  <c r="Z2028"/>
  <c r="BB2028" s="1"/>
  <c r="Z2029"/>
  <c r="BB2029" s="1"/>
  <c r="Z2030"/>
  <c r="BB2030" s="1"/>
  <c r="Z2031"/>
  <c r="BB2031" s="1"/>
  <c r="Z2032"/>
  <c r="BB2032" s="1"/>
  <c r="Z2033"/>
  <c r="BB2033" s="1"/>
  <c r="Z2034"/>
  <c r="BB2034" s="1"/>
  <c r="Z2035"/>
  <c r="BB2035" s="1"/>
  <c r="Z2036"/>
  <c r="BB2036" s="1"/>
  <c r="Z2037"/>
  <c r="BB2037" s="1"/>
  <c r="Z2038"/>
  <c r="BB2038" s="1"/>
  <c r="Z2039"/>
  <c r="BB2039" s="1"/>
  <c r="Z2040"/>
  <c r="BB2040" s="1"/>
  <c r="Z2041"/>
  <c r="BB2041" s="1"/>
  <c r="Z2042"/>
  <c r="BB2042" s="1"/>
  <c r="Z2043"/>
  <c r="BB2043" s="1"/>
  <c r="Z2044"/>
  <c r="BB2044" s="1"/>
  <c r="Z2045"/>
  <c r="BB2045" s="1"/>
  <c r="Z2046"/>
  <c r="BB2046" s="1"/>
  <c r="Z2047"/>
  <c r="BB2047" s="1"/>
  <c r="Z2048"/>
  <c r="BB2048" s="1"/>
  <c r="Z2049"/>
  <c r="BB2049" s="1"/>
  <c r="Z2050"/>
  <c r="BB2050" s="1"/>
  <c r="Z2051"/>
  <c r="BB2051" s="1"/>
  <c r="Z2052"/>
  <c r="BB2052" s="1"/>
  <c r="Z2053"/>
  <c r="BB2053" s="1"/>
  <c r="Z2054"/>
  <c r="BB2054" s="1"/>
  <c r="Z2055"/>
  <c r="BB2055" s="1"/>
  <c r="Z2056"/>
  <c r="BB2056" s="1"/>
  <c r="Z2057"/>
  <c r="BB2057" s="1"/>
  <c r="Z2058"/>
  <c r="BB2058" s="1"/>
  <c r="Z2059"/>
  <c r="BB2059" s="1"/>
  <c r="Z2060"/>
  <c r="BB2060" s="1"/>
  <c r="Z2061"/>
  <c r="BB2061" s="1"/>
  <c r="Z2062"/>
  <c r="BB2062" s="1"/>
  <c r="Z2063"/>
  <c r="BB2063" s="1"/>
  <c r="Z2064"/>
  <c r="BB2064" s="1"/>
  <c r="Z2065"/>
  <c r="BB2065" s="1"/>
  <c r="Z2066"/>
  <c r="BB2066" s="1"/>
  <c r="Z2067"/>
  <c r="BB2067" s="1"/>
  <c r="Z2068"/>
  <c r="BB2068" s="1"/>
  <c r="Z2069"/>
  <c r="BB2069" s="1"/>
  <c r="Z2070"/>
  <c r="BB2070" s="1"/>
  <c r="Z2071"/>
  <c r="BB2071" s="1"/>
  <c r="Z2072"/>
  <c r="BB2072" s="1"/>
  <c r="Z2073"/>
  <c r="BB2073" s="1"/>
  <c r="Z2074"/>
  <c r="BB2074" s="1"/>
  <c r="Z2075"/>
  <c r="BB2075" s="1"/>
  <c r="Z2076"/>
  <c r="BB2076" s="1"/>
  <c r="Z2077"/>
  <c r="BB2077" s="1"/>
  <c r="Z2078"/>
  <c r="BB2078" s="1"/>
  <c r="Z2079"/>
  <c r="BB2079" s="1"/>
  <c r="Z2080"/>
  <c r="BB2080" s="1"/>
  <c r="Z2081"/>
  <c r="BB2081" s="1"/>
  <c r="Z2082"/>
  <c r="BB2082" s="1"/>
  <c r="Z2083"/>
  <c r="BB2083" s="1"/>
  <c r="Z2084"/>
  <c r="BB2084" s="1"/>
  <c r="Z2085"/>
  <c r="BB2085" s="1"/>
  <c r="Z2086"/>
  <c r="BB2086" s="1"/>
  <c r="Z2087"/>
  <c r="BB2087" s="1"/>
  <c r="Z2088"/>
  <c r="BB2088" s="1"/>
  <c r="Z2089"/>
  <c r="BB2089" s="1"/>
  <c r="Z2090"/>
  <c r="BB2090" s="1"/>
  <c r="Z2091"/>
  <c r="BB2091" s="1"/>
  <c r="Z2092"/>
  <c r="BB2092" s="1"/>
  <c r="Z2093"/>
  <c r="BB2093" s="1"/>
  <c r="Z2094"/>
  <c r="BB2094" s="1"/>
  <c r="Z2095"/>
  <c r="BB2095" s="1"/>
  <c r="Z2096"/>
  <c r="BB2096" s="1"/>
  <c r="Z2097"/>
  <c r="BB2097" s="1"/>
  <c r="Z2098"/>
  <c r="BB2098" s="1"/>
  <c r="Z2099"/>
  <c r="BB2099" s="1"/>
  <c r="Z2100"/>
  <c r="BB2100" s="1"/>
  <c r="Z2101"/>
  <c r="BB2101" s="1"/>
  <c r="Z2102"/>
  <c r="BB2102" s="1"/>
  <c r="Z2103"/>
  <c r="BB2103" s="1"/>
  <c r="Z2104"/>
  <c r="BB2104" s="1"/>
  <c r="Z2105"/>
  <c r="BB2105" s="1"/>
  <c r="Z2106"/>
  <c r="BB2106" s="1"/>
  <c r="Z2107"/>
  <c r="BB2107" s="1"/>
  <c r="Z2108"/>
  <c r="BB2108" s="1"/>
  <c r="Z2109"/>
  <c r="BB2109" s="1"/>
  <c r="Z2110"/>
  <c r="BB2110" s="1"/>
  <c r="Z2111"/>
  <c r="BB2111" s="1"/>
  <c r="Z2112"/>
  <c r="BB2112" s="1"/>
  <c r="Z2113"/>
  <c r="BB2113" s="1"/>
  <c r="Z2114"/>
  <c r="BB2114" s="1"/>
  <c r="Z2115"/>
  <c r="BB2115" s="1"/>
  <c r="Z2116"/>
  <c r="BB2116" s="1"/>
  <c r="Z2117"/>
  <c r="BB2117" s="1"/>
  <c r="Z2118"/>
  <c r="BB2118" s="1"/>
  <c r="Z2119"/>
  <c r="BB2119" s="1"/>
  <c r="Z2120"/>
  <c r="BB2120" s="1"/>
  <c r="Z2121"/>
  <c r="BB2121" s="1"/>
  <c r="Z2122"/>
  <c r="BB2122" s="1"/>
  <c r="Z2123"/>
  <c r="BB2123" s="1"/>
  <c r="Z2124"/>
  <c r="BB2124" s="1"/>
  <c r="Z2125"/>
  <c r="BB2125" s="1"/>
  <c r="Z2126"/>
  <c r="BB2126" s="1"/>
  <c r="Z2127"/>
  <c r="BB2127" s="1"/>
  <c r="Z2128"/>
  <c r="BB2128" s="1"/>
  <c r="Z2129"/>
  <c r="BB2129" s="1"/>
  <c r="Z2130"/>
  <c r="BB2130" s="1"/>
  <c r="Z2131"/>
  <c r="BB2131" s="1"/>
  <c r="Z2132"/>
  <c r="BB2132" s="1"/>
  <c r="Z2133"/>
  <c r="BB2133" s="1"/>
  <c r="Z2134"/>
  <c r="BB2134" s="1"/>
  <c r="Z2135"/>
  <c r="BB2135" s="1"/>
  <c r="Z2136"/>
  <c r="BB2136" s="1"/>
  <c r="Z2137"/>
  <c r="BB2137" s="1"/>
  <c r="Z2138"/>
  <c r="BB2138" s="1"/>
  <c r="Z2139"/>
  <c r="BB2139" s="1"/>
  <c r="Z2140"/>
  <c r="BB2140" s="1"/>
  <c r="Z2141"/>
  <c r="BB2141" s="1"/>
  <c r="Z2142"/>
  <c r="BB2142" s="1"/>
  <c r="Z2143"/>
  <c r="BB2143" s="1"/>
  <c r="Z2144"/>
  <c r="BB2144" s="1"/>
  <c r="Z2145"/>
  <c r="BB2145" s="1"/>
  <c r="Z2146"/>
  <c r="BB2146" s="1"/>
  <c r="Z2147"/>
  <c r="BB2147" s="1"/>
  <c r="Z2148"/>
  <c r="BB2148" s="1"/>
  <c r="Z2149"/>
  <c r="BB2149" s="1"/>
  <c r="Z2150"/>
  <c r="BB2150" s="1"/>
  <c r="Z2151"/>
  <c r="BB2151" s="1"/>
  <c r="Z2152"/>
  <c r="BB2152" s="1"/>
  <c r="Z736"/>
  <c r="BB736" s="1"/>
  <c r="Z737"/>
  <c r="BB737" s="1"/>
  <c r="Z738"/>
  <c r="BB738" s="1"/>
  <c r="Z739"/>
  <c r="BB739" s="1"/>
  <c r="Z740"/>
  <c r="BB740" s="1"/>
  <c r="Z741"/>
  <c r="BB741" s="1"/>
  <c r="Z742"/>
  <c r="BB742" s="1"/>
  <c r="Z743"/>
  <c r="BB743" s="1"/>
  <c r="Z744"/>
  <c r="BB744" s="1"/>
  <c r="Z745"/>
  <c r="BB745" s="1"/>
  <c r="Z746"/>
  <c r="BB746" s="1"/>
  <c r="Z747"/>
  <c r="BB747" s="1"/>
  <c r="Z748"/>
  <c r="BB748" s="1"/>
  <c r="Z749"/>
  <c r="BB749" s="1"/>
  <c r="Z750"/>
  <c r="BB750" s="1"/>
  <c r="Z751"/>
  <c r="BB751" s="1"/>
  <c r="Z752"/>
  <c r="BB752" s="1"/>
  <c r="Z753"/>
  <c r="BB753" s="1"/>
  <c r="Z754"/>
  <c r="BB754" s="1"/>
  <c r="Z4"/>
  <c r="BA4" s="1"/>
  <c r="Z5"/>
  <c r="BA5" s="1"/>
  <c r="Z6"/>
  <c r="BA6" s="1"/>
  <c r="Z7"/>
  <c r="BA7" s="1"/>
  <c r="Z8"/>
  <c r="BA8" s="1"/>
  <c r="Z9"/>
  <c r="BA9" s="1"/>
  <c r="Z10"/>
  <c r="BA10" s="1"/>
  <c r="Z11"/>
  <c r="BA11" s="1"/>
  <c r="Z12"/>
  <c r="BA12" s="1"/>
  <c r="Z13"/>
  <c r="BA13" s="1"/>
  <c r="Z14"/>
  <c r="BA14" s="1"/>
  <c r="Z15"/>
  <c r="BA15" s="1"/>
  <c r="Z16"/>
  <c r="BA16" s="1"/>
  <c r="Z17"/>
  <c r="BA17" s="1"/>
  <c r="Z18"/>
  <c r="BA18" s="1"/>
  <c r="Z19"/>
  <c r="BA19" s="1"/>
  <c r="Z20"/>
  <c r="BA20" s="1"/>
  <c r="Z21"/>
  <c r="BA21" s="1"/>
  <c r="Z22"/>
  <c r="BA22" s="1"/>
  <c r="Z23"/>
  <c r="BA23" s="1"/>
  <c r="Z24"/>
  <c r="BA24" s="1"/>
  <c r="Z25"/>
  <c r="BA25" s="1"/>
  <c r="Z26"/>
  <c r="BA26" s="1"/>
  <c r="Z27"/>
  <c r="BA27" s="1"/>
  <c r="Z28"/>
  <c r="BA28" s="1"/>
  <c r="Z29"/>
  <c r="BA29" s="1"/>
  <c r="Z30"/>
  <c r="BA30" s="1"/>
  <c r="Z31"/>
  <c r="BA31" s="1"/>
  <c r="Z32"/>
  <c r="BA32" s="1"/>
  <c r="Z33"/>
  <c r="BA33" s="1"/>
  <c r="Z34"/>
  <c r="BA34" s="1"/>
  <c r="Z35"/>
  <c r="BA35" s="1"/>
  <c r="Z36"/>
  <c r="BA36" s="1"/>
  <c r="Z37"/>
  <c r="BA37" s="1"/>
  <c r="Z38"/>
  <c r="BA38" s="1"/>
  <c r="Z39"/>
  <c r="BA39" s="1"/>
  <c r="Z40"/>
  <c r="BA40" s="1"/>
  <c r="Z41"/>
  <c r="BA41" s="1"/>
  <c r="Z42"/>
  <c r="BA42" s="1"/>
  <c r="Z43"/>
  <c r="BA43" s="1"/>
  <c r="Z44"/>
  <c r="BA44" s="1"/>
  <c r="Z45"/>
  <c r="BA45" s="1"/>
  <c r="Z46"/>
  <c r="BA46" s="1"/>
  <c r="Z47"/>
  <c r="BA47" s="1"/>
  <c r="Z48"/>
  <c r="BA48" s="1"/>
  <c r="Z49"/>
  <c r="BA49" s="1"/>
  <c r="Z50"/>
  <c r="BA50" s="1"/>
  <c r="Z51"/>
  <c r="BA51" s="1"/>
  <c r="Z52"/>
  <c r="BA52" s="1"/>
  <c r="Z53"/>
  <c r="BA53" s="1"/>
  <c r="Z54"/>
  <c r="BA54" s="1"/>
  <c r="Z55"/>
  <c r="BA55" s="1"/>
  <c r="Z56"/>
  <c r="BA56" s="1"/>
  <c r="Z57"/>
  <c r="BA57" s="1"/>
  <c r="Z58"/>
  <c r="BA58" s="1"/>
  <c r="Z59"/>
  <c r="BA59" s="1"/>
  <c r="Z60"/>
  <c r="BA60" s="1"/>
  <c r="Z61"/>
  <c r="BA61" s="1"/>
  <c r="Z62"/>
  <c r="BA62" s="1"/>
  <c r="Z63"/>
  <c r="BA63" s="1"/>
  <c r="Z64"/>
  <c r="BA64" s="1"/>
  <c r="Z65"/>
  <c r="BA65" s="1"/>
  <c r="Z66"/>
  <c r="BA66" s="1"/>
  <c r="Z67"/>
  <c r="BA67" s="1"/>
  <c r="Z68"/>
  <c r="BA68" s="1"/>
  <c r="Z69"/>
  <c r="BA69" s="1"/>
  <c r="Z70"/>
  <c r="BA70" s="1"/>
  <c r="Z71"/>
  <c r="BA71" s="1"/>
  <c r="Z72"/>
  <c r="BA72" s="1"/>
  <c r="Z73"/>
  <c r="BA73" s="1"/>
  <c r="Z74"/>
  <c r="BA74" s="1"/>
  <c r="Z75"/>
  <c r="BA75" s="1"/>
  <c r="Z76"/>
  <c r="BA76" s="1"/>
  <c r="Z77"/>
  <c r="BA77" s="1"/>
  <c r="Z78"/>
  <c r="BA78" s="1"/>
  <c r="Z79"/>
  <c r="BA79" s="1"/>
  <c r="Z80"/>
  <c r="BA80" s="1"/>
  <c r="Z81"/>
  <c r="BA81" s="1"/>
  <c r="Z82"/>
  <c r="BA82" s="1"/>
  <c r="Z83"/>
  <c r="BA83" s="1"/>
  <c r="Z84"/>
  <c r="BA84" s="1"/>
  <c r="Z85"/>
  <c r="BA85" s="1"/>
  <c r="Z86"/>
  <c r="BA86" s="1"/>
  <c r="Z87"/>
  <c r="BA87" s="1"/>
  <c r="Z88"/>
  <c r="BA88" s="1"/>
  <c r="Z89"/>
  <c r="BA89" s="1"/>
  <c r="Z90"/>
  <c r="BA90" s="1"/>
  <c r="Z91"/>
  <c r="BA91" s="1"/>
  <c r="Z92"/>
  <c r="BA92" s="1"/>
  <c r="Z93"/>
  <c r="BA93" s="1"/>
  <c r="Z94"/>
  <c r="BA94" s="1"/>
  <c r="Z95"/>
  <c r="BA95" s="1"/>
  <c r="Z96"/>
  <c r="BA96" s="1"/>
  <c r="Z97"/>
  <c r="BA97" s="1"/>
  <c r="Z98"/>
  <c r="BA98" s="1"/>
  <c r="Z99"/>
  <c r="BA99" s="1"/>
  <c r="Z100"/>
  <c r="BA100" s="1"/>
  <c r="Z101"/>
  <c r="BA101" s="1"/>
  <c r="Z102"/>
  <c r="BA102" s="1"/>
  <c r="Z103"/>
  <c r="BA103" s="1"/>
  <c r="Z104"/>
  <c r="BA104" s="1"/>
  <c r="Z105"/>
  <c r="BA105" s="1"/>
  <c r="Z106"/>
  <c r="BA106" s="1"/>
  <c r="Z107"/>
  <c r="BA107" s="1"/>
  <c r="Z108"/>
  <c r="BA108" s="1"/>
  <c r="Z109"/>
  <c r="BA109" s="1"/>
  <c r="Z110"/>
  <c r="BA110" s="1"/>
  <c r="Z111"/>
  <c r="BA111" s="1"/>
  <c r="Z112"/>
  <c r="BA112" s="1"/>
  <c r="Z113"/>
  <c r="BA113" s="1"/>
  <c r="Z114"/>
  <c r="BA114" s="1"/>
  <c r="Z115"/>
  <c r="BA115" s="1"/>
  <c r="Z116"/>
  <c r="BA116" s="1"/>
  <c r="Z117"/>
  <c r="BA117" s="1"/>
  <c r="Z118"/>
  <c r="BA118" s="1"/>
  <c r="Z119"/>
  <c r="BA119" s="1"/>
  <c r="Z120"/>
  <c r="BA120" s="1"/>
  <c r="Z121"/>
  <c r="BA121" s="1"/>
  <c r="Z122"/>
  <c r="BA122" s="1"/>
  <c r="Z123"/>
  <c r="BA123" s="1"/>
  <c r="Z124"/>
  <c r="BA124" s="1"/>
  <c r="Z125"/>
  <c r="BA125" s="1"/>
  <c r="Z126"/>
  <c r="BA126" s="1"/>
  <c r="Z127"/>
  <c r="BA127" s="1"/>
  <c r="Z128"/>
  <c r="BA128" s="1"/>
  <c r="Z129"/>
  <c r="BA129" s="1"/>
  <c r="Z130"/>
  <c r="BA130" s="1"/>
  <c r="Z131"/>
  <c r="BA131" s="1"/>
  <c r="Z132"/>
  <c r="BA132" s="1"/>
  <c r="Z133"/>
  <c r="BA133" s="1"/>
  <c r="Z134"/>
  <c r="BA134" s="1"/>
  <c r="Z135"/>
  <c r="BA135" s="1"/>
  <c r="Z136"/>
  <c r="BA136" s="1"/>
  <c r="Z137"/>
  <c r="BA137" s="1"/>
  <c r="Z138"/>
  <c r="BA138" s="1"/>
  <c r="Z139"/>
  <c r="BA139" s="1"/>
  <c r="Z140"/>
  <c r="BA140" s="1"/>
  <c r="Z141"/>
  <c r="BA141" s="1"/>
  <c r="Z142"/>
  <c r="BA142" s="1"/>
  <c r="Z143"/>
  <c r="BA143" s="1"/>
  <c r="Z144"/>
  <c r="BA144" s="1"/>
  <c r="Z145"/>
  <c r="BA145" s="1"/>
  <c r="Z146"/>
  <c r="BA146" s="1"/>
  <c r="Z147"/>
  <c r="BA147" s="1"/>
  <c r="Z148"/>
  <c r="BA148" s="1"/>
  <c r="Z149"/>
  <c r="BA149" s="1"/>
  <c r="Z150"/>
  <c r="BA150" s="1"/>
  <c r="Z151"/>
  <c r="BA151" s="1"/>
  <c r="Z152"/>
  <c r="BA152" s="1"/>
  <c r="Z153"/>
  <c r="BA153" s="1"/>
  <c r="Z154"/>
  <c r="BA154" s="1"/>
  <c r="Z155"/>
  <c r="BA155" s="1"/>
  <c r="Z156"/>
  <c r="BA156" s="1"/>
  <c r="Z157"/>
  <c r="BA157" s="1"/>
  <c r="Z158"/>
  <c r="BA158" s="1"/>
  <c r="Z159"/>
  <c r="BA159" s="1"/>
  <c r="Z160"/>
  <c r="BA160" s="1"/>
  <c r="Z161"/>
  <c r="BA161" s="1"/>
  <c r="Z162"/>
  <c r="BA162" s="1"/>
  <c r="Z163"/>
  <c r="BA163" s="1"/>
  <c r="Z164"/>
  <c r="BA164" s="1"/>
  <c r="Z165"/>
  <c r="BA165" s="1"/>
  <c r="Z166"/>
  <c r="BA166" s="1"/>
  <c r="Z167"/>
  <c r="BA167" s="1"/>
  <c r="Z168"/>
  <c r="BA168" s="1"/>
  <c r="Z169"/>
  <c r="BA169" s="1"/>
  <c r="Z170"/>
  <c r="BA170" s="1"/>
  <c r="Z171"/>
  <c r="BA171" s="1"/>
  <c r="Z172"/>
  <c r="BA172" s="1"/>
  <c r="Z173"/>
  <c r="BA173" s="1"/>
  <c r="Z174"/>
  <c r="BA174" s="1"/>
  <c r="Z175"/>
  <c r="BA175" s="1"/>
  <c r="Z176"/>
  <c r="BA176" s="1"/>
  <c r="Z177"/>
  <c r="BA177" s="1"/>
  <c r="Z178"/>
  <c r="BA178" s="1"/>
  <c r="Z179"/>
  <c r="BA179" s="1"/>
  <c r="Z180"/>
  <c r="BA180" s="1"/>
  <c r="Z181"/>
  <c r="BA181" s="1"/>
  <c r="Z182"/>
  <c r="BA182" s="1"/>
  <c r="Z183"/>
  <c r="BA183" s="1"/>
  <c r="Z184"/>
  <c r="BA184" s="1"/>
  <c r="Z185"/>
  <c r="BA185" s="1"/>
  <c r="Z186"/>
  <c r="BA186" s="1"/>
  <c r="Z187"/>
  <c r="BA187" s="1"/>
  <c r="Z188"/>
  <c r="BA188" s="1"/>
  <c r="Z189"/>
  <c r="BA189" s="1"/>
  <c r="Z190"/>
  <c r="BA190" s="1"/>
  <c r="Z191"/>
  <c r="BA191" s="1"/>
  <c r="Z192"/>
  <c r="BA192" s="1"/>
  <c r="Z193"/>
  <c r="BA193" s="1"/>
  <c r="Z194"/>
  <c r="BA194" s="1"/>
  <c r="Z195"/>
  <c r="BA195" s="1"/>
  <c r="Z196"/>
  <c r="BA196" s="1"/>
  <c r="Z197"/>
  <c r="BA197" s="1"/>
  <c r="Z198"/>
  <c r="BA198" s="1"/>
  <c r="Z199"/>
  <c r="BA199" s="1"/>
  <c r="Z200"/>
  <c r="BA200" s="1"/>
  <c r="Z201"/>
  <c r="BA201" s="1"/>
  <c r="Z202"/>
  <c r="BA202" s="1"/>
  <c r="Z203"/>
  <c r="BA203" s="1"/>
  <c r="Z204"/>
  <c r="BA204" s="1"/>
  <c r="Z205"/>
  <c r="BA205" s="1"/>
  <c r="Z206"/>
  <c r="BA206" s="1"/>
  <c r="Z207"/>
  <c r="BA207" s="1"/>
  <c r="Z208"/>
  <c r="BA208" s="1"/>
  <c r="Z209"/>
  <c r="BA209" s="1"/>
  <c r="Z210"/>
  <c r="BA210" s="1"/>
  <c r="Z211"/>
  <c r="BA211" s="1"/>
  <c r="Z212"/>
  <c r="BA212" s="1"/>
  <c r="Z213"/>
  <c r="BA213" s="1"/>
  <c r="Z214"/>
  <c r="BA214" s="1"/>
  <c r="Z215"/>
  <c r="BA215" s="1"/>
  <c r="Z216"/>
  <c r="BA216" s="1"/>
  <c r="Z217"/>
  <c r="BA217" s="1"/>
  <c r="Z218"/>
  <c r="BA218" s="1"/>
  <c r="Z219"/>
  <c r="BA219" s="1"/>
  <c r="Z220"/>
  <c r="BA220" s="1"/>
  <c r="Z221"/>
  <c r="BA221" s="1"/>
  <c r="Z222"/>
  <c r="BA222" s="1"/>
  <c r="Z223"/>
  <c r="BA223" s="1"/>
  <c r="Z224"/>
  <c r="BA224" s="1"/>
  <c r="Z225"/>
  <c r="BA225" s="1"/>
  <c r="Z226"/>
  <c r="BA226" s="1"/>
  <c r="Z227"/>
  <c r="BA227" s="1"/>
  <c r="Z228"/>
  <c r="BA228" s="1"/>
  <c r="Z229"/>
  <c r="BA229" s="1"/>
  <c r="Z230"/>
  <c r="BA230" s="1"/>
  <c r="Z231"/>
  <c r="BA231" s="1"/>
  <c r="Z232"/>
  <c r="BA232" s="1"/>
  <c r="Z233"/>
  <c r="BA233" s="1"/>
  <c r="Z234"/>
  <c r="BA234" s="1"/>
  <c r="Z235"/>
  <c r="BA235" s="1"/>
  <c r="Z236"/>
  <c r="BA236" s="1"/>
  <c r="Z237"/>
  <c r="BA237" s="1"/>
  <c r="Z238"/>
  <c r="BA238" s="1"/>
  <c r="Z239"/>
  <c r="BA239" s="1"/>
  <c r="Z240"/>
  <c r="BA240" s="1"/>
  <c r="Z241"/>
  <c r="BA241" s="1"/>
  <c r="Z242"/>
  <c r="BA242" s="1"/>
  <c r="Z243"/>
  <c r="BA243" s="1"/>
  <c r="Z244"/>
  <c r="BA244" s="1"/>
  <c r="Z245"/>
  <c r="BA245" s="1"/>
  <c r="Z246"/>
  <c r="BA246" s="1"/>
  <c r="Z247"/>
  <c r="BA247" s="1"/>
  <c r="Z248"/>
  <c r="BA248" s="1"/>
  <c r="Z249"/>
  <c r="BA249" s="1"/>
  <c r="Z250"/>
  <c r="BA250" s="1"/>
  <c r="Z251"/>
  <c r="BA251" s="1"/>
  <c r="Z252"/>
  <c r="BA252" s="1"/>
  <c r="Z253"/>
  <c r="BA253" s="1"/>
  <c r="Z254"/>
  <c r="BA254" s="1"/>
  <c r="Z255"/>
  <c r="BA255" s="1"/>
  <c r="Z256"/>
  <c r="BA256" s="1"/>
  <c r="Z257"/>
  <c r="BA257" s="1"/>
  <c r="Z258"/>
  <c r="BA258" s="1"/>
  <c r="Z259"/>
  <c r="BA259" s="1"/>
  <c r="Z260"/>
  <c r="BA260" s="1"/>
  <c r="Z261"/>
  <c r="BA261" s="1"/>
  <c r="Z262"/>
  <c r="BA262" s="1"/>
  <c r="Z263"/>
  <c r="BA263" s="1"/>
  <c r="Z264"/>
  <c r="BA264" s="1"/>
  <c r="Z265"/>
  <c r="BA265" s="1"/>
  <c r="Z266"/>
  <c r="BA266" s="1"/>
  <c r="Z267"/>
  <c r="BA267" s="1"/>
  <c r="Z268"/>
  <c r="BA268" s="1"/>
  <c r="Z269"/>
  <c r="BA269" s="1"/>
  <c r="Z270"/>
  <c r="BA270" s="1"/>
  <c r="Z271"/>
  <c r="BA271" s="1"/>
  <c r="Z272"/>
  <c r="BA272" s="1"/>
  <c r="Z273"/>
  <c r="BA273" s="1"/>
  <c r="Z274"/>
  <c r="BA274" s="1"/>
  <c r="Z275"/>
  <c r="BA275" s="1"/>
  <c r="Z276"/>
  <c r="BA276" s="1"/>
  <c r="Z277"/>
  <c r="BA277" s="1"/>
  <c r="Z278"/>
  <c r="BA278" s="1"/>
  <c r="Z279"/>
  <c r="BA279" s="1"/>
  <c r="Z280"/>
  <c r="BA280" s="1"/>
  <c r="Z281"/>
  <c r="BA281" s="1"/>
  <c r="Z282"/>
  <c r="BA282" s="1"/>
  <c r="Z283"/>
  <c r="BB283" s="1"/>
  <c r="Z284"/>
  <c r="BB284" s="1"/>
  <c r="Z285"/>
  <c r="BB285" s="1"/>
  <c r="Z286"/>
  <c r="BB286" s="1"/>
  <c r="Z287"/>
  <c r="BB287" s="1"/>
  <c r="Z288"/>
  <c r="BB288" s="1"/>
  <c r="Z289"/>
  <c r="BB289" s="1"/>
  <c r="Z290"/>
  <c r="BB290" s="1"/>
  <c r="Z291"/>
  <c r="BB291" s="1"/>
  <c r="Z292"/>
  <c r="BB292" s="1"/>
  <c r="Z293"/>
  <c r="BB293" s="1"/>
  <c r="Z294"/>
  <c r="BB294" s="1"/>
  <c r="Z295"/>
  <c r="BB295" s="1"/>
  <c r="Z296"/>
  <c r="BB296" s="1"/>
  <c r="Z297"/>
  <c r="BB297" s="1"/>
  <c r="Z298"/>
  <c r="BB298" s="1"/>
  <c r="Z299"/>
  <c r="BB299" s="1"/>
  <c r="Z300"/>
  <c r="BB300" s="1"/>
  <c r="Z301"/>
  <c r="BB301" s="1"/>
  <c r="Z302"/>
  <c r="BB302" s="1"/>
  <c r="Z303"/>
  <c r="BB303" s="1"/>
  <c r="Z304"/>
  <c r="BB304" s="1"/>
  <c r="Z305"/>
  <c r="BB305" s="1"/>
  <c r="Z306"/>
  <c r="BB306" s="1"/>
  <c r="Z307"/>
  <c r="BB307" s="1"/>
  <c r="Z308"/>
  <c r="BB308" s="1"/>
  <c r="Z309"/>
  <c r="BB309" s="1"/>
  <c r="Z310"/>
  <c r="BB310" s="1"/>
  <c r="Z311"/>
  <c r="BB311" s="1"/>
  <c r="Z312"/>
  <c r="BB312" s="1"/>
  <c r="Z313"/>
  <c r="BB313" s="1"/>
  <c r="Z314"/>
  <c r="BB314" s="1"/>
  <c r="Z315"/>
  <c r="BB315" s="1"/>
  <c r="Z316"/>
  <c r="BB316" s="1"/>
  <c r="Z317"/>
  <c r="BB317" s="1"/>
  <c r="Z318"/>
  <c r="BB318" s="1"/>
  <c r="Z319"/>
  <c r="BB319" s="1"/>
  <c r="Z320"/>
  <c r="BB320" s="1"/>
  <c r="Z321"/>
  <c r="BB321" s="1"/>
  <c r="Z322"/>
  <c r="BB322" s="1"/>
  <c r="Z323"/>
  <c r="BB323" s="1"/>
  <c r="Z324"/>
  <c r="BB324" s="1"/>
  <c r="Z325"/>
  <c r="BB325" s="1"/>
  <c r="Z326"/>
  <c r="BB326" s="1"/>
  <c r="Z327"/>
  <c r="BB327" s="1"/>
  <c r="Z328"/>
  <c r="BB328" s="1"/>
  <c r="Z329"/>
  <c r="BB329" s="1"/>
  <c r="Z330"/>
  <c r="BB330" s="1"/>
  <c r="Z331"/>
  <c r="BB331" s="1"/>
  <c r="Z332"/>
  <c r="BB332" s="1"/>
  <c r="Z333"/>
  <c r="BB333" s="1"/>
  <c r="Z334"/>
  <c r="BB334" s="1"/>
  <c r="Z335"/>
  <c r="BB335" s="1"/>
  <c r="Z336"/>
  <c r="BB336" s="1"/>
  <c r="Z337"/>
  <c r="BB337" s="1"/>
  <c r="Z338"/>
  <c r="BB338" s="1"/>
  <c r="Z339"/>
  <c r="BB339" s="1"/>
  <c r="Z340"/>
  <c r="BB340" s="1"/>
  <c r="Z341"/>
  <c r="BB341" s="1"/>
  <c r="Z342"/>
  <c r="BB342" s="1"/>
  <c r="Z343"/>
  <c r="BB343" s="1"/>
  <c r="Z344"/>
  <c r="BB344" s="1"/>
  <c r="Z345"/>
  <c r="BB345" s="1"/>
  <c r="Z346"/>
  <c r="BB346" s="1"/>
  <c r="Z347"/>
  <c r="BB347" s="1"/>
  <c r="Z348"/>
  <c r="BB348" s="1"/>
  <c r="Z349"/>
  <c r="BB349" s="1"/>
  <c r="Z350"/>
  <c r="BB350" s="1"/>
  <c r="Z351"/>
  <c r="BB351" s="1"/>
  <c r="Z352"/>
  <c r="BB352" s="1"/>
  <c r="Z353"/>
  <c r="BB353" s="1"/>
  <c r="Z354"/>
  <c r="BB354" s="1"/>
  <c r="Z355"/>
  <c r="BB355" s="1"/>
  <c r="Z356"/>
  <c r="BB356" s="1"/>
  <c r="Z357"/>
  <c r="BB357" s="1"/>
  <c r="Z358"/>
  <c r="BB358" s="1"/>
  <c r="Z359"/>
  <c r="BB359" s="1"/>
  <c r="Z360"/>
  <c r="BB360" s="1"/>
  <c r="Z361"/>
  <c r="BB361" s="1"/>
  <c r="Z362"/>
  <c r="BB362" s="1"/>
  <c r="Z363"/>
  <c r="BB363" s="1"/>
  <c r="Z364"/>
  <c r="BB364" s="1"/>
  <c r="Z365"/>
  <c r="BB365" s="1"/>
  <c r="Z366"/>
  <c r="BB366" s="1"/>
  <c r="Z367"/>
  <c r="BB367" s="1"/>
  <c r="Z368"/>
  <c r="BB368" s="1"/>
  <c r="Z369"/>
  <c r="BB369" s="1"/>
  <c r="Z370"/>
  <c r="BB370" s="1"/>
  <c r="Z371"/>
  <c r="BB371" s="1"/>
  <c r="Z372"/>
  <c r="BB372" s="1"/>
  <c r="Z373"/>
  <c r="BB373" s="1"/>
  <c r="Z374"/>
  <c r="BB374" s="1"/>
  <c r="Z375"/>
  <c r="BB375" s="1"/>
  <c r="Z376"/>
  <c r="BB376" s="1"/>
  <c r="Z377"/>
  <c r="BB377" s="1"/>
  <c r="Z378"/>
  <c r="BB378" s="1"/>
  <c r="Z379"/>
  <c r="BB379" s="1"/>
  <c r="Z380"/>
  <c r="BB380" s="1"/>
  <c r="Z381"/>
  <c r="BB381" s="1"/>
  <c r="Z382"/>
  <c r="BB382" s="1"/>
  <c r="Z383"/>
  <c r="BB383" s="1"/>
  <c r="Z384"/>
  <c r="BB384" s="1"/>
  <c r="Z385"/>
  <c r="BB385" s="1"/>
  <c r="Z386"/>
  <c r="BB386" s="1"/>
  <c r="Z387"/>
  <c r="BB387" s="1"/>
  <c r="Z388"/>
  <c r="BB388" s="1"/>
  <c r="Z389"/>
  <c r="BB389" s="1"/>
  <c r="Z390"/>
  <c r="BB390" s="1"/>
  <c r="Z391"/>
  <c r="BB391" s="1"/>
  <c r="Z392"/>
  <c r="BB392" s="1"/>
  <c r="Z393"/>
  <c r="BB393" s="1"/>
  <c r="Z394"/>
  <c r="BB394" s="1"/>
  <c r="Z395"/>
  <c r="BB395" s="1"/>
  <c r="Z396"/>
  <c r="BB396" s="1"/>
  <c r="Z397"/>
  <c r="BB397" s="1"/>
  <c r="Z398"/>
  <c r="BB398" s="1"/>
  <c r="Z399"/>
  <c r="BB399" s="1"/>
  <c r="Z400"/>
  <c r="BB400" s="1"/>
  <c r="Z401"/>
  <c r="BB401" s="1"/>
  <c r="Z402"/>
  <c r="BB402" s="1"/>
  <c r="Z403"/>
  <c r="BB403" s="1"/>
  <c r="Z404"/>
  <c r="BB404" s="1"/>
  <c r="Z405"/>
  <c r="BB405" s="1"/>
  <c r="Z406"/>
  <c r="BB406" s="1"/>
  <c r="Z407"/>
  <c r="BB407" s="1"/>
  <c r="Z408"/>
  <c r="BB408" s="1"/>
  <c r="Z409"/>
  <c r="BB409" s="1"/>
  <c r="Z410"/>
  <c r="BB410" s="1"/>
  <c r="Z411"/>
  <c r="BB411" s="1"/>
  <c r="Z412"/>
  <c r="BB412" s="1"/>
  <c r="Z413"/>
  <c r="BB413" s="1"/>
  <c r="Z414"/>
  <c r="BB414" s="1"/>
  <c r="Z415"/>
  <c r="BB415" s="1"/>
  <c r="Z416"/>
  <c r="BB416" s="1"/>
  <c r="Z417"/>
  <c r="BB417" s="1"/>
  <c r="Z418"/>
  <c r="BB418" s="1"/>
  <c r="Z419"/>
  <c r="BB419" s="1"/>
  <c r="Z420"/>
  <c r="BB420" s="1"/>
  <c r="Z421"/>
  <c r="BB421" s="1"/>
  <c r="Z422"/>
  <c r="BB422" s="1"/>
  <c r="Z423"/>
  <c r="BB423" s="1"/>
  <c r="Z424"/>
  <c r="BB424" s="1"/>
  <c r="Z425"/>
  <c r="BB425" s="1"/>
  <c r="Z426"/>
  <c r="BB426" s="1"/>
  <c r="Z427"/>
  <c r="BB427" s="1"/>
  <c r="Z428"/>
  <c r="BB428" s="1"/>
  <c r="Z429"/>
  <c r="BB429" s="1"/>
  <c r="Z430"/>
  <c r="BB430" s="1"/>
  <c r="Z431"/>
  <c r="BB431" s="1"/>
  <c r="Z432"/>
  <c r="BB432" s="1"/>
  <c r="Z433"/>
  <c r="BB433" s="1"/>
  <c r="Z434"/>
  <c r="BB434" s="1"/>
  <c r="Z435"/>
  <c r="BB435" s="1"/>
  <c r="Z436"/>
  <c r="BB436" s="1"/>
  <c r="Z437"/>
  <c r="BB437" s="1"/>
  <c r="Z438"/>
  <c r="BB438" s="1"/>
  <c r="Z439"/>
  <c r="BB439" s="1"/>
  <c r="Z440"/>
  <c r="BB440" s="1"/>
  <c r="Z441"/>
  <c r="BB441" s="1"/>
  <c r="Z442"/>
  <c r="BB442" s="1"/>
  <c r="Z443"/>
  <c r="BB443" s="1"/>
  <c r="Z444"/>
  <c r="BB444" s="1"/>
  <c r="Z445"/>
  <c r="BB445" s="1"/>
  <c r="Z446"/>
  <c r="BB446" s="1"/>
  <c r="Z447"/>
  <c r="BB447" s="1"/>
  <c r="Z448"/>
  <c r="BB448" s="1"/>
  <c r="Z449"/>
  <c r="BB449" s="1"/>
  <c r="Z450"/>
  <c r="BB450" s="1"/>
  <c r="Z451"/>
  <c r="BB451" s="1"/>
  <c r="Z452"/>
  <c r="BB452" s="1"/>
  <c r="Z453"/>
  <c r="BB453" s="1"/>
  <c r="Z454"/>
  <c r="BB454" s="1"/>
  <c r="Z455"/>
  <c r="BB455" s="1"/>
  <c r="Z456"/>
  <c r="BB456" s="1"/>
  <c r="Z457"/>
  <c r="BB457" s="1"/>
  <c r="Z458"/>
  <c r="BB458" s="1"/>
  <c r="Z459"/>
  <c r="BB459" s="1"/>
  <c r="Z460"/>
  <c r="BB460" s="1"/>
  <c r="Z461"/>
  <c r="BB461" s="1"/>
  <c r="Z462"/>
  <c r="BB462" s="1"/>
  <c r="Z463"/>
  <c r="BB463" s="1"/>
  <c r="Z464"/>
  <c r="BB464" s="1"/>
  <c r="Z465"/>
  <c r="BB465" s="1"/>
  <c r="Z466"/>
  <c r="BB466" s="1"/>
  <c r="Z467"/>
  <c r="BB467" s="1"/>
  <c r="Z468"/>
  <c r="BB468" s="1"/>
  <c r="Z469"/>
  <c r="BB469" s="1"/>
  <c r="Z470"/>
  <c r="BB470" s="1"/>
  <c r="Z471"/>
  <c r="BB471" s="1"/>
  <c r="Z472"/>
  <c r="BB472" s="1"/>
  <c r="Z473"/>
  <c r="BB473" s="1"/>
  <c r="Z474"/>
  <c r="BB474" s="1"/>
  <c r="Z475"/>
  <c r="BB475" s="1"/>
  <c r="Z476"/>
  <c r="BB476" s="1"/>
  <c r="Z477"/>
  <c r="BB477" s="1"/>
  <c r="Z478"/>
  <c r="BB478" s="1"/>
  <c r="Z479"/>
  <c r="BB479" s="1"/>
  <c r="Z480"/>
  <c r="BB480" s="1"/>
  <c r="Z481"/>
  <c r="BB481" s="1"/>
  <c r="Z482"/>
  <c r="BB482" s="1"/>
  <c r="Z483"/>
  <c r="BB483" s="1"/>
  <c r="Z484"/>
  <c r="BB484" s="1"/>
  <c r="Z485"/>
  <c r="BB485" s="1"/>
  <c r="Z486"/>
  <c r="BB486" s="1"/>
  <c r="Z487"/>
  <c r="BB487" s="1"/>
  <c r="Z488"/>
  <c r="BB488" s="1"/>
  <c r="Z489"/>
  <c r="BB489" s="1"/>
  <c r="Z490"/>
  <c r="BB490" s="1"/>
  <c r="Z491"/>
  <c r="BB491" s="1"/>
  <c r="Z492"/>
  <c r="BB492" s="1"/>
  <c r="Z493"/>
  <c r="BB493" s="1"/>
  <c r="Z494"/>
  <c r="BB494" s="1"/>
  <c r="Z495"/>
  <c r="BB495" s="1"/>
  <c r="Z496"/>
  <c r="BB496" s="1"/>
  <c r="Z497"/>
  <c r="BB497" s="1"/>
  <c r="Z498"/>
  <c r="BB498" s="1"/>
  <c r="Z499"/>
  <c r="BB499" s="1"/>
  <c r="Z500"/>
  <c r="BB500" s="1"/>
  <c r="Z501"/>
  <c r="BB501" s="1"/>
  <c r="Z502"/>
  <c r="BB502" s="1"/>
  <c r="Z503"/>
  <c r="BB503" s="1"/>
  <c r="Z504"/>
  <c r="BB504" s="1"/>
  <c r="Z505"/>
  <c r="BB505" s="1"/>
  <c r="Z506"/>
  <c r="BB506" s="1"/>
  <c r="Z507"/>
  <c r="BB507" s="1"/>
  <c r="Z508"/>
  <c r="BB508" s="1"/>
  <c r="Z509"/>
  <c r="BB509" s="1"/>
  <c r="Z510"/>
  <c r="BB510" s="1"/>
  <c r="Z511"/>
  <c r="BB511" s="1"/>
  <c r="Z512"/>
  <c r="BB512" s="1"/>
  <c r="Z513"/>
  <c r="BB513" s="1"/>
  <c r="Z514"/>
  <c r="BB514" s="1"/>
  <c r="Z515"/>
  <c r="BB515" s="1"/>
  <c r="Z516"/>
  <c r="BB516" s="1"/>
  <c r="Z517"/>
  <c r="BB517" s="1"/>
  <c r="Z518"/>
  <c r="BB518" s="1"/>
  <c r="Z519"/>
  <c r="BB519" s="1"/>
  <c r="Z520"/>
  <c r="BB520" s="1"/>
  <c r="Z521"/>
  <c r="BB521" s="1"/>
  <c r="Z522"/>
  <c r="BB522" s="1"/>
  <c r="Z523"/>
  <c r="BB523" s="1"/>
  <c r="Z524"/>
  <c r="BB524" s="1"/>
  <c r="Z525"/>
  <c r="BB525" s="1"/>
  <c r="Z526"/>
  <c r="BB526" s="1"/>
  <c r="Z527"/>
  <c r="BB527" s="1"/>
  <c r="Z528"/>
  <c r="BB528" s="1"/>
  <c r="Z529"/>
  <c r="BB529" s="1"/>
  <c r="Z530"/>
  <c r="BB530" s="1"/>
  <c r="Z531"/>
  <c r="BB531" s="1"/>
  <c r="Z532"/>
  <c r="BB532" s="1"/>
  <c r="Z533"/>
  <c r="BB533" s="1"/>
  <c r="Z534"/>
  <c r="BB534" s="1"/>
  <c r="Z535"/>
  <c r="BB535" s="1"/>
  <c r="Z536"/>
  <c r="BB536" s="1"/>
  <c r="Z537"/>
  <c r="BB537" s="1"/>
  <c r="Z538"/>
  <c r="BB538" s="1"/>
  <c r="Z539"/>
  <c r="BB539" s="1"/>
  <c r="Z540"/>
  <c r="BB540" s="1"/>
  <c r="Z541"/>
  <c r="BB541" s="1"/>
  <c r="Z542"/>
  <c r="BB542" s="1"/>
  <c r="Z543"/>
  <c r="BB543" s="1"/>
  <c r="Z544"/>
  <c r="BB544" s="1"/>
  <c r="Z545"/>
  <c r="BB545" s="1"/>
  <c r="Z546"/>
  <c r="BB546" s="1"/>
  <c r="Z547"/>
  <c r="BB547" s="1"/>
  <c r="Z548"/>
  <c r="BB548" s="1"/>
  <c r="Z549"/>
  <c r="BB549" s="1"/>
  <c r="Z550"/>
  <c r="BB550" s="1"/>
  <c r="Z551"/>
  <c r="BB551" s="1"/>
  <c r="Z552"/>
  <c r="BB552" s="1"/>
  <c r="Z553"/>
  <c r="BB553" s="1"/>
  <c r="Z554"/>
  <c r="BB554" s="1"/>
  <c r="Z555"/>
  <c r="BB555" s="1"/>
  <c r="Z556"/>
  <c r="BB556" s="1"/>
  <c r="Z557"/>
  <c r="BB557" s="1"/>
  <c r="Z558"/>
  <c r="BB558" s="1"/>
  <c r="Z559"/>
  <c r="BB559" s="1"/>
  <c r="Z560"/>
  <c r="BB560" s="1"/>
  <c r="Z561"/>
  <c r="BB561" s="1"/>
  <c r="Z562"/>
  <c r="BB562" s="1"/>
  <c r="Z563"/>
  <c r="BB563" s="1"/>
  <c r="Z564"/>
  <c r="BB564" s="1"/>
  <c r="Z565"/>
  <c r="BB565" s="1"/>
  <c r="Z566"/>
  <c r="BB566" s="1"/>
  <c r="Z567"/>
  <c r="BB567" s="1"/>
  <c r="Z568"/>
  <c r="BB568" s="1"/>
  <c r="Z569"/>
  <c r="BB569" s="1"/>
  <c r="Z570"/>
  <c r="BB570" s="1"/>
  <c r="Z571"/>
  <c r="BB571" s="1"/>
  <c r="Z572"/>
  <c r="BB572" s="1"/>
  <c r="Z573"/>
  <c r="BB573" s="1"/>
  <c r="Z574"/>
  <c r="BB574" s="1"/>
  <c r="Z575"/>
  <c r="BB575" s="1"/>
  <c r="Z576"/>
  <c r="BB576" s="1"/>
  <c r="Z577"/>
  <c r="BB577" s="1"/>
  <c r="Z578"/>
  <c r="BB578" s="1"/>
  <c r="Z579"/>
  <c r="BB579" s="1"/>
  <c r="Z580"/>
  <c r="BB580" s="1"/>
  <c r="Z581"/>
  <c r="BB581" s="1"/>
  <c r="Z582"/>
  <c r="BB582" s="1"/>
  <c r="Z583"/>
  <c r="BB583" s="1"/>
  <c r="Z584"/>
  <c r="BB584" s="1"/>
  <c r="Z585"/>
  <c r="BB585" s="1"/>
  <c r="Z586"/>
  <c r="BB586" s="1"/>
  <c r="Z587"/>
  <c r="BB587" s="1"/>
  <c r="Z588"/>
  <c r="BB588" s="1"/>
  <c r="Z589"/>
  <c r="BB589" s="1"/>
  <c r="Z590"/>
  <c r="BB590" s="1"/>
  <c r="Z591"/>
  <c r="BB591" s="1"/>
  <c r="Z592"/>
  <c r="BB592" s="1"/>
  <c r="Z593"/>
  <c r="BB593" s="1"/>
  <c r="Z594"/>
  <c r="BB594" s="1"/>
  <c r="Z595"/>
  <c r="BB595" s="1"/>
  <c r="Z596"/>
  <c r="BB596" s="1"/>
  <c r="Z597"/>
  <c r="BB597" s="1"/>
  <c r="Z598"/>
  <c r="BB598" s="1"/>
  <c r="Z599"/>
  <c r="BB599" s="1"/>
  <c r="Z600"/>
  <c r="BB600" s="1"/>
  <c r="Z601"/>
  <c r="BB601" s="1"/>
  <c r="Z602"/>
  <c r="BB602" s="1"/>
  <c r="Z603"/>
  <c r="BB603" s="1"/>
  <c r="Z604"/>
  <c r="BB604" s="1"/>
  <c r="Z605"/>
  <c r="BB605" s="1"/>
  <c r="Z606"/>
  <c r="BB606" s="1"/>
  <c r="Z607"/>
  <c r="BB607" s="1"/>
  <c r="Z608"/>
  <c r="BB608" s="1"/>
  <c r="Z609"/>
  <c r="BB609" s="1"/>
  <c r="Z610"/>
  <c r="BB610" s="1"/>
  <c r="Z611"/>
  <c r="BB611" s="1"/>
  <c r="Z612"/>
  <c r="BB612" s="1"/>
  <c r="Z613"/>
  <c r="BB613" s="1"/>
  <c r="Z614"/>
  <c r="BB614" s="1"/>
  <c r="Z615"/>
  <c r="BB615" s="1"/>
  <c r="Z616"/>
  <c r="BB616" s="1"/>
  <c r="Z617"/>
  <c r="BB617" s="1"/>
  <c r="Z618"/>
  <c r="BB618" s="1"/>
  <c r="Z619"/>
  <c r="BB619" s="1"/>
  <c r="Z620"/>
  <c r="BB620" s="1"/>
  <c r="Z621"/>
  <c r="BB621" s="1"/>
  <c r="Z622"/>
  <c r="BB622" s="1"/>
  <c r="Z623"/>
  <c r="BB623" s="1"/>
  <c r="Z624"/>
  <c r="BB624" s="1"/>
  <c r="Z625"/>
  <c r="BB625" s="1"/>
  <c r="Z626"/>
  <c r="BB626" s="1"/>
  <c r="Z627"/>
  <c r="BB627" s="1"/>
  <c r="Z628"/>
  <c r="BB628" s="1"/>
  <c r="Z629"/>
  <c r="BB629" s="1"/>
  <c r="Z630"/>
  <c r="BB630" s="1"/>
  <c r="Z631"/>
  <c r="BB631" s="1"/>
  <c r="Z632"/>
  <c r="BB632" s="1"/>
  <c r="Z633"/>
  <c r="BB633" s="1"/>
  <c r="Z634"/>
  <c r="BB634" s="1"/>
  <c r="Z635"/>
  <c r="BB635" s="1"/>
  <c r="Z636"/>
  <c r="BB636" s="1"/>
  <c r="Z637"/>
  <c r="BB637" s="1"/>
  <c r="Z638"/>
  <c r="BB638" s="1"/>
  <c r="Z639"/>
  <c r="BB639" s="1"/>
  <c r="Z640"/>
  <c r="BB640" s="1"/>
  <c r="Z641"/>
  <c r="BB641" s="1"/>
  <c r="Z642"/>
  <c r="BB642" s="1"/>
  <c r="Z643"/>
  <c r="BB643" s="1"/>
  <c r="Z644"/>
  <c r="BB644" s="1"/>
  <c r="Z645"/>
  <c r="BB645" s="1"/>
  <c r="Z646"/>
  <c r="BB646" s="1"/>
  <c r="Z647"/>
  <c r="BB647" s="1"/>
  <c r="Z648"/>
  <c r="BB648" s="1"/>
  <c r="Z649"/>
  <c r="BB649" s="1"/>
  <c r="Z650"/>
  <c r="BB650" s="1"/>
  <c r="Z651"/>
  <c r="BB651" s="1"/>
  <c r="Z652"/>
  <c r="BB652" s="1"/>
  <c r="Z653"/>
  <c r="BB653" s="1"/>
  <c r="Z654"/>
  <c r="BB654" s="1"/>
  <c r="Z655"/>
  <c r="BB655" s="1"/>
  <c r="Z656"/>
  <c r="BB656" s="1"/>
  <c r="Z657"/>
  <c r="BB657" s="1"/>
  <c r="Z658"/>
  <c r="BB658" s="1"/>
  <c r="Z659"/>
  <c r="BB659" s="1"/>
  <c r="Z660"/>
  <c r="BB660" s="1"/>
  <c r="Z661"/>
  <c r="BB661" s="1"/>
  <c r="Z662"/>
  <c r="BB662" s="1"/>
  <c r="Z663"/>
  <c r="BB663" s="1"/>
  <c r="Z664"/>
  <c r="BB664" s="1"/>
  <c r="Z665"/>
  <c r="BB665" s="1"/>
  <c r="Z666"/>
  <c r="BB666" s="1"/>
  <c r="Z667"/>
  <c r="BB667" s="1"/>
  <c r="Z668"/>
  <c r="BB668" s="1"/>
  <c r="Z669"/>
  <c r="BB669" s="1"/>
  <c r="Z670"/>
  <c r="BB670" s="1"/>
  <c r="Z671"/>
  <c r="BB671" s="1"/>
  <c r="Z672"/>
  <c r="BB672" s="1"/>
  <c r="Z673"/>
  <c r="BB673" s="1"/>
  <c r="Z674"/>
  <c r="BB674" s="1"/>
  <c r="Z675"/>
  <c r="BB675" s="1"/>
  <c r="Z676"/>
  <c r="BB676" s="1"/>
  <c r="Z677"/>
  <c r="BB677" s="1"/>
  <c r="Z678"/>
  <c r="BB678" s="1"/>
  <c r="Z679"/>
  <c r="BB679" s="1"/>
  <c r="Z680"/>
  <c r="BB680" s="1"/>
  <c r="Z681"/>
  <c r="BB681" s="1"/>
  <c r="Z682"/>
  <c r="BB682" s="1"/>
  <c r="Z683"/>
  <c r="BB683" s="1"/>
  <c r="Z684"/>
  <c r="BB684" s="1"/>
  <c r="Z685"/>
  <c r="BB685" s="1"/>
  <c r="Z686"/>
  <c r="BB686" s="1"/>
  <c r="Z687"/>
  <c r="BB687" s="1"/>
  <c r="Z688"/>
  <c r="BB688" s="1"/>
  <c r="Z689"/>
  <c r="BB689" s="1"/>
  <c r="Z690"/>
  <c r="BB690" s="1"/>
  <c r="Z691"/>
  <c r="BB691" s="1"/>
  <c r="Z692"/>
  <c r="BB692" s="1"/>
  <c r="Z693"/>
  <c r="BB693" s="1"/>
  <c r="Z694"/>
  <c r="BB694" s="1"/>
  <c r="Z695"/>
  <c r="BB695" s="1"/>
  <c r="Z696"/>
  <c r="BB696" s="1"/>
  <c r="Z697"/>
  <c r="BB697" s="1"/>
  <c r="Z698"/>
  <c r="BB698" s="1"/>
  <c r="Z699"/>
  <c r="BB699" s="1"/>
  <c r="Z700"/>
  <c r="BB700" s="1"/>
  <c r="Z701"/>
  <c r="BB701" s="1"/>
  <c r="Z702"/>
  <c r="BB702" s="1"/>
  <c r="Z703"/>
  <c r="BB703" s="1"/>
  <c r="Z704"/>
  <c r="BB704" s="1"/>
  <c r="Z705"/>
  <c r="BB705" s="1"/>
  <c r="Z706"/>
  <c r="BB706" s="1"/>
  <c r="Z707"/>
  <c r="BB707" s="1"/>
  <c r="Z708"/>
  <c r="BB708" s="1"/>
  <c r="Z709"/>
  <c r="BB709" s="1"/>
  <c r="Z710"/>
  <c r="BB710" s="1"/>
  <c r="Z711"/>
  <c r="BB711" s="1"/>
  <c r="Z712"/>
  <c r="BB712" s="1"/>
  <c r="Z713"/>
  <c r="BB713" s="1"/>
  <c r="Z714"/>
  <c r="BB714" s="1"/>
  <c r="Z715"/>
  <c r="BB715" s="1"/>
  <c r="Z716"/>
  <c r="BB716" s="1"/>
  <c r="Z717"/>
  <c r="BB717" s="1"/>
  <c r="Z718"/>
  <c r="BB718" s="1"/>
  <c r="Z719"/>
  <c r="BB719" s="1"/>
  <c r="Z720"/>
  <c r="BB720" s="1"/>
  <c r="Z721"/>
  <c r="BB721" s="1"/>
  <c r="Z722"/>
  <c r="BB722" s="1"/>
  <c r="Z723"/>
  <c r="BB723" s="1"/>
  <c r="Z724"/>
  <c r="BB724" s="1"/>
  <c r="Z725"/>
  <c r="BB725" s="1"/>
  <c r="Z726"/>
  <c r="BB726" s="1"/>
  <c r="Z727"/>
  <c r="BB727" s="1"/>
  <c r="Z728"/>
  <c r="BB728" s="1"/>
  <c r="Z729"/>
  <c r="BB729" s="1"/>
  <c r="Z730"/>
  <c r="BB730" s="1"/>
  <c r="Z731"/>
  <c r="BB731" s="1"/>
  <c r="Z732"/>
  <c r="BB732" s="1"/>
  <c r="Z733"/>
  <c r="BB733" s="1"/>
  <c r="Z734"/>
  <c r="BB734" s="1"/>
  <c r="Z735"/>
  <c r="BB735" s="1"/>
  <c r="AW2240" l="1"/>
  <c r="AX2240" s="1"/>
  <c r="AY2240" s="1"/>
  <c r="AZ2240" s="1"/>
  <c r="AW2174"/>
  <c r="AX2174" s="1"/>
  <c r="AY2174" s="1"/>
  <c r="AZ2174" s="1"/>
  <c r="AW2469"/>
  <c r="AX2469" s="1"/>
  <c r="AY2469" s="1"/>
  <c r="AZ2469" s="1"/>
  <c r="AW2382"/>
  <c r="AX2382" s="1"/>
  <c r="AY2382" s="1"/>
  <c r="AZ2382" s="1"/>
  <c r="AW2456"/>
  <c r="AX2456" s="1"/>
  <c r="AY2456" s="1"/>
  <c r="AZ2456" s="1"/>
  <c r="AW2434"/>
  <c r="AX2434" s="1"/>
  <c r="AY2434" s="1"/>
  <c r="AZ2434" s="1"/>
  <c r="AW2402"/>
  <c r="AX2402" s="1"/>
  <c r="AY2402" s="1"/>
  <c r="AZ2402" s="1"/>
  <c r="AW2313"/>
  <c r="AX2313" s="1"/>
  <c r="AY2313" s="1"/>
  <c r="AZ2313" s="1"/>
  <c r="AW2250"/>
  <c r="AX2250" s="1"/>
  <c r="AY2250" s="1"/>
  <c r="AZ2250" s="1"/>
  <c r="AW2234"/>
  <c r="AX2234" s="1"/>
  <c r="AY2234" s="1"/>
  <c r="AZ2234" s="1"/>
  <c r="AW2414"/>
  <c r="AX2414" s="1"/>
  <c r="AY2414" s="1"/>
  <c r="AZ2414" s="1"/>
  <c r="AW2366"/>
  <c r="AX2366" s="1"/>
  <c r="AY2366" s="1"/>
  <c r="AZ2366" s="1"/>
  <c r="AW2170"/>
  <c r="AX2170" s="1"/>
  <c r="AY2170" s="1"/>
  <c r="AZ2170" s="1"/>
  <c r="AW2324"/>
  <c r="AX2324" s="1"/>
  <c r="AY2324" s="1"/>
  <c r="AZ2324" s="1"/>
  <c r="AW2177"/>
  <c r="AX2177" s="1"/>
  <c r="AY2177" s="1"/>
  <c r="AZ2177" s="1"/>
  <c r="AW2173"/>
  <c r="AX2173" s="1"/>
  <c r="AY2173" s="1"/>
  <c r="AZ2173" s="1"/>
  <c r="AW2180"/>
  <c r="AX2180" s="1"/>
  <c r="AY2180" s="1"/>
  <c r="AZ2180" s="1"/>
  <c r="AW2306"/>
  <c r="AX2306" s="1"/>
  <c r="AY2306" s="1"/>
  <c r="AZ2306" s="1"/>
  <c r="AW2459"/>
  <c r="AX2459" s="1"/>
  <c r="AY2459" s="1"/>
  <c r="AZ2459" s="1"/>
  <c r="AW2281"/>
  <c r="AX2281" s="1"/>
  <c r="AY2281" s="1"/>
  <c r="AZ2281" s="1"/>
  <c r="AW2394"/>
  <c r="AX2394" s="1"/>
  <c r="AY2394" s="1"/>
  <c r="AZ2394" s="1"/>
  <c r="AW2258"/>
  <c r="AX2258" s="1"/>
  <c r="AY2258" s="1"/>
  <c r="AZ2258" s="1"/>
  <c r="AW2246"/>
  <c r="AX2246" s="1"/>
  <c r="AY2246" s="1"/>
  <c r="AZ2246" s="1"/>
  <c r="AW2158"/>
  <c r="AX2158" s="1"/>
  <c r="AY2158" s="1"/>
  <c r="AZ2158" s="1"/>
  <c r="AW2256"/>
  <c r="AX2256" s="1"/>
  <c r="AY2256" s="1"/>
  <c r="AZ2256" s="1"/>
  <c r="AW2216"/>
  <c r="AX2216" s="1"/>
  <c r="AY2216" s="1"/>
  <c r="AZ2216" s="1"/>
  <c r="AW2206"/>
  <c r="AX2206" s="1"/>
  <c r="AY2206" s="1"/>
  <c r="AZ2206" s="1"/>
  <c r="AW2192"/>
  <c r="AX2192" s="1"/>
  <c r="AY2192" s="1"/>
  <c r="AZ2192" s="1"/>
  <c r="AW2418"/>
  <c r="AX2418" s="1"/>
  <c r="AY2418" s="1"/>
  <c r="AZ2418" s="1"/>
  <c r="AW2326"/>
  <c r="AX2326" s="1"/>
  <c r="AY2326" s="1"/>
  <c r="AZ2326" s="1"/>
  <c r="AW2312"/>
  <c r="AX2312" s="1"/>
  <c r="AY2312" s="1"/>
  <c r="AZ2312" s="1"/>
  <c r="AW2290"/>
  <c r="AX2290" s="1"/>
  <c r="AY2290" s="1"/>
  <c r="AZ2290" s="1"/>
  <c r="AW2444"/>
  <c r="AX2444" s="1"/>
  <c r="AY2444" s="1"/>
  <c r="AZ2444" s="1"/>
  <c r="AW2374"/>
  <c r="AX2374" s="1"/>
  <c r="AY2374" s="1"/>
  <c r="AZ2374" s="1"/>
  <c r="AW2286"/>
  <c r="AX2286" s="1"/>
  <c r="AY2286" s="1"/>
  <c r="AZ2286" s="1"/>
  <c r="AW2506"/>
  <c r="AX2506" s="1"/>
  <c r="AY2506" s="1"/>
  <c r="AZ2506" s="1"/>
  <c r="AW2415"/>
  <c r="AX2415" s="1"/>
  <c r="AY2415" s="1"/>
  <c r="AZ2415" s="1"/>
  <c r="AW2407"/>
  <c r="AX2407" s="1"/>
  <c r="AY2407" s="1"/>
  <c r="AZ2407" s="1"/>
  <c r="AW2389"/>
  <c r="AX2389" s="1"/>
  <c r="AY2389" s="1"/>
  <c r="AZ2389" s="1"/>
  <c r="AW2381"/>
  <c r="AX2381" s="1"/>
  <c r="AY2381" s="1"/>
  <c r="AZ2381" s="1"/>
  <c r="AW2479"/>
  <c r="AX2479" s="1"/>
  <c r="AY2479" s="1"/>
  <c r="AZ2479" s="1"/>
  <c r="AW2395"/>
  <c r="AX2395" s="1"/>
  <c r="AY2395" s="1"/>
  <c r="AZ2395" s="1"/>
  <c r="AW2360"/>
  <c r="AX2360" s="1"/>
  <c r="AY2360" s="1"/>
  <c r="AZ2360" s="1"/>
  <c r="AW2295"/>
  <c r="AX2295" s="1"/>
  <c r="AY2295" s="1"/>
  <c r="AZ2295" s="1"/>
  <c r="AW2279"/>
  <c r="AX2279" s="1"/>
  <c r="AY2279" s="1"/>
  <c r="AZ2279" s="1"/>
  <c r="AW2203"/>
  <c r="AX2203" s="1"/>
  <c r="AY2203" s="1"/>
  <c r="AZ2203" s="1"/>
  <c r="AW2263"/>
  <c r="AX2263" s="1"/>
  <c r="AY2263" s="1"/>
  <c r="AZ2263" s="1"/>
  <c r="AW2231"/>
  <c r="AX2231" s="1"/>
  <c r="AY2231" s="1"/>
  <c r="AZ2231" s="1"/>
  <c r="AW2264"/>
  <c r="AX2264" s="1"/>
  <c r="AY2264" s="1"/>
  <c r="AZ2264" s="1"/>
  <c r="AW2232"/>
  <c r="AX2232" s="1"/>
  <c r="AY2232" s="1"/>
  <c r="AZ2232" s="1"/>
  <c r="AW2154"/>
  <c r="AX2154" s="1"/>
  <c r="AY2154" s="1"/>
  <c r="AZ2154" s="1"/>
  <c r="AW2226"/>
  <c r="AX2226" s="1"/>
  <c r="AY2226" s="1"/>
  <c r="AZ2226" s="1"/>
  <c r="AW2222"/>
  <c r="AX2222" s="1"/>
  <c r="AY2222" s="1"/>
  <c r="AZ2222" s="1"/>
  <c r="AW2156"/>
  <c r="AX2156" s="1"/>
  <c r="AY2156" s="1"/>
  <c r="AZ2156" s="1"/>
  <c r="AW2282"/>
  <c r="AX2282" s="1"/>
  <c r="AY2282" s="1"/>
  <c r="AZ2282" s="1"/>
  <c r="AW2166"/>
  <c r="AX2166" s="1"/>
  <c r="AY2166" s="1"/>
  <c r="AZ2166" s="1"/>
  <c r="AW2410"/>
  <c r="AX2410" s="1"/>
  <c r="AY2410" s="1"/>
  <c r="AZ2410" s="1"/>
  <c r="AW2242"/>
  <c r="AX2242" s="1"/>
  <c r="AY2242" s="1"/>
  <c r="AZ2242" s="1"/>
  <c r="AW2438"/>
  <c r="AX2438" s="1"/>
  <c r="AY2438" s="1"/>
  <c r="AZ2438" s="1"/>
  <c r="AW2406"/>
  <c r="AX2406" s="1"/>
  <c r="AY2406" s="1"/>
  <c r="AZ2406" s="1"/>
  <c r="AW2497"/>
  <c r="AX2497" s="1"/>
  <c r="AY2497" s="1"/>
  <c r="AZ2497" s="1"/>
  <c r="AW2266"/>
  <c r="AX2266" s="1"/>
  <c r="AY2266" s="1"/>
  <c r="AZ2266" s="1"/>
  <c r="AW2517"/>
  <c r="AX2517" s="1"/>
  <c r="AY2517" s="1"/>
  <c r="AZ2517" s="1"/>
  <c r="AW2473"/>
  <c r="AX2473" s="1"/>
  <c r="AY2473" s="1"/>
  <c r="AZ2473" s="1"/>
  <c r="AW2516"/>
  <c r="AX2516" s="1"/>
  <c r="AY2516" s="1"/>
  <c r="AZ2516" s="1"/>
  <c r="AW2508"/>
  <c r="AX2508" s="1"/>
  <c r="AY2508" s="1"/>
  <c r="AZ2508" s="1"/>
  <c r="AW2500"/>
  <c r="AX2500" s="1"/>
  <c r="AY2500" s="1"/>
  <c r="AZ2500" s="1"/>
  <c r="AW2484"/>
  <c r="AX2484" s="1"/>
  <c r="AY2484" s="1"/>
  <c r="AZ2484" s="1"/>
  <c r="AW2452"/>
  <c r="AX2452" s="1"/>
  <c r="AY2452" s="1"/>
  <c r="AZ2452" s="1"/>
  <c r="AW2435"/>
  <c r="AX2435" s="1"/>
  <c r="AY2435" s="1"/>
  <c r="AZ2435" s="1"/>
  <c r="AW2427"/>
  <c r="AX2427" s="1"/>
  <c r="AY2427" s="1"/>
  <c r="AZ2427" s="1"/>
  <c r="AW2419"/>
  <c r="AX2419" s="1"/>
  <c r="AY2419" s="1"/>
  <c r="AZ2419" s="1"/>
  <c r="AW2411"/>
  <c r="AX2411" s="1"/>
  <c r="AY2411" s="1"/>
  <c r="AZ2411" s="1"/>
  <c r="AW2333"/>
  <c r="AX2333" s="1"/>
  <c r="AY2333" s="1"/>
  <c r="AZ2333" s="1"/>
  <c r="AW2321"/>
  <c r="AX2321" s="1"/>
  <c r="AY2321" s="1"/>
  <c r="AZ2321" s="1"/>
  <c r="AW2283"/>
  <c r="AX2283" s="1"/>
  <c r="AY2283" s="1"/>
  <c r="AZ2283" s="1"/>
  <c r="AW2268"/>
  <c r="AX2268" s="1"/>
  <c r="AY2268" s="1"/>
  <c r="AZ2268" s="1"/>
  <c r="AW2296"/>
  <c r="AX2296" s="1"/>
  <c r="AY2296" s="1"/>
  <c r="AZ2296" s="1"/>
  <c r="AW2178"/>
  <c r="AX2178" s="1"/>
  <c r="AY2178" s="1"/>
  <c r="AZ2178" s="1"/>
  <c r="AW2162"/>
  <c r="AX2162" s="1"/>
  <c r="AY2162" s="1"/>
  <c r="AZ2162" s="1"/>
  <c r="AW2523"/>
  <c r="AX2523" s="1"/>
  <c r="AY2523" s="1"/>
  <c r="AZ2523" s="1"/>
  <c r="AW2507"/>
  <c r="AX2507" s="1"/>
  <c r="AY2507" s="1"/>
  <c r="AZ2507" s="1"/>
  <c r="AW2498"/>
  <c r="AX2498" s="1"/>
  <c r="AY2498" s="1"/>
  <c r="AZ2498" s="1"/>
  <c r="AW2482"/>
  <c r="AX2482" s="1"/>
  <c r="AY2482" s="1"/>
  <c r="AZ2482" s="1"/>
  <c r="AW2502"/>
  <c r="AX2502" s="1"/>
  <c r="AY2502" s="1"/>
  <c r="AZ2502" s="1"/>
  <c r="AW2494"/>
  <c r="AX2494" s="1"/>
  <c r="AY2494" s="1"/>
  <c r="AZ2494" s="1"/>
  <c r="AW2490"/>
  <c r="AX2490" s="1"/>
  <c r="AY2490" s="1"/>
  <c r="AZ2490" s="1"/>
  <c r="AW2478"/>
  <c r="AX2478" s="1"/>
  <c r="AY2478" s="1"/>
  <c r="AZ2478" s="1"/>
  <c r="AW2339"/>
  <c r="AX2339" s="1"/>
  <c r="AY2339" s="1"/>
  <c r="AZ2339" s="1"/>
  <c r="AW2336"/>
  <c r="AX2336" s="1"/>
  <c r="AY2336" s="1"/>
  <c r="AZ2336" s="1"/>
  <c r="AW2297"/>
  <c r="AX2297" s="1"/>
  <c r="AY2297" s="1"/>
  <c r="AZ2297" s="1"/>
  <c r="AW2305"/>
  <c r="AX2305" s="1"/>
  <c r="AY2305" s="1"/>
  <c r="AZ2305" s="1"/>
  <c r="AW2172"/>
  <c r="AX2172" s="1"/>
  <c r="AY2172" s="1"/>
  <c r="AZ2172" s="1"/>
  <c r="AW2378"/>
  <c r="AX2378" s="1"/>
  <c r="AY2378" s="1"/>
  <c r="AZ2378" s="1"/>
  <c r="AW2370"/>
  <c r="AX2370" s="1"/>
  <c r="AY2370" s="1"/>
  <c r="AZ2370" s="1"/>
  <c r="AW2511"/>
  <c r="AX2511" s="1"/>
  <c r="AY2511" s="1"/>
  <c r="AZ2511" s="1"/>
  <c r="AW2503"/>
  <c r="AX2503" s="1"/>
  <c r="AY2503" s="1"/>
  <c r="AZ2503" s="1"/>
  <c r="AW2514"/>
  <c r="AX2514" s="1"/>
  <c r="AY2514" s="1"/>
  <c r="AZ2514" s="1"/>
  <c r="AW2496"/>
  <c r="AX2496" s="1"/>
  <c r="AY2496" s="1"/>
  <c r="AZ2496" s="1"/>
  <c r="AW2472"/>
  <c r="AX2472" s="1"/>
  <c r="AY2472" s="1"/>
  <c r="AZ2472" s="1"/>
  <c r="AW2466"/>
  <c r="AX2466" s="1"/>
  <c r="AY2466" s="1"/>
  <c r="AZ2466" s="1"/>
  <c r="AW2379"/>
  <c r="AX2379" s="1"/>
  <c r="AY2379" s="1"/>
  <c r="AZ2379" s="1"/>
  <c r="AW2356"/>
  <c r="AX2356" s="1"/>
  <c r="AY2356" s="1"/>
  <c r="AZ2356" s="1"/>
  <c r="AW2399"/>
  <c r="AX2399" s="1"/>
  <c r="AY2399" s="1"/>
  <c r="AZ2399" s="1"/>
  <c r="AW2288"/>
  <c r="AX2288" s="1"/>
  <c r="AY2288" s="1"/>
  <c r="AZ2288" s="1"/>
  <c r="AW2272"/>
  <c r="AX2272" s="1"/>
  <c r="AY2272" s="1"/>
  <c r="AZ2272" s="1"/>
  <c r="AW2301"/>
  <c r="AX2301" s="1"/>
  <c r="AY2301" s="1"/>
  <c r="AZ2301" s="1"/>
  <c r="AW2265"/>
  <c r="AX2265" s="1"/>
  <c r="AY2265" s="1"/>
  <c r="AZ2265" s="1"/>
  <c r="AW2233"/>
  <c r="AX2233" s="1"/>
  <c r="AY2233" s="1"/>
  <c r="AZ2233" s="1"/>
  <c r="AW2201"/>
  <c r="AX2201" s="1"/>
  <c r="AY2201" s="1"/>
  <c r="AZ2201" s="1"/>
  <c r="AW2165"/>
  <c r="AX2165" s="1"/>
  <c r="AY2165" s="1"/>
  <c r="AZ2165" s="1"/>
  <c r="AW2161"/>
  <c r="AX2161" s="1"/>
  <c r="AY2161" s="1"/>
  <c r="AZ2161" s="1"/>
  <c r="AW2157"/>
  <c r="AX2157" s="1"/>
  <c r="AY2157" s="1"/>
  <c r="AZ2157" s="1"/>
  <c r="AW2251"/>
  <c r="AX2251" s="1"/>
  <c r="AY2251" s="1"/>
  <c r="AZ2251" s="1"/>
  <c r="AW2176"/>
  <c r="AX2176" s="1"/>
  <c r="AY2176" s="1"/>
  <c r="AZ2176" s="1"/>
  <c r="AW2304"/>
  <c r="AX2304" s="1"/>
  <c r="AY2304" s="1"/>
  <c r="AZ2304" s="1"/>
  <c r="AW2477"/>
  <c r="AX2477" s="1"/>
  <c r="AY2477" s="1"/>
  <c r="AZ2477" s="1"/>
  <c r="AW2373"/>
  <c r="AX2373" s="1"/>
  <c r="AY2373" s="1"/>
  <c r="AZ2373" s="1"/>
  <c r="AW2218"/>
  <c r="AX2218" s="1"/>
  <c r="AY2218" s="1"/>
  <c r="AZ2218" s="1"/>
  <c r="AW2214"/>
  <c r="AX2214" s="1"/>
  <c r="AY2214" s="1"/>
  <c r="AZ2214" s="1"/>
  <c r="AW2212"/>
  <c r="AX2212" s="1"/>
  <c r="AY2212" s="1"/>
  <c r="AZ2212" s="1"/>
  <c r="AW2190"/>
  <c r="AX2190" s="1"/>
  <c r="AY2190" s="1"/>
  <c r="AZ2190" s="1"/>
  <c r="AW2259"/>
  <c r="AX2259" s="1"/>
  <c r="AY2259" s="1"/>
  <c r="AZ2259" s="1"/>
  <c r="AW2227"/>
  <c r="AX2227" s="1"/>
  <c r="AY2227" s="1"/>
  <c r="AZ2227" s="1"/>
  <c r="AW2183"/>
  <c r="AX2183" s="1"/>
  <c r="AY2183" s="1"/>
  <c r="AZ2183" s="1"/>
  <c r="AW2167"/>
  <c r="AX2167" s="1"/>
  <c r="AY2167" s="1"/>
  <c r="AZ2167" s="1"/>
  <c r="AW2239"/>
  <c r="AX2239" s="1"/>
  <c r="AY2239" s="1"/>
  <c r="AZ2239" s="1"/>
  <c r="AW2310"/>
  <c r="AX2310" s="1"/>
  <c r="AY2310" s="1"/>
  <c r="AZ2310" s="1"/>
  <c r="AW2236"/>
  <c r="AX2236" s="1"/>
  <c r="AY2236" s="1"/>
  <c r="AZ2236" s="1"/>
  <c r="AW2491"/>
  <c r="AX2491" s="1"/>
  <c r="AY2491" s="1"/>
  <c r="AZ2491" s="1"/>
  <c r="AW2522"/>
  <c r="AX2522" s="1"/>
  <c r="AY2522" s="1"/>
  <c r="AZ2522" s="1"/>
  <c r="AW2476"/>
  <c r="AX2476" s="1"/>
  <c r="AY2476" s="1"/>
  <c r="AZ2476" s="1"/>
  <c r="AW2467"/>
  <c r="AX2467" s="1"/>
  <c r="AY2467" s="1"/>
  <c r="AZ2467" s="1"/>
  <c r="AW2202"/>
  <c r="AX2202" s="1"/>
  <c r="AY2202" s="1"/>
  <c r="AZ2202" s="1"/>
  <c r="AW2164"/>
  <c r="AX2164" s="1"/>
  <c r="AY2164" s="1"/>
  <c r="AZ2164" s="1"/>
  <c r="AW2447"/>
  <c r="AX2447" s="1"/>
  <c r="AY2447" s="1"/>
  <c r="AZ2447" s="1"/>
  <c r="AW2307"/>
  <c r="AX2307" s="1"/>
  <c r="AY2307" s="1"/>
  <c r="AZ2307" s="1"/>
  <c r="AW2280"/>
  <c r="AX2280" s="1"/>
  <c r="AY2280" s="1"/>
  <c r="AZ2280" s="1"/>
  <c r="AW2210"/>
  <c r="AX2210" s="1"/>
  <c r="AY2210" s="1"/>
  <c r="AZ2210" s="1"/>
  <c r="AW2199"/>
  <c r="AX2199" s="1"/>
  <c r="AY2199" s="1"/>
  <c r="AZ2199" s="1"/>
  <c r="AW2197"/>
  <c r="AX2197" s="1"/>
  <c r="AY2197" s="1"/>
  <c r="AZ2197" s="1"/>
  <c r="AW2262"/>
  <c r="AX2262" s="1"/>
  <c r="AY2262" s="1"/>
  <c r="AZ2262" s="1"/>
  <c r="AW2489"/>
  <c r="AX2489" s="1"/>
  <c r="AY2489" s="1"/>
  <c r="AZ2489" s="1"/>
  <c r="AW2524"/>
  <c r="AX2524" s="1"/>
  <c r="AY2524" s="1"/>
  <c r="AZ2524" s="1"/>
  <c r="AW2487"/>
  <c r="AX2487" s="1"/>
  <c r="AY2487" s="1"/>
  <c r="AZ2487" s="1"/>
  <c r="AW2488"/>
  <c r="AX2488" s="1"/>
  <c r="AY2488" s="1"/>
  <c r="AZ2488" s="1"/>
  <c r="AW2351"/>
  <c r="AX2351" s="1"/>
  <c r="AY2351" s="1"/>
  <c r="AZ2351" s="1"/>
  <c r="AW2343"/>
  <c r="AX2343" s="1"/>
  <c r="AY2343" s="1"/>
  <c r="AZ2343" s="1"/>
  <c r="AW2403"/>
  <c r="AX2403" s="1"/>
  <c r="AY2403" s="1"/>
  <c r="AZ2403" s="1"/>
  <c r="AW2383"/>
  <c r="AX2383" s="1"/>
  <c r="AY2383" s="1"/>
  <c r="AZ2383" s="1"/>
  <c r="AW2200"/>
  <c r="AX2200" s="1"/>
  <c r="AY2200" s="1"/>
  <c r="AZ2200" s="1"/>
  <c r="AW2245"/>
  <c r="AX2245" s="1"/>
  <c r="AY2245" s="1"/>
  <c r="AZ2245" s="1"/>
  <c r="AW2278"/>
  <c r="AX2278" s="1"/>
  <c r="AY2278" s="1"/>
  <c r="AZ2278" s="1"/>
  <c r="AW2248"/>
  <c r="AX2248" s="1"/>
  <c r="AY2248" s="1"/>
  <c r="AZ2248" s="1"/>
  <c r="AW2501"/>
  <c r="AX2501" s="1"/>
  <c r="AY2501" s="1"/>
  <c r="AZ2501" s="1"/>
  <c r="AW2518"/>
  <c r="AX2518" s="1"/>
  <c r="AY2518" s="1"/>
  <c r="AZ2518" s="1"/>
  <c r="AW2455"/>
  <c r="AX2455" s="1"/>
  <c r="AY2455" s="1"/>
  <c r="AZ2455" s="1"/>
  <c r="AW2325"/>
  <c r="AX2325" s="1"/>
  <c r="AY2325" s="1"/>
  <c r="AZ2325" s="1"/>
  <c r="AW2391"/>
  <c r="AX2391" s="1"/>
  <c r="AY2391" s="1"/>
  <c r="AZ2391" s="1"/>
  <c r="AW2368"/>
  <c r="AX2368" s="1"/>
  <c r="AY2368" s="1"/>
  <c r="AZ2368" s="1"/>
  <c r="AW2387"/>
  <c r="AX2387" s="1"/>
  <c r="AY2387" s="1"/>
  <c r="AZ2387" s="1"/>
  <c r="AW2364"/>
  <c r="AX2364" s="1"/>
  <c r="AY2364" s="1"/>
  <c r="AZ2364" s="1"/>
  <c r="AW2309"/>
  <c r="AX2309" s="1"/>
  <c r="AY2309" s="1"/>
  <c r="AZ2309" s="1"/>
  <c r="AW2257"/>
  <c r="AX2257" s="1"/>
  <c r="AY2257" s="1"/>
  <c r="AZ2257" s="1"/>
  <c r="AW2225"/>
  <c r="AX2225" s="1"/>
  <c r="AY2225" s="1"/>
  <c r="AZ2225" s="1"/>
  <c r="AW2221"/>
  <c r="AX2221" s="1"/>
  <c r="AY2221" s="1"/>
  <c r="AZ2221" s="1"/>
  <c r="AW2215"/>
  <c r="AX2215" s="1"/>
  <c r="AY2215" s="1"/>
  <c r="AZ2215" s="1"/>
  <c r="AW2209"/>
  <c r="AX2209" s="1"/>
  <c r="AY2209" s="1"/>
  <c r="AZ2209" s="1"/>
  <c r="AW2207"/>
  <c r="AX2207" s="1"/>
  <c r="AY2207" s="1"/>
  <c r="AZ2207" s="1"/>
  <c r="AW2198"/>
  <c r="AX2198" s="1"/>
  <c r="AY2198" s="1"/>
  <c r="AZ2198" s="1"/>
  <c r="AW2193"/>
  <c r="AX2193" s="1"/>
  <c r="AY2193" s="1"/>
  <c r="AZ2193" s="1"/>
  <c r="AW2181"/>
  <c r="AX2181" s="1"/>
  <c r="AY2181" s="1"/>
  <c r="AZ2181" s="1"/>
  <c r="AW2253"/>
  <c r="AX2253" s="1"/>
  <c r="AY2253" s="1"/>
  <c r="AZ2253" s="1"/>
  <c r="AW2314"/>
  <c r="AX2314" s="1"/>
  <c r="AY2314" s="1"/>
  <c r="AZ2314" s="1"/>
  <c r="AW2252"/>
  <c r="AX2252" s="1"/>
  <c r="AY2252" s="1"/>
  <c r="AZ2252" s="1"/>
  <c r="AW2230"/>
  <c r="AX2230" s="1"/>
  <c r="AY2230" s="1"/>
  <c r="AZ2230" s="1"/>
  <c r="AW2461"/>
  <c r="AX2461" s="1"/>
  <c r="AY2461" s="1"/>
  <c r="AZ2461" s="1"/>
  <c r="AW2519"/>
  <c r="AX2519" s="1"/>
  <c r="AY2519" s="1"/>
  <c r="AZ2519" s="1"/>
  <c r="AW2475"/>
  <c r="AX2475" s="1"/>
  <c r="AY2475" s="1"/>
  <c r="AZ2475" s="1"/>
  <c r="AW2462"/>
  <c r="AX2462" s="1"/>
  <c r="AY2462" s="1"/>
  <c r="AZ2462" s="1"/>
  <c r="AW2474"/>
  <c r="AX2474" s="1"/>
  <c r="AY2474" s="1"/>
  <c r="AZ2474" s="1"/>
  <c r="AW2486"/>
  <c r="AX2486" s="1"/>
  <c r="AY2486" s="1"/>
  <c r="AZ2486" s="1"/>
  <c r="AW2463"/>
  <c r="AX2463" s="1"/>
  <c r="AY2463" s="1"/>
  <c r="AZ2463" s="1"/>
  <c r="AW2458"/>
  <c r="AX2458" s="1"/>
  <c r="AY2458" s="1"/>
  <c r="AZ2458" s="1"/>
  <c r="AW2451"/>
  <c r="AX2451" s="1"/>
  <c r="AY2451" s="1"/>
  <c r="AZ2451" s="1"/>
  <c r="AW2454"/>
  <c r="AX2454" s="1"/>
  <c r="AY2454" s="1"/>
  <c r="AZ2454" s="1"/>
  <c r="AW2404"/>
  <c r="AX2404" s="1"/>
  <c r="AY2404" s="1"/>
  <c r="AZ2404" s="1"/>
  <c r="AW2363"/>
  <c r="AX2363" s="1"/>
  <c r="AY2363" s="1"/>
  <c r="AZ2363" s="1"/>
  <c r="AW2440"/>
  <c r="AX2440" s="1"/>
  <c r="AY2440" s="1"/>
  <c r="AZ2440" s="1"/>
  <c r="AW2424"/>
  <c r="AX2424" s="1"/>
  <c r="AY2424" s="1"/>
  <c r="AZ2424" s="1"/>
  <c r="AW2408"/>
  <c r="AX2408" s="1"/>
  <c r="AY2408" s="1"/>
  <c r="AZ2408" s="1"/>
  <c r="AW2375"/>
  <c r="AX2375" s="1"/>
  <c r="AY2375" s="1"/>
  <c r="AZ2375" s="1"/>
  <c r="AW2352"/>
  <c r="AX2352" s="1"/>
  <c r="AY2352" s="1"/>
  <c r="AZ2352" s="1"/>
  <c r="AW2347"/>
  <c r="AX2347" s="1"/>
  <c r="AY2347" s="1"/>
  <c r="AZ2347" s="1"/>
  <c r="AW2371"/>
  <c r="AX2371" s="1"/>
  <c r="AY2371" s="1"/>
  <c r="AZ2371" s="1"/>
  <c r="AW2443"/>
  <c r="AX2443" s="1"/>
  <c r="AY2443" s="1"/>
  <c r="AZ2443" s="1"/>
  <c r="AW2436"/>
  <c r="AX2436" s="1"/>
  <c r="AY2436" s="1"/>
  <c r="AZ2436" s="1"/>
  <c r="AW2420"/>
  <c r="AX2420" s="1"/>
  <c r="AY2420" s="1"/>
  <c r="AZ2420" s="1"/>
  <c r="AW2367"/>
  <c r="AX2367" s="1"/>
  <c r="AY2367" s="1"/>
  <c r="AZ2367" s="1"/>
  <c r="AW2335"/>
  <c r="AX2335" s="1"/>
  <c r="AY2335" s="1"/>
  <c r="AZ2335" s="1"/>
  <c r="AW2332"/>
  <c r="AX2332" s="1"/>
  <c r="AY2332" s="1"/>
  <c r="AZ2332" s="1"/>
  <c r="AW2241"/>
  <c r="AX2241" s="1"/>
  <c r="AY2241" s="1"/>
  <c r="AZ2241" s="1"/>
  <c r="AW2204"/>
  <c r="AX2204" s="1"/>
  <c r="AY2204" s="1"/>
  <c r="AZ2204" s="1"/>
  <c r="AW2195"/>
  <c r="AX2195" s="1"/>
  <c r="AY2195" s="1"/>
  <c r="AZ2195" s="1"/>
  <c r="AW2185"/>
  <c r="AX2185" s="1"/>
  <c r="AY2185" s="1"/>
  <c r="AZ2185" s="1"/>
  <c r="AW2235"/>
  <c r="AX2235" s="1"/>
  <c r="AY2235" s="1"/>
  <c r="AZ2235" s="1"/>
  <c r="AW2261"/>
  <c r="AX2261" s="1"/>
  <c r="AY2261" s="1"/>
  <c r="AZ2261" s="1"/>
  <c r="AW2229"/>
  <c r="AX2229" s="1"/>
  <c r="AY2229" s="1"/>
  <c r="AZ2229" s="1"/>
  <c r="AW2247"/>
  <c r="AX2247" s="1"/>
  <c r="AY2247" s="1"/>
  <c r="AZ2247" s="1"/>
  <c r="AW2470"/>
  <c r="AX2470" s="1"/>
  <c r="AY2470" s="1"/>
  <c r="AZ2470" s="1"/>
  <c r="AW2388"/>
  <c r="AX2388" s="1"/>
  <c r="AY2388" s="1"/>
  <c r="AZ2388" s="1"/>
  <c r="AW2317"/>
  <c r="AX2317" s="1"/>
  <c r="AY2317" s="1"/>
  <c r="AZ2317" s="1"/>
  <c r="AW2450"/>
  <c r="AX2450" s="1"/>
  <c r="AY2450" s="1"/>
  <c r="AZ2450" s="1"/>
  <c r="AW2400"/>
  <c r="AX2400" s="1"/>
  <c r="AY2400" s="1"/>
  <c r="AZ2400" s="1"/>
  <c r="AW2359"/>
  <c r="AX2359" s="1"/>
  <c r="AY2359" s="1"/>
  <c r="AZ2359" s="1"/>
  <c r="AW2396"/>
  <c r="AX2396" s="1"/>
  <c r="AY2396" s="1"/>
  <c r="AZ2396" s="1"/>
  <c r="AW2355"/>
  <c r="AX2355" s="1"/>
  <c r="AY2355" s="1"/>
  <c r="AZ2355" s="1"/>
  <c r="AW2392"/>
  <c r="AX2392" s="1"/>
  <c r="AY2392" s="1"/>
  <c r="AZ2392" s="1"/>
  <c r="AW2284"/>
  <c r="AX2284" s="1"/>
  <c r="AY2284" s="1"/>
  <c r="AZ2284" s="1"/>
  <c r="AW2287"/>
  <c r="AX2287" s="1"/>
  <c r="AY2287" s="1"/>
  <c r="AZ2287" s="1"/>
  <c r="AW2271"/>
  <c r="AX2271" s="1"/>
  <c r="AY2271" s="1"/>
  <c r="AZ2271" s="1"/>
  <c r="AW2331"/>
  <c r="AX2331" s="1"/>
  <c r="AY2331" s="1"/>
  <c r="AZ2331" s="1"/>
  <c r="AW2249"/>
  <c r="AX2249" s="1"/>
  <c r="AY2249" s="1"/>
  <c r="AZ2249" s="1"/>
  <c r="AW2243"/>
  <c r="AX2243" s="1"/>
  <c r="AY2243" s="1"/>
  <c r="AZ2243" s="1"/>
  <c r="AW2237"/>
  <c r="AX2237" s="1"/>
  <c r="AY2237" s="1"/>
  <c r="AZ2237" s="1"/>
  <c r="AW2255"/>
  <c r="AX2255" s="1"/>
  <c r="AY2255" s="1"/>
  <c r="AZ2255" s="1"/>
  <c r="AW2223"/>
  <c r="AX2223" s="1"/>
  <c r="AY2223" s="1"/>
  <c r="AZ2223" s="1"/>
  <c r="AW2471"/>
  <c r="AX2471" s="1"/>
  <c r="AY2471" s="1"/>
  <c r="AZ2471" s="1"/>
  <c r="AW2483"/>
  <c r="AX2483" s="1"/>
  <c r="AY2483" s="1"/>
  <c r="AZ2483" s="1"/>
  <c r="AW2448"/>
  <c r="AX2448" s="1"/>
  <c r="AY2448" s="1"/>
  <c r="AZ2448" s="1"/>
  <c r="AW2372"/>
  <c r="AX2372" s="1"/>
  <c r="AY2372" s="1"/>
  <c r="AZ2372" s="1"/>
  <c r="AW2432"/>
  <c r="AX2432" s="1"/>
  <c r="AY2432" s="1"/>
  <c r="AZ2432" s="1"/>
  <c r="AW2416"/>
  <c r="AX2416" s="1"/>
  <c r="AY2416" s="1"/>
  <c r="AZ2416" s="1"/>
  <c r="AW2384"/>
  <c r="AX2384" s="1"/>
  <c r="AY2384" s="1"/>
  <c r="AZ2384" s="1"/>
  <c r="AW2380"/>
  <c r="AX2380" s="1"/>
  <c r="AY2380" s="1"/>
  <c r="AZ2380" s="1"/>
  <c r="AW2428"/>
  <c r="AX2428" s="1"/>
  <c r="AY2428" s="1"/>
  <c r="AZ2428" s="1"/>
  <c r="AW2412"/>
  <c r="AX2412" s="1"/>
  <c r="AY2412" s="1"/>
  <c r="AZ2412" s="1"/>
  <c r="AW2376"/>
  <c r="AX2376" s="1"/>
  <c r="AY2376" s="1"/>
  <c r="AZ2376" s="1"/>
  <c r="AW2189"/>
  <c r="AX2189" s="1"/>
  <c r="AY2189" s="1"/>
  <c r="AZ2189" s="1"/>
  <c r="AW2528"/>
  <c r="AX2528" s="1"/>
  <c r="AY2528" s="1"/>
  <c r="AZ2528" s="1"/>
  <c r="AW2194"/>
  <c r="AX2194" s="1"/>
  <c r="AY2194" s="1"/>
  <c r="AZ2194" s="1"/>
  <c r="BA1207"/>
  <c r="BA1871"/>
  <c r="BA1671"/>
  <c r="BA2073"/>
  <c r="BA1898"/>
  <c r="BA2057"/>
  <c r="BA1165"/>
  <c r="BA986"/>
  <c r="BA1946"/>
  <c r="BA1914"/>
  <c r="BA1623"/>
  <c r="BA879"/>
  <c r="BA941"/>
  <c r="BA893"/>
  <c r="BA829"/>
  <c r="BA929"/>
  <c r="BA813"/>
  <c r="BA1972"/>
  <c r="BA1781"/>
  <c r="BA1477"/>
  <c r="BA1413"/>
  <c r="BA1345"/>
  <c r="BA781"/>
  <c r="BA1229"/>
  <c r="BA2072"/>
  <c r="BA1765"/>
  <c r="BA1461"/>
  <c r="BA1397"/>
  <c r="BA1325"/>
  <c r="BA1049"/>
  <c r="BA985"/>
  <c r="BA1813"/>
  <c r="BA1733"/>
  <c r="BA1493"/>
  <c r="BA1429"/>
  <c r="BA1381"/>
  <c r="BA1317"/>
  <c r="BA1197"/>
  <c r="BA1043"/>
  <c r="BA953"/>
  <c r="BA915"/>
  <c r="BA861"/>
  <c r="BA2136"/>
  <c r="BA1977"/>
  <c r="BA1909"/>
  <c r="BA1797"/>
  <c r="BA1711"/>
  <c r="BA1490"/>
  <c r="BA1423"/>
  <c r="BA1370"/>
  <c r="BA1239"/>
  <c r="BA1166"/>
  <c r="BA1017"/>
  <c r="BA947"/>
  <c r="BA909"/>
  <c r="BA845"/>
  <c r="BA755"/>
  <c r="BA808"/>
  <c r="BA753"/>
  <c r="BA651"/>
  <c r="BA2139"/>
  <c r="BA2123"/>
  <c r="BA2043"/>
  <c r="BA1987"/>
  <c r="BA1971"/>
  <c r="BA1908"/>
  <c r="BA1808"/>
  <c r="BA1488"/>
  <c r="BA1408"/>
  <c r="BA1392"/>
  <c r="BA1324"/>
  <c r="BA1316"/>
  <c r="BA1228"/>
  <c r="BA1208"/>
  <c r="BA1196"/>
  <c r="BA1176"/>
  <c r="BA1164"/>
  <c r="BA1144"/>
  <c r="BA1112"/>
  <c r="BA1024"/>
  <c r="BA1012"/>
  <c r="BA984"/>
  <c r="BA960"/>
  <c r="BA952"/>
  <c r="BA940"/>
  <c r="BA920"/>
  <c r="BA856"/>
  <c r="BA840"/>
  <c r="BA2107"/>
  <c r="BA2075"/>
  <c r="BA2027"/>
  <c r="BA2003"/>
  <c r="BA1956"/>
  <c r="BA1920"/>
  <c r="BA1824"/>
  <c r="BA1776"/>
  <c r="BA1744"/>
  <c r="BA1472"/>
  <c r="BA1440"/>
  <c r="BA1132"/>
  <c r="BA1056"/>
  <c r="BA992"/>
  <c r="BA980"/>
  <c r="BA730"/>
  <c r="BA666"/>
  <c r="BA614"/>
  <c r="BA562"/>
  <c r="BA749"/>
  <c r="BA2078"/>
  <c r="BA2062"/>
  <c r="BA1951"/>
  <c r="BA1887"/>
  <c r="BA1787"/>
  <c r="BA1771"/>
  <c r="BA1727"/>
  <c r="BA1695"/>
  <c r="BA1663"/>
  <c r="BA1631"/>
  <c r="BA1599"/>
  <c r="BA1471"/>
  <c r="BA1371"/>
  <c r="BA1315"/>
  <c r="BA1219"/>
  <c r="BA1195"/>
  <c r="BA1175"/>
  <c r="BA1163"/>
  <c r="BA1143"/>
  <c r="BA1111"/>
  <c r="BA1023"/>
  <c r="BA1015"/>
  <c r="BA991"/>
  <c r="BA983"/>
  <c r="BA979"/>
  <c r="BA951"/>
  <c r="BA907"/>
  <c r="BA887"/>
  <c r="BA839"/>
  <c r="BA823"/>
  <c r="BA807"/>
  <c r="BA759"/>
  <c r="BA2126"/>
  <c r="BA2094"/>
  <c r="BA2046"/>
  <c r="BA2018"/>
  <c r="BA1998"/>
  <c r="BA1892"/>
  <c r="BA1860"/>
  <c r="BA1819"/>
  <c r="BA1792"/>
  <c r="BA1739"/>
  <c r="BA1703"/>
  <c r="BA1655"/>
  <c r="BA1615"/>
  <c r="BA1439"/>
  <c r="BA1387"/>
  <c r="BA1364"/>
  <c r="BA1339"/>
  <c r="BA1323"/>
  <c r="BA1131"/>
  <c r="BA1055"/>
  <c r="BA959"/>
  <c r="BA871"/>
  <c r="BA792"/>
  <c r="BA621"/>
  <c r="BA509"/>
  <c r="BA2105"/>
  <c r="BA2025"/>
  <c r="BA2009"/>
  <c r="BA1930"/>
  <c r="BA1866"/>
  <c r="BA1426"/>
  <c r="BA1122"/>
  <c r="BA990"/>
  <c r="BA918"/>
  <c r="BA886"/>
  <c r="BA818"/>
  <c r="BA2142"/>
  <c r="BA2121"/>
  <c r="BA2091"/>
  <c r="BA2041"/>
  <c r="BA2017"/>
  <c r="BA1993"/>
  <c r="BA1967"/>
  <c r="BA1940"/>
  <c r="BA1882"/>
  <c r="BA1839"/>
  <c r="BA1782"/>
  <c r="BA1760"/>
  <c r="BA1687"/>
  <c r="BA1647"/>
  <c r="BA1607"/>
  <c r="BA1487"/>
  <c r="BA1456"/>
  <c r="BA1407"/>
  <c r="BA1359"/>
  <c r="BA1332"/>
  <c r="BA1227"/>
  <c r="BA1188"/>
  <c r="BA1156"/>
  <c r="BA1120"/>
  <c r="BA1016"/>
  <c r="BA899"/>
  <c r="BA824"/>
  <c r="BA791"/>
  <c r="BA715"/>
  <c r="BA2137"/>
  <c r="BA2110"/>
  <c r="BA2089"/>
  <c r="BA2059"/>
  <c r="BA2030"/>
  <c r="BA2010"/>
  <c r="BA1982"/>
  <c r="BA1962"/>
  <c r="BA1935"/>
  <c r="BA1903"/>
  <c r="BA1876"/>
  <c r="BA1835"/>
  <c r="BA1803"/>
  <c r="BA1755"/>
  <c r="BA1719"/>
  <c r="BA1679"/>
  <c r="BA1639"/>
  <c r="BA1591"/>
  <c r="BA1455"/>
  <c r="BA1424"/>
  <c r="BA1403"/>
  <c r="BA1376"/>
  <c r="BA1352"/>
  <c r="BA1331"/>
  <c r="BA1240"/>
  <c r="BA1220"/>
  <c r="BA1187"/>
  <c r="BA1155"/>
  <c r="BA1119"/>
  <c r="BA1044"/>
  <c r="BA1011"/>
  <c r="BA982"/>
  <c r="BA948"/>
  <c r="BA927"/>
  <c r="BA855"/>
  <c r="BA703"/>
  <c r="BA1829"/>
  <c r="BA1749"/>
  <c r="BA1445"/>
  <c r="BA1357"/>
  <c r="BA1333"/>
  <c r="BA1121"/>
  <c r="BA1045"/>
  <c r="BA901"/>
  <c r="BA797"/>
  <c r="BA720"/>
  <c r="BA708"/>
  <c r="BA704"/>
  <c r="BA688"/>
  <c r="BA676"/>
  <c r="BA668"/>
  <c r="BA656"/>
  <c r="BA644"/>
  <c r="BA632"/>
  <c r="BA620"/>
  <c r="BA608"/>
  <c r="BA596"/>
  <c r="BA580"/>
  <c r="BA564"/>
  <c r="BA552"/>
  <c r="BA536"/>
  <c r="BA524"/>
  <c r="BA512"/>
  <c r="BA500"/>
  <c r="BA484"/>
  <c r="BA468"/>
  <c r="BA456"/>
  <c r="BA444"/>
  <c r="BA428"/>
  <c r="BA412"/>
  <c r="BA400"/>
  <c r="BA388"/>
  <c r="BA376"/>
  <c r="BA364"/>
  <c r="BA360"/>
  <c r="BA348"/>
  <c r="BA336"/>
  <c r="BA324"/>
  <c r="BA312"/>
  <c r="BA304"/>
  <c r="BA292"/>
  <c r="BA284"/>
  <c r="BA747"/>
  <c r="BA739"/>
  <c r="BA2144"/>
  <c r="BA2132"/>
  <c r="BA2124"/>
  <c r="BA2112"/>
  <c r="BA2100"/>
  <c r="BA2084"/>
  <c r="BA2064"/>
  <c r="BA2048"/>
  <c r="BA2036"/>
  <c r="BA2028"/>
  <c r="BA2012"/>
  <c r="BA2000"/>
  <c r="BA1976"/>
  <c r="BA1961"/>
  <c r="BA1897"/>
  <c r="BA1885"/>
  <c r="BA1873"/>
  <c r="BA1826"/>
  <c r="BA1818"/>
  <c r="BA1802"/>
  <c r="BA1754"/>
  <c r="BA1738"/>
  <c r="BA1722"/>
  <c r="BA1706"/>
  <c r="BA1690"/>
  <c r="BA1678"/>
  <c r="BA1666"/>
  <c r="BA1654"/>
  <c r="BA1642"/>
  <c r="BA1630"/>
  <c r="BA1618"/>
  <c r="BA1602"/>
  <c r="BA1590"/>
  <c r="BA1578"/>
  <c r="BA1566"/>
  <c r="BA1554"/>
  <c r="BA1542"/>
  <c r="BA1530"/>
  <c r="BA1510"/>
  <c r="BA1478"/>
  <c r="BA1446"/>
  <c r="BA1430"/>
  <c r="BA1418"/>
  <c r="BA1374"/>
  <c r="BA1346"/>
  <c r="BA1334"/>
  <c r="BA1322"/>
  <c r="BA1310"/>
  <c r="BA1294"/>
  <c r="BA1274"/>
  <c r="BA1262"/>
  <c r="BA1246"/>
  <c r="BA1234"/>
  <c r="BA1218"/>
  <c r="BA1214"/>
  <c r="BA1210"/>
  <c r="BA1206"/>
  <c r="BA1202"/>
  <c r="BA1194"/>
  <c r="BA1190"/>
  <c r="BA1186"/>
  <c r="BA1182"/>
  <c r="BA1178"/>
  <c r="BA1174"/>
  <c r="BA1170"/>
  <c r="BA1162"/>
  <c r="BA1158"/>
  <c r="BA1154"/>
  <c r="BA1150"/>
  <c r="BA1146"/>
  <c r="BA1142"/>
  <c r="BA1138"/>
  <c r="BA1126"/>
  <c r="BA1118"/>
  <c r="BA1114"/>
  <c r="BA1110"/>
  <c r="BA1106"/>
  <c r="BA1102"/>
  <c r="BA1098"/>
  <c r="BA1094"/>
  <c r="BA1090"/>
  <c r="BA1086"/>
  <c r="BA1082"/>
  <c r="BA1078"/>
  <c r="BA1074"/>
  <c r="BA1070"/>
  <c r="BA1066"/>
  <c r="BA1062"/>
  <c r="BA1058"/>
  <c r="BA1050"/>
  <c r="BA1046"/>
  <c r="BA1038"/>
  <c r="BA1034"/>
  <c r="BA1030"/>
  <c r="BA1026"/>
  <c r="BA1010"/>
  <c r="BA1006"/>
  <c r="BA1002"/>
  <c r="BA998"/>
  <c r="BA994"/>
  <c r="BA978"/>
  <c r="BA974"/>
  <c r="BA970"/>
  <c r="BA966"/>
  <c r="BA962"/>
  <c r="BA946"/>
  <c r="BA942"/>
  <c r="BA934"/>
  <c r="BA930"/>
  <c r="BA926"/>
  <c r="BA922"/>
  <c r="BA914"/>
  <c r="BA910"/>
  <c r="BA906"/>
  <c r="BA902"/>
  <c r="BA898"/>
  <c r="BA894"/>
  <c r="BA890"/>
  <c r="BA882"/>
  <c r="BA874"/>
  <c r="BA862"/>
  <c r="BA858"/>
  <c r="BA854"/>
  <c r="BA846"/>
  <c r="BA842"/>
  <c r="BA838"/>
  <c r="BA830"/>
  <c r="BA826"/>
  <c r="BA822"/>
  <c r="BA814"/>
  <c r="BA810"/>
  <c r="BA806"/>
  <c r="BA798"/>
  <c r="BA794"/>
  <c r="BA790"/>
  <c r="BA782"/>
  <c r="BA778"/>
  <c r="BA774"/>
  <c r="BA770"/>
  <c r="BA766"/>
  <c r="BA762"/>
  <c r="BA758"/>
  <c r="BA2152"/>
  <c r="BA2088"/>
  <c r="BA2024"/>
  <c r="BA1957"/>
  <c r="BA1893"/>
  <c r="BA1830"/>
  <c r="BA1766"/>
  <c r="BA1442"/>
  <c r="BA1022"/>
  <c r="BA1018"/>
  <c r="BA1014"/>
  <c r="BA866"/>
  <c r="BA802"/>
  <c r="BA696"/>
  <c r="BA728"/>
  <c r="BA716"/>
  <c r="BA700"/>
  <c r="BA692"/>
  <c r="BA680"/>
  <c r="BA664"/>
  <c r="BA652"/>
  <c r="BA636"/>
  <c r="BA628"/>
  <c r="BA616"/>
  <c r="BA604"/>
  <c r="BA588"/>
  <c r="BA576"/>
  <c r="BA568"/>
  <c r="BA560"/>
  <c r="BA548"/>
  <c r="BA540"/>
  <c r="BA528"/>
  <c r="BA516"/>
  <c r="BA504"/>
  <c r="BA492"/>
  <c r="BA480"/>
  <c r="BA472"/>
  <c r="BA460"/>
  <c r="BA448"/>
  <c r="BA440"/>
  <c r="BA432"/>
  <c r="BA420"/>
  <c r="BA408"/>
  <c r="BA396"/>
  <c r="BA384"/>
  <c r="BA368"/>
  <c r="BA352"/>
  <c r="BA340"/>
  <c r="BA332"/>
  <c r="BA320"/>
  <c r="BA308"/>
  <c r="BA296"/>
  <c r="BA743"/>
  <c r="BA2148"/>
  <c r="BA2140"/>
  <c r="BA2128"/>
  <c r="BA2116"/>
  <c r="BA2092"/>
  <c r="BA2080"/>
  <c r="BA2068"/>
  <c r="BA2060"/>
  <c r="BA2052"/>
  <c r="BA2044"/>
  <c r="BA2032"/>
  <c r="BA2020"/>
  <c r="BA1992"/>
  <c r="BA1984"/>
  <c r="BA1965"/>
  <c r="BA1953"/>
  <c r="BA1945"/>
  <c r="BA1933"/>
  <c r="BA1921"/>
  <c r="BA1913"/>
  <c r="BA1901"/>
  <c r="BA1889"/>
  <c r="BA1881"/>
  <c r="BA1869"/>
  <c r="BA1806"/>
  <c r="BA1794"/>
  <c r="BA1786"/>
  <c r="BA1774"/>
  <c r="BA1762"/>
  <c r="BA1742"/>
  <c r="BA1730"/>
  <c r="BA1718"/>
  <c r="BA1710"/>
  <c r="BA1698"/>
  <c r="BA1686"/>
  <c r="BA1674"/>
  <c r="BA1662"/>
  <c r="BA1650"/>
  <c r="BA1638"/>
  <c r="BA1626"/>
  <c r="BA1614"/>
  <c r="BA1606"/>
  <c r="BA1594"/>
  <c r="BA1582"/>
  <c r="BA1570"/>
  <c r="BA1558"/>
  <c r="BA1546"/>
  <c r="BA1534"/>
  <c r="BA1522"/>
  <c r="BA1514"/>
  <c r="BA1502"/>
  <c r="BA1498"/>
  <c r="BA1486"/>
  <c r="BA1466"/>
  <c r="BA1454"/>
  <c r="BA1450"/>
  <c r="BA1438"/>
  <c r="BA1434"/>
  <c r="BA1422"/>
  <c r="BA1414"/>
  <c r="BA1406"/>
  <c r="BA1394"/>
  <c r="BA1382"/>
  <c r="BA1362"/>
  <c r="BA1350"/>
  <c r="BA1342"/>
  <c r="BA1330"/>
  <c r="BA1314"/>
  <c r="BA1302"/>
  <c r="BA1290"/>
  <c r="BA1282"/>
  <c r="BA1270"/>
  <c r="BA1258"/>
  <c r="BA1250"/>
  <c r="BA1242"/>
  <c r="BA1226"/>
  <c r="BA1134"/>
  <c r="BA2104"/>
  <c r="BA2040"/>
  <c r="BA2004"/>
  <c r="BA1941"/>
  <c r="BA1877"/>
  <c r="BA1814"/>
  <c r="BA1750"/>
  <c r="BA1458"/>
  <c r="BA1402"/>
  <c r="BA1358"/>
  <c r="BA1230"/>
  <c r="BA1054"/>
  <c r="BA1042"/>
  <c r="BA938"/>
  <c r="BA870"/>
  <c r="BA850"/>
  <c r="BA786"/>
  <c r="BA724"/>
  <c r="BA712"/>
  <c r="BA684"/>
  <c r="BA672"/>
  <c r="BA660"/>
  <c r="BA648"/>
  <c r="BA640"/>
  <c r="BA624"/>
  <c r="BA612"/>
  <c r="BA600"/>
  <c r="BA592"/>
  <c r="BA584"/>
  <c r="BA572"/>
  <c r="BA556"/>
  <c r="BA544"/>
  <c r="BA532"/>
  <c r="BA520"/>
  <c r="BA508"/>
  <c r="BA496"/>
  <c r="BA488"/>
  <c r="BA476"/>
  <c r="BA464"/>
  <c r="BA452"/>
  <c r="BA436"/>
  <c r="BA424"/>
  <c r="BA416"/>
  <c r="BA404"/>
  <c r="BA392"/>
  <c r="BA380"/>
  <c r="BA372"/>
  <c r="BA356"/>
  <c r="BA344"/>
  <c r="BA328"/>
  <c r="BA316"/>
  <c r="BA300"/>
  <c r="BA288"/>
  <c r="BA751"/>
  <c r="BA2108"/>
  <c r="BA2096"/>
  <c r="BA2076"/>
  <c r="BA2016"/>
  <c r="BA2008"/>
  <c r="BA1996"/>
  <c r="BA1980"/>
  <c r="BA1968"/>
  <c r="BA1949"/>
  <c r="BA1937"/>
  <c r="BA1929"/>
  <c r="BA1917"/>
  <c r="BA1905"/>
  <c r="BA1865"/>
  <c r="BA1834"/>
  <c r="BA1822"/>
  <c r="BA1810"/>
  <c r="BA1790"/>
  <c r="BA1778"/>
  <c r="BA1770"/>
  <c r="BA1758"/>
  <c r="BA1746"/>
  <c r="BA1726"/>
  <c r="BA1714"/>
  <c r="BA1702"/>
  <c r="BA1694"/>
  <c r="BA1682"/>
  <c r="BA1670"/>
  <c r="BA1658"/>
  <c r="BA1646"/>
  <c r="BA1634"/>
  <c r="BA1622"/>
  <c r="BA1610"/>
  <c r="BA1598"/>
  <c r="BA1586"/>
  <c r="BA1574"/>
  <c r="BA1562"/>
  <c r="BA1550"/>
  <c r="BA1538"/>
  <c r="BA1526"/>
  <c r="BA1518"/>
  <c r="BA1506"/>
  <c r="BA1494"/>
  <c r="BA1482"/>
  <c r="BA1470"/>
  <c r="BA1462"/>
  <c r="BA1398"/>
  <c r="BA1390"/>
  <c r="BA1378"/>
  <c r="BA1366"/>
  <c r="BA1354"/>
  <c r="BA1326"/>
  <c r="BA1318"/>
  <c r="BA1306"/>
  <c r="BA1298"/>
  <c r="BA1286"/>
  <c r="BA1278"/>
  <c r="BA1266"/>
  <c r="BA1254"/>
  <c r="BA1238"/>
  <c r="BA1222"/>
  <c r="BA1130"/>
  <c r="BA2120"/>
  <c r="BA2056"/>
  <c r="BA1988"/>
  <c r="BA1925"/>
  <c r="BA1861"/>
  <c r="BA1798"/>
  <c r="BA1734"/>
  <c r="BA1474"/>
  <c r="BA1410"/>
  <c r="BA1386"/>
  <c r="BA1338"/>
  <c r="BA1198"/>
  <c r="BA958"/>
  <c r="BA954"/>
  <c r="BA950"/>
  <c r="BA878"/>
  <c r="BA834"/>
  <c r="BA732"/>
  <c r="BA735"/>
  <c r="BA731"/>
  <c r="BA723"/>
  <c r="BA719"/>
  <c r="BA711"/>
  <c r="BA699"/>
  <c r="BA695"/>
  <c r="BA691"/>
  <c r="BA687"/>
  <c r="BA683"/>
  <c r="BA679"/>
  <c r="BA675"/>
  <c r="BA671"/>
  <c r="BA667"/>
  <c r="BA663"/>
  <c r="BA659"/>
  <c r="BA655"/>
  <c r="BA647"/>
  <c r="BA635"/>
  <c r="BA631"/>
  <c r="BA627"/>
  <c r="BA623"/>
  <c r="BA619"/>
  <c r="BA615"/>
  <c r="BA611"/>
  <c r="BA607"/>
  <c r="BA603"/>
  <c r="BA599"/>
  <c r="BA595"/>
  <c r="BA591"/>
  <c r="BA583"/>
  <c r="BA579"/>
  <c r="BA575"/>
  <c r="BA571"/>
  <c r="BA567"/>
  <c r="BA563"/>
  <c r="BA559"/>
  <c r="BA555"/>
  <c r="BA547"/>
  <c r="BA543"/>
  <c r="BA539"/>
  <c r="BA535"/>
  <c r="BA531"/>
  <c r="BA527"/>
  <c r="BA523"/>
  <c r="BA519"/>
  <c r="BA515"/>
  <c r="BA511"/>
  <c r="BA507"/>
  <c r="BA503"/>
  <c r="BA499"/>
  <c r="BA495"/>
  <c r="BA491"/>
  <c r="BA487"/>
  <c r="BA483"/>
  <c r="BA479"/>
  <c r="BA475"/>
  <c r="BA471"/>
  <c r="BA467"/>
  <c r="BA463"/>
  <c r="BA459"/>
  <c r="BA455"/>
  <c r="BA451"/>
  <c r="BA447"/>
  <c r="BA443"/>
  <c r="BA439"/>
  <c r="BA435"/>
  <c r="BA431"/>
  <c r="BA427"/>
  <c r="BA423"/>
  <c r="BA419"/>
  <c r="BA415"/>
  <c r="BA411"/>
  <c r="BA407"/>
  <c r="BA403"/>
  <c r="BA399"/>
  <c r="BA395"/>
  <c r="BA391"/>
  <c r="BA387"/>
  <c r="BA383"/>
  <c r="BA379"/>
  <c r="BA375"/>
  <c r="BA371"/>
  <c r="BA367"/>
  <c r="BA363"/>
  <c r="BA359"/>
  <c r="BA355"/>
  <c r="BA351"/>
  <c r="BA347"/>
  <c r="BA343"/>
  <c r="BA339"/>
  <c r="BA335"/>
  <c r="BA331"/>
  <c r="BA327"/>
  <c r="BA323"/>
  <c r="BA319"/>
  <c r="BA315"/>
  <c r="BA311"/>
  <c r="BA307"/>
  <c r="BA303"/>
  <c r="BA299"/>
  <c r="BA295"/>
  <c r="BA291"/>
  <c r="BA287"/>
  <c r="BA283"/>
  <c r="BA746"/>
  <c r="BA738"/>
  <c r="BA769"/>
  <c r="BA765"/>
  <c r="BA761"/>
  <c r="BA757"/>
  <c r="BA2146"/>
  <c r="BA2143"/>
  <c r="BA2141"/>
  <c r="BA2130"/>
  <c r="BA2127"/>
  <c r="BA2125"/>
  <c r="BA2114"/>
  <c r="BA2111"/>
  <c r="BA2109"/>
  <c r="BA2098"/>
  <c r="BA2095"/>
  <c r="BA2093"/>
  <c r="BA2082"/>
  <c r="BA2079"/>
  <c r="BA2077"/>
  <c r="BA2066"/>
  <c r="BA2063"/>
  <c r="BA2061"/>
  <c r="BA2050"/>
  <c r="BA2047"/>
  <c r="BA2045"/>
  <c r="BA2034"/>
  <c r="BA2031"/>
  <c r="BA2029"/>
  <c r="BA2019"/>
  <c r="BA2011"/>
  <c r="BA2005"/>
  <c r="BA1999"/>
  <c r="BA1994"/>
  <c r="BA1989"/>
  <c r="BA1983"/>
  <c r="BA1978"/>
  <c r="BA1973"/>
  <c r="BA1963"/>
  <c r="BA1958"/>
  <c r="BA1952"/>
  <c r="BA1947"/>
  <c r="BA1942"/>
  <c r="BA1936"/>
  <c r="BA1931"/>
  <c r="BA1927"/>
  <c r="BA1926"/>
  <c r="BA1915"/>
  <c r="BA1910"/>
  <c r="BA1904"/>
  <c r="BA1899"/>
  <c r="BA1894"/>
  <c r="BA1888"/>
  <c r="BA1883"/>
  <c r="BA1878"/>
  <c r="BA1872"/>
  <c r="BA1867"/>
  <c r="BA1862"/>
  <c r="BA1840"/>
  <c r="BA1836"/>
  <c r="BA1831"/>
  <c r="BA1825"/>
  <c r="BA1820"/>
  <c r="BA1815"/>
  <c r="BA1809"/>
  <c r="BA1804"/>
  <c r="BA1799"/>
  <c r="BA1793"/>
  <c r="BA1788"/>
  <c r="BA1783"/>
  <c r="BA1777"/>
  <c r="BA1772"/>
  <c r="BA1767"/>
  <c r="BA1761"/>
  <c r="BA1756"/>
  <c r="BA1751"/>
  <c r="BA1745"/>
  <c r="BA1740"/>
  <c r="BA1735"/>
  <c r="BA1729"/>
  <c r="BA1728"/>
  <c r="BA1721"/>
  <c r="BA1720"/>
  <c r="BA1713"/>
  <c r="BA1712"/>
  <c r="BA1705"/>
  <c r="BA1704"/>
  <c r="BA1697"/>
  <c r="BA1696"/>
  <c r="BA1689"/>
  <c r="BA1688"/>
  <c r="BA1681"/>
  <c r="BA1680"/>
  <c r="BA1673"/>
  <c r="BA1672"/>
  <c r="BA1665"/>
  <c r="BA1664"/>
  <c r="BA1657"/>
  <c r="BA1656"/>
  <c r="BA1649"/>
  <c r="BA1648"/>
  <c r="BA1641"/>
  <c r="BA1640"/>
  <c r="BA1633"/>
  <c r="BA1632"/>
  <c r="BA1625"/>
  <c r="BA1624"/>
  <c r="BA1617"/>
  <c r="BA1616"/>
  <c r="BA1609"/>
  <c r="BA1608"/>
  <c r="BA1601"/>
  <c r="BA1600"/>
  <c r="BA1593"/>
  <c r="BA1592"/>
  <c r="BA1492"/>
  <c r="BA1491"/>
  <c r="BA1481"/>
  <c r="BA1476"/>
  <c r="BA1475"/>
  <c r="BA1465"/>
  <c r="BA1460"/>
  <c r="BA1459"/>
  <c r="BA1449"/>
  <c r="BA1444"/>
  <c r="BA1443"/>
  <c r="BA1433"/>
  <c r="BA1428"/>
  <c r="BA1427"/>
  <c r="BA1417"/>
  <c r="BA1412"/>
  <c r="BA1411"/>
  <c r="BA1404"/>
  <c r="BA1399"/>
  <c r="BA1393"/>
  <c r="BA1388"/>
  <c r="BA1383"/>
  <c r="BA1377"/>
  <c r="BA1372"/>
  <c r="BA1367"/>
  <c r="BA1365"/>
  <c r="BA1360"/>
  <c r="BA1353"/>
  <c r="BA1347"/>
  <c r="BA1340"/>
  <c r="BA1241"/>
  <c r="BA1233"/>
  <c r="BA1232"/>
  <c r="BA1231"/>
  <c r="BA1221"/>
  <c r="BA1209"/>
  <c r="BA1201"/>
  <c r="BA1200"/>
  <c r="BA1199"/>
  <c r="BA1189"/>
  <c r="BA1177"/>
  <c r="BA1169"/>
  <c r="BA1168"/>
  <c r="BA1167"/>
  <c r="BA1157"/>
  <c r="BA1145"/>
  <c r="BA1133"/>
  <c r="BA1125"/>
  <c r="BA1124"/>
  <c r="BA1123"/>
  <c r="BA1113"/>
  <c r="BA1064"/>
  <c r="BA1063"/>
  <c r="BA1057"/>
  <c r="BA1053"/>
  <c r="BA1052"/>
  <c r="BA1051"/>
  <c r="BA1025"/>
  <c r="BA1021"/>
  <c r="BA1020"/>
  <c r="BA1019"/>
  <c r="BA1013"/>
  <c r="BA993"/>
  <c r="BA989"/>
  <c r="BA988"/>
  <c r="BA987"/>
  <c r="BA981"/>
  <c r="BA961"/>
  <c r="BA957"/>
  <c r="BA956"/>
  <c r="BA955"/>
  <c r="BA949"/>
  <c r="BA944"/>
  <c r="BA939"/>
  <c r="BA933"/>
  <c r="BA932"/>
  <c r="BA921"/>
  <c r="BA919"/>
  <c r="BA912"/>
  <c r="BA904"/>
  <c r="BA896"/>
  <c r="BA889"/>
  <c r="BA888"/>
  <c r="BA881"/>
  <c r="BA880"/>
  <c r="BA873"/>
  <c r="BA872"/>
  <c r="BA867"/>
  <c r="BA857"/>
  <c r="BA852"/>
  <c r="BA851"/>
  <c r="BA841"/>
  <c r="BA836"/>
  <c r="BA835"/>
  <c r="BA825"/>
  <c r="BA820"/>
  <c r="BA819"/>
  <c r="BA809"/>
  <c r="BA804"/>
  <c r="BA803"/>
  <c r="BA793"/>
  <c r="BA788"/>
  <c r="BA787"/>
  <c r="BA779"/>
  <c r="BA777"/>
  <c r="BA776"/>
  <c r="BA745"/>
  <c r="BA741"/>
  <c r="BA726"/>
  <c r="BA713"/>
  <c r="BA665"/>
  <c r="BA643"/>
  <c r="BA613"/>
  <c r="BA561"/>
  <c r="BA413"/>
  <c r="BA734"/>
  <c r="BA722"/>
  <c r="BA718"/>
  <c r="BA710"/>
  <c r="BA706"/>
  <c r="BA702"/>
  <c r="BA698"/>
  <c r="BA694"/>
  <c r="BA690"/>
  <c r="BA686"/>
  <c r="BA682"/>
  <c r="BA678"/>
  <c r="BA674"/>
  <c r="BA670"/>
  <c r="BA662"/>
  <c r="BA658"/>
  <c r="BA654"/>
  <c r="BA650"/>
  <c r="BA646"/>
  <c r="BA642"/>
  <c r="BA638"/>
  <c r="BA634"/>
  <c r="BA630"/>
  <c r="BA626"/>
  <c r="BA622"/>
  <c r="BA618"/>
  <c r="BA610"/>
  <c r="BA606"/>
  <c r="BA598"/>
  <c r="BA594"/>
  <c r="BA590"/>
  <c r="BA586"/>
  <c r="BA582"/>
  <c r="BA578"/>
  <c r="BA574"/>
  <c r="BA570"/>
  <c r="BA566"/>
  <c r="BA554"/>
  <c r="BA546"/>
  <c r="BA542"/>
  <c r="BA538"/>
  <c r="BA534"/>
  <c r="BA530"/>
  <c r="BA526"/>
  <c r="BA522"/>
  <c r="BA518"/>
  <c r="BA514"/>
  <c r="BA510"/>
  <c r="BA506"/>
  <c r="BA502"/>
  <c r="BA498"/>
  <c r="BA494"/>
  <c r="BA490"/>
  <c r="BA486"/>
  <c r="BA482"/>
  <c r="BA478"/>
  <c r="BA474"/>
  <c r="BA470"/>
  <c r="BA466"/>
  <c r="BA462"/>
  <c r="BA458"/>
  <c r="BA454"/>
  <c r="BA450"/>
  <c r="BA446"/>
  <c r="BA442"/>
  <c r="BA438"/>
  <c r="BA434"/>
  <c r="BA430"/>
  <c r="BA426"/>
  <c r="BA422"/>
  <c r="BA418"/>
  <c r="BA414"/>
  <c r="BA410"/>
  <c r="BA406"/>
  <c r="BA402"/>
  <c r="BA398"/>
  <c r="BA394"/>
  <c r="BA390"/>
  <c r="BA386"/>
  <c r="BA382"/>
  <c r="BA378"/>
  <c r="BA374"/>
  <c r="BA370"/>
  <c r="BA366"/>
  <c r="BA362"/>
  <c r="BA358"/>
  <c r="BA354"/>
  <c r="BA350"/>
  <c r="BA346"/>
  <c r="BA342"/>
  <c r="BA338"/>
  <c r="BA334"/>
  <c r="BA330"/>
  <c r="BA326"/>
  <c r="BA322"/>
  <c r="BA318"/>
  <c r="BA314"/>
  <c r="BA310"/>
  <c r="BA306"/>
  <c r="BA302"/>
  <c r="BA298"/>
  <c r="BA294"/>
  <c r="BA290"/>
  <c r="BA286"/>
  <c r="BA737"/>
  <c r="BA772"/>
  <c r="BA768"/>
  <c r="BA760"/>
  <c r="BA2150"/>
  <c r="BA2147"/>
  <c r="BA2145"/>
  <c r="BA2134"/>
  <c r="BA2131"/>
  <c r="BA2129"/>
  <c r="BA2118"/>
  <c r="BA2115"/>
  <c r="BA2113"/>
  <c r="BA2102"/>
  <c r="BA2099"/>
  <c r="BA2097"/>
  <c r="BA2086"/>
  <c r="BA2083"/>
  <c r="BA2081"/>
  <c r="BA2070"/>
  <c r="BA2067"/>
  <c r="BA2065"/>
  <c r="BA2054"/>
  <c r="BA2051"/>
  <c r="BA2049"/>
  <c r="BA2038"/>
  <c r="BA2035"/>
  <c r="BA2033"/>
  <c r="BA2022"/>
  <c r="BA2021"/>
  <c r="BA2014"/>
  <c r="BA2013"/>
  <c r="BA2006"/>
  <c r="BA2001"/>
  <c r="BA1995"/>
  <c r="BA1990"/>
  <c r="BA1985"/>
  <c r="BA1979"/>
  <c r="BA1974"/>
  <c r="BA1969"/>
  <c r="BA1964"/>
  <c r="BA1959"/>
  <c r="BA1954"/>
  <c r="BA1948"/>
  <c r="BA1943"/>
  <c r="BA1938"/>
  <c r="BA1932"/>
  <c r="BA1928"/>
  <c r="BA1923"/>
  <c r="BA1922"/>
  <c r="BA1916"/>
  <c r="BA1911"/>
  <c r="BA1906"/>
  <c r="BA1900"/>
  <c r="BA1895"/>
  <c r="BA1890"/>
  <c r="BA1884"/>
  <c r="BA1879"/>
  <c r="BA1874"/>
  <c r="BA1868"/>
  <c r="BA1863"/>
  <c r="BA1858"/>
  <c r="BA1837"/>
  <c r="BA1832"/>
  <c r="BA1827"/>
  <c r="BA1821"/>
  <c r="BA1816"/>
  <c r="BA1811"/>
  <c r="BA1805"/>
  <c r="BA1800"/>
  <c r="BA1795"/>
  <c r="BA1789"/>
  <c r="BA1784"/>
  <c r="BA1779"/>
  <c r="BA1773"/>
  <c r="BA1768"/>
  <c r="BA1763"/>
  <c r="BA1757"/>
  <c r="BA1752"/>
  <c r="BA1747"/>
  <c r="BA1741"/>
  <c r="BA1736"/>
  <c r="BA1731"/>
  <c r="BA1723"/>
  <c r="BA1715"/>
  <c r="BA1707"/>
  <c r="BA1699"/>
  <c r="BA1691"/>
  <c r="BA1683"/>
  <c r="BA1675"/>
  <c r="BA1667"/>
  <c r="BA1659"/>
  <c r="BA1651"/>
  <c r="BA1643"/>
  <c r="BA1635"/>
  <c r="BA1627"/>
  <c r="BA1619"/>
  <c r="BA1611"/>
  <c r="BA1603"/>
  <c r="BA1595"/>
  <c r="BA1587"/>
  <c r="BA1585"/>
  <c r="BA1584"/>
  <c r="BA1583"/>
  <c r="BA1581"/>
  <c r="BA1580"/>
  <c r="BA1579"/>
  <c r="BA1577"/>
  <c r="BA1576"/>
  <c r="BA1575"/>
  <c r="BA1573"/>
  <c r="BA1572"/>
  <c r="BA1571"/>
  <c r="BA1569"/>
  <c r="BA1568"/>
  <c r="BA1567"/>
  <c r="BA1565"/>
  <c r="BA1564"/>
  <c r="BA1563"/>
  <c r="BA1561"/>
  <c r="BA1560"/>
  <c r="BA1559"/>
  <c r="BA1557"/>
  <c r="BA1556"/>
  <c r="BA1555"/>
  <c r="BA1553"/>
  <c r="BA1552"/>
  <c r="BA1551"/>
  <c r="BA1549"/>
  <c r="BA1548"/>
  <c r="BA1547"/>
  <c r="BA1545"/>
  <c r="BA1544"/>
  <c r="BA1543"/>
  <c r="BA1541"/>
  <c r="BA1540"/>
  <c r="BA1539"/>
  <c r="BA1537"/>
  <c r="BA1536"/>
  <c r="BA1535"/>
  <c r="BA1533"/>
  <c r="BA1532"/>
  <c r="BA1531"/>
  <c r="BA1529"/>
  <c r="BA1528"/>
  <c r="BA1527"/>
  <c r="BA1525"/>
  <c r="BA1524"/>
  <c r="BA1523"/>
  <c r="BA1521"/>
  <c r="BA1520"/>
  <c r="BA1519"/>
  <c r="BA1517"/>
  <c r="BA1516"/>
  <c r="BA1515"/>
  <c r="BA1513"/>
  <c r="BA1512"/>
  <c r="BA1511"/>
  <c r="BA1509"/>
  <c r="BA1508"/>
  <c r="BA1507"/>
  <c r="BA1505"/>
  <c r="BA1504"/>
  <c r="BA1503"/>
  <c r="BA1501"/>
  <c r="BA1500"/>
  <c r="BA1499"/>
  <c r="BA1497"/>
  <c r="BA1496"/>
  <c r="BA1495"/>
  <c r="BA1485"/>
  <c r="BA1480"/>
  <c r="BA1479"/>
  <c r="BA1469"/>
  <c r="BA1464"/>
  <c r="BA1463"/>
  <c r="BA1453"/>
  <c r="BA1448"/>
  <c r="BA1447"/>
  <c r="BA1437"/>
  <c r="BA1432"/>
  <c r="BA1431"/>
  <c r="BA1421"/>
  <c r="BA1416"/>
  <c r="BA1415"/>
  <c r="BA1405"/>
  <c r="BA1400"/>
  <c r="BA1395"/>
  <c r="BA1389"/>
  <c r="BA1384"/>
  <c r="BA1379"/>
  <c r="BA1373"/>
  <c r="BA1368"/>
  <c r="BA1361"/>
  <c r="BA1355"/>
  <c r="BA1348"/>
  <c r="BA1343"/>
  <c r="BA1341"/>
  <c r="BA1335"/>
  <c r="BA1329"/>
  <c r="BA1328"/>
  <c r="BA1327"/>
  <c r="BA1321"/>
  <c r="BA1320"/>
  <c r="BA1319"/>
  <c r="BA1313"/>
  <c r="BA1312"/>
  <c r="BA1309"/>
  <c r="BA1308"/>
  <c r="BA1307"/>
  <c r="BA1305"/>
  <c r="BA1304"/>
  <c r="BA1303"/>
  <c r="BA1301"/>
  <c r="BA1300"/>
  <c r="BA1297"/>
  <c r="BA1296"/>
  <c r="BA1293"/>
  <c r="BA1292"/>
  <c r="BA1291"/>
  <c r="BA1289"/>
  <c r="BA1288"/>
  <c r="BA1287"/>
  <c r="BA1285"/>
  <c r="BA1284"/>
  <c r="BA1281"/>
  <c r="BA1280"/>
  <c r="BA1277"/>
  <c r="BA1276"/>
  <c r="BA1275"/>
  <c r="BA1273"/>
  <c r="BA1272"/>
  <c r="BA1271"/>
  <c r="BA1269"/>
  <c r="BA1268"/>
  <c r="BA1265"/>
  <c r="BA1264"/>
  <c r="BA1261"/>
  <c r="BA1260"/>
  <c r="BA1259"/>
  <c r="BA1257"/>
  <c r="BA1256"/>
  <c r="BA1255"/>
  <c r="BA1253"/>
  <c r="BA1252"/>
  <c r="BA1249"/>
  <c r="BA1248"/>
  <c r="BA1245"/>
  <c r="BA1244"/>
  <c r="BA1243"/>
  <c r="BA1236"/>
  <c r="BA1235"/>
  <c r="BA1224"/>
  <c r="BA1223"/>
  <c r="BA1213"/>
  <c r="BA1212"/>
  <c r="BA1211"/>
  <c r="BA1204"/>
  <c r="BA1203"/>
  <c r="BA1192"/>
  <c r="BA1191"/>
  <c r="BA1181"/>
  <c r="BA1180"/>
  <c r="BA1179"/>
  <c r="BA1172"/>
  <c r="BA1171"/>
  <c r="BA1160"/>
  <c r="BA1159"/>
  <c r="BA1149"/>
  <c r="BA1148"/>
  <c r="BA1147"/>
  <c r="BA1137"/>
  <c r="BA1136"/>
  <c r="BA1135"/>
  <c r="BA1128"/>
  <c r="BA1127"/>
  <c r="BA1116"/>
  <c r="BA1115"/>
  <c r="BA1105"/>
  <c r="BA1104"/>
  <c r="BA1103"/>
  <c r="BA1096"/>
  <c r="BA1095"/>
  <c r="BA1088"/>
  <c r="BA1087"/>
  <c r="BA1080"/>
  <c r="BA1079"/>
  <c r="BA1072"/>
  <c r="BA1071"/>
  <c r="BA1065"/>
  <c r="BA1061"/>
  <c r="BA1060"/>
  <c r="BA1059"/>
  <c r="BA1040"/>
  <c r="BA1039"/>
  <c r="BA1033"/>
  <c r="BA1032"/>
  <c r="BA1031"/>
  <c r="BA1028"/>
  <c r="BA1027"/>
  <c r="BA1008"/>
  <c r="BA1007"/>
  <c r="BA1001"/>
  <c r="BA1000"/>
  <c r="BA999"/>
  <c r="BA996"/>
  <c r="BA995"/>
  <c r="BA976"/>
  <c r="BA975"/>
  <c r="BA969"/>
  <c r="BA968"/>
  <c r="BA967"/>
  <c r="BA964"/>
  <c r="BA963"/>
  <c r="BA945"/>
  <c r="BA943"/>
  <c r="BA936"/>
  <c r="BA931"/>
  <c r="BA925"/>
  <c r="BA924"/>
  <c r="BA913"/>
  <c r="BA911"/>
  <c r="BA905"/>
  <c r="BA903"/>
  <c r="BA897"/>
  <c r="BA895"/>
  <c r="BA868"/>
  <c r="BA864"/>
  <c r="BA863"/>
  <c r="BA853"/>
  <c r="BA848"/>
  <c r="BA847"/>
  <c r="BA837"/>
  <c r="BA832"/>
  <c r="BA831"/>
  <c r="BA821"/>
  <c r="BA816"/>
  <c r="BA815"/>
  <c r="BA805"/>
  <c r="BA800"/>
  <c r="BA799"/>
  <c r="BA789"/>
  <c r="BA784"/>
  <c r="BA783"/>
  <c r="BA780"/>
  <c r="BA775"/>
  <c r="BA764"/>
  <c r="BA752"/>
  <c r="BA750"/>
  <c r="BA729"/>
  <c r="BA707"/>
  <c r="BA677"/>
  <c r="BA625"/>
  <c r="BA558"/>
  <c r="BA551"/>
  <c r="BA517"/>
  <c r="BA733"/>
  <c r="BA721"/>
  <c r="BA717"/>
  <c r="BA709"/>
  <c r="BA705"/>
  <c r="BA701"/>
  <c r="BA697"/>
  <c r="BA693"/>
  <c r="BA689"/>
  <c r="BA685"/>
  <c r="BA681"/>
  <c r="BA673"/>
  <c r="BA669"/>
  <c r="BA661"/>
  <c r="BA657"/>
  <c r="BA653"/>
  <c r="BA649"/>
  <c r="BA645"/>
  <c r="BA641"/>
  <c r="BA637"/>
  <c r="BA633"/>
  <c r="BA629"/>
  <c r="BA617"/>
  <c r="BA609"/>
  <c r="BA605"/>
  <c r="BA601"/>
  <c r="BA597"/>
  <c r="BA593"/>
  <c r="BA589"/>
  <c r="BA585"/>
  <c r="BA581"/>
  <c r="BA577"/>
  <c r="BA573"/>
  <c r="BA569"/>
  <c r="BA565"/>
  <c r="BA553"/>
  <c r="BA549"/>
  <c r="BA545"/>
  <c r="BA541"/>
  <c r="BA537"/>
  <c r="BA533"/>
  <c r="BA529"/>
  <c r="BA525"/>
  <c r="BA521"/>
  <c r="BA505"/>
  <c r="BA501"/>
  <c r="BA497"/>
  <c r="BA493"/>
  <c r="BA489"/>
  <c r="BA485"/>
  <c r="BA481"/>
  <c r="BA477"/>
  <c r="BA473"/>
  <c r="BA469"/>
  <c r="BA465"/>
  <c r="BA461"/>
  <c r="BA457"/>
  <c r="BA453"/>
  <c r="BA449"/>
  <c r="BA445"/>
  <c r="BA441"/>
  <c r="BA437"/>
  <c r="BA433"/>
  <c r="BA429"/>
  <c r="BA425"/>
  <c r="BA421"/>
  <c r="BA417"/>
  <c r="BA409"/>
  <c r="BA405"/>
  <c r="BA401"/>
  <c r="BA397"/>
  <c r="BA393"/>
  <c r="BA389"/>
  <c r="BA385"/>
  <c r="BA381"/>
  <c r="BA377"/>
  <c r="BA373"/>
  <c r="BA369"/>
  <c r="BA365"/>
  <c r="BA361"/>
  <c r="BA357"/>
  <c r="BA353"/>
  <c r="BA349"/>
  <c r="BA345"/>
  <c r="BA341"/>
  <c r="BA337"/>
  <c r="BA333"/>
  <c r="BA329"/>
  <c r="BA325"/>
  <c r="BA321"/>
  <c r="BA317"/>
  <c r="BA313"/>
  <c r="BA309"/>
  <c r="BA305"/>
  <c r="BA301"/>
  <c r="BA297"/>
  <c r="BA293"/>
  <c r="BA289"/>
  <c r="BA285"/>
  <c r="BA748"/>
  <c r="BA740"/>
  <c r="BA736"/>
  <c r="BA771"/>
  <c r="BA767"/>
  <c r="BA763"/>
  <c r="BA2151"/>
  <c r="BA2149"/>
  <c r="BA2138"/>
  <c r="BA2135"/>
  <c r="BA2133"/>
  <c r="BA2122"/>
  <c r="BA2119"/>
  <c r="BA2117"/>
  <c r="BA2106"/>
  <c r="BA2103"/>
  <c r="BA2101"/>
  <c r="BA2090"/>
  <c r="BA2087"/>
  <c r="BA2085"/>
  <c r="BA2074"/>
  <c r="BA2071"/>
  <c r="BA2069"/>
  <c r="BA2058"/>
  <c r="BA2055"/>
  <c r="BA2053"/>
  <c r="BA2042"/>
  <c r="BA2039"/>
  <c r="BA2037"/>
  <c r="BA2026"/>
  <c r="BA2023"/>
  <c r="BA2015"/>
  <c r="BA2007"/>
  <c r="BA2002"/>
  <c r="BA1997"/>
  <c r="BA1991"/>
  <c r="BA1986"/>
  <c r="BA1981"/>
  <c r="BA1975"/>
  <c r="BA1970"/>
  <c r="BA1966"/>
  <c r="BA1960"/>
  <c r="BA1955"/>
  <c r="BA1950"/>
  <c r="BA1944"/>
  <c r="BA1939"/>
  <c r="BA1934"/>
  <c r="BA1924"/>
  <c r="BA1919"/>
  <c r="BA1918"/>
  <c r="BA1912"/>
  <c r="BA1907"/>
  <c r="BA1902"/>
  <c r="BA1896"/>
  <c r="BA1891"/>
  <c r="BA1886"/>
  <c r="BA1880"/>
  <c r="BA1875"/>
  <c r="BA1870"/>
  <c r="BA1864"/>
  <c r="BA1859"/>
  <c r="BA1838"/>
  <c r="BA1833"/>
  <c r="BA1828"/>
  <c r="BA1823"/>
  <c r="BA1817"/>
  <c r="BA1812"/>
  <c r="BA1807"/>
  <c r="BA1801"/>
  <c r="BA1796"/>
  <c r="BA1791"/>
  <c r="BA1785"/>
  <c r="BA1780"/>
  <c r="BA1775"/>
  <c r="BA1769"/>
  <c r="BA1764"/>
  <c r="BA1759"/>
  <c r="BA1753"/>
  <c r="BA1748"/>
  <c r="BA1743"/>
  <c r="BA1737"/>
  <c r="BA1732"/>
  <c r="BA1725"/>
  <c r="BA1724"/>
  <c r="BA1717"/>
  <c r="BA1716"/>
  <c r="BA1709"/>
  <c r="BA1708"/>
  <c r="BA1701"/>
  <c r="BA1700"/>
  <c r="BA1693"/>
  <c r="BA1692"/>
  <c r="BA1685"/>
  <c r="BA1684"/>
  <c r="BA1677"/>
  <c r="BA1676"/>
  <c r="BA1669"/>
  <c r="BA1668"/>
  <c r="BA1661"/>
  <c r="BA1660"/>
  <c r="BA1653"/>
  <c r="BA1652"/>
  <c r="BA1645"/>
  <c r="BA1644"/>
  <c r="BA1637"/>
  <c r="BA1636"/>
  <c r="BA1629"/>
  <c r="BA1628"/>
  <c r="BA1621"/>
  <c r="BA1620"/>
  <c r="BA1613"/>
  <c r="BA1612"/>
  <c r="BA1605"/>
  <c r="BA1604"/>
  <c r="BA1597"/>
  <c r="BA1596"/>
  <c r="BA1589"/>
  <c r="BA1588"/>
  <c r="BA1489"/>
  <c r="BA1484"/>
  <c r="BA1483"/>
  <c r="BA1473"/>
  <c r="BA1468"/>
  <c r="BA1467"/>
  <c r="BA1457"/>
  <c r="BA1452"/>
  <c r="BA1451"/>
  <c r="BA1441"/>
  <c r="BA1436"/>
  <c r="BA1435"/>
  <c r="BA1425"/>
  <c r="BA1420"/>
  <c r="BA1419"/>
  <c r="BA1409"/>
  <c r="BA1401"/>
  <c r="BA1396"/>
  <c r="BA1391"/>
  <c r="BA1385"/>
  <c r="BA1380"/>
  <c r="BA1375"/>
  <c r="BA1369"/>
  <c r="BA1363"/>
  <c r="BA1356"/>
  <c r="BA1351"/>
  <c r="BA1349"/>
  <c r="BA1344"/>
  <c r="BA1337"/>
  <c r="BA1336"/>
  <c r="BA1311"/>
  <c r="BA1299"/>
  <c r="BA1295"/>
  <c r="BA1283"/>
  <c r="BA1279"/>
  <c r="BA1267"/>
  <c r="BA1263"/>
  <c r="BA1251"/>
  <c r="BA1247"/>
  <c r="BA1237"/>
  <c r="BA1225"/>
  <c r="BA1217"/>
  <c r="BA1216"/>
  <c r="BA1215"/>
  <c r="BA1205"/>
  <c r="BA1193"/>
  <c r="BA1185"/>
  <c r="BA1184"/>
  <c r="BA1183"/>
  <c r="BA1173"/>
  <c r="BA1161"/>
  <c r="BA1153"/>
  <c r="BA1152"/>
  <c r="BA1151"/>
  <c r="BA1141"/>
  <c r="BA1140"/>
  <c r="BA1139"/>
  <c r="BA1129"/>
  <c r="BA1117"/>
  <c r="BA1109"/>
  <c r="BA1108"/>
  <c r="BA1107"/>
  <c r="BA1101"/>
  <c r="BA1100"/>
  <c r="BA1099"/>
  <c r="BA1097"/>
  <c r="BA1093"/>
  <c r="BA1092"/>
  <c r="BA1091"/>
  <c r="BA1089"/>
  <c r="BA1085"/>
  <c r="BA1084"/>
  <c r="BA1083"/>
  <c r="BA1081"/>
  <c r="BA1077"/>
  <c r="BA1076"/>
  <c r="BA1075"/>
  <c r="BA1073"/>
  <c r="BA1069"/>
  <c r="BA1068"/>
  <c r="BA1067"/>
  <c r="BA1048"/>
  <c r="BA1047"/>
  <c r="BA1041"/>
  <c r="BA1037"/>
  <c r="BA1036"/>
  <c r="BA1035"/>
  <c r="BA1029"/>
  <c r="BA1009"/>
  <c r="BA1005"/>
  <c r="BA1004"/>
  <c r="BA1003"/>
  <c r="BA997"/>
  <c r="BA977"/>
  <c r="BA973"/>
  <c r="BA972"/>
  <c r="BA971"/>
  <c r="BA965"/>
  <c r="BA937"/>
  <c r="BA935"/>
  <c r="BA928"/>
  <c r="BA923"/>
  <c r="BA917"/>
  <c r="BA916"/>
  <c r="BA908"/>
  <c r="BA900"/>
  <c r="BA892"/>
  <c r="BA891"/>
  <c r="BA885"/>
  <c r="BA884"/>
  <c r="BA883"/>
  <c r="BA877"/>
  <c r="BA876"/>
  <c r="BA875"/>
  <c r="BA869"/>
  <c r="BA865"/>
  <c r="BA860"/>
  <c r="BA859"/>
  <c r="BA849"/>
  <c r="BA844"/>
  <c r="BA843"/>
  <c r="BA833"/>
  <c r="BA828"/>
  <c r="BA827"/>
  <c r="BA817"/>
  <c r="BA812"/>
  <c r="BA811"/>
  <c r="BA801"/>
  <c r="BA796"/>
  <c r="BA795"/>
  <c r="BA785"/>
  <c r="BA773"/>
  <c r="BA756"/>
  <c r="BA754"/>
  <c r="BA744"/>
  <c r="BA742"/>
  <c r="BA727"/>
  <c r="BA725"/>
  <c r="BA714"/>
  <c r="BA639"/>
  <c r="BA602"/>
  <c r="BA587"/>
  <c r="BA557"/>
  <c r="BA550"/>
  <c r="BA513"/>
  <c r="AA1841"/>
  <c r="Z1841" s="1"/>
  <c r="BB1841" s="1"/>
  <c r="AA1842"/>
  <c r="Z1842" s="1"/>
  <c r="BB1842" s="1"/>
  <c r="AA1843"/>
  <c r="Z1843" s="1"/>
  <c r="BB1843" s="1"/>
  <c r="AA1844"/>
  <c r="Z1844" s="1"/>
  <c r="BB1844" s="1"/>
  <c r="AA1845"/>
  <c r="Z1845" s="1"/>
  <c r="BB1845" s="1"/>
  <c r="AA1846"/>
  <c r="Z1846" s="1"/>
  <c r="BB1846" s="1"/>
  <c r="AA1847"/>
  <c r="Z1847" s="1"/>
  <c r="BB1847" s="1"/>
  <c r="AA1848"/>
  <c r="Z1848" s="1"/>
  <c r="BB1848" s="1"/>
  <c r="AA1849"/>
  <c r="Z1849" s="1"/>
  <c r="BB1849" s="1"/>
  <c r="AA1850"/>
  <c r="Z1850" s="1"/>
  <c r="BB1850" s="1"/>
  <c r="AA1851"/>
  <c r="Z1851" s="1"/>
  <c r="BB1851" s="1"/>
  <c r="AA1852"/>
  <c r="Z1852" s="1"/>
  <c r="BB1852" s="1"/>
  <c r="AA1853"/>
  <c r="Z1853" s="1"/>
  <c r="BB1853" s="1"/>
  <c r="AA1854"/>
  <c r="Z1854" s="1"/>
  <c r="BB1854" s="1"/>
  <c r="AA1855"/>
  <c r="Z1855" s="1"/>
  <c r="BB1855" s="1"/>
  <c r="AA1856"/>
  <c r="Z1856" s="1"/>
  <c r="BB1856" s="1"/>
  <c r="AA1857"/>
  <c r="Z1857" s="1"/>
  <c r="BB1857" s="1"/>
  <c r="Z3"/>
  <c r="BA3" s="1"/>
  <c r="V186"/>
  <c r="BA1857" l="1"/>
  <c r="BA1853"/>
  <c r="BA1849"/>
  <c r="BA1845"/>
  <c r="BA1841"/>
  <c r="BA1856"/>
  <c r="BA1852"/>
  <c r="BA1848"/>
  <c r="BA1844"/>
  <c r="BA1855"/>
  <c r="BA1851"/>
  <c r="BA1847"/>
  <c r="BA1843"/>
  <c r="BA1854"/>
  <c r="BA1850"/>
  <c r="BA1846"/>
  <c r="BA1842"/>
  <c r="BB282"/>
  <c r="AW1394" l="1"/>
  <c r="AX1394" s="1"/>
  <c r="AY1394" s="1"/>
  <c r="AZ1394" s="1"/>
  <c r="AW1602"/>
  <c r="AX1602" s="1"/>
  <c r="AY1602" s="1"/>
  <c r="AZ1602" s="1"/>
  <c r="AW1618"/>
  <c r="AX1618" s="1"/>
  <c r="AY1618" s="1"/>
  <c r="AZ1618" s="1"/>
  <c r="AW1634"/>
  <c r="AX1634" s="1"/>
  <c r="AY1634" s="1"/>
  <c r="AZ1634" s="1"/>
  <c r="AW1650"/>
  <c r="AX1650" s="1"/>
  <c r="AY1650" s="1"/>
  <c r="AZ1650" s="1"/>
  <c r="AW1666"/>
  <c r="AX1666" s="1"/>
  <c r="AY1666" s="1"/>
  <c r="AZ1666" s="1"/>
  <c r="AW1682"/>
  <c r="AX1682" s="1"/>
  <c r="AY1682" s="1"/>
  <c r="AZ1682" s="1"/>
  <c r="AW1698"/>
  <c r="AX1698" s="1"/>
  <c r="AY1698" s="1"/>
  <c r="AZ1698" s="1"/>
  <c r="AW1714"/>
  <c r="AX1714" s="1"/>
  <c r="AY1714" s="1"/>
  <c r="AZ1714" s="1"/>
  <c r="AW1730"/>
  <c r="AX1730" s="1"/>
  <c r="AY1730" s="1"/>
  <c r="AZ1730" s="1"/>
  <c r="AW86"/>
  <c r="AX86" s="1"/>
  <c r="AY86" s="1"/>
  <c r="AZ86" s="1"/>
  <c r="AW178"/>
  <c r="AX178" s="1"/>
  <c r="AY178" s="1"/>
  <c r="AZ178" s="1"/>
  <c r="AW250"/>
  <c r="AX250" s="1"/>
  <c r="AY250" s="1"/>
  <c r="AZ250" s="1"/>
  <c r="AW326"/>
  <c r="AX326" s="1"/>
  <c r="AY326" s="1"/>
  <c r="AZ326" s="1"/>
  <c r="AW394"/>
  <c r="AX394" s="1"/>
  <c r="AY394" s="1"/>
  <c r="AZ394" s="1"/>
  <c r="AW466"/>
  <c r="AX466" s="1"/>
  <c r="AY466" s="1"/>
  <c r="AZ466" s="1"/>
  <c r="AW853"/>
  <c r="AX853" s="1"/>
  <c r="AY853" s="1"/>
  <c r="AZ853" s="1"/>
  <c r="AW1125"/>
  <c r="AX1125" s="1"/>
  <c r="AY1125" s="1"/>
  <c r="AZ1125" s="1"/>
  <c r="AW186"/>
  <c r="AX186" s="1"/>
  <c r="AY186" s="1"/>
  <c r="AZ186" s="1"/>
  <c r="AW218"/>
  <c r="AX218" s="1"/>
  <c r="AY218" s="1"/>
  <c r="AZ218" s="1"/>
  <c r="AW270"/>
  <c r="AX270" s="1"/>
  <c r="AY270" s="1"/>
  <c r="AZ270" s="1"/>
  <c r="AW330"/>
  <c r="AX330" s="1"/>
  <c r="AY330" s="1"/>
  <c r="AZ330" s="1"/>
  <c r="AW1497"/>
  <c r="AX1497" s="1"/>
  <c r="AY1497" s="1"/>
  <c r="AZ1497" s="1"/>
  <c r="AW1577"/>
  <c r="AX1577" s="1"/>
  <c r="AY1577" s="1"/>
  <c r="AZ1577" s="1"/>
  <c r="AW1725"/>
  <c r="AX1725" s="1"/>
  <c r="AY1725" s="1"/>
  <c r="AZ1725" s="1"/>
  <c r="AW2110"/>
  <c r="AX2110" s="1"/>
  <c r="AY2110" s="1"/>
  <c r="AZ2110" s="1"/>
  <c r="AW2126"/>
  <c r="AX2126" s="1"/>
  <c r="AY2126" s="1"/>
  <c r="AZ2126" s="1"/>
  <c r="AW2045"/>
  <c r="AX2045" s="1"/>
  <c r="AY2045" s="1"/>
  <c r="AZ2045" s="1"/>
  <c r="AW2032"/>
  <c r="AX2032" s="1"/>
  <c r="AY2032" s="1"/>
  <c r="AZ2032" s="1"/>
  <c r="AW2015"/>
  <c r="AX2015" s="1"/>
  <c r="AY2015" s="1"/>
  <c r="AZ2015" s="1"/>
  <c r="AW2007"/>
  <c r="AX2007" s="1"/>
  <c r="AY2007" s="1"/>
  <c r="AZ2007" s="1"/>
  <c r="AW1971"/>
  <c r="AX1971" s="1"/>
  <c r="AY1971" s="1"/>
  <c r="AZ1971" s="1"/>
  <c r="AW1931"/>
  <c r="AX1931" s="1"/>
  <c r="AY1931" s="1"/>
  <c r="AZ1931" s="1"/>
  <c r="AW1841"/>
  <c r="AX1841" s="1"/>
  <c r="AY1841" s="1"/>
  <c r="AZ1841" s="1"/>
  <c r="AW1857"/>
  <c r="AX1857" s="1"/>
  <c r="AY1857" s="1"/>
  <c r="AZ1857" s="1"/>
  <c r="AW552"/>
  <c r="AX552" s="1"/>
  <c r="AY552" s="1"/>
  <c r="AZ552" s="1"/>
  <c r="AW568"/>
  <c r="AX568" s="1"/>
  <c r="AY568" s="1"/>
  <c r="AZ568" s="1"/>
  <c r="AW688"/>
  <c r="AX688" s="1"/>
  <c r="AY688" s="1"/>
  <c r="AZ688" s="1"/>
  <c r="AW17"/>
  <c r="AX17" s="1"/>
  <c r="AY17" s="1"/>
  <c r="AZ17" s="1"/>
  <c r="AW161"/>
  <c r="AX161" s="1"/>
  <c r="AY161" s="1"/>
  <c r="AZ161" s="1"/>
  <c r="AW257"/>
  <c r="AX257" s="1"/>
  <c r="AY257" s="1"/>
  <c r="AZ257" s="1"/>
  <c r="AW289"/>
  <c r="AX289" s="1"/>
  <c r="AY289" s="1"/>
  <c r="AZ289" s="1"/>
  <c r="AW305"/>
  <c r="AX305" s="1"/>
  <c r="AY305" s="1"/>
  <c r="AZ305" s="1"/>
  <c r="AW321"/>
  <c r="AX321" s="1"/>
  <c r="AY321" s="1"/>
  <c r="AZ321" s="1"/>
  <c r="AW337"/>
  <c r="AX337" s="1"/>
  <c r="AY337" s="1"/>
  <c r="AZ337" s="1"/>
  <c r="AW617"/>
  <c r="AX617" s="1"/>
  <c r="AY617" s="1"/>
  <c r="AZ617" s="1"/>
  <c r="AW788"/>
  <c r="AX788" s="1"/>
  <c r="AY788" s="1"/>
  <c r="AZ788" s="1"/>
  <c r="AW804"/>
  <c r="AX804" s="1"/>
  <c r="AY804" s="1"/>
  <c r="AZ804" s="1"/>
  <c r="AW820"/>
  <c r="AX820" s="1"/>
  <c r="AY820" s="1"/>
  <c r="AZ820" s="1"/>
  <c r="AW836"/>
  <c r="AX836" s="1"/>
  <c r="AY836" s="1"/>
  <c r="AZ836" s="1"/>
  <c r="AW1316"/>
  <c r="AX1316" s="1"/>
  <c r="AY1316" s="1"/>
  <c r="AZ1316" s="1"/>
  <c r="AW1809"/>
  <c r="AX1809" s="1"/>
  <c r="AY1809" s="1"/>
  <c r="AZ1809" s="1"/>
  <c r="AW1795"/>
  <c r="AX1795" s="1"/>
  <c r="AY1795" s="1"/>
  <c r="AZ1795" s="1"/>
  <c r="AW3"/>
  <c r="AW2030"/>
  <c r="AX2030" s="1"/>
  <c r="AY2030" s="1"/>
  <c r="AZ2030" s="1"/>
  <c r="AW2013"/>
  <c r="AX2013" s="1"/>
  <c r="AY2013" s="1"/>
  <c r="AZ2013" s="1"/>
  <c r="AW1969"/>
  <c r="AX1969" s="1"/>
  <c r="AY1969" s="1"/>
  <c r="AZ1969" s="1"/>
  <c r="AW1860"/>
  <c r="AX1860" s="1"/>
  <c r="AY1860" s="1"/>
  <c r="AZ1860" s="1"/>
  <c r="AW1876"/>
  <c r="AX1876" s="1"/>
  <c r="AY1876" s="1"/>
  <c r="AZ1876" s="1"/>
  <c r="AW1810"/>
  <c r="AX1810" s="1"/>
  <c r="AY1810" s="1"/>
  <c r="AZ1810" s="1"/>
  <c r="AW1826"/>
  <c r="AX1826" s="1"/>
  <c r="AY1826" s="1"/>
  <c r="AZ1826" s="1"/>
  <c r="AW1784"/>
  <c r="AX1784" s="1"/>
  <c r="AY1784" s="1"/>
  <c r="AZ1784" s="1"/>
  <c r="AW1800"/>
  <c r="AX1800" s="1"/>
  <c r="AY1800" s="1"/>
  <c r="AZ1800" s="1"/>
  <c r="AW1752"/>
  <c r="AX1752" s="1"/>
  <c r="AY1752" s="1"/>
  <c r="AZ1752" s="1"/>
  <c r="AW1768"/>
  <c r="AX1768" s="1"/>
  <c r="AY1768" s="1"/>
  <c r="AZ1768" s="1"/>
  <c r="AW637"/>
  <c r="AX637" s="1"/>
  <c r="AY637" s="1"/>
  <c r="AZ637" s="1"/>
  <c r="AW31"/>
  <c r="AX31" s="1"/>
  <c r="AY31" s="1"/>
  <c r="AZ31" s="1"/>
  <c r="AW63"/>
  <c r="AX63" s="1"/>
  <c r="AY63" s="1"/>
  <c r="AZ63" s="1"/>
  <c r="AW79"/>
  <c r="AX79" s="1"/>
  <c r="AY79" s="1"/>
  <c r="AZ79" s="1"/>
  <c r="AW95"/>
  <c r="AX95" s="1"/>
  <c r="AY95" s="1"/>
  <c r="AZ95" s="1"/>
  <c r="AW159"/>
  <c r="AX159" s="1"/>
  <c r="AY159" s="1"/>
  <c r="AZ159" s="1"/>
  <c r="AW191"/>
  <c r="AX191" s="1"/>
  <c r="AY191" s="1"/>
  <c r="AZ191" s="1"/>
  <c r="AW207"/>
  <c r="AX207" s="1"/>
  <c r="AY207" s="1"/>
  <c r="AZ207" s="1"/>
  <c r="AW223"/>
  <c r="AX223" s="1"/>
  <c r="AY223" s="1"/>
  <c r="AZ223" s="1"/>
  <c r="AW303"/>
  <c r="AX303" s="1"/>
  <c r="AY303" s="1"/>
  <c r="AZ303" s="1"/>
  <c r="AW383"/>
  <c r="AX383" s="1"/>
  <c r="AY383" s="1"/>
  <c r="AZ383" s="1"/>
  <c r="AW399"/>
  <c r="AX399" s="1"/>
  <c r="AY399" s="1"/>
  <c r="AZ399" s="1"/>
  <c r="AW463"/>
  <c r="AX463" s="1"/>
  <c r="AY463" s="1"/>
  <c r="AZ463" s="1"/>
  <c r="AW527"/>
  <c r="AX527" s="1"/>
  <c r="AY527" s="1"/>
  <c r="AZ527" s="1"/>
  <c r="AW543"/>
  <c r="AX543" s="1"/>
  <c r="AY543" s="1"/>
  <c r="AZ543" s="1"/>
  <c r="AW599"/>
  <c r="AX599" s="1"/>
  <c r="AY599" s="1"/>
  <c r="AZ599" s="1"/>
  <c r="AW680"/>
  <c r="AX680" s="1"/>
  <c r="AY680" s="1"/>
  <c r="AZ680" s="1"/>
  <c r="AW882"/>
  <c r="AX882" s="1"/>
  <c r="AY882" s="1"/>
  <c r="AZ882" s="1"/>
  <c r="AW962"/>
  <c r="AX962" s="1"/>
  <c r="AY962" s="1"/>
  <c r="AZ962" s="1"/>
  <c r="AW994"/>
  <c r="AX994" s="1"/>
  <c r="AY994" s="1"/>
  <c r="AZ994" s="1"/>
  <c r="AW1026"/>
  <c r="AX1026" s="1"/>
  <c r="AY1026" s="1"/>
  <c r="AZ1026" s="1"/>
  <c r="AW1058"/>
  <c r="AX1058" s="1"/>
  <c r="AY1058" s="1"/>
  <c r="AZ1058" s="1"/>
  <c r="AW1170"/>
  <c r="AX1170" s="1"/>
  <c r="AY1170" s="1"/>
  <c r="AZ1170" s="1"/>
  <c r="AW1202"/>
  <c r="AX1202" s="1"/>
  <c r="AY1202" s="1"/>
  <c r="AZ1202" s="1"/>
  <c r="AW1234"/>
  <c r="AX1234" s="1"/>
  <c r="AY1234" s="1"/>
  <c r="AZ1234" s="1"/>
  <c r="AW1378"/>
  <c r="AX1378" s="1"/>
  <c r="AY1378" s="1"/>
  <c r="AZ1378" s="1"/>
  <c r="AW1389"/>
  <c r="AX1389" s="1"/>
  <c r="AY1389" s="1"/>
  <c r="AZ1389" s="1"/>
  <c r="AW1509"/>
  <c r="AX1509" s="1"/>
  <c r="AY1509" s="1"/>
  <c r="AZ1509" s="1"/>
  <c r="AW1565"/>
  <c r="AX1565" s="1"/>
  <c r="AY1565" s="1"/>
  <c r="AZ1565" s="1"/>
  <c r="AW2048"/>
  <c r="AX2048" s="1"/>
  <c r="AY2048" s="1"/>
  <c r="AZ2048" s="1"/>
  <c r="AW2035"/>
  <c r="AX2035" s="1"/>
  <c r="AY2035" s="1"/>
  <c r="AZ2035" s="1"/>
  <c r="AW1951"/>
  <c r="AX1951" s="1"/>
  <c r="AY1951" s="1"/>
  <c r="AZ1951" s="1"/>
  <c r="AW1844"/>
  <c r="AX1844" s="1"/>
  <c r="AY1844" s="1"/>
  <c r="AZ1844" s="1"/>
  <c r="AW748"/>
  <c r="AX748" s="1"/>
  <c r="AY748" s="1"/>
  <c r="AZ748" s="1"/>
  <c r="AW696"/>
  <c r="AX696" s="1"/>
  <c r="AY696" s="1"/>
  <c r="AZ696" s="1"/>
  <c r="AW44"/>
  <c r="AX44" s="1"/>
  <c r="AY44" s="1"/>
  <c r="AZ44" s="1"/>
  <c r="AW60"/>
  <c r="AX60" s="1"/>
  <c r="AY60" s="1"/>
  <c r="AZ60" s="1"/>
  <c r="AW76"/>
  <c r="AX76" s="1"/>
  <c r="AY76" s="1"/>
  <c r="AZ76" s="1"/>
  <c r="AW92"/>
  <c r="AX92" s="1"/>
  <c r="AY92" s="1"/>
  <c r="AZ92" s="1"/>
  <c r="AW108"/>
  <c r="AX108" s="1"/>
  <c r="AY108" s="1"/>
  <c r="AZ108" s="1"/>
  <c r="AW156"/>
  <c r="AX156" s="1"/>
  <c r="AY156" s="1"/>
  <c r="AZ156" s="1"/>
  <c r="AW188"/>
  <c r="AX188" s="1"/>
  <c r="AY188" s="1"/>
  <c r="AZ188" s="1"/>
  <c r="AW204"/>
  <c r="AX204" s="1"/>
  <c r="AY204" s="1"/>
  <c r="AZ204" s="1"/>
  <c r="AW220"/>
  <c r="AX220" s="1"/>
  <c r="AY220" s="1"/>
  <c r="AZ220" s="1"/>
  <c r="AW300"/>
  <c r="AX300" s="1"/>
  <c r="AY300" s="1"/>
  <c r="AZ300" s="1"/>
  <c r="AW380"/>
  <c r="AX380" s="1"/>
  <c r="AY380" s="1"/>
  <c r="AZ380" s="1"/>
  <c r="AW444"/>
  <c r="AX444" s="1"/>
  <c r="AY444" s="1"/>
  <c r="AZ444" s="1"/>
  <c r="AW508"/>
  <c r="AX508" s="1"/>
  <c r="AY508" s="1"/>
  <c r="AZ508" s="1"/>
  <c r="AW783"/>
  <c r="AX783" s="1"/>
  <c r="AY783" s="1"/>
  <c r="AZ783" s="1"/>
  <c r="AW799"/>
  <c r="AX799" s="1"/>
  <c r="AY799" s="1"/>
  <c r="AZ799" s="1"/>
  <c r="AW815"/>
  <c r="AX815" s="1"/>
  <c r="AY815" s="1"/>
  <c r="AZ815" s="1"/>
  <c r="AW831"/>
  <c r="AX831" s="1"/>
  <c r="AY831" s="1"/>
  <c r="AZ831" s="1"/>
  <c r="AW847"/>
  <c r="AX847" s="1"/>
  <c r="AY847" s="1"/>
  <c r="AZ847" s="1"/>
  <c r="AW863"/>
  <c r="AX863" s="1"/>
  <c r="AY863" s="1"/>
  <c r="AZ863" s="1"/>
  <c r="AW927"/>
  <c r="AX927" s="1"/>
  <c r="AY927" s="1"/>
  <c r="AZ927" s="1"/>
  <c r="AW1119"/>
  <c r="AX1119" s="1"/>
  <c r="AY1119" s="1"/>
  <c r="AZ1119" s="1"/>
  <c r="AW1151"/>
  <c r="AX1151" s="1"/>
  <c r="AY1151" s="1"/>
  <c r="AZ1151" s="1"/>
  <c r="AW1167"/>
  <c r="AX1167" s="1"/>
  <c r="AY1167" s="1"/>
  <c r="AZ1167" s="1"/>
  <c r="AW1183"/>
  <c r="AX1183" s="1"/>
  <c r="AY1183" s="1"/>
  <c r="AZ1183" s="1"/>
  <c r="AW1199"/>
  <c r="AX1199" s="1"/>
  <c r="AY1199" s="1"/>
  <c r="AZ1199" s="1"/>
  <c r="AW1215"/>
  <c r="AX1215" s="1"/>
  <c r="AY1215" s="1"/>
  <c r="AZ1215" s="1"/>
  <c r="AW1231"/>
  <c r="AX1231" s="1"/>
  <c r="AY1231" s="1"/>
  <c r="AZ1231" s="1"/>
  <c r="AW1327"/>
  <c r="AX1327" s="1"/>
  <c r="AY1327" s="1"/>
  <c r="AZ1327" s="1"/>
  <c r="AW1407"/>
  <c r="AX1407" s="1"/>
  <c r="AY1407" s="1"/>
  <c r="AZ1407" s="1"/>
  <c r="AW1423"/>
  <c r="AX1423" s="1"/>
  <c r="AY1423" s="1"/>
  <c r="AZ1423" s="1"/>
  <c r="AW1439"/>
  <c r="AX1439" s="1"/>
  <c r="AY1439" s="1"/>
  <c r="AZ1439" s="1"/>
  <c r="AW1455"/>
  <c r="AX1455" s="1"/>
  <c r="AY1455" s="1"/>
  <c r="AZ1455" s="1"/>
  <c r="AW1471"/>
  <c r="AX1471" s="1"/>
  <c r="AY1471" s="1"/>
  <c r="AZ1471" s="1"/>
  <c r="AW1487"/>
  <c r="AX1487" s="1"/>
  <c r="AY1487" s="1"/>
  <c r="AZ1487" s="1"/>
  <c r="AW417"/>
  <c r="AX417" s="1"/>
  <c r="AY417" s="1"/>
  <c r="AZ417" s="1"/>
  <c r="AW449"/>
  <c r="AX449" s="1"/>
  <c r="AY449" s="1"/>
  <c r="AZ449" s="1"/>
  <c r="AW513"/>
  <c r="AX513" s="1"/>
  <c r="AY513" s="1"/>
  <c r="AZ513" s="1"/>
  <c r="AW852"/>
  <c r="AX852" s="1"/>
  <c r="AY852" s="1"/>
  <c r="AZ852" s="1"/>
  <c r="AW746"/>
  <c r="AX746" s="1"/>
  <c r="AY746" s="1"/>
  <c r="AZ746" s="1"/>
  <c r="AW586"/>
  <c r="AX586" s="1"/>
  <c r="AY586" s="1"/>
  <c r="AZ586" s="1"/>
  <c r="AW130"/>
  <c r="AX130" s="1"/>
  <c r="AY130" s="1"/>
  <c r="AZ130" s="1"/>
  <c r="AW342"/>
  <c r="AX342" s="1"/>
  <c r="AY342" s="1"/>
  <c r="AZ342" s="1"/>
  <c r="AW785"/>
  <c r="AX785" s="1"/>
  <c r="AY785" s="1"/>
  <c r="AZ785" s="1"/>
  <c r="AW857"/>
  <c r="AX857" s="1"/>
  <c r="AY857" s="1"/>
  <c r="AZ857" s="1"/>
  <c r="AW933"/>
  <c r="AX933" s="1"/>
  <c r="AY933" s="1"/>
  <c r="AZ933" s="1"/>
  <c r="AW1037"/>
  <c r="AX1037" s="1"/>
  <c r="AY1037" s="1"/>
  <c r="AZ1037" s="1"/>
  <c r="AW1113"/>
  <c r="AX1113" s="1"/>
  <c r="AY1113" s="1"/>
  <c r="AZ1113" s="1"/>
  <c r="AW1257"/>
  <c r="AX1257" s="1"/>
  <c r="AY1257" s="1"/>
  <c r="AZ1257" s="1"/>
  <c r="AW1309"/>
  <c r="AX1309" s="1"/>
  <c r="AY1309" s="1"/>
  <c r="AZ1309" s="1"/>
  <c r="AW1345"/>
  <c r="AX1345" s="1"/>
  <c r="AY1345" s="1"/>
  <c r="AZ1345" s="1"/>
  <c r="AW1393"/>
  <c r="AX1393" s="1"/>
  <c r="AY1393" s="1"/>
  <c r="AZ1393" s="1"/>
  <c r="AW1405"/>
  <c r="AX1405" s="1"/>
  <c r="AY1405" s="1"/>
  <c r="AZ1405" s="1"/>
  <c r="AW1473"/>
  <c r="AX1473" s="1"/>
  <c r="AY1473" s="1"/>
  <c r="AZ1473" s="1"/>
  <c r="AW1529"/>
  <c r="AX1529" s="1"/>
  <c r="AY1529" s="1"/>
  <c r="AZ1529" s="1"/>
  <c r="AW1589"/>
  <c r="AX1589" s="1"/>
  <c r="AY1589" s="1"/>
  <c r="AZ1589" s="1"/>
  <c r="AW1653"/>
  <c r="AX1653" s="1"/>
  <c r="AY1653" s="1"/>
  <c r="AZ1653" s="1"/>
  <c r="AW1705"/>
  <c r="AX1705" s="1"/>
  <c r="AY1705" s="1"/>
  <c r="AZ1705" s="1"/>
  <c r="AW1717"/>
  <c r="AX1717" s="1"/>
  <c r="AY1717" s="1"/>
  <c r="AZ1717" s="1"/>
  <c r="AW2097"/>
  <c r="AX2097" s="1"/>
  <c r="AY2097" s="1"/>
  <c r="AZ2097" s="1"/>
  <c r="AW2059"/>
  <c r="AX2059" s="1"/>
  <c r="AY2059" s="1"/>
  <c r="AZ2059" s="1"/>
  <c r="AW2041"/>
  <c r="AX2041" s="1"/>
  <c r="AY2041" s="1"/>
  <c r="AZ2041" s="1"/>
  <c r="AW2012"/>
  <c r="AX2012" s="1"/>
  <c r="AY2012" s="1"/>
  <c r="AZ2012" s="1"/>
  <c r="AW2004"/>
  <c r="AX2004" s="1"/>
  <c r="AY2004" s="1"/>
  <c r="AZ2004" s="1"/>
  <c r="AW1859"/>
  <c r="AX1859" s="1"/>
  <c r="AY1859" s="1"/>
  <c r="AZ1859" s="1"/>
  <c r="AW1817"/>
  <c r="AX1817" s="1"/>
  <c r="AY1817" s="1"/>
  <c r="AZ1817" s="1"/>
  <c r="AW1775"/>
  <c r="AX1775" s="1"/>
  <c r="AY1775" s="1"/>
  <c r="AZ1775" s="1"/>
  <c r="AW1807"/>
  <c r="AX1807" s="1"/>
  <c r="AY1807" s="1"/>
  <c r="AZ1807" s="1"/>
  <c r="AW1747"/>
  <c r="AX1747" s="1"/>
  <c r="AY1747" s="1"/>
  <c r="AZ1747" s="1"/>
  <c r="AW738"/>
  <c r="AX738" s="1"/>
  <c r="AY738" s="1"/>
  <c r="AZ738" s="1"/>
  <c r="AW719"/>
  <c r="AX719" s="1"/>
  <c r="AY719" s="1"/>
  <c r="AZ719" s="1"/>
  <c r="AW727"/>
  <c r="AX727" s="1"/>
  <c r="AY727" s="1"/>
  <c r="AZ727" s="1"/>
  <c r="AW640"/>
  <c r="AX640" s="1"/>
  <c r="AY640" s="1"/>
  <c r="AZ640" s="1"/>
  <c r="AW660"/>
  <c r="AX660" s="1"/>
  <c r="AY660" s="1"/>
  <c r="AZ660" s="1"/>
  <c r="AW689"/>
  <c r="AX689" s="1"/>
  <c r="AY689" s="1"/>
  <c r="AZ689" s="1"/>
  <c r="AW22"/>
  <c r="AX22" s="1"/>
  <c r="AY22" s="1"/>
  <c r="AZ22" s="1"/>
  <c r="AW50"/>
  <c r="AX50" s="1"/>
  <c r="AY50" s="1"/>
  <c r="AZ50" s="1"/>
  <c r="AW122"/>
  <c r="AX122" s="1"/>
  <c r="AY122" s="1"/>
  <c r="AZ122" s="1"/>
  <c r="AW306"/>
  <c r="AX306" s="1"/>
  <c r="AY306" s="1"/>
  <c r="AZ306" s="1"/>
  <c r="AW310"/>
  <c r="AX310" s="1"/>
  <c r="AY310" s="1"/>
  <c r="AZ310" s="1"/>
  <c r="AW370"/>
  <c r="AX370" s="1"/>
  <c r="AY370" s="1"/>
  <c r="AZ370" s="1"/>
  <c r="AW386"/>
  <c r="AX386" s="1"/>
  <c r="AY386" s="1"/>
  <c r="AZ386" s="1"/>
  <c r="AW446"/>
  <c r="AX446" s="1"/>
  <c r="AY446" s="1"/>
  <c r="AZ446" s="1"/>
  <c r="AW470"/>
  <c r="AX470" s="1"/>
  <c r="AY470" s="1"/>
  <c r="AZ470" s="1"/>
  <c r="AW518"/>
  <c r="AX518" s="1"/>
  <c r="AY518" s="1"/>
  <c r="AZ518" s="1"/>
  <c r="AW594"/>
  <c r="AX594" s="1"/>
  <c r="AY594" s="1"/>
  <c r="AZ594" s="1"/>
  <c r="AW773"/>
  <c r="AX773" s="1"/>
  <c r="AY773" s="1"/>
  <c r="AZ773" s="1"/>
  <c r="AW845"/>
  <c r="AX845" s="1"/>
  <c r="AY845" s="1"/>
  <c r="AZ845" s="1"/>
  <c r="AW917"/>
  <c r="AX917" s="1"/>
  <c r="AY917" s="1"/>
  <c r="AZ917" s="1"/>
  <c r="AW961"/>
  <c r="AX961" s="1"/>
  <c r="AY961" s="1"/>
  <c r="AZ961" s="1"/>
  <c r="AW993"/>
  <c r="AX993" s="1"/>
  <c r="AY993" s="1"/>
  <c r="AZ993" s="1"/>
  <c r="AW1033"/>
  <c r="AX1033" s="1"/>
  <c r="AY1033" s="1"/>
  <c r="AZ1033" s="1"/>
  <c r="AW1165"/>
  <c r="AX1165" s="1"/>
  <c r="AY1165" s="1"/>
  <c r="AZ1165" s="1"/>
  <c r="AW1197"/>
  <c r="AX1197" s="1"/>
  <c r="AY1197" s="1"/>
  <c r="AZ1197" s="1"/>
  <c r="AW1241"/>
  <c r="AX1241" s="1"/>
  <c r="AY1241" s="1"/>
  <c r="AZ1241" s="1"/>
  <c r="AW1281"/>
  <c r="AX1281" s="1"/>
  <c r="AY1281" s="1"/>
  <c r="AZ1281" s="1"/>
  <c r="AW1337"/>
  <c r="AX1337" s="1"/>
  <c r="AY1337" s="1"/>
  <c r="AZ1337" s="1"/>
  <c r="AW1397"/>
  <c r="AX1397" s="1"/>
  <c r="AY1397" s="1"/>
  <c r="AZ1397" s="1"/>
  <c r="AW789"/>
  <c r="AX789" s="1"/>
  <c r="AY789" s="1"/>
  <c r="AZ789" s="1"/>
  <c r="AW1117"/>
  <c r="AX1117" s="1"/>
  <c r="AY1117" s="1"/>
  <c r="AZ1117" s="1"/>
  <c r="AW1124"/>
  <c r="AX1124" s="1"/>
  <c r="AY1124" s="1"/>
  <c r="AZ1124" s="1"/>
  <c r="AW1332"/>
  <c r="AX1332" s="1"/>
  <c r="AY1332" s="1"/>
  <c r="AZ1332" s="1"/>
  <c r="AW1364"/>
  <c r="AX1364" s="1"/>
  <c r="AY1364" s="1"/>
  <c r="AZ1364" s="1"/>
  <c r="AW1380"/>
  <c r="AX1380" s="1"/>
  <c r="AY1380" s="1"/>
  <c r="AZ1380" s="1"/>
  <c r="AW1396"/>
  <c r="AX1396" s="1"/>
  <c r="AY1396" s="1"/>
  <c r="AZ1396" s="1"/>
  <c r="AW1998"/>
  <c r="AX1998" s="1"/>
  <c r="AY1998" s="1"/>
  <c r="AZ1998" s="1"/>
  <c r="AW1896"/>
  <c r="AX1896" s="1"/>
  <c r="AY1896" s="1"/>
  <c r="AZ1896" s="1"/>
  <c r="AW1077"/>
  <c r="AX1077" s="1"/>
  <c r="AY1077" s="1"/>
  <c r="AZ1077" s="1"/>
  <c r="AW1437"/>
  <c r="AX1437" s="1"/>
  <c r="AY1437" s="1"/>
  <c r="AZ1437" s="1"/>
  <c r="AW2026"/>
  <c r="AX2026" s="1"/>
  <c r="AY2026" s="1"/>
  <c r="AZ2026" s="1"/>
  <c r="AW1925"/>
  <c r="AX1925" s="1"/>
  <c r="AY1925" s="1"/>
  <c r="AZ1925" s="1"/>
  <c r="AW1941"/>
  <c r="AX1941" s="1"/>
  <c r="AY1941" s="1"/>
  <c r="AZ1941" s="1"/>
  <c r="AW1836"/>
  <c r="AX1836" s="1"/>
  <c r="AY1836" s="1"/>
  <c r="AZ1836" s="1"/>
  <c r="AW1822"/>
  <c r="AX1822" s="1"/>
  <c r="AY1822" s="1"/>
  <c r="AZ1822" s="1"/>
  <c r="AW1780"/>
  <c r="AX1780" s="1"/>
  <c r="AY1780" s="1"/>
  <c r="AZ1780" s="1"/>
  <c r="AW1796"/>
  <c r="AX1796" s="1"/>
  <c r="AY1796" s="1"/>
  <c r="AZ1796" s="1"/>
  <c r="AW1748"/>
  <c r="AX1748" s="1"/>
  <c r="AY1748" s="1"/>
  <c r="AZ1748" s="1"/>
  <c r="AW1764"/>
  <c r="AX1764" s="1"/>
  <c r="AY1764" s="1"/>
  <c r="AZ1764" s="1"/>
  <c r="AW704"/>
  <c r="AX704" s="1"/>
  <c r="AY704" s="1"/>
  <c r="AZ704" s="1"/>
  <c r="AW728"/>
  <c r="AX728" s="1"/>
  <c r="AY728" s="1"/>
  <c r="AZ728" s="1"/>
  <c r="AW633"/>
  <c r="AX633" s="1"/>
  <c r="AY633" s="1"/>
  <c r="AZ633" s="1"/>
  <c r="AW649"/>
  <c r="AX649" s="1"/>
  <c r="AY649" s="1"/>
  <c r="AZ649" s="1"/>
  <c r="AW657"/>
  <c r="AX657" s="1"/>
  <c r="AY657" s="1"/>
  <c r="AZ657" s="1"/>
  <c r="AW562"/>
  <c r="AX562" s="1"/>
  <c r="AY562" s="1"/>
  <c r="AZ562" s="1"/>
  <c r="AW682"/>
  <c r="AX682" s="1"/>
  <c r="AY682" s="1"/>
  <c r="AZ682" s="1"/>
  <c r="AW27"/>
  <c r="AX27" s="1"/>
  <c r="AY27" s="1"/>
  <c r="AZ27" s="1"/>
  <c r="AW43"/>
  <c r="AX43" s="1"/>
  <c r="AY43" s="1"/>
  <c r="AZ43" s="1"/>
  <c r="AW59"/>
  <c r="AX59" s="1"/>
  <c r="AY59" s="1"/>
  <c r="AZ59" s="1"/>
  <c r="AW75"/>
  <c r="AX75" s="1"/>
  <c r="AY75" s="1"/>
  <c r="AZ75" s="1"/>
  <c r="AW155"/>
  <c r="AX155" s="1"/>
  <c r="AY155" s="1"/>
  <c r="AZ155" s="1"/>
  <c r="AW171"/>
  <c r="AX171" s="1"/>
  <c r="AY171" s="1"/>
  <c r="AZ171" s="1"/>
  <c r="AW219"/>
  <c r="AX219" s="1"/>
  <c r="AY219" s="1"/>
  <c r="AZ219" s="1"/>
  <c r="AW235"/>
  <c r="AX235" s="1"/>
  <c r="AY235" s="1"/>
  <c r="AZ235" s="1"/>
  <c r="AW267"/>
  <c r="AX267" s="1"/>
  <c r="AY267" s="1"/>
  <c r="AZ267" s="1"/>
  <c r="AW283"/>
  <c r="AX283" s="1"/>
  <c r="AY283" s="1"/>
  <c r="AZ283" s="1"/>
  <c r="AW315"/>
  <c r="AX315" s="1"/>
  <c r="AY315" s="1"/>
  <c r="AZ315" s="1"/>
  <c r="AW331"/>
  <c r="AX331" s="1"/>
  <c r="AY331" s="1"/>
  <c r="AZ331" s="1"/>
  <c r="AW347"/>
  <c r="AX347" s="1"/>
  <c r="AY347" s="1"/>
  <c r="AZ347" s="1"/>
  <c r="AW363"/>
  <c r="AX363" s="1"/>
  <c r="AY363" s="1"/>
  <c r="AZ363" s="1"/>
  <c r="AW379"/>
  <c r="AX379" s="1"/>
  <c r="AY379" s="1"/>
  <c r="AZ379" s="1"/>
  <c r="AW411"/>
  <c r="AX411" s="1"/>
  <c r="AY411" s="1"/>
  <c r="AZ411" s="1"/>
  <c r="AW443"/>
  <c r="AX443" s="1"/>
  <c r="AY443" s="1"/>
  <c r="AZ443" s="1"/>
  <c r="AW459"/>
  <c r="AX459" s="1"/>
  <c r="AY459" s="1"/>
  <c r="AZ459" s="1"/>
  <c r="AW475"/>
  <c r="AX475" s="1"/>
  <c r="AY475" s="1"/>
  <c r="AZ475" s="1"/>
  <c r="AW507"/>
  <c r="AX507" s="1"/>
  <c r="AY507" s="1"/>
  <c r="AZ507" s="1"/>
  <c r="AW523"/>
  <c r="AX523" s="1"/>
  <c r="AY523" s="1"/>
  <c r="AZ523" s="1"/>
  <c r="AW539"/>
  <c r="AX539" s="1"/>
  <c r="AY539" s="1"/>
  <c r="AZ539" s="1"/>
  <c r="AW595"/>
  <c r="AX595" s="1"/>
  <c r="AY595" s="1"/>
  <c r="AZ595" s="1"/>
  <c r="AW676"/>
  <c r="AX676" s="1"/>
  <c r="AY676" s="1"/>
  <c r="AZ676" s="1"/>
  <c r="AW766"/>
  <c r="AX766" s="1"/>
  <c r="AY766" s="1"/>
  <c r="AZ766" s="1"/>
  <c r="AW782"/>
  <c r="AX782" s="1"/>
  <c r="AY782" s="1"/>
  <c r="AZ782" s="1"/>
  <c r="AW798"/>
  <c r="AX798" s="1"/>
  <c r="AY798" s="1"/>
  <c r="AZ798" s="1"/>
  <c r="AW814"/>
  <c r="AX814" s="1"/>
  <c r="AY814" s="1"/>
  <c r="AZ814" s="1"/>
  <c r="AW830"/>
  <c r="AX830" s="1"/>
  <c r="AY830" s="1"/>
  <c r="AZ830" s="1"/>
  <c r="AW846"/>
  <c r="AX846" s="1"/>
  <c r="AY846" s="1"/>
  <c r="AZ846" s="1"/>
  <c r="AW862"/>
  <c r="AX862" s="1"/>
  <c r="AY862" s="1"/>
  <c r="AZ862" s="1"/>
  <c r="AW878"/>
  <c r="AX878" s="1"/>
  <c r="AY878" s="1"/>
  <c r="AZ878" s="1"/>
  <c r="AW894"/>
  <c r="AX894" s="1"/>
  <c r="AY894" s="1"/>
  <c r="AZ894" s="1"/>
  <c r="AW2053"/>
  <c r="AX2053" s="1"/>
  <c r="AY2053" s="1"/>
  <c r="AZ2053" s="1"/>
  <c r="AW2009"/>
  <c r="AX2009" s="1"/>
  <c r="AY2009" s="1"/>
  <c r="AZ2009" s="1"/>
  <c r="AW1958"/>
  <c r="AX1958" s="1"/>
  <c r="AY1958" s="1"/>
  <c r="AZ1958" s="1"/>
  <c r="AW1893"/>
  <c r="AX1893" s="1"/>
  <c r="AY1893" s="1"/>
  <c r="AZ1893" s="1"/>
  <c r="AW1909"/>
  <c r="AX1909" s="1"/>
  <c r="AY1909" s="1"/>
  <c r="AZ1909" s="1"/>
  <c r="AW1851"/>
  <c r="AX1851" s="1"/>
  <c r="AY1851" s="1"/>
  <c r="AZ1851" s="1"/>
  <c r="AW910"/>
  <c r="AX910" s="1"/>
  <c r="AY910" s="1"/>
  <c r="AZ910" s="1"/>
  <c r="AW926"/>
  <c r="AX926" s="1"/>
  <c r="AY926" s="1"/>
  <c r="AZ926" s="1"/>
  <c r="AW942"/>
  <c r="AX942" s="1"/>
  <c r="AY942" s="1"/>
  <c r="AZ942" s="1"/>
  <c r="AW974"/>
  <c r="AX974" s="1"/>
  <c r="AY974" s="1"/>
  <c r="AZ974" s="1"/>
  <c r="AW1006"/>
  <c r="AX1006" s="1"/>
  <c r="AY1006" s="1"/>
  <c r="AZ1006" s="1"/>
  <c r="AW1038"/>
  <c r="AX1038" s="1"/>
  <c r="AY1038" s="1"/>
  <c r="AZ1038" s="1"/>
  <c r="AW1070"/>
  <c r="AX1070" s="1"/>
  <c r="AY1070" s="1"/>
  <c r="AZ1070" s="1"/>
  <c r="AW1086"/>
  <c r="AX1086" s="1"/>
  <c r="AY1086" s="1"/>
  <c r="AZ1086" s="1"/>
  <c r="AW1102"/>
  <c r="AX1102" s="1"/>
  <c r="AY1102" s="1"/>
  <c r="AZ1102" s="1"/>
  <c r="AW1118"/>
  <c r="AX1118" s="1"/>
  <c r="AY1118" s="1"/>
  <c r="AZ1118" s="1"/>
  <c r="AW1150"/>
  <c r="AX1150" s="1"/>
  <c r="AY1150" s="1"/>
  <c r="AZ1150" s="1"/>
  <c r="AW1166"/>
  <c r="AX1166" s="1"/>
  <c r="AY1166" s="1"/>
  <c r="AZ1166" s="1"/>
  <c r="AW1182"/>
  <c r="AX1182" s="1"/>
  <c r="AY1182" s="1"/>
  <c r="AZ1182" s="1"/>
  <c r="AW1198"/>
  <c r="AX1198" s="1"/>
  <c r="AY1198" s="1"/>
  <c r="AZ1198" s="1"/>
  <c r="AW1214"/>
  <c r="AX1214" s="1"/>
  <c r="AY1214" s="1"/>
  <c r="AZ1214" s="1"/>
  <c r="AW1230"/>
  <c r="AX1230" s="1"/>
  <c r="AY1230" s="1"/>
  <c r="AZ1230" s="1"/>
  <c r="AW1246"/>
  <c r="AX1246" s="1"/>
  <c r="AY1246" s="1"/>
  <c r="AZ1246" s="1"/>
  <c r="AW1262"/>
  <c r="AX1262" s="1"/>
  <c r="AY1262" s="1"/>
  <c r="AZ1262" s="1"/>
  <c r="AW1278"/>
  <c r="AX1278" s="1"/>
  <c r="AY1278" s="1"/>
  <c r="AZ1278" s="1"/>
  <c r="AW1294"/>
  <c r="AX1294" s="1"/>
  <c r="AY1294" s="1"/>
  <c r="AZ1294" s="1"/>
  <c r="AW1310"/>
  <c r="AX1310" s="1"/>
  <c r="AY1310" s="1"/>
  <c r="AZ1310" s="1"/>
  <c r="AW1326"/>
  <c r="AX1326" s="1"/>
  <c r="AY1326" s="1"/>
  <c r="AZ1326" s="1"/>
  <c r="AW1342"/>
  <c r="AX1342" s="1"/>
  <c r="AY1342" s="1"/>
  <c r="AZ1342" s="1"/>
  <c r="AW1358"/>
  <c r="AX1358" s="1"/>
  <c r="AY1358" s="1"/>
  <c r="AZ1358" s="1"/>
  <c r="AW1374"/>
  <c r="AX1374" s="1"/>
  <c r="AY1374" s="1"/>
  <c r="AZ1374" s="1"/>
  <c r="AW1390"/>
  <c r="AX1390" s="1"/>
  <c r="AY1390" s="1"/>
  <c r="AZ1390" s="1"/>
  <c r="AW1406"/>
  <c r="AX1406" s="1"/>
  <c r="AY1406" s="1"/>
  <c r="AZ1406" s="1"/>
  <c r="AW1422"/>
  <c r="AX1422" s="1"/>
  <c r="AY1422" s="1"/>
  <c r="AZ1422" s="1"/>
  <c r="AW1438"/>
  <c r="AX1438" s="1"/>
  <c r="AY1438" s="1"/>
  <c r="AZ1438" s="1"/>
  <c r="AW1454"/>
  <c r="AX1454" s="1"/>
  <c r="AY1454" s="1"/>
  <c r="AZ1454" s="1"/>
  <c r="AW1470"/>
  <c r="AX1470" s="1"/>
  <c r="AY1470" s="1"/>
  <c r="AZ1470" s="1"/>
  <c r="AW1486"/>
  <c r="AX1486" s="1"/>
  <c r="AY1486" s="1"/>
  <c r="AZ1486" s="1"/>
  <c r="AW1502"/>
  <c r="AX1502" s="1"/>
  <c r="AY1502" s="1"/>
  <c r="AZ1502" s="1"/>
  <c r="AW1518"/>
  <c r="AX1518" s="1"/>
  <c r="AY1518" s="1"/>
  <c r="AZ1518" s="1"/>
  <c r="AW1534"/>
  <c r="AX1534" s="1"/>
  <c r="AY1534" s="1"/>
  <c r="AZ1534" s="1"/>
  <c r="AW1550"/>
  <c r="AX1550" s="1"/>
  <c r="AY1550" s="1"/>
  <c r="AZ1550" s="1"/>
  <c r="AW1566"/>
  <c r="AX1566" s="1"/>
  <c r="AY1566" s="1"/>
  <c r="AZ1566" s="1"/>
  <c r="AW1582"/>
  <c r="AX1582" s="1"/>
  <c r="AY1582" s="1"/>
  <c r="AZ1582" s="1"/>
  <c r="AW1598"/>
  <c r="AX1598" s="1"/>
  <c r="AY1598" s="1"/>
  <c r="AZ1598" s="1"/>
  <c r="AW1614"/>
  <c r="AX1614" s="1"/>
  <c r="AY1614" s="1"/>
  <c r="AZ1614" s="1"/>
  <c r="AW1630"/>
  <c r="AX1630" s="1"/>
  <c r="AY1630" s="1"/>
  <c r="AZ1630" s="1"/>
  <c r="AW1646"/>
  <c r="AX1646" s="1"/>
  <c r="AY1646" s="1"/>
  <c r="AZ1646" s="1"/>
  <c r="AW1662"/>
  <c r="AX1662" s="1"/>
  <c r="AY1662" s="1"/>
  <c r="AZ1662" s="1"/>
  <c r="AW1678"/>
  <c r="AX1678" s="1"/>
  <c r="AY1678" s="1"/>
  <c r="AZ1678" s="1"/>
  <c r="AW1694"/>
  <c r="AX1694" s="1"/>
  <c r="AY1694" s="1"/>
  <c r="AZ1694" s="1"/>
  <c r="AW1710"/>
  <c r="AX1710" s="1"/>
  <c r="AY1710" s="1"/>
  <c r="AZ1710" s="1"/>
  <c r="AW1726"/>
  <c r="AX1726" s="1"/>
  <c r="AY1726" s="1"/>
  <c r="AZ1726" s="1"/>
  <c r="AW1742"/>
  <c r="AX1742" s="1"/>
  <c r="AY1742" s="1"/>
  <c r="AZ1742" s="1"/>
  <c r="AW162"/>
  <c r="AX162" s="1"/>
  <c r="AY162" s="1"/>
  <c r="AZ162" s="1"/>
  <c r="AW450"/>
  <c r="AX450" s="1"/>
  <c r="AY450" s="1"/>
  <c r="AZ450" s="1"/>
  <c r="AW510"/>
  <c r="AX510" s="1"/>
  <c r="AY510" s="1"/>
  <c r="AZ510" s="1"/>
  <c r="AW797"/>
  <c r="AX797" s="1"/>
  <c r="AY797" s="1"/>
  <c r="AZ797" s="1"/>
  <c r="AW909"/>
  <c r="AX909" s="1"/>
  <c r="AY909" s="1"/>
  <c r="AZ909" s="1"/>
  <c r="AW985"/>
  <c r="AX985" s="1"/>
  <c r="AY985" s="1"/>
  <c r="AZ985" s="1"/>
  <c r="AW1045"/>
  <c r="AX1045" s="1"/>
  <c r="AY1045" s="1"/>
  <c r="AZ1045" s="1"/>
  <c r="AW1089"/>
  <c r="AX1089" s="1"/>
  <c r="AY1089" s="1"/>
  <c r="AZ1089" s="1"/>
  <c r="AW1121"/>
  <c r="AX1121" s="1"/>
  <c r="AY1121" s="1"/>
  <c r="AZ1121" s="1"/>
  <c r="AW1161"/>
  <c r="AX1161" s="1"/>
  <c r="AY1161" s="1"/>
  <c r="AZ1161" s="1"/>
  <c r="AW1237"/>
  <c r="AX1237" s="1"/>
  <c r="AY1237" s="1"/>
  <c r="AZ1237" s="1"/>
  <c r="AW1289"/>
  <c r="AX1289" s="1"/>
  <c r="AY1289" s="1"/>
  <c r="AZ1289" s="1"/>
  <c r="AW1377"/>
  <c r="AX1377" s="1"/>
  <c r="AY1377" s="1"/>
  <c r="AZ1377" s="1"/>
  <c r="AW1449"/>
  <c r="AX1449" s="1"/>
  <c r="AY1449" s="1"/>
  <c r="AZ1449" s="1"/>
  <c r="AW2069"/>
  <c r="AX2069" s="1"/>
  <c r="AY2069" s="1"/>
  <c r="AZ2069" s="1"/>
  <c r="AW2085"/>
  <c r="AX2085" s="1"/>
  <c r="AY2085" s="1"/>
  <c r="AZ2085" s="1"/>
  <c r="AW2044"/>
  <c r="AX2044" s="1"/>
  <c r="AY2044" s="1"/>
  <c r="AZ2044" s="1"/>
  <c r="AW2031"/>
  <c r="AX2031" s="1"/>
  <c r="AY2031" s="1"/>
  <c r="AZ2031" s="1"/>
  <c r="AW2014"/>
  <c r="AX2014" s="1"/>
  <c r="AY2014" s="1"/>
  <c r="AZ2014" s="1"/>
  <c r="AW2006"/>
  <c r="AX2006" s="1"/>
  <c r="AY2006" s="1"/>
  <c r="AZ2006" s="1"/>
  <c r="AW1973"/>
  <c r="AX1973" s="1"/>
  <c r="AY1973" s="1"/>
  <c r="AZ1973" s="1"/>
  <c r="AW1882"/>
  <c r="AX1882" s="1"/>
  <c r="AY1882" s="1"/>
  <c r="AZ1882" s="1"/>
  <c r="AW1898"/>
  <c r="AX1898" s="1"/>
  <c r="AY1898" s="1"/>
  <c r="AZ1898" s="1"/>
  <c r="AW1914"/>
  <c r="AX1914" s="1"/>
  <c r="AY1914" s="1"/>
  <c r="AZ1914" s="1"/>
  <c r="AW1930"/>
  <c r="AX1930" s="1"/>
  <c r="AY1930" s="1"/>
  <c r="AZ1930" s="1"/>
  <c r="AW1861"/>
  <c r="AX1861" s="1"/>
  <c r="AY1861" s="1"/>
  <c r="AZ1861" s="1"/>
  <c r="AW1877"/>
  <c r="AX1877" s="1"/>
  <c r="AY1877" s="1"/>
  <c r="AZ1877" s="1"/>
  <c r="AW744"/>
  <c r="AX744" s="1"/>
  <c r="AY744" s="1"/>
  <c r="AZ744" s="1"/>
  <c r="AW713"/>
  <c r="AX713" s="1"/>
  <c r="AY713" s="1"/>
  <c r="AZ713" s="1"/>
  <c r="AW729"/>
  <c r="AX729" s="1"/>
  <c r="AY729" s="1"/>
  <c r="AZ729" s="1"/>
  <c r="AW634"/>
  <c r="AX634" s="1"/>
  <c r="AY634" s="1"/>
  <c r="AZ634" s="1"/>
  <c r="AW559"/>
  <c r="AX559" s="1"/>
  <c r="AY559" s="1"/>
  <c r="AZ559" s="1"/>
  <c r="AW575"/>
  <c r="AX575" s="1"/>
  <c r="AY575" s="1"/>
  <c r="AZ575" s="1"/>
  <c r="AW8"/>
  <c r="AX8" s="1"/>
  <c r="AY8" s="1"/>
  <c r="AZ8" s="1"/>
  <c r="AW40"/>
  <c r="AX40" s="1"/>
  <c r="AY40" s="1"/>
  <c r="AZ40" s="1"/>
  <c r="AW56"/>
  <c r="AX56" s="1"/>
  <c r="AY56" s="1"/>
  <c r="AZ56" s="1"/>
  <c r="AW72"/>
  <c r="AX72" s="1"/>
  <c r="AY72" s="1"/>
  <c r="AZ72" s="1"/>
  <c r="AW120"/>
  <c r="AX120" s="1"/>
  <c r="AY120" s="1"/>
  <c r="AZ120" s="1"/>
  <c r="AW136"/>
  <c r="AX136" s="1"/>
  <c r="AY136" s="1"/>
  <c r="AZ136" s="1"/>
  <c r="AW152"/>
  <c r="AX152" s="1"/>
  <c r="AY152" s="1"/>
  <c r="AZ152" s="1"/>
  <c r="AW184"/>
  <c r="AX184" s="1"/>
  <c r="AY184" s="1"/>
  <c r="AZ184" s="1"/>
  <c r="AW216"/>
  <c r="AX216" s="1"/>
  <c r="AY216" s="1"/>
  <c r="AZ216" s="1"/>
  <c r="AW232"/>
  <c r="AX232" s="1"/>
  <c r="AY232" s="1"/>
  <c r="AZ232" s="1"/>
  <c r="AW248"/>
  <c r="AX248" s="1"/>
  <c r="AY248" s="1"/>
  <c r="AZ248" s="1"/>
  <c r="AW296"/>
  <c r="AX296" s="1"/>
  <c r="AY296" s="1"/>
  <c r="AZ296" s="1"/>
  <c r="AW312"/>
  <c r="AX312" s="1"/>
  <c r="AY312" s="1"/>
  <c r="AZ312" s="1"/>
  <c r="AW328"/>
  <c r="AX328" s="1"/>
  <c r="AY328" s="1"/>
  <c r="AZ328" s="1"/>
  <c r="AW360"/>
  <c r="AX360" s="1"/>
  <c r="AY360" s="1"/>
  <c r="AZ360" s="1"/>
  <c r="AW376"/>
  <c r="AX376" s="1"/>
  <c r="AY376" s="1"/>
  <c r="AZ376" s="1"/>
  <c r="AW408"/>
  <c r="AX408" s="1"/>
  <c r="AY408" s="1"/>
  <c r="AZ408" s="1"/>
  <c r="AW472"/>
  <c r="AX472" s="1"/>
  <c r="AY472" s="1"/>
  <c r="AZ472" s="1"/>
  <c r="AW536"/>
  <c r="AX536" s="1"/>
  <c r="AY536" s="1"/>
  <c r="AZ536" s="1"/>
  <c r="AW592"/>
  <c r="AX592" s="1"/>
  <c r="AY592" s="1"/>
  <c r="AZ592" s="1"/>
  <c r="AW608"/>
  <c r="AX608" s="1"/>
  <c r="AY608" s="1"/>
  <c r="AZ608" s="1"/>
  <c r="AW763"/>
  <c r="AX763" s="1"/>
  <c r="AY763" s="1"/>
  <c r="AZ763" s="1"/>
  <c r="AW779"/>
  <c r="AX779" s="1"/>
  <c r="AY779" s="1"/>
  <c r="AZ779" s="1"/>
  <c r="AW795"/>
  <c r="AX795" s="1"/>
  <c r="AY795" s="1"/>
  <c r="AZ795" s="1"/>
  <c r="AW811"/>
  <c r="AX811" s="1"/>
  <c r="AY811" s="1"/>
  <c r="AZ811" s="1"/>
  <c r="AW827"/>
  <c r="AX827" s="1"/>
  <c r="AY827" s="1"/>
  <c r="AZ827" s="1"/>
  <c r="AW843"/>
  <c r="AX843" s="1"/>
  <c r="AY843" s="1"/>
  <c r="AZ843" s="1"/>
  <c r="AW859"/>
  <c r="AX859" s="1"/>
  <c r="AY859" s="1"/>
  <c r="AZ859" s="1"/>
  <c r="AW875"/>
  <c r="AX875" s="1"/>
  <c r="AY875" s="1"/>
  <c r="AZ875" s="1"/>
  <c r="AW891"/>
  <c r="AX891" s="1"/>
  <c r="AY891" s="1"/>
  <c r="AZ891" s="1"/>
  <c r="AW1067"/>
  <c r="AX1067" s="1"/>
  <c r="AY1067" s="1"/>
  <c r="AZ1067" s="1"/>
  <c r="AW1083"/>
  <c r="AX1083" s="1"/>
  <c r="AY1083" s="1"/>
  <c r="AZ1083" s="1"/>
  <c r="AW1099"/>
  <c r="AX1099" s="1"/>
  <c r="AY1099" s="1"/>
  <c r="AZ1099" s="1"/>
  <c r="AW1115"/>
  <c r="AX1115" s="1"/>
  <c r="AY1115" s="1"/>
  <c r="AZ1115" s="1"/>
  <c r="AW1147"/>
  <c r="AX1147" s="1"/>
  <c r="AY1147" s="1"/>
  <c r="AZ1147" s="1"/>
  <c r="AW1179"/>
  <c r="AX1179" s="1"/>
  <c r="AY1179" s="1"/>
  <c r="AZ1179" s="1"/>
  <c r="AW1211"/>
  <c r="AX1211" s="1"/>
  <c r="AY1211" s="1"/>
  <c r="AZ1211" s="1"/>
  <c r="AW1243"/>
  <c r="AX1243" s="1"/>
  <c r="AY1243" s="1"/>
  <c r="AZ1243" s="1"/>
  <c r="AW1259"/>
  <c r="AX1259" s="1"/>
  <c r="AY1259" s="1"/>
  <c r="AZ1259" s="1"/>
  <c r="AW1275"/>
  <c r="AX1275" s="1"/>
  <c r="AY1275" s="1"/>
  <c r="AZ1275" s="1"/>
  <c r="AW1291"/>
  <c r="AX1291" s="1"/>
  <c r="AY1291" s="1"/>
  <c r="AZ1291" s="1"/>
  <c r="AW1307"/>
  <c r="AX1307" s="1"/>
  <c r="AY1307" s="1"/>
  <c r="AZ1307" s="1"/>
  <c r="AW1323"/>
  <c r="AX1323" s="1"/>
  <c r="AY1323" s="1"/>
  <c r="AZ1323" s="1"/>
  <c r="AW1339"/>
  <c r="AX1339" s="1"/>
  <c r="AY1339" s="1"/>
  <c r="AZ1339" s="1"/>
  <c r="AW1355"/>
  <c r="AX1355" s="1"/>
  <c r="AY1355" s="1"/>
  <c r="AZ1355" s="1"/>
  <c r="AW1371"/>
  <c r="AX1371" s="1"/>
  <c r="AY1371" s="1"/>
  <c r="AZ1371" s="1"/>
  <c r="AW1387"/>
  <c r="AX1387" s="1"/>
  <c r="AY1387" s="1"/>
  <c r="AZ1387" s="1"/>
  <c r="AW1403"/>
  <c r="AX1403" s="1"/>
  <c r="AY1403" s="1"/>
  <c r="AZ1403" s="1"/>
  <c r="AW1499"/>
  <c r="AX1499" s="1"/>
  <c r="AY1499" s="1"/>
  <c r="AZ1499" s="1"/>
  <c r="AW1515"/>
  <c r="AX1515" s="1"/>
  <c r="AY1515" s="1"/>
  <c r="AZ1515" s="1"/>
  <c r="AW1531"/>
  <c r="AX1531" s="1"/>
  <c r="AY1531" s="1"/>
  <c r="AZ1531" s="1"/>
  <c r="AW1547"/>
  <c r="AX1547" s="1"/>
  <c r="AY1547" s="1"/>
  <c r="AZ1547" s="1"/>
  <c r="AW1563"/>
  <c r="AX1563" s="1"/>
  <c r="AY1563" s="1"/>
  <c r="AZ1563" s="1"/>
  <c r="AW1579"/>
  <c r="AX1579" s="1"/>
  <c r="AY1579" s="1"/>
  <c r="AZ1579" s="1"/>
  <c r="AW1739"/>
  <c r="AX1739" s="1"/>
  <c r="AY1739" s="1"/>
  <c r="AZ1739" s="1"/>
  <c r="AW170"/>
  <c r="AX170" s="1"/>
  <c r="AY170" s="1"/>
  <c r="AZ170" s="1"/>
  <c r="AW202"/>
  <c r="AX202" s="1"/>
  <c r="AY202" s="1"/>
  <c r="AZ202" s="1"/>
  <c r="AW322"/>
  <c r="AX322" s="1"/>
  <c r="AY322" s="1"/>
  <c r="AZ322" s="1"/>
  <c r="AW374"/>
  <c r="AX374" s="1"/>
  <c r="AY374" s="1"/>
  <c r="AZ374" s="1"/>
  <c r="AW430"/>
  <c r="AX430" s="1"/>
  <c r="AY430" s="1"/>
  <c r="AZ430" s="1"/>
  <c r="AW474"/>
  <c r="AX474" s="1"/>
  <c r="AY474" s="1"/>
  <c r="AZ474" s="1"/>
  <c r="AW849"/>
  <c r="AX849" s="1"/>
  <c r="AY849" s="1"/>
  <c r="AZ849" s="1"/>
  <c r="AW901"/>
  <c r="AX901" s="1"/>
  <c r="AY901" s="1"/>
  <c r="AZ901" s="1"/>
  <c r="AW1609"/>
  <c r="AX1609" s="1"/>
  <c r="AY1609" s="1"/>
  <c r="AZ1609" s="1"/>
  <c r="AW1713"/>
  <c r="AX1713" s="1"/>
  <c r="AY1713" s="1"/>
  <c r="AZ1713" s="1"/>
  <c r="AW2106"/>
  <c r="AX2106" s="1"/>
  <c r="AY2106" s="1"/>
  <c r="AZ2106" s="1"/>
  <c r="AW2122"/>
  <c r="AX2122" s="1"/>
  <c r="AY2122" s="1"/>
  <c r="AZ2122" s="1"/>
  <c r="AW2066"/>
  <c r="AX2066" s="1"/>
  <c r="AY2066" s="1"/>
  <c r="AZ2066" s="1"/>
  <c r="AW2082"/>
  <c r="AX2082" s="1"/>
  <c r="AY2082" s="1"/>
  <c r="AZ2082" s="1"/>
  <c r="AW2055"/>
  <c r="AX2055" s="1"/>
  <c r="AY2055" s="1"/>
  <c r="AZ2055" s="1"/>
  <c r="AW2028"/>
  <c r="AX2028" s="1"/>
  <c r="AY2028" s="1"/>
  <c r="AZ2028" s="1"/>
  <c r="AW1993"/>
  <c r="AX1993" s="1"/>
  <c r="AY1993" s="1"/>
  <c r="AZ1993" s="1"/>
  <c r="AW1853"/>
  <c r="AX1853" s="1"/>
  <c r="AY1853" s="1"/>
  <c r="AZ1853" s="1"/>
  <c r="AW1808"/>
  <c r="AX1808" s="1"/>
  <c r="AY1808" s="1"/>
  <c r="AZ1808" s="1"/>
  <c r="AW1824"/>
  <c r="AX1824" s="1"/>
  <c r="AY1824" s="1"/>
  <c r="AZ1824" s="1"/>
  <c r="AW1782"/>
  <c r="AX1782" s="1"/>
  <c r="AY1782" s="1"/>
  <c r="AZ1782" s="1"/>
  <c r="AW1798"/>
  <c r="AX1798" s="1"/>
  <c r="AY1798" s="1"/>
  <c r="AZ1798" s="1"/>
  <c r="AW1750"/>
  <c r="AX1750" s="1"/>
  <c r="AY1750" s="1"/>
  <c r="AZ1750" s="1"/>
  <c r="AW1766"/>
  <c r="AX1766" s="1"/>
  <c r="AY1766" s="1"/>
  <c r="AZ1766" s="1"/>
  <c r="AW734"/>
  <c r="AX734" s="1"/>
  <c r="AY734" s="1"/>
  <c r="AZ734" s="1"/>
  <c r="AW639"/>
  <c r="AX639" s="1"/>
  <c r="AY639" s="1"/>
  <c r="AZ639" s="1"/>
  <c r="AW655"/>
  <c r="AX655" s="1"/>
  <c r="AY655" s="1"/>
  <c r="AZ655" s="1"/>
  <c r="AW659"/>
  <c r="AX659" s="1"/>
  <c r="AY659" s="1"/>
  <c r="AZ659" s="1"/>
  <c r="AW691"/>
  <c r="AX691" s="1"/>
  <c r="AY691" s="1"/>
  <c r="AZ691" s="1"/>
  <c r="AW684"/>
  <c r="AX684" s="1"/>
  <c r="AY684" s="1"/>
  <c r="AZ684" s="1"/>
  <c r="AW29"/>
  <c r="AX29" s="1"/>
  <c r="AY29" s="1"/>
  <c r="AZ29" s="1"/>
  <c r="AW109"/>
  <c r="AX109" s="1"/>
  <c r="AY109" s="1"/>
  <c r="AZ109" s="1"/>
  <c r="AW173"/>
  <c r="AX173" s="1"/>
  <c r="AY173" s="1"/>
  <c r="AZ173" s="1"/>
  <c r="AW189"/>
  <c r="AX189" s="1"/>
  <c r="AY189" s="1"/>
  <c r="AZ189" s="1"/>
  <c r="AW205"/>
  <c r="AX205" s="1"/>
  <c r="AY205" s="1"/>
  <c r="AZ205" s="1"/>
  <c r="AW221"/>
  <c r="AX221" s="1"/>
  <c r="AY221" s="1"/>
  <c r="AZ221" s="1"/>
  <c r="AW253"/>
  <c r="AX253" s="1"/>
  <c r="AY253" s="1"/>
  <c r="AZ253" s="1"/>
  <c r="AW269"/>
  <c r="AX269" s="1"/>
  <c r="AY269" s="1"/>
  <c r="AZ269" s="1"/>
  <c r="AW285"/>
  <c r="AX285" s="1"/>
  <c r="AY285" s="1"/>
  <c r="AZ285" s="1"/>
  <c r="AW301"/>
  <c r="AX301" s="1"/>
  <c r="AY301" s="1"/>
  <c r="AZ301" s="1"/>
  <c r="AW317"/>
  <c r="AX317" s="1"/>
  <c r="AY317" s="1"/>
  <c r="AZ317" s="1"/>
  <c r="AW349"/>
  <c r="AX349" s="1"/>
  <c r="AY349" s="1"/>
  <c r="AZ349" s="1"/>
  <c r="AW365"/>
  <c r="AX365" s="1"/>
  <c r="AY365" s="1"/>
  <c r="AZ365" s="1"/>
  <c r="AW381"/>
  <c r="AX381" s="1"/>
  <c r="AY381" s="1"/>
  <c r="AZ381" s="1"/>
  <c r="AW413"/>
  <c r="AX413" s="1"/>
  <c r="AY413" s="1"/>
  <c r="AZ413" s="1"/>
  <c r="AW429"/>
  <c r="AX429" s="1"/>
  <c r="AY429" s="1"/>
  <c r="AZ429" s="1"/>
  <c r="AW461"/>
  <c r="AX461" s="1"/>
  <c r="AY461" s="1"/>
  <c r="AZ461" s="1"/>
  <c r="AW477"/>
  <c r="AX477" s="1"/>
  <c r="AY477" s="1"/>
  <c r="AZ477" s="1"/>
  <c r="AW493"/>
  <c r="AX493" s="1"/>
  <c r="AY493" s="1"/>
  <c r="AZ493" s="1"/>
  <c r="AW525"/>
  <c r="AX525" s="1"/>
  <c r="AY525" s="1"/>
  <c r="AZ525" s="1"/>
  <c r="AW541"/>
  <c r="AX541" s="1"/>
  <c r="AY541" s="1"/>
  <c r="AZ541" s="1"/>
  <c r="AW597"/>
  <c r="AX597" s="1"/>
  <c r="AY597" s="1"/>
  <c r="AZ597" s="1"/>
  <c r="AW613"/>
  <c r="AX613" s="1"/>
  <c r="AY613" s="1"/>
  <c r="AZ613" s="1"/>
  <c r="AW678"/>
  <c r="AX678" s="1"/>
  <c r="AY678" s="1"/>
  <c r="AZ678" s="1"/>
  <c r="AW768"/>
  <c r="AX768" s="1"/>
  <c r="AY768" s="1"/>
  <c r="AZ768" s="1"/>
  <c r="AW784"/>
  <c r="AX784" s="1"/>
  <c r="AY784" s="1"/>
  <c r="AZ784" s="1"/>
  <c r="AW800"/>
  <c r="AX800" s="1"/>
  <c r="AY800" s="1"/>
  <c r="AZ800" s="1"/>
  <c r="AW816"/>
  <c r="AX816" s="1"/>
  <c r="AY816" s="1"/>
  <c r="AZ816" s="1"/>
  <c r="AW832"/>
  <c r="AX832" s="1"/>
  <c r="AY832" s="1"/>
  <c r="AZ832" s="1"/>
  <c r="AW848"/>
  <c r="AX848" s="1"/>
  <c r="AY848" s="1"/>
  <c r="AZ848" s="1"/>
  <c r="AW864"/>
  <c r="AX864" s="1"/>
  <c r="AY864" s="1"/>
  <c r="AZ864" s="1"/>
  <c r="AW896"/>
  <c r="AX896" s="1"/>
  <c r="AY896" s="1"/>
  <c r="AZ896" s="1"/>
  <c r="AW912"/>
  <c r="AX912" s="1"/>
  <c r="AY912" s="1"/>
  <c r="AZ912" s="1"/>
  <c r="AW928"/>
  <c r="AX928" s="1"/>
  <c r="AY928" s="1"/>
  <c r="AZ928" s="1"/>
  <c r="AW944"/>
  <c r="AX944" s="1"/>
  <c r="AY944" s="1"/>
  <c r="AZ944" s="1"/>
  <c r="AW960"/>
  <c r="AX960" s="1"/>
  <c r="AY960" s="1"/>
  <c r="AZ960" s="1"/>
  <c r="AW976"/>
  <c r="AX976" s="1"/>
  <c r="AY976" s="1"/>
  <c r="AZ976" s="1"/>
  <c r="AW992"/>
  <c r="AX992" s="1"/>
  <c r="AY992" s="1"/>
  <c r="AZ992" s="1"/>
  <c r="AW1008"/>
  <c r="AX1008" s="1"/>
  <c r="AY1008" s="1"/>
  <c r="AZ1008" s="1"/>
  <c r="AW1024"/>
  <c r="AX1024" s="1"/>
  <c r="AY1024" s="1"/>
  <c r="AZ1024" s="1"/>
  <c r="AW1040"/>
  <c r="AX1040" s="1"/>
  <c r="AY1040" s="1"/>
  <c r="AZ1040" s="1"/>
  <c r="AW1056"/>
  <c r="AX1056" s="1"/>
  <c r="AY1056" s="1"/>
  <c r="AZ1056" s="1"/>
  <c r="AW1072"/>
  <c r="AX1072" s="1"/>
  <c r="AY1072" s="1"/>
  <c r="AZ1072" s="1"/>
  <c r="AW1088"/>
  <c r="AX1088" s="1"/>
  <c r="AY1088" s="1"/>
  <c r="AZ1088" s="1"/>
  <c r="AW1104"/>
  <c r="AX1104" s="1"/>
  <c r="AY1104" s="1"/>
  <c r="AZ1104" s="1"/>
  <c r="AW1120"/>
  <c r="AX1120" s="1"/>
  <c r="AY1120" s="1"/>
  <c r="AZ1120" s="1"/>
  <c r="AW1136"/>
  <c r="AX1136" s="1"/>
  <c r="AY1136" s="1"/>
  <c r="AZ1136" s="1"/>
  <c r="AW1152"/>
  <c r="AX1152" s="1"/>
  <c r="AY1152" s="1"/>
  <c r="AZ1152" s="1"/>
  <c r="AW1184"/>
  <c r="AX1184" s="1"/>
  <c r="AY1184" s="1"/>
  <c r="AZ1184" s="1"/>
  <c r="AW1216"/>
  <c r="AX1216" s="1"/>
  <c r="AY1216" s="1"/>
  <c r="AZ1216" s="1"/>
  <c r="AW1248"/>
  <c r="AX1248" s="1"/>
  <c r="AY1248" s="1"/>
  <c r="AZ1248" s="1"/>
  <c r="AW1264"/>
  <c r="AX1264" s="1"/>
  <c r="AY1264" s="1"/>
  <c r="AZ1264" s="1"/>
  <c r="AW1280"/>
  <c r="AX1280" s="1"/>
  <c r="AY1280" s="1"/>
  <c r="AZ1280" s="1"/>
  <c r="AW1296"/>
  <c r="AX1296" s="1"/>
  <c r="AY1296" s="1"/>
  <c r="AZ1296" s="1"/>
  <c r="AW1312"/>
  <c r="AX1312" s="1"/>
  <c r="AY1312" s="1"/>
  <c r="AZ1312" s="1"/>
  <c r="AW1504"/>
  <c r="AX1504" s="1"/>
  <c r="AY1504" s="1"/>
  <c r="AZ1504" s="1"/>
  <c r="AW1520"/>
  <c r="AX1520" s="1"/>
  <c r="AY1520" s="1"/>
  <c r="AZ1520" s="1"/>
  <c r="AW1536"/>
  <c r="AX1536" s="1"/>
  <c r="AY1536" s="1"/>
  <c r="AZ1536" s="1"/>
  <c r="AW1552"/>
  <c r="AX1552" s="1"/>
  <c r="AY1552" s="1"/>
  <c r="AZ1552" s="1"/>
  <c r="AW1568"/>
  <c r="AX1568" s="1"/>
  <c r="AY1568" s="1"/>
  <c r="AZ1568" s="1"/>
  <c r="AW1584"/>
  <c r="AX1584" s="1"/>
  <c r="AY1584" s="1"/>
  <c r="AZ1584" s="1"/>
  <c r="AW1600"/>
  <c r="AX1600" s="1"/>
  <c r="AY1600" s="1"/>
  <c r="AZ1600" s="1"/>
  <c r="AW1616"/>
  <c r="AX1616" s="1"/>
  <c r="AY1616" s="1"/>
  <c r="AZ1616" s="1"/>
  <c r="AW1632"/>
  <c r="AX1632" s="1"/>
  <c r="AY1632" s="1"/>
  <c r="AZ1632" s="1"/>
  <c r="AW1648"/>
  <c r="AX1648" s="1"/>
  <c r="AY1648" s="1"/>
  <c r="AZ1648" s="1"/>
  <c r="AW1664"/>
  <c r="AX1664" s="1"/>
  <c r="AY1664" s="1"/>
  <c r="AZ1664" s="1"/>
  <c r="AW1680"/>
  <c r="AX1680" s="1"/>
  <c r="AY1680" s="1"/>
  <c r="AZ1680" s="1"/>
  <c r="AW1696"/>
  <c r="AX1696" s="1"/>
  <c r="AY1696" s="1"/>
  <c r="AZ1696" s="1"/>
  <c r="AW1712"/>
  <c r="AX1712" s="1"/>
  <c r="AY1712" s="1"/>
  <c r="AZ1712" s="1"/>
  <c r="AW1728"/>
  <c r="AX1728" s="1"/>
  <c r="AY1728" s="1"/>
  <c r="AZ1728" s="1"/>
  <c r="AW2137"/>
  <c r="AX2137" s="1"/>
  <c r="AY2137" s="1"/>
  <c r="AZ2137" s="1"/>
  <c r="AW2119"/>
  <c r="AX2119" s="1"/>
  <c r="AY2119" s="1"/>
  <c r="AZ2119" s="1"/>
  <c r="AW2101"/>
  <c r="AX2101" s="1"/>
  <c r="AY2101" s="1"/>
  <c r="AZ2101" s="1"/>
  <c r="AW2079"/>
  <c r="AX2079" s="1"/>
  <c r="AY2079" s="1"/>
  <c r="AZ2079" s="1"/>
  <c r="AW2008"/>
  <c r="AX2008" s="1"/>
  <c r="AY2008" s="1"/>
  <c r="AZ2008" s="1"/>
  <c r="AW1850"/>
  <c r="AX1850" s="1"/>
  <c r="AY1850" s="1"/>
  <c r="AZ1850" s="1"/>
  <c r="AW1835"/>
  <c r="AX1835" s="1"/>
  <c r="AY1835" s="1"/>
  <c r="AZ1835" s="1"/>
  <c r="AW1787"/>
  <c r="AX1787" s="1"/>
  <c r="AY1787" s="1"/>
  <c r="AZ1787" s="1"/>
  <c r="AW1751"/>
  <c r="AX1751" s="1"/>
  <c r="AY1751" s="1"/>
  <c r="AZ1751" s="1"/>
  <c r="AW694"/>
  <c r="AX694" s="1"/>
  <c r="AY694" s="1"/>
  <c r="AZ694" s="1"/>
  <c r="AW723"/>
  <c r="AX723" s="1"/>
  <c r="AY723" s="1"/>
  <c r="AZ723" s="1"/>
  <c r="AW578"/>
  <c r="AX578" s="1"/>
  <c r="AY578" s="1"/>
  <c r="AZ578" s="1"/>
  <c r="AW10"/>
  <c r="AX10" s="1"/>
  <c r="AY10" s="1"/>
  <c r="AZ10" s="1"/>
  <c r="AW82"/>
  <c r="AX82" s="1"/>
  <c r="AY82" s="1"/>
  <c r="AZ82" s="1"/>
  <c r="AW118"/>
  <c r="AX118" s="1"/>
  <c r="AY118" s="1"/>
  <c r="AZ118" s="1"/>
  <c r="AW182"/>
  <c r="AX182" s="1"/>
  <c r="AY182" s="1"/>
  <c r="AZ182" s="1"/>
  <c r="AW338"/>
  <c r="AX338" s="1"/>
  <c r="AY338" s="1"/>
  <c r="AZ338" s="1"/>
  <c r="AW402"/>
  <c r="AX402" s="1"/>
  <c r="AY402" s="1"/>
  <c r="AZ402" s="1"/>
  <c r="AW454"/>
  <c r="AX454" s="1"/>
  <c r="AY454" s="1"/>
  <c r="AZ454" s="1"/>
  <c r="AW2120"/>
  <c r="AX2120" s="1"/>
  <c r="AY2120" s="1"/>
  <c r="AZ2120" s="1"/>
  <c r="AW2138"/>
  <c r="AX2138" s="1"/>
  <c r="AY2138" s="1"/>
  <c r="AZ2138" s="1"/>
  <c r="AW1791"/>
  <c r="AX1791" s="1"/>
  <c r="AY1791" s="1"/>
  <c r="AZ1791" s="1"/>
  <c r="AW1755"/>
  <c r="AX1755" s="1"/>
  <c r="AY1755" s="1"/>
  <c r="AZ1755" s="1"/>
  <c r="AW703"/>
  <c r="AX703" s="1"/>
  <c r="AY703" s="1"/>
  <c r="AZ703" s="1"/>
  <c r="AW735"/>
  <c r="AX735" s="1"/>
  <c r="AY735" s="1"/>
  <c r="AZ735" s="1"/>
  <c r="AW652"/>
  <c r="AX652" s="1"/>
  <c r="AY652" s="1"/>
  <c r="AZ652" s="1"/>
  <c r="AW38"/>
  <c r="AX38" s="1"/>
  <c r="AY38" s="1"/>
  <c r="AZ38" s="1"/>
  <c r="AW142"/>
  <c r="AX142" s="1"/>
  <c r="AY142" s="1"/>
  <c r="AZ142" s="1"/>
  <c r="AW206"/>
  <c r="AX206" s="1"/>
  <c r="AY206" s="1"/>
  <c r="AZ206" s="1"/>
  <c r="AW222"/>
  <c r="AX222" s="1"/>
  <c r="AY222" s="1"/>
  <c r="AZ222" s="1"/>
  <c r="AW266"/>
  <c r="AX266" s="1"/>
  <c r="AY266" s="1"/>
  <c r="AZ266" s="1"/>
  <c r="AW350"/>
  <c r="AX350" s="1"/>
  <c r="AY350" s="1"/>
  <c r="AZ350" s="1"/>
  <c r="AW426"/>
  <c r="AX426" s="1"/>
  <c r="AY426" s="1"/>
  <c r="AZ426" s="1"/>
  <c r="AW542"/>
  <c r="AX542" s="1"/>
  <c r="AY542" s="1"/>
  <c r="AZ542" s="1"/>
  <c r="AW618"/>
  <c r="AX618" s="1"/>
  <c r="AY618" s="1"/>
  <c r="AZ618" s="1"/>
  <c r="AW821"/>
  <c r="AX821" s="1"/>
  <c r="AY821" s="1"/>
  <c r="AZ821" s="1"/>
  <c r="AW941"/>
  <c r="AX941" s="1"/>
  <c r="AY941" s="1"/>
  <c r="AZ941" s="1"/>
  <c r="AW969"/>
  <c r="AX969" s="1"/>
  <c r="AY969" s="1"/>
  <c r="AZ969" s="1"/>
  <c r="AW1013"/>
  <c r="AX1013" s="1"/>
  <c r="AY1013" s="1"/>
  <c r="AZ1013" s="1"/>
  <c r="AW1093"/>
  <c r="AX1093" s="1"/>
  <c r="AY1093" s="1"/>
  <c r="AZ1093" s="1"/>
  <c r="AW1145"/>
  <c r="AX1145" s="1"/>
  <c r="AY1145" s="1"/>
  <c r="AZ1145" s="1"/>
  <c r="AW1181"/>
  <c r="AX1181" s="1"/>
  <c r="AY1181" s="1"/>
  <c r="AZ1181" s="1"/>
  <c r="AW1213"/>
  <c r="AX1213" s="1"/>
  <c r="AY1213" s="1"/>
  <c r="AZ1213" s="1"/>
  <c r="AW1261"/>
  <c r="AX1261" s="1"/>
  <c r="AY1261" s="1"/>
  <c r="AZ1261" s="1"/>
  <c r="AW1301"/>
  <c r="AX1301" s="1"/>
  <c r="AY1301" s="1"/>
  <c r="AZ1301" s="1"/>
  <c r="AW1481"/>
  <c r="AX1481" s="1"/>
  <c r="AY1481" s="1"/>
  <c r="AZ1481" s="1"/>
  <c r="AW2150"/>
  <c r="AX2150" s="1"/>
  <c r="AY2150" s="1"/>
  <c r="AZ2150" s="1"/>
  <c r="AW2102"/>
  <c r="AX2102" s="1"/>
  <c r="AY2102" s="1"/>
  <c r="AZ2102" s="1"/>
  <c r="AW2072"/>
  <c r="AX2072" s="1"/>
  <c r="AY2072" s="1"/>
  <c r="AZ2072" s="1"/>
  <c r="AW2056"/>
  <c r="AX2056" s="1"/>
  <c r="AY2056" s="1"/>
  <c r="AZ2056" s="1"/>
  <c r="AW2047"/>
  <c r="AX2047" s="1"/>
  <c r="AY2047" s="1"/>
  <c r="AZ2047" s="1"/>
  <c r="AW2051"/>
  <c r="AX2051" s="1"/>
  <c r="AY2051" s="1"/>
  <c r="AZ2051" s="1"/>
  <c r="AW2034"/>
  <c r="AX2034" s="1"/>
  <c r="AY2034" s="1"/>
  <c r="AZ2034" s="1"/>
  <c r="AW2017"/>
  <c r="AX2017" s="1"/>
  <c r="AY2017" s="1"/>
  <c r="AZ2017" s="1"/>
  <c r="AW2021"/>
  <c r="AX2021" s="1"/>
  <c r="AY2021" s="1"/>
  <c r="AZ2021" s="1"/>
  <c r="AW1995"/>
  <c r="AX1995" s="1"/>
  <c r="AY1995" s="1"/>
  <c r="AZ1995" s="1"/>
  <c r="AW1987"/>
  <c r="AX1987" s="1"/>
  <c r="AY1987" s="1"/>
  <c r="AZ1987" s="1"/>
  <c r="AW1976"/>
  <c r="AX1976" s="1"/>
  <c r="AY1976" s="1"/>
  <c r="AZ1976" s="1"/>
  <c r="AW1950"/>
  <c r="AX1950" s="1"/>
  <c r="AY1950" s="1"/>
  <c r="AZ1950" s="1"/>
  <c r="AW1954"/>
  <c r="AX1954" s="1"/>
  <c r="AY1954" s="1"/>
  <c r="AZ1954" s="1"/>
  <c r="AW1885"/>
  <c r="AX1885" s="1"/>
  <c r="AY1885" s="1"/>
  <c r="AZ1885" s="1"/>
  <c r="AW1889"/>
  <c r="AX1889" s="1"/>
  <c r="AY1889" s="1"/>
  <c r="AZ1889" s="1"/>
  <c r="AW1901"/>
  <c r="AX1901" s="1"/>
  <c r="AY1901" s="1"/>
  <c r="AZ1901" s="1"/>
  <c r="AW1905"/>
  <c r="AX1905" s="1"/>
  <c r="AY1905" s="1"/>
  <c r="AZ1905" s="1"/>
  <c r="AW1917"/>
  <c r="AX1917" s="1"/>
  <c r="AY1917" s="1"/>
  <c r="AZ1917" s="1"/>
  <c r="AW1933"/>
  <c r="AX1933" s="1"/>
  <c r="AY1933" s="1"/>
  <c r="AZ1933" s="1"/>
  <c r="AW1937"/>
  <c r="AX1937" s="1"/>
  <c r="AY1937" s="1"/>
  <c r="AZ1937" s="1"/>
  <c r="AW1843"/>
  <c r="AX1843" s="1"/>
  <c r="AY1843" s="1"/>
  <c r="AZ1843" s="1"/>
  <c r="AW1847"/>
  <c r="AX1847" s="1"/>
  <c r="AY1847" s="1"/>
  <c r="AZ1847" s="1"/>
  <c r="AW1832"/>
  <c r="AX1832" s="1"/>
  <c r="AY1832" s="1"/>
  <c r="AZ1832" s="1"/>
  <c r="AW1814"/>
  <c r="AX1814" s="1"/>
  <c r="AY1814" s="1"/>
  <c r="AZ1814" s="1"/>
  <c r="AW1830"/>
  <c r="AX1830" s="1"/>
  <c r="AY1830" s="1"/>
  <c r="AZ1830" s="1"/>
  <c r="AW1788"/>
  <c r="AX1788" s="1"/>
  <c r="AY1788" s="1"/>
  <c r="AZ1788" s="1"/>
  <c r="AW1804"/>
  <c r="AX1804" s="1"/>
  <c r="AY1804" s="1"/>
  <c r="AZ1804" s="1"/>
  <c r="AW1756"/>
  <c r="AX1756" s="1"/>
  <c r="AY1756" s="1"/>
  <c r="AZ1756" s="1"/>
  <c r="AW1772"/>
  <c r="AX1772" s="1"/>
  <c r="AY1772" s="1"/>
  <c r="AZ1772" s="1"/>
  <c r="AW751"/>
  <c r="AX751" s="1"/>
  <c r="AY751" s="1"/>
  <c r="AZ751" s="1"/>
  <c r="AW700"/>
  <c r="AX700" s="1"/>
  <c r="AY700" s="1"/>
  <c r="AZ700" s="1"/>
  <c r="AW699"/>
  <c r="AX699" s="1"/>
  <c r="AY699" s="1"/>
  <c r="AZ699" s="1"/>
  <c r="AW720"/>
  <c r="AX720" s="1"/>
  <c r="AY720" s="1"/>
  <c r="AZ720" s="1"/>
  <c r="AW629"/>
  <c r="AX629" s="1"/>
  <c r="AY629" s="1"/>
  <c r="AZ629" s="1"/>
  <c r="AW641"/>
  <c r="AX641" s="1"/>
  <c r="AY641" s="1"/>
  <c r="AZ641" s="1"/>
  <c r="AW666"/>
  <c r="AX666" s="1"/>
  <c r="AY666" s="1"/>
  <c r="AZ666" s="1"/>
  <c r="AW670"/>
  <c r="AX670" s="1"/>
  <c r="AY670" s="1"/>
  <c r="AZ670" s="1"/>
  <c r="AW579"/>
  <c r="AX579" s="1"/>
  <c r="AY579" s="1"/>
  <c r="AZ579" s="1"/>
  <c r="AW554"/>
  <c r="AX554" s="1"/>
  <c r="AY554" s="1"/>
  <c r="AZ554" s="1"/>
  <c r="AW570"/>
  <c r="AX570" s="1"/>
  <c r="AY570" s="1"/>
  <c r="AZ570" s="1"/>
  <c r="AW690"/>
  <c r="AX690" s="1"/>
  <c r="AY690" s="1"/>
  <c r="AZ690" s="1"/>
  <c r="AW19"/>
  <c r="AX19" s="1"/>
  <c r="AY19" s="1"/>
  <c r="AZ19" s="1"/>
  <c r="AW35"/>
  <c r="AX35" s="1"/>
  <c r="AY35" s="1"/>
  <c r="AZ35" s="1"/>
  <c r="AW39"/>
  <c r="AX39" s="1"/>
  <c r="AY39" s="1"/>
  <c r="AZ39" s="1"/>
  <c r="AW55"/>
  <c r="AX55" s="1"/>
  <c r="AY55" s="1"/>
  <c r="AZ55" s="1"/>
  <c r="AW71"/>
  <c r="AX71" s="1"/>
  <c r="AY71" s="1"/>
  <c r="AZ71" s="1"/>
  <c r="AW103"/>
  <c r="AX103" s="1"/>
  <c r="AY103" s="1"/>
  <c r="AZ103" s="1"/>
  <c r="AW115"/>
  <c r="AX115" s="1"/>
  <c r="AY115" s="1"/>
  <c r="AZ115" s="1"/>
  <c r="AW119"/>
  <c r="AX119" s="1"/>
  <c r="AY119" s="1"/>
  <c r="AZ119" s="1"/>
  <c r="AW131"/>
  <c r="AX131" s="1"/>
  <c r="AY131" s="1"/>
  <c r="AZ131" s="1"/>
  <c r="AW135"/>
  <c r="AX135" s="1"/>
  <c r="AY135" s="1"/>
  <c r="AZ135" s="1"/>
  <c r="AW163"/>
  <c r="AX163" s="1"/>
  <c r="AY163" s="1"/>
  <c r="AZ163" s="1"/>
  <c r="AW183"/>
  <c r="AX183" s="1"/>
  <c r="AY183" s="1"/>
  <c r="AZ183" s="1"/>
  <c r="AW199"/>
  <c r="AX199" s="1"/>
  <c r="AY199" s="1"/>
  <c r="AZ199" s="1"/>
  <c r="AW211"/>
  <c r="AX211" s="1"/>
  <c r="AY211" s="1"/>
  <c r="AZ211" s="1"/>
  <c r="AW215"/>
  <c r="AX215" s="1"/>
  <c r="AY215" s="1"/>
  <c r="AZ215" s="1"/>
  <c r="AW227"/>
  <c r="AX227" s="1"/>
  <c r="AY227" s="1"/>
  <c r="AZ227" s="1"/>
  <c r="AW243"/>
  <c r="AX243" s="1"/>
  <c r="AY243" s="1"/>
  <c r="AZ243" s="1"/>
  <c r="AW259"/>
  <c r="AX259" s="1"/>
  <c r="AY259" s="1"/>
  <c r="AZ259" s="1"/>
  <c r="AW263"/>
  <c r="AX263" s="1"/>
  <c r="AY263" s="1"/>
  <c r="AZ263" s="1"/>
  <c r="AW275"/>
  <c r="AX275" s="1"/>
  <c r="AY275" s="1"/>
  <c r="AZ275" s="1"/>
  <c r="AW279"/>
  <c r="AX279" s="1"/>
  <c r="AY279" s="1"/>
  <c r="AZ279" s="1"/>
  <c r="AW291"/>
  <c r="AX291" s="1"/>
  <c r="AY291" s="1"/>
  <c r="AZ291" s="1"/>
  <c r="AW323"/>
  <c r="AX323" s="1"/>
  <c r="AY323" s="1"/>
  <c r="AZ323" s="1"/>
  <c r="AW371"/>
  <c r="AX371" s="1"/>
  <c r="AY371" s="1"/>
  <c r="AZ371" s="1"/>
  <c r="AW375"/>
  <c r="AX375" s="1"/>
  <c r="AY375" s="1"/>
  <c r="AZ375" s="1"/>
  <c r="AW387"/>
  <c r="AX387" s="1"/>
  <c r="AY387" s="1"/>
  <c r="AZ387" s="1"/>
  <c r="AW391"/>
  <c r="AX391" s="1"/>
  <c r="AY391" s="1"/>
  <c r="AZ391" s="1"/>
  <c r="AW403"/>
  <c r="AX403" s="1"/>
  <c r="AY403" s="1"/>
  <c r="AZ403" s="1"/>
  <c r="AW419"/>
  <c r="AX419" s="1"/>
  <c r="AY419" s="1"/>
  <c r="AZ419" s="1"/>
  <c r="AW435"/>
  <c r="AX435" s="1"/>
  <c r="AY435" s="1"/>
  <c r="AZ435" s="1"/>
  <c r="AW451"/>
  <c r="AX451" s="1"/>
  <c r="AY451" s="1"/>
  <c r="AZ451" s="1"/>
  <c r="AW471"/>
  <c r="AX471" s="1"/>
  <c r="AY471" s="1"/>
  <c r="AZ471" s="1"/>
  <c r="AW483"/>
  <c r="AX483" s="1"/>
  <c r="AY483" s="1"/>
  <c r="AZ483" s="1"/>
  <c r="AW499"/>
  <c r="AX499" s="1"/>
  <c r="AY499" s="1"/>
  <c r="AZ499" s="1"/>
  <c r="AW515"/>
  <c r="AX515" s="1"/>
  <c r="AY515" s="1"/>
  <c r="AZ515" s="1"/>
  <c r="AW535"/>
  <c r="AX535" s="1"/>
  <c r="AY535" s="1"/>
  <c r="AZ535" s="1"/>
  <c r="AW603"/>
  <c r="AX603" s="1"/>
  <c r="AY603" s="1"/>
  <c r="AZ603" s="1"/>
  <c r="AW607"/>
  <c r="AX607" s="1"/>
  <c r="AY607" s="1"/>
  <c r="AZ607" s="1"/>
  <c r="AW619"/>
  <c r="AX619" s="1"/>
  <c r="AY619" s="1"/>
  <c r="AZ619" s="1"/>
  <c r="AW758"/>
  <c r="AX758" s="1"/>
  <c r="AY758" s="1"/>
  <c r="AZ758" s="1"/>
  <c r="AW778"/>
  <c r="AX778" s="1"/>
  <c r="AY778" s="1"/>
  <c r="AZ778" s="1"/>
  <c r="AW790"/>
  <c r="AX790" s="1"/>
  <c r="AY790" s="1"/>
  <c r="AZ790" s="1"/>
  <c r="AW794"/>
  <c r="AX794" s="1"/>
  <c r="AY794" s="1"/>
  <c r="AZ794" s="1"/>
  <c r="AW806"/>
  <c r="AX806" s="1"/>
  <c r="AY806" s="1"/>
  <c r="AZ806" s="1"/>
  <c r="AW810"/>
  <c r="AX810" s="1"/>
  <c r="AY810" s="1"/>
  <c r="AZ810" s="1"/>
  <c r="AW822"/>
  <c r="AX822" s="1"/>
  <c r="AY822" s="1"/>
  <c r="AZ822" s="1"/>
  <c r="AW826"/>
  <c r="AX826" s="1"/>
  <c r="AY826" s="1"/>
  <c r="AZ826" s="1"/>
  <c r="AW838"/>
  <c r="AX838" s="1"/>
  <c r="AY838" s="1"/>
  <c r="AZ838" s="1"/>
  <c r="AW842"/>
  <c r="AX842" s="1"/>
  <c r="AY842" s="1"/>
  <c r="AZ842" s="1"/>
  <c r="AW854"/>
  <c r="AX854" s="1"/>
  <c r="AY854" s="1"/>
  <c r="AZ854" s="1"/>
  <c r="AW858"/>
  <c r="AX858" s="1"/>
  <c r="AY858" s="1"/>
  <c r="AZ858" s="1"/>
  <c r="AW870"/>
  <c r="AX870" s="1"/>
  <c r="AY870" s="1"/>
  <c r="AZ870" s="1"/>
  <c r="AW874"/>
  <c r="AX874" s="1"/>
  <c r="AY874" s="1"/>
  <c r="AZ874" s="1"/>
  <c r="AW886"/>
  <c r="AX886" s="1"/>
  <c r="AY886" s="1"/>
  <c r="AZ886" s="1"/>
  <c r="AW890"/>
  <c r="AX890" s="1"/>
  <c r="AY890" s="1"/>
  <c r="AZ890" s="1"/>
  <c r="AW902"/>
  <c r="AX902" s="1"/>
  <c r="AY902" s="1"/>
  <c r="AZ902" s="1"/>
  <c r="AW918"/>
  <c r="AX918" s="1"/>
  <c r="AY918" s="1"/>
  <c r="AZ918" s="1"/>
  <c r="AW922"/>
  <c r="AX922" s="1"/>
  <c r="AY922" s="1"/>
  <c r="AZ922" s="1"/>
  <c r="AW966"/>
  <c r="AX966" s="1"/>
  <c r="AY966" s="1"/>
  <c r="AZ966" s="1"/>
  <c r="AW998"/>
  <c r="AX998" s="1"/>
  <c r="AY998" s="1"/>
  <c r="AZ998" s="1"/>
  <c r="AW1030"/>
  <c r="AX1030" s="1"/>
  <c r="AY1030" s="1"/>
  <c r="AZ1030" s="1"/>
  <c r="AW1046"/>
  <c r="AX1046" s="1"/>
  <c r="AY1046" s="1"/>
  <c r="AZ1046" s="1"/>
  <c r="AW1062"/>
  <c r="AX1062" s="1"/>
  <c r="AY1062" s="1"/>
  <c r="AZ1062" s="1"/>
  <c r="AW1078"/>
  <c r="AX1078" s="1"/>
  <c r="AY1078" s="1"/>
  <c r="AZ1078" s="1"/>
  <c r="AW1094"/>
  <c r="AX1094" s="1"/>
  <c r="AY1094" s="1"/>
  <c r="AZ1094" s="1"/>
  <c r="AW1110"/>
  <c r="AX1110" s="1"/>
  <c r="AY1110" s="1"/>
  <c r="AZ1110" s="1"/>
  <c r="AW1114"/>
  <c r="AX1114" s="1"/>
  <c r="AY1114" s="1"/>
  <c r="AZ1114" s="1"/>
  <c r="AW1142"/>
  <c r="AX1142" s="1"/>
  <c r="AY1142" s="1"/>
  <c r="AZ1142" s="1"/>
  <c r="AW1146"/>
  <c r="AX1146" s="1"/>
  <c r="AY1146" s="1"/>
  <c r="AZ1146" s="1"/>
  <c r="AW1174"/>
  <c r="AX1174" s="1"/>
  <c r="AY1174" s="1"/>
  <c r="AZ1174" s="1"/>
  <c r="AW1178"/>
  <c r="AX1178" s="1"/>
  <c r="AY1178" s="1"/>
  <c r="AZ1178" s="1"/>
  <c r="AW1206"/>
  <c r="AX1206" s="1"/>
  <c r="AY1206" s="1"/>
  <c r="AZ1206" s="1"/>
  <c r="AW1210"/>
  <c r="AX1210" s="1"/>
  <c r="AY1210" s="1"/>
  <c r="AZ1210" s="1"/>
  <c r="AW1238"/>
  <c r="AX1238" s="1"/>
  <c r="AY1238" s="1"/>
  <c r="AZ1238" s="1"/>
  <c r="AW1242"/>
  <c r="AX1242" s="1"/>
  <c r="AY1242" s="1"/>
  <c r="AZ1242" s="1"/>
  <c r="AW1254"/>
  <c r="AX1254" s="1"/>
  <c r="AY1254" s="1"/>
  <c r="AZ1254" s="1"/>
  <c r="AW1270"/>
  <c r="AX1270" s="1"/>
  <c r="AY1270" s="1"/>
  <c r="AZ1270" s="1"/>
  <c r="AW1286"/>
  <c r="AX1286" s="1"/>
  <c r="AY1286" s="1"/>
  <c r="AZ1286" s="1"/>
  <c r="AW1302"/>
  <c r="AX1302" s="1"/>
  <c r="AY1302" s="1"/>
  <c r="AZ1302" s="1"/>
  <c r="AW1318"/>
  <c r="AX1318" s="1"/>
  <c r="AY1318" s="1"/>
  <c r="AZ1318" s="1"/>
  <c r="AW1334"/>
  <c r="AX1334" s="1"/>
  <c r="AY1334" s="1"/>
  <c r="AZ1334" s="1"/>
  <c r="AW1350"/>
  <c r="AX1350" s="1"/>
  <c r="AY1350" s="1"/>
  <c r="AZ1350" s="1"/>
  <c r="AW1354"/>
  <c r="AX1354" s="1"/>
  <c r="AY1354" s="1"/>
  <c r="AZ1354" s="1"/>
  <c r="AW1382"/>
  <c r="AX1382" s="1"/>
  <c r="AY1382" s="1"/>
  <c r="AZ1382" s="1"/>
  <c r="AW1398"/>
  <c r="AX1398" s="1"/>
  <c r="AY1398" s="1"/>
  <c r="AZ1398" s="1"/>
  <c r="AW1414"/>
  <c r="AX1414" s="1"/>
  <c r="AY1414" s="1"/>
  <c r="AZ1414" s="1"/>
  <c r="AW1418"/>
  <c r="AX1418" s="1"/>
  <c r="AY1418" s="1"/>
  <c r="AZ1418" s="1"/>
  <c r="AW1430"/>
  <c r="AX1430" s="1"/>
  <c r="AY1430" s="1"/>
  <c r="AZ1430" s="1"/>
  <c r="AW1434"/>
  <c r="AX1434" s="1"/>
  <c r="AY1434" s="1"/>
  <c r="AZ1434" s="1"/>
  <c r="AW1446"/>
  <c r="AX1446" s="1"/>
  <c r="AY1446" s="1"/>
  <c r="AZ1446" s="1"/>
  <c r="AW1450"/>
  <c r="AX1450" s="1"/>
  <c r="AY1450" s="1"/>
  <c r="AZ1450" s="1"/>
  <c r="AW1462"/>
  <c r="AX1462" s="1"/>
  <c r="AY1462" s="1"/>
  <c r="AZ1462" s="1"/>
  <c r="AW1466"/>
  <c r="AX1466" s="1"/>
  <c r="AY1466" s="1"/>
  <c r="AZ1466" s="1"/>
  <c r="AW1478"/>
  <c r="AX1478" s="1"/>
  <c r="AY1478" s="1"/>
  <c r="AZ1478" s="1"/>
  <c r="AW1482"/>
  <c r="AX1482" s="1"/>
  <c r="AY1482" s="1"/>
  <c r="AZ1482" s="1"/>
  <c r="AW1494"/>
  <c r="AX1494" s="1"/>
  <c r="AY1494" s="1"/>
  <c r="AZ1494" s="1"/>
  <c r="AW1510"/>
  <c r="AX1510" s="1"/>
  <c r="AY1510" s="1"/>
  <c r="AZ1510" s="1"/>
  <c r="AW1526"/>
  <c r="AX1526" s="1"/>
  <c r="AY1526" s="1"/>
  <c r="AZ1526" s="1"/>
  <c r="AW1542"/>
  <c r="AX1542" s="1"/>
  <c r="AY1542" s="1"/>
  <c r="AZ1542" s="1"/>
  <c r="AW1558"/>
  <c r="AX1558" s="1"/>
  <c r="AY1558" s="1"/>
  <c r="AZ1558" s="1"/>
  <c r="AW1574"/>
  <c r="AX1574" s="1"/>
  <c r="AY1574" s="1"/>
  <c r="AZ1574" s="1"/>
  <c r="AW1590"/>
  <c r="AX1590" s="1"/>
  <c r="AY1590" s="1"/>
  <c r="AZ1590" s="1"/>
  <c r="AW1594"/>
  <c r="AX1594" s="1"/>
  <c r="AY1594" s="1"/>
  <c r="AZ1594" s="1"/>
  <c r="AW1606"/>
  <c r="AX1606" s="1"/>
  <c r="AY1606" s="1"/>
  <c r="AZ1606" s="1"/>
  <c r="AW1610"/>
  <c r="AX1610" s="1"/>
  <c r="AY1610" s="1"/>
  <c r="AZ1610" s="1"/>
  <c r="AW1622"/>
  <c r="AX1622" s="1"/>
  <c r="AY1622" s="1"/>
  <c r="AZ1622" s="1"/>
  <c r="AW1626"/>
  <c r="AX1626" s="1"/>
  <c r="AY1626" s="1"/>
  <c r="AZ1626" s="1"/>
  <c r="AW1638"/>
  <c r="AX1638" s="1"/>
  <c r="AY1638" s="1"/>
  <c r="AZ1638" s="1"/>
  <c r="AW1642"/>
  <c r="AX1642" s="1"/>
  <c r="AY1642" s="1"/>
  <c r="AZ1642" s="1"/>
  <c r="AW1654"/>
  <c r="AX1654" s="1"/>
  <c r="AY1654" s="1"/>
  <c r="AZ1654" s="1"/>
  <c r="AW1658"/>
  <c r="AX1658" s="1"/>
  <c r="AY1658" s="1"/>
  <c r="AZ1658" s="1"/>
  <c r="AW1670"/>
  <c r="AX1670" s="1"/>
  <c r="AY1670" s="1"/>
  <c r="AZ1670" s="1"/>
  <c r="AW1674"/>
  <c r="AX1674" s="1"/>
  <c r="AY1674" s="1"/>
  <c r="AZ1674" s="1"/>
  <c r="AW1686"/>
  <c r="AX1686" s="1"/>
  <c r="AY1686" s="1"/>
  <c r="AZ1686" s="1"/>
  <c r="AW1690"/>
  <c r="AX1690" s="1"/>
  <c r="AY1690" s="1"/>
  <c r="AZ1690" s="1"/>
  <c r="AW1702"/>
  <c r="AX1702" s="1"/>
  <c r="AY1702" s="1"/>
  <c r="AZ1702" s="1"/>
  <c r="AW1706"/>
  <c r="AX1706" s="1"/>
  <c r="AY1706" s="1"/>
  <c r="AZ1706" s="1"/>
  <c r="AW1718"/>
  <c r="AX1718" s="1"/>
  <c r="AY1718" s="1"/>
  <c r="AZ1718" s="1"/>
  <c r="AW1722"/>
  <c r="AX1722" s="1"/>
  <c r="AY1722" s="1"/>
  <c r="AZ1722" s="1"/>
  <c r="AW1734"/>
  <c r="AX1734" s="1"/>
  <c r="AY1734" s="1"/>
  <c r="AZ1734" s="1"/>
  <c r="AW138"/>
  <c r="AX138" s="1"/>
  <c r="AY138" s="1"/>
  <c r="AZ138" s="1"/>
  <c r="AW210"/>
  <c r="AX210" s="1"/>
  <c r="AY210" s="1"/>
  <c r="AZ210" s="1"/>
  <c r="AW274"/>
  <c r="AX274" s="1"/>
  <c r="AY274" s="1"/>
  <c r="AZ274" s="1"/>
  <c r="AW366"/>
  <c r="AX366" s="1"/>
  <c r="AY366" s="1"/>
  <c r="AZ366" s="1"/>
  <c r="AW418"/>
  <c r="AX418" s="1"/>
  <c r="AY418" s="1"/>
  <c r="AZ418" s="1"/>
  <c r="AW482"/>
  <c r="AX482" s="1"/>
  <c r="AY482" s="1"/>
  <c r="AZ482" s="1"/>
  <c r="AW606"/>
  <c r="AX606" s="1"/>
  <c r="AY606" s="1"/>
  <c r="AZ606" s="1"/>
  <c r="AW765"/>
  <c r="AX765" s="1"/>
  <c r="AY765" s="1"/>
  <c r="AZ765" s="1"/>
  <c r="AW825"/>
  <c r="AX825" s="1"/>
  <c r="AY825" s="1"/>
  <c r="AZ825" s="1"/>
  <c r="AW861"/>
  <c r="AX861" s="1"/>
  <c r="AY861" s="1"/>
  <c r="AZ861" s="1"/>
  <c r="AW889"/>
  <c r="AX889" s="1"/>
  <c r="AY889" s="1"/>
  <c r="AZ889" s="1"/>
  <c r="AW1005"/>
  <c r="AX1005" s="1"/>
  <c r="AY1005" s="1"/>
  <c r="AZ1005" s="1"/>
  <c r="AW1101"/>
  <c r="AX1101" s="1"/>
  <c r="AY1101" s="1"/>
  <c r="AZ1101" s="1"/>
  <c r="AW1137"/>
  <c r="AX1137" s="1"/>
  <c r="AY1137" s="1"/>
  <c r="AZ1137" s="1"/>
  <c r="AW1189"/>
  <c r="AX1189" s="1"/>
  <c r="AY1189" s="1"/>
  <c r="AZ1189" s="1"/>
  <c r="AW1221"/>
  <c r="AX1221" s="1"/>
  <c r="AY1221" s="1"/>
  <c r="AZ1221" s="1"/>
  <c r="AW1233"/>
  <c r="AX1233" s="1"/>
  <c r="AY1233" s="1"/>
  <c r="AZ1233" s="1"/>
  <c r="AW1269"/>
  <c r="AX1269" s="1"/>
  <c r="AY1269" s="1"/>
  <c r="AZ1269" s="1"/>
  <c r="AW1313"/>
  <c r="AX1313" s="1"/>
  <c r="AY1313" s="1"/>
  <c r="AZ1313" s="1"/>
  <c r="AW1409"/>
  <c r="AX1409" s="1"/>
  <c r="AY1409" s="1"/>
  <c r="AZ1409" s="1"/>
  <c r="AW1477"/>
  <c r="AX1477" s="1"/>
  <c r="AY1477" s="1"/>
  <c r="AZ1477" s="1"/>
  <c r="AW1537"/>
  <c r="AX1537" s="1"/>
  <c r="AY1537" s="1"/>
  <c r="AZ1537" s="1"/>
  <c r="AW1593"/>
  <c r="AX1593" s="1"/>
  <c r="AY1593" s="1"/>
  <c r="AZ1593" s="1"/>
  <c r="AW1613"/>
  <c r="AX1613" s="1"/>
  <c r="AY1613" s="1"/>
  <c r="AZ1613" s="1"/>
  <c r="AW1665"/>
  <c r="AX1665" s="1"/>
  <c r="AY1665" s="1"/>
  <c r="AZ1665" s="1"/>
  <c r="AW1741"/>
  <c r="AX1741" s="1"/>
  <c r="AY1741" s="1"/>
  <c r="AZ1741" s="1"/>
  <c r="AW2135"/>
  <c r="AX2135" s="1"/>
  <c r="AY2135" s="1"/>
  <c r="AZ2135" s="1"/>
  <c r="AW2117"/>
  <c r="AX2117" s="1"/>
  <c r="AY2117" s="1"/>
  <c r="AZ2117" s="1"/>
  <c r="AW2091"/>
  <c r="AX2091" s="1"/>
  <c r="AY2091" s="1"/>
  <c r="AZ2091" s="1"/>
  <c r="AW2090"/>
  <c r="AX2090" s="1"/>
  <c r="AY2090" s="1"/>
  <c r="AZ2090" s="1"/>
  <c r="AW2023"/>
  <c r="AX2023" s="1"/>
  <c r="AY2023" s="1"/>
  <c r="AZ2023" s="1"/>
  <c r="AW2039"/>
  <c r="AX2039" s="1"/>
  <c r="AY2039" s="1"/>
  <c r="AZ2039" s="1"/>
  <c r="AW2022"/>
  <c r="AX2022" s="1"/>
  <c r="AY2022" s="1"/>
  <c r="AZ2022" s="1"/>
  <c r="AW2002"/>
  <c r="AX2002" s="1"/>
  <c r="AY2002" s="1"/>
  <c r="AZ2002" s="1"/>
  <c r="AW1988"/>
  <c r="AX1988" s="1"/>
  <c r="AY1988" s="1"/>
  <c r="AZ1988" s="1"/>
  <c r="AW1981"/>
  <c r="AX1981" s="1"/>
  <c r="AY1981" s="1"/>
  <c r="AZ1981" s="1"/>
  <c r="AW1985"/>
  <c r="AX1985" s="1"/>
  <c r="AY1985" s="1"/>
  <c r="AZ1985" s="1"/>
  <c r="AW1965"/>
  <c r="AX1965" s="1"/>
  <c r="AY1965" s="1"/>
  <c r="AZ1965" s="1"/>
  <c r="AW1869"/>
  <c r="AX1869" s="1"/>
  <c r="AY1869" s="1"/>
  <c r="AZ1869" s="1"/>
  <c r="AW1873"/>
  <c r="AX1873" s="1"/>
  <c r="AY1873" s="1"/>
  <c r="AZ1873" s="1"/>
  <c r="AW1819"/>
  <c r="AX1819" s="1"/>
  <c r="AY1819" s="1"/>
  <c r="AZ1819" s="1"/>
  <c r="AW1781"/>
  <c r="AX1781" s="1"/>
  <c r="AY1781" s="1"/>
  <c r="AZ1781" s="1"/>
  <c r="AW1797"/>
  <c r="AX1797" s="1"/>
  <c r="AY1797" s="1"/>
  <c r="AZ1797" s="1"/>
  <c r="AW1749"/>
  <c r="AX1749" s="1"/>
  <c r="AY1749" s="1"/>
  <c r="AZ1749" s="1"/>
  <c r="AW1765"/>
  <c r="AX1765" s="1"/>
  <c r="AY1765" s="1"/>
  <c r="AZ1765" s="1"/>
  <c r="AW736"/>
  <c r="AX736" s="1"/>
  <c r="AY736" s="1"/>
  <c r="AZ736" s="1"/>
  <c r="AW701"/>
  <c r="AX701" s="1"/>
  <c r="AY701" s="1"/>
  <c r="AZ701" s="1"/>
  <c r="AW705"/>
  <c r="AX705" s="1"/>
  <c r="AY705" s="1"/>
  <c r="AZ705" s="1"/>
  <c r="AW721"/>
  <c r="AX721" s="1"/>
  <c r="AY721" s="1"/>
  <c r="AZ721" s="1"/>
  <c r="AW626"/>
  <c r="AX626" s="1"/>
  <c r="AY626" s="1"/>
  <c r="AZ626" s="1"/>
  <c r="AW642"/>
  <c r="AX642" s="1"/>
  <c r="AY642" s="1"/>
  <c r="AZ642" s="1"/>
  <c r="AW551"/>
  <c r="AX551" s="1"/>
  <c r="AY551" s="1"/>
  <c r="AZ551" s="1"/>
  <c r="AW567"/>
  <c r="AX567" s="1"/>
  <c r="AY567" s="1"/>
  <c r="AZ567" s="1"/>
  <c r="AW687"/>
  <c r="AX687" s="1"/>
  <c r="AY687" s="1"/>
  <c r="AZ687" s="1"/>
  <c r="AW4"/>
  <c r="AX4" s="1"/>
  <c r="AY4" s="1"/>
  <c r="AZ4" s="1"/>
  <c r="AW32"/>
  <c r="AX32" s="1"/>
  <c r="AY32" s="1"/>
  <c r="AZ32" s="1"/>
  <c r="AW48"/>
  <c r="AX48" s="1"/>
  <c r="AY48" s="1"/>
  <c r="AZ48" s="1"/>
  <c r="AW52"/>
  <c r="AX52" s="1"/>
  <c r="AY52" s="1"/>
  <c r="AZ52" s="1"/>
  <c r="AW68"/>
  <c r="AX68" s="1"/>
  <c r="AY68" s="1"/>
  <c r="AZ68" s="1"/>
  <c r="AW80"/>
  <c r="AX80" s="1"/>
  <c r="AY80" s="1"/>
  <c r="AZ80" s="1"/>
  <c r="AW84"/>
  <c r="AX84" s="1"/>
  <c r="AY84" s="1"/>
  <c r="AZ84" s="1"/>
  <c r="AW112"/>
  <c r="AX112" s="1"/>
  <c r="AY112" s="1"/>
  <c r="AZ112" s="1"/>
  <c r="AW128"/>
  <c r="AX128" s="1"/>
  <c r="AY128" s="1"/>
  <c r="AZ128" s="1"/>
  <c r="AW144"/>
  <c r="AX144" s="1"/>
  <c r="AY144" s="1"/>
  <c r="AZ144" s="1"/>
  <c r="AW160"/>
  <c r="AX160" s="1"/>
  <c r="AY160" s="1"/>
  <c r="AZ160" s="1"/>
  <c r="AW176"/>
  <c r="AX176" s="1"/>
  <c r="AY176" s="1"/>
  <c r="AZ176" s="1"/>
  <c r="AW224"/>
  <c r="AX224" s="1"/>
  <c r="AY224" s="1"/>
  <c r="AZ224" s="1"/>
  <c r="AW240"/>
  <c r="AX240" s="1"/>
  <c r="AY240" s="1"/>
  <c r="AZ240" s="1"/>
  <c r="AW256"/>
  <c r="AX256" s="1"/>
  <c r="AY256" s="1"/>
  <c r="AZ256" s="1"/>
  <c r="AW272"/>
  <c r="AX272" s="1"/>
  <c r="AY272" s="1"/>
  <c r="AZ272" s="1"/>
  <c r="AW288"/>
  <c r="AX288" s="1"/>
  <c r="AY288" s="1"/>
  <c r="AZ288" s="1"/>
  <c r="AW304"/>
  <c r="AX304" s="1"/>
  <c r="AY304" s="1"/>
  <c r="AZ304" s="1"/>
  <c r="AW320"/>
  <c r="AX320" s="1"/>
  <c r="AY320" s="1"/>
  <c r="AZ320" s="1"/>
  <c r="AW324"/>
  <c r="AX324" s="1"/>
  <c r="AY324" s="1"/>
  <c r="AZ324" s="1"/>
  <c r="AW336"/>
  <c r="AX336" s="1"/>
  <c r="AY336" s="1"/>
  <c r="AZ336" s="1"/>
  <c r="AW340"/>
  <c r="AX340" s="1"/>
  <c r="AY340" s="1"/>
  <c r="AZ340" s="1"/>
  <c r="AW368"/>
  <c r="AX368" s="1"/>
  <c r="AY368" s="1"/>
  <c r="AZ368" s="1"/>
  <c r="AW384"/>
  <c r="AX384" s="1"/>
  <c r="AY384" s="1"/>
  <c r="AZ384" s="1"/>
  <c r="AW416"/>
  <c r="AX416" s="1"/>
  <c r="AY416" s="1"/>
  <c r="AZ416" s="1"/>
  <c r="AW420"/>
  <c r="AX420" s="1"/>
  <c r="AY420" s="1"/>
  <c r="AZ420" s="1"/>
  <c r="AW432"/>
  <c r="AX432" s="1"/>
  <c r="AY432" s="1"/>
  <c r="AZ432" s="1"/>
  <c r="AW436"/>
  <c r="AX436" s="1"/>
  <c r="AY436" s="1"/>
  <c r="AZ436" s="1"/>
  <c r="AW464"/>
  <c r="AX464" s="1"/>
  <c r="AY464" s="1"/>
  <c r="AZ464" s="1"/>
  <c r="AW468"/>
  <c r="AX468" s="1"/>
  <c r="AY468" s="1"/>
  <c r="AZ468" s="1"/>
  <c r="AW480"/>
  <c r="AX480" s="1"/>
  <c r="AY480" s="1"/>
  <c r="AZ480" s="1"/>
  <c r="AW484"/>
  <c r="AX484" s="1"/>
  <c r="AY484" s="1"/>
  <c r="AZ484" s="1"/>
  <c r="AW496"/>
  <c r="AX496" s="1"/>
  <c r="AY496" s="1"/>
  <c r="AZ496" s="1"/>
  <c r="AW500"/>
  <c r="AX500" s="1"/>
  <c r="AY500" s="1"/>
  <c r="AZ500" s="1"/>
  <c r="AW528"/>
  <c r="AX528" s="1"/>
  <c r="AY528" s="1"/>
  <c r="AZ528" s="1"/>
  <c r="AW532"/>
  <c r="AX532" s="1"/>
  <c r="AY532" s="1"/>
  <c r="AZ532" s="1"/>
  <c r="AW544"/>
  <c r="AX544" s="1"/>
  <c r="AY544" s="1"/>
  <c r="AZ544" s="1"/>
  <c r="AW600"/>
  <c r="AX600" s="1"/>
  <c r="AY600" s="1"/>
  <c r="AZ600" s="1"/>
  <c r="AW771"/>
  <c r="AX771" s="1"/>
  <c r="AY771" s="1"/>
  <c r="AZ771" s="1"/>
  <c r="AW775"/>
  <c r="AX775" s="1"/>
  <c r="AY775" s="1"/>
  <c r="AZ775" s="1"/>
  <c r="AW787"/>
  <c r="AX787" s="1"/>
  <c r="AY787" s="1"/>
  <c r="AZ787" s="1"/>
  <c r="AW803"/>
  <c r="AX803" s="1"/>
  <c r="AY803" s="1"/>
  <c r="AZ803" s="1"/>
  <c r="AW819"/>
  <c r="AX819" s="1"/>
  <c r="AY819" s="1"/>
  <c r="AZ819" s="1"/>
  <c r="AW835"/>
  <c r="AX835" s="1"/>
  <c r="AY835" s="1"/>
  <c r="AZ835" s="1"/>
  <c r="AW851"/>
  <c r="AX851" s="1"/>
  <c r="AY851" s="1"/>
  <c r="AZ851" s="1"/>
  <c r="AW867"/>
  <c r="AX867" s="1"/>
  <c r="AY867" s="1"/>
  <c r="AZ867" s="1"/>
  <c r="AW883"/>
  <c r="AX883" s="1"/>
  <c r="AY883" s="1"/>
  <c r="AZ883" s="1"/>
  <c r="AW919"/>
  <c r="AX919" s="1"/>
  <c r="AY919" s="1"/>
  <c r="AZ919" s="1"/>
  <c r="AW931"/>
  <c r="AX931" s="1"/>
  <c r="AY931" s="1"/>
  <c r="AZ931" s="1"/>
  <c r="AW935"/>
  <c r="AX935" s="1"/>
  <c r="AY935" s="1"/>
  <c r="AZ935" s="1"/>
  <c r="AW963"/>
  <c r="AX963" s="1"/>
  <c r="AY963" s="1"/>
  <c r="AZ963" s="1"/>
  <c r="AW995"/>
  <c r="AX995" s="1"/>
  <c r="AY995" s="1"/>
  <c r="AZ995" s="1"/>
  <c r="AW1027"/>
  <c r="AX1027" s="1"/>
  <c r="AY1027" s="1"/>
  <c r="AZ1027" s="1"/>
  <c r="AW1043"/>
  <c r="AX1043" s="1"/>
  <c r="AY1043" s="1"/>
  <c r="AZ1043" s="1"/>
  <c r="AW1059"/>
  <c r="AX1059" s="1"/>
  <c r="AY1059" s="1"/>
  <c r="AZ1059" s="1"/>
  <c r="AW1063"/>
  <c r="AX1063" s="1"/>
  <c r="AY1063" s="1"/>
  <c r="AZ1063" s="1"/>
  <c r="AW1075"/>
  <c r="AX1075" s="1"/>
  <c r="AY1075" s="1"/>
  <c r="AZ1075" s="1"/>
  <c r="AW1091"/>
  <c r="AX1091" s="1"/>
  <c r="AY1091" s="1"/>
  <c r="AZ1091" s="1"/>
  <c r="AW1111"/>
  <c r="AX1111" s="1"/>
  <c r="AY1111" s="1"/>
  <c r="AZ1111" s="1"/>
  <c r="AW1143"/>
  <c r="AX1143" s="1"/>
  <c r="AY1143" s="1"/>
  <c r="AZ1143" s="1"/>
  <c r="AW1171"/>
  <c r="AX1171" s="1"/>
  <c r="AY1171" s="1"/>
  <c r="AZ1171" s="1"/>
  <c r="AW1175"/>
  <c r="AX1175" s="1"/>
  <c r="AY1175" s="1"/>
  <c r="AZ1175" s="1"/>
  <c r="AW1203"/>
  <c r="AX1203" s="1"/>
  <c r="AY1203" s="1"/>
  <c r="AZ1203" s="1"/>
  <c r="AW1207"/>
  <c r="AX1207" s="1"/>
  <c r="AY1207" s="1"/>
  <c r="AZ1207" s="1"/>
  <c r="AW1235"/>
  <c r="AX1235" s="1"/>
  <c r="AY1235" s="1"/>
  <c r="AZ1235" s="1"/>
  <c r="AW1239"/>
  <c r="AX1239" s="1"/>
  <c r="AY1239" s="1"/>
  <c r="AZ1239" s="1"/>
  <c r="AW1251"/>
  <c r="AX1251" s="1"/>
  <c r="AY1251" s="1"/>
  <c r="AZ1251" s="1"/>
  <c r="AW1267"/>
  <c r="AX1267" s="1"/>
  <c r="AY1267" s="1"/>
  <c r="AZ1267" s="1"/>
  <c r="AW1283"/>
  <c r="AX1283" s="1"/>
  <c r="AY1283" s="1"/>
  <c r="AZ1283" s="1"/>
  <c r="AW1299"/>
  <c r="AX1299" s="1"/>
  <c r="AY1299" s="1"/>
  <c r="AZ1299" s="1"/>
  <c r="AW1315"/>
  <c r="AX1315" s="1"/>
  <c r="AY1315" s="1"/>
  <c r="AZ1315" s="1"/>
  <c r="AW1319"/>
  <c r="AX1319" s="1"/>
  <c r="AY1319" s="1"/>
  <c r="AZ1319" s="1"/>
  <c r="AW1331"/>
  <c r="AX1331" s="1"/>
  <c r="AY1331" s="1"/>
  <c r="AZ1331" s="1"/>
  <c r="AW1335"/>
  <c r="AX1335" s="1"/>
  <c r="AY1335" s="1"/>
  <c r="AZ1335" s="1"/>
  <c r="AW1363"/>
  <c r="AX1363" s="1"/>
  <c r="AY1363" s="1"/>
  <c r="AZ1363" s="1"/>
  <c r="AW1367"/>
  <c r="AX1367" s="1"/>
  <c r="AY1367" s="1"/>
  <c r="AZ1367" s="1"/>
  <c r="AW1379"/>
  <c r="AX1379" s="1"/>
  <c r="AY1379" s="1"/>
  <c r="AZ1379" s="1"/>
  <c r="AW1383"/>
  <c r="AX1383" s="1"/>
  <c r="AY1383" s="1"/>
  <c r="AZ1383" s="1"/>
  <c r="AW1395"/>
  <c r="AX1395" s="1"/>
  <c r="AY1395" s="1"/>
  <c r="AZ1395" s="1"/>
  <c r="AW1399"/>
  <c r="AX1399" s="1"/>
  <c r="AY1399" s="1"/>
  <c r="AZ1399" s="1"/>
  <c r="AW1507"/>
  <c r="AX1507" s="1"/>
  <c r="AY1507" s="1"/>
  <c r="AZ1507" s="1"/>
  <c r="AW1523"/>
  <c r="AX1523" s="1"/>
  <c r="AY1523" s="1"/>
  <c r="AZ1523" s="1"/>
  <c r="AW1539"/>
  <c r="AX1539" s="1"/>
  <c r="AY1539" s="1"/>
  <c r="AZ1539" s="1"/>
  <c r="AW1555"/>
  <c r="AX1555" s="1"/>
  <c r="AY1555" s="1"/>
  <c r="AZ1555" s="1"/>
  <c r="AW1571"/>
  <c r="AX1571" s="1"/>
  <c r="AY1571" s="1"/>
  <c r="AZ1571" s="1"/>
  <c r="AW1587"/>
  <c r="AX1587" s="1"/>
  <c r="AY1587" s="1"/>
  <c r="AZ1587" s="1"/>
  <c r="AW134"/>
  <c r="AX134" s="1"/>
  <c r="AY134" s="1"/>
  <c r="AZ134" s="1"/>
  <c r="AW146"/>
  <c r="AX146" s="1"/>
  <c r="AY146" s="1"/>
  <c r="AZ146" s="1"/>
  <c r="AW194"/>
  <c r="AX194" s="1"/>
  <c r="AY194" s="1"/>
  <c r="AZ194" s="1"/>
  <c r="AW246"/>
  <c r="AX246" s="1"/>
  <c r="AY246" s="1"/>
  <c r="AZ246" s="1"/>
  <c r="AW298"/>
  <c r="AX298" s="1"/>
  <c r="AY298" s="1"/>
  <c r="AZ298" s="1"/>
  <c r="AW358"/>
  <c r="AX358" s="1"/>
  <c r="AY358" s="1"/>
  <c r="AZ358" s="1"/>
  <c r="AW406"/>
  <c r="AX406" s="1"/>
  <c r="AY406" s="1"/>
  <c r="AZ406" s="1"/>
  <c r="AW458"/>
  <c r="AX458" s="1"/>
  <c r="AY458" s="1"/>
  <c r="AZ458" s="1"/>
  <c r="AW462"/>
  <c r="AX462" s="1"/>
  <c r="AY462" s="1"/>
  <c r="AZ462" s="1"/>
  <c r="AW514"/>
  <c r="AX514" s="1"/>
  <c r="AY514" s="1"/>
  <c r="AZ514" s="1"/>
  <c r="AW526"/>
  <c r="AX526" s="1"/>
  <c r="AY526" s="1"/>
  <c r="AZ526" s="1"/>
  <c r="AW757"/>
  <c r="AX757" s="1"/>
  <c r="AY757" s="1"/>
  <c r="AZ757" s="1"/>
  <c r="AW813"/>
  <c r="AX813" s="1"/>
  <c r="AY813" s="1"/>
  <c r="AZ813" s="1"/>
  <c r="AW897"/>
  <c r="AX897" s="1"/>
  <c r="AY897" s="1"/>
  <c r="AZ897" s="1"/>
  <c r="AW937"/>
  <c r="AX937" s="1"/>
  <c r="AY937" s="1"/>
  <c r="AZ937" s="1"/>
  <c r="AW1553"/>
  <c r="AX1553" s="1"/>
  <c r="AY1553" s="1"/>
  <c r="AZ1553" s="1"/>
  <c r="AW1597"/>
  <c r="AX1597" s="1"/>
  <c r="AY1597" s="1"/>
  <c r="AZ1597" s="1"/>
  <c r="AW1633"/>
  <c r="AX1633" s="1"/>
  <c r="AY1633" s="1"/>
  <c r="AZ1633" s="1"/>
  <c r="AW2152"/>
  <c r="AX2152" s="1"/>
  <c r="AY2152" s="1"/>
  <c r="AZ2152" s="1"/>
  <c r="AW2114"/>
  <c r="AX2114" s="1"/>
  <c r="AY2114" s="1"/>
  <c r="AZ2114" s="1"/>
  <c r="AW2130"/>
  <c r="AX2130" s="1"/>
  <c r="AY2130" s="1"/>
  <c r="AZ2130" s="1"/>
  <c r="AW2104"/>
  <c r="AX2104" s="1"/>
  <c r="AY2104" s="1"/>
  <c r="AZ2104" s="1"/>
  <c r="AW2074"/>
  <c r="AX2074" s="1"/>
  <c r="AY2074" s="1"/>
  <c r="AZ2074" s="1"/>
  <c r="AW2078"/>
  <c r="AX2078" s="1"/>
  <c r="AY2078" s="1"/>
  <c r="AZ2078" s="1"/>
  <c r="AW2058"/>
  <c r="AX2058" s="1"/>
  <c r="AY2058" s="1"/>
  <c r="AZ2058" s="1"/>
  <c r="AW2062"/>
  <c r="AX2062" s="1"/>
  <c r="AY2062" s="1"/>
  <c r="AZ2062" s="1"/>
  <c r="AW2049"/>
  <c r="AX2049" s="1"/>
  <c r="AY2049" s="1"/>
  <c r="AZ2049" s="1"/>
  <c r="AW2036"/>
  <c r="AX2036" s="1"/>
  <c r="AY2036" s="1"/>
  <c r="AZ2036" s="1"/>
  <c r="AW1999"/>
  <c r="AX1999" s="1"/>
  <c r="AY1999" s="1"/>
  <c r="AZ1999" s="1"/>
  <c r="AW1997"/>
  <c r="AX1997" s="1"/>
  <c r="AY1997" s="1"/>
  <c r="AZ1997" s="1"/>
  <c r="AW1982"/>
  <c r="AX1982" s="1"/>
  <c r="AY1982" s="1"/>
  <c r="AZ1982" s="1"/>
  <c r="AW1962"/>
  <c r="AX1962" s="1"/>
  <c r="AY1962" s="1"/>
  <c r="AZ1962" s="1"/>
  <c r="AW1956"/>
  <c r="AX1956" s="1"/>
  <c r="AY1956" s="1"/>
  <c r="AZ1956" s="1"/>
  <c r="AW1887"/>
  <c r="AX1887" s="1"/>
  <c r="AY1887" s="1"/>
  <c r="AZ1887" s="1"/>
  <c r="AW1903"/>
  <c r="AX1903" s="1"/>
  <c r="AY1903" s="1"/>
  <c r="AZ1903" s="1"/>
  <c r="AW1919"/>
  <c r="AX1919" s="1"/>
  <c r="AY1919" s="1"/>
  <c r="AZ1919" s="1"/>
  <c r="AW1939"/>
  <c r="AX1939" s="1"/>
  <c r="AY1939" s="1"/>
  <c r="AZ1939" s="1"/>
  <c r="AW1866"/>
  <c r="AX1866" s="1"/>
  <c r="AY1866" s="1"/>
  <c r="AZ1866" s="1"/>
  <c r="AW1845"/>
  <c r="AX1845" s="1"/>
  <c r="AY1845" s="1"/>
  <c r="AZ1845" s="1"/>
  <c r="AW1839"/>
  <c r="AX1839" s="1"/>
  <c r="AY1839" s="1"/>
  <c r="AZ1839" s="1"/>
  <c r="AW1774"/>
  <c r="AX1774" s="1"/>
  <c r="AY1774" s="1"/>
  <c r="AZ1774" s="1"/>
  <c r="AW1778"/>
  <c r="AX1778" s="1"/>
  <c r="AY1778" s="1"/>
  <c r="AZ1778" s="1"/>
  <c r="AW1790"/>
  <c r="AX1790" s="1"/>
  <c r="AY1790" s="1"/>
  <c r="AZ1790" s="1"/>
  <c r="AW1794"/>
  <c r="AX1794" s="1"/>
  <c r="AY1794" s="1"/>
  <c r="AZ1794" s="1"/>
  <c r="AW1806"/>
  <c r="AX1806" s="1"/>
  <c r="AY1806" s="1"/>
  <c r="AZ1806" s="1"/>
  <c r="AW1746"/>
  <c r="AX1746" s="1"/>
  <c r="AY1746" s="1"/>
  <c r="AZ1746" s="1"/>
  <c r="AW1758"/>
  <c r="AX1758" s="1"/>
  <c r="AY1758" s="1"/>
  <c r="AZ1758" s="1"/>
  <c r="AW1762"/>
  <c r="AX1762" s="1"/>
  <c r="AY1762" s="1"/>
  <c r="AZ1762" s="1"/>
  <c r="AW737"/>
  <c r="AX737" s="1"/>
  <c r="AY737" s="1"/>
  <c r="AZ737" s="1"/>
  <c r="AW753"/>
  <c r="AX753" s="1"/>
  <c r="AY753" s="1"/>
  <c r="AZ753" s="1"/>
  <c r="AW706"/>
  <c r="AX706" s="1"/>
  <c r="AY706" s="1"/>
  <c r="AZ706" s="1"/>
  <c r="AW631"/>
  <c r="AX631" s="1"/>
  <c r="AY631" s="1"/>
  <c r="AZ631" s="1"/>
  <c r="AW647"/>
  <c r="AX647" s="1"/>
  <c r="AY647" s="1"/>
  <c r="AZ647" s="1"/>
  <c r="AW651"/>
  <c r="AX651" s="1"/>
  <c r="AY651" s="1"/>
  <c r="AZ651" s="1"/>
  <c r="AW668"/>
  <c r="AX668" s="1"/>
  <c r="AY668" s="1"/>
  <c r="AZ668" s="1"/>
  <c r="AW581"/>
  <c r="AX581" s="1"/>
  <c r="AY581" s="1"/>
  <c r="AZ581" s="1"/>
  <c r="AW556"/>
  <c r="AX556" s="1"/>
  <c r="AY556" s="1"/>
  <c r="AZ556" s="1"/>
  <c r="AW560"/>
  <c r="AX560" s="1"/>
  <c r="AY560" s="1"/>
  <c r="AZ560" s="1"/>
  <c r="AW21"/>
  <c r="AX21" s="1"/>
  <c r="AY21" s="1"/>
  <c r="AZ21" s="1"/>
  <c r="AW25"/>
  <c r="AX25" s="1"/>
  <c r="AY25" s="1"/>
  <c r="AZ25" s="1"/>
  <c r="AW37"/>
  <c r="AX37" s="1"/>
  <c r="AY37" s="1"/>
  <c r="AZ37" s="1"/>
  <c r="AW53"/>
  <c r="AX53" s="1"/>
  <c r="AY53" s="1"/>
  <c r="AZ53" s="1"/>
  <c r="AW57"/>
  <c r="AX57" s="1"/>
  <c r="AY57" s="1"/>
  <c r="AZ57" s="1"/>
  <c r="AW69"/>
  <c r="AX69" s="1"/>
  <c r="AY69" s="1"/>
  <c r="AZ69" s="1"/>
  <c r="AW117"/>
  <c r="AX117" s="1"/>
  <c r="AY117" s="1"/>
  <c r="AZ117" s="1"/>
  <c r="AW153"/>
  <c r="AX153" s="1"/>
  <c r="AY153" s="1"/>
  <c r="AZ153" s="1"/>
  <c r="AW165"/>
  <c r="AX165" s="1"/>
  <c r="AY165" s="1"/>
  <c r="AZ165" s="1"/>
  <c r="AW185"/>
  <c r="AX185" s="1"/>
  <c r="AY185" s="1"/>
  <c r="AZ185" s="1"/>
  <c r="AW197"/>
  <c r="AX197" s="1"/>
  <c r="AY197" s="1"/>
  <c r="AZ197" s="1"/>
  <c r="AW213"/>
  <c r="AX213" s="1"/>
  <c r="AY213" s="1"/>
  <c r="AZ213" s="1"/>
  <c r="AW229"/>
  <c r="AX229" s="1"/>
  <c r="AY229" s="1"/>
  <c r="AZ229" s="1"/>
  <c r="AW245"/>
  <c r="AX245" s="1"/>
  <c r="AY245" s="1"/>
  <c r="AZ245" s="1"/>
  <c r="AW261"/>
  <c r="AX261" s="1"/>
  <c r="AY261" s="1"/>
  <c r="AZ261" s="1"/>
  <c r="AW277"/>
  <c r="AX277" s="1"/>
  <c r="AY277" s="1"/>
  <c r="AZ277" s="1"/>
  <c r="AW293"/>
  <c r="AX293" s="1"/>
  <c r="AY293" s="1"/>
  <c r="AZ293" s="1"/>
  <c r="AW297"/>
  <c r="AX297" s="1"/>
  <c r="AY297" s="1"/>
  <c r="AZ297" s="1"/>
  <c r="AW309"/>
  <c r="AX309" s="1"/>
  <c r="AY309" s="1"/>
  <c r="AZ309" s="1"/>
  <c r="AW329"/>
  <c r="AX329" s="1"/>
  <c r="AY329" s="1"/>
  <c r="AZ329" s="1"/>
  <c r="AW357"/>
  <c r="AX357" s="1"/>
  <c r="AY357" s="1"/>
  <c r="AZ357" s="1"/>
  <c r="AW373"/>
  <c r="AX373" s="1"/>
  <c r="AY373" s="1"/>
  <c r="AZ373" s="1"/>
  <c r="AW393"/>
  <c r="AX393" s="1"/>
  <c r="AY393" s="1"/>
  <c r="AZ393" s="1"/>
  <c r="AW405"/>
  <c r="AX405" s="1"/>
  <c r="AY405" s="1"/>
  <c r="AZ405" s="1"/>
  <c r="AW421"/>
  <c r="AX421" s="1"/>
  <c r="AY421" s="1"/>
  <c r="AZ421" s="1"/>
  <c r="AW453"/>
  <c r="AX453" s="1"/>
  <c r="AY453" s="1"/>
  <c r="AZ453" s="1"/>
  <c r="AW457"/>
  <c r="AX457" s="1"/>
  <c r="AY457" s="1"/>
  <c r="AZ457" s="1"/>
  <c r="AW469"/>
  <c r="AX469" s="1"/>
  <c r="AY469" s="1"/>
  <c r="AZ469" s="1"/>
  <c r="AW485"/>
  <c r="AX485" s="1"/>
  <c r="AY485" s="1"/>
  <c r="AZ485" s="1"/>
  <c r="AW517"/>
  <c r="AX517" s="1"/>
  <c r="AY517" s="1"/>
  <c r="AZ517" s="1"/>
  <c r="AW521"/>
  <c r="AX521" s="1"/>
  <c r="AY521" s="1"/>
  <c r="AZ521" s="1"/>
  <c r="AW533"/>
  <c r="AX533" s="1"/>
  <c r="AY533" s="1"/>
  <c r="AZ533" s="1"/>
  <c r="AW589"/>
  <c r="AX589" s="1"/>
  <c r="AY589" s="1"/>
  <c r="AZ589" s="1"/>
  <c r="AW605"/>
  <c r="AX605" s="1"/>
  <c r="AY605" s="1"/>
  <c r="AZ605" s="1"/>
  <c r="AW621"/>
  <c r="AX621" s="1"/>
  <c r="AY621" s="1"/>
  <c r="AZ621" s="1"/>
  <c r="AW674"/>
  <c r="AX674" s="1"/>
  <c r="AY674" s="1"/>
  <c r="AZ674" s="1"/>
  <c r="AW760"/>
  <c r="AX760" s="1"/>
  <c r="AY760" s="1"/>
  <c r="AZ760" s="1"/>
  <c r="AW776"/>
  <c r="AX776" s="1"/>
  <c r="AY776" s="1"/>
  <c r="AZ776" s="1"/>
  <c r="AW780"/>
  <c r="AX780" s="1"/>
  <c r="AY780" s="1"/>
  <c r="AZ780" s="1"/>
  <c r="AW792"/>
  <c r="AX792" s="1"/>
  <c r="AY792" s="1"/>
  <c r="AZ792" s="1"/>
  <c r="AW808"/>
  <c r="AX808" s="1"/>
  <c r="AY808" s="1"/>
  <c r="AZ808" s="1"/>
  <c r="AW824"/>
  <c r="AX824" s="1"/>
  <c r="AY824" s="1"/>
  <c r="AZ824" s="1"/>
  <c r="AW840"/>
  <c r="AX840" s="1"/>
  <c r="AY840" s="1"/>
  <c r="AZ840" s="1"/>
  <c r="AW856"/>
  <c r="AX856" s="1"/>
  <c r="AY856" s="1"/>
  <c r="AZ856" s="1"/>
  <c r="AW904"/>
  <c r="AX904" s="1"/>
  <c r="AY904" s="1"/>
  <c r="AZ904" s="1"/>
  <c r="AW936"/>
  <c r="AX936" s="1"/>
  <c r="AY936" s="1"/>
  <c r="AZ936" s="1"/>
  <c r="AW940"/>
  <c r="AX940" s="1"/>
  <c r="AY940" s="1"/>
  <c r="AZ940" s="1"/>
  <c r="AW952"/>
  <c r="AX952" s="1"/>
  <c r="AY952" s="1"/>
  <c r="AZ952" s="1"/>
  <c r="AW956"/>
  <c r="AX956" s="1"/>
  <c r="AY956" s="1"/>
  <c r="AZ956" s="1"/>
  <c r="AW968"/>
  <c r="AX968" s="1"/>
  <c r="AY968" s="1"/>
  <c r="AZ968" s="1"/>
  <c r="AW984"/>
  <c r="AX984" s="1"/>
  <c r="AY984" s="1"/>
  <c r="AZ984" s="1"/>
  <c r="AW988"/>
  <c r="AX988" s="1"/>
  <c r="AY988" s="1"/>
  <c r="AZ988" s="1"/>
  <c r="AW1000"/>
  <c r="AX1000" s="1"/>
  <c r="AY1000" s="1"/>
  <c r="AZ1000" s="1"/>
  <c r="AW1016"/>
  <c r="AX1016" s="1"/>
  <c r="AY1016" s="1"/>
  <c r="AZ1016" s="1"/>
  <c r="AW1020"/>
  <c r="AX1020" s="1"/>
  <c r="AY1020" s="1"/>
  <c r="AZ1020" s="1"/>
  <c r="AW1032"/>
  <c r="AX1032" s="1"/>
  <c r="AY1032" s="1"/>
  <c r="AZ1032" s="1"/>
  <c r="AW1048"/>
  <c r="AX1048" s="1"/>
  <c r="AY1048" s="1"/>
  <c r="AZ1048" s="1"/>
  <c r="AW1052"/>
  <c r="AX1052" s="1"/>
  <c r="AY1052" s="1"/>
  <c r="AZ1052" s="1"/>
  <c r="AW1080"/>
  <c r="AX1080" s="1"/>
  <c r="AY1080" s="1"/>
  <c r="AZ1080" s="1"/>
  <c r="AW1096"/>
  <c r="AX1096" s="1"/>
  <c r="AY1096" s="1"/>
  <c r="AZ1096" s="1"/>
  <c r="AW1112"/>
  <c r="AX1112" s="1"/>
  <c r="AY1112" s="1"/>
  <c r="AZ1112" s="1"/>
  <c r="AW1128"/>
  <c r="AX1128" s="1"/>
  <c r="AY1128" s="1"/>
  <c r="AZ1128" s="1"/>
  <c r="AW1144"/>
  <c r="AX1144" s="1"/>
  <c r="AY1144" s="1"/>
  <c r="AZ1144" s="1"/>
  <c r="AW1160"/>
  <c r="AX1160" s="1"/>
  <c r="AY1160" s="1"/>
  <c r="AZ1160" s="1"/>
  <c r="AW1176"/>
  <c r="AX1176" s="1"/>
  <c r="AY1176" s="1"/>
  <c r="AZ1176" s="1"/>
  <c r="AW1192"/>
  <c r="AX1192" s="1"/>
  <c r="AY1192" s="1"/>
  <c r="AZ1192" s="1"/>
  <c r="AW1208"/>
  <c r="AX1208" s="1"/>
  <c r="AY1208" s="1"/>
  <c r="AZ1208" s="1"/>
  <c r="AW1224"/>
  <c r="AX1224" s="1"/>
  <c r="AY1224" s="1"/>
  <c r="AZ1224" s="1"/>
  <c r="AW1240"/>
  <c r="AX1240" s="1"/>
  <c r="AY1240" s="1"/>
  <c r="AZ1240" s="1"/>
  <c r="AW1256"/>
  <c r="AX1256" s="1"/>
  <c r="AY1256" s="1"/>
  <c r="AZ1256" s="1"/>
  <c r="AW1272"/>
  <c r="AX1272" s="1"/>
  <c r="AY1272" s="1"/>
  <c r="AZ1272" s="1"/>
  <c r="AW1288"/>
  <c r="AX1288" s="1"/>
  <c r="AY1288" s="1"/>
  <c r="AZ1288" s="1"/>
  <c r="AW1304"/>
  <c r="AX1304" s="1"/>
  <c r="AY1304" s="1"/>
  <c r="AZ1304" s="1"/>
  <c r="AW1324"/>
  <c r="AX1324" s="1"/>
  <c r="AY1324" s="1"/>
  <c r="AZ1324" s="1"/>
  <c r="AW1340"/>
  <c r="AX1340" s="1"/>
  <c r="AY1340" s="1"/>
  <c r="AZ1340" s="1"/>
  <c r="AW1356"/>
  <c r="AX1356" s="1"/>
  <c r="AY1356" s="1"/>
  <c r="AZ1356" s="1"/>
  <c r="AW1368"/>
  <c r="AX1368" s="1"/>
  <c r="AY1368" s="1"/>
  <c r="AZ1368" s="1"/>
  <c r="AW1372"/>
  <c r="AX1372" s="1"/>
  <c r="AY1372" s="1"/>
  <c r="AZ1372" s="1"/>
  <c r="AW1384"/>
  <c r="AX1384" s="1"/>
  <c r="AY1384" s="1"/>
  <c r="AZ1384" s="1"/>
  <c r="AW1388"/>
  <c r="AX1388" s="1"/>
  <c r="AY1388" s="1"/>
  <c r="AZ1388" s="1"/>
  <c r="AW1400"/>
  <c r="AX1400" s="1"/>
  <c r="AY1400" s="1"/>
  <c r="AZ1400" s="1"/>
  <c r="AW1404"/>
  <c r="AX1404" s="1"/>
  <c r="AY1404" s="1"/>
  <c r="AZ1404" s="1"/>
  <c r="AW1420"/>
  <c r="AX1420" s="1"/>
  <c r="AY1420" s="1"/>
  <c r="AZ1420" s="1"/>
  <c r="AW1436"/>
  <c r="AX1436" s="1"/>
  <c r="AY1436" s="1"/>
  <c r="AZ1436" s="1"/>
  <c r="AW1452"/>
  <c r="AX1452" s="1"/>
  <c r="AY1452" s="1"/>
  <c r="AZ1452" s="1"/>
  <c r="AW1468"/>
  <c r="AX1468" s="1"/>
  <c r="AY1468" s="1"/>
  <c r="AZ1468" s="1"/>
  <c r="AW1484"/>
  <c r="AX1484" s="1"/>
  <c r="AY1484" s="1"/>
  <c r="AZ1484" s="1"/>
  <c r="AW1512"/>
  <c r="AX1512" s="1"/>
  <c r="AY1512" s="1"/>
  <c r="AZ1512" s="1"/>
  <c r="AW1528"/>
  <c r="AX1528" s="1"/>
  <c r="AY1528" s="1"/>
  <c r="AZ1528" s="1"/>
  <c r="AW1544"/>
  <c r="AX1544" s="1"/>
  <c r="AY1544" s="1"/>
  <c r="AZ1544" s="1"/>
  <c r="AW1560"/>
  <c r="AX1560" s="1"/>
  <c r="AY1560" s="1"/>
  <c r="AZ1560" s="1"/>
  <c r="AW1576"/>
  <c r="AX1576" s="1"/>
  <c r="AY1576" s="1"/>
  <c r="AZ1576" s="1"/>
  <c r="AW1592"/>
  <c r="AX1592" s="1"/>
  <c r="AY1592" s="1"/>
  <c r="AZ1592" s="1"/>
  <c r="AW1608"/>
  <c r="AX1608" s="1"/>
  <c r="AY1608" s="1"/>
  <c r="AZ1608" s="1"/>
  <c r="AW1624"/>
  <c r="AX1624" s="1"/>
  <c r="AY1624" s="1"/>
  <c r="AZ1624" s="1"/>
  <c r="AW1640"/>
  <c r="AX1640" s="1"/>
  <c r="AY1640" s="1"/>
  <c r="AZ1640" s="1"/>
  <c r="AW1656"/>
  <c r="AX1656" s="1"/>
  <c r="AY1656" s="1"/>
  <c r="AZ1656" s="1"/>
  <c r="AW1672"/>
  <c r="AX1672" s="1"/>
  <c r="AY1672" s="1"/>
  <c r="AZ1672" s="1"/>
  <c r="AW1688"/>
  <c r="AX1688" s="1"/>
  <c r="AY1688" s="1"/>
  <c r="AZ1688" s="1"/>
  <c r="AW1704"/>
  <c r="AX1704" s="1"/>
  <c r="AY1704" s="1"/>
  <c r="AZ1704" s="1"/>
  <c r="AW1720"/>
  <c r="AX1720" s="1"/>
  <c r="AY1720" s="1"/>
  <c r="AZ1720" s="1"/>
  <c r="AW2149"/>
  <c r="AX2149" s="1"/>
  <c r="AY2149" s="1"/>
  <c r="AZ2149" s="1"/>
  <c r="AW2111"/>
  <c r="AX2111" s="1"/>
  <c r="AY2111" s="1"/>
  <c r="AZ2111" s="1"/>
  <c r="AW2127"/>
  <c r="AX2127" s="1"/>
  <c r="AY2127" s="1"/>
  <c r="AZ2127" s="1"/>
  <c r="AW2042"/>
  <c r="AX2042" s="1"/>
  <c r="AY2042" s="1"/>
  <c r="AZ2042" s="1"/>
  <c r="AW2037"/>
  <c r="AX2037" s="1"/>
  <c r="AY2037" s="1"/>
  <c r="AZ2037" s="1"/>
  <c r="AW1979"/>
  <c r="AX1979" s="1"/>
  <c r="AY1979" s="1"/>
  <c r="AZ1979" s="1"/>
  <c r="AW1949"/>
  <c r="AX1949" s="1"/>
  <c r="AY1949" s="1"/>
  <c r="AZ1949" s="1"/>
  <c r="AW1875"/>
  <c r="AX1875" s="1"/>
  <c r="AY1875" s="1"/>
  <c r="AZ1875" s="1"/>
  <c r="AW1821"/>
  <c r="AX1821" s="1"/>
  <c r="AY1821" s="1"/>
  <c r="AZ1821" s="1"/>
  <c r="AW1803"/>
  <c r="AX1803" s="1"/>
  <c r="AY1803" s="1"/>
  <c r="AZ1803" s="1"/>
  <c r="AW754"/>
  <c r="AX754" s="1"/>
  <c r="AY754" s="1"/>
  <c r="AZ754" s="1"/>
  <c r="AW711"/>
  <c r="AX711" s="1"/>
  <c r="AY711" s="1"/>
  <c r="AZ711" s="1"/>
  <c r="AW665"/>
  <c r="AX665" s="1"/>
  <c r="AY665" s="1"/>
  <c r="AZ665" s="1"/>
  <c r="AW549"/>
  <c r="AX549" s="1"/>
  <c r="AY549" s="1"/>
  <c r="AZ549" s="1"/>
  <c r="AW26"/>
  <c r="AX26" s="1"/>
  <c r="AY26" s="1"/>
  <c r="AZ26" s="1"/>
  <c r="AW66"/>
  <c r="AX66" s="1"/>
  <c r="AY66" s="1"/>
  <c r="AZ66" s="1"/>
  <c r="AW362"/>
  <c r="AX362" s="1"/>
  <c r="AY362" s="1"/>
  <c r="AZ362" s="1"/>
  <c r="AW422"/>
  <c r="AX422" s="1"/>
  <c r="AY422" s="1"/>
  <c r="AZ422" s="1"/>
  <c r="AW486"/>
  <c r="AX486" s="1"/>
  <c r="AY486" s="1"/>
  <c r="AZ486" s="1"/>
  <c r="AW622"/>
  <c r="AX622" s="1"/>
  <c r="AY622" s="1"/>
  <c r="AZ622" s="1"/>
  <c r="AW817"/>
  <c r="AX817" s="1"/>
  <c r="AY817" s="1"/>
  <c r="AZ817" s="1"/>
  <c r="AW885"/>
  <c r="AX885" s="1"/>
  <c r="AY885" s="1"/>
  <c r="AZ885" s="1"/>
  <c r="AW1073"/>
  <c r="AX1073" s="1"/>
  <c r="AY1073" s="1"/>
  <c r="AZ1073" s="1"/>
  <c r="AW1141"/>
  <c r="AX1141" s="1"/>
  <c r="AY1141" s="1"/>
  <c r="AZ1141" s="1"/>
  <c r="AW1229"/>
  <c r="AX1229" s="1"/>
  <c r="AY1229" s="1"/>
  <c r="AZ1229" s="1"/>
  <c r="AW1285"/>
  <c r="AX1285" s="1"/>
  <c r="AY1285" s="1"/>
  <c r="AZ1285" s="1"/>
  <c r="AW1329"/>
  <c r="AX1329" s="1"/>
  <c r="AY1329" s="1"/>
  <c r="AZ1329" s="1"/>
  <c r="AW1369"/>
  <c r="AX1369" s="1"/>
  <c r="AY1369" s="1"/>
  <c r="AZ1369" s="1"/>
  <c r="AW1417"/>
  <c r="AX1417" s="1"/>
  <c r="AY1417" s="1"/>
  <c r="AZ1417" s="1"/>
  <c r="AW1465"/>
  <c r="AX1465" s="1"/>
  <c r="AY1465" s="1"/>
  <c r="AZ1465" s="1"/>
  <c r="AW1601"/>
  <c r="AX1601" s="1"/>
  <c r="AY1601" s="1"/>
  <c r="AZ1601" s="1"/>
  <c r="AW2075"/>
  <c r="AX2075" s="1"/>
  <c r="AY2075" s="1"/>
  <c r="AZ2075" s="1"/>
  <c r="AW2016"/>
  <c r="AX2016" s="1"/>
  <c r="AY2016" s="1"/>
  <c r="AZ2016" s="1"/>
  <c r="AW1846"/>
  <c r="AX1846" s="1"/>
  <c r="AY1846" s="1"/>
  <c r="AZ1846" s="1"/>
  <c r="AW2115"/>
  <c r="AX2115" s="1"/>
  <c r="AY2115" s="1"/>
  <c r="AZ2115" s="1"/>
  <c r="AW2093"/>
  <c r="AX2093" s="1"/>
  <c r="AY2093" s="1"/>
  <c r="AZ2093" s="1"/>
  <c r="AW2000"/>
  <c r="AX2000" s="1"/>
  <c r="AY2000" s="1"/>
  <c r="AZ2000" s="1"/>
  <c r="AW1968"/>
  <c r="AX1968" s="1"/>
  <c r="AY1968" s="1"/>
  <c r="AZ1968" s="1"/>
  <c r="AW1953"/>
  <c r="AX1953" s="1"/>
  <c r="AY1953" s="1"/>
  <c r="AZ1953" s="1"/>
  <c r="AW1912"/>
  <c r="AX1912" s="1"/>
  <c r="AY1912" s="1"/>
  <c r="AZ1912" s="1"/>
  <c r="AW1940"/>
  <c r="AX1940" s="1"/>
  <c r="AY1940" s="1"/>
  <c r="AZ1940" s="1"/>
  <c r="AW1842"/>
  <c r="AX1842" s="1"/>
  <c r="AY1842" s="1"/>
  <c r="AZ1842" s="1"/>
  <c r="AW1840"/>
  <c r="AX1840" s="1"/>
  <c r="AY1840" s="1"/>
  <c r="AZ1840" s="1"/>
  <c r="AW1779"/>
  <c r="AX1779" s="1"/>
  <c r="AY1779" s="1"/>
  <c r="AZ1779" s="1"/>
  <c r="AW715"/>
  <c r="AX715" s="1"/>
  <c r="AY715" s="1"/>
  <c r="AZ715" s="1"/>
  <c r="AW636"/>
  <c r="AX636" s="1"/>
  <c r="AY636" s="1"/>
  <c r="AZ636" s="1"/>
  <c r="AW166"/>
  <c r="AX166" s="1"/>
  <c r="AY166" s="1"/>
  <c r="AZ166" s="1"/>
  <c r="AW254"/>
  <c r="AX254" s="1"/>
  <c r="AY254" s="1"/>
  <c r="AZ254" s="1"/>
  <c r="AW318"/>
  <c r="AX318" s="1"/>
  <c r="AY318" s="1"/>
  <c r="AZ318" s="1"/>
  <c r="AW382"/>
  <c r="AX382" s="1"/>
  <c r="AY382" s="1"/>
  <c r="AZ382" s="1"/>
  <c r="AW905"/>
  <c r="AX905" s="1"/>
  <c r="AY905" s="1"/>
  <c r="AZ905" s="1"/>
  <c r="AW1517"/>
  <c r="AX1517" s="1"/>
  <c r="AY1517" s="1"/>
  <c r="AZ1517" s="1"/>
  <c r="AW1557"/>
  <c r="AX1557" s="1"/>
  <c r="AY1557" s="1"/>
  <c r="AZ1557" s="1"/>
  <c r="AW1677"/>
  <c r="AX1677" s="1"/>
  <c r="AY1677" s="1"/>
  <c r="AZ1677" s="1"/>
  <c r="AW2131"/>
  <c r="AX2131" s="1"/>
  <c r="AY2131" s="1"/>
  <c r="AZ2131" s="1"/>
  <c r="AW2083"/>
  <c r="AX2083" s="1"/>
  <c r="AY2083" s="1"/>
  <c r="AZ2083" s="1"/>
  <c r="AW2020"/>
  <c r="AX2020" s="1"/>
  <c r="AY2020" s="1"/>
  <c r="AZ2020" s="1"/>
  <c r="AW1975"/>
  <c r="AX1975" s="1"/>
  <c r="AY1975" s="1"/>
  <c r="AZ1975" s="1"/>
  <c r="AW1829"/>
  <c r="AX1829" s="1"/>
  <c r="AY1829" s="1"/>
  <c r="AZ1829" s="1"/>
  <c r="AW632"/>
  <c r="AX632" s="1"/>
  <c r="AY632" s="1"/>
  <c r="AZ632" s="1"/>
  <c r="AW561"/>
  <c r="AX561" s="1"/>
  <c r="AY561" s="1"/>
  <c r="AZ561" s="1"/>
  <c r="AW114"/>
  <c r="AX114" s="1"/>
  <c r="AY114" s="1"/>
  <c r="AZ114" s="1"/>
  <c r="AW1561"/>
  <c r="AX1561" s="1"/>
  <c r="AY1561" s="1"/>
  <c r="AZ1561" s="1"/>
  <c r="AW1621"/>
  <c r="AX1621" s="1"/>
  <c r="AY1621" s="1"/>
  <c r="AZ1621" s="1"/>
  <c r="AW1673"/>
  <c r="AX1673" s="1"/>
  <c r="AY1673" s="1"/>
  <c r="AZ1673" s="1"/>
  <c r="AW1685"/>
  <c r="AX1685" s="1"/>
  <c r="AY1685" s="1"/>
  <c r="AZ1685" s="1"/>
  <c r="AW1277"/>
  <c r="AX1277" s="1"/>
  <c r="AY1277" s="1"/>
  <c r="AZ1277" s="1"/>
  <c r="AW1505"/>
  <c r="AX1505" s="1"/>
  <c r="AY1505" s="1"/>
  <c r="AZ1505" s="1"/>
  <c r="AW1581"/>
  <c r="AX1581" s="1"/>
  <c r="AY1581" s="1"/>
  <c r="AZ1581" s="1"/>
  <c r="AW1533"/>
  <c r="AX1533" s="1"/>
  <c r="AY1533" s="1"/>
  <c r="AZ1533" s="1"/>
  <c r="AW1605"/>
  <c r="AX1605" s="1"/>
  <c r="AY1605" s="1"/>
  <c r="AZ1605" s="1"/>
  <c r="AW1657"/>
  <c r="AX1657" s="1"/>
  <c r="AY1657" s="1"/>
  <c r="AZ1657" s="1"/>
  <c r="AW1729"/>
  <c r="AX1729" s="1"/>
  <c r="AY1729" s="1"/>
  <c r="AZ1729" s="1"/>
  <c r="AW2146"/>
  <c r="AX2146" s="1"/>
  <c r="AY2146" s="1"/>
  <c r="AZ2146" s="1"/>
  <c r="AW2108"/>
  <c r="AX2108" s="1"/>
  <c r="AY2108" s="1"/>
  <c r="AZ2108" s="1"/>
  <c r="AW2112"/>
  <c r="AX2112" s="1"/>
  <c r="AY2112" s="1"/>
  <c r="AZ2112" s="1"/>
  <c r="AW2124"/>
  <c r="AX2124" s="1"/>
  <c r="AY2124" s="1"/>
  <c r="AZ2124" s="1"/>
  <c r="AW2128"/>
  <c r="AX2128" s="1"/>
  <c r="AY2128" s="1"/>
  <c r="AZ2128" s="1"/>
  <c r="AW2098"/>
  <c r="AX2098" s="1"/>
  <c r="AY2098" s="1"/>
  <c r="AZ2098" s="1"/>
  <c r="AW2068"/>
  <c r="AX2068" s="1"/>
  <c r="AY2068" s="1"/>
  <c r="AZ2068" s="1"/>
  <c r="AW2084"/>
  <c r="AX2084" s="1"/>
  <c r="AY2084" s="1"/>
  <c r="AZ2084" s="1"/>
  <c r="AW2043"/>
  <c r="AX2043" s="1"/>
  <c r="AY2043" s="1"/>
  <c r="AZ2043" s="1"/>
  <c r="AW2005"/>
  <c r="AX2005" s="1"/>
  <c r="AY2005" s="1"/>
  <c r="AZ2005" s="1"/>
  <c r="AW1972"/>
  <c r="AX1972" s="1"/>
  <c r="AY1972" s="1"/>
  <c r="AZ1972" s="1"/>
  <c r="AW1960"/>
  <c r="AX1960" s="1"/>
  <c r="AY1960" s="1"/>
  <c r="AZ1960" s="1"/>
  <c r="AW1946"/>
  <c r="AX1946" s="1"/>
  <c r="AY1946" s="1"/>
  <c r="AZ1946" s="1"/>
  <c r="AW1881"/>
  <c r="AX1881" s="1"/>
  <c r="AY1881" s="1"/>
  <c r="AZ1881" s="1"/>
  <c r="AW1897"/>
  <c r="AX1897" s="1"/>
  <c r="AY1897" s="1"/>
  <c r="AZ1897" s="1"/>
  <c r="AW1913"/>
  <c r="AX1913" s="1"/>
  <c r="AY1913" s="1"/>
  <c r="AZ1913" s="1"/>
  <c r="AW1929"/>
  <c r="AX1929" s="1"/>
  <c r="AY1929" s="1"/>
  <c r="AZ1929" s="1"/>
  <c r="AW1864"/>
  <c r="AX1864" s="1"/>
  <c r="AY1864" s="1"/>
  <c r="AZ1864" s="1"/>
  <c r="AW1855"/>
  <c r="AX1855" s="1"/>
  <c r="AY1855" s="1"/>
  <c r="AZ1855" s="1"/>
  <c r="AW747"/>
  <c r="AX747" s="1"/>
  <c r="AY747" s="1"/>
  <c r="AZ747" s="1"/>
  <c r="AW695"/>
  <c r="AX695" s="1"/>
  <c r="AY695" s="1"/>
  <c r="AZ695" s="1"/>
  <c r="AW716"/>
  <c r="AX716" s="1"/>
  <c r="AY716" s="1"/>
  <c r="AZ716" s="1"/>
  <c r="AW732"/>
  <c r="AX732" s="1"/>
  <c r="AY732" s="1"/>
  <c r="AZ732" s="1"/>
  <c r="AW625"/>
  <c r="AX625" s="1"/>
  <c r="AY625" s="1"/>
  <c r="AZ625" s="1"/>
  <c r="AW653"/>
  <c r="AX653" s="1"/>
  <c r="AY653" s="1"/>
  <c r="AZ653" s="1"/>
  <c r="AW661"/>
  <c r="AX661" s="1"/>
  <c r="AY661" s="1"/>
  <c r="AZ661" s="1"/>
  <c r="AW550"/>
  <c r="AX550" s="1"/>
  <c r="AY550" s="1"/>
  <c r="AZ550" s="1"/>
  <c r="AW566"/>
  <c r="AX566" s="1"/>
  <c r="AY566" s="1"/>
  <c r="AZ566" s="1"/>
  <c r="AW686"/>
  <c r="AX686" s="1"/>
  <c r="AY686" s="1"/>
  <c r="AZ686" s="1"/>
  <c r="AW15"/>
  <c r="AX15" s="1"/>
  <c r="AY15" s="1"/>
  <c r="AZ15" s="1"/>
  <c r="AW47"/>
  <c r="AX47" s="1"/>
  <c r="AY47" s="1"/>
  <c r="AZ47" s="1"/>
  <c r="AW51"/>
  <c r="AX51" s="1"/>
  <c r="AY51" s="1"/>
  <c r="AZ51" s="1"/>
  <c r="AW67"/>
  <c r="AX67" s="1"/>
  <c r="AY67" s="1"/>
  <c r="AZ67" s="1"/>
  <c r="AW83"/>
  <c r="AX83" s="1"/>
  <c r="AY83" s="1"/>
  <c r="AZ83" s="1"/>
  <c r="AW99"/>
  <c r="AX99" s="1"/>
  <c r="AY99" s="1"/>
  <c r="AZ99" s="1"/>
  <c r="AW111"/>
  <c r="AX111" s="1"/>
  <c r="AY111" s="1"/>
  <c r="AZ111" s="1"/>
  <c r="AW127"/>
  <c r="AX127" s="1"/>
  <c r="AY127" s="1"/>
  <c r="AZ127" s="1"/>
  <c r="AW143"/>
  <c r="AX143" s="1"/>
  <c r="AY143" s="1"/>
  <c r="AZ143" s="1"/>
  <c r="AW147"/>
  <c r="AX147" s="1"/>
  <c r="AY147" s="1"/>
  <c r="AZ147" s="1"/>
  <c r="AW175"/>
  <c r="AX175" s="1"/>
  <c r="AY175" s="1"/>
  <c r="AZ175" s="1"/>
  <c r="AW179"/>
  <c r="AX179" s="1"/>
  <c r="AY179" s="1"/>
  <c r="AZ179" s="1"/>
  <c r="AW195"/>
  <c r="AX195" s="1"/>
  <c r="AY195" s="1"/>
  <c r="AZ195" s="1"/>
  <c r="AW239"/>
  <c r="AX239" s="1"/>
  <c r="AY239" s="1"/>
  <c r="AZ239" s="1"/>
  <c r="AW255"/>
  <c r="AX255" s="1"/>
  <c r="AY255" s="1"/>
  <c r="AZ255" s="1"/>
  <c r="AW271"/>
  <c r="AX271" s="1"/>
  <c r="AY271" s="1"/>
  <c r="AZ271" s="1"/>
  <c r="AW287"/>
  <c r="AX287" s="1"/>
  <c r="AY287" s="1"/>
  <c r="AZ287" s="1"/>
  <c r="AW307"/>
  <c r="AX307" s="1"/>
  <c r="AY307" s="1"/>
  <c r="AZ307" s="1"/>
  <c r="AW319"/>
  <c r="AX319" s="1"/>
  <c r="AY319" s="1"/>
  <c r="AZ319" s="1"/>
  <c r="AW335"/>
  <c r="AX335" s="1"/>
  <c r="AY335" s="1"/>
  <c r="AZ335" s="1"/>
  <c r="AW339"/>
  <c r="AX339" s="1"/>
  <c r="AY339" s="1"/>
  <c r="AZ339" s="1"/>
  <c r="AW351"/>
  <c r="AX351" s="1"/>
  <c r="AY351" s="1"/>
  <c r="AZ351" s="1"/>
  <c r="AW355"/>
  <c r="AX355" s="1"/>
  <c r="AY355" s="1"/>
  <c r="AZ355" s="1"/>
  <c r="AW367"/>
  <c r="AX367" s="1"/>
  <c r="AY367" s="1"/>
  <c r="AZ367" s="1"/>
  <c r="AW415"/>
  <c r="AX415" s="1"/>
  <c r="AY415" s="1"/>
  <c r="AZ415" s="1"/>
  <c r="AW431"/>
  <c r="AX431" s="1"/>
  <c r="AY431" s="1"/>
  <c r="AZ431" s="1"/>
  <c r="AW447"/>
  <c r="AX447" s="1"/>
  <c r="AY447" s="1"/>
  <c r="AZ447" s="1"/>
  <c r="AW467"/>
  <c r="AX467" s="1"/>
  <c r="AY467" s="1"/>
  <c r="AZ467" s="1"/>
  <c r="AW479"/>
  <c r="AX479" s="1"/>
  <c r="AY479" s="1"/>
  <c r="AZ479" s="1"/>
  <c r="AW495"/>
  <c r="AX495" s="1"/>
  <c r="AY495" s="1"/>
  <c r="AZ495" s="1"/>
  <c r="AW511"/>
  <c r="AX511" s="1"/>
  <c r="AY511" s="1"/>
  <c r="AZ511" s="1"/>
  <c r="AW531"/>
  <c r="AX531" s="1"/>
  <c r="AY531" s="1"/>
  <c r="AZ531" s="1"/>
  <c r="AW547"/>
  <c r="AX547" s="1"/>
  <c r="AY547" s="1"/>
  <c r="AZ547" s="1"/>
  <c r="AW615"/>
  <c r="AX615" s="1"/>
  <c r="AY615" s="1"/>
  <c r="AZ615" s="1"/>
  <c r="AW770"/>
  <c r="AX770" s="1"/>
  <c r="AY770" s="1"/>
  <c r="AZ770" s="1"/>
  <c r="AW774"/>
  <c r="AX774" s="1"/>
  <c r="AY774" s="1"/>
  <c r="AZ774" s="1"/>
  <c r="AW786"/>
  <c r="AX786" s="1"/>
  <c r="AY786" s="1"/>
  <c r="AZ786" s="1"/>
  <c r="AW802"/>
  <c r="AX802" s="1"/>
  <c r="AY802" s="1"/>
  <c r="AZ802" s="1"/>
  <c r="AW818"/>
  <c r="AX818" s="1"/>
  <c r="AY818" s="1"/>
  <c r="AZ818" s="1"/>
  <c r="AW834"/>
  <c r="AX834" s="1"/>
  <c r="AY834" s="1"/>
  <c r="AZ834" s="1"/>
  <c r="AW850"/>
  <c r="AX850" s="1"/>
  <c r="AY850" s="1"/>
  <c r="AZ850" s="1"/>
  <c r="AW866"/>
  <c r="AX866" s="1"/>
  <c r="AY866" s="1"/>
  <c r="AZ866" s="1"/>
  <c r="AW898"/>
  <c r="AX898" s="1"/>
  <c r="AY898" s="1"/>
  <c r="AZ898" s="1"/>
  <c r="AW914"/>
  <c r="AX914" s="1"/>
  <c r="AY914" s="1"/>
  <c r="AZ914" s="1"/>
  <c r="AW930"/>
  <c r="AX930" s="1"/>
  <c r="AY930" s="1"/>
  <c r="AZ930" s="1"/>
  <c r="AW934"/>
  <c r="AX934" s="1"/>
  <c r="AY934" s="1"/>
  <c r="AZ934" s="1"/>
  <c r="AW946"/>
  <c r="AX946" s="1"/>
  <c r="AY946" s="1"/>
  <c r="AZ946" s="1"/>
  <c r="AW950"/>
  <c r="AX950" s="1"/>
  <c r="AY950" s="1"/>
  <c r="AZ950" s="1"/>
  <c r="AW978"/>
  <c r="AX978" s="1"/>
  <c r="AY978" s="1"/>
  <c r="AZ978" s="1"/>
  <c r="AW982"/>
  <c r="AX982" s="1"/>
  <c r="AY982" s="1"/>
  <c r="AZ982" s="1"/>
  <c r="AW1010"/>
  <c r="AX1010" s="1"/>
  <c r="AY1010" s="1"/>
  <c r="AZ1010" s="1"/>
  <c r="AW1014"/>
  <c r="AX1014" s="1"/>
  <c r="AY1014" s="1"/>
  <c r="AZ1014" s="1"/>
  <c r="AW1042"/>
  <c r="AX1042" s="1"/>
  <c r="AY1042" s="1"/>
  <c r="AZ1042" s="1"/>
  <c r="AW1074"/>
  <c r="AX1074" s="1"/>
  <c r="AY1074" s="1"/>
  <c r="AZ1074" s="1"/>
  <c r="AW1090"/>
  <c r="AX1090" s="1"/>
  <c r="AY1090" s="1"/>
  <c r="AZ1090" s="1"/>
  <c r="AW1106"/>
  <c r="AX1106" s="1"/>
  <c r="AY1106" s="1"/>
  <c r="AZ1106" s="1"/>
  <c r="AW1122"/>
  <c r="AX1122" s="1"/>
  <c r="AY1122" s="1"/>
  <c r="AZ1122" s="1"/>
  <c r="AW1126"/>
  <c r="AX1126" s="1"/>
  <c r="AY1126" s="1"/>
  <c r="AZ1126" s="1"/>
  <c r="AW1138"/>
  <c r="AX1138" s="1"/>
  <c r="AY1138" s="1"/>
  <c r="AZ1138" s="1"/>
  <c r="AW1154"/>
  <c r="AX1154" s="1"/>
  <c r="AY1154" s="1"/>
  <c r="AZ1154" s="1"/>
  <c r="AW1158"/>
  <c r="AX1158" s="1"/>
  <c r="AY1158" s="1"/>
  <c r="AZ1158" s="1"/>
  <c r="AW1186"/>
  <c r="AX1186" s="1"/>
  <c r="AY1186" s="1"/>
  <c r="AZ1186" s="1"/>
  <c r="AW1190"/>
  <c r="AX1190" s="1"/>
  <c r="AY1190" s="1"/>
  <c r="AZ1190" s="1"/>
  <c r="AW1218"/>
  <c r="AX1218" s="1"/>
  <c r="AY1218" s="1"/>
  <c r="AZ1218" s="1"/>
  <c r="AW1222"/>
  <c r="AX1222" s="1"/>
  <c r="AY1222" s="1"/>
  <c r="AZ1222" s="1"/>
  <c r="AW1250"/>
  <c r="AX1250" s="1"/>
  <c r="AY1250" s="1"/>
  <c r="AZ1250" s="1"/>
  <c r="AW1266"/>
  <c r="AX1266" s="1"/>
  <c r="AY1266" s="1"/>
  <c r="AZ1266" s="1"/>
  <c r="AW1282"/>
  <c r="AX1282" s="1"/>
  <c r="AY1282" s="1"/>
  <c r="AZ1282" s="1"/>
  <c r="AW1298"/>
  <c r="AX1298" s="1"/>
  <c r="AY1298" s="1"/>
  <c r="AZ1298" s="1"/>
  <c r="AW1314"/>
  <c r="AX1314" s="1"/>
  <c r="AY1314" s="1"/>
  <c r="AZ1314" s="1"/>
  <c r="AW1330"/>
  <c r="AX1330" s="1"/>
  <c r="AY1330" s="1"/>
  <c r="AZ1330" s="1"/>
  <c r="AW1346"/>
  <c r="AX1346" s="1"/>
  <c r="AY1346" s="1"/>
  <c r="AZ1346" s="1"/>
  <c r="AW1362"/>
  <c r="AX1362" s="1"/>
  <c r="AY1362" s="1"/>
  <c r="AZ1362" s="1"/>
  <c r="AW1366"/>
  <c r="AX1366" s="1"/>
  <c r="AY1366" s="1"/>
  <c r="AZ1366" s="1"/>
  <c r="AW1410"/>
  <c r="AX1410" s="1"/>
  <c r="AY1410" s="1"/>
  <c r="AZ1410" s="1"/>
  <c r="AW1426"/>
  <c r="AX1426" s="1"/>
  <c r="AY1426" s="1"/>
  <c r="AZ1426" s="1"/>
  <c r="AW1442"/>
  <c r="AX1442" s="1"/>
  <c r="AY1442" s="1"/>
  <c r="AZ1442" s="1"/>
  <c r="AW1458"/>
  <c r="AX1458" s="1"/>
  <c r="AY1458" s="1"/>
  <c r="AZ1458" s="1"/>
  <c r="AW1474"/>
  <c r="AX1474" s="1"/>
  <c r="AY1474" s="1"/>
  <c r="AZ1474" s="1"/>
  <c r="AW1490"/>
  <c r="AX1490" s="1"/>
  <c r="AY1490" s="1"/>
  <c r="AZ1490" s="1"/>
  <c r="AW1506"/>
  <c r="AX1506" s="1"/>
  <c r="AY1506" s="1"/>
  <c r="AZ1506" s="1"/>
  <c r="AW1522"/>
  <c r="AX1522" s="1"/>
  <c r="AY1522" s="1"/>
  <c r="AZ1522" s="1"/>
  <c r="AW1538"/>
  <c r="AX1538" s="1"/>
  <c r="AY1538" s="1"/>
  <c r="AZ1538" s="1"/>
  <c r="AW1554"/>
  <c r="AX1554" s="1"/>
  <c r="AY1554" s="1"/>
  <c r="AZ1554" s="1"/>
  <c r="AW1570"/>
  <c r="AX1570" s="1"/>
  <c r="AY1570" s="1"/>
  <c r="AZ1570" s="1"/>
  <c r="AW1586"/>
  <c r="AX1586" s="1"/>
  <c r="AY1586" s="1"/>
  <c r="AZ1586" s="1"/>
  <c r="AW346"/>
  <c r="AX346" s="1"/>
  <c r="AY346" s="1"/>
  <c r="AZ346" s="1"/>
  <c r="AW538"/>
  <c r="AX538" s="1"/>
  <c r="AY538" s="1"/>
  <c r="AZ538" s="1"/>
  <c r="AW598"/>
  <c r="AX598" s="1"/>
  <c r="AY598" s="1"/>
  <c r="AZ598" s="1"/>
  <c r="AW679"/>
  <c r="AX679" s="1"/>
  <c r="AY679" s="1"/>
  <c r="AZ679" s="1"/>
  <c r="AW809"/>
  <c r="AX809" s="1"/>
  <c r="AY809" s="1"/>
  <c r="AZ809" s="1"/>
  <c r="AW929"/>
  <c r="AX929" s="1"/>
  <c r="AY929" s="1"/>
  <c r="AZ929" s="1"/>
  <c r="AW945"/>
  <c r="AX945" s="1"/>
  <c r="AY945" s="1"/>
  <c r="AZ945" s="1"/>
  <c r="AW1001"/>
  <c r="AX1001" s="1"/>
  <c r="AY1001" s="1"/>
  <c r="AZ1001" s="1"/>
  <c r="AW1057"/>
  <c r="AX1057" s="1"/>
  <c r="AY1057" s="1"/>
  <c r="AZ1057" s="1"/>
  <c r="AW1065"/>
  <c r="AX1065" s="1"/>
  <c r="AY1065" s="1"/>
  <c r="AZ1065" s="1"/>
  <c r="AW1097"/>
  <c r="AX1097" s="1"/>
  <c r="AY1097" s="1"/>
  <c r="AZ1097" s="1"/>
  <c r="AW1173"/>
  <c r="AX1173" s="1"/>
  <c r="AY1173" s="1"/>
  <c r="AZ1173" s="1"/>
  <c r="AW1205"/>
  <c r="AX1205" s="1"/>
  <c r="AY1205" s="1"/>
  <c r="AZ1205" s="1"/>
  <c r="AW1249"/>
  <c r="AX1249" s="1"/>
  <c r="AY1249" s="1"/>
  <c r="AZ1249" s="1"/>
  <c r="AW1305"/>
  <c r="AX1305" s="1"/>
  <c r="AY1305" s="1"/>
  <c r="AZ1305" s="1"/>
  <c r="AW1349"/>
  <c r="AX1349" s="1"/>
  <c r="AY1349" s="1"/>
  <c r="AZ1349" s="1"/>
  <c r="AW1361"/>
  <c r="AX1361" s="1"/>
  <c r="AY1361" s="1"/>
  <c r="AZ1361" s="1"/>
  <c r="AW1457"/>
  <c r="AX1457" s="1"/>
  <c r="AY1457" s="1"/>
  <c r="AZ1457" s="1"/>
  <c r="AW1461"/>
  <c r="AX1461" s="1"/>
  <c r="AY1461" s="1"/>
  <c r="AZ1461" s="1"/>
  <c r="AW1521"/>
  <c r="AX1521" s="1"/>
  <c r="AY1521" s="1"/>
  <c r="AZ1521" s="1"/>
  <c r="AW1641"/>
  <c r="AX1641" s="1"/>
  <c r="AY1641" s="1"/>
  <c r="AZ1641" s="1"/>
  <c r="AW1721"/>
  <c r="AX1721" s="1"/>
  <c r="AY1721" s="1"/>
  <c r="AZ1721" s="1"/>
  <c r="AW2151"/>
  <c r="AX2151" s="1"/>
  <c r="AY2151" s="1"/>
  <c r="AZ2151" s="1"/>
  <c r="AW2113"/>
  <c r="AX2113" s="1"/>
  <c r="AY2113" s="1"/>
  <c r="AZ2113" s="1"/>
  <c r="AW2129"/>
  <c r="AX2129" s="1"/>
  <c r="AY2129" s="1"/>
  <c r="AZ2129" s="1"/>
  <c r="AW2103"/>
  <c r="AX2103" s="1"/>
  <c r="AY2103" s="1"/>
  <c r="AZ2103" s="1"/>
  <c r="AW2073"/>
  <c r="AX2073" s="1"/>
  <c r="AY2073" s="1"/>
  <c r="AZ2073" s="1"/>
  <c r="AW2077"/>
  <c r="AX2077" s="1"/>
  <c r="AY2077" s="1"/>
  <c r="AZ2077" s="1"/>
  <c r="AW2057"/>
  <c r="AX2057" s="1"/>
  <c r="AY2057" s="1"/>
  <c r="AZ2057" s="1"/>
  <c r="AW2061"/>
  <c r="AX2061" s="1"/>
  <c r="AY2061" s="1"/>
  <c r="AZ2061" s="1"/>
  <c r="AW2018"/>
  <c r="AX2018" s="1"/>
  <c r="AY2018" s="1"/>
  <c r="AZ2018" s="1"/>
  <c r="AW1996"/>
  <c r="AX1996" s="1"/>
  <c r="AY1996" s="1"/>
  <c r="AZ1996" s="1"/>
  <c r="AW1977"/>
  <c r="AX1977" s="1"/>
  <c r="AY1977" s="1"/>
  <c r="AZ1977" s="1"/>
  <c r="AW1961"/>
  <c r="AX1961" s="1"/>
  <c r="AY1961" s="1"/>
  <c r="AZ1961" s="1"/>
  <c r="AW1955"/>
  <c r="AX1955" s="1"/>
  <c r="AY1955" s="1"/>
  <c r="AZ1955" s="1"/>
  <c r="AW1886"/>
  <c r="AX1886" s="1"/>
  <c r="AY1886" s="1"/>
  <c r="AZ1886" s="1"/>
  <c r="AW1890"/>
  <c r="AX1890" s="1"/>
  <c r="AY1890" s="1"/>
  <c r="AZ1890" s="1"/>
  <c r="AW1902"/>
  <c r="AX1902" s="1"/>
  <c r="AY1902" s="1"/>
  <c r="AZ1902" s="1"/>
  <c r="AW1906"/>
  <c r="AX1906" s="1"/>
  <c r="AY1906" s="1"/>
  <c r="AZ1906" s="1"/>
  <c r="AW1918"/>
  <c r="AX1918" s="1"/>
  <c r="AY1918" s="1"/>
  <c r="AZ1918" s="1"/>
  <c r="AW1922"/>
  <c r="AX1922" s="1"/>
  <c r="AY1922" s="1"/>
  <c r="AZ1922" s="1"/>
  <c r="AW1934"/>
  <c r="AX1934" s="1"/>
  <c r="AY1934" s="1"/>
  <c r="AZ1934" s="1"/>
  <c r="AW1938"/>
  <c r="AX1938" s="1"/>
  <c r="AY1938" s="1"/>
  <c r="AZ1938" s="1"/>
  <c r="AW1865"/>
  <c r="AX1865" s="1"/>
  <c r="AY1865" s="1"/>
  <c r="AZ1865" s="1"/>
  <c r="AW1848"/>
  <c r="AX1848" s="1"/>
  <c r="AY1848" s="1"/>
  <c r="AZ1848" s="1"/>
  <c r="AW1838"/>
  <c r="AX1838" s="1"/>
  <c r="AY1838" s="1"/>
  <c r="AZ1838" s="1"/>
  <c r="AW1833"/>
  <c r="AX1833" s="1"/>
  <c r="AY1833" s="1"/>
  <c r="AZ1833" s="1"/>
  <c r="AW1815"/>
  <c r="AX1815" s="1"/>
  <c r="AY1815" s="1"/>
  <c r="AZ1815" s="1"/>
  <c r="AW1831"/>
  <c r="AX1831" s="1"/>
  <c r="AY1831" s="1"/>
  <c r="AZ1831" s="1"/>
  <c r="AW1777"/>
  <c r="AX1777" s="1"/>
  <c r="AY1777" s="1"/>
  <c r="AZ1777" s="1"/>
  <c r="AW1789"/>
  <c r="AX1789" s="1"/>
  <c r="AY1789" s="1"/>
  <c r="AZ1789" s="1"/>
  <c r="AW1793"/>
  <c r="AX1793" s="1"/>
  <c r="AY1793" s="1"/>
  <c r="AZ1793" s="1"/>
  <c r="AW1805"/>
  <c r="AX1805" s="1"/>
  <c r="AY1805" s="1"/>
  <c r="AZ1805" s="1"/>
  <c r="AW1745"/>
  <c r="AX1745" s="1"/>
  <c r="AY1745" s="1"/>
  <c r="AZ1745" s="1"/>
  <c r="AW1757"/>
  <c r="AX1757" s="1"/>
  <c r="AY1757" s="1"/>
  <c r="AZ1757" s="1"/>
  <c r="AW1761"/>
  <c r="AX1761" s="1"/>
  <c r="AY1761" s="1"/>
  <c r="AZ1761" s="1"/>
  <c r="AW1773"/>
  <c r="AX1773" s="1"/>
  <c r="AY1773" s="1"/>
  <c r="AZ1773" s="1"/>
  <c r="AW752"/>
  <c r="AX752" s="1"/>
  <c r="AY752" s="1"/>
  <c r="AZ752" s="1"/>
  <c r="AW717"/>
  <c r="AX717" s="1"/>
  <c r="AY717" s="1"/>
  <c r="AZ717" s="1"/>
  <c r="AW733"/>
  <c r="AX733" s="1"/>
  <c r="AY733" s="1"/>
  <c r="AZ733" s="1"/>
  <c r="AW638"/>
  <c r="AX638" s="1"/>
  <c r="AY638" s="1"/>
  <c r="AZ638" s="1"/>
  <c r="AW654"/>
  <c r="AX654" s="1"/>
  <c r="AY654" s="1"/>
  <c r="AZ654" s="1"/>
  <c r="AW663"/>
  <c r="AX663" s="1"/>
  <c r="AY663" s="1"/>
  <c r="AZ663" s="1"/>
  <c r="AW658"/>
  <c r="AX658" s="1"/>
  <c r="AY658" s="1"/>
  <c r="AZ658" s="1"/>
  <c r="AW662"/>
  <c r="AX662" s="1"/>
  <c r="AY662" s="1"/>
  <c r="AZ662" s="1"/>
  <c r="AW588"/>
  <c r="AX588" s="1"/>
  <c r="AY588" s="1"/>
  <c r="AZ588" s="1"/>
  <c r="AW563"/>
  <c r="AX563" s="1"/>
  <c r="AY563" s="1"/>
  <c r="AZ563" s="1"/>
  <c r="AW683"/>
  <c r="AX683" s="1"/>
  <c r="AY683" s="1"/>
  <c r="AZ683" s="1"/>
  <c r="AW12"/>
  <c r="AX12" s="1"/>
  <c r="AY12" s="1"/>
  <c r="AZ12" s="1"/>
  <c r="AW16"/>
  <c r="AX16" s="1"/>
  <c r="AY16" s="1"/>
  <c r="AZ16" s="1"/>
  <c r="AW28"/>
  <c r="AX28" s="1"/>
  <c r="AY28" s="1"/>
  <c r="AZ28" s="1"/>
  <c r="AW64"/>
  <c r="AX64" s="1"/>
  <c r="AY64" s="1"/>
  <c r="AZ64" s="1"/>
  <c r="AW96"/>
  <c r="AX96" s="1"/>
  <c r="AY96" s="1"/>
  <c r="AZ96" s="1"/>
  <c r="AW124"/>
  <c r="AX124" s="1"/>
  <c r="AY124" s="1"/>
  <c r="AZ124" s="1"/>
  <c r="AW140"/>
  <c r="AX140" s="1"/>
  <c r="AY140" s="1"/>
  <c r="AZ140" s="1"/>
  <c r="AW172"/>
  <c r="AX172" s="1"/>
  <c r="AY172" s="1"/>
  <c r="AZ172" s="1"/>
  <c r="AW192"/>
  <c r="AX192" s="1"/>
  <c r="AY192" s="1"/>
  <c r="AZ192" s="1"/>
  <c r="AW208"/>
  <c r="AX208" s="1"/>
  <c r="AY208" s="1"/>
  <c r="AZ208" s="1"/>
  <c r="AW236"/>
  <c r="AX236" s="1"/>
  <c r="AY236" s="1"/>
  <c r="AZ236" s="1"/>
  <c r="AW252"/>
  <c r="AX252" s="1"/>
  <c r="AY252" s="1"/>
  <c r="AZ252" s="1"/>
  <c r="AW268"/>
  <c r="AX268" s="1"/>
  <c r="AY268" s="1"/>
  <c r="AZ268" s="1"/>
  <c r="AW284"/>
  <c r="AX284" s="1"/>
  <c r="AY284" s="1"/>
  <c r="AZ284" s="1"/>
  <c r="AW316"/>
  <c r="AX316" s="1"/>
  <c r="AY316" s="1"/>
  <c r="AZ316" s="1"/>
  <c r="AW332"/>
  <c r="AX332" s="1"/>
  <c r="AY332" s="1"/>
  <c r="AZ332" s="1"/>
  <c r="AW348"/>
  <c r="AX348" s="1"/>
  <c r="AY348" s="1"/>
  <c r="AZ348" s="1"/>
  <c r="AW352"/>
  <c r="AX352" s="1"/>
  <c r="AY352" s="1"/>
  <c r="AZ352" s="1"/>
  <c r="AW364"/>
  <c r="AX364" s="1"/>
  <c r="AY364" s="1"/>
  <c r="AZ364" s="1"/>
  <c r="AW396"/>
  <c r="AX396" s="1"/>
  <c r="AY396" s="1"/>
  <c r="AZ396" s="1"/>
  <c r="AW400"/>
  <c r="AX400" s="1"/>
  <c r="AY400" s="1"/>
  <c r="AZ400" s="1"/>
  <c r="AW412"/>
  <c r="AX412" s="1"/>
  <c r="AY412" s="1"/>
  <c r="AZ412" s="1"/>
  <c r="AW428"/>
  <c r="AX428" s="1"/>
  <c r="AY428" s="1"/>
  <c r="AZ428" s="1"/>
  <c r="AW448"/>
  <c r="AX448" s="1"/>
  <c r="AY448" s="1"/>
  <c r="AZ448" s="1"/>
  <c r="AW460"/>
  <c r="AX460" s="1"/>
  <c r="AY460" s="1"/>
  <c r="AZ460" s="1"/>
  <c r="AW476"/>
  <c r="AX476" s="1"/>
  <c r="AY476" s="1"/>
  <c r="AZ476" s="1"/>
  <c r="AW492"/>
  <c r="AX492" s="1"/>
  <c r="AY492" s="1"/>
  <c r="AZ492" s="1"/>
  <c r="AW512"/>
  <c r="AX512" s="1"/>
  <c r="AY512" s="1"/>
  <c r="AZ512" s="1"/>
  <c r="AW524"/>
  <c r="AX524" s="1"/>
  <c r="AY524" s="1"/>
  <c r="AZ524" s="1"/>
  <c r="AW540"/>
  <c r="AX540" s="1"/>
  <c r="AY540" s="1"/>
  <c r="AZ540" s="1"/>
  <c r="AW596"/>
  <c r="AX596" s="1"/>
  <c r="AY596" s="1"/>
  <c r="AZ596" s="1"/>
  <c r="AW612"/>
  <c r="AX612" s="1"/>
  <c r="AY612" s="1"/>
  <c r="AZ612" s="1"/>
  <c r="AW616"/>
  <c r="AX616" s="1"/>
  <c r="AY616" s="1"/>
  <c r="AZ616" s="1"/>
  <c r="AW677"/>
  <c r="AX677" s="1"/>
  <c r="AY677" s="1"/>
  <c r="AZ677" s="1"/>
  <c r="AW755"/>
  <c r="AX755" s="1"/>
  <c r="AY755" s="1"/>
  <c r="AZ755" s="1"/>
  <c r="AW767"/>
  <c r="AX767" s="1"/>
  <c r="AY767" s="1"/>
  <c r="AZ767" s="1"/>
  <c r="AW879"/>
  <c r="AX879" s="1"/>
  <c r="AY879" s="1"/>
  <c r="AZ879" s="1"/>
  <c r="AW895"/>
  <c r="AX895" s="1"/>
  <c r="AY895" s="1"/>
  <c r="AZ895" s="1"/>
  <c r="AW899"/>
  <c r="AX899" s="1"/>
  <c r="AY899" s="1"/>
  <c r="AZ899" s="1"/>
  <c r="AW911"/>
  <c r="AX911" s="1"/>
  <c r="AY911" s="1"/>
  <c r="AZ911" s="1"/>
  <c r="AW915"/>
  <c r="AX915" s="1"/>
  <c r="AY915" s="1"/>
  <c r="AZ915" s="1"/>
  <c r="AW943"/>
  <c r="AX943" s="1"/>
  <c r="AY943" s="1"/>
  <c r="AZ943" s="1"/>
  <c r="AW947"/>
  <c r="AX947" s="1"/>
  <c r="AY947" s="1"/>
  <c r="AZ947" s="1"/>
  <c r="AW959"/>
  <c r="AX959" s="1"/>
  <c r="AY959" s="1"/>
  <c r="AZ959" s="1"/>
  <c r="AW975"/>
  <c r="AX975" s="1"/>
  <c r="AY975" s="1"/>
  <c r="AZ975" s="1"/>
  <c r="AW979"/>
  <c r="AX979" s="1"/>
  <c r="AY979" s="1"/>
  <c r="AZ979" s="1"/>
  <c r="AW991"/>
  <c r="AX991" s="1"/>
  <c r="AY991" s="1"/>
  <c r="AZ991" s="1"/>
  <c r="AW1007"/>
  <c r="AX1007" s="1"/>
  <c r="AY1007" s="1"/>
  <c r="AZ1007" s="1"/>
  <c r="AW1011"/>
  <c r="AX1011" s="1"/>
  <c r="AY1011" s="1"/>
  <c r="AZ1011" s="1"/>
  <c r="AW1023"/>
  <c r="AX1023" s="1"/>
  <c r="AY1023" s="1"/>
  <c r="AZ1023" s="1"/>
  <c r="AW1039"/>
  <c r="AX1039" s="1"/>
  <c r="AY1039" s="1"/>
  <c r="AZ1039" s="1"/>
  <c r="AW1055"/>
  <c r="AX1055" s="1"/>
  <c r="AY1055" s="1"/>
  <c r="AZ1055" s="1"/>
  <c r="AW1071"/>
  <c r="AX1071" s="1"/>
  <c r="AY1071" s="1"/>
  <c r="AZ1071" s="1"/>
  <c r="AW1087"/>
  <c r="AX1087" s="1"/>
  <c r="AY1087" s="1"/>
  <c r="AZ1087" s="1"/>
  <c r="AW1103"/>
  <c r="AX1103" s="1"/>
  <c r="AY1103" s="1"/>
  <c r="AZ1103" s="1"/>
  <c r="AW1107"/>
  <c r="AX1107" s="1"/>
  <c r="AY1107" s="1"/>
  <c r="AZ1107" s="1"/>
  <c r="AW1123"/>
  <c r="AX1123" s="1"/>
  <c r="AY1123" s="1"/>
  <c r="AZ1123" s="1"/>
  <c r="AW1135"/>
  <c r="AX1135" s="1"/>
  <c r="AY1135" s="1"/>
  <c r="AZ1135" s="1"/>
  <c r="AW1139"/>
  <c r="AX1139" s="1"/>
  <c r="AY1139" s="1"/>
  <c r="AZ1139" s="1"/>
  <c r="AW1155"/>
  <c r="AX1155" s="1"/>
  <c r="AY1155" s="1"/>
  <c r="AZ1155" s="1"/>
  <c r="AW1187"/>
  <c r="AX1187" s="1"/>
  <c r="AY1187" s="1"/>
  <c r="AZ1187" s="1"/>
  <c r="AW1219"/>
  <c r="AX1219" s="1"/>
  <c r="AY1219" s="1"/>
  <c r="AZ1219" s="1"/>
  <c r="AW1247"/>
  <c r="AX1247" s="1"/>
  <c r="AY1247" s="1"/>
  <c r="AZ1247" s="1"/>
  <c r="AW1263"/>
  <c r="AX1263" s="1"/>
  <c r="AY1263" s="1"/>
  <c r="AZ1263" s="1"/>
  <c r="AW1279"/>
  <c r="AX1279" s="1"/>
  <c r="AY1279" s="1"/>
  <c r="AZ1279" s="1"/>
  <c r="AW1295"/>
  <c r="AX1295" s="1"/>
  <c r="AY1295" s="1"/>
  <c r="AZ1295" s="1"/>
  <c r="AW1311"/>
  <c r="AX1311" s="1"/>
  <c r="AY1311" s="1"/>
  <c r="AZ1311" s="1"/>
  <c r="AW1343"/>
  <c r="AX1343" s="1"/>
  <c r="AY1343" s="1"/>
  <c r="AZ1343" s="1"/>
  <c r="AW1347"/>
  <c r="AX1347" s="1"/>
  <c r="AY1347" s="1"/>
  <c r="AZ1347" s="1"/>
  <c r="AW1359"/>
  <c r="AX1359" s="1"/>
  <c r="AY1359" s="1"/>
  <c r="AZ1359" s="1"/>
  <c r="AW1375"/>
  <c r="AX1375" s="1"/>
  <c r="AY1375" s="1"/>
  <c r="AZ1375" s="1"/>
  <c r="AW1391"/>
  <c r="AX1391" s="1"/>
  <c r="AY1391" s="1"/>
  <c r="AZ1391" s="1"/>
  <c r="AW1411"/>
  <c r="AX1411" s="1"/>
  <c r="AY1411" s="1"/>
  <c r="AZ1411" s="1"/>
  <c r="AW1427"/>
  <c r="AX1427" s="1"/>
  <c r="AY1427" s="1"/>
  <c r="AZ1427" s="1"/>
  <c r="AW1443"/>
  <c r="AX1443" s="1"/>
  <c r="AY1443" s="1"/>
  <c r="AZ1443" s="1"/>
  <c r="AW1459"/>
  <c r="AX1459" s="1"/>
  <c r="AY1459" s="1"/>
  <c r="AZ1459" s="1"/>
  <c r="AW1475"/>
  <c r="AX1475" s="1"/>
  <c r="AY1475" s="1"/>
  <c r="AZ1475" s="1"/>
  <c r="AW1491"/>
  <c r="AX1491" s="1"/>
  <c r="AY1491" s="1"/>
  <c r="AZ1491" s="1"/>
  <c r="AW1503"/>
  <c r="AX1503" s="1"/>
  <c r="AY1503" s="1"/>
  <c r="AZ1503" s="1"/>
  <c r="AW1519"/>
  <c r="AX1519" s="1"/>
  <c r="AY1519" s="1"/>
  <c r="AZ1519" s="1"/>
  <c r="AW1535"/>
  <c r="AX1535" s="1"/>
  <c r="AY1535" s="1"/>
  <c r="AZ1535" s="1"/>
  <c r="AW1551"/>
  <c r="AX1551" s="1"/>
  <c r="AY1551" s="1"/>
  <c r="AZ1551" s="1"/>
  <c r="AW1567"/>
  <c r="AX1567" s="1"/>
  <c r="AY1567" s="1"/>
  <c r="AZ1567" s="1"/>
  <c r="AW1583"/>
  <c r="AX1583" s="1"/>
  <c r="AY1583" s="1"/>
  <c r="AZ1583" s="1"/>
  <c r="AW1599"/>
  <c r="AX1599" s="1"/>
  <c r="AY1599" s="1"/>
  <c r="AZ1599" s="1"/>
  <c r="AW1603"/>
  <c r="AX1603" s="1"/>
  <c r="AY1603" s="1"/>
  <c r="AZ1603" s="1"/>
  <c r="AW1615"/>
  <c r="AX1615" s="1"/>
  <c r="AY1615" s="1"/>
  <c r="AZ1615" s="1"/>
  <c r="AW1619"/>
  <c r="AX1619" s="1"/>
  <c r="AY1619" s="1"/>
  <c r="AZ1619" s="1"/>
  <c r="AW1631"/>
  <c r="AX1631" s="1"/>
  <c r="AY1631" s="1"/>
  <c r="AZ1631" s="1"/>
  <c r="AW1635"/>
  <c r="AX1635" s="1"/>
  <c r="AY1635" s="1"/>
  <c r="AZ1635" s="1"/>
  <c r="AW1647"/>
  <c r="AX1647" s="1"/>
  <c r="AY1647" s="1"/>
  <c r="AZ1647" s="1"/>
  <c r="AW1651"/>
  <c r="AX1651" s="1"/>
  <c r="AY1651" s="1"/>
  <c r="AZ1651" s="1"/>
  <c r="AW1663"/>
  <c r="AX1663" s="1"/>
  <c r="AY1663" s="1"/>
  <c r="AZ1663" s="1"/>
  <c r="AW1667"/>
  <c r="AX1667" s="1"/>
  <c r="AY1667" s="1"/>
  <c r="AZ1667" s="1"/>
  <c r="AW1679"/>
  <c r="AX1679" s="1"/>
  <c r="AY1679" s="1"/>
  <c r="AZ1679" s="1"/>
  <c r="AW1683"/>
  <c r="AX1683" s="1"/>
  <c r="AY1683" s="1"/>
  <c r="AZ1683" s="1"/>
  <c r="AW1695"/>
  <c r="AX1695" s="1"/>
  <c r="AY1695" s="1"/>
  <c r="AZ1695" s="1"/>
  <c r="AW1699"/>
  <c r="AX1699" s="1"/>
  <c r="AY1699" s="1"/>
  <c r="AZ1699" s="1"/>
  <c r="AW1711"/>
  <c r="AX1711" s="1"/>
  <c r="AY1711" s="1"/>
  <c r="AZ1711" s="1"/>
  <c r="AW1715"/>
  <c r="AX1715" s="1"/>
  <c r="AY1715" s="1"/>
  <c r="AZ1715" s="1"/>
  <c r="AW1727"/>
  <c r="AX1727" s="1"/>
  <c r="AY1727" s="1"/>
  <c r="AZ1727" s="1"/>
  <c r="AW1731"/>
  <c r="AX1731" s="1"/>
  <c r="AY1731" s="1"/>
  <c r="AZ1731" s="1"/>
  <c r="AW90"/>
  <c r="AX90" s="1"/>
  <c r="AY90" s="1"/>
  <c r="AZ90" s="1"/>
  <c r="AW190"/>
  <c r="AX190" s="1"/>
  <c r="AY190" s="1"/>
  <c r="AZ190" s="1"/>
  <c r="AW238"/>
  <c r="AX238" s="1"/>
  <c r="AY238" s="1"/>
  <c r="AZ238" s="1"/>
  <c r="AW286"/>
  <c r="AX286" s="1"/>
  <c r="AY286" s="1"/>
  <c r="AZ286" s="1"/>
  <c r="AW354"/>
  <c r="AX354" s="1"/>
  <c r="AY354" s="1"/>
  <c r="AZ354" s="1"/>
  <c r="AW390"/>
  <c r="AX390" s="1"/>
  <c r="AY390" s="1"/>
  <c r="AZ390" s="1"/>
  <c r="AW398"/>
  <c r="AX398" s="1"/>
  <c r="AY398" s="1"/>
  <c r="AZ398" s="1"/>
  <c r="AW434"/>
  <c r="AX434" s="1"/>
  <c r="AY434" s="1"/>
  <c r="AZ434" s="1"/>
  <c r="AW498"/>
  <c r="AX498" s="1"/>
  <c r="AY498" s="1"/>
  <c r="AZ498" s="1"/>
  <c r="AW614"/>
  <c r="AX614" s="1"/>
  <c r="AY614" s="1"/>
  <c r="AZ614" s="1"/>
  <c r="AW675"/>
  <c r="AX675" s="1"/>
  <c r="AY675" s="1"/>
  <c r="AZ675" s="1"/>
  <c r="AW793"/>
  <c r="AX793" s="1"/>
  <c r="AY793" s="1"/>
  <c r="AZ793" s="1"/>
  <c r="AW877"/>
  <c r="AX877" s="1"/>
  <c r="AY877" s="1"/>
  <c r="AZ877" s="1"/>
  <c r="AW881"/>
  <c r="AX881" s="1"/>
  <c r="AY881" s="1"/>
  <c r="AZ881" s="1"/>
  <c r="AW921"/>
  <c r="AX921" s="1"/>
  <c r="AY921" s="1"/>
  <c r="AZ921" s="1"/>
  <c r="AW1513"/>
  <c r="AX1513" s="1"/>
  <c r="AY1513" s="1"/>
  <c r="AZ1513" s="1"/>
  <c r="AW1585"/>
  <c r="AX1585" s="1"/>
  <c r="AY1585" s="1"/>
  <c r="AZ1585" s="1"/>
  <c r="AW1625"/>
  <c r="AX1625" s="1"/>
  <c r="AY1625" s="1"/>
  <c r="AZ1625" s="1"/>
  <c r="AW1681"/>
  <c r="AX1681" s="1"/>
  <c r="AY1681" s="1"/>
  <c r="AZ1681" s="1"/>
  <c r="AW1693"/>
  <c r="AX1693" s="1"/>
  <c r="AY1693" s="1"/>
  <c r="AZ1693" s="1"/>
  <c r="AW1737"/>
  <c r="AX1737" s="1"/>
  <c r="AY1737" s="1"/>
  <c r="AZ1737" s="1"/>
  <c r="AW2148"/>
  <c r="AX2148" s="1"/>
  <c r="AY2148" s="1"/>
  <c r="AZ2148" s="1"/>
  <c r="AW2100"/>
  <c r="AX2100" s="1"/>
  <c r="AY2100" s="1"/>
  <c r="AZ2100" s="1"/>
  <c r="AW2070"/>
  <c r="AX2070" s="1"/>
  <c r="AY2070" s="1"/>
  <c r="AZ2070" s="1"/>
  <c r="AW2086"/>
  <c r="AX2086" s="1"/>
  <c r="AY2086" s="1"/>
  <c r="AZ2086" s="1"/>
  <c r="AW2019"/>
  <c r="AX2019" s="1"/>
  <c r="AY2019" s="1"/>
  <c r="AZ2019" s="1"/>
  <c r="AW1974"/>
  <c r="AX1974" s="1"/>
  <c r="AY1974" s="1"/>
  <c r="AZ1974" s="1"/>
  <c r="AW1978"/>
  <c r="AX1978" s="1"/>
  <c r="AY1978" s="1"/>
  <c r="AZ1978" s="1"/>
  <c r="AW1948"/>
  <c r="AX1948" s="1"/>
  <c r="AY1948" s="1"/>
  <c r="AZ1948" s="1"/>
  <c r="AW1952"/>
  <c r="AX1952" s="1"/>
  <c r="AY1952" s="1"/>
  <c r="AZ1952" s="1"/>
  <c r="AW1883"/>
  <c r="AX1883" s="1"/>
  <c r="AY1883" s="1"/>
  <c r="AZ1883" s="1"/>
  <c r="AW1899"/>
  <c r="AX1899" s="1"/>
  <c r="AY1899" s="1"/>
  <c r="AZ1899" s="1"/>
  <c r="AW1915"/>
  <c r="AX1915" s="1"/>
  <c r="AY1915" s="1"/>
  <c r="AZ1915" s="1"/>
  <c r="AW1935"/>
  <c r="AX1935" s="1"/>
  <c r="AY1935" s="1"/>
  <c r="AZ1935" s="1"/>
  <c r="AW1862"/>
  <c r="AX1862" s="1"/>
  <c r="AY1862" s="1"/>
  <c r="AZ1862" s="1"/>
  <c r="AW1812"/>
  <c r="AX1812" s="1"/>
  <c r="AY1812" s="1"/>
  <c r="AZ1812" s="1"/>
  <c r="AW1816"/>
  <c r="AX1816" s="1"/>
  <c r="AY1816" s="1"/>
  <c r="AZ1816" s="1"/>
  <c r="AW1828"/>
  <c r="AX1828" s="1"/>
  <c r="AY1828" s="1"/>
  <c r="AZ1828" s="1"/>
  <c r="AW1786"/>
  <c r="AX1786" s="1"/>
  <c r="AY1786" s="1"/>
  <c r="AZ1786" s="1"/>
  <c r="AW1802"/>
  <c r="AX1802" s="1"/>
  <c r="AY1802" s="1"/>
  <c r="AZ1802" s="1"/>
  <c r="AW1754"/>
  <c r="AX1754" s="1"/>
  <c r="AY1754" s="1"/>
  <c r="AZ1754" s="1"/>
  <c r="AW1770"/>
  <c r="AX1770" s="1"/>
  <c r="AY1770" s="1"/>
  <c r="AZ1770" s="1"/>
  <c r="AW749"/>
  <c r="AX749" s="1"/>
  <c r="AY749" s="1"/>
  <c r="AZ749" s="1"/>
  <c r="AW697"/>
  <c r="AX697" s="1"/>
  <c r="AY697" s="1"/>
  <c r="AZ697" s="1"/>
  <c r="AW722"/>
  <c r="AX722" s="1"/>
  <c r="AY722" s="1"/>
  <c r="AZ722" s="1"/>
  <c r="AW726"/>
  <c r="AX726" s="1"/>
  <c r="AY726" s="1"/>
  <c r="AZ726" s="1"/>
  <c r="AW627"/>
  <c r="AX627" s="1"/>
  <c r="AY627" s="1"/>
  <c r="AZ627" s="1"/>
  <c r="AW643"/>
  <c r="AX643" s="1"/>
  <c r="AY643" s="1"/>
  <c r="AZ643" s="1"/>
  <c r="AW664"/>
  <c r="AX664" s="1"/>
  <c r="AY664" s="1"/>
  <c r="AZ664" s="1"/>
  <c r="AW577"/>
  <c r="AX577" s="1"/>
  <c r="AY577" s="1"/>
  <c r="AZ577" s="1"/>
  <c r="AW572"/>
  <c r="AX572" s="1"/>
  <c r="AY572" s="1"/>
  <c r="AZ572" s="1"/>
  <c r="AW5"/>
  <c r="AX5" s="1"/>
  <c r="AY5" s="1"/>
  <c r="AZ5" s="1"/>
  <c r="AW33"/>
  <c r="AX33" s="1"/>
  <c r="AY33" s="1"/>
  <c r="AZ33" s="1"/>
  <c r="AW49"/>
  <c r="AX49" s="1"/>
  <c r="AY49" s="1"/>
  <c r="AZ49" s="1"/>
  <c r="AW65"/>
  <c r="AX65" s="1"/>
  <c r="AY65" s="1"/>
  <c r="AZ65" s="1"/>
  <c r="AW81"/>
  <c r="AX81" s="1"/>
  <c r="AY81" s="1"/>
  <c r="AZ81" s="1"/>
  <c r="AW85"/>
  <c r="AX85" s="1"/>
  <c r="AY85" s="1"/>
  <c r="AZ85" s="1"/>
  <c r="AW97"/>
  <c r="AX97" s="1"/>
  <c r="AY97" s="1"/>
  <c r="AZ97" s="1"/>
  <c r="AW101"/>
  <c r="AX101" s="1"/>
  <c r="AY101" s="1"/>
  <c r="AZ101" s="1"/>
  <c r="AW113"/>
  <c r="AX113" s="1"/>
  <c r="AY113" s="1"/>
  <c r="AZ113" s="1"/>
  <c r="AW129"/>
  <c r="AX129" s="1"/>
  <c r="AY129" s="1"/>
  <c r="AZ129" s="1"/>
  <c r="AW133"/>
  <c r="AX133" s="1"/>
  <c r="AY133" s="1"/>
  <c r="AZ133" s="1"/>
  <c r="AW145"/>
  <c r="AX145" s="1"/>
  <c r="AY145" s="1"/>
  <c r="AZ145" s="1"/>
  <c r="AW149"/>
  <c r="AX149" s="1"/>
  <c r="AY149" s="1"/>
  <c r="AZ149" s="1"/>
  <c r="AW177"/>
  <c r="AX177" s="1"/>
  <c r="AY177" s="1"/>
  <c r="AZ177" s="1"/>
  <c r="AW181"/>
  <c r="AX181" s="1"/>
  <c r="AY181" s="1"/>
  <c r="AZ181" s="1"/>
  <c r="AW193"/>
  <c r="AX193" s="1"/>
  <c r="AY193" s="1"/>
  <c r="AZ193" s="1"/>
  <c r="AW209"/>
  <c r="AX209" s="1"/>
  <c r="AY209" s="1"/>
  <c r="AZ209" s="1"/>
  <c r="AW225"/>
  <c r="AX225" s="1"/>
  <c r="AY225" s="1"/>
  <c r="AZ225" s="1"/>
  <c r="AW241"/>
  <c r="AX241" s="1"/>
  <c r="AY241" s="1"/>
  <c r="AZ241" s="1"/>
  <c r="AW273"/>
  <c r="AX273" s="1"/>
  <c r="AY273" s="1"/>
  <c r="AZ273" s="1"/>
  <c r="AW325"/>
  <c r="AX325" s="1"/>
  <c r="AY325" s="1"/>
  <c r="AZ325" s="1"/>
  <c r="AW341"/>
  <c r="AX341" s="1"/>
  <c r="AY341" s="1"/>
  <c r="AZ341" s="1"/>
  <c r="AW353"/>
  <c r="AX353" s="1"/>
  <c r="AY353" s="1"/>
  <c r="AZ353" s="1"/>
  <c r="AW369"/>
  <c r="AX369" s="1"/>
  <c r="AY369" s="1"/>
  <c r="AZ369" s="1"/>
  <c r="AW385"/>
  <c r="AX385" s="1"/>
  <c r="AY385" s="1"/>
  <c r="AZ385" s="1"/>
  <c r="AW389"/>
  <c r="AX389" s="1"/>
  <c r="AY389" s="1"/>
  <c r="AZ389" s="1"/>
  <c r="AW401"/>
  <c r="AX401" s="1"/>
  <c r="AY401" s="1"/>
  <c r="AZ401" s="1"/>
  <c r="AW433"/>
  <c r="AX433" s="1"/>
  <c r="AY433" s="1"/>
  <c r="AZ433" s="1"/>
  <c r="AW437"/>
  <c r="AX437" s="1"/>
  <c r="AY437" s="1"/>
  <c r="AZ437" s="1"/>
  <c r="AW465"/>
  <c r="AX465" s="1"/>
  <c r="AY465" s="1"/>
  <c r="AZ465" s="1"/>
  <c r="AW481"/>
  <c r="AX481" s="1"/>
  <c r="AY481" s="1"/>
  <c r="AZ481" s="1"/>
  <c r="AW497"/>
  <c r="AX497" s="1"/>
  <c r="AY497" s="1"/>
  <c r="AZ497" s="1"/>
  <c r="AW501"/>
  <c r="AX501" s="1"/>
  <c r="AY501" s="1"/>
  <c r="AZ501" s="1"/>
  <c r="AW529"/>
  <c r="AX529" s="1"/>
  <c r="AY529" s="1"/>
  <c r="AZ529" s="1"/>
  <c r="AW545"/>
  <c r="AX545" s="1"/>
  <c r="AY545" s="1"/>
  <c r="AZ545" s="1"/>
  <c r="AW601"/>
  <c r="AX601" s="1"/>
  <c r="AY601" s="1"/>
  <c r="AZ601" s="1"/>
  <c r="AW756"/>
  <c r="AX756" s="1"/>
  <c r="AY756" s="1"/>
  <c r="AZ756" s="1"/>
  <c r="AW772"/>
  <c r="AX772" s="1"/>
  <c r="AY772" s="1"/>
  <c r="AZ772" s="1"/>
  <c r="AW868"/>
  <c r="AX868" s="1"/>
  <c r="AY868" s="1"/>
  <c r="AZ868" s="1"/>
  <c r="AW872"/>
  <c r="AX872" s="1"/>
  <c r="AY872" s="1"/>
  <c r="AZ872" s="1"/>
  <c r="AW884"/>
  <c r="AX884" s="1"/>
  <c r="AY884" s="1"/>
  <c r="AZ884" s="1"/>
  <c r="AW888"/>
  <c r="AX888" s="1"/>
  <c r="AY888" s="1"/>
  <c r="AZ888" s="1"/>
  <c r="AW900"/>
  <c r="AX900" s="1"/>
  <c r="AY900" s="1"/>
  <c r="AZ900" s="1"/>
  <c r="AW916"/>
  <c r="AX916" s="1"/>
  <c r="AY916" s="1"/>
  <c r="AZ916" s="1"/>
  <c r="AW920"/>
  <c r="AX920" s="1"/>
  <c r="AY920" s="1"/>
  <c r="AZ920" s="1"/>
  <c r="AW932"/>
  <c r="AX932" s="1"/>
  <c r="AY932" s="1"/>
  <c r="AZ932" s="1"/>
  <c r="AW948"/>
  <c r="AX948" s="1"/>
  <c r="AY948" s="1"/>
  <c r="AZ948" s="1"/>
  <c r="AW964"/>
  <c r="AX964" s="1"/>
  <c r="AY964" s="1"/>
  <c r="AZ964" s="1"/>
  <c r="AW980"/>
  <c r="AX980" s="1"/>
  <c r="AY980" s="1"/>
  <c r="AZ980" s="1"/>
  <c r="AW996"/>
  <c r="AX996" s="1"/>
  <c r="AY996" s="1"/>
  <c r="AZ996" s="1"/>
  <c r="AW1012"/>
  <c r="AX1012" s="1"/>
  <c r="AY1012" s="1"/>
  <c r="AZ1012" s="1"/>
  <c r="AW1028"/>
  <c r="AX1028" s="1"/>
  <c r="AY1028" s="1"/>
  <c r="AZ1028" s="1"/>
  <c r="AW1044"/>
  <c r="AX1044" s="1"/>
  <c r="AY1044" s="1"/>
  <c r="AZ1044" s="1"/>
  <c r="AW1060"/>
  <c r="AX1060" s="1"/>
  <c r="AY1060" s="1"/>
  <c r="AZ1060" s="1"/>
  <c r="AW1064"/>
  <c r="AX1064" s="1"/>
  <c r="AY1064" s="1"/>
  <c r="AZ1064" s="1"/>
  <c r="AW1076"/>
  <c r="AX1076" s="1"/>
  <c r="AY1076" s="1"/>
  <c r="AZ1076" s="1"/>
  <c r="AW1092"/>
  <c r="AX1092" s="1"/>
  <c r="AY1092" s="1"/>
  <c r="AZ1092" s="1"/>
  <c r="AW1108"/>
  <c r="AX1108" s="1"/>
  <c r="AY1108" s="1"/>
  <c r="AZ1108" s="1"/>
  <c r="AW1140"/>
  <c r="AX1140" s="1"/>
  <c r="AY1140" s="1"/>
  <c r="AZ1140" s="1"/>
  <c r="AW1156"/>
  <c r="AX1156" s="1"/>
  <c r="AY1156" s="1"/>
  <c r="AZ1156" s="1"/>
  <c r="AW1172"/>
  <c r="AX1172" s="1"/>
  <c r="AY1172" s="1"/>
  <c r="AZ1172" s="1"/>
  <c r="AW1188"/>
  <c r="AX1188" s="1"/>
  <c r="AY1188" s="1"/>
  <c r="AZ1188" s="1"/>
  <c r="AW1204"/>
  <c r="AX1204" s="1"/>
  <c r="AY1204" s="1"/>
  <c r="AZ1204" s="1"/>
  <c r="AW1220"/>
  <c r="AX1220" s="1"/>
  <c r="AY1220" s="1"/>
  <c r="AZ1220" s="1"/>
  <c r="AW1236"/>
  <c r="AX1236" s="1"/>
  <c r="AY1236" s="1"/>
  <c r="AZ1236" s="1"/>
  <c r="AW1252"/>
  <c r="AX1252" s="1"/>
  <c r="AY1252" s="1"/>
  <c r="AZ1252" s="1"/>
  <c r="AW1268"/>
  <c r="AX1268" s="1"/>
  <c r="AY1268" s="1"/>
  <c r="AZ1268" s="1"/>
  <c r="AW1284"/>
  <c r="AX1284" s="1"/>
  <c r="AY1284" s="1"/>
  <c r="AZ1284" s="1"/>
  <c r="AW1300"/>
  <c r="AX1300" s="1"/>
  <c r="AY1300" s="1"/>
  <c r="AZ1300" s="1"/>
  <c r="AW1320"/>
  <c r="AX1320" s="1"/>
  <c r="AY1320" s="1"/>
  <c r="AZ1320" s="1"/>
  <c r="AW1336"/>
  <c r="AX1336" s="1"/>
  <c r="AY1336" s="1"/>
  <c r="AZ1336" s="1"/>
  <c r="AW1348"/>
  <c r="AX1348" s="1"/>
  <c r="AY1348" s="1"/>
  <c r="AZ1348" s="1"/>
  <c r="AW1352"/>
  <c r="AX1352" s="1"/>
  <c r="AY1352" s="1"/>
  <c r="AZ1352" s="1"/>
  <c r="AW1412"/>
  <c r="AX1412" s="1"/>
  <c r="AY1412" s="1"/>
  <c r="AZ1412" s="1"/>
  <c r="AW1416"/>
  <c r="AX1416" s="1"/>
  <c r="AY1416" s="1"/>
  <c r="AZ1416" s="1"/>
  <c r="AW1428"/>
  <c r="AX1428" s="1"/>
  <c r="AY1428" s="1"/>
  <c r="AZ1428" s="1"/>
  <c r="AW1432"/>
  <c r="AX1432" s="1"/>
  <c r="AY1432" s="1"/>
  <c r="AZ1432" s="1"/>
  <c r="AW1444"/>
  <c r="AX1444" s="1"/>
  <c r="AY1444" s="1"/>
  <c r="AZ1444" s="1"/>
  <c r="AW1448"/>
  <c r="AX1448" s="1"/>
  <c r="AY1448" s="1"/>
  <c r="AZ1448" s="1"/>
  <c r="AW1460"/>
  <c r="AX1460" s="1"/>
  <c r="AY1460" s="1"/>
  <c r="AZ1460" s="1"/>
  <c r="AW1464"/>
  <c r="AX1464" s="1"/>
  <c r="AY1464" s="1"/>
  <c r="AZ1464" s="1"/>
  <c r="AW1476"/>
  <c r="AX1476" s="1"/>
  <c r="AY1476" s="1"/>
  <c r="AZ1476" s="1"/>
  <c r="AW1480"/>
  <c r="AX1480" s="1"/>
  <c r="AY1480" s="1"/>
  <c r="AZ1480" s="1"/>
  <c r="AW1492"/>
  <c r="AX1492" s="1"/>
  <c r="AY1492" s="1"/>
  <c r="AZ1492" s="1"/>
  <c r="AW1496"/>
  <c r="AX1496" s="1"/>
  <c r="AY1496" s="1"/>
  <c r="AZ1496" s="1"/>
  <c r="AW1508"/>
  <c r="AX1508" s="1"/>
  <c r="AY1508" s="1"/>
  <c r="AZ1508" s="1"/>
  <c r="AW1524"/>
  <c r="AX1524" s="1"/>
  <c r="AY1524" s="1"/>
  <c r="AZ1524" s="1"/>
  <c r="AW1540"/>
  <c r="AX1540" s="1"/>
  <c r="AY1540" s="1"/>
  <c r="AZ1540" s="1"/>
  <c r="AW1556"/>
  <c r="AX1556" s="1"/>
  <c r="AY1556" s="1"/>
  <c r="AZ1556" s="1"/>
  <c r="AW1572"/>
  <c r="AX1572" s="1"/>
  <c r="AY1572" s="1"/>
  <c r="AZ1572" s="1"/>
  <c r="AW1588"/>
  <c r="AX1588" s="1"/>
  <c r="AY1588" s="1"/>
  <c r="AZ1588" s="1"/>
  <c r="AW1604"/>
  <c r="AX1604" s="1"/>
  <c r="AY1604" s="1"/>
  <c r="AZ1604" s="1"/>
  <c r="AW1620"/>
  <c r="AX1620" s="1"/>
  <c r="AY1620" s="1"/>
  <c r="AZ1620" s="1"/>
  <c r="AW1636"/>
  <c r="AX1636" s="1"/>
  <c r="AY1636" s="1"/>
  <c r="AZ1636" s="1"/>
  <c r="AW1652"/>
  <c r="AX1652" s="1"/>
  <c r="AY1652" s="1"/>
  <c r="AZ1652" s="1"/>
  <c r="AW1668"/>
  <c r="AX1668" s="1"/>
  <c r="AY1668" s="1"/>
  <c r="AZ1668" s="1"/>
  <c r="AW1684"/>
  <c r="AX1684" s="1"/>
  <c r="AY1684" s="1"/>
  <c r="AZ1684" s="1"/>
  <c r="AW1700"/>
  <c r="AX1700" s="1"/>
  <c r="AY1700" s="1"/>
  <c r="AZ1700" s="1"/>
  <c r="AW1716"/>
  <c r="AX1716" s="1"/>
  <c r="AY1716" s="1"/>
  <c r="AZ1716" s="1"/>
  <c r="AW1732"/>
  <c r="AX1732" s="1"/>
  <c r="AY1732" s="1"/>
  <c r="AZ1732" s="1"/>
  <c r="AW1736"/>
  <c r="AX1736" s="1"/>
  <c r="AY1736" s="1"/>
  <c r="AZ1736" s="1"/>
  <c r="AW2145"/>
  <c r="AX2145" s="1"/>
  <c r="AY2145" s="1"/>
  <c r="AZ2145" s="1"/>
  <c r="AW2107"/>
  <c r="AX2107" s="1"/>
  <c r="AY2107" s="1"/>
  <c r="AZ2107" s="1"/>
  <c r="AW2123"/>
  <c r="AX2123" s="1"/>
  <c r="AY2123" s="1"/>
  <c r="AZ2123" s="1"/>
  <c r="AW2105"/>
  <c r="AX2105" s="1"/>
  <c r="AY2105" s="1"/>
  <c r="AZ2105" s="1"/>
  <c r="AW2067"/>
  <c r="AX2067" s="1"/>
  <c r="AY2067" s="1"/>
  <c r="AZ2067" s="1"/>
  <c r="AW2087"/>
  <c r="AX2087" s="1"/>
  <c r="AY2087" s="1"/>
  <c r="AZ2087" s="1"/>
  <c r="AW2033"/>
  <c r="AX2033" s="1"/>
  <c r="AY2033" s="1"/>
  <c r="AZ2033" s="1"/>
  <c r="AW1945"/>
  <c r="AX1945" s="1"/>
  <c r="AY1945" s="1"/>
  <c r="AZ1945" s="1"/>
  <c r="AW1904"/>
  <c r="AX1904" s="1"/>
  <c r="AY1904" s="1"/>
  <c r="AZ1904" s="1"/>
  <c r="AW1928"/>
  <c r="AX1928" s="1"/>
  <c r="AY1928" s="1"/>
  <c r="AZ1928" s="1"/>
  <c r="AW1936"/>
  <c r="AX1936" s="1"/>
  <c r="AY1936" s="1"/>
  <c r="AZ1936" s="1"/>
  <c r="AW1871"/>
  <c r="AX1871" s="1"/>
  <c r="AY1871" s="1"/>
  <c r="AZ1871" s="1"/>
  <c r="AW1759"/>
  <c r="AX1759" s="1"/>
  <c r="AY1759" s="1"/>
  <c r="AZ1759" s="1"/>
  <c r="AW1763"/>
  <c r="AX1763" s="1"/>
  <c r="AY1763" s="1"/>
  <c r="AZ1763" s="1"/>
  <c r="AW698"/>
  <c r="AX698" s="1"/>
  <c r="AY698" s="1"/>
  <c r="AZ698" s="1"/>
  <c r="AW731"/>
  <c r="AX731" s="1"/>
  <c r="AY731" s="1"/>
  <c r="AZ731" s="1"/>
  <c r="AW628"/>
  <c r="AX628" s="1"/>
  <c r="AY628" s="1"/>
  <c r="AZ628" s="1"/>
  <c r="AW656"/>
  <c r="AX656" s="1"/>
  <c r="AY656" s="1"/>
  <c r="AZ656" s="1"/>
  <c r="AW569"/>
  <c r="AX569" s="1"/>
  <c r="AY569" s="1"/>
  <c r="AZ569" s="1"/>
  <c r="AW573"/>
  <c r="AX573" s="1"/>
  <c r="AY573" s="1"/>
  <c r="AZ573" s="1"/>
  <c r="AW18"/>
  <c r="AX18" s="1"/>
  <c r="AY18" s="1"/>
  <c r="AZ18" s="1"/>
  <c r="AW58"/>
  <c r="AX58" s="1"/>
  <c r="AY58" s="1"/>
  <c r="AZ58" s="1"/>
  <c r="AW102"/>
  <c r="AX102" s="1"/>
  <c r="AY102" s="1"/>
  <c r="AZ102" s="1"/>
  <c r="AW106"/>
  <c r="AX106" s="1"/>
  <c r="AY106" s="1"/>
  <c r="AZ106" s="1"/>
  <c r="AW150"/>
  <c r="AX150" s="1"/>
  <c r="AY150" s="1"/>
  <c r="AZ150" s="1"/>
  <c r="AW214"/>
  <c r="AX214" s="1"/>
  <c r="AY214" s="1"/>
  <c r="AZ214" s="1"/>
  <c r="AW230"/>
  <c r="AX230" s="1"/>
  <c r="AY230" s="1"/>
  <c r="AZ230" s="1"/>
  <c r="AW290"/>
  <c r="AX290" s="1"/>
  <c r="AY290" s="1"/>
  <c r="AZ290" s="1"/>
  <c r="AW294"/>
  <c r="AX294" s="1"/>
  <c r="AY294" s="1"/>
  <c r="AZ294" s="1"/>
  <c r="AW414"/>
  <c r="AX414" s="1"/>
  <c r="AY414" s="1"/>
  <c r="AZ414" s="1"/>
  <c r="AW478"/>
  <c r="AX478" s="1"/>
  <c r="AY478" s="1"/>
  <c r="AZ478" s="1"/>
  <c r="AW590"/>
  <c r="AX590" s="1"/>
  <c r="AY590" s="1"/>
  <c r="AZ590" s="1"/>
  <c r="AW801"/>
  <c r="AX801" s="1"/>
  <c r="AY801" s="1"/>
  <c r="AZ801" s="1"/>
  <c r="AW869"/>
  <c r="AX869" s="1"/>
  <c r="AY869" s="1"/>
  <c r="AZ869" s="1"/>
  <c r="AW957"/>
  <c r="AX957" s="1"/>
  <c r="AY957" s="1"/>
  <c r="AZ957" s="1"/>
  <c r="AW1009"/>
  <c r="AX1009" s="1"/>
  <c r="AY1009" s="1"/>
  <c r="AZ1009" s="1"/>
  <c r="AW1021"/>
  <c r="AX1021" s="1"/>
  <c r="AY1021" s="1"/>
  <c r="AZ1021" s="1"/>
  <c r="AW1049"/>
  <c r="AX1049" s="1"/>
  <c r="AY1049" s="1"/>
  <c r="AZ1049" s="1"/>
  <c r="AW1129"/>
  <c r="AX1129" s="1"/>
  <c r="AY1129" s="1"/>
  <c r="AZ1129" s="1"/>
  <c r="AW1225"/>
  <c r="AX1225" s="1"/>
  <c r="AY1225" s="1"/>
  <c r="AZ1225" s="1"/>
  <c r="AW1265"/>
  <c r="AX1265" s="1"/>
  <c r="AY1265" s="1"/>
  <c r="AZ1265" s="1"/>
  <c r="AW1317"/>
  <c r="AX1317" s="1"/>
  <c r="AY1317" s="1"/>
  <c r="AZ1317" s="1"/>
  <c r="AW1353"/>
  <c r="AX1353" s="1"/>
  <c r="AY1353" s="1"/>
  <c r="AZ1353" s="1"/>
  <c r="AW1453"/>
  <c r="AX1453" s="1"/>
  <c r="AY1453" s="1"/>
  <c r="AZ1453" s="1"/>
  <c r="AW1489"/>
  <c r="AX1489" s="1"/>
  <c r="AY1489" s="1"/>
  <c r="AZ1489" s="1"/>
  <c r="AW1493"/>
  <c r="AX1493" s="1"/>
  <c r="AY1493" s="1"/>
  <c r="AZ1493" s="1"/>
  <c r="AW1541"/>
  <c r="AX1541" s="1"/>
  <c r="AY1541" s="1"/>
  <c r="AZ1541" s="1"/>
  <c r="AW1669"/>
  <c r="AX1669" s="1"/>
  <c r="AY1669" s="1"/>
  <c r="AZ1669" s="1"/>
  <c r="AW1733"/>
  <c r="AX1733" s="1"/>
  <c r="AY1733" s="1"/>
  <c r="AZ1733" s="1"/>
  <c r="AW2063"/>
  <c r="AX2063" s="1"/>
  <c r="AY2063" s="1"/>
  <c r="AZ2063" s="1"/>
  <c r="AW2052"/>
  <c r="AX2052" s="1"/>
  <c r="AY2052" s="1"/>
  <c r="AZ2052" s="1"/>
  <c r="AW2046"/>
  <c r="AX2046" s="1"/>
  <c r="AY2046" s="1"/>
  <c r="AZ2046" s="1"/>
  <c r="AW1990"/>
  <c r="AX1990" s="1"/>
  <c r="AY1990" s="1"/>
  <c r="AZ1990" s="1"/>
  <c r="AW1994"/>
  <c r="AX1994" s="1"/>
  <c r="AY1994" s="1"/>
  <c r="AZ1994" s="1"/>
  <c r="AW1959"/>
  <c r="AX1959" s="1"/>
  <c r="AY1959" s="1"/>
  <c r="AZ1959" s="1"/>
  <c r="AW1967"/>
  <c r="AX1967" s="1"/>
  <c r="AY1967" s="1"/>
  <c r="AZ1967" s="1"/>
  <c r="AW1884"/>
  <c r="AX1884" s="1"/>
  <c r="AY1884" s="1"/>
  <c r="AZ1884" s="1"/>
  <c r="AW1892"/>
  <c r="AX1892" s="1"/>
  <c r="AY1892" s="1"/>
  <c r="AZ1892" s="1"/>
  <c r="AW1916"/>
  <c r="AX1916" s="1"/>
  <c r="AY1916" s="1"/>
  <c r="AZ1916" s="1"/>
  <c r="AW1920"/>
  <c r="AX1920" s="1"/>
  <c r="AY1920" s="1"/>
  <c r="AZ1920" s="1"/>
  <c r="AW1867"/>
  <c r="AX1867" s="1"/>
  <c r="AY1867" s="1"/>
  <c r="AZ1867" s="1"/>
  <c r="AW1825"/>
  <c r="AX1825" s="1"/>
  <c r="AY1825" s="1"/>
  <c r="AZ1825" s="1"/>
  <c r="AW1783"/>
  <c r="AX1783" s="1"/>
  <c r="AY1783" s="1"/>
  <c r="AZ1783" s="1"/>
  <c r="AW750"/>
  <c r="AX750" s="1"/>
  <c r="AY750" s="1"/>
  <c r="AZ750" s="1"/>
  <c r="AW644"/>
  <c r="AX644" s="1"/>
  <c r="AY644" s="1"/>
  <c r="AZ644" s="1"/>
  <c r="AW582"/>
  <c r="AX582" s="1"/>
  <c r="AY582" s="1"/>
  <c r="AZ582" s="1"/>
  <c r="AW553"/>
  <c r="AX553" s="1"/>
  <c r="AY553" s="1"/>
  <c r="AZ553" s="1"/>
  <c r="AW6"/>
  <c r="AX6" s="1"/>
  <c r="AY6" s="1"/>
  <c r="AZ6" s="1"/>
  <c r="AW30"/>
  <c r="AX30" s="1"/>
  <c r="AY30" s="1"/>
  <c r="AZ30" s="1"/>
  <c r="AW54"/>
  <c r="AX54" s="1"/>
  <c r="AY54" s="1"/>
  <c r="AZ54" s="1"/>
  <c r="AW62"/>
  <c r="AX62" s="1"/>
  <c r="AY62" s="1"/>
  <c r="AZ62" s="1"/>
  <c r="AW94"/>
  <c r="AX94" s="1"/>
  <c r="AY94" s="1"/>
  <c r="AZ94" s="1"/>
  <c r="AW98"/>
  <c r="AX98" s="1"/>
  <c r="AY98" s="1"/>
  <c r="AZ98" s="1"/>
  <c r="AW126"/>
  <c r="AX126" s="1"/>
  <c r="AY126" s="1"/>
  <c r="AZ126" s="1"/>
  <c r="AW198"/>
  <c r="AX198" s="1"/>
  <c r="AY198" s="1"/>
  <c r="AZ198" s="1"/>
  <c r="AW258"/>
  <c r="AX258" s="1"/>
  <c r="AY258" s="1"/>
  <c r="AZ258" s="1"/>
  <c r="AW334"/>
  <c r="AX334" s="1"/>
  <c r="AY334" s="1"/>
  <c r="AZ334" s="1"/>
  <c r="AW410"/>
  <c r="AX410" s="1"/>
  <c r="AY410" s="1"/>
  <c r="AZ410" s="1"/>
  <c r="AW490"/>
  <c r="AX490" s="1"/>
  <c r="AY490" s="1"/>
  <c r="AZ490" s="1"/>
  <c r="AW522"/>
  <c r="AX522" s="1"/>
  <c r="AY522" s="1"/>
  <c r="AZ522" s="1"/>
  <c r="AW530"/>
  <c r="AX530" s="1"/>
  <c r="AY530" s="1"/>
  <c r="AZ530" s="1"/>
  <c r="AW602"/>
  <c r="AX602" s="1"/>
  <c r="AY602" s="1"/>
  <c r="AZ602" s="1"/>
  <c r="AW805"/>
  <c r="AX805" s="1"/>
  <c r="AY805" s="1"/>
  <c r="AZ805" s="1"/>
  <c r="AW865"/>
  <c r="AX865" s="1"/>
  <c r="AY865" s="1"/>
  <c r="AZ865" s="1"/>
  <c r="AW873"/>
  <c r="AX873" s="1"/>
  <c r="AY873" s="1"/>
  <c r="AZ873" s="1"/>
  <c r="AW925"/>
  <c r="AX925" s="1"/>
  <c r="AY925" s="1"/>
  <c r="AZ925" s="1"/>
  <c r="AW965"/>
  <c r="AX965" s="1"/>
  <c r="AY965" s="1"/>
  <c r="AZ965" s="1"/>
  <c r="AW997"/>
  <c r="AX997" s="1"/>
  <c r="AY997" s="1"/>
  <c r="AZ997" s="1"/>
  <c r="AW1041"/>
  <c r="AX1041" s="1"/>
  <c r="AY1041" s="1"/>
  <c r="AZ1041" s="1"/>
  <c r="AW1053"/>
  <c r="AX1053" s="1"/>
  <c r="AY1053" s="1"/>
  <c r="AZ1053" s="1"/>
  <c r="AW1081"/>
  <c r="AX1081" s="1"/>
  <c r="AY1081" s="1"/>
  <c r="AZ1081" s="1"/>
  <c r="AW1133"/>
  <c r="AX1133" s="1"/>
  <c r="AY1133" s="1"/>
  <c r="AZ1133" s="1"/>
  <c r="AW1177"/>
  <c r="AX1177" s="1"/>
  <c r="AY1177" s="1"/>
  <c r="AZ1177" s="1"/>
  <c r="AW1209"/>
  <c r="AX1209" s="1"/>
  <c r="AY1209" s="1"/>
  <c r="AZ1209" s="1"/>
  <c r="AW1245"/>
  <c r="AX1245" s="1"/>
  <c r="AY1245" s="1"/>
  <c r="AZ1245" s="1"/>
  <c r="AW1293"/>
  <c r="AX1293" s="1"/>
  <c r="AY1293" s="1"/>
  <c r="AZ1293" s="1"/>
  <c r="AW1357"/>
  <c r="AX1357" s="1"/>
  <c r="AY1357" s="1"/>
  <c r="AZ1357" s="1"/>
  <c r="AW1373"/>
  <c r="AX1373" s="1"/>
  <c r="AY1373" s="1"/>
  <c r="AZ1373" s="1"/>
  <c r="AW1401"/>
  <c r="AX1401" s="1"/>
  <c r="AY1401" s="1"/>
  <c r="AZ1401" s="1"/>
  <c r="AW1413"/>
  <c r="AX1413" s="1"/>
  <c r="AY1413" s="1"/>
  <c r="AZ1413" s="1"/>
  <c r="AW1441"/>
  <c r="AX1441" s="1"/>
  <c r="AY1441" s="1"/>
  <c r="AZ1441" s="1"/>
  <c r="AW1545"/>
  <c r="AX1545" s="1"/>
  <c r="AY1545" s="1"/>
  <c r="AZ1545" s="1"/>
  <c r="AW1637"/>
  <c r="AX1637" s="1"/>
  <c r="AY1637" s="1"/>
  <c r="AZ1637" s="1"/>
  <c r="AW1709"/>
  <c r="AX1709" s="1"/>
  <c r="AY1709" s="1"/>
  <c r="AZ1709" s="1"/>
  <c r="AW2142"/>
  <c r="AX2142" s="1"/>
  <c r="AY2142" s="1"/>
  <c r="AZ2142" s="1"/>
  <c r="AW2134"/>
  <c r="AX2134" s="1"/>
  <c r="AY2134" s="1"/>
  <c r="AZ2134" s="1"/>
  <c r="AW2116"/>
  <c r="AX2116" s="1"/>
  <c r="AY2116" s="1"/>
  <c r="AZ2116" s="1"/>
  <c r="AW2132"/>
  <c r="AX2132" s="1"/>
  <c r="AY2132" s="1"/>
  <c r="AZ2132" s="1"/>
  <c r="AW2094"/>
  <c r="AX2094" s="1"/>
  <c r="AY2094" s="1"/>
  <c r="AZ2094" s="1"/>
  <c r="AW2089"/>
  <c r="AX2089" s="1"/>
  <c r="AY2089" s="1"/>
  <c r="AZ2089" s="1"/>
  <c r="AW2064"/>
  <c r="AX2064" s="1"/>
  <c r="AY2064" s="1"/>
  <c r="AZ2064" s="1"/>
  <c r="AW2076"/>
  <c r="AX2076" s="1"/>
  <c r="AY2076" s="1"/>
  <c r="AZ2076" s="1"/>
  <c r="AW2080"/>
  <c r="AX2080" s="1"/>
  <c r="AY2080" s="1"/>
  <c r="AZ2080" s="1"/>
  <c r="AW2060"/>
  <c r="AX2060" s="1"/>
  <c r="AY2060" s="1"/>
  <c r="AZ2060" s="1"/>
  <c r="AW2038"/>
  <c r="AX2038" s="1"/>
  <c r="AY2038" s="1"/>
  <c r="AZ2038" s="1"/>
  <c r="AW2001"/>
  <c r="AX2001" s="1"/>
  <c r="AY2001" s="1"/>
  <c r="AZ2001" s="1"/>
  <c r="AW1991"/>
  <c r="AX1991" s="1"/>
  <c r="AY1991" s="1"/>
  <c r="AZ1991" s="1"/>
  <c r="AW1980"/>
  <c r="AX1980" s="1"/>
  <c r="AY1980" s="1"/>
  <c r="AZ1980" s="1"/>
  <c r="AW1984"/>
  <c r="AX1984" s="1"/>
  <c r="AY1984" s="1"/>
  <c r="AZ1984" s="1"/>
  <c r="AW1964"/>
  <c r="AX1964" s="1"/>
  <c r="AY1964" s="1"/>
  <c r="AZ1964" s="1"/>
  <c r="AW1921"/>
  <c r="AX1921" s="1"/>
  <c r="AY1921" s="1"/>
  <c r="AZ1921" s="1"/>
  <c r="AW1868"/>
  <c r="AX1868" s="1"/>
  <c r="AY1868" s="1"/>
  <c r="AZ1868" s="1"/>
  <c r="AW1872"/>
  <c r="AX1872" s="1"/>
  <c r="AY1872" s="1"/>
  <c r="AZ1872" s="1"/>
  <c r="AW1818"/>
  <c r="AX1818" s="1"/>
  <c r="AY1818" s="1"/>
  <c r="AZ1818" s="1"/>
  <c r="AW1776"/>
  <c r="AX1776" s="1"/>
  <c r="AY1776" s="1"/>
  <c r="AZ1776" s="1"/>
  <c r="AW1792"/>
  <c r="AX1792" s="1"/>
  <c r="AY1792" s="1"/>
  <c r="AZ1792" s="1"/>
  <c r="AW1744"/>
  <c r="AX1744" s="1"/>
  <c r="AY1744" s="1"/>
  <c r="AZ1744" s="1"/>
  <c r="AW1760"/>
  <c r="AX1760" s="1"/>
  <c r="AY1760" s="1"/>
  <c r="AZ1760" s="1"/>
  <c r="AW739"/>
  <c r="AX739" s="1"/>
  <c r="AY739" s="1"/>
  <c r="AZ739" s="1"/>
  <c r="AW743"/>
  <c r="AX743" s="1"/>
  <c r="AY743" s="1"/>
  <c r="AZ743" s="1"/>
  <c r="AW708"/>
  <c r="AX708" s="1"/>
  <c r="AY708" s="1"/>
  <c r="AZ708" s="1"/>
  <c r="AW712"/>
  <c r="AX712" s="1"/>
  <c r="AY712" s="1"/>
  <c r="AZ712" s="1"/>
  <c r="AW724"/>
  <c r="AX724" s="1"/>
  <c r="AY724" s="1"/>
  <c r="AZ724" s="1"/>
  <c r="AW645"/>
  <c r="AX645" s="1"/>
  <c r="AY645" s="1"/>
  <c r="AZ645" s="1"/>
  <c r="AW583"/>
  <c r="AX583" s="1"/>
  <c r="AY583" s="1"/>
  <c r="AZ583" s="1"/>
  <c r="AW587"/>
  <c r="AX587" s="1"/>
  <c r="AY587" s="1"/>
  <c r="AZ587" s="1"/>
  <c r="AW558"/>
  <c r="AX558" s="1"/>
  <c r="AY558" s="1"/>
  <c r="AZ558" s="1"/>
  <c r="AW574"/>
  <c r="AX574" s="1"/>
  <c r="AY574" s="1"/>
  <c r="AZ574" s="1"/>
  <c r="AW7"/>
  <c r="AX7" s="1"/>
  <c r="AY7" s="1"/>
  <c r="AZ7" s="1"/>
  <c r="AW11"/>
  <c r="AX11" s="1"/>
  <c r="AY11" s="1"/>
  <c r="AZ11" s="1"/>
  <c r="AW23"/>
  <c r="AX23" s="1"/>
  <c r="AY23" s="1"/>
  <c r="AZ23" s="1"/>
  <c r="AW87"/>
  <c r="AX87" s="1"/>
  <c r="AY87" s="1"/>
  <c r="AZ87" s="1"/>
  <c r="AW91"/>
  <c r="AX91" s="1"/>
  <c r="AY91" s="1"/>
  <c r="AZ91" s="1"/>
  <c r="AW107"/>
  <c r="AX107" s="1"/>
  <c r="AY107" s="1"/>
  <c r="AZ107" s="1"/>
  <c r="AW123"/>
  <c r="AX123" s="1"/>
  <c r="AY123" s="1"/>
  <c r="AZ123" s="1"/>
  <c r="AW139"/>
  <c r="AX139" s="1"/>
  <c r="AY139" s="1"/>
  <c r="AZ139" s="1"/>
  <c r="AW151"/>
  <c r="AX151" s="1"/>
  <c r="AY151" s="1"/>
  <c r="AZ151" s="1"/>
  <c r="AW167"/>
  <c r="AX167" s="1"/>
  <c r="AY167" s="1"/>
  <c r="AZ167" s="1"/>
  <c r="AW187"/>
  <c r="AX187" s="1"/>
  <c r="AY187" s="1"/>
  <c r="AZ187" s="1"/>
  <c r="AW203"/>
  <c r="AX203" s="1"/>
  <c r="AY203" s="1"/>
  <c r="AZ203" s="1"/>
  <c r="AW231"/>
  <c r="AX231" s="1"/>
  <c r="AY231" s="1"/>
  <c r="AZ231" s="1"/>
  <c r="AW247"/>
  <c r="AX247" s="1"/>
  <c r="AY247" s="1"/>
  <c r="AZ247" s="1"/>
  <c r="AW251"/>
  <c r="AX251" s="1"/>
  <c r="AY251" s="1"/>
  <c r="AZ251" s="1"/>
  <c r="AW295"/>
  <c r="AX295" s="1"/>
  <c r="AY295" s="1"/>
  <c r="AZ295" s="1"/>
  <c r="AW299"/>
  <c r="AX299" s="1"/>
  <c r="AY299" s="1"/>
  <c r="AZ299" s="1"/>
  <c r="AW311"/>
  <c r="AX311" s="1"/>
  <c r="AY311" s="1"/>
  <c r="AZ311" s="1"/>
  <c r="AW327"/>
  <c r="AX327" s="1"/>
  <c r="AY327" s="1"/>
  <c r="AZ327" s="1"/>
  <c r="AW343"/>
  <c r="AX343" s="1"/>
  <c r="AY343" s="1"/>
  <c r="AZ343" s="1"/>
  <c r="AW359"/>
  <c r="AX359" s="1"/>
  <c r="AY359" s="1"/>
  <c r="AZ359" s="1"/>
  <c r="AW395"/>
  <c r="AX395" s="1"/>
  <c r="AY395" s="1"/>
  <c r="AZ395" s="1"/>
  <c r="AW407"/>
  <c r="AX407" s="1"/>
  <c r="AY407" s="1"/>
  <c r="AZ407" s="1"/>
  <c r="AW423"/>
  <c r="AX423" s="1"/>
  <c r="AY423" s="1"/>
  <c r="AZ423" s="1"/>
  <c r="AW427"/>
  <c r="AX427" s="1"/>
  <c r="AY427" s="1"/>
  <c r="AZ427" s="1"/>
  <c r="AW439"/>
  <c r="AX439" s="1"/>
  <c r="AY439" s="1"/>
  <c r="AZ439" s="1"/>
  <c r="AW455"/>
  <c r="AX455" s="1"/>
  <c r="AY455" s="1"/>
  <c r="AZ455" s="1"/>
  <c r="AW487"/>
  <c r="AX487" s="1"/>
  <c r="AY487" s="1"/>
  <c r="AZ487" s="1"/>
  <c r="AW491"/>
  <c r="AX491" s="1"/>
  <c r="AY491" s="1"/>
  <c r="AZ491" s="1"/>
  <c r="AW503"/>
  <c r="AX503" s="1"/>
  <c r="AY503" s="1"/>
  <c r="AZ503" s="1"/>
  <c r="AW519"/>
  <c r="AX519" s="1"/>
  <c r="AY519" s="1"/>
  <c r="AZ519" s="1"/>
  <c r="AW591"/>
  <c r="AX591" s="1"/>
  <c r="AY591" s="1"/>
  <c r="AZ591" s="1"/>
  <c r="AW611"/>
  <c r="AX611" s="1"/>
  <c r="AY611" s="1"/>
  <c r="AZ611" s="1"/>
  <c r="AW623"/>
  <c r="AX623" s="1"/>
  <c r="AY623" s="1"/>
  <c r="AZ623" s="1"/>
  <c r="AW762"/>
  <c r="AX762" s="1"/>
  <c r="AY762" s="1"/>
  <c r="AZ762" s="1"/>
  <c r="AW906"/>
  <c r="AX906" s="1"/>
  <c r="AY906" s="1"/>
  <c r="AZ906" s="1"/>
  <c r="AW938"/>
  <c r="AX938" s="1"/>
  <c r="AY938" s="1"/>
  <c r="AZ938" s="1"/>
  <c r="AW954"/>
  <c r="AX954" s="1"/>
  <c r="AY954" s="1"/>
  <c r="AZ954" s="1"/>
  <c r="AW958"/>
  <c r="AX958" s="1"/>
  <c r="AY958" s="1"/>
  <c r="AZ958" s="1"/>
  <c r="AW970"/>
  <c r="AX970" s="1"/>
  <c r="AY970" s="1"/>
  <c r="AZ970" s="1"/>
  <c r="AW986"/>
  <c r="AX986" s="1"/>
  <c r="AY986" s="1"/>
  <c r="AZ986" s="1"/>
  <c r="AW990"/>
  <c r="AX990" s="1"/>
  <c r="AY990" s="1"/>
  <c r="AZ990" s="1"/>
  <c r="AW1002"/>
  <c r="AX1002" s="1"/>
  <c r="AY1002" s="1"/>
  <c r="AZ1002" s="1"/>
  <c r="AW1018"/>
  <c r="AX1018" s="1"/>
  <c r="AY1018" s="1"/>
  <c r="AZ1018" s="1"/>
  <c r="AW1022"/>
  <c r="AX1022" s="1"/>
  <c r="AY1022" s="1"/>
  <c r="AZ1022" s="1"/>
  <c r="AW1034"/>
  <c r="AX1034" s="1"/>
  <c r="AY1034" s="1"/>
  <c r="AZ1034" s="1"/>
  <c r="AW1050"/>
  <c r="AX1050" s="1"/>
  <c r="AY1050" s="1"/>
  <c r="AZ1050" s="1"/>
  <c r="AW1054"/>
  <c r="AX1054" s="1"/>
  <c r="AY1054" s="1"/>
  <c r="AZ1054" s="1"/>
  <c r="AW1066"/>
  <c r="AX1066" s="1"/>
  <c r="AY1066" s="1"/>
  <c r="AZ1066" s="1"/>
  <c r="AW1082"/>
  <c r="AX1082" s="1"/>
  <c r="AY1082" s="1"/>
  <c r="AZ1082" s="1"/>
  <c r="AW1098"/>
  <c r="AX1098" s="1"/>
  <c r="AY1098" s="1"/>
  <c r="AZ1098" s="1"/>
  <c r="AW1130"/>
  <c r="AX1130" s="1"/>
  <c r="AY1130" s="1"/>
  <c r="AZ1130" s="1"/>
  <c r="AW1134"/>
  <c r="AX1134" s="1"/>
  <c r="AY1134" s="1"/>
  <c r="AZ1134" s="1"/>
  <c r="AW1162"/>
  <c r="AX1162" s="1"/>
  <c r="AY1162" s="1"/>
  <c r="AZ1162" s="1"/>
  <c r="AW1194"/>
  <c r="AX1194" s="1"/>
  <c r="AY1194" s="1"/>
  <c r="AZ1194" s="1"/>
  <c r="AW1226"/>
  <c r="AX1226" s="1"/>
  <c r="AY1226" s="1"/>
  <c r="AZ1226" s="1"/>
  <c r="AW1258"/>
  <c r="AX1258" s="1"/>
  <c r="AY1258" s="1"/>
  <c r="AZ1258" s="1"/>
  <c r="AW1274"/>
  <c r="AX1274" s="1"/>
  <c r="AY1274" s="1"/>
  <c r="AZ1274" s="1"/>
  <c r="AW1290"/>
  <c r="AX1290" s="1"/>
  <c r="AY1290" s="1"/>
  <c r="AZ1290" s="1"/>
  <c r="AW1306"/>
  <c r="AX1306" s="1"/>
  <c r="AY1306" s="1"/>
  <c r="AZ1306" s="1"/>
  <c r="AW1322"/>
  <c r="AX1322" s="1"/>
  <c r="AY1322" s="1"/>
  <c r="AZ1322" s="1"/>
  <c r="AW1338"/>
  <c r="AX1338" s="1"/>
  <c r="AY1338" s="1"/>
  <c r="AZ1338" s="1"/>
  <c r="AW1370"/>
  <c r="AX1370" s="1"/>
  <c r="AY1370" s="1"/>
  <c r="AZ1370" s="1"/>
  <c r="AW1386"/>
  <c r="AX1386" s="1"/>
  <c r="AY1386" s="1"/>
  <c r="AZ1386" s="1"/>
  <c r="AW1402"/>
  <c r="AX1402" s="1"/>
  <c r="AY1402" s="1"/>
  <c r="AZ1402" s="1"/>
  <c r="AW1498"/>
  <c r="AX1498" s="1"/>
  <c r="AY1498" s="1"/>
  <c r="AZ1498" s="1"/>
  <c r="AW1514"/>
  <c r="AX1514" s="1"/>
  <c r="AY1514" s="1"/>
  <c r="AZ1514" s="1"/>
  <c r="AW1530"/>
  <c r="AX1530" s="1"/>
  <c r="AY1530" s="1"/>
  <c r="AZ1530" s="1"/>
  <c r="AW1546"/>
  <c r="AX1546" s="1"/>
  <c r="AY1546" s="1"/>
  <c r="AZ1546" s="1"/>
  <c r="AW1562"/>
  <c r="AX1562" s="1"/>
  <c r="AY1562" s="1"/>
  <c r="AZ1562" s="1"/>
  <c r="AW1578"/>
  <c r="AX1578" s="1"/>
  <c r="AY1578" s="1"/>
  <c r="AZ1578" s="1"/>
  <c r="AW1738"/>
  <c r="AX1738" s="1"/>
  <c r="AY1738" s="1"/>
  <c r="AZ1738" s="1"/>
  <c r="AW154"/>
  <c r="AX154" s="1"/>
  <c r="AY154" s="1"/>
  <c r="AZ154" s="1"/>
  <c r="AW226"/>
  <c r="AX226" s="1"/>
  <c r="AY226" s="1"/>
  <c r="AZ226" s="1"/>
  <c r="AW242"/>
  <c r="AX242" s="1"/>
  <c r="AY242" s="1"/>
  <c r="AZ242" s="1"/>
  <c r="AW302"/>
  <c r="AX302" s="1"/>
  <c r="AY302" s="1"/>
  <c r="AZ302" s="1"/>
  <c r="AW314"/>
  <c r="AX314" s="1"/>
  <c r="AY314" s="1"/>
  <c r="AZ314" s="1"/>
  <c r="AW378"/>
  <c r="AX378" s="1"/>
  <c r="AY378" s="1"/>
  <c r="AZ378" s="1"/>
  <c r="AW438"/>
  <c r="AX438" s="1"/>
  <c r="AY438" s="1"/>
  <c r="AZ438" s="1"/>
  <c r="AW494"/>
  <c r="AX494" s="1"/>
  <c r="AY494" s="1"/>
  <c r="AZ494" s="1"/>
  <c r="AW610"/>
  <c r="AX610" s="1"/>
  <c r="AY610" s="1"/>
  <c r="AZ610" s="1"/>
  <c r="AW781"/>
  <c r="AX781" s="1"/>
  <c r="AY781" s="1"/>
  <c r="AZ781" s="1"/>
  <c r="AW829"/>
  <c r="AX829" s="1"/>
  <c r="AY829" s="1"/>
  <c r="AZ829" s="1"/>
  <c r="AW837"/>
  <c r="AX837" s="1"/>
  <c r="AY837" s="1"/>
  <c r="AZ837" s="1"/>
  <c r="AW973"/>
  <c r="AX973" s="1"/>
  <c r="AY973" s="1"/>
  <c r="AZ973" s="1"/>
  <c r="AW1017"/>
  <c r="AX1017" s="1"/>
  <c r="AY1017" s="1"/>
  <c r="AZ1017" s="1"/>
  <c r="AW1069"/>
  <c r="AX1069" s="1"/>
  <c r="AY1069" s="1"/>
  <c r="AZ1069" s="1"/>
  <c r="AW1109"/>
  <c r="AX1109" s="1"/>
  <c r="AY1109" s="1"/>
  <c r="AZ1109" s="1"/>
  <c r="AW1153"/>
  <c r="AX1153" s="1"/>
  <c r="AY1153" s="1"/>
  <c r="AZ1153" s="1"/>
  <c r="AW1193"/>
  <c r="AX1193" s="1"/>
  <c r="AY1193" s="1"/>
  <c r="AZ1193" s="1"/>
  <c r="AW1201"/>
  <c r="AX1201" s="1"/>
  <c r="AY1201" s="1"/>
  <c r="AZ1201" s="1"/>
  <c r="AW1273"/>
  <c r="AX1273" s="1"/>
  <c r="AY1273" s="1"/>
  <c r="AZ1273" s="1"/>
  <c r="AW1325"/>
  <c r="AX1325" s="1"/>
  <c r="AY1325" s="1"/>
  <c r="AZ1325" s="1"/>
  <c r="AW1341"/>
  <c r="AX1341" s="1"/>
  <c r="AY1341" s="1"/>
  <c r="AZ1341" s="1"/>
  <c r="AW1365"/>
  <c r="AX1365" s="1"/>
  <c r="AY1365" s="1"/>
  <c r="AZ1365" s="1"/>
  <c r="AW1421"/>
  <c r="AX1421" s="1"/>
  <c r="AY1421" s="1"/>
  <c r="AZ1421" s="1"/>
  <c r="AW1501"/>
  <c r="AX1501" s="1"/>
  <c r="AY1501" s="1"/>
  <c r="AZ1501" s="1"/>
  <c r="AW1549"/>
  <c r="AX1549" s="1"/>
  <c r="AY1549" s="1"/>
  <c r="AZ1549" s="1"/>
  <c r="AW1629"/>
  <c r="AX1629" s="1"/>
  <c r="AY1629" s="1"/>
  <c r="AZ1629" s="1"/>
  <c r="AW1689"/>
  <c r="AX1689" s="1"/>
  <c r="AY1689" s="1"/>
  <c r="AZ1689" s="1"/>
  <c r="AW1701"/>
  <c r="AX1701" s="1"/>
  <c r="AY1701" s="1"/>
  <c r="AZ1701" s="1"/>
  <c r="AW2143"/>
  <c r="AX2143" s="1"/>
  <c r="AY2143" s="1"/>
  <c r="AZ2143" s="1"/>
  <c r="AW2147"/>
  <c r="AX2147" s="1"/>
  <c r="AY2147" s="1"/>
  <c r="AZ2147" s="1"/>
  <c r="AW2139"/>
  <c r="AX2139" s="1"/>
  <c r="AY2139" s="1"/>
  <c r="AZ2139" s="1"/>
  <c r="AW2109"/>
  <c r="AX2109" s="1"/>
  <c r="AY2109" s="1"/>
  <c r="AZ2109" s="1"/>
  <c r="AW2121"/>
  <c r="AX2121" s="1"/>
  <c r="AY2121" s="1"/>
  <c r="AZ2121" s="1"/>
  <c r="AW2125"/>
  <c r="AX2125" s="1"/>
  <c r="AY2125" s="1"/>
  <c r="AZ2125" s="1"/>
  <c r="AW2095"/>
  <c r="AX2095" s="1"/>
  <c r="AY2095" s="1"/>
  <c r="AZ2095" s="1"/>
  <c r="AW2099"/>
  <c r="AX2099" s="1"/>
  <c r="AY2099" s="1"/>
  <c r="AZ2099" s="1"/>
  <c r="AW2065"/>
  <c r="AX2065" s="1"/>
  <c r="AY2065" s="1"/>
  <c r="AZ2065" s="1"/>
  <c r="AW2081"/>
  <c r="AX2081" s="1"/>
  <c r="AY2081" s="1"/>
  <c r="AZ2081" s="1"/>
  <c r="AW2054"/>
  <c r="AX2054" s="1"/>
  <c r="AY2054" s="1"/>
  <c r="AZ2054" s="1"/>
  <c r="AW2027"/>
  <c r="AX2027" s="1"/>
  <c r="AY2027" s="1"/>
  <c r="AZ2027" s="1"/>
  <c r="AW2010"/>
  <c r="AX2010" s="1"/>
  <c r="AY2010" s="1"/>
  <c r="AZ2010" s="1"/>
  <c r="AW1992"/>
  <c r="AX1992" s="1"/>
  <c r="AY1992" s="1"/>
  <c r="AZ1992" s="1"/>
  <c r="AW1970"/>
  <c r="AX1970" s="1"/>
  <c r="AY1970" s="1"/>
  <c r="AZ1970" s="1"/>
  <c r="AW1943"/>
  <c r="AX1943" s="1"/>
  <c r="AY1943" s="1"/>
  <c r="AZ1943" s="1"/>
  <c r="AW1947"/>
  <c r="AX1947" s="1"/>
  <c r="AY1947" s="1"/>
  <c r="AZ1947" s="1"/>
  <c r="AW1878"/>
  <c r="AX1878" s="1"/>
  <c r="AY1878" s="1"/>
  <c r="AZ1878" s="1"/>
  <c r="AW1894"/>
  <c r="AX1894" s="1"/>
  <c r="AY1894" s="1"/>
  <c r="AZ1894" s="1"/>
  <c r="AW1910"/>
  <c r="AX1910" s="1"/>
  <c r="AY1910" s="1"/>
  <c r="AZ1910" s="1"/>
  <c r="AW1926"/>
  <c r="AX1926" s="1"/>
  <c r="AY1926" s="1"/>
  <c r="AZ1926" s="1"/>
  <c r="AW1942"/>
  <c r="AX1942" s="1"/>
  <c r="AY1942" s="1"/>
  <c r="AZ1942" s="1"/>
  <c r="AW1852"/>
  <c r="AX1852" s="1"/>
  <c r="AY1852" s="1"/>
  <c r="AZ1852" s="1"/>
  <c r="AW1856"/>
  <c r="AX1856" s="1"/>
  <c r="AY1856" s="1"/>
  <c r="AZ1856" s="1"/>
  <c r="AW1837"/>
  <c r="AX1837" s="1"/>
  <c r="AY1837" s="1"/>
  <c r="AZ1837" s="1"/>
  <c r="AW1811"/>
  <c r="AX1811" s="1"/>
  <c r="AY1811" s="1"/>
  <c r="AZ1811" s="1"/>
  <c r="AW1823"/>
  <c r="AX1823" s="1"/>
  <c r="AY1823" s="1"/>
  <c r="AZ1823" s="1"/>
  <c r="AW1827"/>
  <c r="AX1827" s="1"/>
  <c r="AY1827" s="1"/>
  <c r="AZ1827" s="1"/>
  <c r="AW1785"/>
  <c r="AX1785" s="1"/>
  <c r="AY1785" s="1"/>
  <c r="AZ1785" s="1"/>
  <c r="AW1801"/>
  <c r="AX1801" s="1"/>
  <c r="AY1801" s="1"/>
  <c r="AZ1801" s="1"/>
  <c r="AW1753"/>
  <c r="AX1753" s="1"/>
  <c r="AY1753" s="1"/>
  <c r="AZ1753" s="1"/>
  <c r="AW1769"/>
  <c r="AX1769" s="1"/>
  <c r="AY1769" s="1"/>
  <c r="AZ1769" s="1"/>
  <c r="AW740"/>
  <c r="AX740" s="1"/>
  <c r="AY740" s="1"/>
  <c r="AZ740" s="1"/>
  <c r="AW692"/>
  <c r="AX692" s="1"/>
  <c r="AY692" s="1"/>
  <c r="AZ692" s="1"/>
  <c r="AW709"/>
  <c r="AX709" s="1"/>
  <c r="AY709" s="1"/>
  <c r="AZ709" s="1"/>
  <c r="AW725"/>
  <c r="AX725" s="1"/>
  <c r="AY725" s="1"/>
  <c r="AZ725" s="1"/>
  <c r="AW630"/>
  <c r="AX630" s="1"/>
  <c r="AY630" s="1"/>
  <c r="AZ630" s="1"/>
  <c r="AW646"/>
  <c r="AX646" s="1"/>
  <c r="AY646" s="1"/>
  <c r="AZ646" s="1"/>
  <c r="AW650"/>
  <c r="AX650" s="1"/>
  <c r="AY650" s="1"/>
  <c r="AZ650" s="1"/>
  <c r="AW667"/>
  <c r="AX667" s="1"/>
  <c r="AY667" s="1"/>
  <c r="AZ667" s="1"/>
  <c r="AW671"/>
  <c r="AX671" s="1"/>
  <c r="AY671" s="1"/>
  <c r="AZ671" s="1"/>
  <c r="AW580"/>
  <c r="AX580" s="1"/>
  <c r="AY580" s="1"/>
  <c r="AZ580" s="1"/>
  <c r="AW584"/>
  <c r="AX584" s="1"/>
  <c r="AY584" s="1"/>
  <c r="AZ584" s="1"/>
  <c r="AW555"/>
  <c r="AX555" s="1"/>
  <c r="AY555" s="1"/>
  <c r="AZ555" s="1"/>
  <c r="AW571"/>
  <c r="AX571" s="1"/>
  <c r="AY571" s="1"/>
  <c r="AZ571" s="1"/>
  <c r="AW20"/>
  <c r="AX20" s="1"/>
  <c r="AY20" s="1"/>
  <c r="AZ20" s="1"/>
  <c r="AW24"/>
  <c r="AX24" s="1"/>
  <c r="AY24" s="1"/>
  <c r="AZ24" s="1"/>
  <c r="AW36"/>
  <c r="AX36" s="1"/>
  <c r="AY36" s="1"/>
  <c r="AZ36" s="1"/>
  <c r="AW88"/>
  <c r="AX88" s="1"/>
  <c r="AY88" s="1"/>
  <c r="AZ88" s="1"/>
  <c r="AW100"/>
  <c r="AX100" s="1"/>
  <c r="AY100" s="1"/>
  <c r="AZ100" s="1"/>
  <c r="AW104"/>
  <c r="AX104" s="1"/>
  <c r="AY104" s="1"/>
  <c r="AZ104" s="1"/>
  <c r="AW116"/>
  <c r="AX116" s="1"/>
  <c r="AY116" s="1"/>
  <c r="AZ116" s="1"/>
  <c r="AW132"/>
  <c r="AX132" s="1"/>
  <c r="AY132" s="1"/>
  <c r="AZ132" s="1"/>
  <c r="AW148"/>
  <c r="AX148" s="1"/>
  <c r="AY148" s="1"/>
  <c r="AZ148" s="1"/>
  <c r="AW164"/>
  <c r="AX164" s="1"/>
  <c r="AY164" s="1"/>
  <c r="AZ164" s="1"/>
  <c r="AW168"/>
  <c r="AX168" s="1"/>
  <c r="AY168" s="1"/>
  <c r="AZ168" s="1"/>
  <c r="AW180"/>
  <c r="AX180" s="1"/>
  <c r="AY180" s="1"/>
  <c r="AZ180" s="1"/>
  <c r="AW196"/>
  <c r="AX196" s="1"/>
  <c r="AY196" s="1"/>
  <c r="AZ196" s="1"/>
  <c r="AW200"/>
  <c r="AX200" s="1"/>
  <c r="AY200" s="1"/>
  <c r="AZ200" s="1"/>
  <c r="AW212"/>
  <c r="AX212" s="1"/>
  <c r="AY212" s="1"/>
  <c r="AZ212" s="1"/>
  <c r="AW228"/>
  <c r="AX228" s="1"/>
  <c r="AY228" s="1"/>
  <c r="AZ228" s="1"/>
  <c r="AW244"/>
  <c r="AX244" s="1"/>
  <c r="AY244" s="1"/>
  <c r="AZ244" s="1"/>
  <c r="AW260"/>
  <c r="AX260" s="1"/>
  <c r="AY260" s="1"/>
  <c r="AZ260" s="1"/>
  <c r="AW264"/>
  <c r="AX264" s="1"/>
  <c r="AY264" s="1"/>
  <c r="AZ264" s="1"/>
  <c r="AW276"/>
  <c r="AX276" s="1"/>
  <c r="AY276" s="1"/>
  <c r="AZ276" s="1"/>
  <c r="AW280"/>
  <c r="AX280" s="1"/>
  <c r="AY280" s="1"/>
  <c r="AZ280" s="1"/>
  <c r="AW292"/>
  <c r="AX292" s="1"/>
  <c r="AY292" s="1"/>
  <c r="AZ292" s="1"/>
  <c r="AW308"/>
  <c r="AX308" s="1"/>
  <c r="AY308" s="1"/>
  <c r="AZ308" s="1"/>
  <c r="AW344"/>
  <c r="AX344" s="1"/>
  <c r="AY344" s="1"/>
  <c r="AZ344" s="1"/>
  <c r="AW356"/>
  <c r="AX356" s="1"/>
  <c r="AY356" s="1"/>
  <c r="AZ356" s="1"/>
  <c r="AW372"/>
  <c r="AX372" s="1"/>
  <c r="AY372" s="1"/>
  <c r="AZ372" s="1"/>
  <c r="AW388"/>
  <c r="AX388" s="1"/>
  <c r="AY388" s="1"/>
  <c r="AZ388" s="1"/>
  <c r="AW392"/>
  <c r="AX392" s="1"/>
  <c r="AY392" s="1"/>
  <c r="AZ392" s="1"/>
  <c r="AW404"/>
  <c r="AX404" s="1"/>
  <c r="AY404" s="1"/>
  <c r="AZ404" s="1"/>
  <c r="AW424"/>
  <c r="AX424" s="1"/>
  <c r="AY424" s="1"/>
  <c r="AZ424" s="1"/>
  <c r="AW440"/>
  <c r="AX440" s="1"/>
  <c r="AY440" s="1"/>
  <c r="AZ440" s="1"/>
  <c r="AW452"/>
  <c r="AX452" s="1"/>
  <c r="AY452" s="1"/>
  <c r="AZ452" s="1"/>
  <c r="AW456"/>
  <c r="AX456" s="1"/>
  <c r="AY456" s="1"/>
  <c r="AZ456" s="1"/>
  <c r="AW488"/>
  <c r="AX488" s="1"/>
  <c r="AY488" s="1"/>
  <c r="AZ488" s="1"/>
  <c r="AW504"/>
  <c r="AX504" s="1"/>
  <c r="AY504" s="1"/>
  <c r="AZ504" s="1"/>
  <c r="AW516"/>
  <c r="AX516" s="1"/>
  <c r="AY516" s="1"/>
  <c r="AZ516" s="1"/>
  <c r="AW520"/>
  <c r="AX520" s="1"/>
  <c r="AY520" s="1"/>
  <c r="AZ520" s="1"/>
  <c r="AW548"/>
  <c r="AX548" s="1"/>
  <c r="AY548" s="1"/>
  <c r="AZ548" s="1"/>
  <c r="AW604"/>
  <c r="AX604" s="1"/>
  <c r="AY604" s="1"/>
  <c r="AZ604" s="1"/>
  <c r="AW620"/>
  <c r="AX620" s="1"/>
  <c r="AY620" s="1"/>
  <c r="AZ620" s="1"/>
  <c r="AW624"/>
  <c r="AX624" s="1"/>
  <c r="AY624" s="1"/>
  <c r="AZ624" s="1"/>
  <c r="AW759"/>
  <c r="AX759" s="1"/>
  <c r="AY759" s="1"/>
  <c r="AZ759" s="1"/>
  <c r="AW791"/>
  <c r="AX791" s="1"/>
  <c r="AY791" s="1"/>
  <c r="AZ791" s="1"/>
  <c r="AW807"/>
  <c r="AX807" s="1"/>
  <c r="AY807" s="1"/>
  <c r="AZ807" s="1"/>
  <c r="AW823"/>
  <c r="AX823" s="1"/>
  <c r="AY823" s="1"/>
  <c r="AZ823" s="1"/>
  <c r="AW839"/>
  <c r="AX839" s="1"/>
  <c r="AY839" s="1"/>
  <c r="AZ839" s="1"/>
  <c r="AW855"/>
  <c r="AX855" s="1"/>
  <c r="AY855" s="1"/>
  <c r="AZ855" s="1"/>
  <c r="AW871"/>
  <c r="AX871" s="1"/>
  <c r="AY871" s="1"/>
  <c r="AZ871" s="1"/>
  <c r="AW887"/>
  <c r="AX887" s="1"/>
  <c r="AY887" s="1"/>
  <c r="AZ887" s="1"/>
  <c r="AW903"/>
  <c r="AX903" s="1"/>
  <c r="AY903" s="1"/>
  <c r="AZ903" s="1"/>
  <c r="AW907"/>
  <c r="AX907" s="1"/>
  <c r="AY907" s="1"/>
  <c r="AZ907" s="1"/>
  <c r="AW923"/>
  <c r="AX923" s="1"/>
  <c r="AY923" s="1"/>
  <c r="AZ923" s="1"/>
  <c r="AW939"/>
  <c r="AX939" s="1"/>
  <c r="AY939" s="1"/>
  <c r="AZ939" s="1"/>
  <c r="AW951"/>
  <c r="AX951" s="1"/>
  <c r="AY951" s="1"/>
  <c r="AZ951" s="1"/>
  <c r="AW955"/>
  <c r="AX955" s="1"/>
  <c r="AY955" s="1"/>
  <c r="AZ955" s="1"/>
  <c r="AW967"/>
  <c r="AX967" s="1"/>
  <c r="AY967" s="1"/>
  <c r="AZ967" s="1"/>
  <c r="AW971"/>
  <c r="AX971" s="1"/>
  <c r="AY971" s="1"/>
  <c r="AZ971" s="1"/>
  <c r="AW983"/>
  <c r="AX983" s="1"/>
  <c r="AY983" s="1"/>
  <c r="AZ983" s="1"/>
  <c r="AW987"/>
  <c r="AX987" s="1"/>
  <c r="AY987" s="1"/>
  <c r="AZ987" s="1"/>
  <c r="AW999"/>
  <c r="AX999" s="1"/>
  <c r="AY999" s="1"/>
  <c r="AZ999" s="1"/>
  <c r="AW1003"/>
  <c r="AX1003" s="1"/>
  <c r="AY1003" s="1"/>
  <c r="AZ1003" s="1"/>
  <c r="AW1015"/>
  <c r="AX1015" s="1"/>
  <c r="AY1015" s="1"/>
  <c r="AZ1015" s="1"/>
  <c r="AW1019"/>
  <c r="AX1019" s="1"/>
  <c r="AY1019" s="1"/>
  <c r="AZ1019" s="1"/>
  <c r="AW1031"/>
  <c r="AX1031" s="1"/>
  <c r="AY1031" s="1"/>
  <c r="AZ1031" s="1"/>
  <c r="AW1035"/>
  <c r="AX1035" s="1"/>
  <c r="AY1035" s="1"/>
  <c r="AZ1035" s="1"/>
  <c r="AW1047"/>
  <c r="AX1047" s="1"/>
  <c r="AY1047" s="1"/>
  <c r="AZ1047" s="1"/>
  <c r="AW1051"/>
  <c r="AX1051" s="1"/>
  <c r="AY1051" s="1"/>
  <c r="AZ1051" s="1"/>
  <c r="AW1079"/>
  <c r="AX1079" s="1"/>
  <c r="AY1079" s="1"/>
  <c r="AZ1079" s="1"/>
  <c r="AW1095"/>
  <c r="AX1095" s="1"/>
  <c r="AY1095" s="1"/>
  <c r="AZ1095" s="1"/>
  <c r="AW1127"/>
  <c r="AX1127" s="1"/>
  <c r="AY1127" s="1"/>
  <c r="AZ1127" s="1"/>
  <c r="AW1131"/>
  <c r="AX1131" s="1"/>
  <c r="AY1131" s="1"/>
  <c r="AZ1131" s="1"/>
  <c r="AW1159"/>
  <c r="AX1159" s="1"/>
  <c r="AY1159" s="1"/>
  <c r="AZ1159" s="1"/>
  <c r="AW1163"/>
  <c r="AX1163" s="1"/>
  <c r="AY1163" s="1"/>
  <c r="AZ1163" s="1"/>
  <c r="AW1191"/>
  <c r="AX1191" s="1"/>
  <c r="AY1191" s="1"/>
  <c r="AZ1191" s="1"/>
  <c r="AW1195"/>
  <c r="AX1195" s="1"/>
  <c r="AY1195" s="1"/>
  <c r="AZ1195" s="1"/>
  <c r="AW1223"/>
  <c r="AX1223" s="1"/>
  <c r="AY1223" s="1"/>
  <c r="AZ1223" s="1"/>
  <c r="AW1227"/>
  <c r="AX1227" s="1"/>
  <c r="AY1227" s="1"/>
  <c r="AZ1227" s="1"/>
  <c r="AW1255"/>
  <c r="AX1255" s="1"/>
  <c r="AY1255" s="1"/>
  <c r="AZ1255" s="1"/>
  <c r="AW1271"/>
  <c r="AX1271" s="1"/>
  <c r="AY1271" s="1"/>
  <c r="AZ1271" s="1"/>
  <c r="AW1287"/>
  <c r="AX1287" s="1"/>
  <c r="AY1287" s="1"/>
  <c r="AZ1287" s="1"/>
  <c r="AW1303"/>
  <c r="AX1303" s="1"/>
  <c r="AY1303" s="1"/>
  <c r="AZ1303" s="1"/>
  <c r="AW1351"/>
  <c r="AX1351" s="1"/>
  <c r="AY1351" s="1"/>
  <c r="AZ1351" s="1"/>
  <c r="AW1415"/>
  <c r="AX1415" s="1"/>
  <c r="AY1415" s="1"/>
  <c r="AZ1415" s="1"/>
  <c r="AW1419"/>
  <c r="AX1419" s="1"/>
  <c r="AY1419" s="1"/>
  <c r="AZ1419" s="1"/>
  <c r="AW1431"/>
  <c r="AX1431" s="1"/>
  <c r="AY1431" s="1"/>
  <c r="AZ1431" s="1"/>
  <c r="AW1435"/>
  <c r="AX1435" s="1"/>
  <c r="AY1435" s="1"/>
  <c r="AZ1435" s="1"/>
  <c r="AW1447"/>
  <c r="AX1447" s="1"/>
  <c r="AY1447" s="1"/>
  <c r="AZ1447" s="1"/>
  <c r="AW1451"/>
  <c r="AX1451" s="1"/>
  <c r="AY1451" s="1"/>
  <c r="AZ1451" s="1"/>
  <c r="AW1463"/>
  <c r="AX1463" s="1"/>
  <c r="AY1463" s="1"/>
  <c r="AZ1463" s="1"/>
  <c r="AW1467"/>
  <c r="AX1467" s="1"/>
  <c r="AY1467" s="1"/>
  <c r="AZ1467" s="1"/>
  <c r="AW1479"/>
  <c r="AX1479" s="1"/>
  <c r="AY1479" s="1"/>
  <c r="AZ1479" s="1"/>
  <c r="AW1483"/>
  <c r="AX1483" s="1"/>
  <c r="AY1483" s="1"/>
  <c r="AZ1483" s="1"/>
  <c r="AW1495"/>
  <c r="AX1495" s="1"/>
  <c r="AY1495" s="1"/>
  <c r="AZ1495" s="1"/>
  <c r="AW1511"/>
  <c r="AX1511" s="1"/>
  <c r="AY1511" s="1"/>
  <c r="AZ1511" s="1"/>
  <c r="AW1527"/>
  <c r="AX1527" s="1"/>
  <c r="AY1527" s="1"/>
  <c r="AZ1527" s="1"/>
  <c r="AW1543"/>
  <c r="AX1543" s="1"/>
  <c r="AY1543" s="1"/>
  <c r="AZ1543" s="1"/>
  <c r="AW1559"/>
  <c r="AX1559" s="1"/>
  <c r="AY1559" s="1"/>
  <c r="AZ1559" s="1"/>
  <c r="AW1575"/>
  <c r="AX1575" s="1"/>
  <c r="AY1575" s="1"/>
  <c r="AZ1575" s="1"/>
  <c r="AW1591"/>
  <c r="AX1591" s="1"/>
  <c r="AY1591" s="1"/>
  <c r="AZ1591" s="1"/>
  <c r="AW1595"/>
  <c r="AX1595" s="1"/>
  <c r="AY1595" s="1"/>
  <c r="AZ1595" s="1"/>
  <c r="AW1607"/>
  <c r="AX1607" s="1"/>
  <c r="AY1607" s="1"/>
  <c r="AZ1607" s="1"/>
  <c r="AW1611"/>
  <c r="AX1611" s="1"/>
  <c r="AY1611" s="1"/>
  <c r="AZ1611" s="1"/>
  <c r="AW1623"/>
  <c r="AX1623" s="1"/>
  <c r="AY1623" s="1"/>
  <c r="AZ1623" s="1"/>
  <c r="AW1627"/>
  <c r="AX1627" s="1"/>
  <c r="AY1627" s="1"/>
  <c r="AZ1627" s="1"/>
  <c r="AW1639"/>
  <c r="AX1639" s="1"/>
  <c r="AY1639" s="1"/>
  <c r="AZ1639" s="1"/>
  <c r="AW1643"/>
  <c r="AX1643" s="1"/>
  <c r="AY1643" s="1"/>
  <c r="AZ1643" s="1"/>
  <c r="AW1655"/>
  <c r="AX1655" s="1"/>
  <c r="AY1655" s="1"/>
  <c r="AZ1655" s="1"/>
  <c r="AW1659"/>
  <c r="AX1659" s="1"/>
  <c r="AY1659" s="1"/>
  <c r="AZ1659" s="1"/>
  <c r="AW1671"/>
  <c r="AX1671" s="1"/>
  <c r="AY1671" s="1"/>
  <c r="AZ1671" s="1"/>
  <c r="AW1675"/>
  <c r="AX1675" s="1"/>
  <c r="AY1675" s="1"/>
  <c r="AZ1675" s="1"/>
  <c r="AW1687"/>
  <c r="AX1687" s="1"/>
  <c r="AY1687" s="1"/>
  <c r="AZ1687" s="1"/>
  <c r="AW1691"/>
  <c r="AX1691" s="1"/>
  <c r="AY1691" s="1"/>
  <c r="AZ1691" s="1"/>
  <c r="AW1703"/>
  <c r="AX1703" s="1"/>
  <c r="AY1703" s="1"/>
  <c r="AZ1703" s="1"/>
  <c r="AW1707"/>
  <c r="AX1707" s="1"/>
  <c r="AY1707" s="1"/>
  <c r="AZ1707" s="1"/>
  <c r="AW1719"/>
  <c r="AX1719" s="1"/>
  <c r="AY1719" s="1"/>
  <c r="AZ1719" s="1"/>
  <c r="AW1723"/>
  <c r="AX1723" s="1"/>
  <c r="AY1723" s="1"/>
  <c r="AZ1723" s="1"/>
  <c r="AW1735"/>
  <c r="AX1735" s="1"/>
  <c r="AY1735" s="1"/>
  <c r="AZ1735" s="1"/>
  <c r="AW262"/>
  <c r="AX262" s="1"/>
  <c r="AY262" s="1"/>
  <c r="AZ262" s="1"/>
  <c r="AW546"/>
  <c r="AX546" s="1"/>
  <c r="AY546" s="1"/>
  <c r="AZ546" s="1"/>
  <c r="AW777"/>
  <c r="AX777" s="1"/>
  <c r="AY777" s="1"/>
  <c r="AZ777" s="1"/>
  <c r="AW833"/>
  <c r="AX833" s="1"/>
  <c r="AY833" s="1"/>
  <c r="AZ833" s="1"/>
  <c r="AW953"/>
  <c r="AX953" s="1"/>
  <c r="AY953" s="1"/>
  <c r="AZ953" s="1"/>
  <c r="AW1445"/>
  <c r="AX1445" s="1"/>
  <c r="AY1445" s="1"/>
  <c r="AZ1445" s="1"/>
  <c r="AW1573"/>
  <c r="AX1573" s="1"/>
  <c r="AY1573" s="1"/>
  <c r="AZ1573" s="1"/>
  <c r="AW1649"/>
  <c r="AX1649" s="1"/>
  <c r="AY1649" s="1"/>
  <c r="AZ1649" s="1"/>
  <c r="AW1661"/>
  <c r="AX1661" s="1"/>
  <c r="AY1661" s="1"/>
  <c r="AZ1661" s="1"/>
  <c r="AW1697"/>
  <c r="AX1697" s="1"/>
  <c r="AY1697" s="1"/>
  <c r="AZ1697" s="1"/>
  <c r="AW2140"/>
  <c r="AX2140" s="1"/>
  <c r="AY2140" s="1"/>
  <c r="AZ2140" s="1"/>
  <c r="AW2144"/>
  <c r="AX2144" s="1"/>
  <c r="AY2144" s="1"/>
  <c r="AZ2144" s="1"/>
  <c r="AW2136"/>
  <c r="AX2136" s="1"/>
  <c r="AY2136" s="1"/>
  <c r="AZ2136" s="1"/>
  <c r="AW2118"/>
  <c r="AX2118" s="1"/>
  <c r="AY2118" s="1"/>
  <c r="AZ2118" s="1"/>
  <c r="AW2092"/>
  <c r="AX2092" s="1"/>
  <c r="AY2092" s="1"/>
  <c r="AZ2092" s="1"/>
  <c r="AW2096"/>
  <c r="AX2096" s="1"/>
  <c r="AY2096" s="1"/>
  <c r="AZ2096" s="1"/>
  <c r="AW2088"/>
  <c r="AX2088" s="1"/>
  <c r="AY2088" s="1"/>
  <c r="AZ2088" s="1"/>
  <c r="AW2024"/>
  <c r="AX2024" s="1"/>
  <c r="AY2024" s="1"/>
  <c r="AZ2024" s="1"/>
  <c r="AW2040"/>
  <c r="AX2040" s="1"/>
  <c r="AY2040" s="1"/>
  <c r="AZ2040" s="1"/>
  <c r="AW2011"/>
  <c r="AX2011" s="1"/>
  <c r="AY2011" s="1"/>
  <c r="AZ2011" s="1"/>
  <c r="AW2003"/>
  <c r="AX2003" s="1"/>
  <c r="AY2003" s="1"/>
  <c r="AZ2003" s="1"/>
  <c r="AW1989"/>
  <c r="AX1989" s="1"/>
  <c r="AY1989" s="1"/>
  <c r="AZ1989" s="1"/>
  <c r="AW1986"/>
  <c r="AX1986" s="1"/>
  <c r="AY1986" s="1"/>
  <c r="AZ1986" s="1"/>
  <c r="AW1966"/>
  <c r="AX1966" s="1"/>
  <c r="AY1966" s="1"/>
  <c r="AZ1966" s="1"/>
  <c r="AW1944"/>
  <c r="AX1944" s="1"/>
  <c r="AY1944" s="1"/>
  <c r="AZ1944" s="1"/>
  <c r="AW1879"/>
  <c r="AX1879" s="1"/>
  <c r="AY1879" s="1"/>
  <c r="AZ1879" s="1"/>
  <c r="AW1891"/>
  <c r="AX1891" s="1"/>
  <c r="AY1891" s="1"/>
  <c r="AZ1891" s="1"/>
  <c r="AW1895"/>
  <c r="AX1895" s="1"/>
  <c r="AY1895" s="1"/>
  <c r="AZ1895" s="1"/>
  <c r="AW1907"/>
  <c r="AX1907" s="1"/>
  <c r="AY1907" s="1"/>
  <c r="AZ1907" s="1"/>
  <c r="AW1911"/>
  <c r="AX1911" s="1"/>
  <c r="AY1911" s="1"/>
  <c r="AZ1911" s="1"/>
  <c r="AW1923"/>
  <c r="AX1923" s="1"/>
  <c r="AY1923" s="1"/>
  <c r="AZ1923" s="1"/>
  <c r="AW1927"/>
  <c r="AX1927" s="1"/>
  <c r="AY1927" s="1"/>
  <c r="AZ1927" s="1"/>
  <c r="AW1858"/>
  <c r="AX1858" s="1"/>
  <c r="AY1858" s="1"/>
  <c r="AZ1858" s="1"/>
  <c r="AW1870"/>
  <c r="AX1870" s="1"/>
  <c r="AY1870" s="1"/>
  <c r="AZ1870" s="1"/>
  <c r="AW1874"/>
  <c r="AX1874" s="1"/>
  <c r="AY1874" s="1"/>
  <c r="AZ1874" s="1"/>
  <c r="AW1849"/>
  <c r="AX1849" s="1"/>
  <c r="AY1849" s="1"/>
  <c r="AZ1849" s="1"/>
  <c r="AW1834"/>
  <c r="AX1834" s="1"/>
  <c r="AY1834" s="1"/>
  <c r="AZ1834" s="1"/>
  <c r="AW1820"/>
  <c r="AX1820" s="1"/>
  <c r="AY1820" s="1"/>
  <c r="AZ1820" s="1"/>
  <c r="AW741"/>
  <c r="AX741" s="1"/>
  <c r="AY741" s="1"/>
  <c r="AZ741" s="1"/>
  <c r="AW745"/>
  <c r="AX745" s="1"/>
  <c r="AY745" s="1"/>
  <c r="AZ745" s="1"/>
  <c r="AW702"/>
  <c r="AX702" s="1"/>
  <c r="AY702" s="1"/>
  <c r="AZ702" s="1"/>
  <c r="AW693"/>
  <c r="AX693" s="1"/>
  <c r="AY693" s="1"/>
  <c r="AZ693" s="1"/>
  <c r="AW710"/>
  <c r="AX710" s="1"/>
  <c r="AY710" s="1"/>
  <c r="AZ710" s="1"/>
  <c r="AW714"/>
  <c r="AX714" s="1"/>
  <c r="AY714" s="1"/>
  <c r="AZ714" s="1"/>
  <c r="AW730"/>
  <c r="AX730" s="1"/>
  <c r="AY730" s="1"/>
  <c r="AZ730" s="1"/>
  <c r="AW635"/>
  <c r="AX635" s="1"/>
  <c r="AY635" s="1"/>
  <c r="AZ635" s="1"/>
  <c r="AW672"/>
  <c r="AX672" s="1"/>
  <c r="AY672" s="1"/>
  <c r="AZ672" s="1"/>
  <c r="AW585"/>
  <c r="AX585" s="1"/>
  <c r="AY585" s="1"/>
  <c r="AZ585" s="1"/>
  <c r="AW564"/>
  <c r="AX564" s="1"/>
  <c r="AY564" s="1"/>
  <c r="AZ564" s="1"/>
  <c r="AW576"/>
  <c r="AX576" s="1"/>
  <c r="AY576" s="1"/>
  <c r="AZ576" s="1"/>
  <c r="AW9"/>
  <c r="AX9" s="1"/>
  <c r="AY9" s="1"/>
  <c r="AZ9" s="1"/>
  <c r="AW13"/>
  <c r="AX13" s="1"/>
  <c r="AY13" s="1"/>
  <c r="AZ13" s="1"/>
  <c r="AW41"/>
  <c r="AX41" s="1"/>
  <c r="AY41" s="1"/>
  <c r="AZ41" s="1"/>
  <c r="AW45"/>
  <c r="AX45" s="1"/>
  <c r="AY45" s="1"/>
  <c r="AZ45" s="1"/>
  <c r="AW61"/>
  <c r="AX61" s="1"/>
  <c r="AY61" s="1"/>
  <c r="AZ61" s="1"/>
  <c r="AW73"/>
  <c r="AX73" s="1"/>
  <c r="AY73" s="1"/>
  <c r="AZ73" s="1"/>
  <c r="AW77"/>
  <c r="AX77" s="1"/>
  <c r="AY77" s="1"/>
  <c r="AZ77" s="1"/>
  <c r="AW89"/>
  <c r="AX89" s="1"/>
  <c r="AY89" s="1"/>
  <c r="AZ89" s="1"/>
  <c r="AW93"/>
  <c r="AX93" s="1"/>
  <c r="AY93" s="1"/>
  <c r="AZ93" s="1"/>
  <c r="AW105"/>
  <c r="AX105" s="1"/>
  <c r="AY105" s="1"/>
  <c r="AZ105" s="1"/>
  <c r="AW121"/>
  <c r="AX121" s="1"/>
  <c r="AY121" s="1"/>
  <c r="AZ121" s="1"/>
  <c r="AW125"/>
  <c r="AX125" s="1"/>
  <c r="AY125" s="1"/>
  <c r="AZ125" s="1"/>
  <c r="AW137"/>
  <c r="AX137" s="1"/>
  <c r="AY137" s="1"/>
  <c r="AZ137" s="1"/>
  <c r="AW141"/>
  <c r="AX141" s="1"/>
  <c r="AY141" s="1"/>
  <c r="AZ141" s="1"/>
  <c r="AW157"/>
  <c r="AX157" s="1"/>
  <c r="AY157" s="1"/>
  <c r="AZ157" s="1"/>
  <c r="AW169"/>
  <c r="AX169" s="1"/>
  <c r="AY169" s="1"/>
  <c r="AZ169" s="1"/>
  <c r="AW201"/>
  <c r="AX201" s="1"/>
  <c r="AY201" s="1"/>
  <c r="AZ201" s="1"/>
  <c r="AW217"/>
  <c r="AX217" s="1"/>
  <c r="AY217" s="1"/>
  <c r="AZ217" s="1"/>
  <c r="AW233"/>
  <c r="AX233" s="1"/>
  <c r="AY233" s="1"/>
  <c r="AZ233" s="1"/>
  <c r="AW237"/>
  <c r="AX237" s="1"/>
  <c r="AY237" s="1"/>
  <c r="AZ237" s="1"/>
  <c r="AW249"/>
  <c r="AX249" s="1"/>
  <c r="AY249" s="1"/>
  <c r="AZ249" s="1"/>
  <c r="AW265"/>
  <c r="AX265" s="1"/>
  <c r="AY265" s="1"/>
  <c r="AZ265" s="1"/>
  <c r="AW281"/>
  <c r="AX281" s="1"/>
  <c r="AY281" s="1"/>
  <c r="AZ281" s="1"/>
  <c r="AW313"/>
  <c r="AX313" s="1"/>
  <c r="AY313" s="1"/>
  <c r="AZ313" s="1"/>
  <c r="AW333"/>
  <c r="AX333" s="1"/>
  <c r="AY333" s="1"/>
  <c r="AZ333" s="1"/>
  <c r="AW345"/>
  <c r="AX345" s="1"/>
  <c r="AY345" s="1"/>
  <c r="AZ345" s="1"/>
  <c r="AW361"/>
  <c r="AX361" s="1"/>
  <c r="AY361" s="1"/>
  <c r="AZ361" s="1"/>
  <c r="AW377"/>
  <c r="AX377" s="1"/>
  <c r="AY377" s="1"/>
  <c r="AZ377" s="1"/>
  <c r="AW397"/>
  <c r="AX397" s="1"/>
  <c r="AY397" s="1"/>
  <c r="AZ397" s="1"/>
  <c r="AW409"/>
  <c r="AX409" s="1"/>
  <c r="AY409" s="1"/>
  <c r="AZ409" s="1"/>
  <c r="AW425"/>
  <c r="AX425" s="1"/>
  <c r="AY425" s="1"/>
  <c r="AZ425" s="1"/>
  <c r="AW441"/>
  <c r="AX441" s="1"/>
  <c r="AY441" s="1"/>
  <c r="AZ441" s="1"/>
  <c r="AW445"/>
  <c r="AX445" s="1"/>
  <c r="AY445" s="1"/>
  <c r="AZ445" s="1"/>
  <c r="AW473"/>
  <c r="AX473" s="1"/>
  <c r="AY473" s="1"/>
  <c r="AZ473" s="1"/>
  <c r="AW489"/>
  <c r="AX489" s="1"/>
  <c r="AY489" s="1"/>
  <c r="AZ489" s="1"/>
  <c r="AW505"/>
  <c r="AX505" s="1"/>
  <c r="AY505" s="1"/>
  <c r="AZ505" s="1"/>
  <c r="AW509"/>
  <c r="AX509" s="1"/>
  <c r="AY509" s="1"/>
  <c r="AZ509" s="1"/>
  <c r="AW537"/>
  <c r="AX537" s="1"/>
  <c r="AY537" s="1"/>
  <c r="AZ537" s="1"/>
  <c r="AW593"/>
  <c r="AX593" s="1"/>
  <c r="AY593" s="1"/>
  <c r="AZ593" s="1"/>
  <c r="AW609"/>
  <c r="AX609" s="1"/>
  <c r="AY609" s="1"/>
  <c r="AZ609" s="1"/>
  <c r="AW764"/>
  <c r="AX764" s="1"/>
  <c r="AY764" s="1"/>
  <c r="AZ764" s="1"/>
  <c r="AW796"/>
  <c r="AX796" s="1"/>
  <c r="AY796" s="1"/>
  <c r="AZ796" s="1"/>
  <c r="AW812"/>
  <c r="AX812" s="1"/>
  <c r="AY812" s="1"/>
  <c r="AZ812" s="1"/>
  <c r="AW828"/>
  <c r="AX828" s="1"/>
  <c r="AY828" s="1"/>
  <c r="AZ828" s="1"/>
  <c r="AW844"/>
  <c r="AX844" s="1"/>
  <c r="AY844" s="1"/>
  <c r="AZ844" s="1"/>
  <c r="AW860"/>
  <c r="AX860" s="1"/>
  <c r="AY860" s="1"/>
  <c r="AZ860" s="1"/>
  <c r="AW876"/>
  <c r="AX876" s="1"/>
  <c r="AY876" s="1"/>
  <c r="AZ876" s="1"/>
  <c r="AW880"/>
  <c r="AX880" s="1"/>
  <c r="AY880" s="1"/>
  <c r="AZ880" s="1"/>
  <c r="AW892"/>
  <c r="AX892" s="1"/>
  <c r="AY892" s="1"/>
  <c r="AZ892" s="1"/>
  <c r="AW908"/>
  <c r="AX908" s="1"/>
  <c r="AY908" s="1"/>
  <c r="AZ908" s="1"/>
  <c r="AW924"/>
  <c r="AX924" s="1"/>
  <c r="AY924" s="1"/>
  <c r="AZ924" s="1"/>
  <c r="AW972"/>
  <c r="AX972" s="1"/>
  <c r="AY972" s="1"/>
  <c r="AZ972" s="1"/>
  <c r="AW1004"/>
  <c r="AX1004" s="1"/>
  <c r="AY1004" s="1"/>
  <c r="AZ1004" s="1"/>
  <c r="AW1036"/>
  <c r="AX1036" s="1"/>
  <c r="AY1036" s="1"/>
  <c r="AZ1036" s="1"/>
  <c r="AW1068"/>
  <c r="AX1068" s="1"/>
  <c r="AY1068" s="1"/>
  <c r="AZ1068" s="1"/>
  <c r="AW1084"/>
  <c r="AX1084" s="1"/>
  <c r="AY1084" s="1"/>
  <c r="AZ1084" s="1"/>
  <c r="AW1100"/>
  <c r="AX1100" s="1"/>
  <c r="AY1100" s="1"/>
  <c r="AZ1100" s="1"/>
  <c r="AW1116"/>
  <c r="AX1116" s="1"/>
  <c r="AY1116" s="1"/>
  <c r="AZ1116" s="1"/>
  <c r="AW1132"/>
  <c r="AX1132" s="1"/>
  <c r="AY1132" s="1"/>
  <c r="AZ1132" s="1"/>
  <c r="AW1148"/>
  <c r="AX1148" s="1"/>
  <c r="AY1148" s="1"/>
  <c r="AZ1148" s="1"/>
  <c r="AW1164"/>
  <c r="AX1164" s="1"/>
  <c r="AY1164" s="1"/>
  <c r="AZ1164" s="1"/>
  <c r="AW1168"/>
  <c r="AX1168" s="1"/>
  <c r="AY1168" s="1"/>
  <c r="AZ1168" s="1"/>
  <c r="AW1180"/>
  <c r="AX1180" s="1"/>
  <c r="AY1180" s="1"/>
  <c r="AZ1180" s="1"/>
  <c r="AW1196"/>
  <c r="AX1196" s="1"/>
  <c r="AY1196" s="1"/>
  <c r="AZ1196" s="1"/>
  <c r="AW1200"/>
  <c r="AX1200" s="1"/>
  <c r="AY1200" s="1"/>
  <c r="AZ1200" s="1"/>
  <c r="AW1212"/>
  <c r="AX1212" s="1"/>
  <c r="AY1212" s="1"/>
  <c r="AZ1212" s="1"/>
  <c r="AW1228"/>
  <c r="AX1228" s="1"/>
  <c r="AY1228" s="1"/>
  <c r="AZ1228" s="1"/>
  <c r="AW1232"/>
  <c r="AX1232" s="1"/>
  <c r="AY1232" s="1"/>
  <c r="AZ1232" s="1"/>
  <c r="AW1244"/>
  <c r="AX1244" s="1"/>
  <c r="AY1244" s="1"/>
  <c r="AZ1244" s="1"/>
  <c r="AW1260"/>
  <c r="AX1260" s="1"/>
  <c r="AY1260" s="1"/>
  <c r="AZ1260" s="1"/>
  <c r="AW1276"/>
  <c r="AX1276" s="1"/>
  <c r="AY1276" s="1"/>
  <c r="AZ1276" s="1"/>
  <c r="AW1292"/>
  <c r="AX1292" s="1"/>
  <c r="AY1292" s="1"/>
  <c r="AZ1292" s="1"/>
  <c r="AW1308"/>
  <c r="AX1308" s="1"/>
  <c r="AY1308" s="1"/>
  <c r="AZ1308" s="1"/>
  <c r="AW1328"/>
  <c r="AX1328" s="1"/>
  <c r="AY1328" s="1"/>
  <c r="AZ1328" s="1"/>
  <c r="AW1344"/>
  <c r="AX1344" s="1"/>
  <c r="AY1344" s="1"/>
  <c r="AZ1344" s="1"/>
  <c r="AW1360"/>
  <c r="AX1360" s="1"/>
  <c r="AY1360" s="1"/>
  <c r="AZ1360" s="1"/>
  <c r="AW1376"/>
  <c r="AX1376" s="1"/>
  <c r="AY1376" s="1"/>
  <c r="AZ1376" s="1"/>
  <c r="AW1392"/>
  <c r="AX1392" s="1"/>
  <c r="AY1392" s="1"/>
  <c r="AZ1392" s="1"/>
  <c r="AW1408"/>
  <c r="AX1408" s="1"/>
  <c r="AY1408" s="1"/>
  <c r="AZ1408" s="1"/>
  <c r="AW1424"/>
  <c r="AX1424" s="1"/>
  <c r="AY1424" s="1"/>
  <c r="AZ1424" s="1"/>
  <c r="AW1440"/>
  <c r="AX1440" s="1"/>
  <c r="AY1440" s="1"/>
  <c r="AZ1440" s="1"/>
  <c r="AW1456"/>
  <c r="AX1456" s="1"/>
  <c r="AY1456" s="1"/>
  <c r="AZ1456" s="1"/>
  <c r="AW1472"/>
  <c r="AX1472" s="1"/>
  <c r="AY1472" s="1"/>
  <c r="AZ1472" s="1"/>
  <c r="AW1488"/>
  <c r="AX1488" s="1"/>
  <c r="AY1488" s="1"/>
  <c r="AZ1488" s="1"/>
  <c r="AW1500"/>
  <c r="AX1500" s="1"/>
  <c r="AY1500" s="1"/>
  <c r="AZ1500" s="1"/>
  <c r="AW1516"/>
  <c r="AX1516" s="1"/>
  <c r="AY1516" s="1"/>
  <c r="AZ1516" s="1"/>
  <c r="AW1532"/>
  <c r="AX1532" s="1"/>
  <c r="AY1532" s="1"/>
  <c r="AZ1532" s="1"/>
  <c r="AW1548"/>
  <c r="AX1548" s="1"/>
  <c r="AY1548" s="1"/>
  <c r="AZ1548" s="1"/>
  <c r="AW1564"/>
  <c r="AX1564" s="1"/>
  <c r="AY1564" s="1"/>
  <c r="AZ1564" s="1"/>
  <c r="AW1580"/>
  <c r="AX1580" s="1"/>
  <c r="AY1580" s="1"/>
  <c r="AZ1580" s="1"/>
  <c r="AW1596"/>
  <c r="AX1596" s="1"/>
  <c r="AY1596" s="1"/>
  <c r="AZ1596" s="1"/>
  <c r="AW1612"/>
  <c r="AX1612" s="1"/>
  <c r="AY1612" s="1"/>
  <c r="AZ1612" s="1"/>
  <c r="AW1628"/>
  <c r="AX1628" s="1"/>
  <c r="AY1628" s="1"/>
  <c r="AZ1628" s="1"/>
  <c r="AW1644"/>
  <c r="AX1644" s="1"/>
  <c r="AY1644" s="1"/>
  <c r="AZ1644" s="1"/>
  <c r="AW1660"/>
  <c r="AX1660" s="1"/>
  <c r="AY1660" s="1"/>
  <c r="AZ1660" s="1"/>
  <c r="AW1676"/>
  <c r="AX1676" s="1"/>
  <c r="AY1676" s="1"/>
  <c r="AZ1676" s="1"/>
  <c r="AW1692"/>
  <c r="AX1692" s="1"/>
  <c r="AY1692" s="1"/>
  <c r="AZ1692" s="1"/>
  <c r="AW1708"/>
  <c r="AX1708" s="1"/>
  <c r="AY1708" s="1"/>
  <c r="AZ1708" s="1"/>
  <c r="AW1724"/>
  <c r="AX1724" s="1"/>
  <c r="AY1724" s="1"/>
  <c r="AZ1724" s="1"/>
  <c r="AW1740"/>
  <c r="AX1740" s="1"/>
  <c r="AY1740" s="1"/>
  <c r="AZ1740" s="1"/>
  <c r="AW2141"/>
  <c r="AX2141" s="1"/>
  <c r="AY2141" s="1"/>
  <c r="AZ2141" s="1"/>
  <c r="AW2133"/>
  <c r="AX2133" s="1"/>
  <c r="AY2133" s="1"/>
  <c r="AZ2133" s="1"/>
  <c r="AW2071"/>
  <c r="AX2071" s="1"/>
  <c r="AY2071" s="1"/>
  <c r="AZ2071" s="1"/>
  <c r="AW2025"/>
  <c r="AX2025" s="1"/>
  <c r="AY2025" s="1"/>
  <c r="AZ2025" s="1"/>
  <c r="AW2029"/>
  <c r="AX2029" s="1"/>
  <c r="AY2029" s="1"/>
  <c r="AZ2029" s="1"/>
  <c r="AW1963"/>
  <c r="AX1963" s="1"/>
  <c r="AY1963" s="1"/>
  <c r="AZ1963" s="1"/>
  <c r="AW1888"/>
  <c r="AX1888" s="1"/>
  <c r="AY1888" s="1"/>
  <c r="AZ1888" s="1"/>
  <c r="AW1924"/>
  <c r="AX1924" s="1"/>
  <c r="AY1924" s="1"/>
  <c r="AZ1924" s="1"/>
  <c r="AW1863"/>
  <c r="AX1863" s="1"/>
  <c r="AY1863" s="1"/>
  <c r="AZ1863" s="1"/>
  <c r="AW1743"/>
  <c r="AX1743" s="1"/>
  <c r="AY1743" s="1"/>
  <c r="AZ1743" s="1"/>
  <c r="AW1767"/>
  <c r="AX1767" s="1"/>
  <c r="AY1767" s="1"/>
  <c r="AZ1767" s="1"/>
  <c r="AW742"/>
  <c r="AX742" s="1"/>
  <c r="AY742" s="1"/>
  <c r="AZ742" s="1"/>
  <c r="AW718"/>
  <c r="AX718" s="1"/>
  <c r="AY718" s="1"/>
  <c r="AZ718" s="1"/>
  <c r="AW648"/>
  <c r="AX648" s="1"/>
  <c r="AY648" s="1"/>
  <c r="AZ648" s="1"/>
  <c r="AW673"/>
  <c r="AX673" s="1"/>
  <c r="AY673" s="1"/>
  <c r="AZ673" s="1"/>
  <c r="AW557"/>
  <c r="AX557" s="1"/>
  <c r="AY557" s="1"/>
  <c r="AZ557" s="1"/>
  <c r="AW565"/>
  <c r="AX565" s="1"/>
  <c r="AY565" s="1"/>
  <c r="AZ565" s="1"/>
  <c r="AW685"/>
  <c r="AX685" s="1"/>
  <c r="AY685" s="1"/>
  <c r="AZ685" s="1"/>
  <c r="AW34"/>
  <c r="AX34" s="1"/>
  <c r="AY34" s="1"/>
  <c r="AZ34" s="1"/>
  <c r="AW46"/>
  <c r="AX46" s="1"/>
  <c r="AY46" s="1"/>
  <c r="AZ46" s="1"/>
  <c r="AW74"/>
  <c r="AX74" s="1"/>
  <c r="AY74" s="1"/>
  <c r="AZ74" s="1"/>
  <c r="AW110"/>
  <c r="AX110" s="1"/>
  <c r="AY110" s="1"/>
  <c r="AZ110" s="1"/>
  <c r="AW282"/>
  <c r="AX282" s="1"/>
  <c r="AY282" s="1"/>
  <c r="AZ282" s="1"/>
  <c r="AW442"/>
  <c r="AX442" s="1"/>
  <c r="AY442" s="1"/>
  <c r="AZ442" s="1"/>
  <c r="AW506"/>
  <c r="AX506" s="1"/>
  <c r="AY506" s="1"/>
  <c r="AZ506" s="1"/>
  <c r="AW534"/>
  <c r="AX534" s="1"/>
  <c r="AY534" s="1"/>
  <c r="AZ534" s="1"/>
  <c r="AW769"/>
  <c r="AX769" s="1"/>
  <c r="AY769" s="1"/>
  <c r="AZ769" s="1"/>
  <c r="AW841"/>
  <c r="AX841" s="1"/>
  <c r="AY841" s="1"/>
  <c r="AZ841" s="1"/>
  <c r="AW913"/>
  <c r="AX913" s="1"/>
  <c r="AY913" s="1"/>
  <c r="AZ913" s="1"/>
  <c r="AW981"/>
  <c r="AX981" s="1"/>
  <c r="AY981" s="1"/>
  <c r="AZ981" s="1"/>
  <c r="AW989"/>
  <c r="AX989" s="1"/>
  <c r="AY989" s="1"/>
  <c r="AZ989" s="1"/>
  <c r="AW1025"/>
  <c r="AX1025" s="1"/>
  <c r="AY1025" s="1"/>
  <c r="AZ1025" s="1"/>
  <c r="AW1085"/>
  <c r="AX1085" s="1"/>
  <c r="AY1085" s="1"/>
  <c r="AZ1085" s="1"/>
  <c r="AW1149"/>
  <c r="AX1149" s="1"/>
  <c r="AY1149" s="1"/>
  <c r="AZ1149" s="1"/>
  <c r="AW1169"/>
  <c r="AX1169" s="1"/>
  <c r="AY1169" s="1"/>
  <c r="AZ1169" s="1"/>
  <c r="AW1253"/>
  <c r="AX1253" s="1"/>
  <c r="AY1253" s="1"/>
  <c r="AZ1253" s="1"/>
  <c r="AW1297"/>
  <c r="AX1297" s="1"/>
  <c r="AY1297" s="1"/>
  <c r="AZ1297" s="1"/>
  <c r="AW1333"/>
  <c r="AX1333" s="1"/>
  <c r="AY1333" s="1"/>
  <c r="AZ1333" s="1"/>
  <c r="AW1381"/>
  <c r="AX1381" s="1"/>
  <c r="AY1381" s="1"/>
  <c r="AZ1381" s="1"/>
  <c r="AW1425"/>
  <c r="AX1425" s="1"/>
  <c r="AY1425" s="1"/>
  <c r="AZ1425" s="1"/>
  <c r="AW1429"/>
  <c r="AX1429" s="1"/>
  <c r="AY1429" s="1"/>
  <c r="AZ1429" s="1"/>
  <c r="AW1469"/>
  <c r="AX1469" s="1"/>
  <c r="AY1469" s="1"/>
  <c r="AZ1469" s="1"/>
  <c r="AW1525"/>
  <c r="AX1525" s="1"/>
  <c r="AY1525" s="1"/>
  <c r="AZ1525" s="1"/>
  <c r="AW1569"/>
  <c r="AX1569" s="1"/>
  <c r="AY1569" s="1"/>
  <c r="AZ1569" s="1"/>
  <c r="AW1617"/>
  <c r="AX1617" s="1"/>
  <c r="AY1617" s="1"/>
  <c r="AZ1617" s="1"/>
  <c r="AW1645"/>
  <c r="AX1645" s="1"/>
  <c r="AY1645" s="1"/>
  <c r="AZ1645" s="1"/>
  <c r="AW2050"/>
  <c r="AX2050" s="1"/>
  <c r="AY2050" s="1"/>
  <c r="AZ2050" s="1"/>
  <c r="AW1983"/>
  <c r="AX1983" s="1"/>
  <c r="AY1983" s="1"/>
  <c r="AZ1983" s="1"/>
  <c r="AW1957"/>
  <c r="AX1957" s="1"/>
  <c r="AY1957" s="1"/>
  <c r="AZ1957" s="1"/>
  <c r="AW1880"/>
  <c r="AX1880" s="1"/>
  <c r="AY1880" s="1"/>
  <c r="AZ1880" s="1"/>
  <c r="AW1900"/>
  <c r="AX1900" s="1"/>
  <c r="AY1900" s="1"/>
  <c r="AZ1900" s="1"/>
  <c r="AW1908"/>
  <c r="AX1908" s="1"/>
  <c r="AY1908" s="1"/>
  <c r="AZ1908" s="1"/>
  <c r="AW1932"/>
  <c r="AX1932" s="1"/>
  <c r="AY1932" s="1"/>
  <c r="AZ1932" s="1"/>
  <c r="AW1854"/>
  <c r="AX1854" s="1"/>
  <c r="AY1854" s="1"/>
  <c r="AZ1854" s="1"/>
  <c r="AW1813"/>
  <c r="AX1813" s="1"/>
  <c r="AY1813" s="1"/>
  <c r="AZ1813" s="1"/>
  <c r="AW1799"/>
  <c r="AX1799" s="1"/>
  <c r="AY1799" s="1"/>
  <c r="AZ1799" s="1"/>
  <c r="AW1771"/>
  <c r="AX1771" s="1"/>
  <c r="AY1771" s="1"/>
  <c r="AZ1771" s="1"/>
  <c r="AW707"/>
  <c r="AX707" s="1"/>
  <c r="AY707" s="1"/>
  <c r="AZ707" s="1"/>
  <c r="AW669"/>
  <c r="AX669" s="1"/>
  <c r="AY669" s="1"/>
  <c r="AZ669" s="1"/>
  <c r="AW681"/>
  <c r="AX681" s="1"/>
  <c r="AY681" s="1"/>
  <c r="AZ681" s="1"/>
  <c r="AW14"/>
  <c r="AX14" s="1"/>
  <c r="AY14" s="1"/>
  <c r="AZ14" s="1"/>
  <c r="AW42"/>
  <c r="AX42" s="1"/>
  <c r="AY42" s="1"/>
  <c r="AZ42" s="1"/>
  <c r="AW70"/>
  <c r="AX70" s="1"/>
  <c r="AY70" s="1"/>
  <c r="AZ70" s="1"/>
  <c r="AW78"/>
  <c r="AX78" s="1"/>
  <c r="AY78" s="1"/>
  <c r="AZ78" s="1"/>
  <c r="AW158"/>
  <c r="AX158" s="1"/>
  <c r="AY158" s="1"/>
  <c r="AZ158" s="1"/>
  <c r="AW174"/>
  <c r="AX174" s="1"/>
  <c r="AY174" s="1"/>
  <c r="AZ174" s="1"/>
  <c r="AW234"/>
  <c r="AX234" s="1"/>
  <c r="AY234" s="1"/>
  <c r="AZ234" s="1"/>
  <c r="AW278"/>
  <c r="AX278" s="1"/>
  <c r="AY278" s="1"/>
  <c r="AZ278" s="1"/>
  <c r="AW502"/>
  <c r="AX502" s="1"/>
  <c r="AY502" s="1"/>
  <c r="AZ502" s="1"/>
  <c r="AW761"/>
  <c r="AX761" s="1"/>
  <c r="AY761" s="1"/>
  <c r="AZ761" s="1"/>
  <c r="AW893"/>
  <c r="AX893" s="1"/>
  <c r="AY893" s="1"/>
  <c r="AZ893" s="1"/>
  <c r="AW949"/>
  <c r="AX949" s="1"/>
  <c r="AY949" s="1"/>
  <c r="AZ949" s="1"/>
  <c r="AW977"/>
  <c r="AX977" s="1"/>
  <c r="AY977" s="1"/>
  <c r="AZ977" s="1"/>
  <c r="AW1029"/>
  <c r="AX1029" s="1"/>
  <c r="AY1029" s="1"/>
  <c r="AZ1029" s="1"/>
  <c r="AW1061"/>
  <c r="AX1061" s="1"/>
  <c r="AY1061" s="1"/>
  <c r="AZ1061" s="1"/>
  <c r="AW1105"/>
  <c r="AX1105" s="1"/>
  <c r="AY1105" s="1"/>
  <c r="AZ1105" s="1"/>
  <c r="AW1157"/>
  <c r="AX1157" s="1"/>
  <c r="AY1157" s="1"/>
  <c r="AZ1157" s="1"/>
  <c r="AW1185"/>
  <c r="AX1185" s="1"/>
  <c r="AY1185" s="1"/>
  <c r="AZ1185" s="1"/>
  <c r="AW1217"/>
  <c r="AX1217" s="1"/>
  <c r="AY1217" s="1"/>
  <c r="AZ1217" s="1"/>
  <c r="AW1321"/>
  <c r="AX1321" s="1"/>
  <c r="AY1321" s="1"/>
  <c r="AZ1321" s="1"/>
  <c r="AW1385"/>
  <c r="AX1385" s="1"/>
  <c r="AY1385" s="1"/>
  <c r="AZ1385" s="1"/>
  <c r="AW1433"/>
  <c r="AX1433" s="1"/>
  <c r="AY1433" s="1"/>
  <c r="AZ1433" s="1"/>
  <c r="AW1485"/>
  <c r="AX1485" s="1"/>
  <c r="AY1485" s="1"/>
  <c r="AZ1485" s="1"/>
  <c r="AX3" l="1"/>
  <c r="AY3" s="1"/>
  <c r="AZ3" s="1"/>
</calcChain>
</file>

<file path=xl/sharedStrings.xml><?xml version="1.0" encoding="utf-8"?>
<sst xmlns="http://schemas.openxmlformats.org/spreadsheetml/2006/main" count="39339" uniqueCount="1509">
  <si>
    <t>cm</t>
  </si>
  <si>
    <t>0-5</t>
  </si>
  <si>
    <t>6-10</t>
  </si>
  <si>
    <t>11-15</t>
  </si>
  <si>
    <t>16-20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</si>
  <si>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</si>
  <si>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</si>
  <si>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</si>
  <si>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</si>
  <si>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</si>
  <si>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</si>
  <si>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</si>
  <si>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</si>
  <si>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101-125</t>
  </si>
  <si>
    <t>126-150</t>
  </si>
  <si>
    <t>151-175</t>
  </si>
  <si>
    <t>176-200</t>
  </si>
  <si>
    <t>201-250</t>
  </si>
  <si>
    <t>250-300</t>
  </si>
  <si>
    <t>301-350</t>
  </si>
  <si>
    <t>700</t>
  </si>
  <si>
    <t>Área de conservación</t>
  </si>
  <si>
    <t>Localidad</t>
  </si>
  <si>
    <t>Sitio</t>
  </si>
  <si>
    <t>Buzo</t>
  </si>
  <si>
    <t>Fecha</t>
  </si>
  <si>
    <t>Año</t>
  </si>
  <si>
    <t>Visibilidad</t>
  </si>
  <si>
    <t>Código</t>
  </si>
  <si>
    <t>Especie</t>
  </si>
  <si>
    <t>Total</t>
  </si>
  <si>
    <t>a</t>
  </si>
  <si>
    <t>b</t>
  </si>
  <si>
    <t>Biomasa</t>
  </si>
  <si>
    <t>Biomasa (g/m2)</t>
  </si>
  <si>
    <t>Biomasa (Kg/Ha)</t>
  </si>
  <si>
    <t>Biomasa (tn/ha)</t>
  </si>
  <si>
    <t>Densidad</t>
  </si>
  <si>
    <t>NT</t>
  </si>
  <si>
    <t>IUCN</t>
  </si>
  <si>
    <t>ACT</t>
  </si>
  <si>
    <t>Bahía Culebra</t>
  </si>
  <si>
    <t>Güiri-Güiri</t>
  </si>
  <si>
    <t>Carlos Jiménez</t>
  </si>
  <si>
    <t>Carolina Salas-Moya</t>
  </si>
  <si>
    <t>cpu</t>
  </si>
  <si>
    <t>Canthigaster punctatissima</t>
  </si>
  <si>
    <t>Depredador</t>
  </si>
  <si>
    <t>LC</t>
  </si>
  <si>
    <t>lno</t>
  </si>
  <si>
    <t>Lutjanus novemfasciatus</t>
  </si>
  <si>
    <t>Depredador Tope</t>
  </si>
  <si>
    <t>ost</t>
  </si>
  <si>
    <t>Ophioblennius steindachneri</t>
  </si>
  <si>
    <t>Herbívoro</t>
  </si>
  <si>
    <t>rbi</t>
  </si>
  <si>
    <t>Rypticus bicolor</t>
  </si>
  <si>
    <t>sps</t>
  </si>
  <si>
    <t>Serranus psittacinus</t>
  </si>
  <si>
    <t>slac</t>
  </si>
  <si>
    <t>Synodus lacertinus</t>
  </si>
  <si>
    <t>cox</t>
  </si>
  <si>
    <t>Cirrhitichthys oxycephalus</t>
  </si>
  <si>
    <t>NE</t>
  </si>
  <si>
    <t>jni</t>
  </si>
  <si>
    <t>Johnrandallia nigrirostris</t>
  </si>
  <si>
    <t>kel</t>
  </si>
  <si>
    <t>Kyphosus elegans</t>
  </si>
  <si>
    <t>pna</t>
  </si>
  <si>
    <t>Pseudobalistes naufragium</t>
  </si>
  <si>
    <t>chu</t>
  </si>
  <si>
    <t>Chaetodon humeralis</t>
  </si>
  <si>
    <t>sgh</t>
  </si>
  <si>
    <t>Scarus ghobban</t>
  </si>
  <si>
    <t>sfl</t>
  </si>
  <si>
    <t>Stegastes flavilatus</t>
  </si>
  <si>
    <t>cbr</t>
  </si>
  <si>
    <t>Calamus brachysomus</t>
  </si>
  <si>
    <t>hch</t>
  </si>
  <si>
    <t>Halichoeres chierchiae</t>
  </si>
  <si>
    <t>sve</t>
  </si>
  <si>
    <t>Sufflamen verres</t>
  </si>
  <si>
    <t>oxa</t>
  </si>
  <si>
    <t>Odontoscion xanthops</t>
  </si>
  <si>
    <t>Planctívoro</t>
  </si>
  <si>
    <t>ssu</t>
  </si>
  <si>
    <t>Sargocentron suborbitalis</t>
  </si>
  <si>
    <t>sac</t>
  </si>
  <si>
    <t>Stegastes acapulcoensis</t>
  </si>
  <si>
    <t>lar</t>
  </si>
  <si>
    <t>Lutjanus argentiventris</t>
  </si>
  <si>
    <t>hni</t>
  </si>
  <si>
    <t>Halichoeres nicholsi</t>
  </si>
  <si>
    <t>mbre</t>
  </si>
  <si>
    <t>Malacanthus brevirostris</t>
  </si>
  <si>
    <t>mal</t>
  </si>
  <si>
    <t>Malacoctenus</t>
  </si>
  <si>
    <t>paz</t>
  </si>
  <si>
    <t>Plagiotremus azaleus</t>
  </si>
  <si>
    <t>atr</t>
  </si>
  <si>
    <t>Abudefduf troschelii</t>
  </si>
  <si>
    <t>ccab</t>
  </si>
  <si>
    <t>Caranx caballus</t>
  </si>
  <si>
    <t>ado</t>
  </si>
  <si>
    <t>Apogon dovii</t>
  </si>
  <si>
    <t>hma</t>
  </si>
  <si>
    <t>Haemulon maculicauda</t>
  </si>
  <si>
    <t>tlu</t>
  </si>
  <si>
    <t>Thalassoma lucasanum</t>
  </si>
  <si>
    <t>cat</t>
  </si>
  <si>
    <t>Chromis atrilobata</t>
  </si>
  <si>
    <t>apa</t>
  </si>
  <si>
    <t>Apogon pacificus</t>
  </si>
  <si>
    <t>Punta Cacique</t>
  </si>
  <si>
    <t>pvi</t>
  </si>
  <si>
    <t>pzo</t>
  </si>
  <si>
    <t>Pomacanthus zonipectus</t>
  </si>
  <si>
    <t>rpr</t>
  </si>
  <si>
    <t>Rhinobatos productus</t>
  </si>
  <si>
    <t>spe</t>
  </si>
  <si>
    <t>Scarus perrico</t>
  </si>
  <si>
    <t>sru</t>
  </si>
  <si>
    <t>Scarus rubroviolaceus</t>
  </si>
  <si>
    <t>smy</t>
  </si>
  <si>
    <t>Scorpaena mystes</t>
  </si>
  <si>
    <t>dho</t>
  </si>
  <si>
    <t>Diodon holocanthus</t>
  </si>
  <si>
    <t>ene</t>
  </si>
  <si>
    <t>Echidna nebulosa</t>
  </si>
  <si>
    <t>aaf</t>
  </si>
  <si>
    <t>Alphestes afer</t>
  </si>
  <si>
    <t>mle</t>
  </si>
  <si>
    <t>Muraena lentiginosa</t>
  </si>
  <si>
    <t>hgu</t>
  </si>
  <si>
    <t>Hoplopagrus guentherii</t>
  </si>
  <si>
    <t>Palmares II</t>
  </si>
  <si>
    <t>Gustavo Arias-Godínez</t>
  </si>
  <si>
    <t>Cre</t>
  </si>
  <si>
    <t>Dho</t>
  </si>
  <si>
    <t>Gsp</t>
  </si>
  <si>
    <t>Gnathanodon speciosus</t>
  </si>
  <si>
    <t>Gpa</t>
  </si>
  <si>
    <t>Gymnothorax panamensis</t>
  </si>
  <si>
    <t>Hpa</t>
  </si>
  <si>
    <t>Holacanthus passer</t>
  </si>
  <si>
    <t>Mba</t>
  </si>
  <si>
    <t>Microspathodon bairdii</t>
  </si>
  <si>
    <t>Mdo</t>
  </si>
  <si>
    <t>Microspathodon dorsalis</t>
  </si>
  <si>
    <t>Mle</t>
  </si>
  <si>
    <t>Pna</t>
  </si>
  <si>
    <t>Smy</t>
  </si>
  <si>
    <t>EN</t>
  </si>
  <si>
    <t>Sac</t>
  </si>
  <si>
    <t>Slac</t>
  </si>
  <si>
    <t>Hni</t>
  </si>
  <si>
    <t>Sru</t>
  </si>
  <si>
    <t>Bdi</t>
  </si>
  <si>
    <t>Bodianus diplotaenia</t>
  </si>
  <si>
    <t>Chu</t>
  </si>
  <si>
    <t>Fco</t>
  </si>
  <si>
    <t>Fistularia commersonii</t>
  </si>
  <si>
    <t>Hch</t>
  </si>
  <si>
    <t>Lar</t>
  </si>
  <si>
    <t>Sfl</t>
  </si>
  <si>
    <t>Sve</t>
  </si>
  <si>
    <t>Cri</t>
  </si>
  <si>
    <t>Cirrhitus rivulatus</t>
  </si>
  <si>
    <t>Spe</t>
  </si>
  <si>
    <t>Cpu</t>
  </si>
  <si>
    <t>Cox</t>
  </si>
  <si>
    <t>Cpa</t>
  </si>
  <si>
    <t>Cephalopholis panamensis</t>
  </si>
  <si>
    <t>Hst</t>
  </si>
  <si>
    <t>Haemulon steindachneri</t>
  </si>
  <si>
    <t>Hno</t>
  </si>
  <si>
    <t>Halichoeres notospilus</t>
  </si>
  <si>
    <t>Sgh</t>
  </si>
  <si>
    <t>Tlu</t>
  </si>
  <si>
    <t>Cat</t>
  </si>
  <si>
    <t>Kel</t>
  </si>
  <si>
    <t>Sps</t>
  </si>
  <si>
    <t>Ppa</t>
  </si>
  <si>
    <t>Parastichopus parvimensis</t>
  </si>
  <si>
    <t>VU</t>
  </si>
  <si>
    <t>Epu</t>
  </si>
  <si>
    <t>Elacatinus punticulatus</t>
  </si>
  <si>
    <t>Ssu</t>
  </si>
  <si>
    <t>Hma</t>
  </si>
  <si>
    <t>Hdi</t>
  </si>
  <si>
    <t>Halichoeres dispilus</t>
  </si>
  <si>
    <t>Apa</t>
  </si>
  <si>
    <t>Atr</t>
  </si>
  <si>
    <t>Bpo</t>
  </si>
  <si>
    <t>Balistes polylepis</t>
  </si>
  <si>
    <t>Cbr</t>
  </si>
  <si>
    <t>Cca</t>
  </si>
  <si>
    <t>Calotomus carolinus</t>
  </si>
  <si>
    <t>Hsc</t>
  </si>
  <si>
    <t>Haemulon scudderi</t>
  </si>
  <si>
    <t>Hgu</t>
  </si>
  <si>
    <t>Jni</t>
  </si>
  <si>
    <t>Kan</t>
  </si>
  <si>
    <t>Kyphosus analogus</t>
  </si>
  <si>
    <t>Lgu</t>
  </si>
  <si>
    <t>Lutjanus guttatus</t>
  </si>
  <si>
    <t>Lin</t>
  </si>
  <si>
    <t>Lutjanus inermis</t>
  </si>
  <si>
    <t>Lno</t>
  </si>
  <si>
    <t>Ost</t>
  </si>
  <si>
    <t>Microlepidotus brevipinnis</t>
  </si>
  <si>
    <t>Paz</t>
  </si>
  <si>
    <t>Playa Blanca</t>
  </si>
  <si>
    <t>Ado</t>
  </si>
  <si>
    <t>Mlei</t>
  </si>
  <si>
    <t>Myripristis leiognathus</t>
  </si>
  <si>
    <t>Pzo</t>
  </si>
  <si>
    <t>Rbi</t>
  </si>
  <si>
    <t>Uha</t>
  </si>
  <si>
    <t>Urolophus halleri</t>
  </si>
  <si>
    <t>Bajo Percy</t>
  </si>
  <si>
    <t>Ccab</t>
  </si>
  <si>
    <t>Ene</t>
  </si>
  <si>
    <t>Elacatinus sp.</t>
  </si>
  <si>
    <t>Eaf</t>
  </si>
  <si>
    <t>Elops affinis</t>
  </si>
  <si>
    <t>DD</t>
  </si>
  <si>
    <t>Ela</t>
  </si>
  <si>
    <t>Epinephelus labriformis</t>
  </si>
  <si>
    <t>Mbe</t>
  </si>
  <si>
    <t>Myripristis berndti</t>
  </si>
  <si>
    <t>Pco</t>
  </si>
  <si>
    <t>Paranthias colonus</t>
  </si>
  <si>
    <t>Sla</t>
  </si>
  <si>
    <t>Seriola lalandi</t>
  </si>
  <si>
    <t>Tob</t>
  </si>
  <si>
    <t>Triaenodon obesus</t>
  </si>
  <si>
    <t>Asc</t>
  </si>
  <si>
    <t>Aluterus scriptus</t>
  </si>
  <si>
    <t>Uco</t>
  </si>
  <si>
    <t>Urobatis concentricus</t>
  </si>
  <si>
    <t>Sphyrna sp.</t>
  </si>
  <si>
    <t>ACG</t>
  </si>
  <si>
    <t>N. Sandoval</t>
  </si>
  <si>
    <t>A. Beita</t>
  </si>
  <si>
    <t>Juan Carlos Azofeifa</t>
  </si>
  <si>
    <t>Sebastián Mena-González</t>
  </si>
  <si>
    <t>falta</t>
  </si>
  <si>
    <t>?</t>
  </si>
  <si>
    <t>Somero</t>
  </si>
  <si>
    <t>Profundo</t>
  </si>
  <si>
    <t>hpa</t>
  </si>
  <si>
    <t>ela</t>
  </si>
  <si>
    <t>slo</t>
  </si>
  <si>
    <t>Sphoeroides lobatus</t>
  </si>
  <si>
    <t>gsp</t>
  </si>
  <si>
    <t>fco</t>
  </si>
  <si>
    <t>axa</t>
  </si>
  <si>
    <t>Acanthurus xanthopterus</t>
  </si>
  <si>
    <t>ach</t>
  </si>
  <si>
    <t>Aulostomus chinensis</t>
  </si>
  <si>
    <t>ksp</t>
  </si>
  <si>
    <t>Kiphosus sp.</t>
  </si>
  <si>
    <t>dhy</t>
  </si>
  <si>
    <t>Diodon hystrix</t>
  </si>
  <si>
    <t>bdi</t>
  </si>
  <si>
    <t>hdi</t>
  </si>
  <si>
    <t>cmac</t>
  </si>
  <si>
    <t>Canthidermis maculata</t>
  </si>
  <si>
    <t>cri</t>
  </si>
  <si>
    <t>gci</t>
  </si>
  <si>
    <t>Ginglymostoma cirratum</t>
  </si>
  <si>
    <t>kan</t>
  </si>
  <si>
    <t>hfl</t>
  </si>
  <si>
    <t>Haemulon flaviguttatum</t>
  </si>
  <si>
    <t>cre</t>
  </si>
  <si>
    <t>Chilomycterus reticulatus</t>
  </si>
  <si>
    <t>mba</t>
  </si>
  <si>
    <t>bpo</t>
  </si>
  <si>
    <t>sri</t>
  </si>
  <si>
    <t>Seriola rivoliana</t>
  </si>
  <si>
    <t>pla</t>
  </si>
  <si>
    <t>Prionurus laticlavius</t>
  </si>
  <si>
    <t>Dhy</t>
  </si>
  <si>
    <t>mdo</t>
  </si>
  <si>
    <t>hst</t>
  </si>
  <si>
    <t>nde</t>
  </si>
  <si>
    <t>Nicholsina denticulata</t>
  </si>
  <si>
    <t>ahis</t>
  </si>
  <si>
    <t>Arothron hispidus</t>
  </si>
  <si>
    <t>Axa</t>
  </si>
  <si>
    <t>Caletas I</t>
  </si>
  <si>
    <t>1995-1996</t>
  </si>
  <si>
    <t>gpa</t>
  </si>
  <si>
    <t>slew</t>
  </si>
  <si>
    <t>cpa</t>
  </si>
  <si>
    <t>hno</t>
  </si>
  <si>
    <t>epu</t>
  </si>
  <si>
    <t>cca</t>
  </si>
  <si>
    <t>hsc</t>
  </si>
  <si>
    <t>lgu</t>
  </si>
  <si>
    <t>lin</t>
  </si>
  <si>
    <t>mbrev</t>
  </si>
  <si>
    <t>mlei</t>
  </si>
  <si>
    <t>uha</t>
  </si>
  <si>
    <t>elac</t>
  </si>
  <si>
    <t>eaf</t>
  </si>
  <si>
    <t>mbe</t>
  </si>
  <si>
    <t>pco</t>
  </si>
  <si>
    <t>sla</t>
  </si>
  <si>
    <t>tob</t>
  </si>
  <si>
    <t>asc</t>
  </si>
  <si>
    <t>uco</t>
  </si>
  <si>
    <t>sphy</t>
  </si>
  <si>
    <t>Sphyrna lewini</t>
  </si>
  <si>
    <t>Buceo errante</t>
  </si>
  <si>
    <t>Codigo</t>
  </si>
  <si>
    <t>Grupo</t>
  </si>
  <si>
    <t>aco</t>
  </si>
  <si>
    <t>Abudefduf concolor</t>
  </si>
  <si>
    <t>PK</t>
  </si>
  <si>
    <t>aatra</t>
  </si>
  <si>
    <t>Acanthemblemaria atrata</t>
  </si>
  <si>
    <t>aha</t>
  </si>
  <si>
    <t>Acanthemblemaria hancocki</t>
  </si>
  <si>
    <t>ani</t>
  </si>
  <si>
    <t>Acanthurus nigricans</t>
  </si>
  <si>
    <t>HM</t>
  </si>
  <si>
    <t>atri</t>
  </si>
  <si>
    <t>Acanthurus triostegus</t>
  </si>
  <si>
    <t>HD</t>
  </si>
  <si>
    <t>ana</t>
  </si>
  <si>
    <t>Aetobatus narinari</t>
  </si>
  <si>
    <t>IN</t>
  </si>
  <si>
    <t>aci</t>
  </si>
  <si>
    <t>Alectis ciliaris</t>
  </si>
  <si>
    <t>PS</t>
  </si>
  <si>
    <t>aim</t>
  </si>
  <si>
    <t>Alphestes immaculatus</t>
  </si>
  <si>
    <t>amu</t>
  </si>
  <si>
    <t>Alphestes multiguttatus</t>
  </si>
  <si>
    <t>amo</t>
  </si>
  <si>
    <t>Aluterus monocerus</t>
  </si>
  <si>
    <t>aca</t>
  </si>
  <si>
    <t>Anisotremus caesius</t>
  </si>
  <si>
    <t>ain</t>
  </si>
  <si>
    <t>Anisotremus interruptus</t>
  </si>
  <si>
    <t>ata</t>
  </si>
  <si>
    <t>Anisotremus taeniatus</t>
  </si>
  <si>
    <t>aat</t>
  </si>
  <si>
    <t>Apogon atradorsatus</t>
  </si>
  <si>
    <t>are</t>
  </si>
  <si>
    <t>Apogon retrosella</t>
  </si>
  <si>
    <t>ame</t>
  </si>
  <si>
    <t>Arothron meleagris</t>
  </si>
  <si>
    <t>acoc</t>
  </si>
  <si>
    <t>Axoclinus cocoensis</t>
  </si>
  <si>
    <t>OM</t>
  </si>
  <si>
    <t>bel</t>
  </si>
  <si>
    <t>Belonidae</t>
  </si>
  <si>
    <t>bma</t>
  </si>
  <si>
    <t>Bothus mancus</t>
  </si>
  <si>
    <t>cdu</t>
  </si>
  <si>
    <t>Cantherhines dumerilii</t>
  </si>
  <si>
    <t>ccan</t>
  </si>
  <si>
    <t>Caranx caninus</t>
  </si>
  <si>
    <t>clu</t>
  </si>
  <si>
    <t>Caranx lugubris</t>
  </si>
  <si>
    <t>cme</t>
  </si>
  <si>
    <t>Caranx melampygus</t>
  </si>
  <si>
    <t>cse</t>
  </si>
  <si>
    <t>Caranx sexfasciatus</t>
  </si>
  <si>
    <t>cli</t>
  </si>
  <si>
    <t>Carcharhinus limbatus</t>
  </si>
  <si>
    <t>czo</t>
  </si>
  <si>
    <t>Chaetodipterus zonatus</t>
  </si>
  <si>
    <t>cch</t>
  </si>
  <si>
    <t>Chanos chanos</t>
  </si>
  <si>
    <t>cma</t>
  </si>
  <si>
    <t>Ctenochaetus marginatus</t>
  </si>
  <si>
    <t>dlo</t>
  </si>
  <si>
    <t>Dasyatis longa</t>
  </si>
  <si>
    <t>dde</t>
  </si>
  <si>
    <t>Dermatolepis dermatolepis</t>
  </si>
  <si>
    <t>ebi</t>
  </si>
  <si>
    <t>Elagatis bipinnulata</t>
  </si>
  <si>
    <t>eli</t>
  </si>
  <si>
    <t>Euthynnus lineatus</t>
  </si>
  <si>
    <t>gcu</t>
  </si>
  <si>
    <t>Galeocerdo cuvier</t>
  </si>
  <si>
    <t>gca</t>
  </si>
  <si>
    <t>Gymnothorax castaneus</t>
  </si>
  <si>
    <t>gdo</t>
  </si>
  <si>
    <t>Gymnothorax dovii</t>
  </si>
  <si>
    <t>gfl</t>
  </si>
  <si>
    <t>Gymnothorax flavimarginatus</t>
  </si>
  <si>
    <t>hse</t>
  </si>
  <si>
    <t>Haemulon sexfasciatum</t>
  </si>
  <si>
    <t>had</t>
  </si>
  <si>
    <t>Halichoeres adustus</t>
  </si>
  <si>
    <t>hdis</t>
  </si>
  <si>
    <t>Halichoeres discolor</t>
  </si>
  <si>
    <t>hme</t>
  </si>
  <si>
    <t>Halichoeres melanotis</t>
  </si>
  <si>
    <t>hcr</t>
  </si>
  <si>
    <t>Heteropriacanthus cruentatus</t>
  </si>
  <si>
    <t>lara</t>
  </si>
  <si>
    <t>Lutjanus aratus</t>
  </si>
  <si>
    <t>ljo</t>
  </si>
  <si>
    <t>Lutjanus jordani</t>
  </si>
  <si>
    <t>lvi</t>
  </si>
  <si>
    <t>Lutjanus viridis</t>
  </si>
  <si>
    <t>mzo</t>
  </si>
  <si>
    <t>Malacoctenus zonifer</t>
  </si>
  <si>
    <t>mni</t>
  </si>
  <si>
    <t>Melichthys niger</t>
  </si>
  <si>
    <t>mvi</t>
  </si>
  <si>
    <t>Melichthys vidua</t>
  </si>
  <si>
    <t>mcu</t>
  </si>
  <si>
    <t>Mugil curema</t>
  </si>
  <si>
    <t>mde</t>
  </si>
  <si>
    <t>Mulloidichthys dentatus</t>
  </si>
  <si>
    <t>mar</t>
  </si>
  <si>
    <t>Muraena argus</t>
  </si>
  <si>
    <t>mol</t>
  </si>
  <si>
    <t>Mycteroperca olfax</t>
  </si>
  <si>
    <t>nta</t>
  </si>
  <si>
    <t>Novaculichthys taeniourus</t>
  </si>
  <si>
    <t>ome</t>
  </si>
  <si>
    <t>Ostracion meleagris</t>
  </si>
  <si>
    <t>par</t>
  </si>
  <si>
    <t>Pareques sp</t>
  </si>
  <si>
    <t>ppu</t>
  </si>
  <si>
    <t>Prionurus punctatus</t>
  </si>
  <si>
    <t>pcar</t>
  </si>
  <si>
    <t>Prognathodes carlhubbsi</t>
  </si>
  <si>
    <t>pgr</t>
  </si>
  <si>
    <t>Pseudupeneus grandisquamis</t>
  </si>
  <si>
    <t>rty</t>
  </si>
  <si>
    <t>Rhincodon typus</t>
  </si>
  <si>
    <t>rni</t>
  </si>
  <si>
    <t>Rypticus nigripinnis</t>
  </si>
  <si>
    <t>sco</t>
  </si>
  <si>
    <t>Scarus compressus</t>
  </si>
  <si>
    <t>ssp</t>
  </si>
  <si>
    <t>Scorpaena sp.</t>
  </si>
  <si>
    <t>soc</t>
  </si>
  <si>
    <t>Sectator ocyurus</t>
  </si>
  <si>
    <t>stic</t>
  </si>
  <si>
    <t>Serranus tico</t>
  </si>
  <si>
    <t>sid</t>
  </si>
  <si>
    <t>Sphyraena idiastes</t>
  </si>
  <si>
    <t>sqe</t>
  </si>
  <si>
    <t>Sphyraena qenie</t>
  </si>
  <si>
    <t>sar</t>
  </si>
  <si>
    <t>Stegastes arcifrons</t>
  </si>
  <si>
    <t>sba</t>
  </si>
  <si>
    <t>Stegastes baldwini</t>
  </si>
  <si>
    <t>sbe</t>
  </si>
  <si>
    <t>Stegastes beebei</t>
  </si>
  <si>
    <t>ser</t>
  </si>
  <si>
    <t>Stegastes rectrifaenum</t>
  </si>
  <si>
    <t>sban</t>
  </si>
  <si>
    <t>tme</t>
  </si>
  <si>
    <t>Taeniura meyeni</t>
  </si>
  <si>
    <t>tgr</t>
  </si>
  <si>
    <t>Thalassoma grammaticum</t>
  </si>
  <si>
    <t>tal</t>
  </si>
  <si>
    <t>Thunnus albacares</t>
  </si>
  <si>
    <t>trh</t>
  </si>
  <si>
    <t>Trachinotus rhodopus</t>
  </si>
  <si>
    <t>tst</t>
  </si>
  <si>
    <t>Trachinotus stilbe</t>
  </si>
  <si>
    <t>uhe</t>
  </si>
  <si>
    <t>Uraspis helvola</t>
  </si>
  <si>
    <t>xme</t>
  </si>
  <si>
    <t>Xanthichthys mento</t>
  </si>
  <si>
    <t>zco</t>
  </si>
  <si>
    <t>Zanclus cornutus</t>
  </si>
  <si>
    <t>Quén asignó el GF</t>
  </si>
  <si>
    <t>Nombre del grupo</t>
  </si>
  <si>
    <t>A.Beita</t>
  </si>
  <si>
    <t>gme</t>
  </si>
  <si>
    <t>Gymnothorax meleagris</t>
  </si>
  <si>
    <t>G.Arias</t>
  </si>
  <si>
    <t>cga</t>
  </si>
  <si>
    <t>Carcharhinus galapagensis</t>
  </si>
  <si>
    <t>Stethojulis bandanensis</t>
  </si>
  <si>
    <t>tpu</t>
  </si>
  <si>
    <t>Thalassoma purpureum</t>
  </si>
  <si>
    <t>ble</t>
  </si>
  <si>
    <t>Bothus leopardinus</t>
  </si>
  <si>
    <t>dex</t>
  </si>
  <si>
    <t>Doryrhamphus excisus</t>
  </si>
  <si>
    <t>Pareques viola</t>
  </si>
  <si>
    <t>Planktivores</t>
  </si>
  <si>
    <t>Macroalgae feeders</t>
  </si>
  <si>
    <t>Invertebrivores</t>
  </si>
  <si>
    <t>Omnivores</t>
  </si>
  <si>
    <t>Piscivores</t>
  </si>
  <si>
    <t>Detritivores</t>
  </si>
  <si>
    <t>Guiri 95-96</t>
  </si>
  <si>
    <t>Cacique 95-96</t>
  </si>
  <si>
    <t>Palmares 95-96</t>
  </si>
  <si>
    <t>Playa Blanca 95-96</t>
  </si>
  <si>
    <t>Percy 95-96</t>
  </si>
  <si>
    <t>Caletas 95-96</t>
  </si>
  <si>
    <t>Viradores</t>
  </si>
  <si>
    <t>Cabeza de Mono</t>
  </si>
  <si>
    <t>Matapalo</t>
  </si>
  <si>
    <t>Bajo Argentina</t>
  </si>
  <si>
    <t>7-10.5</t>
  </si>
  <si>
    <t>ahí</t>
  </si>
  <si>
    <t>Ablennes hians</t>
  </si>
  <si>
    <t>GF (Quimbayo/Roff)</t>
  </si>
  <si>
    <t>GF abrev. (Quimbayo/Roff)</t>
  </si>
  <si>
    <t>No indica</t>
  </si>
  <si>
    <t>2014-2018</t>
  </si>
  <si>
    <t>4.7-6.1</t>
  </si>
  <si>
    <t>Genus</t>
  </si>
  <si>
    <t>Family</t>
  </si>
  <si>
    <t>Orden</t>
  </si>
  <si>
    <t>Clase</t>
  </si>
  <si>
    <t>Muraena</t>
  </si>
  <si>
    <t>Muraenidae</t>
  </si>
  <si>
    <t>Anguilliformes</t>
  </si>
  <si>
    <t>Actinopterygii</t>
  </si>
  <si>
    <t>Vertebrata</t>
  </si>
  <si>
    <t>Gymnothorax</t>
  </si>
  <si>
    <t>Myripristis</t>
  </si>
  <si>
    <t>Holocentridae</t>
  </si>
  <si>
    <t>Beryciformes</t>
  </si>
  <si>
    <t>Sargocentron</t>
  </si>
  <si>
    <t>Mugil</t>
  </si>
  <si>
    <t>Mugilidae</t>
  </si>
  <si>
    <t>Mugiliformes</t>
  </si>
  <si>
    <t>Prionurus</t>
  </si>
  <si>
    <t>Acanthuridae</t>
  </si>
  <si>
    <t>Perciformes</t>
  </si>
  <si>
    <t>Melichthys</t>
  </si>
  <si>
    <t>Balistidae</t>
  </si>
  <si>
    <t>Tetraodontiformes</t>
  </si>
  <si>
    <t>Plagiotremus</t>
  </si>
  <si>
    <t>Blenniidae</t>
  </si>
  <si>
    <t>Ophioblennius</t>
  </si>
  <si>
    <t>Gnathanodon</t>
  </si>
  <si>
    <t>Carangidae</t>
  </si>
  <si>
    <t>Seriola</t>
  </si>
  <si>
    <t>Uraspis</t>
  </si>
  <si>
    <t>Johnrandallia</t>
  </si>
  <si>
    <t>Chaetodontidae</t>
  </si>
  <si>
    <t>Prognathodes</t>
  </si>
  <si>
    <t>Haemulon</t>
  </si>
  <si>
    <t>Haemulidae</t>
  </si>
  <si>
    <t>Kyphosus</t>
  </si>
  <si>
    <t>Kyphosidae</t>
  </si>
  <si>
    <t>Kyphosus sp.</t>
  </si>
  <si>
    <t>Novaculichthys</t>
  </si>
  <si>
    <t>Labridae</t>
  </si>
  <si>
    <t>Halichoeres</t>
  </si>
  <si>
    <t>Thalassoma</t>
  </si>
  <si>
    <t>Labrisomidae</t>
  </si>
  <si>
    <t>Lutjanus</t>
  </si>
  <si>
    <t>Lutjanidae</t>
  </si>
  <si>
    <t>Malacanthus</t>
  </si>
  <si>
    <t>Malacanthidae</t>
  </si>
  <si>
    <t>Mulloidichthys</t>
  </si>
  <si>
    <t>Mullidae</t>
  </si>
  <si>
    <t>Pseudupeneus</t>
  </si>
  <si>
    <t>Sphyraena</t>
  </si>
  <si>
    <t>Phyraenidae</t>
  </si>
  <si>
    <t>Holacanthus</t>
  </si>
  <si>
    <t>Pomacanthidae</t>
  </si>
  <si>
    <t>Pomacanthus</t>
  </si>
  <si>
    <t>Abudefduf</t>
  </si>
  <si>
    <t>Pomacentridae</t>
  </si>
  <si>
    <t>Microspathodon</t>
  </si>
  <si>
    <t>Stegastes</t>
  </si>
  <si>
    <t>Heteropriacanthus</t>
  </si>
  <si>
    <t>Priacanthidae</t>
  </si>
  <si>
    <t>Scarus</t>
  </si>
  <si>
    <t>Scaridae</t>
  </si>
  <si>
    <t>Odontoscion</t>
  </si>
  <si>
    <t>Sciaenidae</t>
  </si>
  <si>
    <t>Thunnus</t>
  </si>
  <si>
    <t>Scombridae</t>
  </si>
  <si>
    <t>Mycteroperca</t>
  </si>
  <si>
    <t>Serranidae</t>
  </si>
  <si>
    <t>Paranthias</t>
  </si>
  <si>
    <t>Rypticus</t>
  </si>
  <si>
    <t>Serranus</t>
  </si>
  <si>
    <t>Zanclus</t>
  </si>
  <si>
    <t>Zanclidae</t>
  </si>
  <si>
    <t>Acanthurus</t>
  </si>
  <si>
    <t>Ctenochaetus</t>
  </si>
  <si>
    <t>Apogon</t>
  </si>
  <si>
    <t>Apogonidae</t>
  </si>
  <si>
    <t>Alectis</t>
  </si>
  <si>
    <t>Elagatis</t>
  </si>
  <si>
    <t>Caranx</t>
  </si>
  <si>
    <t>Acanthemblemaria</t>
  </si>
  <si>
    <t>Chaenopsidae</t>
  </si>
  <si>
    <t>Chaetodon</t>
  </si>
  <si>
    <t>Cirrhitichthys</t>
  </si>
  <si>
    <t>Cirrhitidae</t>
  </si>
  <si>
    <t>Cirrhitus</t>
  </si>
  <si>
    <t>Chaetodipterus</t>
  </si>
  <si>
    <t>Ephippidae</t>
  </si>
  <si>
    <t>Anisotremus</t>
  </si>
  <si>
    <t>Bodianus</t>
  </si>
  <si>
    <t>Chromis</t>
  </si>
  <si>
    <t>Alphestes</t>
  </si>
  <si>
    <t>Cephalopholis</t>
  </si>
  <si>
    <t>Dermatolepis</t>
  </si>
  <si>
    <t>Epinephelus</t>
  </si>
  <si>
    <t>Calamus</t>
  </si>
  <si>
    <t>Sparidae</t>
  </si>
  <si>
    <t>Axoclinus</t>
  </si>
  <si>
    <t>Tripterygiidae</t>
  </si>
  <si>
    <t>Scorpaena</t>
  </si>
  <si>
    <t>Scorpaenidae</t>
  </si>
  <si>
    <t>Scorpaeniformes</t>
  </si>
  <si>
    <t>Aulostomus</t>
  </si>
  <si>
    <t>Aulostomidae</t>
  </si>
  <si>
    <t>Syngnathiformes</t>
  </si>
  <si>
    <t>Fistularia</t>
  </si>
  <si>
    <t>Fistulariidae</t>
  </si>
  <si>
    <t>Balistes</t>
  </si>
  <si>
    <t>Canthidermis</t>
  </si>
  <si>
    <t>Pseudobalistes</t>
  </si>
  <si>
    <t>Sufflamen</t>
  </si>
  <si>
    <t>Xanthichthys</t>
  </si>
  <si>
    <t>Chilomycterus</t>
  </si>
  <si>
    <t>Diodontidae</t>
  </si>
  <si>
    <t>Diodon</t>
  </si>
  <si>
    <t>Aluterus</t>
  </si>
  <si>
    <t>Monacanthidae</t>
  </si>
  <si>
    <t>Cantherhines</t>
  </si>
  <si>
    <t>Ostracion</t>
  </si>
  <si>
    <t>Ostraciidae</t>
  </si>
  <si>
    <t>Arothron</t>
  </si>
  <si>
    <t>Tetraodontidae</t>
  </si>
  <si>
    <t>Canthigaster</t>
  </si>
  <si>
    <t>Triaenodon</t>
  </si>
  <si>
    <t>Carcharhinidae</t>
  </si>
  <si>
    <t>Carcharhiniformes</t>
  </si>
  <si>
    <t>Elasmobranchii</t>
  </si>
  <si>
    <t>Galeocerdo</t>
  </si>
  <si>
    <t>Sphyrna lewinii</t>
  </si>
  <si>
    <t>Sphyrna</t>
  </si>
  <si>
    <t>Sphyrnidae</t>
  </si>
  <si>
    <t>Carcharhinus</t>
  </si>
  <si>
    <t>Rhincodon</t>
  </si>
  <si>
    <t>Rhincodontidae</t>
  </si>
  <si>
    <t>Orectolobiformes</t>
  </si>
  <si>
    <t>Taeniura</t>
  </si>
  <si>
    <t>Dasyatidae</t>
  </si>
  <si>
    <t>Rajiformes</t>
  </si>
  <si>
    <t>Aetobatus</t>
  </si>
  <si>
    <t>Myliobatidae</t>
  </si>
  <si>
    <t>Hoplopagrus</t>
  </si>
  <si>
    <t xml:space="preserve">Echidna </t>
  </si>
  <si>
    <t>Elacatinus</t>
  </si>
  <si>
    <t>Gobiidae</t>
  </si>
  <si>
    <t>Dasyatis</t>
  </si>
  <si>
    <t>Shyrna lewinii</t>
  </si>
  <si>
    <t>Shyrna</t>
  </si>
  <si>
    <t>Sphyraenidae</t>
  </si>
  <si>
    <t>Trachinotus</t>
  </si>
  <si>
    <t>Stethojoulis bandanensis</t>
  </si>
  <si>
    <t>Stethojoulis</t>
  </si>
  <si>
    <t>Bothus</t>
  </si>
  <si>
    <t>Bothidae</t>
  </si>
  <si>
    <t>Pleuronectiformes</t>
  </si>
  <si>
    <t>Chanos</t>
  </si>
  <si>
    <t>Chanidae</t>
  </si>
  <si>
    <t>Gonorynchiformes</t>
  </si>
  <si>
    <t>Ginglymostoma</t>
  </si>
  <si>
    <t>Ginglymostomatidae</t>
  </si>
  <si>
    <t>Sphoeroides</t>
  </si>
  <si>
    <t>Nicholsina</t>
  </si>
  <si>
    <t>Gymnothorax undulatus</t>
  </si>
  <si>
    <t>Urolophus</t>
  </si>
  <si>
    <t>Urotrygonidae</t>
  </si>
  <si>
    <t>Species</t>
  </si>
  <si>
    <t>Subphyllum</t>
  </si>
  <si>
    <t>Nombre cientifico</t>
  </si>
  <si>
    <t>Nombre comun español</t>
  </si>
  <si>
    <t>nombre comun ingles</t>
  </si>
  <si>
    <t>Autor</t>
  </si>
  <si>
    <t>Nivel Trofico</t>
  </si>
  <si>
    <t>Grupo Funcional FISHBASE</t>
  </si>
  <si>
    <t>Grupo Funcional</t>
  </si>
  <si>
    <t>Grupo funcional Según Stevenson et al, 2007</t>
  </si>
  <si>
    <t>CITES</t>
  </si>
  <si>
    <t>Tendencia Poblacional</t>
  </si>
  <si>
    <t>Ahí</t>
  </si>
  <si>
    <t>Agujon/Sable</t>
  </si>
  <si>
    <t>Barred Needlefish</t>
  </si>
  <si>
    <t>Desconocida</t>
  </si>
  <si>
    <t>Aco</t>
  </si>
  <si>
    <t>Damisela parda</t>
  </si>
  <si>
    <t>Pacific night-sergeant</t>
  </si>
  <si>
    <t>Consumidor Primario</t>
  </si>
  <si>
    <t>Ade</t>
  </si>
  <si>
    <t>Abudefduf declivifrons</t>
  </si>
  <si>
    <t>Damisela Mexicana</t>
  </si>
  <si>
    <t>Mexican night-sergeant</t>
  </si>
  <si>
    <t>Mulegino</t>
  </si>
  <si>
    <t>Panamic sergeant-major</t>
  </si>
  <si>
    <t>Consumidor Secundario</t>
  </si>
  <si>
    <t>Apl</t>
  </si>
  <si>
    <t>Acanthaster plancii</t>
  </si>
  <si>
    <t>Corona de espinas</t>
  </si>
  <si>
    <t>Crown of thorns starfish</t>
  </si>
  <si>
    <t>Aba</t>
  </si>
  <si>
    <t>Acanthemblemaria balanorum</t>
  </si>
  <si>
    <t>Tubicola espinudo</t>
  </si>
  <si>
    <t>Club-head barnacle-blenny</t>
  </si>
  <si>
    <t>Acr</t>
  </si>
  <si>
    <t>Acanthemblemaria crockeri</t>
  </si>
  <si>
    <t>Tubicola cacheton</t>
  </si>
  <si>
    <t>Brown cheek barnacle-blenny</t>
  </si>
  <si>
    <t>Aha</t>
  </si>
  <si>
    <t>Tubicola hancocki</t>
  </si>
  <si>
    <t>Panamic barnacle-blenny</t>
  </si>
  <si>
    <t>Ama</t>
  </si>
  <si>
    <t>Acanthemblemaria macrospilus</t>
  </si>
  <si>
    <t>Tubicola mexicano</t>
  </si>
  <si>
    <t>Mexican barnacle-blenny</t>
  </si>
  <si>
    <t>Aso</t>
  </si>
  <si>
    <t>Acanthocybium solandri</t>
  </si>
  <si>
    <t>Wahoo</t>
  </si>
  <si>
    <t>piscívoros grandes &gt; 50 cm</t>
  </si>
  <si>
    <t>Estable</t>
  </si>
  <si>
    <t>Aac</t>
  </si>
  <si>
    <t>Acanthurus achilles</t>
  </si>
  <si>
    <t>Cirujano de Aquiles</t>
  </si>
  <si>
    <t>Achilles tang</t>
  </si>
  <si>
    <t>Ani</t>
  </si>
  <si>
    <t>Cirujano coliblanco</t>
  </si>
  <si>
    <t>Whitecheek surgeonfish</t>
  </si>
  <si>
    <t>Atri</t>
  </si>
  <si>
    <t>Cirujano reo</t>
  </si>
  <si>
    <t>Convict surgeonfish</t>
  </si>
  <si>
    <t>Cirujano aleta amarilla</t>
  </si>
  <si>
    <t>Yellowfin surgeonfish</t>
  </si>
  <si>
    <t>Ana</t>
  </si>
  <si>
    <t>Raya aguila/gavilan</t>
  </si>
  <si>
    <t>Spotted eagle ray</t>
  </si>
  <si>
    <t>Decreciendo</t>
  </si>
  <si>
    <t>Aim</t>
  </si>
  <si>
    <t>Guaseta del Pacifico</t>
  </si>
  <si>
    <t>Pacific mutton-hamlet</t>
  </si>
  <si>
    <t>Amo</t>
  </si>
  <si>
    <t>Lija barbuda</t>
  </si>
  <si>
    <t>Unicorn leatherjacket filefish</t>
  </si>
  <si>
    <t>Lija trompa</t>
  </si>
  <si>
    <t>Scrawled filefish</t>
  </si>
  <si>
    <t>Aca</t>
  </si>
  <si>
    <t>Burro mojarron</t>
  </si>
  <si>
    <t>Silver-gray grunt</t>
  </si>
  <si>
    <t>Ada</t>
  </si>
  <si>
    <t>Anisotremus davidsonii</t>
  </si>
  <si>
    <t>Sargo</t>
  </si>
  <si>
    <t>Ain</t>
  </si>
  <si>
    <t>Burro bacoco</t>
  </si>
  <si>
    <t>Burrito grunt</t>
  </si>
  <si>
    <t>Ata</t>
  </si>
  <si>
    <t>Burro bandera</t>
  </si>
  <si>
    <t>Panamic porkfish</t>
  </si>
  <si>
    <t>piscívoros pequeños &lt; 50 cm</t>
  </si>
  <si>
    <t>Aat</t>
  </si>
  <si>
    <t>Cardernal puntas negras</t>
  </si>
  <si>
    <t>Blacktip cardinalfish</t>
  </si>
  <si>
    <t>Aatr</t>
  </si>
  <si>
    <t>Apogon atricaudus</t>
  </si>
  <si>
    <t xml:space="preserve">Cardernal  </t>
  </si>
  <si>
    <t>Plain cardinalfish</t>
  </si>
  <si>
    <t>Cardenal colimanchado</t>
  </si>
  <si>
    <t>Tailspot cardinalfish</t>
  </si>
  <si>
    <t>Agu</t>
  </si>
  <si>
    <t>Apogon guadalupensis</t>
  </si>
  <si>
    <t>Cardenal mexicano</t>
  </si>
  <si>
    <t>Guadalupe cardinalfish</t>
  </si>
  <si>
    <t>Cardenal rosado</t>
  </si>
  <si>
    <t>Pink cardinalfish</t>
  </si>
  <si>
    <t>Are</t>
  </si>
  <si>
    <t>Cardenal de Cortes</t>
  </si>
  <si>
    <t>Bar-spot cardinalfish</t>
  </si>
  <si>
    <t>Ainc</t>
  </si>
  <si>
    <t>Arbacia incisa</t>
  </si>
  <si>
    <t>Ahis</t>
  </si>
  <si>
    <t>Botete verde</t>
  </si>
  <si>
    <t>White-spotted puffer</t>
  </si>
  <si>
    <t>Ame</t>
  </si>
  <si>
    <t>Botete negro</t>
  </si>
  <si>
    <t>Guineafowl puffer</t>
  </si>
  <si>
    <t>Acar</t>
  </si>
  <si>
    <t>Asteropsis carinifera</t>
  </si>
  <si>
    <t>Amau</t>
  </si>
  <si>
    <t>Atrina maura</t>
  </si>
  <si>
    <t>Apu</t>
  </si>
  <si>
    <t>Astropyga pulvinata</t>
  </si>
  <si>
    <t>Ach</t>
  </si>
  <si>
    <t>Trompeta china</t>
  </si>
  <si>
    <t>Chinese trumpetfish</t>
  </si>
  <si>
    <t>Ahir</t>
  </si>
  <si>
    <t>Azurina hirundo</t>
  </si>
  <si>
    <t>Damisela golondrina</t>
  </si>
  <si>
    <t>Swallow damselfish</t>
  </si>
  <si>
    <t>Cochito</t>
  </si>
  <si>
    <t>Fine-scale triggerfish</t>
  </si>
  <si>
    <t>Bmi</t>
  </si>
  <si>
    <t>Baptodoris mimetica</t>
  </si>
  <si>
    <t>Bru</t>
  </si>
  <si>
    <t>Bispira rugosa</t>
  </si>
  <si>
    <t>Vieja mexicana</t>
  </si>
  <si>
    <t>Mexican hogfish</t>
  </si>
  <si>
    <t>Bma</t>
  </si>
  <si>
    <t>Lenguado tropícal</t>
  </si>
  <si>
    <t>Tropical flounder</t>
  </si>
  <si>
    <t>Sargo del Pacifico</t>
  </si>
  <si>
    <t>Pacific porgy</t>
  </si>
  <si>
    <t>Perico pococho</t>
  </si>
  <si>
    <t>Halftooth parrothfish</t>
  </si>
  <si>
    <t>Cdu</t>
  </si>
  <si>
    <t>Lija coliamarilla</t>
  </si>
  <si>
    <t>Barred filefish</t>
  </si>
  <si>
    <t>Botete enano</t>
  </si>
  <si>
    <t>Spotted sharpnose-puffer</t>
  </si>
  <si>
    <t>Cocinero</t>
  </si>
  <si>
    <t>Green jack</t>
  </si>
  <si>
    <t>Ccan</t>
  </si>
  <si>
    <t>Jurel toro</t>
  </si>
  <si>
    <t>Pacific crevally-jack</t>
  </si>
  <si>
    <t>Clu</t>
  </si>
  <si>
    <t>Jurel negro</t>
  </si>
  <si>
    <t>Black jack</t>
  </si>
  <si>
    <t>Cme</t>
  </si>
  <si>
    <t>Jurel azul</t>
  </si>
  <si>
    <t>Bluefin crevalle-jack</t>
  </si>
  <si>
    <t>Cse</t>
  </si>
  <si>
    <t>Jurel ojon</t>
  </si>
  <si>
    <t>Bigeye crevalle-jack</t>
  </si>
  <si>
    <t>Cal</t>
  </si>
  <si>
    <t>Carcharhinus albimarginatus</t>
  </si>
  <si>
    <t>Tiburon puntas blancas</t>
  </si>
  <si>
    <t>Silvertip jack</t>
  </si>
  <si>
    <t>Cfa</t>
  </si>
  <si>
    <t>Carcharhinus falciformis</t>
  </si>
  <si>
    <t>Tiburon piloto</t>
  </si>
  <si>
    <t>Silky shark</t>
  </si>
  <si>
    <t>Cga</t>
  </si>
  <si>
    <t>Tiburon Galapagos</t>
  </si>
  <si>
    <t>Galapagos shark</t>
  </si>
  <si>
    <t>Cle</t>
  </si>
  <si>
    <t>Carcharhinus leucas</t>
  </si>
  <si>
    <t>Tiburon Toro</t>
  </si>
  <si>
    <t>Bullshark</t>
  </si>
  <si>
    <t>Cli</t>
  </si>
  <si>
    <t>Tiburon Puntas Negras</t>
  </si>
  <si>
    <t>Blacktip shark</t>
  </si>
  <si>
    <t>Clo</t>
  </si>
  <si>
    <t>Carcharhinus longimanus</t>
  </si>
  <si>
    <t>Tiburon Puntas Blancas Oceanico</t>
  </si>
  <si>
    <t>Oceanic whitetip shark</t>
  </si>
  <si>
    <t>Ccar</t>
  </si>
  <si>
    <t>Carcharodon carcharias</t>
  </si>
  <si>
    <t>Tiburon Blanco</t>
  </si>
  <si>
    <t>Great white shark</t>
  </si>
  <si>
    <t>Cpr</t>
  </si>
  <si>
    <t>Caulolatilus princeps</t>
  </si>
  <si>
    <t>Blanco</t>
  </si>
  <si>
    <t>Oceanic whitefish</t>
  </si>
  <si>
    <t>Cco</t>
  </si>
  <si>
    <t>Centrostephaunus coronatus</t>
  </si>
  <si>
    <t>Erizo Bandeado</t>
  </si>
  <si>
    <t>Cabrilla panamica/enjambre</t>
  </si>
  <si>
    <t>Panama graysby</t>
  </si>
  <si>
    <t>Cale</t>
  </si>
  <si>
    <t>Chaenopsis alepidota</t>
  </si>
  <si>
    <t>Tubicola lucio</t>
  </si>
  <si>
    <t>Orange throat pike-blenny</t>
  </si>
  <si>
    <t>Czo</t>
  </si>
  <si>
    <t>Chambo</t>
  </si>
  <si>
    <t>Pacific spadefish</t>
  </si>
  <si>
    <t>Mariposa tres bandas</t>
  </si>
  <si>
    <t>Threebanded butterflyfish</t>
  </si>
  <si>
    <t>Cch</t>
  </si>
  <si>
    <t>Sabalote</t>
  </si>
  <si>
    <t>Milkfish</t>
  </si>
  <si>
    <t>Pez Erizo Manchado</t>
  </si>
  <si>
    <t>Spotfin burrfish</t>
  </si>
  <si>
    <t>Chromis cola de tijera</t>
  </si>
  <si>
    <t>Scissortail chromis</t>
  </si>
  <si>
    <t>Clim</t>
  </si>
  <si>
    <t>Chromis limbaughi</t>
  </si>
  <si>
    <t>Limbaughi</t>
  </si>
  <si>
    <t>Blue and yellos chromis</t>
  </si>
  <si>
    <t>Chr</t>
  </si>
  <si>
    <t>Chromodoris sp</t>
  </si>
  <si>
    <t>Halconcito de coral</t>
  </si>
  <si>
    <t>Coral hawkfish</t>
  </si>
  <si>
    <t>Mero Chino</t>
  </si>
  <si>
    <t>Giant hawkfish</t>
  </si>
  <si>
    <t>Con</t>
  </si>
  <si>
    <t>Conus sp</t>
  </si>
  <si>
    <t>Caracol cono</t>
  </si>
  <si>
    <t>Chi</t>
  </si>
  <si>
    <t>Coryphaena hippurus</t>
  </si>
  <si>
    <t>Dorado</t>
  </si>
  <si>
    <t>Common dolphinfish</t>
  </si>
  <si>
    <t>Cma</t>
  </si>
  <si>
    <t>Cirujano Puntos azules</t>
  </si>
  <si>
    <t>Blue Spotted surgeon fish</t>
  </si>
  <si>
    <t>Cgr</t>
  </si>
  <si>
    <t>Crocodilichthys gracilis</t>
  </si>
  <si>
    <t>Lagartija tres aletas</t>
  </si>
  <si>
    <t>Lizard triplefin</t>
  </si>
  <si>
    <t>Cfl</t>
  </si>
  <si>
    <t>Cucumaria flamma</t>
  </si>
  <si>
    <t>Cuc</t>
  </si>
  <si>
    <t>Cucumaria sp</t>
  </si>
  <si>
    <t>Ddi</t>
  </si>
  <si>
    <t>Dasyatis dipterura</t>
  </si>
  <si>
    <t>Raya latigo/diamante</t>
  </si>
  <si>
    <t>Diamond stingray</t>
  </si>
  <si>
    <t>Dlo</t>
  </si>
  <si>
    <t>Raya latigo</t>
  </si>
  <si>
    <t>longtail stingray</t>
  </si>
  <si>
    <t>Dma</t>
  </si>
  <si>
    <t>Decapterus macarellus</t>
  </si>
  <si>
    <t>Macarela</t>
  </si>
  <si>
    <t>Mackerel scad</t>
  </si>
  <si>
    <t>Dde</t>
  </si>
  <si>
    <t>Mero cuero</t>
  </si>
  <si>
    <t>Leather bass</t>
  </si>
  <si>
    <t>Dme</t>
  </si>
  <si>
    <t>Diadema mexicanum</t>
  </si>
  <si>
    <t>Erizo Negro</t>
  </si>
  <si>
    <t>Black sea urchin</t>
  </si>
  <si>
    <t>Botete espinoso</t>
  </si>
  <si>
    <t>Long spine porcupinefish</t>
  </si>
  <si>
    <t>Botete gigante</t>
  </si>
  <si>
    <t>Spot-fin porcupinefish</t>
  </si>
  <si>
    <t>Dom</t>
  </si>
  <si>
    <t>Diplobatis ommata</t>
  </si>
  <si>
    <t>Raya electrica</t>
  </si>
  <si>
    <t>Electric ray</t>
  </si>
  <si>
    <t>Dex</t>
  </si>
  <si>
    <t>Pez pipa</t>
  </si>
  <si>
    <t>Fantail pipefish</t>
  </si>
  <si>
    <t>Ena</t>
  </si>
  <si>
    <t>Echeneis naucrates</t>
  </si>
  <si>
    <t>Remora rayada</t>
  </si>
  <si>
    <t>live sharksucker</t>
  </si>
  <si>
    <t>Morena estrellada</t>
  </si>
  <si>
    <t>Starry moray</t>
  </si>
  <si>
    <t>Eno</t>
  </si>
  <si>
    <t>Echidna nocturna</t>
  </si>
  <si>
    <t>Morena pecosa</t>
  </si>
  <si>
    <t>Palenose moray</t>
  </si>
  <si>
    <t>Ete</t>
  </si>
  <si>
    <t>Echinaster tenuispina</t>
  </si>
  <si>
    <t>Estrella</t>
  </si>
  <si>
    <t>Eva</t>
  </si>
  <si>
    <t>Echinometra vambrunti</t>
  </si>
  <si>
    <t>Erizo morado</t>
  </si>
  <si>
    <t>Purple Sea urchin</t>
  </si>
  <si>
    <t>Cerillito</t>
  </si>
  <si>
    <t>Read-head goby</t>
  </si>
  <si>
    <t>Ebi</t>
  </si>
  <si>
    <t>Macarela Salmon</t>
  </si>
  <si>
    <t>Rainbow runner</t>
  </si>
  <si>
    <t>Machete</t>
  </si>
  <si>
    <t>Pacific machete</t>
  </si>
  <si>
    <t>piscívoros grande &gt; 50 cm</t>
  </si>
  <si>
    <t>Edi</t>
  </si>
  <si>
    <t>Elysia diomedea</t>
  </si>
  <si>
    <t>Bailarina mexicana</t>
  </si>
  <si>
    <t>Eit</t>
  </si>
  <si>
    <t>Epinephelus quinquefasciatus</t>
  </si>
  <si>
    <t>Mero gigante</t>
  </si>
  <si>
    <t>Goliath grouper</t>
  </si>
  <si>
    <t>Ecl</t>
  </si>
  <si>
    <t>Epinephelus clippertonensis</t>
  </si>
  <si>
    <t>Cabrilla piedrera</t>
  </si>
  <si>
    <t>Flag cabrilla</t>
  </si>
  <si>
    <t>Ego</t>
  </si>
  <si>
    <t>Euapta godeoffroyi</t>
  </si>
  <si>
    <t>Eth</t>
  </si>
  <si>
    <t>Eucidaris thouarsi</t>
  </si>
  <si>
    <t>Euc</t>
  </si>
  <si>
    <t>Eucinostomus sp,</t>
  </si>
  <si>
    <t>Mojarra</t>
  </si>
  <si>
    <t xml:space="preserve">Mojarra  </t>
  </si>
  <si>
    <t>Evi</t>
  </si>
  <si>
    <t>Euleptorhamphus viridis</t>
  </si>
  <si>
    <t>Eco</t>
  </si>
  <si>
    <t>Eurythoe complanata</t>
  </si>
  <si>
    <t>Fma</t>
  </si>
  <si>
    <t>Felimida marislae</t>
  </si>
  <si>
    <t>Eli</t>
  </si>
  <si>
    <t>Barrilete negro</t>
  </si>
  <si>
    <t>Black skipjack tuna</t>
  </si>
  <si>
    <t xml:space="preserve">Trompeta  </t>
  </si>
  <si>
    <t>Reef cornetfish</t>
  </si>
  <si>
    <t>Ffl</t>
  </si>
  <si>
    <t>Forcipiger flavissimus</t>
  </si>
  <si>
    <t>Mariposa narizona</t>
  </si>
  <si>
    <t>Longnose butterflyfish</t>
  </si>
  <si>
    <t>Gcu</t>
  </si>
  <si>
    <t>Tiburon tigre</t>
  </si>
  <si>
    <t>Tiger shark</t>
  </si>
  <si>
    <t>Gni</t>
  </si>
  <si>
    <t>Girella nigricans</t>
  </si>
  <si>
    <t>Chopa verde</t>
  </si>
  <si>
    <t>California opaleye</t>
  </si>
  <si>
    <t>Gsi</t>
  </si>
  <si>
    <t>Girella simplicidens</t>
  </si>
  <si>
    <t>Chopa ojo azul</t>
  </si>
  <si>
    <t>Gulf opaleye</t>
  </si>
  <si>
    <t>Gse</t>
  </si>
  <si>
    <t>Glossodoris sedna</t>
  </si>
  <si>
    <t>Nudribranquio</t>
  </si>
  <si>
    <t>Jurel dorado</t>
  </si>
  <si>
    <t>Goldenjack</t>
  </si>
  <si>
    <t>Gor</t>
  </si>
  <si>
    <t>Gorgonido</t>
  </si>
  <si>
    <t>Gze</t>
  </si>
  <si>
    <t>Gymnomuraena zebra</t>
  </si>
  <si>
    <t>Morena zebra</t>
  </si>
  <si>
    <t>Zebra moray</t>
  </si>
  <si>
    <t>Gca</t>
  </si>
  <si>
    <t>Morena verde</t>
  </si>
  <si>
    <t>Green moray</t>
  </si>
  <si>
    <t>Gdo</t>
  </si>
  <si>
    <t>Morena pinta</t>
  </si>
  <si>
    <t>Fine-spotted moray</t>
  </si>
  <si>
    <t>Gfl</t>
  </si>
  <si>
    <t>Morena amarilla</t>
  </si>
  <si>
    <t>Yellowmargin moray</t>
  </si>
  <si>
    <t>Morena panamica</t>
  </si>
  <si>
    <t>Panamic moray</t>
  </si>
  <si>
    <t>Gun</t>
  </si>
  <si>
    <t>Morena ondulada</t>
  </si>
  <si>
    <t>Undulated moray</t>
  </si>
  <si>
    <t>Gma</t>
  </si>
  <si>
    <t>Gymnura marmorata</t>
  </si>
  <si>
    <t>Raya mariposa</t>
  </si>
  <si>
    <t>Butterfly ray</t>
  </si>
  <si>
    <t>Hfl</t>
  </si>
  <si>
    <t>Roncador amarillo</t>
  </si>
  <si>
    <t>Yellow spotted grunt</t>
  </si>
  <si>
    <t>Roncador manchado</t>
  </si>
  <si>
    <t>Spot-tail grunt</t>
  </si>
  <si>
    <t>Roncador bacoco</t>
  </si>
  <si>
    <t>Mojarra grunt</t>
  </si>
  <si>
    <t>Hse</t>
  </si>
  <si>
    <t>Roncador ostionero</t>
  </si>
  <si>
    <t>Greybar grunt</t>
  </si>
  <si>
    <t>Roncador frijol</t>
  </si>
  <si>
    <t>Chere chere grunt</t>
  </si>
  <si>
    <t>Had</t>
  </si>
  <si>
    <t>Señorita negra</t>
  </si>
  <si>
    <t>Black wrasse</t>
  </si>
  <si>
    <t>Vieja herida</t>
  </si>
  <si>
    <t>Wouded wrasse</t>
  </si>
  <si>
    <t>Señorita camaleon</t>
  </si>
  <si>
    <t>Chameleon wrasse</t>
  </si>
  <si>
    <t>Hins</t>
  </si>
  <si>
    <t>Halichoeres insularis</t>
  </si>
  <si>
    <t>Se;orita de socorro</t>
  </si>
  <si>
    <t>Socorro wrasse</t>
  </si>
  <si>
    <t>Hme</t>
  </si>
  <si>
    <t>Señorita dorada</t>
  </si>
  <si>
    <t>Golden wrasse</t>
  </si>
  <si>
    <t>Señorita solterona</t>
  </si>
  <si>
    <t>Spinster wrasse</t>
  </si>
  <si>
    <t>Señorita listada</t>
  </si>
  <si>
    <t>Banded wrasse</t>
  </si>
  <si>
    <t>Hsem</t>
  </si>
  <si>
    <t>Halichoeres semicinctus</t>
  </si>
  <si>
    <t>Señorita piedrera</t>
  </si>
  <si>
    <t>Rock wrasse</t>
  </si>
  <si>
    <t>Hku</t>
  </si>
  <si>
    <t>Heliaster kubiniji</t>
  </si>
  <si>
    <t>Estrella sol</t>
  </si>
  <si>
    <t>Hal</t>
  </si>
  <si>
    <t>Halichoeres sp</t>
  </si>
  <si>
    <t>Haz</t>
  </si>
  <si>
    <t>Hermosilla azurea</t>
  </si>
  <si>
    <t>Chopa zebra/bonita</t>
  </si>
  <si>
    <t>Zebra seachub</t>
  </si>
  <si>
    <t>Incrementando</t>
  </si>
  <si>
    <t>Has</t>
  </si>
  <si>
    <t>Hesperocidaris asteriscus</t>
  </si>
  <si>
    <t>Erizo punta de lapiz</t>
  </si>
  <si>
    <t>Hfr</t>
  </si>
  <si>
    <t>Heterodontus francisci</t>
  </si>
  <si>
    <t>Tiburon perro</t>
  </si>
  <si>
    <t>Horn Shark</t>
  </si>
  <si>
    <t>Hmex</t>
  </si>
  <si>
    <t>Heterodontus mexicanus</t>
  </si>
  <si>
    <t>Tiburon perro mexicano</t>
  </si>
  <si>
    <t>Mexican horn shark</t>
  </si>
  <si>
    <t>Hcr</t>
  </si>
  <si>
    <t>Catalufa roquera</t>
  </si>
  <si>
    <t>Glasseye</t>
  </si>
  <si>
    <t>Hpr</t>
  </si>
  <si>
    <t>Hexaplex princeps</t>
  </si>
  <si>
    <t>Caracol Chino</t>
  </si>
  <si>
    <t>Hin</t>
  </si>
  <si>
    <t>Hippocampus ingens</t>
  </si>
  <si>
    <t>Caballito de mar</t>
  </si>
  <si>
    <t>Seahorse</t>
  </si>
  <si>
    <t>Hli</t>
  </si>
  <si>
    <t>Holacanthus limbaughi</t>
  </si>
  <si>
    <t>Angel de Clipperton</t>
  </si>
  <si>
    <t>Clipperton Angelfish</t>
  </si>
  <si>
    <t>Hcl</t>
  </si>
  <si>
    <t>Holacanthus clarionensis</t>
  </si>
  <si>
    <t>Angel Clarion</t>
  </si>
  <si>
    <t>Clarion angelfish</t>
  </si>
  <si>
    <t>Angel Rey</t>
  </si>
  <si>
    <t>King angelfish</t>
  </si>
  <si>
    <t>Hol</t>
  </si>
  <si>
    <t>Holothuria sp</t>
  </si>
  <si>
    <t>Pepino arenero</t>
  </si>
  <si>
    <t>Coconaco</t>
  </si>
  <si>
    <t>Barred snapper</t>
  </si>
  <si>
    <t>Hhy</t>
  </si>
  <si>
    <t>Hyotissa hyotis</t>
  </si>
  <si>
    <t>Mantequilla</t>
  </si>
  <si>
    <t>Hag</t>
  </si>
  <si>
    <t>Hypselodoris agassizii</t>
  </si>
  <si>
    <t>Hca</t>
  </si>
  <si>
    <t>Hypselodoris californiensis</t>
  </si>
  <si>
    <t>Hgh</t>
  </si>
  <si>
    <t>Hypselodoris ghiselini</t>
  </si>
  <si>
    <t>Hyp</t>
  </si>
  <si>
    <t>Hypselodoris sp</t>
  </si>
  <si>
    <t>Hbr</t>
  </si>
  <si>
    <t>Hypsoblennius brevipinnis</t>
  </si>
  <si>
    <t>Borrachito vacilon</t>
  </si>
  <si>
    <t>Barnaclebill blenny</t>
  </si>
  <si>
    <t>Hru</t>
  </si>
  <si>
    <t>Hypsypops rubicundus</t>
  </si>
  <si>
    <t>Garibaldi</t>
  </si>
  <si>
    <t>Ifu</t>
  </si>
  <si>
    <t>Isostichopus fuscus</t>
  </si>
  <si>
    <t>Iso</t>
  </si>
  <si>
    <t>Isostichopus sp</t>
  </si>
  <si>
    <t>Mariposa babero</t>
  </si>
  <si>
    <t>Barber Buttefly fish</t>
  </si>
  <si>
    <t>Kmu</t>
  </si>
  <si>
    <t xml:space="preserve">Kuhlia mugil </t>
  </si>
  <si>
    <t>Chopa</t>
  </si>
  <si>
    <t>Striped Sea Chub</t>
  </si>
  <si>
    <t>Chopa del cortez</t>
  </si>
  <si>
    <t>Cortez Sea Chub</t>
  </si>
  <si>
    <t>Klu</t>
  </si>
  <si>
    <t>Kyphosus lutescens</t>
  </si>
  <si>
    <t>Chopa de Socorro</t>
  </si>
  <si>
    <t>Socorro sea chub</t>
  </si>
  <si>
    <t>Lte</t>
  </si>
  <si>
    <t>Leiaster teres</t>
  </si>
  <si>
    <t>Estrella morada</t>
  </si>
  <si>
    <t>Pargo amarilli</t>
  </si>
  <si>
    <t>Yellow snapper</t>
  </si>
  <si>
    <t>Pargo lunarejo</t>
  </si>
  <si>
    <t>Spotted rose snapper</t>
  </si>
  <si>
    <t>Pargo rabirrubia</t>
  </si>
  <si>
    <t>Golden snapper</t>
  </si>
  <si>
    <t>Pargo cenizo</t>
  </si>
  <si>
    <t>Pacific Dog Snapper</t>
  </si>
  <si>
    <t>Lvi</t>
  </si>
  <si>
    <t>Pargo azul</t>
  </si>
  <si>
    <t>Blue Striped snapper</t>
  </si>
  <si>
    <t>Lda</t>
  </si>
  <si>
    <t>Lythrypnus dalli</t>
  </si>
  <si>
    <t>Gobio Azul</t>
  </si>
  <si>
    <t>Bluebanded Goby</t>
  </si>
  <si>
    <t>Meb</t>
  </si>
  <si>
    <t>Malacoctenus ebisui</t>
  </si>
  <si>
    <t>Trambollo dorado</t>
  </si>
  <si>
    <t>Golden Blenny</t>
  </si>
  <si>
    <t>Mzo</t>
  </si>
  <si>
    <t>Trambollo brilloso</t>
  </si>
  <si>
    <t>Glossy blenny</t>
  </si>
  <si>
    <t>Mbi</t>
  </si>
  <si>
    <t>Manta birostris</t>
  </si>
  <si>
    <t>Manta gigante</t>
  </si>
  <si>
    <t>Giant manta</t>
  </si>
  <si>
    <t>Mni</t>
  </si>
  <si>
    <t>Cochito negro</t>
  </si>
  <si>
    <t>Black triggerfish</t>
  </si>
  <si>
    <t>Micr</t>
  </si>
  <si>
    <t>Micropogonias sp</t>
  </si>
  <si>
    <t>Damisela café/vistosa</t>
  </si>
  <si>
    <t>Bumphead damselfish</t>
  </si>
  <si>
    <t>Damisela gigante</t>
  </si>
  <si>
    <t>Mbr</t>
  </si>
  <si>
    <t>Mithrodia bradleyi</t>
  </si>
  <si>
    <t>Mde</t>
  </si>
  <si>
    <t>Chivato</t>
  </si>
  <si>
    <t>Mexican goatfish</t>
  </si>
  <si>
    <t>Mva</t>
  </si>
  <si>
    <t>Mulloidichthys vanicolensis</t>
  </si>
  <si>
    <t>Chivato del Pacifico</t>
  </si>
  <si>
    <t>Yellowfin goatfish</t>
  </si>
  <si>
    <t>Mcl</t>
  </si>
  <si>
    <t>Muraena clepsydra</t>
  </si>
  <si>
    <t>Morena clepsidra</t>
  </si>
  <si>
    <t>Hourglass moray</t>
  </si>
  <si>
    <t>Spotted moray</t>
  </si>
  <si>
    <t>Mur</t>
  </si>
  <si>
    <t>Muricidae sp</t>
  </si>
  <si>
    <t>Mjo</t>
  </si>
  <si>
    <t>Mycteroperca jordani</t>
  </si>
  <si>
    <t>Garropa/Mero</t>
  </si>
  <si>
    <t>Gulf grouper</t>
  </si>
  <si>
    <t>Mro</t>
  </si>
  <si>
    <t>Mycteroperca rosacea</t>
  </si>
  <si>
    <t>Cabrilla sardinera</t>
  </si>
  <si>
    <t>Leopard grouper</t>
  </si>
  <si>
    <t>Mxe</t>
  </si>
  <si>
    <t>Mycteroperca xenarcha</t>
  </si>
  <si>
    <t>Garropa pintada</t>
  </si>
  <si>
    <t>Broomtail grouper</t>
  </si>
  <si>
    <t>Mti</t>
  </si>
  <si>
    <t>Myrichthys tigrinus</t>
  </si>
  <si>
    <t>Soldado anaranjado</t>
  </si>
  <si>
    <t>Panamic soldierfish</t>
  </si>
  <si>
    <t>Nmu</t>
  </si>
  <si>
    <t>Neorapana muricata</t>
  </si>
  <si>
    <t>Nde</t>
  </si>
  <si>
    <t>Loose-tooth parrothfish</t>
  </si>
  <si>
    <t>Perico de mar</t>
  </si>
  <si>
    <t>Nar</t>
  </si>
  <si>
    <t>Nidorellia armata</t>
  </si>
  <si>
    <t>Nta</t>
  </si>
  <si>
    <t>Vestido de novia</t>
  </si>
  <si>
    <t>Rock mover wrasse</t>
  </si>
  <si>
    <t>Oct</t>
  </si>
  <si>
    <t>Octopus sp</t>
  </si>
  <si>
    <t>Pulpo</t>
  </si>
  <si>
    <t>Octopus</t>
  </si>
  <si>
    <t xml:space="preserve">Borrachito  </t>
  </si>
  <si>
    <t>Fanged Blenny</t>
  </si>
  <si>
    <t>Oro</t>
  </si>
  <si>
    <t>Opistognathus rosenblatti</t>
  </si>
  <si>
    <t>Bocon manchas azules</t>
  </si>
  <si>
    <t>Blue Spotted jaw fish</t>
  </si>
  <si>
    <t>Allen &amp; Robertson, 1991</t>
  </si>
  <si>
    <t>Ome</t>
  </si>
  <si>
    <t>Cofrecito moteado</t>
  </si>
  <si>
    <t>Whitespotted boxfish</t>
  </si>
  <si>
    <t>Ostr</t>
  </si>
  <si>
    <t>Ostrea sp</t>
  </si>
  <si>
    <t>Ostra</t>
  </si>
  <si>
    <t>Oyster</t>
  </si>
  <si>
    <t>ppe</t>
  </si>
  <si>
    <t>Panulirus penicillatus</t>
  </si>
  <si>
    <t>Langosta</t>
  </si>
  <si>
    <t>Lobster</t>
  </si>
  <si>
    <t>Pan</t>
  </si>
  <si>
    <t>Panulirus sp</t>
  </si>
  <si>
    <t>Cardenal</t>
  </si>
  <si>
    <t>Creolefish</t>
  </si>
  <si>
    <t>Pepino espinudo</t>
  </si>
  <si>
    <t>Sea cucumber</t>
  </si>
  <si>
    <t>Par</t>
  </si>
  <si>
    <t>Payasito</t>
  </si>
  <si>
    <t>Pacific hit hat</t>
  </si>
  <si>
    <t>pcl</t>
  </si>
  <si>
    <t>Pavona clavus</t>
  </si>
  <si>
    <t>Coral</t>
  </si>
  <si>
    <t>Pgi</t>
  </si>
  <si>
    <t>Pavona gigantea</t>
  </si>
  <si>
    <t>Pmi</t>
  </si>
  <si>
    <t>Pavona minuta</t>
  </si>
  <si>
    <t>pcu</t>
  </si>
  <si>
    <t>Pentaceraster cummingii</t>
  </si>
  <si>
    <t>Pet</t>
  </si>
  <si>
    <t>Petrolisthes sp</t>
  </si>
  <si>
    <t>Cangrejo</t>
  </si>
  <si>
    <t>Ppy</t>
  </si>
  <si>
    <t>Pharia pyramidata</t>
  </si>
  <si>
    <t>Estrella verde</t>
  </si>
  <si>
    <t>Pun</t>
  </si>
  <si>
    <t>Phataria unifascialis</t>
  </si>
  <si>
    <t>Estrella comun</t>
  </si>
  <si>
    <t>Pma</t>
  </si>
  <si>
    <t>Pinctada mazatlanica</t>
  </si>
  <si>
    <t>Madre perla</t>
  </si>
  <si>
    <t>Trambolillo sable</t>
  </si>
  <si>
    <t>Sabertooth blenny</t>
  </si>
  <si>
    <t>Pca</t>
  </si>
  <si>
    <t>Pocillopora capitata</t>
  </si>
  <si>
    <t>Pda</t>
  </si>
  <si>
    <t>Pocillopora damicornis</t>
  </si>
  <si>
    <t>Pey</t>
  </si>
  <si>
    <t>Pocillopora eydouxi</t>
  </si>
  <si>
    <t>Pin</t>
  </si>
  <si>
    <t>Pocillopora inflata</t>
  </si>
  <si>
    <t>Pme</t>
  </si>
  <si>
    <t>Pocillopora meandrina</t>
  </si>
  <si>
    <t>Pve</t>
  </si>
  <si>
    <t>Pocillopora verrucosa</t>
  </si>
  <si>
    <t>Angel del Cortez</t>
  </si>
  <si>
    <t>Cortez Angel Fish</t>
  </si>
  <si>
    <t>Ppan</t>
  </si>
  <si>
    <t>Porites panamensis</t>
  </si>
  <si>
    <t>Pla</t>
  </si>
  <si>
    <t>Cirujano barbero</t>
  </si>
  <si>
    <t>Razor surgeonfish</t>
  </si>
  <si>
    <t>Ppu</t>
  </si>
  <si>
    <t>Cirujano punteado</t>
  </si>
  <si>
    <t>Yellow tail surgeonfish</t>
  </si>
  <si>
    <t>Pfa</t>
  </si>
  <si>
    <t>Prognathodes falcifer</t>
  </si>
  <si>
    <t>Mariposa de profundidad</t>
  </si>
  <si>
    <t>Scythemarked butterflyfish</t>
  </si>
  <si>
    <t>Pst</t>
  </si>
  <si>
    <t>Psamocora stellata</t>
  </si>
  <si>
    <t>Cochito azul/bandas</t>
  </si>
  <si>
    <t>Stone triggerfish</t>
  </si>
  <si>
    <t>Pgr</t>
  </si>
  <si>
    <t>Chivato rosado</t>
  </si>
  <si>
    <t>Red goatfish</t>
  </si>
  <si>
    <t>Pte</t>
  </si>
  <si>
    <t>Pteria sp</t>
  </si>
  <si>
    <t>Choros</t>
  </si>
  <si>
    <t>Rre</t>
  </si>
  <si>
    <t>Remora remora</t>
  </si>
  <si>
    <t>Remora negra</t>
  </si>
  <si>
    <t>Black remora</t>
  </si>
  <si>
    <t>Jabonero</t>
  </si>
  <si>
    <t>Cortez Soapfish</t>
  </si>
  <si>
    <t>Rni</t>
  </si>
  <si>
    <t>Jabonero negro</t>
  </si>
  <si>
    <t>Blackfin Soapfish</t>
  </si>
  <si>
    <t>Ardilla</t>
  </si>
  <si>
    <t>Squirrelfish</t>
  </si>
  <si>
    <t>Sco</t>
  </si>
  <si>
    <t>Perico chato</t>
  </si>
  <si>
    <t>Azure parrothfish</t>
  </si>
  <si>
    <t>Perico amarillo</t>
  </si>
  <si>
    <t>Bluebarred parrothfish</t>
  </si>
  <si>
    <t>Perico cabezon</t>
  </si>
  <si>
    <t>Bunhead parrothfish</t>
  </si>
  <si>
    <t>Perico morado</t>
  </si>
  <si>
    <t>Bicolor parrothfish</t>
  </si>
  <si>
    <t>Lupon/Piedra</t>
  </si>
  <si>
    <t>Stone scorpionfish</t>
  </si>
  <si>
    <t>Sti</t>
  </si>
  <si>
    <t>Scuticaria tigrina</t>
  </si>
  <si>
    <t>Morena tigre</t>
  </si>
  <si>
    <t>Tiger reef moray</t>
  </si>
  <si>
    <t>Soc</t>
  </si>
  <si>
    <t>Chopa salema</t>
  </si>
  <si>
    <t>Bluestriped chub</t>
  </si>
  <si>
    <t>Jurel de castilla</t>
  </si>
  <si>
    <t>Yellowtail amberjack</t>
  </si>
  <si>
    <t>Napolitano</t>
  </si>
  <si>
    <t>Banded serrano</t>
  </si>
  <si>
    <t>Slo</t>
  </si>
  <si>
    <t>Botete verrugoso</t>
  </si>
  <si>
    <t>Lobeskin puffer</t>
  </si>
  <si>
    <t>Sca</t>
  </si>
  <si>
    <t>Spondylus calcifer</t>
  </si>
  <si>
    <t>Burra</t>
  </si>
  <si>
    <t>Damisela café</t>
  </si>
  <si>
    <t>Acapulco damselfish</t>
  </si>
  <si>
    <t>Sba</t>
  </si>
  <si>
    <t>Damisela de Clipperton</t>
  </si>
  <si>
    <t>Clipperton damselfish</t>
  </si>
  <si>
    <t>Damisela dorada</t>
  </si>
  <si>
    <t>Golden damselfish</t>
  </si>
  <si>
    <t>Sle</t>
  </si>
  <si>
    <t>Stegastes leucorus</t>
  </si>
  <si>
    <t>Damisela cola blanca</t>
  </si>
  <si>
    <t>Whitetail damselfish</t>
  </si>
  <si>
    <t>Ser</t>
  </si>
  <si>
    <t>Damisela del Cortes</t>
  </si>
  <si>
    <t>Cortez damselfish</t>
  </si>
  <si>
    <t>Sde</t>
  </si>
  <si>
    <t>Stenorynchus debilis</t>
  </si>
  <si>
    <t>Cangrejo araña</t>
  </si>
  <si>
    <t>Spider crab</t>
  </si>
  <si>
    <t>Sga</t>
  </si>
  <si>
    <t>Strombus galeatus</t>
  </si>
  <si>
    <t>Caracol burro</t>
  </si>
  <si>
    <t>Cochito taxi</t>
  </si>
  <si>
    <t>orange side triggerfish</t>
  </si>
  <si>
    <t>Tgr</t>
  </si>
  <si>
    <t>Vieja verde</t>
  </si>
  <si>
    <t>Sunset wrasse</t>
  </si>
  <si>
    <t>Vieja arcoiris</t>
  </si>
  <si>
    <t>Rainbow wrasse</t>
  </si>
  <si>
    <t>Tro</t>
  </si>
  <si>
    <t xml:space="preserve">Toxopneustes roseus </t>
  </si>
  <si>
    <t>Erizo rosa</t>
  </si>
  <si>
    <t>Trob</t>
  </si>
  <si>
    <t>Thalassoma robertsoni</t>
  </si>
  <si>
    <t>Trh</t>
  </si>
  <si>
    <t>Pampano rayado</t>
  </si>
  <si>
    <t>Gafftosail pampano</t>
  </si>
  <si>
    <t>Tra</t>
  </si>
  <si>
    <t>Trapezia sp</t>
  </si>
  <si>
    <t>Cangrejo pistolero</t>
  </si>
  <si>
    <t>Puntas balncas de arrecife</t>
  </si>
  <si>
    <t>Whitetip reef shark</t>
  </si>
  <si>
    <t>Tde</t>
  </si>
  <si>
    <t>Tripneustes depressus</t>
  </si>
  <si>
    <t>Erizo café</t>
  </si>
  <si>
    <t>Uhe</t>
  </si>
  <si>
    <t>Jurel lengua blanca</t>
  </si>
  <si>
    <t>Whitemouth jack</t>
  </si>
  <si>
    <t>Raya redonda</t>
  </si>
  <si>
    <t>Reef stingray</t>
  </si>
  <si>
    <t>Raya redonda de Haller</t>
  </si>
  <si>
    <t>Haller round gray</t>
  </si>
  <si>
    <t>Xme</t>
  </si>
  <si>
    <t>Cochito cola roja</t>
  </si>
  <si>
    <t>Redtail triggerfish</t>
  </si>
  <si>
    <t>Zco</t>
  </si>
  <si>
    <t>Idolo moro</t>
  </si>
  <si>
    <t>Morish idol</t>
  </si>
  <si>
    <t>Rpr</t>
  </si>
  <si>
    <t>Guitarra</t>
  </si>
  <si>
    <t>Shovelnose guitarfish</t>
  </si>
  <si>
    <t>Soldado azotado</t>
  </si>
  <si>
    <t>Blotcheye soldier</t>
  </si>
  <si>
    <t>Plo</t>
  </si>
  <si>
    <t>Porites lobata</t>
  </si>
  <si>
    <t>Mcu</t>
  </si>
  <si>
    <t>Sar</t>
  </si>
  <si>
    <t>Mvi</t>
  </si>
  <si>
    <t>3.6</t>
  </si>
  <si>
    <t>Genyatremus dovii</t>
  </si>
  <si>
    <t>gdov</t>
  </si>
  <si>
    <t>Pelonas</t>
  </si>
  <si>
    <t>Esmeralda</t>
  </si>
  <si>
    <t>Palmitas</t>
  </si>
  <si>
    <t>Sitio (otro nombre)</t>
  </si>
  <si>
    <t>Sitio+Período</t>
  </si>
  <si>
    <t>Período</t>
  </si>
  <si>
    <t>Digitador</t>
  </si>
  <si>
    <t>Fecha digitación</t>
  </si>
  <si>
    <t>Profundidad</t>
  </si>
  <si>
    <t>Categoría profundidad</t>
  </si>
  <si>
    <t>Hora inicio</t>
  </si>
  <si>
    <t>Hora Final</t>
  </si>
  <si>
    <t>Tiempo</t>
  </si>
  <si>
    <t>Tiempo fina (min)</t>
  </si>
  <si>
    <t>Código sp.</t>
  </si>
  <si>
    <t>no indica</t>
  </si>
  <si>
    <t>NT (Fishbase)</t>
  </si>
  <si>
    <t>Transecto (cod.campo)</t>
  </si>
  <si>
    <t>Transecto (codSitio/Fecha)</t>
  </si>
  <si>
    <t>Transecto (cod.Continuo)</t>
  </si>
  <si>
    <t>Área transecto (m)</t>
  </si>
  <si>
    <t>CPUE (individuos/min)</t>
  </si>
  <si>
    <t>6.4-9</t>
  </si>
  <si>
    <t>4.4-6</t>
  </si>
  <si>
    <t>Sphoeroides annulatus</t>
  </si>
  <si>
    <t>Bajo Mero</t>
  </si>
  <si>
    <t>san</t>
  </si>
  <si>
    <t>Pareques</t>
  </si>
  <si>
    <t>Microlepidotus</t>
  </si>
  <si>
    <t>14-20</t>
  </si>
  <si>
    <t>2.6-3.3</t>
  </si>
  <si>
    <t>mti</t>
  </si>
  <si>
    <t>3.1-4.4</t>
  </si>
  <si>
    <t xml:space="preserve">Viradores </t>
  </si>
  <si>
    <t>Cabeza de mono</t>
  </si>
  <si>
    <t>Tatiana Araya Arce</t>
  </si>
  <si>
    <t>Pelágico</t>
  </si>
  <si>
    <t>Tipo muestreo</t>
  </si>
  <si>
    <t>Arrecifal</t>
  </si>
  <si>
    <t>Guiri 14-19</t>
  </si>
  <si>
    <t>2014-2019</t>
  </si>
  <si>
    <t>Palmares 14-19</t>
  </si>
  <si>
    <t>Percy 14-19</t>
  </si>
  <si>
    <t>Jicaral</t>
  </si>
  <si>
    <t>Playa Blanca 14-19</t>
  </si>
  <si>
    <t>Playa Viradores</t>
  </si>
  <si>
    <t>plor</t>
  </si>
  <si>
    <t>Caletas 14-19</t>
  </si>
  <si>
    <t>uve</t>
  </si>
  <si>
    <t>Jícaro</t>
  </si>
  <si>
    <t>cmy</t>
  </si>
  <si>
    <t>Matapalo 14-19</t>
  </si>
  <si>
    <t>Cacique</t>
  </si>
  <si>
    <t>Cacique 14-19</t>
  </si>
  <si>
    <t>Jicaral 19</t>
  </si>
  <si>
    <t>Cabeza de Mono 14-19</t>
  </si>
  <si>
    <t>Viradores 14-19</t>
  </si>
  <si>
    <t>Argentina 14-19</t>
  </si>
  <si>
    <t>Bajo Mero 14-19</t>
  </si>
  <si>
    <t>Chelonia mydas</t>
  </si>
  <si>
    <t>Paralabrax loro</t>
  </si>
  <si>
    <t>Plor</t>
  </si>
  <si>
    <t>Guerres sinereus</t>
  </si>
  <si>
    <t>Gsin</t>
  </si>
  <si>
    <t>Uropterygius versutus</t>
  </si>
</sst>
</file>

<file path=xl/styles.xml><?xml version="1.0" encoding="utf-8"?>
<styleSheet xmlns="http://schemas.openxmlformats.org/spreadsheetml/2006/main">
  <numFmts count="5">
    <numFmt numFmtId="164" formatCode="dd/mm/yyyy;@"/>
    <numFmt numFmtId="165" formatCode="[$-140A]h:mm:ss\ AM/PM;@"/>
    <numFmt numFmtId="166" formatCode="0.0000"/>
    <numFmt numFmtId="167" formatCode="h:mm:ss\ AM/PM;@"/>
    <numFmt numFmtId="168" formatCode="0.00000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7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8064A2"/>
      <name val="Calibri"/>
      <family val="2"/>
      <charset val="1"/>
    </font>
    <font>
      <sz val="11"/>
      <name val="Calibri"/>
      <family val="2"/>
      <charset val="1"/>
    </font>
    <font>
      <sz val="11"/>
      <name val="Times New Roman"/>
      <family val="1"/>
      <charset val="1"/>
    </font>
    <font>
      <sz val="13"/>
      <color rgb="FF000000"/>
      <name val="Times New Roman"/>
      <family val="1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333333"/>
      <name val="Calibri"/>
      <family val="2"/>
      <charset val="1"/>
    </font>
    <font>
      <sz val="9"/>
      <color rgb="FF000000"/>
      <name val="Verdana"/>
      <family val="2"/>
      <charset val="1"/>
    </font>
    <font>
      <b/>
      <sz val="11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i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2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7" fillId="0" borderId="0"/>
    <xf numFmtId="0" fontId="14" fillId="0" borderId="0" applyBorder="0" applyProtection="0"/>
  </cellStyleXfs>
  <cellXfs count="96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165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0" fontId="5" fillId="0" borderId="0" xfId="0" applyFont="1" applyFill="1" applyBorder="1"/>
    <xf numFmtId="165" fontId="1" fillId="0" borderId="0" xfId="0" applyNumberFormat="1" applyFont="1" applyFill="1" applyBorder="1"/>
    <xf numFmtId="0" fontId="0" fillId="0" borderId="0" xfId="0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1" applyFill="1" applyBorder="1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0" xfId="0" applyFill="1" applyBorder="1"/>
    <xf numFmtId="16" fontId="0" fillId="0" borderId="0" xfId="0" applyNumberFormat="1" applyFill="1" applyBorder="1" applyAlignment="1">
      <alignment horizontal="right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164" fontId="0" fillId="0" borderId="1" xfId="0" applyNumberFormat="1" applyFill="1" applyBorder="1"/>
    <xf numFmtId="16" fontId="0" fillId="0" borderId="1" xfId="0" applyNumberFormat="1" applyFill="1" applyBorder="1" applyAlignment="1">
      <alignment horizontal="right"/>
    </xf>
    <xf numFmtId="165" fontId="0" fillId="0" borderId="1" xfId="0" applyNumberFormat="1" applyFill="1" applyBorder="1"/>
    <xf numFmtId="0" fontId="1" fillId="0" borderId="1" xfId="0" applyFont="1" applyFill="1" applyBorder="1"/>
    <xf numFmtId="14" fontId="0" fillId="0" borderId="0" xfId="0" applyNumberFormat="1" applyFill="1"/>
    <xf numFmtId="0" fontId="1" fillId="3" borderId="0" xfId="0" applyFont="1" applyFill="1" applyBorder="1"/>
    <xf numFmtId="164" fontId="1" fillId="3" borderId="0" xfId="0" applyNumberFormat="1" applyFont="1" applyFill="1" applyBorder="1"/>
    <xf numFmtId="0" fontId="1" fillId="3" borderId="0" xfId="0" applyFont="1" applyFill="1" applyBorder="1" applyAlignment="1">
      <alignment horizontal="right"/>
    </xf>
    <xf numFmtId="165" fontId="1" fillId="3" borderId="0" xfId="0" applyNumberFormat="1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right"/>
    </xf>
    <xf numFmtId="14" fontId="0" fillId="0" borderId="2" xfId="0" applyNumberFormat="1" applyBorder="1"/>
    <xf numFmtId="164" fontId="0" fillId="0" borderId="2" xfId="0" applyNumberFormat="1" applyFill="1" applyBorder="1"/>
    <xf numFmtId="0" fontId="0" fillId="0" borderId="2" xfId="0" applyFill="1" applyBorder="1" applyAlignment="1">
      <alignment horizontal="center"/>
    </xf>
    <xf numFmtId="165" fontId="0" fillId="0" borderId="2" xfId="0" applyNumberFormat="1" applyFill="1" applyBorder="1"/>
    <xf numFmtId="0" fontId="1" fillId="0" borderId="2" xfId="0" applyFont="1" applyFill="1" applyBorder="1"/>
    <xf numFmtId="14" fontId="0" fillId="0" borderId="0" xfId="0" applyNumberFormat="1" applyBorder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right"/>
    </xf>
    <xf numFmtId="164" fontId="1" fillId="0" borderId="2" xfId="0" applyNumberFormat="1" applyFont="1" applyFill="1" applyBorder="1"/>
    <xf numFmtId="165" fontId="1" fillId="0" borderId="2" xfId="0" applyNumberFormat="1" applyFont="1" applyFill="1" applyBorder="1"/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/>
    <xf numFmtId="0" fontId="8" fillId="0" borderId="0" xfId="0" applyFont="1" applyBorder="1"/>
    <xf numFmtId="0" fontId="7" fillId="0" borderId="0" xfId="0" applyFont="1" applyBorder="1" applyAlignment="1">
      <alignment horizontal="right"/>
    </xf>
    <xf numFmtId="167" fontId="7" fillId="0" borderId="0" xfId="0" applyNumberFormat="1" applyFont="1" applyBorder="1"/>
    <xf numFmtId="0" fontId="10" fillId="0" borderId="1" xfId="0" applyFont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164" fontId="7" fillId="0" borderId="0" xfId="0" applyNumberFormat="1" applyFont="1" applyFill="1" applyBorder="1"/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167" fontId="7" fillId="0" borderId="0" xfId="0" applyNumberFormat="1" applyFont="1" applyFill="1" applyBorder="1"/>
    <xf numFmtId="0" fontId="9" fillId="0" borderId="0" xfId="0" applyFont="1" applyFill="1" applyBorder="1"/>
    <xf numFmtId="0" fontId="10" fillId="0" borderId="1" xfId="0" applyFont="1" applyFill="1" applyBorder="1"/>
    <xf numFmtId="0" fontId="7" fillId="0" borderId="0" xfId="2"/>
    <xf numFmtId="0" fontId="11" fillId="0" borderId="0" xfId="2" applyFont="1"/>
    <xf numFmtId="0" fontId="11" fillId="0" borderId="0" xfId="2" applyFont="1" applyAlignment="1">
      <alignment horizontal="right"/>
    </xf>
    <xf numFmtId="166" fontId="12" fillId="0" borderId="0" xfId="2" applyNumberFormat="1" applyFont="1"/>
    <xf numFmtId="0" fontId="13" fillId="0" borderId="0" xfId="2" applyFont="1"/>
    <xf numFmtId="166" fontId="11" fillId="0" borderId="0" xfId="2" applyNumberFormat="1" applyFont="1"/>
    <xf numFmtId="0" fontId="7" fillId="0" borderId="0" xfId="2" applyAlignment="1">
      <alignment horizontal="right"/>
    </xf>
    <xf numFmtId="0" fontId="12" fillId="0" borderId="0" xfId="2" applyFont="1"/>
    <xf numFmtId="166" fontId="12" fillId="0" borderId="0" xfId="3" applyNumberFormat="1" applyFont="1" applyBorder="1" applyProtection="1"/>
    <xf numFmtId="166" fontId="12" fillId="0" borderId="0" xfId="2" applyNumberFormat="1" applyFont="1" applyAlignment="1">
      <alignment horizontal="right"/>
    </xf>
    <xf numFmtId="0" fontId="15" fillId="0" borderId="0" xfId="2" applyFont="1"/>
    <xf numFmtId="0" fontId="11" fillId="0" borderId="0" xfId="2" applyFont="1" applyProtection="1">
      <protection locked="0"/>
    </xf>
    <xf numFmtId="168" fontId="12" fillId="0" borderId="0" xfId="2" applyNumberFormat="1" applyFont="1"/>
    <xf numFmtId="166" fontId="16" fillId="0" borderId="0" xfId="2" applyNumberFormat="1" applyFont="1"/>
    <xf numFmtId="166" fontId="16" fillId="0" borderId="0" xfId="3" applyNumberFormat="1" applyFont="1" applyBorder="1" applyProtection="1"/>
    <xf numFmtId="0" fontId="7" fillId="0" borderId="0" xfId="2" applyAlignment="1">
      <alignment horizontal="center"/>
    </xf>
    <xf numFmtId="0" fontId="17" fillId="0" borderId="0" xfId="2" applyFont="1"/>
    <xf numFmtId="0" fontId="18" fillId="0" borderId="0" xfId="2" applyFont="1"/>
    <xf numFmtId="166" fontId="11" fillId="0" borderId="0" xfId="2" applyNumberFormat="1" applyFont="1" applyAlignment="1" applyProtection="1">
      <alignment horizontal="right"/>
      <protection locked="0"/>
    </xf>
    <xf numFmtId="0" fontId="19" fillId="0" borderId="0" xfId="2" applyFont="1"/>
    <xf numFmtId="0" fontId="19" fillId="0" borderId="0" xfId="2" applyFont="1" applyAlignment="1">
      <alignment horizontal="right"/>
    </xf>
    <xf numFmtId="0" fontId="20" fillId="0" borderId="0" xfId="2" applyFont="1"/>
    <xf numFmtId="0" fontId="8" fillId="0" borderId="0" xfId="2" applyFont="1"/>
    <xf numFmtId="0" fontId="9" fillId="0" borderId="0" xfId="2" applyFont="1"/>
    <xf numFmtId="0" fontId="9" fillId="4" borderId="0" xfId="2" applyFont="1" applyFill="1"/>
    <xf numFmtId="0" fontId="21" fillId="0" borderId="0" xfId="2" applyFont="1"/>
    <xf numFmtId="0" fontId="8" fillId="4" borderId="0" xfId="2" applyFont="1" applyFill="1"/>
  </cellXfs>
  <cellStyles count="4">
    <cellStyle name="Hyperlink" xfId="3" builtinId="8"/>
    <cellStyle name="Normal" xfId="0" builtinId="0"/>
    <cellStyle name="Normal 2" xfId="1"/>
    <cellStyle name="Normal 3" xfId="2"/>
  </cellStyles>
  <dxfs count="3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9360</xdr:colOff>
      <xdr:row>8</xdr:row>
      <xdr:rowOff>19080</xdr:rowOff>
    </xdr:from>
    <xdr:to>
      <xdr:col>7</xdr:col>
      <xdr:colOff>387360</xdr:colOff>
      <xdr:row>21</xdr:row>
      <xdr:rowOff>92520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/>
        <a:stretch/>
      </xdr:blipFill>
      <xdr:spPr>
        <a:xfrm>
          <a:off x="4533735" y="1543080"/>
          <a:ext cx="3340275" cy="254994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es%20de%20datos%20actualizadas/bd%20viejas_NO%20BORRAR/190805_JCAS_Base%20de%20datos%20Peces%20Bah&#237;a%20Culebr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pp"/>
      <sheetName val="Taxo"/>
      <sheetName val="GFQuimbayo"/>
      <sheetName val="Peces_1995-1996_2014-2018"/>
      <sheetName val="Solo.depred.erizos"/>
      <sheetName val="tab.din.Solo.depred.erizos"/>
      <sheetName val="Base transitoria"/>
      <sheetName val="TOTAL.TRANSECTO"/>
      <sheetName val="tab.din.TOTAL.TRANSECTO"/>
      <sheetName val="Hoja9"/>
      <sheetName val="Hoja10"/>
      <sheetName val="Gráfico"/>
    </sheetNames>
    <sheetDataSet>
      <sheetData sheetId="0">
        <row r="1">
          <cell r="A1" t="str">
            <v>Codigo</v>
          </cell>
          <cell r="B1" t="str">
            <v>Nombre cientifico</v>
          </cell>
        </row>
        <row r="2">
          <cell r="A2" t="str">
            <v>Ahí</v>
          </cell>
          <cell r="B2" t="str">
            <v>Ablennes hians</v>
          </cell>
        </row>
        <row r="3">
          <cell r="A3" t="str">
            <v>Aco</v>
          </cell>
          <cell r="B3" t="str">
            <v>Abudefduf concolor</v>
          </cell>
        </row>
        <row r="4">
          <cell r="A4" t="str">
            <v>Ade</v>
          </cell>
          <cell r="B4" t="str">
            <v>Abudefduf declivifrons</v>
          </cell>
        </row>
        <row r="5">
          <cell r="A5" t="str">
            <v>Atr</v>
          </cell>
          <cell r="B5" t="str">
            <v>Abudefduf troschelii</v>
          </cell>
        </row>
        <row r="6">
          <cell r="A6" t="str">
            <v>Apl</v>
          </cell>
          <cell r="B6" t="str">
            <v>Acanthaster plancii</v>
          </cell>
        </row>
        <row r="7">
          <cell r="A7" t="str">
            <v>Aba</v>
          </cell>
          <cell r="B7" t="str">
            <v>Acanthemblemaria balanorum</v>
          </cell>
        </row>
        <row r="8">
          <cell r="A8" t="str">
            <v>Acr</v>
          </cell>
          <cell r="B8" t="str">
            <v>Acanthemblemaria crockeri</v>
          </cell>
        </row>
        <row r="9">
          <cell r="A9" t="str">
            <v>Aha</v>
          </cell>
          <cell r="B9" t="str">
            <v>Acanthemblemaria hancocki</v>
          </cell>
        </row>
        <row r="10">
          <cell r="A10" t="str">
            <v>Ama</v>
          </cell>
          <cell r="B10" t="str">
            <v>Acanthemblemaria macrospilus</v>
          </cell>
        </row>
        <row r="11">
          <cell r="A11" t="str">
            <v>Aso</v>
          </cell>
          <cell r="B11" t="str">
            <v>Acanthocybium solandri</v>
          </cell>
        </row>
        <row r="12">
          <cell r="A12" t="str">
            <v>Aac</v>
          </cell>
          <cell r="B12" t="str">
            <v>Acanthurus achilles</v>
          </cell>
        </row>
        <row r="13">
          <cell r="A13" t="str">
            <v>Ani</v>
          </cell>
          <cell r="B13" t="str">
            <v>Acanthurus nigricans</v>
          </cell>
        </row>
        <row r="14">
          <cell r="A14" t="str">
            <v>Atri</v>
          </cell>
          <cell r="B14" t="str">
            <v>Acanthurus triostegus</v>
          </cell>
        </row>
        <row r="15">
          <cell r="A15" t="str">
            <v>Axa</v>
          </cell>
          <cell r="B15" t="str">
            <v>Acanthurus xanthopterus</v>
          </cell>
        </row>
        <row r="16">
          <cell r="A16" t="str">
            <v>Ana</v>
          </cell>
          <cell r="B16" t="str">
            <v>Aetobatus narinari</v>
          </cell>
        </row>
        <row r="17">
          <cell r="A17" t="str">
            <v>Aim</v>
          </cell>
          <cell r="B17" t="str">
            <v>Alphestes immaculatus</v>
          </cell>
        </row>
        <row r="18">
          <cell r="A18" t="str">
            <v>Amo</v>
          </cell>
          <cell r="B18" t="str">
            <v>Aluterus monocerus</v>
          </cell>
        </row>
        <row r="19">
          <cell r="A19" t="str">
            <v>Asc</v>
          </cell>
          <cell r="B19" t="str">
            <v>Aluterus scriptus</v>
          </cell>
        </row>
        <row r="20">
          <cell r="A20" t="str">
            <v>Aca</v>
          </cell>
          <cell r="B20" t="str">
            <v>Anisotremus caesius</v>
          </cell>
        </row>
        <row r="21">
          <cell r="A21" t="str">
            <v>Ada</v>
          </cell>
          <cell r="B21" t="str">
            <v>Anisotremus davidsonii</v>
          </cell>
        </row>
        <row r="22">
          <cell r="A22" t="str">
            <v>Ain</v>
          </cell>
          <cell r="B22" t="str">
            <v>Anisotremus interruptus</v>
          </cell>
        </row>
        <row r="23">
          <cell r="A23" t="str">
            <v>Ata</v>
          </cell>
          <cell r="B23" t="str">
            <v>Anisotremus taeniatus</v>
          </cell>
        </row>
        <row r="24">
          <cell r="A24" t="str">
            <v>Aat</v>
          </cell>
          <cell r="B24" t="str">
            <v>Apogon atradorsatus</v>
          </cell>
        </row>
        <row r="25">
          <cell r="A25" t="str">
            <v>Aatr</v>
          </cell>
          <cell r="B25" t="str">
            <v>Apogon atricaudus</v>
          </cell>
        </row>
        <row r="26">
          <cell r="A26" t="str">
            <v>Ado</v>
          </cell>
          <cell r="B26" t="str">
            <v>Apogon dovii</v>
          </cell>
        </row>
        <row r="27">
          <cell r="A27" t="str">
            <v>Agu</v>
          </cell>
          <cell r="B27" t="str">
            <v>Apogon guadalupensis</v>
          </cell>
        </row>
        <row r="28">
          <cell r="A28" t="str">
            <v>Apa</v>
          </cell>
          <cell r="B28" t="str">
            <v>Apogon pacificus</v>
          </cell>
        </row>
        <row r="29">
          <cell r="A29" t="str">
            <v>Are</v>
          </cell>
          <cell r="B29" t="str">
            <v>Apogon retrosella</v>
          </cell>
        </row>
        <row r="30">
          <cell r="A30" t="str">
            <v>Ainc</v>
          </cell>
          <cell r="B30" t="str">
            <v>Arbacia incisa</v>
          </cell>
        </row>
        <row r="31">
          <cell r="A31" t="str">
            <v>Ahis</v>
          </cell>
          <cell r="B31" t="str">
            <v>Arothron hispidus</v>
          </cell>
        </row>
        <row r="32">
          <cell r="A32" t="str">
            <v>Ame</v>
          </cell>
          <cell r="B32" t="str">
            <v>Arothron meleagris</v>
          </cell>
        </row>
        <row r="33">
          <cell r="A33" t="str">
            <v>Acar</v>
          </cell>
          <cell r="B33" t="str">
            <v>Asteropsis carinifera</v>
          </cell>
        </row>
        <row r="34">
          <cell r="A34" t="str">
            <v>Amau</v>
          </cell>
          <cell r="B34" t="str">
            <v>Atrina maura</v>
          </cell>
        </row>
        <row r="35">
          <cell r="A35" t="str">
            <v>Apu</v>
          </cell>
          <cell r="B35" t="str">
            <v>Astropyga pulvinata</v>
          </cell>
        </row>
        <row r="36">
          <cell r="A36" t="str">
            <v>Ach</v>
          </cell>
          <cell r="B36" t="str">
            <v>Aulostomus chinensis</v>
          </cell>
        </row>
        <row r="37">
          <cell r="A37" t="str">
            <v>Ahir</v>
          </cell>
          <cell r="B37" t="str">
            <v>Azurina hirundo</v>
          </cell>
        </row>
        <row r="38">
          <cell r="A38" t="str">
            <v>Bpo</v>
          </cell>
          <cell r="B38" t="str">
            <v>Balistes polylepis</v>
          </cell>
        </row>
        <row r="39">
          <cell r="A39" t="str">
            <v>Bmi</v>
          </cell>
          <cell r="B39" t="str">
            <v>Baptodoris mimetica</v>
          </cell>
        </row>
        <row r="40">
          <cell r="A40" t="str">
            <v>Bru</v>
          </cell>
          <cell r="B40" t="str">
            <v>Bispira rugosa</v>
          </cell>
        </row>
        <row r="41">
          <cell r="A41" t="str">
            <v>Bdi</v>
          </cell>
          <cell r="B41" t="str">
            <v>Bodianus diplotaenia</v>
          </cell>
        </row>
        <row r="42">
          <cell r="A42" t="str">
            <v>Bma</v>
          </cell>
          <cell r="B42" t="str">
            <v>Bothus mancus</v>
          </cell>
        </row>
        <row r="43">
          <cell r="A43" t="str">
            <v>Cbr</v>
          </cell>
          <cell r="B43" t="str">
            <v>Calamus brachysomus</v>
          </cell>
        </row>
        <row r="44">
          <cell r="A44" t="str">
            <v>Cca</v>
          </cell>
          <cell r="B44" t="str">
            <v>Calotomus carolinus</v>
          </cell>
        </row>
        <row r="45">
          <cell r="A45" t="str">
            <v>Cdu</v>
          </cell>
          <cell r="B45" t="str">
            <v>Cantherhines dumerilii</v>
          </cell>
        </row>
        <row r="46">
          <cell r="A46" t="str">
            <v>Cpu</v>
          </cell>
          <cell r="B46" t="str">
            <v>Canthigaster punctatissima</v>
          </cell>
        </row>
        <row r="47">
          <cell r="A47" t="str">
            <v>Ccab</v>
          </cell>
          <cell r="B47" t="str">
            <v>Caranx caballus</v>
          </cell>
        </row>
        <row r="48">
          <cell r="A48" t="str">
            <v>Ccan</v>
          </cell>
          <cell r="B48" t="str">
            <v>Caranx caninus</v>
          </cell>
        </row>
        <row r="49">
          <cell r="A49" t="str">
            <v>Clu</v>
          </cell>
          <cell r="B49" t="str">
            <v>Caranx lugubris</v>
          </cell>
        </row>
        <row r="50">
          <cell r="A50" t="str">
            <v>Cme</v>
          </cell>
          <cell r="B50" t="str">
            <v>Caranx melampygus</v>
          </cell>
        </row>
        <row r="51">
          <cell r="A51" t="str">
            <v>Cse</v>
          </cell>
          <cell r="B51" t="str">
            <v>Caranx sexfasciatus</v>
          </cell>
        </row>
        <row r="52">
          <cell r="A52" t="str">
            <v>Cal</v>
          </cell>
          <cell r="B52" t="str">
            <v>Carcharhinus albimarginatus</v>
          </cell>
        </row>
        <row r="53">
          <cell r="A53" t="str">
            <v>Cfa</v>
          </cell>
          <cell r="B53" t="str">
            <v>Carcharhinus falciformis</v>
          </cell>
        </row>
        <row r="54">
          <cell r="A54" t="str">
            <v>Cga</v>
          </cell>
          <cell r="B54" t="str">
            <v>Carcharhinus galapagensis</v>
          </cell>
        </row>
        <row r="55">
          <cell r="A55" t="str">
            <v>Cle</v>
          </cell>
          <cell r="B55" t="str">
            <v>Carcharhinus leucas</v>
          </cell>
        </row>
        <row r="56">
          <cell r="A56" t="str">
            <v>Cli</v>
          </cell>
          <cell r="B56" t="str">
            <v>Carcharhinus limbatus</v>
          </cell>
        </row>
        <row r="57">
          <cell r="A57" t="str">
            <v>Clo</v>
          </cell>
          <cell r="B57" t="str">
            <v>Carcharhinus longimanus</v>
          </cell>
        </row>
        <row r="58">
          <cell r="A58" t="str">
            <v>Ccar</v>
          </cell>
          <cell r="B58" t="str">
            <v>Carcharodon carcharias</v>
          </cell>
        </row>
        <row r="59">
          <cell r="A59" t="str">
            <v>Cpr</v>
          </cell>
          <cell r="B59" t="str">
            <v>Caulolatilus princeps</v>
          </cell>
        </row>
        <row r="60">
          <cell r="A60" t="str">
            <v>Cco</v>
          </cell>
          <cell r="B60" t="str">
            <v>Centrostephaunus coronatus</v>
          </cell>
        </row>
        <row r="61">
          <cell r="A61" t="str">
            <v>Cpa</v>
          </cell>
          <cell r="B61" t="str">
            <v>Cephalopholis panamensis</v>
          </cell>
        </row>
        <row r="62">
          <cell r="A62" t="str">
            <v>Cale</v>
          </cell>
          <cell r="B62" t="str">
            <v>Chaenopsis alepidota</v>
          </cell>
        </row>
        <row r="63">
          <cell r="A63" t="str">
            <v>Czo</v>
          </cell>
          <cell r="B63" t="str">
            <v>Chaetodipterus zonatus</v>
          </cell>
        </row>
        <row r="64">
          <cell r="A64" t="str">
            <v>Chu</v>
          </cell>
          <cell r="B64" t="str">
            <v>Chaetodon humeralis</v>
          </cell>
        </row>
        <row r="65">
          <cell r="A65" t="str">
            <v>Cch</v>
          </cell>
          <cell r="B65" t="str">
            <v>Chanos chanos</v>
          </cell>
        </row>
        <row r="66">
          <cell r="A66" t="str">
            <v>Cre</v>
          </cell>
          <cell r="B66" t="str">
            <v>Chilomycterus reticulatus</v>
          </cell>
        </row>
        <row r="67">
          <cell r="A67" t="str">
            <v>Cat</v>
          </cell>
          <cell r="B67" t="str">
            <v>Chromis atrilobata</v>
          </cell>
        </row>
        <row r="68">
          <cell r="A68" t="str">
            <v>Clim</v>
          </cell>
          <cell r="B68" t="str">
            <v>Chromis limbaughi</v>
          </cell>
        </row>
        <row r="69">
          <cell r="A69" t="str">
            <v>Chr</v>
          </cell>
          <cell r="B69" t="str">
            <v>Chromodoris sp</v>
          </cell>
        </row>
        <row r="70">
          <cell r="A70" t="str">
            <v>Cox</v>
          </cell>
          <cell r="B70" t="str">
            <v>Cirrhitichthys oxycephalus</v>
          </cell>
        </row>
        <row r="71">
          <cell r="A71" t="str">
            <v>Cri</v>
          </cell>
          <cell r="B71" t="str">
            <v>Cirrhitus rivulatus</v>
          </cell>
        </row>
        <row r="72">
          <cell r="A72" t="str">
            <v>Con</v>
          </cell>
          <cell r="B72" t="str">
            <v>Conus sp</v>
          </cell>
        </row>
        <row r="73">
          <cell r="A73" t="str">
            <v>Chi</v>
          </cell>
          <cell r="B73" t="str">
            <v>Coryphaena hippurus</v>
          </cell>
        </row>
        <row r="74">
          <cell r="A74" t="str">
            <v>Cma</v>
          </cell>
          <cell r="B74" t="str">
            <v>Ctenochaetus marginatus</v>
          </cell>
        </row>
        <row r="75">
          <cell r="A75" t="str">
            <v>Cgr</v>
          </cell>
          <cell r="B75" t="str">
            <v>Crocodilichthys gracilis</v>
          </cell>
        </row>
        <row r="76">
          <cell r="A76" t="str">
            <v>Cfl</v>
          </cell>
          <cell r="B76" t="str">
            <v>Cucumaria flamma</v>
          </cell>
        </row>
        <row r="77">
          <cell r="A77" t="str">
            <v>Cuc</v>
          </cell>
          <cell r="B77" t="str">
            <v>Cucumaria sp</v>
          </cell>
        </row>
        <row r="78">
          <cell r="A78" t="str">
            <v>Ddi</v>
          </cell>
          <cell r="B78" t="str">
            <v>Dasyatis dipterura</v>
          </cell>
        </row>
        <row r="79">
          <cell r="A79" t="str">
            <v>Dlo</v>
          </cell>
          <cell r="B79" t="str">
            <v>Dasyatis longa</v>
          </cell>
        </row>
        <row r="80">
          <cell r="A80" t="str">
            <v>Dma</v>
          </cell>
          <cell r="B80" t="str">
            <v>Decapterus macarellus</v>
          </cell>
        </row>
        <row r="81">
          <cell r="A81" t="str">
            <v>Dde</v>
          </cell>
          <cell r="B81" t="str">
            <v>Dermatolepis dermatolepis</v>
          </cell>
        </row>
        <row r="82">
          <cell r="A82" t="str">
            <v>Dme</v>
          </cell>
          <cell r="B82" t="str">
            <v>Diadema mexicanum</v>
          </cell>
        </row>
        <row r="83">
          <cell r="A83" t="str">
            <v>Dho</v>
          </cell>
          <cell r="B83" t="str">
            <v>Diodon holocanthus</v>
          </cell>
        </row>
        <row r="84">
          <cell r="A84" t="str">
            <v>Dhy</v>
          </cell>
          <cell r="B84" t="str">
            <v>Diodon hystrix</v>
          </cell>
        </row>
        <row r="85">
          <cell r="A85" t="str">
            <v>Dom</v>
          </cell>
          <cell r="B85" t="str">
            <v>Diplobatis ommata</v>
          </cell>
        </row>
        <row r="86">
          <cell r="A86" t="str">
            <v>Dex</v>
          </cell>
          <cell r="B86" t="str">
            <v>Doryrhamphus excisus</v>
          </cell>
        </row>
        <row r="87">
          <cell r="A87" t="str">
            <v>Ena</v>
          </cell>
          <cell r="B87" t="str">
            <v>Echeneis naucrates</v>
          </cell>
        </row>
        <row r="88">
          <cell r="A88" t="str">
            <v>Ene</v>
          </cell>
          <cell r="B88" t="str">
            <v>Echidna nebulosa</v>
          </cell>
        </row>
        <row r="89">
          <cell r="A89" t="str">
            <v>Eno</v>
          </cell>
          <cell r="B89" t="str">
            <v>Echidna nocturna</v>
          </cell>
        </row>
        <row r="90">
          <cell r="A90" t="str">
            <v>Ete</v>
          </cell>
          <cell r="B90" t="str">
            <v>Echinaster tenuispina</v>
          </cell>
        </row>
        <row r="91">
          <cell r="A91" t="str">
            <v>Eva</v>
          </cell>
          <cell r="B91" t="str">
            <v>Echinometra vambrunti</v>
          </cell>
        </row>
        <row r="92">
          <cell r="A92" t="str">
            <v>Epu</v>
          </cell>
          <cell r="B92" t="str">
            <v>Elacatinus punticulatus</v>
          </cell>
        </row>
        <row r="93">
          <cell r="A93" t="str">
            <v>Ebi</v>
          </cell>
          <cell r="B93" t="str">
            <v>Elagatis bipinnulata</v>
          </cell>
        </row>
        <row r="94">
          <cell r="A94" t="str">
            <v>Eaf</v>
          </cell>
          <cell r="B94" t="str">
            <v>Elops affinis</v>
          </cell>
        </row>
        <row r="95">
          <cell r="A95" t="str">
            <v>Edi</v>
          </cell>
          <cell r="B95" t="str">
            <v>Elysia diomedea</v>
          </cell>
        </row>
        <row r="96">
          <cell r="A96" t="str">
            <v>Eit</v>
          </cell>
          <cell r="B96" t="str">
            <v>Epinephelus quinquefasciatus</v>
          </cell>
        </row>
        <row r="97">
          <cell r="A97" t="str">
            <v>Ecl</v>
          </cell>
          <cell r="B97" t="str">
            <v>Epinephelus clippertonensis</v>
          </cell>
        </row>
        <row r="98">
          <cell r="A98" t="str">
            <v>Ela</v>
          </cell>
          <cell r="B98" t="str">
            <v>Epinephelus labriformis</v>
          </cell>
        </row>
        <row r="99">
          <cell r="A99" t="str">
            <v>Ego</v>
          </cell>
          <cell r="B99" t="str">
            <v>Euapta godeoffroyi</v>
          </cell>
        </row>
        <row r="100">
          <cell r="A100" t="str">
            <v>Eth</v>
          </cell>
          <cell r="B100" t="str">
            <v>Eucidaris thouarsi</v>
          </cell>
        </row>
        <row r="101">
          <cell r="A101" t="str">
            <v>Euc</v>
          </cell>
          <cell r="B101" t="str">
            <v>Eucinostomus sp,</v>
          </cell>
        </row>
        <row r="102">
          <cell r="A102" t="str">
            <v>Evi</v>
          </cell>
          <cell r="B102" t="str">
            <v>Euleptorhamphus viridis</v>
          </cell>
        </row>
        <row r="103">
          <cell r="A103" t="str">
            <v>Eco</v>
          </cell>
          <cell r="B103" t="str">
            <v>Eurythoe complanata</v>
          </cell>
        </row>
        <row r="104">
          <cell r="A104" t="str">
            <v>Fma</v>
          </cell>
          <cell r="B104" t="str">
            <v>Felimida marislae</v>
          </cell>
        </row>
        <row r="105">
          <cell r="A105" t="str">
            <v>Eli</v>
          </cell>
          <cell r="B105" t="str">
            <v>Euthynnus lineatus</v>
          </cell>
        </row>
        <row r="106">
          <cell r="A106" t="str">
            <v>Fco</v>
          </cell>
          <cell r="B106" t="str">
            <v>Fistularia commersonii</v>
          </cell>
        </row>
        <row r="107">
          <cell r="A107" t="str">
            <v>Ffl</v>
          </cell>
          <cell r="B107" t="str">
            <v>Forcipiger flavissimus</v>
          </cell>
        </row>
        <row r="108">
          <cell r="A108" t="str">
            <v>Gcu</v>
          </cell>
          <cell r="B108" t="str">
            <v>Galeocerdo cuvier</v>
          </cell>
        </row>
        <row r="109">
          <cell r="A109" t="str">
            <v>Gni</v>
          </cell>
          <cell r="B109" t="str">
            <v>Girella nigricans</v>
          </cell>
        </row>
        <row r="110">
          <cell r="A110" t="str">
            <v>Gsi</v>
          </cell>
          <cell r="B110" t="str">
            <v>Girella simplicidens</v>
          </cell>
        </row>
        <row r="111">
          <cell r="A111" t="str">
            <v>Gse</v>
          </cell>
          <cell r="B111" t="str">
            <v>Glossodoris sedna</v>
          </cell>
        </row>
        <row r="112">
          <cell r="A112" t="str">
            <v>Gsp</v>
          </cell>
          <cell r="B112" t="str">
            <v>Gnathanodon speciosus</v>
          </cell>
        </row>
        <row r="113">
          <cell r="A113" t="str">
            <v>Gor</v>
          </cell>
          <cell r="B113" t="str">
            <v>Gorgonido</v>
          </cell>
        </row>
        <row r="114">
          <cell r="A114" t="str">
            <v>Gze</v>
          </cell>
          <cell r="B114" t="str">
            <v>Gymnomuraena zebra</v>
          </cell>
        </row>
        <row r="115">
          <cell r="A115" t="str">
            <v>Gca</v>
          </cell>
          <cell r="B115" t="str">
            <v>Gymnothorax castaneus</v>
          </cell>
        </row>
        <row r="116">
          <cell r="A116" t="str">
            <v>Gdo</v>
          </cell>
          <cell r="B116" t="str">
            <v>Gymnothorax dovii</v>
          </cell>
        </row>
        <row r="117">
          <cell r="A117" t="str">
            <v>Gfl</v>
          </cell>
          <cell r="B117" t="str">
            <v>Gymnothorax flavimarginatus</v>
          </cell>
        </row>
        <row r="118">
          <cell r="A118" t="str">
            <v>Gpa</v>
          </cell>
          <cell r="B118" t="str">
            <v>Gymnothorax panamensis</v>
          </cell>
        </row>
        <row r="119">
          <cell r="A119" t="str">
            <v>Gun</v>
          </cell>
          <cell r="B119" t="str">
            <v>Gymnothorax undulatus</v>
          </cell>
        </row>
        <row r="120">
          <cell r="A120" t="str">
            <v>Gma</v>
          </cell>
          <cell r="B120" t="str">
            <v>Gymnura marmorata</v>
          </cell>
        </row>
        <row r="121">
          <cell r="A121" t="str">
            <v>Hfl</v>
          </cell>
          <cell r="B121" t="str">
            <v>Haemulon flaviguttatum</v>
          </cell>
        </row>
        <row r="122">
          <cell r="A122" t="str">
            <v>Hma</v>
          </cell>
          <cell r="B122" t="str">
            <v>Haemulon maculicauda</v>
          </cell>
        </row>
        <row r="123">
          <cell r="A123" t="str">
            <v>Hsc</v>
          </cell>
          <cell r="B123" t="str">
            <v>Haemulon scudderi</v>
          </cell>
        </row>
        <row r="124">
          <cell r="A124" t="str">
            <v>Hse</v>
          </cell>
          <cell r="B124" t="str">
            <v>Haemulon sexfasciatum</v>
          </cell>
        </row>
        <row r="125">
          <cell r="A125" t="str">
            <v>Hst</v>
          </cell>
          <cell r="B125" t="str">
            <v>Haemulon steindachneri</v>
          </cell>
        </row>
        <row r="126">
          <cell r="A126" t="str">
            <v>Had</v>
          </cell>
          <cell r="B126" t="str">
            <v>Halichoeres adustus</v>
          </cell>
        </row>
        <row r="127">
          <cell r="A127" t="str">
            <v>Hch</v>
          </cell>
          <cell r="B127" t="str">
            <v>Halichoeres chierchiae</v>
          </cell>
        </row>
        <row r="128">
          <cell r="A128" t="str">
            <v>Hdi</v>
          </cell>
          <cell r="B128" t="str">
            <v>Halichoeres dispilus</v>
          </cell>
        </row>
        <row r="129">
          <cell r="A129" t="str">
            <v>Hins</v>
          </cell>
          <cell r="B129" t="str">
            <v>Halichoeres insularis</v>
          </cell>
        </row>
        <row r="130">
          <cell r="A130" t="str">
            <v>Hme</v>
          </cell>
          <cell r="B130" t="str">
            <v>Halichoeres melanotis</v>
          </cell>
        </row>
        <row r="131">
          <cell r="A131" t="str">
            <v>Hni</v>
          </cell>
          <cell r="B131" t="str">
            <v>Halichoeres nicholsi</v>
          </cell>
        </row>
        <row r="132">
          <cell r="A132" t="str">
            <v>Hno</v>
          </cell>
          <cell r="B132" t="str">
            <v>Halichoeres notospilus</v>
          </cell>
        </row>
        <row r="133">
          <cell r="A133" t="str">
            <v>Hsem</v>
          </cell>
          <cell r="B133" t="str">
            <v>Halichoeres semicinctus</v>
          </cell>
        </row>
        <row r="134">
          <cell r="A134" t="str">
            <v>Hku</v>
          </cell>
          <cell r="B134" t="str">
            <v>Heliaster kubiniji</v>
          </cell>
        </row>
        <row r="135">
          <cell r="A135" t="str">
            <v>Hal</v>
          </cell>
          <cell r="B135" t="str">
            <v>Halichoeres sp</v>
          </cell>
        </row>
        <row r="136">
          <cell r="A136" t="str">
            <v>Haz</v>
          </cell>
          <cell r="B136" t="str">
            <v>Hermosilla azurea</v>
          </cell>
        </row>
        <row r="137">
          <cell r="A137" t="str">
            <v>Has</v>
          </cell>
          <cell r="B137" t="str">
            <v>Hesperocidaris asteriscus</v>
          </cell>
        </row>
        <row r="138">
          <cell r="A138" t="str">
            <v>Hfr</v>
          </cell>
          <cell r="B138" t="str">
            <v>Heterodontus francisci</v>
          </cell>
        </row>
        <row r="139">
          <cell r="A139" t="str">
            <v>Hmex</v>
          </cell>
          <cell r="B139" t="str">
            <v>Heterodontus mexicanus</v>
          </cell>
        </row>
        <row r="140">
          <cell r="A140" t="str">
            <v>Hcr</v>
          </cell>
          <cell r="B140" t="str">
            <v>Heteropriacanthus cruentatus</v>
          </cell>
        </row>
        <row r="141">
          <cell r="A141" t="str">
            <v>Hpr</v>
          </cell>
          <cell r="B141" t="str">
            <v>Hexaplex princeps</v>
          </cell>
        </row>
        <row r="142">
          <cell r="A142" t="str">
            <v>Hin</v>
          </cell>
          <cell r="B142" t="str">
            <v>Hippocampus ingens</v>
          </cell>
        </row>
        <row r="143">
          <cell r="A143" t="str">
            <v>Hli</v>
          </cell>
          <cell r="B143" t="str">
            <v>Holacanthus limbaughi</v>
          </cell>
        </row>
        <row r="144">
          <cell r="A144" t="str">
            <v>Hcl</v>
          </cell>
          <cell r="B144" t="str">
            <v>Holacanthus clarionensis</v>
          </cell>
        </row>
        <row r="145">
          <cell r="A145" t="str">
            <v>Hpa</v>
          </cell>
          <cell r="B145" t="str">
            <v>Holacanthus passer</v>
          </cell>
        </row>
        <row r="146">
          <cell r="A146" t="str">
            <v>Hol</v>
          </cell>
          <cell r="B146" t="str">
            <v>Holothuria sp</v>
          </cell>
        </row>
        <row r="147">
          <cell r="A147" t="str">
            <v>Hgu</v>
          </cell>
          <cell r="B147" t="str">
            <v>Hoplopagrus guentherii</v>
          </cell>
        </row>
        <row r="148">
          <cell r="A148" t="str">
            <v>Hhy</v>
          </cell>
          <cell r="B148" t="str">
            <v>Hyotissa hyotis</v>
          </cell>
        </row>
        <row r="149">
          <cell r="A149" t="str">
            <v>Hag</v>
          </cell>
          <cell r="B149" t="str">
            <v>Hypselodoris agassizii</v>
          </cell>
        </row>
        <row r="150">
          <cell r="A150" t="str">
            <v>Hca</v>
          </cell>
          <cell r="B150" t="str">
            <v>Hypselodoris californiensis</v>
          </cell>
        </row>
        <row r="151">
          <cell r="A151" t="str">
            <v>Hgh</v>
          </cell>
          <cell r="B151" t="str">
            <v>Hypselodoris ghiselini</v>
          </cell>
        </row>
        <row r="152">
          <cell r="A152" t="str">
            <v>Hyp</v>
          </cell>
          <cell r="B152" t="str">
            <v>Hypselodoris sp</v>
          </cell>
        </row>
        <row r="153">
          <cell r="A153" t="str">
            <v>Hbr</v>
          </cell>
          <cell r="B153" t="str">
            <v>Hypsoblennius brevipinnis</v>
          </cell>
        </row>
        <row r="154">
          <cell r="A154" t="str">
            <v>Hru</v>
          </cell>
          <cell r="B154" t="str">
            <v>Hypsypops rubicundus</v>
          </cell>
        </row>
        <row r="155">
          <cell r="A155" t="str">
            <v>Ifu</v>
          </cell>
          <cell r="B155" t="str">
            <v>Isostichopus fuscus</v>
          </cell>
        </row>
        <row r="156">
          <cell r="A156" t="str">
            <v>Iso</v>
          </cell>
          <cell r="B156" t="str">
            <v>Isostichopus sp</v>
          </cell>
        </row>
        <row r="157">
          <cell r="A157" t="str">
            <v>Jni</v>
          </cell>
          <cell r="B157" t="str">
            <v>Johnrandallia nigrirostris</v>
          </cell>
        </row>
        <row r="158">
          <cell r="A158" t="str">
            <v>Kmu</v>
          </cell>
          <cell r="B158" t="str">
            <v xml:space="preserve">Kuhlia mugil </v>
          </cell>
        </row>
        <row r="159">
          <cell r="A159" t="str">
            <v>Kan</v>
          </cell>
          <cell r="B159" t="str">
            <v>Kyphosus analogus</v>
          </cell>
        </row>
        <row r="160">
          <cell r="A160" t="str">
            <v>Kel</v>
          </cell>
          <cell r="B160" t="str">
            <v>Kyphosus elegans</v>
          </cell>
        </row>
        <row r="161">
          <cell r="A161" t="str">
            <v>Klu</v>
          </cell>
          <cell r="B161" t="str">
            <v>Kyphosus lutescens</v>
          </cell>
        </row>
        <row r="162">
          <cell r="A162" t="str">
            <v>Lte</v>
          </cell>
          <cell r="B162" t="str">
            <v>Leiaster teres</v>
          </cell>
        </row>
        <row r="163">
          <cell r="A163" t="str">
            <v>Lar</v>
          </cell>
          <cell r="B163" t="str">
            <v>Lutjanus argentiventris</v>
          </cell>
        </row>
        <row r="164">
          <cell r="A164" t="str">
            <v>Lgu</v>
          </cell>
          <cell r="B164" t="str">
            <v>Lutjanus guttatus</v>
          </cell>
        </row>
        <row r="165">
          <cell r="A165" t="str">
            <v>Lin</v>
          </cell>
          <cell r="B165" t="str">
            <v>Lutjanus inermis</v>
          </cell>
        </row>
        <row r="166">
          <cell r="A166" t="str">
            <v>Lno</v>
          </cell>
          <cell r="B166" t="str">
            <v>Lutjanus novemfasciatus</v>
          </cell>
        </row>
        <row r="167">
          <cell r="A167" t="str">
            <v>Lvi</v>
          </cell>
          <cell r="B167" t="str">
            <v>Lutjanus viridis</v>
          </cell>
        </row>
        <row r="168">
          <cell r="A168" t="str">
            <v>Lda</v>
          </cell>
          <cell r="B168" t="str">
            <v>Lythrypnus dalli</v>
          </cell>
        </row>
        <row r="169">
          <cell r="A169" t="str">
            <v>Meb</v>
          </cell>
          <cell r="B169" t="str">
            <v>Malacoctenus ebisui</v>
          </cell>
        </row>
        <row r="170">
          <cell r="A170" t="str">
            <v>Mzo</v>
          </cell>
          <cell r="B170" t="str">
            <v>Malacoctenus zonifer</v>
          </cell>
        </row>
        <row r="171">
          <cell r="A171" t="str">
            <v>Mbi</v>
          </cell>
          <cell r="B171" t="str">
            <v>Manta birostris</v>
          </cell>
        </row>
        <row r="172">
          <cell r="A172" t="str">
            <v>Mni</v>
          </cell>
          <cell r="B172" t="str">
            <v>Melichthys niger</v>
          </cell>
        </row>
        <row r="173">
          <cell r="A173" t="str">
            <v>Micr</v>
          </cell>
          <cell r="B173" t="str">
            <v>Micropogonias sp</v>
          </cell>
        </row>
        <row r="174">
          <cell r="A174" t="str">
            <v>Mba</v>
          </cell>
          <cell r="B174" t="str">
            <v>Microspathodon bairdii</v>
          </cell>
        </row>
        <row r="175">
          <cell r="A175" t="str">
            <v>Mdo</v>
          </cell>
          <cell r="B175" t="str">
            <v>Microspathodon dorsalis</v>
          </cell>
        </row>
        <row r="176">
          <cell r="A176" t="str">
            <v>Mbr</v>
          </cell>
          <cell r="B176" t="str">
            <v>Mithrodia bradleyi</v>
          </cell>
        </row>
        <row r="177">
          <cell r="A177" t="str">
            <v>Mde</v>
          </cell>
          <cell r="B177" t="str">
            <v>Mulloidichthys dentatus</v>
          </cell>
        </row>
        <row r="178">
          <cell r="A178" t="str">
            <v>Mva</v>
          </cell>
          <cell r="B178" t="str">
            <v>Mulloidichthys vanicolensis</v>
          </cell>
        </row>
        <row r="179">
          <cell r="A179" t="str">
            <v>Mcl</v>
          </cell>
          <cell r="B179" t="str">
            <v>Muraena clepsydra</v>
          </cell>
        </row>
        <row r="180">
          <cell r="A180" t="str">
            <v>Mle</v>
          </cell>
          <cell r="B180" t="str">
            <v>Muraena lentiginosa</v>
          </cell>
        </row>
        <row r="181">
          <cell r="A181" t="str">
            <v>Mur</v>
          </cell>
          <cell r="B181" t="str">
            <v>Muricidae sp</v>
          </cell>
        </row>
        <row r="182">
          <cell r="A182" t="str">
            <v>Mjo</v>
          </cell>
          <cell r="B182" t="str">
            <v>Mycteroperca jordani</v>
          </cell>
        </row>
        <row r="183">
          <cell r="A183" t="str">
            <v>Mro</v>
          </cell>
          <cell r="B183" t="str">
            <v>Mycteroperca rosacea</v>
          </cell>
        </row>
        <row r="184">
          <cell r="A184" t="str">
            <v>Mxe</v>
          </cell>
          <cell r="B184" t="str">
            <v>Mycteroperca xenarcha</v>
          </cell>
        </row>
        <row r="185">
          <cell r="A185" t="str">
            <v>Mti</v>
          </cell>
          <cell r="B185" t="str">
            <v>Myrichthys tigrinus</v>
          </cell>
        </row>
        <row r="186">
          <cell r="A186" t="str">
            <v>Mlei</v>
          </cell>
          <cell r="B186" t="str">
            <v>Myripristis leiognathus</v>
          </cell>
        </row>
        <row r="187">
          <cell r="A187" t="str">
            <v>Nmu</v>
          </cell>
          <cell r="B187" t="str">
            <v>Neorapana muricata</v>
          </cell>
        </row>
        <row r="188">
          <cell r="A188" t="str">
            <v>Nde</v>
          </cell>
          <cell r="B188" t="str">
            <v>Nicholsina denticulata</v>
          </cell>
        </row>
        <row r="189">
          <cell r="A189" t="str">
            <v>Nar</v>
          </cell>
          <cell r="B189" t="str">
            <v>Nidorellia armata</v>
          </cell>
        </row>
        <row r="190">
          <cell r="A190" t="str">
            <v>Nta</v>
          </cell>
          <cell r="B190" t="str">
            <v>Novaculichthys taeniourus</v>
          </cell>
        </row>
        <row r="191">
          <cell r="A191" t="str">
            <v>Oct</v>
          </cell>
          <cell r="B191" t="str">
            <v>Octopus sp</v>
          </cell>
        </row>
        <row r="192">
          <cell r="A192" t="str">
            <v>Ost</v>
          </cell>
          <cell r="B192" t="str">
            <v>Ophioblennius steindachneri</v>
          </cell>
        </row>
        <row r="193">
          <cell r="A193" t="str">
            <v>Oro</v>
          </cell>
          <cell r="B193" t="str">
            <v>Opistognathus rosenblatti</v>
          </cell>
        </row>
        <row r="194">
          <cell r="A194" t="str">
            <v>Ome</v>
          </cell>
          <cell r="B194" t="str">
            <v>Ostracion meleagris</v>
          </cell>
        </row>
        <row r="195">
          <cell r="A195" t="str">
            <v>Ostr</v>
          </cell>
          <cell r="B195" t="str">
            <v>Ostrea sp</v>
          </cell>
        </row>
        <row r="196">
          <cell r="A196" t="str">
            <v>ppe</v>
          </cell>
          <cell r="B196" t="str">
            <v>Panulirus penicillatus</v>
          </cell>
        </row>
        <row r="197">
          <cell r="A197" t="str">
            <v>Pan</v>
          </cell>
          <cell r="B197" t="str">
            <v>Panulirus sp</v>
          </cell>
        </row>
        <row r="198">
          <cell r="A198" t="str">
            <v>Pco</v>
          </cell>
          <cell r="B198" t="str">
            <v>Paranthias colonus</v>
          </cell>
        </row>
        <row r="199">
          <cell r="A199" t="str">
            <v>Ppa</v>
          </cell>
          <cell r="B199" t="str">
            <v>Parastichopus parvimensis</v>
          </cell>
        </row>
        <row r="200">
          <cell r="A200" t="str">
            <v>Par</v>
          </cell>
          <cell r="B200" t="str">
            <v>Pareques sp</v>
          </cell>
        </row>
        <row r="201">
          <cell r="A201" t="str">
            <v>pcl</v>
          </cell>
          <cell r="B201" t="str">
            <v>Pavona clavus</v>
          </cell>
        </row>
        <row r="202">
          <cell r="A202" t="str">
            <v>Pgi</v>
          </cell>
          <cell r="B202" t="str">
            <v>Pavona gigantea</v>
          </cell>
        </row>
        <row r="203">
          <cell r="A203" t="str">
            <v>Pmi</v>
          </cell>
          <cell r="B203" t="str">
            <v>Pavona minuta</v>
          </cell>
        </row>
        <row r="204">
          <cell r="A204" t="str">
            <v>pcu</v>
          </cell>
          <cell r="B204" t="str">
            <v>Pentaceraster cummingii</v>
          </cell>
        </row>
        <row r="205">
          <cell r="A205" t="str">
            <v>Pet</v>
          </cell>
          <cell r="B205" t="str">
            <v>Petrolisthes sp</v>
          </cell>
        </row>
        <row r="206">
          <cell r="A206" t="str">
            <v>Ppy</v>
          </cell>
          <cell r="B206" t="str">
            <v>Pharia pyramidata</v>
          </cell>
        </row>
        <row r="207">
          <cell r="A207" t="str">
            <v>Pun</v>
          </cell>
          <cell r="B207" t="str">
            <v>Phataria unifascialis</v>
          </cell>
        </row>
        <row r="208">
          <cell r="A208" t="str">
            <v>Pma</v>
          </cell>
          <cell r="B208" t="str">
            <v>Pinctada mazatlanica</v>
          </cell>
        </row>
        <row r="209">
          <cell r="A209" t="str">
            <v>Paz</v>
          </cell>
          <cell r="B209" t="str">
            <v>Plagiotremus azaleus</v>
          </cell>
        </row>
        <row r="210">
          <cell r="A210" t="str">
            <v>Pca</v>
          </cell>
          <cell r="B210" t="str">
            <v>Pocillopora capitata</v>
          </cell>
        </row>
        <row r="211">
          <cell r="A211" t="str">
            <v>Pda</v>
          </cell>
          <cell r="B211" t="str">
            <v>Pocillopora damicornis</v>
          </cell>
        </row>
        <row r="212">
          <cell r="A212" t="str">
            <v>Pey</v>
          </cell>
          <cell r="B212" t="str">
            <v>Pocillopora eydouxi</v>
          </cell>
        </row>
        <row r="213">
          <cell r="A213" t="str">
            <v>Pin</v>
          </cell>
          <cell r="B213" t="str">
            <v>Pocillopora inflata</v>
          </cell>
        </row>
        <row r="214">
          <cell r="A214" t="str">
            <v>Pme</v>
          </cell>
          <cell r="B214" t="str">
            <v>Pocillopora meandrina</v>
          </cell>
        </row>
        <row r="215">
          <cell r="A215" t="str">
            <v>Pve</v>
          </cell>
          <cell r="B215" t="str">
            <v>Pocillopora verrucosa</v>
          </cell>
        </row>
        <row r="216">
          <cell r="A216" t="str">
            <v>Pzo</v>
          </cell>
          <cell r="B216" t="str">
            <v>Pomacanthus zonipectus</v>
          </cell>
        </row>
        <row r="217">
          <cell r="A217" t="str">
            <v>Ppan</v>
          </cell>
          <cell r="B217" t="str">
            <v>Porites panamensis</v>
          </cell>
        </row>
        <row r="218">
          <cell r="A218" t="str">
            <v>Pla</v>
          </cell>
          <cell r="B218" t="str">
            <v>Prionurus laticlavius</v>
          </cell>
        </row>
        <row r="219">
          <cell r="A219" t="str">
            <v>Ppu</v>
          </cell>
          <cell r="B219" t="str">
            <v>Prionurus punctatus</v>
          </cell>
        </row>
        <row r="220">
          <cell r="A220" t="str">
            <v>Pfa</v>
          </cell>
          <cell r="B220" t="str">
            <v>Prognathodes falcifer</v>
          </cell>
        </row>
        <row r="221">
          <cell r="A221" t="str">
            <v>Pst</v>
          </cell>
          <cell r="B221" t="str">
            <v>Psamocora stellata</v>
          </cell>
        </row>
        <row r="222">
          <cell r="A222" t="str">
            <v>Pna</v>
          </cell>
          <cell r="B222" t="str">
            <v>Pseudobalistes naufragium</v>
          </cell>
        </row>
        <row r="223">
          <cell r="A223" t="str">
            <v>Pgr</v>
          </cell>
          <cell r="B223" t="str">
            <v>Pseudupeneus grandisquamis</v>
          </cell>
        </row>
        <row r="224">
          <cell r="A224" t="str">
            <v>Pte</v>
          </cell>
          <cell r="B224" t="str">
            <v>Pteria sp</v>
          </cell>
        </row>
        <row r="225">
          <cell r="A225" t="str">
            <v>Rre</v>
          </cell>
          <cell r="B225" t="str">
            <v>Remora remora</v>
          </cell>
        </row>
        <row r="226">
          <cell r="A226" t="str">
            <v>Rbi</v>
          </cell>
          <cell r="B226" t="str">
            <v>Rypticus bicolor</v>
          </cell>
        </row>
        <row r="227">
          <cell r="A227" t="str">
            <v>Rni</v>
          </cell>
          <cell r="B227" t="str">
            <v>Rypticus nigripinnis</v>
          </cell>
        </row>
        <row r="228">
          <cell r="A228" t="str">
            <v>Ssu</v>
          </cell>
          <cell r="B228" t="str">
            <v>Sargocentron suborbitalis</v>
          </cell>
        </row>
        <row r="229">
          <cell r="A229" t="str">
            <v>Sco</v>
          </cell>
          <cell r="B229" t="str">
            <v>Scarus compressus</v>
          </cell>
        </row>
        <row r="230">
          <cell r="A230" t="str">
            <v>Sgh</v>
          </cell>
          <cell r="B230" t="str">
            <v>Scarus ghobban</v>
          </cell>
        </row>
        <row r="231">
          <cell r="A231" t="str">
            <v>Spe</v>
          </cell>
          <cell r="B231" t="str">
            <v>Scarus perrico</v>
          </cell>
        </row>
        <row r="232">
          <cell r="A232" t="str">
            <v>Sru</v>
          </cell>
          <cell r="B232" t="str">
            <v>Scarus rubroviolaceus</v>
          </cell>
        </row>
        <row r="233">
          <cell r="A233" t="str">
            <v>Smy</v>
          </cell>
          <cell r="B233" t="str">
            <v>Scorpaena mystes</v>
          </cell>
        </row>
        <row r="234">
          <cell r="A234" t="str">
            <v>Sti</v>
          </cell>
          <cell r="B234" t="str">
            <v>Scuticaria tigrina</v>
          </cell>
        </row>
        <row r="235">
          <cell r="A235" t="str">
            <v>Soc</v>
          </cell>
          <cell r="B235" t="str">
            <v>Sectator ocyurus</v>
          </cell>
        </row>
        <row r="236">
          <cell r="A236" t="str">
            <v>Sla</v>
          </cell>
          <cell r="B236" t="str">
            <v>Seriola lalandi</v>
          </cell>
        </row>
        <row r="237">
          <cell r="A237" t="str">
            <v>Sps</v>
          </cell>
          <cell r="B237" t="str">
            <v>Serranus psittacinus</v>
          </cell>
        </row>
        <row r="238">
          <cell r="A238" t="str">
            <v>Slo</v>
          </cell>
          <cell r="B238" t="str">
            <v>Sphoeroides lobatus</v>
          </cell>
        </row>
        <row r="239">
          <cell r="A239" t="str">
            <v>Sca</v>
          </cell>
          <cell r="B239" t="str">
            <v>Spondylus calcifer</v>
          </cell>
        </row>
        <row r="240">
          <cell r="A240" t="str">
            <v>Sac</v>
          </cell>
          <cell r="B240" t="str">
            <v>Stegastes acapulcoensis</v>
          </cell>
        </row>
        <row r="241">
          <cell r="A241" t="str">
            <v>Sba</v>
          </cell>
          <cell r="B241" t="str">
            <v>Stegastes baldwini</v>
          </cell>
        </row>
        <row r="242">
          <cell r="A242" t="str">
            <v>Sfl</v>
          </cell>
          <cell r="B242" t="str">
            <v>Stegastes flavilatus</v>
          </cell>
        </row>
        <row r="243">
          <cell r="A243" t="str">
            <v>Sle</v>
          </cell>
          <cell r="B243" t="str">
            <v>Stegastes leucorus</v>
          </cell>
        </row>
        <row r="244">
          <cell r="A244" t="str">
            <v>Ser</v>
          </cell>
          <cell r="B244" t="str">
            <v>Stegastes rectrifaenum</v>
          </cell>
        </row>
        <row r="245">
          <cell r="A245" t="str">
            <v>Sde</v>
          </cell>
          <cell r="B245" t="str">
            <v>Stenorynchus debilis</v>
          </cell>
        </row>
        <row r="246">
          <cell r="A246" t="str">
            <v>Sga</v>
          </cell>
          <cell r="B246" t="str">
            <v>Strombus galeatus</v>
          </cell>
        </row>
        <row r="247">
          <cell r="A247" t="str">
            <v>Slac</v>
          </cell>
          <cell r="B247" t="str">
            <v>Synodus lacertinus</v>
          </cell>
        </row>
        <row r="248">
          <cell r="A248" t="str">
            <v>Sve</v>
          </cell>
          <cell r="B248" t="str">
            <v>Sufflamen verres</v>
          </cell>
        </row>
        <row r="249">
          <cell r="A249" t="str">
            <v>Tgr</v>
          </cell>
          <cell r="B249" t="str">
            <v>Thalassoma grammaticum</v>
          </cell>
        </row>
        <row r="250">
          <cell r="A250" t="str">
            <v>Tlu</v>
          </cell>
          <cell r="B250" t="str">
            <v>Thalassoma lucasanum</v>
          </cell>
        </row>
        <row r="251">
          <cell r="A251" t="str">
            <v>Tro</v>
          </cell>
          <cell r="B251" t="str">
            <v xml:space="preserve">Toxopneustes roseus </v>
          </cell>
        </row>
        <row r="252">
          <cell r="A252" t="str">
            <v>Trob</v>
          </cell>
          <cell r="B252" t="str">
            <v>Thalassoma robertsoni</v>
          </cell>
        </row>
        <row r="253">
          <cell r="A253" t="str">
            <v>Trh</v>
          </cell>
          <cell r="B253" t="str">
            <v>Trachinotus rhodopus</v>
          </cell>
        </row>
        <row r="254">
          <cell r="A254" t="str">
            <v>Tra</v>
          </cell>
          <cell r="B254" t="str">
            <v>Trapezia sp</v>
          </cell>
        </row>
        <row r="255">
          <cell r="A255" t="str">
            <v>Tob</v>
          </cell>
          <cell r="B255" t="str">
            <v>Triaenodon obesus</v>
          </cell>
        </row>
        <row r="256">
          <cell r="A256" t="str">
            <v>Tde</v>
          </cell>
          <cell r="B256" t="str">
            <v>Tripneustes depressus</v>
          </cell>
        </row>
        <row r="257">
          <cell r="A257" t="str">
            <v>Uhe</v>
          </cell>
          <cell r="B257" t="str">
            <v>Uraspis helvola</v>
          </cell>
        </row>
        <row r="258">
          <cell r="A258" t="str">
            <v>Uco</v>
          </cell>
          <cell r="B258" t="str">
            <v>Urobatis concentricus</v>
          </cell>
        </row>
        <row r="259">
          <cell r="A259" t="str">
            <v>Uha</v>
          </cell>
          <cell r="B259" t="str">
            <v>Urolophus halleri</v>
          </cell>
        </row>
        <row r="260">
          <cell r="A260" t="str">
            <v>Xme</v>
          </cell>
          <cell r="B260" t="str">
            <v>Xanthichthys mento</v>
          </cell>
        </row>
        <row r="261">
          <cell r="A261" t="str">
            <v>Zco</v>
          </cell>
          <cell r="B261" t="str">
            <v>Zanclus cornutus</v>
          </cell>
        </row>
        <row r="262">
          <cell r="A262" t="str">
            <v>Rpr</v>
          </cell>
          <cell r="B262" t="str">
            <v>Rhinobatos productus</v>
          </cell>
        </row>
        <row r="263">
          <cell r="A263" t="str">
            <v>Mbe</v>
          </cell>
          <cell r="B263" t="str">
            <v>Myripristis berndti</v>
          </cell>
        </row>
        <row r="264">
          <cell r="A264" t="str">
            <v>Plo</v>
          </cell>
          <cell r="B264" t="str">
            <v>Porites lobata</v>
          </cell>
        </row>
        <row r="265">
          <cell r="A265" t="str">
            <v>Mcu</v>
          </cell>
          <cell r="B265" t="str">
            <v>Mugil curema</v>
          </cell>
        </row>
        <row r="266">
          <cell r="A266" t="str">
            <v>oxa</v>
          </cell>
          <cell r="B266" t="str">
            <v>Odontoscion xanthops</v>
          </cell>
        </row>
        <row r="267">
          <cell r="A267" t="str">
            <v>Sar</v>
          </cell>
          <cell r="B267" t="str">
            <v>Stegastes arcifrons</v>
          </cell>
        </row>
        <row r="268">
          <cell r="A268" t="str">
            <v>Mvi</v>
          </cell>
          <cell r="B268" t="str">
            <v>Melichthys vidua</v>
          </cell>
        </row>
        <row r="269">
          <cell r="A269" t="str">
            <v>hdis</v>
          </cell>
          <cell r="B269" t="str">
            <v>Halichoeres discolor</v>
          </cell>
        </row>
        <row r="270">
          <cell r="A270" t="str">
            <v>pcar</v>
          </cell>
          <cell r="B270" t="str">
            <v>Prognathodes carlhubbsi</v>
          </cell>
        </row>
        <row r="271">
          <cell r="A271" t="str">
            <v>cma</v>
          </cell>
          <cell r="B271" t="str">
            <v>Ctenochaetus marginatus</v>
          </cell>
        </row>
        <row r="272">
          <cell r="A272" t="str">
            <v>cmac</v>
          </cell>
          <cell r="B272" t="str">
            <v>Canthidermis maculata</v>
          </cell>
        </row>
        <row r="273">
          <cell r="A273" t="str">
            <v>rty</v>
          </cell>
          <cell r="B273" t="str">
            <v>Rhincodon typus</v>
          </cell>
        </row>
        <row r="274">
          <cell r="A274" t="str">
            <v>slew</v>
          </cell>
          <cell r="B274" t="str">
            <v>Shyrna lewinii</v>
          </cell>
        </row>
        <row r="275">
          <cell r="A275" t="str">
            <v>stic</v>
          </cell>
          <cell r="B275" t="str">
            <v>Serranus tico</v>
          </cell>
        </row>
        <row r="276">
          <cell r="A276" t="str">
            <v>sri</v>
          </cell>
          <cell r="B276" t="str">
            <v>Seriola rivoliana</v>
          </cell>
        </row>
        <row r="277">
          <cell r="A277" t="str">
            <v>sid</v>
          </cell>
          <cell r="B277" t="str">
            <v>Sphyraena idiastes</v>
          </cell>
        </row>
        <row r="278">
          <cell r="A278" t="str">
            <v>mol</v>
          </cell>
          <cell r="B278" t="str">
            <v>Mycteroperca olfax</v>
          </cell>
        </row>
        <row r="279">
          <cell r="A279" t="str">
            <v>acoc</v>
          </cell>
          <cell r="B279" t="str">
            <v>Axoclinus cocoensis</v>
          </cell>
        </row>
        <row r="280">
          <cell r="A280" t="str">
            <v>lara</v>
          </cell>
          <cell r="B280" t="str">
            <v>Lutjanus aratus</v>
          </cell>
        </row>
        <row r="281">
          <cell r="A281" t="str">
            <v>tal</v>
          </cell>
          <cell r="B281" t="str">
            <v>Thunnus albacares</v>
          </cell>
        </row>
        <row r="282">
          <cell r="A282" t="str">
            <v>mbre</v>
          </cell>
          <cell r="B282" t="str">
            <v>Malacanthus brevirostris</v>
          </cell>
        </row>
        <row r="283">
          <cell r="A283" t="str">
            <v>tme</v>
          </cell>
          <cell r="B283" t="str">
            <v>Taeniura meyeni</v>
          </cell>
        </row>
        <row r="284">
          <cell r="A284" t="str">
            <v>sba</v>
          </cell>
          <cell r="B284" t="str">
            <v>Stethojulis bandanensis</v>
          </cell>
        </row>
        <row r="285">
          <cell r="A285" t="str">
            <v>ljo</v>
          </cell>
          <cell r="B285" t="str">
            <v>Lutjanus jordani</v>
          </cell>
        </row>
        <row r="286">
          <cell r="A286" t="str">
            <v>aci</v>
          </cell>
          <cell r="B286" t="str">
            <v>Alectis ciliaris</v>
          </cell>
        </row>
        <row r="287">
          <cell r="A287" t="str">
            <v>ssp</v>
          </cell>
          <cell r="B287" t="str">
            <v>Scorpaena sp.</v>
          </cell>
        </row>
        <row r="288">
          <cell r="A288" t="str">
            <v>ksp</v>
          </cell>
          <cell r="B288" t="str">
            <v>Kiphosus sp.</v>
          </cell>
        </row>
        <row r="289">
          <cell r="A289" t="str">
            <v>sqe</v>
          </cell>
          <cell r="B289" t="str">
            <v>Sphyraena qenie</v>
          </cell>
        </row>
        <row r="290">
          <cell r="A290" t="str">
            <v>amu</v>
          </cell>
          <cell r="B290" t="str">
            <v>Alphestes multiguttatus</v>
          </cell>
        </row>
        <row r="291">
          <cell r="A291" t="str">
            <v>tst</v>
          </cell>
          <cell r="B291" t="str">
            <v>Trachinotus stilbe</v>
          </cell>
        </row>
        <row r="292">
          <cell r="A292" t="str">
            <v>sban</v>
          </cell>
          <cell r="B292" t="str">
            <v>Stethojoulis bandanensis</v>
          </cell>
        </row>
        <row r="293">
          <cell r="A293" t="str">
            <v>aatra</v>
          </cell>
          <cell r="B293" t="str">
            <v>Acanthemblemaria atrata</v>
          </cell>
        </row>
        <row r="294">
          <cell r="A294" t="str">
            <v>sbe</v>
          </cell>
          <cell r="B294" t="str">
            <v>Stegastes beebei</v>
          </cell>
        </row>
        <row r="295">
          <cell r="A295" t="str">
            <v>gci</v>
          </cell>
          <cell r="B295" t="str">
            <v>Ginglymostoma cirratum</v>
          </cell>
        </row>
        <row r="296">
          <cell r="A296" t="str">
            <v>gdov</v>
          </cell>
          <cell r="B296" t="str">
            <v>Genyatremus dovii</v>
          </cell>
        </row>
        <row r="297">
          <cell r="A297" t="str">
            <v>san</v>
          </cell>
          <cell r="B297" t="str">
            <v>Sphoeroides annulatus</v>
          </cell>
        </row>
        <row r="298">
          <cell r="A298" t="str">
            <v>mal</v>
          </cell>
          <cell r="B298" t="str">
            <v>Malacoctenus</v>
          </cell>
        </row>
        <row r="299">
          <cell r="A299" t="str">
            <v>sphy</v>
          </cell>
          <cell r="B299" t="str">
            <v>Sphyrna sp.</v>
          </cell>
        </row>
        <row r="300">
          <cell r="A300" t="str">
            <v>pvi</v>
          </cell>
          <cell r="B300" t="str">
            <v>Pareques viola</v>
          </cell>
        </row>
        <row r="301">
          <cell r="A301" t="str">
            <v>aaf</v>
          </cell>
          <cell r="B301" t="str">
            <v>Alphestes afer</v>
          </cell>
        </row>
        <row r="302">
          <cell r="A302" t="str">
            <v>mbrev</v>
          </cell>
          <cell r="B302" t="str">
            <v>Microlepidotus brevipinnis</v>
          </cell>
        </row>
        <row r="303">
          <cell r="A303" t="str">
            <v>elac</v>
          </cell>
          <cell r="B303" t="str">
            <v>Elacatinus sp.</v>
          </cell>
        </row>
        <row r="304">
          <cell r="A304" t="str">
            <v>oty</v>
          </cell>
          <cell r="B304" t="str">
            <v>Oxycirrhites typus</v>
          </cell>
        </row>
        <row r="305">
          <cell r="A305" t="str">
            <v>rst</v>
          </cell>
          <cell r="B305" t="str">
            <v>Rhinoptera steindachneri</v>
          </cell>
        </row>
        <row r="306">
          <cell r="A306">
            <v>0</v>
          </cell>
          <cell r="B306" t="str">
            <v>Uropterygiud versutus</v>
          </cell>
        </row>
        <row r="307">
          <cell r="A307">
            <v>0</v>
          </cell>
          <cell r="B307" t="str">
            <v>Chelonia mydas</v>
          </cell>
        </row>
        <row r="399">
          <cell r="B399">
            <v>0</v>
          </cell>
        </row>
      </sheetData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workbookViewId="0">
      <selection activeCell="B20" sqref="B20"/>
    </sheetView>
  </sheetViews>
  <sheetFormatPr defaultRowHeight="15"/>
  <cols>
    <col min="1" max="1" width="27.85546875" style="69" customWidth="1"/>
    <col min="2" max="2" width="18" style="69" customWidth="1"/>
    <col min="3" max="3" width="19.5703125" style="69" customWidth="1"/>
    <col min="4" max="4" width="17.85546875" style="69" customWidth="1"/>
    <col min="5" max="5" width="14.42578125" style="69" customWidth="1"/>
    <col min="6" max="6" width="11.85546875" style="69" customWidth="1"/>
    <col min="7" max="1025" width="10.7109375" style="69" customWidth="1"/>
    <col min="1026" max="16384" width="9.140625" style="69"/>
  </cols>
  <sheetData>
    <row r="1" spans="1:6">
      <c r="A1" s="90" t="s">
        <v>684</v>
      </c>
      <c r="B1" s="90" t="s">
        <v>519</v>
      </c>
      <c r="C1" s="90" t="s">
        <v>520</v>
      </c>
      <c r="D1" s="90" t="s">
        <v>521</v>
      </c>
      <c r="E1" s="90" t="s">
        <v>522</v>
      </c>
      <c r="F1" s="90" t="s">
        <v>685</v>
      </c>
    </row>
    <row r="2" spans="1:6">
      <c r="A2" s="69" t="s">
        <v>319</v>
      </c>
      <c r="B2" s="69" t="s">
        <v>574</v>
      </c>
      <c r="C2" s="69" t="s">
        <v>575</v>
      </c>
      <c r="D2" s="69" t="s">
        <v>538</v>
      </c>
      <c r="E2" s="69" t="s">
        <v>526</v>
      </c>
      <c r="F2" s="69" t="s">
        <v>527</v>
      </c>
    </row>
    <row r="3" spans="1:6">
      <c r="A3" s="69" t="s">
        <v>100</v>
      </c>
      <c r="B3" s="69" t="s">
        <v>574</v>
      </c>
      <c r="C3" s="69" t="s">
        <v>575</v>
      </c>
      <c r="D3" s="69" t="s">
        <v>538</v>
      </c>
      <c r="E3" s="69" t="s">
        <v>526</v>
      </c>
      <c r="F3" s="69" t="s">
        <v>527</v>
      </c>
    </row>
    <row r="4" spans="1:6">
      <c r="A4" s="70" t="s">
        <v>322</v>
      </c>
      <c r="B4" s="69" t="s">
        <v>600</v>
      </c>
      <c r="C4" s="69" t="s">
        <v>601</v>
      </c>
      <c r="D4" s="69" t="s">
        <v>538</v>
      </c>
      <c r="E4" s="69" t="s">
        <v>526</v>
      </c>
      <c r="F4" s="69" t="s">
        <v>527</v>
      </c>
    </row>
    <row r="5" spans="1:6">
      <c r="A5" s="69" t="s">
        <v>324</v>
      </c>
      <c r="B5" s="69" t="s">
        <v>600</v>
      </c>
      <c r="C5" s="69" t="s">
        <v>601</v>
      </c>
      <c r="D5" s="69" t="s">
        <v>538</v>
      </c>
      <c r="E5" s="69" t="s">
        <v>526</v>
      </c>
      <c r="F5" s="69" t="s">
        <v>527</v>
      </c>
    </row>
    <row r="6" spans="1:6">
      <c r="A6" s="69" t="s">
        <v>326</v>
      </c>
      <c r="B6" s="69" t="s">
        <v>593</v>
      </c>
      <c r="C6" s="69" t="s">
        <v>537</v>
      </c>
      <c r="D6" s="69" t="s">
        <v>538</v>
      </c>
      <c r="E6" s="69" t="s">
        <v>526</v>
      </c>
      <c r="F6" s="69" t="s">
        <v>527</v>
      </c>
    </row>
    <row r="7" spans="1:6">
      <c r="A7" s="69" t="s">
        <v>329</v>
      </c>
      <c r="B7" s="69" t="s">
        <v>593</v>
      </c>
      <c r="C7" s="69" t="s">
        <v>537</v>
      </c>
      <c r="D7" s="69" t="s">
        <v>538</v>
      </c>
      <c r="E7" s="69" t="s">
        <v>526</v>
      </c>
      <c r="F7" s="69" t="s">
        <v>527</v>
      </c>
    </row>
    <row r="8" spans="1:6">
      <c r="A8" s="69" t="s">
        <v>258</v>
      </c>
      <c r="B8" s="69" t="s">
        <v>593</v>
      </c>
      <c r="C8" s="69" t="s">
        <v>537</v>
      </c>
      <c r="D8" s="69" t="s">
        <v>538</v>
      </c>
      <c r="E8" s="69" t="s">
        <v>526</v>
      </c>
      <c r="F8" s="69" t="s">
        <v>527</v>
      </c>
    </row>
    <row r="9" spans="1:6">
      <c r="A9" s="69" t="s">
        <v>332</v>
      </c>
      <c r="B9" s="69" t="s">
        <v>658</v>
      </c>
      <c r="C9" s="69" t="s">
        <v>659</v>
      </c>
      <c r="D9" s="69" t="s">
        <v>657</v>
      </c>
      <c r="E9" s="69" t="s">
        <v>646</v>
      </c>
      <c r="F9" s="69" t="s">
        <v>527</v>
      </c>
    </row>
    <row r="10" spans="1:6">
      <c r="A10" s="69" t="s">
        <v>335</v>
      </c>
      <c r="B10" s="69" t="s">
        <v>597</v>
      </c>
      <c r="C10" s="69" t="s">
        <v>546</v>
      </c>
      <c r="D10" s="69" t="s">
        <v>538</v>
      </c>
      <c r="E10" s="69" t="s">
        <v>526</v>
      </c>
      <c r="F10" s="69" t="s">
        <v>527</v>
      </c>
    </row>
    <row r="11" spans="1:6">
      <c r="A11" s="69" t="s">
        <v>338</v>
      </c>
      <c r="B11" s="69" t="s">
        <v>611</v>
      </c>
      <c r="C11" s="69" t="s">
        <v>587</v>
      </c>
      <c r="D11" s="69" t="s">
        <v>538</v>
      </c>
      <c r="E11" s="69" t="s">
        <v>526</v>
      </c>
      <c r="F11" s="69" t="s">
        <v>527</v>
      </c>
    </row>
    <row r="12" spans="1:6">
      <c r="A12" s="70" t="s">
        <v>340</v>
      </c>
      <c r="B12" s="69" t="s">
        <v>611</v>
      </c>
      <c r="C12" s="69" t="s">
        <v>587</v>
      </c>
      <c r="D12" s="69" t="s">
        <v>538</v>
      </c>
      <c r="E12" s="69" t="s">
        <v>526</v>
      </c>
      <c r="F12" s="69" t="s">
        <v>527</v>
      </c>
    </row>
    <row r="13" spans="1:6">
      <c r="A13" s="69" t="s">
        <v>342</v>
      </c>
      <c r="B13" s="69" t="s">
        <v>635</v>
      </c>
      <c r="C13" s="69" t="s">
        <v>636</v>
      </c>
      <c r="D13" s="69" t="s">
        <v>541</v>
      </c>
      <c r="E13" s="69" t="s">
        <v>526</v>
      </c>
      <c r="F13" s="69" t="s">
        <v>527</v>
      </c>
    </row>
    <row r="14" spans="1:6">
      <c r="A14" s="69" t="s">
        <v>238</v>
      </c>
      <c r="B14" s="69" t="s">
        <v>635</v>
      </c>
      <c r="C14" s="69" t="s">
        <v>636</v>
      </c>
      <c r="D14" s="69" t="s">
        <v>541</v>
      </c>
      <c r="E14" s="69" t="s">
        <v>526</v>
      </c>
      <c r="F14" s="69" t="s">
        <v>527</v>
      </c>
    </row>
    <row r="15" spans="1:6">
      <c r="A15" s="69" t="s">
        <v>344</v>
      </c>
      <c r="B15" s="69" t="s">
        <v>608</v>
      </c>
      <c r="C15" s="69" t="s">
        <v>553</v>
      </c>
      <c r="D15" s="69" t="s">
        <v>538</v>
      </c>
      <c r="E15" s="69" t="s">
        <v>526</v>
      </c>
      <c r="F15" s="69" t="s">
        <v>527</v>
      </c>
    </row>
    <row r="16" spans="1:6">
      <c r="A16" s="69" t="s">
        <v>346</v>
      </c>
      <c r="B16" s="69" t="s">
        <v>608</v>
      </c>
      <c r="C16" s="69" t="s">
        <v>553</v>
      </c>
      <c r="D16" s="69" t="s">
        <v>538</v>
      </c>
      <c r="E16" s="69" t="s">
        <v>526</v>
      </c>
      <c r="F16" s="69" t="s">
        <v>527</v>
      </c>
    </row>
    <row r="17" spans="1:6">
      <c r="A17" s="69" t="s">
        <v>348</v>
      </c>
      <c r="B17" s="69" t="s">
        <v>608</v>
      </c>
      <c r="C17" s="69" t="s">
        <v>553</v>
      </c>
      <c r="D17" s="69" t="s">
        <v>538</v>
      </c>
      <c r="E17" s="69" t="s">
        <v>526</v>
      </c>
      <c r="F17" s="69" t="s">
        <v>527</v>
      </c>
    </row>
    <row r="18" spans="1:6">
      <c r="A18" s="69" t="s">
        <v>104</v>
      </c>
      <c r="B18" s="69" t="s">
        <v>595</v>
      </c>
      <c r="C18" s="69" t="s">
        <v>596</v>
      </c>
      <c r="D18" s="69" t="s">
        <v>538</v>
      </c>
      <c r="E18" s="69" t="s">
        <v>526</v>
      </c>
      <c r="F18" s="69" t="s">
        <v>527</v>
      </c>
    </row>
    <row r="19" spans="1:6">
      <c r="A19" s="69" t="s">
        <v>289</v>
      </c>
      <c r="B19" s="69" t="s">
        <v>640</v>
      </c>
      <c r="C19" s="69" t="s">
        <v>641</v>
      </c>
      <c r="D19" s="69" t="s">
        <v>541</v>
      </c>
      <c r="E19" s="69" t="s">
        <v>526</v>
      </c>
      <c r="F19" s="69" t="s">
        <v>527</v>
      </c>
    </row>
    <row r="20" spans="1:6">
      <c r="A20" s="69" t="s">
        <v>354</v>
      </c>
      <c r="B20" s="69" t="s">
        <v>640</v>
      </c>
      <c r="C20" s="69" t="s">
        <v>641</v>
      </c>
      <c r="D20" s="69" t="s">
        <v>541</v>
      </c>
      <c r="E20" s="69" t="s">
        <v>526</v>
      </c>
      <c r="F20" s="69" t="s">
        <v>527</v>
      </c>
    </row>
    <row r="21" spans="1:6">
      <c r="A21" s="69" t="s">
        <v>260</v>
      </c>
      <c r="B21" s="69" t="s">
        <v>622</v>
      </c>
      <c r="C21" s="69" t="s">
        <v>623</v>
      </c>
      <c r="D21" s="69" t="s">
        <v>624</v>
      </c>
      <c r="E21" s="69" t="s">
        <v>526</v>
      </c>
      <c r="F21" s="69" t="s">
        <v>527</v>
      </c>
    </row>
    <row r="22" spans="1:6">
      <c r="A22" s="69" t="s">
        <v>356</v>
      </c>
      <c r="B22" s="69" t="s">
        <v>617</v>
      </c>
      <c r="C22" s="69" t="s">
        <v>618</v>
      </c>
      <c r="D22" s="69" t="s">
        <v>538</v>
      </c>
      <c r="E22" s="69" t="s">
        <v>526</v>
      </c>
      <c r="F22" s="69" t="s">
        <v>527</v>
      </c>
    </row>
    <row r="23" spans="1:6">
      <c r="A23" s="69" t="s">
        <v>194</v>
      </c>
      <c r="B23" s="69" t="s">
        <v>627</v>
      </c>
      <c r="C23" s="69" t="s">
        <v>540</v>
      </c>
      <c r="D23" s="69" t="s">
        <v>541</v>
      </c>
      <c r="E23" s="69" t="s">
        <v>526</v>
      </c>
      <c r="F23" s="69" t="s">
        <v>527</v>
      </c>
    </row>
    <row r="24" spans="1:6">
      <c r="A24" s="69" t="s">
        <v>158</v>
      </c>
      <c r="B24" s="69" t="s">
        <v>609</v>
      </c>
      <c r="C24" s="69" t="s">
        <v>558</v>
      </c>
      <c r="D24" s="69" t="s">
        <v>538</v>
      </c>
      <c r="E24" s="69" t="s">
        <v>526</v>
      </c>
      <c r="F24" s="69" t="s">
        <v>527</v>
      </c>
    </row>
    <row r="25" spans="1:6">
      <c r="A25" s="69" t="s">
        <v>361</v>
      </c>
      <c r="B25" s="69" t="s">
        <v>671</v>
      </c>
      <c r="C25" s="69" t="s">
        <v>672</v>
      </c>
      <c r="D25" s="69" t="s">
        <v>673</v>
      </c>
      <c r="E25" s="69" t="s">
        <v>526</v>
      </c>
      <c r="F25" s="69" t="s">
        <v>527</v>
      </c>
    </row>
    <row r="26" spans="1:6">
      <c r="A26" s="69" t="s">
        <v>77</v>
      </c>
      <c r="B26" s="69" t="s">
        <v>615</v>
      </c>
      <c r="C26" s="69" t="s">
        <v>616</v>
      </c>
      <c r="D26" s="69" t="s">
        <v>538</v>
      </c>
      <c r="E26" s="69" t="s">
        <v>526</v>
      </c>
      <c r="F26" s="69" t="s">
        <v>527</v>
      </c>
    </row>
    <row r="27" spans="1:6">
      <c r="A27" s="69" t="s">
        <v>363</v>
      </c>
      <c r="B27" s="69" t="s">
        <v>637</v>
      </c>
      <c r="C27" s="69" t="s">
        <v>636</v>
      </c>
      <c r="D27" s="69" t="s">
        <v>541</v>
      </c>
      <c r="E27" s="69" t="s">
        <v>526</v>
      </c>
      <c r="F27" s="69" t="s">
        <v>527</v>
      </c>
    </row>
    <row r="28" spans="1:6">
      <c r="A28" s="69" t="s">
        <v>268</v>
      </c>
      <c r="B28" s="69" t="s">
        <v>628</v>
      </c>
      <c r="C28" s="69" t="s">
        <v>540</v>
      </c>
      <c r="D28" s="69" t="s">
        <v>541</v>
      </c>
      <c r="E28" s="69" t="s">
        <v>526</v>
      </c>
      <c r="F28" s="69" t="s">
        <v>527</v>
      </c>
    </row>
    <row r="29" spans="1:6">
      <c r="A29" s="69" t="s">
        <v>46</v>
      </c>
      <c r="B29" s="69" t="s">
        <v>642</v>
      </c>
      <c r="C29" s="69" t="s">
        <v>641</v>
      </c>
      <c r="D29" s="69" t="s">
        <v>541</v>
      </c>
      <c r="E29" s="69" t="s">
        <v>526</v>
      </c>
      <c r="F29" s="69" t="s">
        <v>527</v>
      </c>
    </row>
    <row r="30" spans="1:6">
      <c r="A30" s="69" t="s">
        <v>102</v>
      </c>
      <c r="B30" s="69" t="s">
        <v>599</v>
      </c>
      <c r="C30" s="69" t="s">
        <v>546</v>
      </c>
      <c r="D30" s="69" t="s">
        <v>538</v>
      </c>
      <c r="E30" s="69" t="s">
        <v>526</v>
      </c>
      <c r="F30" s="69" t="s">
        <v>527</v>
      </c>
    </row>
    <row r="31" spans="1:6">
      <c r="A31" s="69" t="s">
        <v>365</v>
      </c>
      <c r="B31" s="69" t="s">
        <v>599</v>
      </c>
      <c r="C31" s="69" t="s">
        <v>546</v>
      </c>
      <c r="D31" s="69" t="s">
        <v>538</v>
      </c>
      <c r="E31" s="69" t="s">
        <v>526</v>
      </c>
      <c r="F31" s="69" t="s">
        <v>527</v>
      </c>
    </row>
    <row r="32" spans="1:6">
      <c r="A32" s="69" t="s">
        <v>367</v>
      </c>
      <c r="B32" s="69" t="s">
        <v>599</v>
      </c>
      <c r="C32" s="69" t="s">
        <v>546</v>
      </c>
      <c r="D32" s="69" t="s">
        <v>538</v>
      </c>
      <c r="E32" s="69" t="s">
        <v>526</v>
      </c>
      <c r="F32" s="69" t="s">
        <v>527</v>
      </c>
    </row>
    <row r="33" spans="1:6">
      <c r="A33" s="69" t="s">
        <v>369</v>
      </c>
      <c r="B33" s="69" t="s">
        <v>599</v>
      </c>
      <c r="C33" s="69" t="s">
        <v>546</v>
      </c>
      <c r="D33" s="69" t="s">
        <v>538</v>
      </c>
      <c r="E33" s="69" t="s">
        <v>526</v>
      </c>
      <c r="F33" s="69" t="s">
        <v>527</v>
      </c>
    </row>
    <row r="34" spans="1:6">
      <c r="A34" s="69" t="s">
        <v>371</v>
      </c>
      <c r="B34" s="69" t="s">
        <v>599</v>
      </c>
      <c r="C34" s="69" t="s">
        <v>546</v>
      </c>
      <c r="D34" s="69" t="s">
        <v>538</v>
      </c>
      <c r="E34" s="69" t="s">
        <v>526</v>
      </c>
      <c r="F34" s="69" t="s">
        <v>527</v>
      </c>
    </row>
    <row r="35" spans="1:6">
      <c r="A35" s="69" t="s">
        <v>373</v>
      </c>
      <c r="B35" s="69" t="s">
        <v>651</v>
      </c>
      <c r="C35" s="69" t="s">
        <v>644</v>
      </c>
      <c r="D35" s="69" t="s">
        <v>645</v>
      </c>
      <c r="E35" s="69" t="s">
        <v>646</v>
      </c>
      <c r="F35" s="69" t="s">
        <v>527</v>
      </c>
    </row>
    <row r="36" spans="1:6">
      <c r="A36" s="69" t="s">
        <v>172</v>
      </c>
      <c r="B36" s="69" t="s">
        <v>612</v>
      </c>
      <c r="C36" s="69" t="s">
        <v>587</v>
      </c>
      <c r="D36" s="69" t="s">
        <v>538</v>
      </c>
      <c r="E36" s="69" t="s">
        <v>526</v>
      </c>
      <c r="F36" s="69" t="s">
        <v>527</v>
      </c>
    </row>
    <row r="37" spans="1:6">
      <c r="A37" s="69" t="s">
        <v>375</v>
      </c>
      <c r="B37" s="69" t="s">
        <v>606</v>
      </c>
      <c r="C37" s="69" t="s">
        <v>607</v>
      </c>
      <c r="D37" s="69" t="s">
        <v>538</v>
      </c>
      <c r="E37" s="69" t="s">
        <v>526</v>
      </c>
      <c r="F37" s="69" t="s">
        <v>527</v>
      </c>
    </row>
    <row r="38" spans="1:6">
      <c r="A38" s="69" t="s">
        <v>71</v>
      </c>
      <c r="B38" s="69" t="s">
        <v>602</v>
      </c>
      <c r="C38" s="69" t="s">
        <v>550</v>
      </c>
      <c r="D38" s="69" t="s">
        <v>538</v>
      </c>
      <c r="E38" s="69" t="s">
        <v>526</v>
      </c>
      <c r="F38" s="69" t="s">
        <v>527</v>
      </c>
    </row>
    <row r="39" spans="1:6">
      <c r="A39" s="69" t="s">
        <v>377</v>
      </c>
      <c r="B39" s="69" t="s">
        <v>674</v>
      </c>
      <c r="C39" s="69" t="s">
        <v>675</v>
      </c>
      <c r="D39" s="69" t="s">
        <v>676</v>
      </c>
      <c r="E39" s="69" t="s">
        <v>526</v>
      </c>
      <c r="F39" s="69" t="s">
        <v>527</v>
      </c>
    </row>
    <row r="40" spans="1:6">
      <c r="A40" s="69" t="s">
        <v>276</v>
      </c>
      <c r="B40" s="69" t="s">
        <v>632</v>
      </c>
      <c r="C40" s="69" t="s">
        <v>633</v>
      </c>
      <c r="D40" s="69" t="s">
        <v>541</v>
      </c>
      <c r="E40" s="69" t="s">
        <v>526</v>
      </c>
      <c r="F40" s="69" t="s">
        <v>527</v>
      </c>
    </row>
    <row r="41" spans="1:6">
      <c r="A41" s="69" t="s">
        <v>110</v>
      </c>
      <c r="B41" s="69" t="s">
        <v>610</v>
      </c>
      <c r="C41" s="69" t="s">
        <v>575</v>
      </c>
      <c r="D41" s="69" t="s">
        <v>538</v>
      </c>
      <c r="E41" s="69" t="s">
        <v>526</v>
      </c>
      <c r="F41" s="69" t="s">
        <v>527</v>
      </c>
    </row>
    <row r="42" spans="1:6">
      <c r="A42" s="69" t="s">
        <v>62</v>
      </c>
      <c r="B42" s="69" t="s">
        <v>603</v>
      </c>
      <c r="C42" s="69" t="s">
        <v>604</v>
      </c>
      <c r="D42" s="69" t="s">
        <v>538</v>
      </c>
      <c r="E42" s="69" t="s">
        <v>526</v>
      </c>
      <c r="F42" s="69" t="s">
        <v>527</v>
      </c>
    </row>
    <row r="43" spans="1:6">
      <c r="A43" s="69" t="s">
        <v>167</v>
      </c>
      <c r="B43" s="69" t="s">
        <v>605</v>
      </c>
      <c r="C43" s="69" t="s">
        <v>604</v>
      </c>
      <c r="D43" s="69" t="s">
        <v>538</v>
      </c>
      <c r="E43" s="69" t="s">
        <v>526</v>
      </c>
      <c r="F43" s="69" t="s">
        <v>527</v>
      </c>
    </row>
    <row r="44" spans="1:6">
      <c r="A44" s="69" t="s">
        <v>379</v>
      </c>
      <c r="B44" s="69" t="s">
        <v>594</v>
      </c>
      <c r="C44" s="69" t="s">
        <v>537</v>
      </c>
      <c r="D44" s="69" t="s">
        <v>538</v>
      </c>
      <c r="E44" s="69" t="s">
        <v>526</v>
      </c>
      <c r="F44" s="69" t="s">
        <v>527</v>
      </c>
    </row>
    <row r="45" spans="1:6">
      <c r="A45" s="70" t="s">
        <v>381</v>
      </c>
      <c r="B45" s="69" t="s">
        <v>664</v>
      </c>
      <c r="C45" s="69" t="s">
        <v>656</v>
      </c>
      <c r="D45" s="69" t="s">
        <v>657</v>
      </c>
      <c r="E45" s="69" t="s">
        <v>646</v>
      </c>
      <c r="F45" s="69" t="s">
        <v>527</v>
      </c>
    </row>
    <row r="46" spans="1:6">
      <c r="A46" s="69" t="s">
        <v>383</v>
      </c>
      <c r="B46" s="69" t="s">
        <v>613</v>
      </c>
      <c r="C46" s="69" t="s">
        <v>587</v>
      </c>
      <c r="D46" s="69" t="s">
        <v>538</v>
      </c>
      <c r="E46" s="69" t="s">
        <v>526</v>
      </c>
      <c r="F46" s="69" t="s">
        <v>527</v>
      </c>
    </row>
    <row r="47" spans="1:6">
      <c r="A47" s="69" t="s">
        <v>126</v>
      </c>
      <c r="B47" s="69" t="s">
        <v>634</v>
      </c>
      <c r="C47" s="69" t="s">
        <v>633</v>
      </c>
      <c r="D47" s="69" t="s">
        <v>541</v>
      </c>
      <c r="E47" s="69" t="s">
        <v>526</v>
      </c>
      <c r="F47" s="69" t="s">
        <v>527</v>
      </c>
    </row>
    <row r="48" spans="1:6">
      <c r="A48" s="69" t="s">
        <v>264</v>
      </c>
      <c r="B48" s="69" t="s">
        <v>634</v>
      </c>
      <c r="C48" s="69" t="s">
        <v>633</v>
      </c>
      <c r="D48" s="69" t="s">
        <v>541</v>
      </c>
      <c r="E48" s="69" t="s">
        <v>526</v>
      </c>
      <c r="F48" s="69" t="s">
        <v>527</v>
      </c>
    </row>
    <row r="49" spans="1:6">
      <c r="A49" s="70" t="s">
        <v>128</v>
      </c>
      <c r="B49" s="69" t="s">
        <v>661</v>
      </c>
      <c r="C49" s="69" t="s">
        <v>524</v>
      </c>
      <c r="D49" s="69" t="s">
        <v>525</v>
      </c>
      <c r="E49" s="69" t="s">
        <v>526</v>
      </c>
      <c r="F49" s="69" t="s">
        <v>527</v>
      </c>
    </row>
    <row r="50" spans="1:6">
      <c r="A50" s="70" t="s">
        <v>186</v>
      </c>
      <c r="B50" s="69" t="s">
        <v>662</v>
      </c>
      <c r="C50" s="69" t="s">
        <v>663</v>
      </c>
      <c r="D50" s="69" t="s">
        <v>538</v>
      </c>
      <c r="E50" s="69" t="s">
        <v>526</v>
      </c>
      <c r="F50" s="69" t="s">
        <v>527</v>
      </c>
    </row>
    <row r="51" spans="1:6">
      <c r="A51" s="69" t="s">
        <v>385</v>
      </c>
      <c r="B51" s="69" t="s">
        <v>598</v>
      </c>
      <c r="C51" s="69" t="s">
        <v>546</v>
      </c>
      <c r="D51" s="69" t="s">
        <v>538</v>
      </c>
      <c r="E51" s="69" t="s">
        <v>526</v>
      </c>
      <c r="F51" s="69" t="s">
        <v>527</v>
      </c>
    </row>
    <row r="52" spans="1:6">
      <c r="A52" s="69" t="s">
        <v>228</v>
      </c>
      <c r="B52" s="69" t="s">
        <v>614</v>
      </c>
      <c r="C52" s="69" t="s">
        <v>587</v>
      </c>
      <c r="D52" s="69" t="s">
        <v>538</v>
      </c>
      <c r="E52" s="69" t="s">
        <v>526</v>
      </c>
      <c r="F52" s="69" t="s">
        <v>527</v>
      </c>
    </row>
    <row r="53" spans="1:6">
      <c r="A53" s="69" t="s">
        <v>161</v>
      </c>
      <c r="B53" s="69" t="s">
        <v>625</v>
      </c>
      <c r="C53" s="69" t="s">
        <v>626</v>
      </c>
      <c r="D53" s="69" t="s">
        <v>624</v>
      </c>
      <c r="E53" s="69" t="s">
        <v>526</v>
      </c>
      <c r="F53" s="69" t="s">
        <v>527</v>
      </c>
    </row>
    <row r="54" spans="1:6">
      <c r="A54" s="69" t="s">
        <v>389</v>
      </c>
      <c r="B54" s="69" t="s">
        <v>647</v>
      </c>
      <c r="C54" s="69" t="s">
        <v>644</v>
      </c>
      <c r="D54" s="69" t="s">
        <v>645</v>
      </c>
      <c r="E54" s="69" t="s">
        <v>646</v>
      </c>
      <c r="F54" s="69" t="s">
        <v>527</v>
      </c>
    </row>
    <row r="55" spans="1:6">
      <c r="A55" s="70" t="s">
        <v>271</v>
      </c>
      <c r="B55" s="70" t="s">
        <v>677</v>
      </c>
      <c r="C55" s="69" t="s">
        <v>678</v>
      </c>
      <c r="D55" s="69" t="s">
        <v>654</v>
      </c>
      <c r="E55" s="69" t="s">
        <v>646</v>
      </c>
      <c r="F55" s="69" t="s">
        <v>527</v>
      </c>
    </row>
    <row r="56" spans="1:6">
      <c r="A56" s="69" t="s">
        <v>140</v>
      </c>
      <c r="B56" s="69" t="s">
        <v>545</v>
      </c>
      <c r="C56" s="69" t="s">
        <v>546</v>
      </c>
      <c r="D56" s="69" t="s">
        <v>538</v>
      </c>
      <c r="E56" s="69" t="s">
        <v>526</v>
      </c>
      <c r="F56" s="69" t="s">
        <v>527</v>
      </c>
    </row>
    <row r="57" spans="1:6">
      <c r="A57" s="69" t="s">
        <v>391</v>
      </c>
      <c r="B57" s="69" t="s">
        <v>528</v>
      </c>
      <c r="C57" s="69" t="s">
        <v>524</v>
      </c>
      <c r="D57" s="69" t="s">
        <v>525</v>
      </c>
      <c r="E57" s="69" t="s">
        <v>526</v>
      </c>
      <c r="F57" s="69" t="s">
        <v>527</v>
      </c>
    </row>
    <row r="58" spans="1:6">
      <c r="A58" s="69" t="s">
        <v>393</v>
      </c>
      <c r="B58" s="69" t="s">
        <v>528</v>
      </c>
      <c r="C58" s="69" t="s">
        <v>524</v>
      </c>
      <c r="D58" s="69" t="s">
        <v>525</v>
      </c>
      <c r="E58" s="69" t="s">
        <v>526</v>
      </c>
      <c r="F58" s="69" t="s">
        <v>527</v>
      </c>
    </row>
    <row r="59" spans="1:6">
      <c r="A59" s="69" t="s">
        <v>395</v>
      </c>
      <c r="B59" s="69" t="s">
        <v>528</v>
      </c>
      <c r="C59" s="69" t="s">
        <v>524</v>
      </c>
      <c r="D59" s="69" t="s">
        <v>525</v>
      </c>
      <c r="E59" s="69" t="s">
        <v>526</v>
      </c>
      <c r="F59" s="69" t="s">
        <v>527</v>
      </c>
    </row>
    <row r="60" spans="1:6">
      <c r="A60" s="69" t="s">
        <v>681</v>
      </c>
      <c r="B60" s="69" t="s">
        <v>528</v>
      </c>
      <c r="C60" s="69" t="s">
        <v>524</v>
      </c>
      <c r="D60" s="69" t="s">
        <v>525</v>
      </c>
      <c r="E60" s="69" t="s">
        <v>526</v>
      </c>
      <c r="F60" s="69" t="s">
        <v>527</v>
      </c>
    </row>
    <row r="61" spans="1:6">
      <c r="A61" s="69" t="s">
        <v>274</v>
      </c>
      <c r="B61" s="69" t="s">
        <v>552</v>
      </c>
      <c r="C61" s="69" t="s">
        <v>553</v>
      </c>
      <c r="D61" s="69" t="s">
        <v>538</v>
      </c>
      <c r="E61" s="69" t="s">
        <v>526</v>
      </c>
      <c r="F61" s="69" t="s">
        <v>527</v>
      </c>
    </row>
    <row r="62" spans="1:6">
      <c r="A62" s="69" t="s">
        <v>106</v>
      </c>
      <c r="B62" s="69" t="s">
        <v>552</v>
      </c>
      <c r="C62" s="69" t="s">
        <v>553</v>
      </c>
      <c r="D62" s="69" t="s">
        <v>538</v>
      </c>
      <c r="E62" s="69" t="s">
        <v>526</v>
      </c>
      <c r="F62" s="69" t="s">
        <v>527</v>
      </c>
    </row>
    <row r="63" spans="1:6">
      <c r="A63" s="70" t="s">
        <v>199</v>
      </c>
      <c r="B63" s="69" t="s">
        <v>552</v>
      </c>
      <c r="C63" s="69" t="s">
        <v>553</v>
      </c>
      <c r="D63" s="69" t="s">
        <v>538</v>
      </c>
      <c r="E63" s="69" t="s">
        <v>526</v>
      </c>
      <c r="F63" s="69" t="s">
        <v>527</v>
      </c>
    </row>
    <row r="64" spans="1:6">
      <c r="A64" s="69" t="s">
        <v>397</v>
      </c>
      <c r="B64" s="69" t="s">
        <v>552</v>
      </c>
      <c r="C64" s="69" t="s">
        <v>553</v>
      </c>
      <c r="D64" s="69" t="s">
        <v>538</v>
      </c>
      <c r="E64" s="69" t="s">
        <v>526</v>
      </c>
      <c r="F64" s="69" t="s">
        <v>527</v>
      </c>
    </row>
    <row r="65" spans="1:6">
      <c r="A65" s="69" t="s">
        <v>174</v>
      </c>
      <c r="B65" s="69" t="s">
        <v>552</v>
      </c>
      <c r="C65" s="69" t="s">
        <v>553</v>
      </c>
      <c r="D65" s="69" t="s">
        <v>538</v>
      </c>
      <c r="E65" s="69" t="s">
        <v>526</v>
      </c>
      <c r="F65" s="69" t="s">
        <v>527</v>
      </c>
    </row>
    <row r="66" spans="1:6">
      <c r="A66" s="69" t="s">
        <v>399</v>
      </c>
      <c r="B66" s="69" t="s">
        <v>559</v>
      </c>
      <c r="C66" s="69" t="s">
        <v>558</v>
      </c>
      <c r="D66" s="69" t="s">
        <v>538</v>
      </c>
      <c r="E66" s="69" t="s">
        <v>526</v>
      </c>
      <c r="F66" s="69" t="s">
        <v>527</v>
      </c>
    </row>
    <row r="67" spans="1:6">
      <c r="A67" s="69" t="s">
        <v>79</v>
      </c>
      <c r="B67" s="69" t="s">
        <v>559</v>
      </c>
      <c r="C67" s="69" t="s">
        <v>558</v>
      </c>
      <c r="D67" s="69" t="s">
        <v>538</v>
      </c>
      <c r="E67" s="69" t="s">
        <v>526</v>
      </c>
      <c r="F67" s="69" t="s">
        <v>527</v>
      </c>
    </row>
    <row r="68" spans="1:6">
      <c r="A68" s="69" t="s">
        <v>401</v>
      </c>
      <c r="B68" s="69" t="s">
        <v>559</v>
      </c>
      <c r="C68" s="69" t="s">
        <v>558</v>
      </c>
      <c r="D68" s="69" t="s">
        <v>538</v>
      </c>
      <c r="E68" s="69" t="s">
        <v>526</v>
      </c>
      <c r="F68" s="69" t="s">
        <v>527</v>
      </c>
    </row>
    <row r="69" spans="1:6">
      <c r="A69" s="69" t="s">
        <v>190</v>
      </c>
      <c r="B69" s="69" t="s">
        <v>559</v>
      </c>
      <c r="C69" s="69" t="s">
        <v>558</v>
      </c>
      <c r="D69" s="69" t="s">
        <v>538</v>
      </c>
      <c r="E69" s="69" t="s">
        <v>526</v>
      </c>
      <c r="F69" s="69" t="s">
        <v>527</v>
      </c>
    </row>
    <row r="70" spans="1:6">
      <c r="A70" s="70" t="s">
        <v>403</v>
      </c>
      <c r="B70" s="69" t="s">
        <v>559</v>
      </c>
      <c r="C70" s="69" t="s">
        <v>558</v>
      </c>
      <c r="D70" s="69" t="s">
        <v>538</v>
      </c>
      <c r="E70" s="69" t="s">
        <v>526</v>
      </c>
      <c r="F70" s="69" t="s">
        <v>527</v>
      </c>
    </row>
    <row r="71" spans="1:6">
      <c r="A71" s="69" t="s">
        <v>92</v>
      </c>
      <c r="B71" s="69" t="s">
        <v>559</v>
      </c>
      <c r="C71" s="69" t="s">
        <v>558</v>
      </c>
      <c r="D71" s="69" t="s">
        <v>538</v>
      </c>
      <c r="E71" s="69" t="s">
        <v>526</v>
      </c>
      <c r="F71" s="69" t="s">
        <v>527</v>
      </c>
    </row>
    <row r="72" spans="1:6">
      <c r="A72" s="69" t="s">
        <v>176</v>
      </c>
      <c r="B72" s="69" t="s">
        <v>559</v>
      </c>
      <c r="C72" s="69" t="s">
        <v>558</v>
      </c>
      <c r="D72" s="69" t="s">
        <v>538</v>
      </c>
      <c r="E72" s="69" t="s">
        <v>526</v>
      </c>
      <c r="F72" s="69" t="s">
        <v>527</v>
      </c>
    </row>
    <row r="73" spans="1:6">
      <c r="A73" s="69" t="s">
        <v>405</v>
      </c>
      <c r="B73" s="69" t="s">
        <v>578</v>
      </c>
      <c r="C73" s="69" t="s">
        <v>579</v>
      </c>
      <c r="D73" s="69" t="s">
        <v>538</v>
      </c>
      <c r="E73" s="69" t="s">
        <v>526</v>
      </c>
      <c r="F73" s="69" t="s">
        <v>527</v>
      </c>
    </row>
    <row r="74" spans="1:6">
      <c r="A74" s="69" t="s">
        <v>144</v>
      </c>
      <c r="B74" s="69" t="s">
        <v>571</v>
      </c>
      <c r="C74" s="69" t="s">
        <v>572</v>
      </c>
      <c r="D74" s="69" t="s">
        <v>538</v>
      </c>
      <c r="E74" s="69" t="s">
        <v>526</v>
      </c>
      <c r="F74" s="69" t="s">
        <v>527</v>
      </c>
    </row>
    <row r="75" spans="1:6">
      <c r="A75" s="70" t="s">
        <v>134</v>
      </c>
      <c r="B75" s="69" t="s">
        <v>660</v>
      </c>
      <c r="C75" s="69" t="s">
        <v>563</v>
      </c>
      <c r="D75" s="69" t="s">
        <v>538</v>
      </c>
      <c r="E75" s="69" t="s">
        <v>526</v>
      </c>
      <c r="F75" s="69" t="s">
        <v>527</v>
      </c>
    </row>
    <row r="76" spans="1:6">
      <c r="A76" s="69" t="s">
        <v>65</v>
      </c>
      <c r="B76" s="69" t="s">
        <v>549</v>
      </c>
      <c r="C76" s="69" t="s">
        <v>550</v>
      </c>
      <c r="D76" s="69" t="s">
        <v>538</v>
      </c>
      <c r="E76" s="69" t="s">
        <v>526</v>
      </c>
      <c r="F76" s="69" t="s">
        <v>527</v>
      </c>
    </row>
    <row r="77" spans="1:6">
      <c r="A77" s="69" t="s">
        <v>203</v>
      </c>
      <c r="B77" s="69" t="s">
        <v>554</v>
      </c>
      <c r="C77" s="69" t="s">
        <v>555</v>
      </c>
      <c r="D77" s="69" t="s">
        <v>538</v>
      </c>
      <c r="E77" s="69" t="s">
        <v>526</v>
      </c>
      <c r="F77" s="69" t="s">
        <v>527</v>
      </c>
    </row>
    <row r="78" spans="1:6">
      <c r="A78" s="69" t="s">
        <v>67</v>
      </c>
      <c r="B78" s="69" t="s">
        <v>554</v>
      </c>
      <c r="C78" s="69" t="s">
        <v>555</v>
      </c>
      <c r="D78" s="69" t="s">
        <v>538</v>
      </c>
      <c r="E78" s="69" t="s">
        <v>526</v>
      </c>
      <c r="F78" s="69" t="s">
        <v>527</v>
      </c>
    </row>
    <row r="79" spans="1:6">
      <c r="A79" s="70" t="s">
        <v>556</v>
      </c>
      <c r="B79" s="69" t="s">
        <v>554</v>
      </c>
      <c r="C79" s="69" t="s">
        <v>555</v>
      </c>
      <c r="D79" s="69" t="s">
        <v>538</v>
      </c>
      <c r="E79" s="69" t="s">
        <v>526</v>
      </c>
      <c r="F79" s="69" t="s">
        <v>527</v>
      </c>
    </row>
    <row r="80" spans="1:6">
      <c r="A80" s="69" t="s">
        <v>407</v>
      </c>
      <c r="B80" s="69" t="s">
        <v>562</v>
      </c>
      <c r="C80" s="69" t="s">
        <v>563</v>
      </c>
      <c r="D80" s="69" t="s">
        <v>538</v>
      </c>
      <c r="E80" s="69" t="s">
        <v>526</v>
      </c>
      <c r="F80" s="69" t="s">
        <v>527</v>
      </c>
    </row>
    <row r="81" spans="1:6">
      <c r="A81" s="69" t="s">
        <v>90</v>
      </c>
      <c r="B81" s="69" t="s">
        <v>562</v>
      </c>
      <c r="C81" s="69" t="s">
        <v>563</v>
      </c>
      <c r="D81" s="69" t="s">
        <v>538</v>
      </c>
      <c r="E81" s="69" t="s">
        <v>526</v>
      </c>
      <c r="F81" s="69" t="s">
        <v>527</v>
      </c>
    </row>
    <row r="82" spans="1:6">
      <c r="A82" s="69" t="s">
        <v>205</v>
      </c>
      <c r="B82" s="69" t="s">
        <v>562</v>
      </c>
      <c r="C82" s="69" t="s">
        <v>563</v>
      </c>
      <c r="D82" s="69" t="s">
        <v>538</v>
      </c>
      <c r="E82" s="69" t="s">
        <v>526</v>
      </c>
      <c r="F82" s="69" t="s">
        <v>527</v>
      </c>
    </row>
    <row r="83" spans="1:6">
      <c r="A83" s="69" t="s">
        <v>207</v>
      </c>
      <c r="B83" s="69" t="s">
        <v>562</v>
      </c>
      <c r="C83" s="69" t="s">
        <v>563</v>
      </c>
      <c r="D83" s="69" t="s">
        <v>538</v>
      </c>
      <c r="E83" s="69" t="s">
        <v>526</v>
      </c>
      <c r="F83" s="69" t="s">
        <v>527</v>
      </c>
    </row>
    <row r="84" spans="1:6">
      <c r="A84" s="69" t="s">
        <v>409</v>
      </c>
      <c r="B84" s="69" t="s">
        <v>562</v>
      </c>
      <c r="C84" s="69" t="s">
        <v>563</v>
      </c>
      <c r="D84" s="69" t="s">
        <v>538</v>
      </c>
      <c r="E84" s="69" t="s">
        <v>526</v>
      </c>
      <c r="F84" s="69" t="s">
        <v>527</v>
      </c>
    </row>
    <row r="85" spans="1:6">
      <c r="A85" s="69" t="s">
        <v>50</v>
      </c>
      <c r="B85" s="69" t="s">
        <v>562</v>
      </c>
      <c r="C85" s="69" t="s">
        <v>563</v>
      </c>
      <c r="D85" s="69" t="s">
        <v>538</v>
      </c>
      <c r="E85" s="69" t="s">
        <v>526</v>
      </c>
      <c r="F85" s="69" t="s">
        <v>527</v>
      </c>
    </row>
    <row r="86" spans="1:6">
      <c r="A86" s="69" t="s">
        <v>411</v>
      </c>
      <c r="B86" s="69" t="s">
        <v>562</v>
      </c>
      <c r="C86" s="69" t="s">
        <v>563</v>
      </c>
      <c r="D86" s="69" t="s">
        <v>538</v>
      </c>
      <c r="E86" s="69" t="s">
        <v>526</v>
      </c>
      <c r="F86" s="69" t="s">
        <v>527</v>
      </c>
    </row>
    <row r="87" spans="1:6">
      <c r="A87" s="69" t="s">
        <v>94</v>
      </c>
      <c r="B87" s="69" t="s">
        <v>564</v>
      </c>
      <c r="C87" s="69" t="s">
        <v>565</v>
      </c>
      <c r="D87" s="69" t="s">
        <v>538</v>
      </c>
      <c r="E87" s="69" t="s">
        <v>526</v>
      </c>
      <c r="F87" s="69" t="s">
        <v>527</v>
      </c>
    </row>
    <row r="88" spans="1:6">
      <c r="A88" s="69" t="s">
        <v>413</v>
      </c>
      <c r="B88" s="69" t="s">
        <v>96</v>
      </c>
      <c r="C88" s="69" t="s">
        <v>561</v>
      </c>
      <c r="D88" s="69" t="s">
        <v>538</v>
      </c>
      <c r="E88" s="69" t="s">
        <v>526</v>
      </c>
      <c r="F88" s="69" t="s">
        <v>527</v>
      </c>
    </row>
    <row r="89" spans="1:6">
      <c r="A89" s="69" t="s">
        <v>415</v>
      </c>
      <c r="B89" s="69" t="s">
        <v>539</v>
      </c>
      <c r="C89" s="69" t="s">
        <v>540</v>
      </c>
      <c r="D89" s="69" t="s">
        <v>541</v>
      </c>
      <c r="E89" s="69" t="s">
        <v>526</v>
      </c>
      <c r="F89" s="69" t="s">
        <v>527</v>
      </c>
    </row>
    <row r="90" spans="1:6">
      <c r="A90" s="69" t="s">
        <v>417</v>
      </c>
      <c r="B90" s="69" t="s">
        <v>539</v>
      </c>
      <c r="C90" s="69" t="s">
        <v>540</v>
      </c>
      <c r="D90" s="69" t="s">
        <v>541</v>
      </c>
      <c r="E90" s="69" t="s">
        <v>526</v>
      </c>
      <c r="F90" s="69" t="s">
        <v>527</v>
      </c>
    </row>
    <row r="91" spans="1:6">
      <c r="A91" s="69" t="s">
        <v>146</v>
      </c>
      <c r="B91" s="69" t="s">
        <v>576</v>
      </c>
      <c r="C91" s="69" t="s">
        <v>575</v>
      </c>
      <c r="D91" s="69" t="s">
        <v>538</v>
      </c>
      <c r="E91" s="69" t="s">
        <v>526</v>
      </c>
      <c r="F91" s="69" t="s">
        <v>527</v>
      </c>
    </row>
    <row r="92" spans="1:6">
      <c r="A92" s="69" t="s">
        <v>148</v>
      </c>
      <c r="B92" s="69" t="s">
        <v>576</v>
      </c>
      <c r="C92" s="69" t="s">
        <v>575</v>
      </c>
      <c r="D92" s="69" t="s">
        <v>538</v>
      </c>
      <c r="E92" s="69" t="s">
        <v>526</v>
      </c>
      <c r="F92" s="69" t="s">
        <v>527</v>
      </c>
    </row>
    <row r="93" spans="1:6">
      <c r="A93" s="69" t="s">
        <v>419</v>
      </c>
      <c r="B93" s="69" t="s">
        <v>533</v>
      </c>
      <c r="C93" s="69" t="s">
        <v>534</v>
      </c>
      <c r="D93" s="69" t="s">
        <v>535</v>
      </c>
      <c r="E93" s="69" t="s">
        <v>526</v>
      </c>
      <c r="F93" s="69" t="s">
        <v>527</v>
      </c>
    </row>
    <row r="94" spans="1:6">
      <c r="A94" s="69" t="s">
        <v>421</v>
      </c>
      <c r="B94" s="69" t="s">
        <v>566</v>
      </c>
      <c r="C94" s="69" t="s">
        <v>567</v>
      </c>
      <c r="D94" s="69" t="s">
        <v>538</v>
      </c>
      <c r="E94" s="69" t="s">
        <v>526</v>
      </c>
      <c r="F94" s="69" t="s">
        <v>527</v>
      </c>
    </row>
    <row r="95" spans="1:6">
      <c r="A95" s="69" t="s">
        <v>132</v>
      </c>
      <c r="B95" s="69" t="s">
        <v>523</v>
      </c>
      <c r="C95" s="69" t="s">
        <v>524</v>
      </c>
      <c r="D95" s="69" t="s">
        <v>525</v>
      </c>
      <c r="E95" s="69" t="s">
        <v>526</v>
      </c>
      <c r="F95" s="69" t="s">
        <v>527</v>
      </c>
    </row>
    <row r="96" spans="1:6">
      <c r="A96" s="69" t="s">
        <v>425</v>
      </c>
      <c r="B96" s="69" t="s">
        <v>586</v>
      </c>
      <c r="C96" s="69" t="s">
        <v>587</v>
      </c>
      <c r="D96" s="69" t="s">
        <v>538</v>
      </c>
      <c r="E96" s="69" t="s">
        <v>526</v>
      </c>
      <c r="F96" s="69" t="s">
        <v>527</v>
      </c>
    </row>
    <row r="97" spans="1:6">
      <c r="A97" s="69" t="s">
        <v>230</v>
      </c>
      <c r="B97" s="69" t="s">
        <v>529</v>
      </c>
      <c r="C97" s="69" t="s">
        <v>530</v>
      </c>
      <c r="D97" s="69" t="s">
        <v>531</v>
      </c>
      <c r="E97" s="69" t="s">
        <v>526</v>
      </c>
      <c r="F97" s="69" t="s">
        <v>527</v>
      </c>
    </row>
    <row r="98" spans="1:6">
      <c r="A98" s="69" t="s">
        <v>215</v>
      </c>
      <c r="B98" s="69" t="s">
        <v>529</v>
      </c>
      <c r="C98" s="69" t="s">
        <v>530</v>
      </c>
      <c r="D98" s="69" t="s">
        <v>531</v>
      </c>
      <c r="E98" s="69" t="s">
        <v>526</v>
      </c>
      <c r="F98" s="69" t="s">
        <v>527</v>
      </c>
    </row>
    <row r="99" spans="1:6">
      <c r="A99" s="69" t="s">
        <v>287</v>
      </c>
      <c r="B99" s="69" t="s">
        <v>680</v>
      </c>
      <c r="C99" s="69" t="s">
        <v>581</v>
      </c>
      <c r="D99" s="69" t="s">
        <v>538</v>
      </c>
      <c r="E99" s="69" t="s">
        <v>526</v>
      </c>
      <c r="F99" s="69" t="s">
        <v>527</v>
      </c>
    </row>
    <row r="100" spans="1:6">
      <c r="A100" s="69" t="s">
        <v>427</v>
      </c>
      <c r="B100" s="69" t="s">
        <v>557</v>
      </c>
      <c r="C100" s="69" t="s">
        <v>558</v>
      </c>
      <c r="D100" s="69" t="s">
        <v>538</v>
      </c>
      <c r="E100" s="69" t="s">
        <v>526</v>
      </c>
      <c r="F100" s="69" t="s">
        <v>527</v>
      </c>
    </row>
    <row r="101" spans="1:6">
      <c r="A101" s="69" t="s">
        <v>83</v>
      </c>
      <c r="B101" s="69" t="s">
        <v>582</v>
      </c>
      <c r="C101" s="69" t="s">
        <v>583</v>
      </c>
      <c r="D101" s="69" t="s">
        <v>538</v>
      </c>
      <c r="E101" s="69" t="s">
        <v>526</v>
      </c>
      <c r="F101" s="69" t="s">
        <v>527</v>
      </c>
    </row>
    <row r="102" spans="1:6">
      <c r="A102" s="69" t="s">
        <v>53</v>
      </c>
      <c r="B102" s="69" t="s">
        <v>544</v>
      </c>
      <c r="C102" s="69" t="s">
        <v>543</v>
      </c>
      <c r="D102" s="69" t="s">
        <v>538</v>
      </c>
      <c r="E102" s="69" t="s">
        <v>526</v>
      </c>
      <c r="F102" s="69" t="s">
        <v>527</v>
      </c>
    </row>
    <row r="103" spans="1:6">
      <c r="A103" s="69" t="s">
        <v>429</v>
      </c>
      <c r="B103" s="69" t="s">
        <v>638</v>
      </c>
      <c r="C103" s="69" t="s">
        <v>639</v>
      </c>
      <c r="D103" s="69" t="s">
        <v>541</v>
      </c>
      <c r="E103" s="69" t="s">
        <v>526</v>
      </c>
      <c r="F103" s="69" t="s">
        <v>527</v>
      </c>
    </row>
    <row r="104" spans="1:6">
      <c r="A104" s="69" t="s">
        <v>232</v>
      </c>
      <c r="B104" s="69" t="s">
        <v>588</v>
      </c>
      <c r="C104" s="69" t="s">
        <v>587</v>
      </c>
      <c r="D104" s="69" t="s">
        <v>538</v>
      </c>
      <c r="E104" s="69" t="s">
        <v>526</v>
      </c>
      <c r="F104" s="69" t="s">
        <v>527</v>
      </c>
    </row>
    <row r="105" spans="1:6">
      <c r="A105" s="69" t="s">
        <v>98</v>
      </c>
      <c r="B105" s="69" t="s">
        <v>542</v>
      </c>
      <c r="C105" s="69" t="s">
        <v>543</v>
      </c>
      <c r="D105" s="69" t="s">
        <v>538</v>
      </c>
      <c r="E105" s="69" t="s">
        <v>526</v>
      </c>
      <c r="F105" s="69" t="s">
        <v>527</v>
      </c>
    </row>
    <row r="106" spans="1:6">
      <c r="A106" s="69" t="s">
        <v>116</v>
      </c>
      <c r="B106" s="69" t="s">
        <v>573</v>
      </c>
      <c r="C106" s="69" t="s">
        <v>572</v>
      </c>
      <c r="D106" s="69" t="s">
        <v>538</v>
      </c>
      <c r="E106" s="69" t="s">
        <v>526</v>
      </c>
      <c r="F106" s="69" t="s">
        <v>527</v>
      </c>
    </row>
    <row r="107" spans="1:6">
      <c r="A107" s="69" t="s">
        <v>282</v>
      </c>
      <c r="B107" s="69" t="s">
        <v>536</v>
      </c>
      <c r="C107" s="69" t="s">
        <v>537</v>
      </c>
      <c r="D107" s="69" t="s">
        <v>538</v>
      </c>
      <c r="E107" s="69" t="s">
        <v>526</v>
      </c>
      <c r="F107" s="69" t="s">
        <v>527</v>
      </c>
    </row>
    <row r="108" spans="1:6">
      <c r="A108" s="69" t="s">
        <v>433</v>
      </c>
      <c r="B108" s="69" t="s">
        <v>536</v>
      </c>
      <c r="C108" s="69" t="s">
        <v>537</v>
      </c>
      <c r="D108" s="69" t="s">
        <v>538</v>
      </c>
      <c r="E108" s="69" t="s">
        <v>526</v>
      </c>
      <c r="F108" s="69" t="s">
        <v>527</v>
      </c>
    </row>
    <row r="109" spans="1:6">
      <c r="A109" s="69" t="s">
        <v>435</v>
      </c>
      <c r="B109" s="69" t="s">
        <v>551</v>
      </c>
      <c r="C109" s="69" t="s">
        <v>550</v>
      </c>
      <c r="D109" s="69" t="s">
        <v>538</v>
      </c>
      <c r="E109" s="69" t="s">
        <v>526</v>
      </c>
      <c r="F109" s="69" t="s">
        <v>527</v>
      </c>
    </row>
    <row r="110" spans="1:6">
      <c r="A110" s="69" t="s">
        <v>69</v>
      </c>
      <c r="B110" s="69" t="s">
        <v>629</v>
      </c>
      <c r="C110" s="69" t="s">
        <v>540</v>
      </c>
      <c r="D110" s="69" t="s">
        <v>541</v>
      </c>
      <c r="E110" s="69" t="s">
        <v>526</v>
      </c>
      <c r="F110" s="69" t="s">
        <v>527</v>
      </c>
    </row>
    <row r="111" spans="1:6">
      <c r="A111" s="69" t="s">
        <v>437</v>
      </c>
      <c r="B111" s="69" t="s">
        <v>568</v>
      </c>
      <c r="C111" s="69" t="s">
        <v>567</v>
      </c>
      <c r="D111" s="69" t="s">
        <v>538</v>
      </c>
      <c r="E111" s="69" t="s">
        <v>526</v>
      </c>
      <c r="F111" s="69" t="s">
        <v>527</v>
      </c>
    </row>
    <row r="112" spans="1:6">
      <c r="A112" s="69" t="s">
        <v>439</v>
      </c>
      <c r="B112" s="69" t="s">
        <v>652</v>
      </c>
      <c r="C112" s="69" t="s">
        <v>653</v>
      </c>
      <c r="D112" s="69" t="s">
        <v>654</v>
      </c>
      <c r="E112" s="69" t="s">
        <v>646</v>
      </c>
      <c r="F112" s="69" t="s">
        <v>527</v>
      </c>
    </row>
    <row r="113" spans="1:6">
      <c r="A113" s="69" t="s">
        <v>56</v>
      </c>
      <c r="B113" s="69" t="s">
        <v>589</v>
      </c>
      <c r="C113" s="69" t="s">
        <v>587</v>
      </c>
      <c r="D113" s="69" t="s">
        <v>538</v>
      </c>
      <c r="E113" s="69" t="s">
        <v>526</v>
      </c>
      <c r="F113" s="69" t="s">
        <v>527</v>
      </c>
    </row>
    <row r="114" spans="1:6">
      <c r="A114" s="69" t="s">
        <v>441</v>
      </c>
      <c r="B114" s="69" t="s">
        <v>589</v>
      </c>
      <c r="C114" s="69" t="s">
        <v>587</v>
      </c>
      <c r="D114" s="69" t="s">
        <v>538</v>
      </c>
      <c r="E114" s="69" t="s">
        <v>526</v>
      </c>
      <c r="F114" s="69" t="s">
        <v>527</v>
      </c>
    </row>
    <row r="115" spans="1:6">
      <c r="A115" s="69" t="s">
        <v>86</v>
      </c>
      <c r="B115" s="69" t="s">
        <v>532</v>
      </c>
      <c r="C115" s="69" t="s">
        <v>530</v>
      </c>
      <c r="D115" s="69" t="s">
        <v>531</v>
      </c>
      <c r="E115" s="69" t="s">
        <v>526</v>
      </c>
      <c r="F115" s="69" t="s">
        <v>527</v>
      </c>
    </row>
    <row r="116" spans="1:6">
      <c r="A116" s="69" t="s">
        <v>443</v>
      </c>
      <c r="B116" s="69" t="s">
        <v>580</v>
      </c>
      <c r="C116" s="69" t="s">
        <v>581</v>
      </c>
      <c r="D116" s="69" t="s">
        <v>538</v>
      </c>
      <c r="E116" s="69" t="s">
        <v>526</v>
      </c>
      <c r="F116" s="69" t="s">
        <v>527</v>
      </c>
    </row>
    <row r="117" spans="1:6">
      <c r="A117" s="69" t="s">
        <v>73</v>
      </c>
      <c r="B117" s="69" t="s">
        <v>580</v>
      </c>
      <c r="C117" s="69" t="s">
        <v>581</v>
      </c>
      <c r="D117" s="69" t="s">
        <v>538</v>
      </c>
      <c r="E117" s="69" t="s">
        <v>526</v>
      </c>
      <c r="F117" s="69" t="s">
        <v>527</v>
      </c>
    </row>
    <row r="118" spans="1:6">
      <c r="A118" s="69" t="s">
        <v>120</v>
      </c>
      <c r="B118" s="69" t="s">
        <v>580</v>
      </c>
      <c r="C118" s="69" t="s">
        <v>581</v>
      </c>
      <c r="D118" s="69" t="s">
        <v>538</v>
      </c>
      <c r="E118" s="69" t="s">
        <v>526</v>
      </c>
      <c r="F118" s="69" t="s">
        <v>527</v>
      </c>
    </row>
    <row r="119" spans="1:6">
      <c r="A119" s="69" t="s">
        <v>122</v>
      </c>
      <c r="B119" s="69" t="s">
        <v>580</v>
      </c>
      <c r="C119" s="69" t="s">
        <v>581</v>
      </c>
      <c r="D119" s="69" t="s">
        <v>538</v>
      </c>
      <c r="E119" s="69" t="s">
        <v>526</v>
      </c>
      <c r="F119" s="69" t="s">
        <v>527</v>
      </c>
    </row>
    <row r="120" spans="1:6">
      <c r="A120" s="69" t="s">
        <v>124</v>
      </c>
      <c r="B120" s="69" t="s">
        <v>619</v>
      </c>
      <c r="C120" s="69" t="s">
        <v>620</v>
      </c>
      <c r="D120" s="69" t="s">
        <v>621</v>
      </c>
      <c r="E120" s="69" t="s">
        <v>526</v>
      </c>
      <c r="F120" s="69" t="s">
        <v>527</v>
      </c>
    </row>
    <row r="121" spans="1:6">
      <c r="A121" s="70" t="s">
        <v>445</v>
      </c>
      <c r="B121" s="69" t="s">
        <v>619</v>
      </c>
      <c r="C121" s="69" t="s">
        <v>620</v>
      </c>
      <c r="D121" s="69" t="s">
        <v>621</v>
      </c>
      <c r="E121" s="69" t="s">
        <v>526</v>
      </c>
      <c r="F121" s="69" t="s">
        <v>527</v>
      </c>
    </row>
    <row r="122" spans="1:6">
      <c r="A122" s="70" t="s">
        <v>447</v>
      </c>
      <c r="B122" s="69" t="s">
        <v>554</v>
      </c>
      <c r="C122" s="69" t="s">
        <v>555</v>
      </c>
      <c r="D122" s="69" t="s">
        <v>538</v>
      </c>
      <c r="E122" s="69" t="s">
        <v>526</v>
      </c>
      <c r="F122" s="69" t="s">
        <v>527</v>
      </c>
    </row>
    <row r="123" spans="1:6">
      <c r="A123" s="69" t="s">
        <v>280</v>
      </c>
      <c r="B123" s="69" t="s">
        <v>547</v>
      </c>
      <c r="C123" s="69" t="s">
        <v>546</v>
      </c>
      <c r="D123" s="69" t="s">
        <v>538</v>
      </c>
      <c r="E123" s="69" t="s">
        <v>526</v>
      </c>
      <c r="F123" s="69" t="s">
        <v>527</v>
      </c>
    </row>
    <row r="124" spans="1:6">
      <c r="A124" s="69" t="s">
        <v>58</v>
      </c>
      <c r="B124" s="69" t="s">
        <v>590</v>
      </c>
      <c r="C124" s="69" t="s">
        <v>587</v>
      </c>
      <c r="D124" s="69" t="s">
        <v>538</v>
      </c>
      <c r="E124" s="69" t="s">
        <v>526</v>
      </c>
      <c r="F124" s="69" t="s">
        <v>527</v>
      </c>
    </row>
    <row r="125" spans="1:6">
      <c r="A125" s="69" t="s">
        <v>449</v>
      </c>
      <c r="B125" s="69" t="s">
        <v>590</v>
      </c>
      <c r="C125" s="69" t="s">
        <v>587</v>
      </c>
      <c r="D125" s="69" t="s">
        <v>538</v>
      </c>
      <c r="E125" s="69" t="s">
        <v>526</v>
      </c>
      <c r="F125" s="69" t="s">
        <v>527</v>
      </c>
    </row>
    <row r="126" spans="1:6">
      <c r="A126" s="70" t="s">
        <v>665</v>
      </c>
      <c r="B126" s="69" t="s">
        <v>666</v>
      </c>
      <c r="C126" s="69" t="s">
        <v>650</v>
      </c>
      <c r="D126" s="69" t="s">
        <v>645</v>
      </c>
      <c r="E126" s="69" t="s">
        <v>646</v>
      </c>
      <c r="F126" s="69" t="s">
        <v>527</v>
      </c>
    </row>
    <row r="127" spans="1:6">
      <c r="A127" s="69" t="s">
        <v>254</v>
      </c>
      <c r="B127" s="69" t="s">
        <v>679</v>
      </c>
      <c r="C127" s="69" t="s">
        <v>641</v>
      </c>
      <c r="D127" s="69" t="s">
        <v>541</v>
      </c>
      <c r="E127" s="69" t="s">
        <v>526</v>
      </c>
      <c r="F127" s="69" t="s">
        <v>527</v>
      </c>
    </row>
    <row r="128" spans="1:6">
      <c r="A128" s="69" t="s">
        <v>451</v>
      </c>
      <c r="B128" s="69" t="s">
        <v>569</v>
      </c>
      <c r="C128" s="69" t="s">
        <v>570</v>
      </c>
      <c r="D128" s="69" t="s">
        <v>538</v>
      </c>
      <c r="E128" s="69" t="s">
        <v>526</v>
      </c>
      <c r="F128" s="69" t="s">
        <v>527</v>
      </c>
    </row>
    <row r="129" spans="1:6">
      <c r="A129" s="70" t="s">
        <v>453</v>
      </c>
      <c r="B129" s="69" t="s">
        <v>569</v>
      </c>
      <c r="C129" s="69" t="s">
        <v>667</v>
      </c>
      <c r="D129" s="69" t="s">
        <v>538</v>
      </c>
      <c r="E129" s="69" t="s">
        <v>526</v>
      </c>
      <c r="F129" s="69" t="s">
        <v>527</v>
      </c>
    </row>
    <row r="130" spans="1:6">
      <c r="A130" s="69" t="s">
        <v>648</v>
      </c>
      <c r="B130" s="69" t="s">
        <v>649</v>
      </c>
      <c r="C130" s="69" t="s">
        <v>650</v>
      </c>
      <c r="D130" s="69" t="s">
        <v>645</v>
      </c>
      <c r="E130" s="69" t="s">
        <v>646</v>
      </c>
      <c r="F130" s="69" t="s">
        <v>527</v>
      </c>
    </row>
    <row r="131" spans="1:6">
      <c r="A131" s="69" t="s">
        <v>88</v>
      </c>
      <c r="B131" s="69" t="s">
        <v>577</v>
      </c>
      <c r="C131" s="69" t="s">
        <v>575</v>
      </c>
      <c r="D131" s="69" t="s">
        <v>538</v>
      </c>
      <c r="E131" s="69" t="s">
        <v>526</v>
      </c>
      <c r="F131" s="69" t="s">
        <v>527</v>
      </c>
    </row>
    <row r="132" spans="1:6">
      <c r="A132" s="69" t="s">
        <v>455</v>
      </c>
      <c r="B132" s="69" t="s">
        <v>577</v>
      </c>
      <c r="C132" s="69" t="s">
        <v>575</v>
      </c>
      <c r="D132" s="69" t="s">
        <v>538</v>
      </c>
      <c r="E132" s="69" t="s">
        <v>526</v>
      </c>
      <c r="F132" s="69" t="s">
        <v>527</v>
      </c>
    </row>
    <row r="133" spans="1:6">
      <c r="A133" s="69" t="s">
        <v>457</v>
      </c>
      <c r="B133" s="69" t="s">
        <v>577</v>
      </c>
      <c r="C133" s="69" t="s">
        <v>575</v>
      </c>
      <c r="D133" s="69" t="s">
        <v>538</v>
      </c>
      <c r="E133" s="69" t="s">
        <v>526</v>
      </c>
      <c r="F133" s="69" t="s">
        <v>527</v>
      </c>
    </row>
    <row r="134" spans="1:6">
      <c r="A134" s="70" t="s">
        <v>459</v>
      </c>
      <c r="B134" s="69" t="s">
        <v>577</v>
      </c>
      <c r="C134" s="69" t="s">
        <v>575</v>
      </c>
      <c r="D134" s="69" t="s">
        <v>538</v>
      </c>
      <c r="E134" s="69" t="s">
        <v>526</v>
      </c>
      <c r="F134" s="69" t="s">
        <v>527</v>
      </c>
    </row>
    <row r="135" spans="1:6">
      <c r="A135" s="69" t="s">
        <v>75</v>
      </c>
      <c r="B135" s="69" t="s">
        <v>577</v>
      </c>
      <c r="C135" s="69" t="s">
        <v>575</v>
      </c>
      <c r="D135" s="69" t="s">
        <v>538</v>
      </c>
      <c r="E135" s="69" t="s">
        <v>526</v>
      </c>
      <c r="F135" s="69" t="s">
        <v>527</v>
      </c>
    </row>
    <row r="136" spans="1:6">
      <c r="A136" s="69" t="s">
        <v>461</v>
      </c>
      <c r="B136" s="69" t="s">
        <v>577</v>
      </c>
      <c r="C136" s="69" t="s">
        <v>575</v>
      </c>
      <c r="D136" s="69" t="s">
        <v>538</v>
      </c>
      <c r="E136" s="69" t="s">
        <v>526</v>
      </c>
      <c r="F136" s="69" t="s">
        <v>527</v>
      </c>
    </row>
    <row r="137" spans="1:6">
      <c r="A137" s="70" t="s">
        <v>669</v>
      </c>
      <c r="B137" s="69" t="s">
        <v>670</v>
      </c>
      <c r="C137" s="69" t="s">
        <v>558</v>
      </c>
      <c r="D137" s="69" t="s">
        <v>538</v>
      </c>
      <c r="E137" s="69" t="s">
        <v>526</v>
      </c>
      <c r="F137" s="69" t="s">
        <v>527</v>
      </c>
    </row>
    <row r="138" spans="1:6">
      <c r="A138" s="69" t="s">
        <v>81</v>
      </c>
      <c r="B138" s="69" t="s">
        <v>630</v>
      </c>
      <c r="C138" s="69" t="s">
        <v>540</v>
      </c>
      <c r="D138" s="69" t="s">
        <v>541</v>
      </c>
      <c r="E138" s="69" t="s">
        <v>526</v>
      </c>
      <c r="F138" s="69" t="s">
        <v>527</v>
      </c>
    </row>
    <row r="139" spans="1:6">
      <c r="A139" s="69" t="s">
        <v>464</v>
      </c>
      <c r="B139" s="69" t="s">
        <v>655</v>
      </c>
      <c r="C139" s="69" t="s">
        <v>656</v>
      </c>
      <c r="D139" s="69" t="s">
        <v>657</v>
      </c>
      <c r="E139" s="69" t="s">
        <v>646</v>
      </c>
      <c r="F139" s="69" t="s">
        <v>527</v>
      </c>
    </row>
    <row r="140" spans="1:6">
      <c r="A140" s="69" t="s">
        <v>466</v>
      </c>
      <c r="B140" s="69" t="s">
        <v>560</v>
      </c>
      <c r="C140" s="69" t="s">
        <v>558</v>
      </c>
      <c r="D140" s="69" t="s">
        <v>538</v>
      </c>
      <c r="E140" s="69" t="s">
        <v>526</v>
      </c>
      <c r="F140" s="69" t="s">
        <v>527</v>
      </c>
    </row>
    <row r="141" spans="1:6">
      <c r="A141" s="69" t="s">
        <v>108</v>
      </c>
      <c r="B141" s="69" t="s">
        <v>560</v>
      </c>
      <c r="C141" s="69" t="s">
        <v>558</v>
      </c>
      <c r="D141" s="69" t="s">
        <v>538</v>
      </c>
      <c r="E141" s="69" t="s">
        <v>526</v>
      </c>
      <c r="F141" s="69" t="s">
        <v>527</v>
      </c>
    </row>
    <row r="142" spans="1:6">
      <c r="A142" s="69" t="s">
        <v>468</v>
      </c>
      <c r="B142" s="69" t="s">
        <v>584</v>
      </c>
      <c r="C142" s="69" t="s">
        <v>585</v>
      </c>
      <c r="D142" s="69" t="s">
        <v>538</v>
      </c>
      <c r="E142" s="69" t="s">
        <v>526</v>
      </c>
      <c r="F142" s="69" t="s">
        <v>527</v>
      </c>
    </row>
    <row r="143" spans="1:6">
      <c r="A143" s="69" t="s">
        <v>470</v>
      </c>
      <c r="B143" s="69" t="s">
        <v>668</v>
      </c>
      <c r="C143" s="69" t="s">
        <v>546</v>
      </c>
      <c r="D143" s="69" t="s">
        <v>538</v>
      </c>
      <c r="E143" s="69" t="s">
        <v>526</v>
      </c>
      <c r="F143" s="69" t="s">
        <v>527</v>
      </c>
    </row>
    <row r="144" spans="1:6">
      <c r="A144" s="70" t="s">
        <v>472</v>
      </c>
      <c r="B144" s="69" t="s">
        <v>668</v>
      </c>
      <c r="C144" s="69" t="s">
        <v>546</v>
      </c>
      <c r="D144" s="69" t="s">
        <v>538</v>
      </c>
      <c r="E144" s="69" t="s">
        <v>526</v>
      </c>
      <c r="F144" s="69" t="s">
        <v>527</v>
      </c>
    </row>
    <row r="145" spans="1:6">
      <c r="A145" s="69" t="s">
        <v>236</v>
      </c>
      <c r="B145" s="69" t="s">
        <v>643</v>
      </c>
      <c r="C145" s="69" t="s">
        <v>644</v>
      </c>
      <c r="D145" s="69" t="s">
        <v>645</v>
      </c>
      <c r="E145" s="69" t="s">
        <v>646</v>
      </c>
      <c r="F145" s="69" t="s">
        <v>527</v>
      </c>
    </row>
    <row r="146" spans="1:6">
      <c r="A146" s="69" t="s">
        <v>474</v>
      </c>
      <c r="B146" s="69" t="s">
        <v>548</v>
      </c>
      <c r="C146" s="69" t="s">
        <v>546</v>
      </c>
      <c r="D146" s="69" t="s">
        <v>538</v>
      </c>
      <c r="E146" s="69" t="s">
        <v>526</v>
      </c>
      <c r="F146" s="69" t="s">
        <v>527</v>
      </c>
    </row>
    <row r="147" spans="1:6">
      <c r="A147" s="69" t="s">
        <v>219</v>
      </c>
      <c r="B147" s="69" t="s">
        <v>682</v>
      </c>
      <c r="C147" s="69" t="s">
        <v>683</v>
      </c>
      <c r="D147" s="69" t="s">
        <v>657</v>
      </c>
      <c r="E147" s="69" t="s">
        <v>526</v>
      </c>
      <c r="F147" s="69" t="s">
        <v>527</v>
      </c>
    </row>
    <row r="148" spans="1:6">
      <c r="A148" s="69" t="s">
        <v>476</v>
      </c>
      <c r="B148" s="69" t="s">
        <v>631</v>
      </c>
      <c r="C148" s="69" t="s">
        <v>540</v>
      </c>
      <c r="D148" s="69" t="s">
        <v>541</v>
      </c>
      <c r="E148" s="69" t="s">
        <v>526</v>
      </c>
      <c r="F148" s="69" t="s">
        <v>527</v>
      </c>
    </row>
    <row r="149" spans="1:6">
      <c r="A149" s="69" t="s">
        <v>478</v>
      </c>
      <c r="B149" s="69" t="s">
        <v>591</v>
      </c>
      <c r="C149" s="69" t="s">
        <v>592</v>
      </c>
      <c r="D149" s="69" t="s">
        <v>538</v>
      </c>
      <c r="E149" s="69" t="s">
        <v>526</v>
      </c>
      <c r="F149" s="69" t="s">
        <v>527</v>
      </c>
    </row>
    <row r="150" spans="1:6">
      <c r="A150" s="69" t="s">
        <v>96</v>
      </c>
      <c r="B150" s="69" t="s">
        <v>96</v>
      </c>
      <c r="C150" s="69" t="s">
        <v>565</v>
      </c>
      <c r="D150" s="69" t="s">
        <v>538</v>
      </c>
      <c r="E150" s="69" t="s">
        <v>526</v>
      </c>
      <c r="F150" s="69" t="s">
        <v>527</v>
      </c>
    </row>
    <row r="151" spans="1:6">
      <c r="A151" s="69" t="s">
        <v>241</v>
      </c>
      <c r="B151" s="69" t="s">
        <v>649</v>
      </c>
      <c r="C151" s="69" t="s">
        <v>650</v>
      </c>
      <c r="D151" s="69" t="s">
        <v>645</v>
      </c>
      <c r="E151" s="69" t="s">
        <v>646</v>
      </c>
      <c r="F151" s="69" t="s">
        <v>527</v>
      </c>
    </row>
    <row r="152" spans="1:6">
      <c r="A152" s="69" t="s">
        <v>494</v>
      </c>
      <c r="B152" s="69" t="s">
        <v>1471</v>
      </c>
      <c r="C152" s="69" t="s">
        <v>583</v>
      </c>
      <c r="D152" s="69" t="s">
        <v>538</v>
      </c>
      <c r="E152" s="69" t="s">
        <v>526</v>
      </c>
      <c r="F152" s="69" t="s">
        <v>527</v>
      </c>
    </row>
    <row r="153" spans="1:6">
      <c r="A153" s="69" t="s">
        <v>130</v>
      </c>
      <c r="B153" s="69" t="s">
        <v>611</v>
      </c>
      <c r="C153" s="69" t="s">
        <v>587</v>
      </c>
      <c r="D153" s="69" t="s">
        <v>538</v>
      </c>
      <c r="E153" s="69" t="s">
        <v>526</v>
      </c>
      <c r="F153" s="69" t="s">
        <v>527</v>
      </c>
    </row>
    <row r="154" spans="1:6">
      <c r="A154" s="69" t="s">
        <v>210</v>
      </c>
      <c r="B154" s="69" t="s">
        <v>1472</v>
      </c>
      <c r="C154" s="69" t="s">
        <v>553</v>
      </c>
      <c r="D154" s="69" t="s">
        <v>538</v>
      </c>
      <c r="E154" s="69" t="s">
        <v>526</v>
      </c>
      <c r="F154" s="69" t="s">
        <v>527</v>
      </c>
    </row>
    <row r="155" spans="1:6">
      <c r="A155" s="69" t="s">
        <v>223</v>
      </c>
      <c r="B155" s="69" t="s">
        <v>662</v>
      </c>
      <c r="C155" s="69" t="s">
        <v>663</v>
      </c>
      <c r="D155" s="69" t="s">
        <v>538</v>
      </c>
      <c r="E155" s="69" t="s">
        <v>526</v>
      </c>
      <c r="F155" s="69" t="s">
        <v>527</v>
      </c>
    </row>
  </sheetData>
  <autoFilter ref="A1:F155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07"/>
  <sheetViews>
    <sheetView workbookViewId="0">
      <pane ySplit="1" topLeftCell="A2" activePane="bottomLeft" state="frozen"/>
      <selection pane="bottomLeft" activeCell="D26" sqref="D26"/>
    </sheetView>
  </sheetViews>
  <sheetFormatPr defaultRowHeight="15"/>
  <cols>
    <col min="1" max="1" width="16.5703125" style="70" customWidth="1"/>
    <col min="2" max="2" width="29.140625" style="70" customWidth="1"/>
    <col min="3" max="3" width="10.42578125" style="70" customWidth="1"/>
    <col min="4" max="4" width="7.28515625" style="70" customWidth="1"/>
    <col min="5" max="5" width="9.7109375" style="70" customWidth="1"/>
    <col min="6" max="6" width="8.140625" style="70" customWidth="1"/>
    <col min="7" max="7" width="8" style="70" customWidth="1"/>
    <col min="8" max="8" width="9.140625" style="71"/>
    <col min="9" max="9" width="23.5703125" style="69" customWidth="1"/>
    <col min="10" max="10" width="12.7109375" style="69" customWidth="1"/>
    <col min="11" max="11" width="9.7109375" style="69" customWidth="1"/>
    <col min="12" max="1025" width="9.140625" style="70"/>
    <col min="1026" max="16384" width="9.140625" style="69"/>
  </cols>
  <sheetData>
    <row r="1" spans="1:16" s="88" customFormat="1">
      <c r="A1" s="88" t="s">
        <v>316</v>
      </c>
      <c r="B1" s="88" t="s">
        <v>686</v>
      </c>
      <c r="C1" s="88" t="s">
        <v>31</v>
      </c>
      <c r="D1" s="88" t="s">
        <v>32</v>
      </c>
      <c r="E1" s="88" t="s">
        <v>687</v>
      </c>
      <c r="F1" s="88" t="s">
        <v>688</v>
      </c>
      <c r="G1" s="88" t="s">
        <v>689</v>
      </c>
      <c r="H1" s="89" t="s">
        <v>690</v>
      </c>
      <c r="I1" s="89" t="s">
        <v>691</v>
      </c>
      <c r="J1" s="89" t="s">
        <v>692</v>
      </c>
      <c r="K1" s="89" t="s">
        <v>693</v>
      </c>
      <c r="L1" s="88" t="s">
        <v>39</v>
      </c>
      <c r="M1" s="88" t="s">
        <v>694</v>
      </c>
      <c r="N1" s="88" t="s">
        <v>695</v>
      </c>
    </row>
    <row r="2" spans="1:16" s="69" customFormat="1">
      <c r="A2" s="70" t="s">
        <v>696</v>
      </c>
      <c r="B2" s="70" t="s">
        <v>513</v>
      </c>
      <c r="C2" s="74">
        <v>4.0000000000000002E-4</v>
      </c>
      <c r="D2" s="74">
        <v>3.3220000000000001</v>
      </c>
      <c r="E2" s="70" t="s">
        <v>697</v>
      </c>
      <c r="F2" s="70" t="s">
        <v>698</v>
      </c>
      <c r="G2" s="70"/>
      <c r="H2" s="71"/>
      <c r="L2" s="70" t="s">
        <v>63</v>
      </c>
      <c r="M2" s="70"/>
      <c r="N2" s="70" t="s">
        <v>699</v>
      </c>
      <c r="O2" s="70" t="e">
        <f>#N/A</f>
        <v>#N/A</v>
      </c>
      <c r="P2" s="70" t="e">
        <f>#N/A</f>
        <v>#N/A</v>
      </c>
    </row>
    <row r="3" spans="1:16" s="69" customFormat="1">
      <c r="A3" s="70" t="s">
        <v>700</v>
      </c>
      <c r="B3" s="70" t="s">
        <v>319</v>
      </c>
      <c r="C3" s="87">
        <v>1.6E-2</v>
      </c>
      <c r="D3" s="87">
        <v>3.0516000000000001</v>
      </c>
      <c r="E3" s="70" t="s">
        <v>701</v>
      </c>
      <c r="F3" s="70" t="s">
        <v>702</v>
      </c>
      <c r="G3" s="70"/>
      <c r="H3" s="71">
        <v>2.7</v>
      </c>
      <c r="I3" s="69" t="s">
        <v>703</v>
      </c>
      <c r="J3" s="69" t="s">
        <v>54</v>
      </c>
      <c r="K3" s="69" t="s">
        <v>54</v>
      </c>
      <c r="L3" s="70" t="s">
        <v>48</v>
      </c>
      <c r="M3" s="70"/>
      <c r="N3" s="70" t="s">
        <v>699</v>
      </c>
      <c r="O3" s="70" t="s">
        <v>575</v>
      </c>
      <c r="P3" s="70" t="s">
        <v>538</v>
      </c>
    </row>
    <row r="4" spans="1:16" s="69" customFormat="1">
      <c r="A4" s="70" t="s">
        <v>704</v>
      </c>
      <c r="B4" s="70" t="s">
        <v>705</v>
      </c>
      <c r="C4" s="87">
        <v>1.6E-2</v>
      </c>
      <c r="D4" s="87">
        <v>3.0516000000000001</v>
      </c>
      <c r="E4" s="70" t="s">
        <v>706</v>
      </c>
      <c r="F4" s="70" t="s">
        <v>707</v>
      </c>
      <c r="G4" s="70"/>
      <c r="H4" s="71"/>
      <c r="L4" s="70" t="s">
        <v>48</v>
      </c>
      <c r="M4" s="70"/>
      <c r="N4" s="70" t="s">
        <v>699</v>
      </c>
      <c r="O4" s="70" t="e">
        <f>#N/A</f>
        <v>#N/A</v>
      </c>
      <c r="P4" s="70" t="e">
        <f>#N/A</f>
        <v>#N/A</v>
      </c>
    </row>
    <row r="5" spans="1:16" s="69" customFormat="1">
      <c r="A5" s="70" t="s">
        <v>192</v>
      </c>
      <c r="B5" s="70" t="s">
        <v>100</v>
      </c>
      <c r="C5" s="87">
        <v>1.6E-2</v>
      </c>
      <c r="D5" s="87">
        <v>3.0516000000000001</v>
      </c>
      <c r="E5" s="70" t="s">
        <v>708</v>
      </c>
      <c r="F5" s="70" t="s">
        <v>709</v>
      </c>
      <c r="G5" s="70"/>
      <c r="H5" s="71">
        <v>3</v>
      </c>
      <c r="I5" s="69" t="s">
        <v>710</v>
      </c>
      <c r="J5" s="69" t="s">
        <v>84</v>
      </c>
      <c r="K5" s="69" t="s">
        <v>710</v>
      </c>
      <c r="L5" s="70" t="s">
        <v>48</v>
      </c>
      <c r="M5" s="70"/>
      <c r="N5" s="70" t="s">
        <v>699</v>
      </c>
      <c r="O5" s="70" t="s">
        <v>575</v>
      </c>
      <c r="P5" s="70" t="s">
        <v>538</v>
      </c>
    </row>
    <row r="6" spans="1:16" s="69" customFormat="1">
      <c r="A6" s="70" t="s">
        <v>711</v>
      </c>
      <c r="B6" s="70" t="s">
        <v>712</v>
      </c>
      <c r="C6" s="74"/>
      <c r="D6" s="74"/>
      <c r="E6" s="70" t="s">
        <v>713</v>
      </c>
      <c r="F6" s="70" t="s">
        <v>714</v>
      </c>
      <c r="G6" s="70"/>
      <c r="H6" s="71">
        <v>2.9</v>
      </c>
      <c r="I6" s="69" t="s">
        <v>703</v>
      </c>
      <c r="J6" s="69" t="s">
        <v>54</v>
      </c>
      <c r="K6" s="69" t="s">
        <v>54</v>
      </c>
      <c r="L6" s="70" t="s">
        <v>63</v>
      </c>
      <c r="M6" s="70"/>
      <c r="N6" s="70" t="s">
        <v>699</v>
      </c>
      <c r="O6" s="70" t="e">
        <f>#N/A</f>
        <v>#N/A</v>
      </c>
      <c r="P6" s="70" t="e">
        <f>#N/A</f>
        <v>#N/A</v>
      </c>
    </row>
    <row r="7" spans="1:16" s="69" customFormat="1">
      <c r="A7" s="70" t="s">
        <v>715</v>
      </c>
      <c r="B7" s="70" t="s">
        <v>716</v>
      </c>
      <c r="C7" s="74">
        <v>6.3E-3</v>
      </c>
      <c r="D7" s="74">
        <v>3.2170000000000001</v>
      </c>
      <c r="E7" s="70" t="s">
        <v>717</v>
      </c>
      <c r="F7" s="70" t="s">
        <v>718</v>
      </c>
      <c r="G7" s="70"/>
      <c r="H7" s="71"/>
      <c r="L7" s="70" t="s">
        <v>48</v>
      </c>
      <c r="M7" s="70"/>
      <c r="N7" s="70" t="s">
        <v>699</v>
      </c>
      <c r="O7" s="70" t="e">
        <f>#N/A</f>
        <v>#N/A</v>
      </c>
      <c r="P7" s="70" t="e">
        <f>#N/A</f>
        <v>#N/A</v>
      </c>
    </row>
    <row r="8" spans="1:16" s="69" customFormat="1">
      <c r="A8" s="70" t="s">
        <v>719</v>
      </c>
      <c r="B8" s="70" t="s">
        <v>720</v>
      </c>
      <c r="C8" s="74">
        <v>9.5999999999999992E-3</v>
      </c>
      <c r="D8" s="74">
        <v>2.6269999999999998</v>
      </c>
      <c r="E8" s="70" t="s">
        <v>721</v>
      </c>
      <c r="F8" s="70" t="s">
        <v>722</v>
      </c>
      <c r="G8" s="70"/>
      <c r="H8" s="71">
        <v>3.4</v>
      </c>
      <c r="I8" s="69" t="s">
        <v>710</v>
      </c>
      <c r="J8" s="69" t="s">
        <v>47</v>
      </c>
      <c r="K8" s="69" t="s">
        <v>710</v>
      </c>
      <c r="L8" s="70" t="s">
        <v>48</v>
      </c>
      <c r="M8" s="70"/>
      <c r="N8" s="70" t="s">
        <v>699</v>
      </c>
      <c r="O8" s="70" t="e">
        <f>#N/A</f>
        <v>#N/A</v>
      </c>
      <c r="P8" s="70" t="e">
        <f>#N/A</f>
        <v>#N/A</v>
      </c>
    </row>
    <row r="9" spans="1:16" s="69" customFormat="1">
      <c r="A9" s="70" t="s">
        <v>723</v>
      </c>
      <c r="B9" s="70" t="s">
        <v>324</v>
      </c>
      <c r="C9" s="74">
        <v>6.3E-3</v>
      </c>
      <c r="D9" s="74">
        <v>3.2170000000000001</v>
      </c>
      <c r="E9" s="70" t="s">
        <v>724</v>
      </c>
      <c r="F9" s="70" t="s">
        <v>725</v>
      </c>
      <c r="G9" s="70"/>
      <c r="H9" s="86">
        <v>3.4</v>
      </c>
      <c r="I9" s="69" t="s">
        <v>710</v>
      </c>
      <c r="J9" s="69" t="s">
        <v>47</v>
      </c>
      <c r="K9" s="69" t="s">
        <v>710</v>
      </c>
      <c r="L9" s="70" t="s">
        <v>48</v>
      </c>
      <c r="M9" s="70"/>
      <c r="N9" s="70" t="s">
        <v>699</v>
      </c>
      <c r="O9" s="70" t="s">
        <v>601</v>
      </c>
      <c r="P9" s="70" t="s">
        <v>538</v>
      </c>
    </row>
    <row r="10" spans="1:16" s="69" customFormat="1">
      <c r="A10" s="70" t="s">
        <v>726</v>
      </c>
      <c r="B10" s="70" t="s">
        <v>727</v>
      </c>
      <c r="C10" s="87">
        <v>7.7000000000000002E-3</v>
      </c>
      <c r="D10" s="87">
        <v>2.9620000000000002</v>
      </c>
      <c r="E10" s="70" t="s">
        <v>728</v>
      </c>
      <c r="F10" s="70" t="s">
        <v>729</v>
      </c>
      <c r="G10" s="70"/>
      <c r="H10" s="86">
        <v>3.4</v>
      </c>
      <c r="I10" s="69" t="s">
        <v>710</v>
      </c>
      <c r="J10" s="69" t="s">
        <v>47</v>
      </c>
      <c r="K10" s="69" t="s">
        <v>710</v>
      </c>
      <c r="L10" s="70" t="s">
        <v>48</v>
      </c>
      <c r="M10" s="70"/>
      <c r="N10" s="70" t="s">
        <v>699</v>
      </c>
      <c r="O10" s="70" t="e">
        <f>#N/A</f>
        <v>#N/A</v>
      </c>
      <c r="P10" s="70" t="e">
        <f>#N/A</f>
        <v>#N/A</v>
      </c>
    </row>
    <row r="11" spans="1:16" s="69" customFormat="1">
      <c r="A11" s="70" t="s">
        <v>730</v>
      </c>
      <c r="B11" s="70" t="s">
        <v>731</v>
      </c>
      <c r="C11" s="87">
        <v>3.2699999999999999E-3</v>
      </c>
      <c r="D11" s="87">
        <v>3.181</v>
      </c>
      <c r="E11" s="70" t="s">
        <v>732</v>
      </c>
      <c r="F11" s="70" t="s">
        <v>732</v>
      </c>
      <c r="G11" s="70"/>
      <c r="H11" s="86">
        <v>4.42</v>
      </c>
      <c r="I11" s="69" t="s">
        <v>51</v>
      </c>
      <c r="J11" s="69" t="s">
        <v>51</v>
      </c>
      <c r="K11" s="69" t="s">
        <v>733</v>
      </c>
      <c r="L11" s="70" t="s">
        <v>48</v>
      </c>
      <c r="M11" s="70"/>
      <c r="N11" s="70" t="s">
        <v>734</v>
      </c>
      <c r="O11" s="70" t="e">
        <f>#N/A</f>
        <v>#N/A</v>
      </c>
      <c r="P11" s="70" t="e">
        <f>#N/A</f>
        <v>#N/A</v>
      </c>
    </row>
    <row r="12" spans="1:16" s="69" customFormat="1">
      <c r="A12" s="70" t="s">
        <v>735</v>
      </c>
      <c r="B12" s="70" t="s">
        <v>736</v>
      </c>
      <c r="C12" s="87">
        <v>4.1000000000000003E-3</v>
      </c>
      <c r="D12" s="87">
        <v>3</v>
      </c>
      <c r="E12" s="70" t="s">
        <v>737</v>
      </c>
      <c r="F12" s="70" t="s">
        <v>738</v>
      </c>
      <c r="G12" s="70"/>
      <c r="H12" s="71">
        <v>2</v>
      </c>
      <c r="I12" s="69" t="s">
        <v>703</v>
      </c>
      <c r="J12" s="69" t="s">
        <v>54</v>
      </c>
      <c r="K12" s="69" t="s">
        <v>54</v>
      </c>
      <c r="L12" s="70" t="s">
        <v>48</v>
      </c>
      <c r="M12" s="70"/>
      <c r="N12" s="70" t="s">
        <v>734</v>
      </c>
      <c r="O12" s="70" t="e">
        <f>#N/A</f>
        <v>#N/A</v>
      </c>
      <c r="P12" s="70" t="e">
        <f>#N/A</f>
        <v>#N/A</v>
      </c>
    </row>
    <row r="13" spans="1:16" s="69" customFormat="1">
      <c r="A13" s="70" t="s">
        <v>739</v>
      </c>
      <c r="B13" s="70" t="s">
        <v>326</v>
      </c>
      <c r="C13" s="87">
        <v>6.7000000000000004E-2</v>
      </c>
      <c r="D13" s="87">
        <v>2.669</v>
      </c>
      <c r="E13" s="70" t="s">
        <v>740</v>
      </c>
      <c r="F13" s="70" t="s">
        <v>741</v>
      </c>
      <c r="G13" s="70"/>
      <c r="H13" s="71">
        <v>2</v>
      </c>
      <c r="I13" s="69" t="s">
        <v>703</v>
      </c>
      <c r="J13" s="69" t="s">
        <v>54</v>
      </c>
      <c r="K13" s="69" t="s">
        <v>54</v>
      </c>
      <c r="L13" s="70" t="s">
        <v>48</v>
      </c>
      <c r="M13" s="70"/>
      <c r="N13" s="70" t="s">
        <v>734</v>
      </c>
      <c r="O13" s="70" t="s">
        <v>537</v>
      </c>
      <c r="P13" s="70" t="s">
        <v>538</v>
      </c>
    </row>
    <row r="14" spans="1:16" s="69" customFormat="1">
      <c r="A14" s="70" t="s">
        <v>742</v>
      </c>
      <c r="B14" s="70" t="s">
        <v>329</v>
      </c>
      <c r="C14" s="87">
        <v>8.3099999999999993E-2</v>
      </c>
      <c r="D14" s="87">
        <v>2.57</v>
      </c>
      <c r="E14" s="70" t="s">
        <v>743</v>
      </c>
      <c r="F14" s="70" t="s">
        <v>744</v>
      </c>
      <c r="G14" s="70"/>
      <c r="H14" s="71">
        <v>2.8</v>
      </c>
      <c r="I14" s="69" t="s">
        <v>703</v>
      </c>
      <c r="J14" s="69" t="s">
        <v>54</v>
      </c>
      <c r="K14" s="69" t="s">
        <v>54</v>
      </c>
      <c r="L14" s="70" t="s">
        <v>48</v>
      </c>
      <c r="M14" s="70"/>
      <c r="N14" s="70" t="s">
        <v>734</v>
      </c>
      <c r="O14" s="70" t="s">
        <v>537</v>
      </c>
      <c r="P14" s="70" t="s">
        <v>538</v>
      </c>
    </row>
    <row r="15" spans="1:16" s="69" customFormat="1">
      <c r="A15" s="70" t="s">
        <v>290</v>
      </c>
      <c r="B15" s="70" t="s">
        <v>258</v>
      </c>
      <c r="C15" s="87">
        <v>2.673E-2</v>
      </c>
      <c r="D15" s="87">
        <v>2.9844900000000001</v>
      </c>
      <c r="E15" s="70" t="s">
        <v>745</v>
      </c>
      <c r="F15" s="70" t="s">
        <v>746</v>
      </c>
      <c r="G15" s="70"/>
      <c r="H15" s="71">
        <v>2.9</v>
      </c>
      <c r="I15" s="69" t="s">
        <v>703</v>
      </c>
      <c r="J15" s="69" t="s">
        <v>54</v>
      </c>
      <c r="K15" s="69" t="s">
        <v>54</v>
      </c>
      <c r="L15" s="70" t="s">
        <v>48</v>
      </c>
      <c r="M15" s="70"/>
      <c r="N15" s="70" t="s">
        <v>734</v>
      </c>
      <c r="O15" s="70" t="s">
        <v>537</v>
      </c>
      <c r="P15" s="70" t="s">
        <v>538</v>
      </c>
    </row>
    <row r="16" spans="1:16" s="69" customFormat="1">
      <c r="A16" s="70" t="s">
        <v>747</v>
      </c>
      <c r="B16" s="70" t="s">
        <v>332</v>
      </c>
      <c r="C16" s="87">
        <v>5.8999999999999999E-3</v>
      </c>
      <c r="D16" s="87">
        <v>3.13</v>
      </c>
      <c r="E16" s="70" t="s">
        <v>748</v>
      </c>
      <c r="F16" s="70" t="s">
        <v>749</v>
      </c>
      <c r="G16" s="70"/>
      <c r="H16" s="71">
        <v>3.2</v>
      </c>
      <c r="I16" s="69" t="s">
        <v>710</v>
      </c>
      <c r="J16" s="69" t="s">
        <v>47</v>
      </c>
      <c r="K16" s="69" t="s">
        <v>710</v>
      </c>
      <c r="L16" s="70" t="s">
        <v>38</v>
      </c>
      <c r="M16" s="70"/>
      <c r="N16" s="70" t="s">
        <v>750</v>
      </c>
      <c r="O16" s="70" t="s">
        <v>659</v>
      </c>
      <c r="P16" s="70" t="s">
        <v>657</v>
      </c>
    </row>
    <row r="17" spans="1:16" s="69" customFormat="1">
      <c r="A17" s="70" t="s">
        <v>751</v>
      </c>
      <c r="B17" s="70" t="s">
        <v>338</v>
      </c>
      <c r="C17" s="87">
        <v>1.5299999999999999E-2</v>
      </c>
      <c r="D17" s="87">
        <v>3.0038</v>
      </c>
      <c r="E17" s="70" t="s">
        <v>752</v>
      </c>
      <c r="F17" s="70" t="s">
        <v>753</v>
      </c>
      <c r="G17" s="70"/>
      <c r="H17" s="71">
        <v>3.5</v>
      </c>
      <c r="I17" s="69" t="s">
        <v>710</v>
      </c>
      <c r="J17" s="69" t="s">
        <v>47</v>
      </c>
      <c r="K17" s="69" t="s">
        <v>710</v>
      </c>
      <c r="L17" s="70" t="s">
        <v>48</v>
      </c>
      <c r="M17" s="70"/>
      <c r="N17" s="70" t="s">
        <v>699</v>
      </c>
      <c r="O17" s="70" t="s">
        <v>587</v>
      </c>
      <c r="P17" s="70" t="s">
        <v>538</v>
      </c>
    </row>
    <row r="18" spans="1:16" s="69" customFormat="1">
      <c r="A18" s="70" t="s">
        <v>754</v>
      </c>
      <c r="B18" s="70" t="s">
        <v>342</v>
      </c>
      <c r="C18" s="74">
        <v>1.9400000000000001E-2</v>
      </c>
      <c r="D18" s="74">
        <v>2.96</v>
      </c>
      <c r="E18" s="70" t="s">
        <v>755</v>
      </c>
      <c r="F18" s="70" t="s">
        <v>756</v>
      </c>
      <c r="G18" s="70"/>
      <c r="H18" s="71">
        <v>2.93</v>
      </c>
      <c r="I18" s="69" t="s">
        <v>703</v>
      </c>
      <c r="J18" s="69" t="s">
        <v>54</v>
      </c>
      <c r="K18" s="69" t="s">
        <v>54</v>
      </c>
      <c r="L18" s="70" t="s">
        <v>63</v>
      </c>
      <c r="M18" s="70"/>
      <c r="N18" s="70" t="s">
        <v>699</v>
      </c>
      <c r="O18" s="70" t="s">
        <v>636</v>
      </c>
      <c r="P18" s="70" t="s">
        <v>541</v>
      </c>
    </row>
    <row r="19" spans="1:16" s="69" customFormat="1">
      <c r="A19" s="70" t="s">
        <v>237</v>
      </c>
      <c r="B19" s="70" t="s">
        <v>238</v>
      </c>
      <c r="C19" s="87">
        <v>0.82299999999999995</v>
      </c>
      <c r="D19" s="87">
        <v>1.8140000000000001</v>
      </c>
      <c r="E19" s="70" t="s">
        <v>757</v>
      </c>
      <c r="F19" s="70" t="s">
        <v>758</v>
      </c>
      <c r="G19" s="70"/>
      <c r="H19" s="71">
        <v>2.8</v>
      </c>
      <c r="I19" s="69" t="s">
        <v>703</v>
      </c>
      <c r="J19" s="69" t="s">
        <v>54</v>
      </c>
      <c r="K19" s="69" t="s">
        <v>54</v>
      </c>
      <c r="L19" s="70" t="s">
        <v>63</v>
      </c>
      <c r="M19" s="70"/>
      <c r="N19" s="70" t="s">
        <v>699</v>
      </c>
      <c r="O19" s="70" t="s">
        <v>636</v>
      </c>
      <c r="P19" s="70" t="s">
        <v>541</v>
      </c>
    </row>
    <row r="20" spans="1:16" s="69" customFormat="1">
      <c r="A20" s="70" t="s">
        <v>759</v>
      </c>
      <c r="B20" s="70" t="s">
        <v>344</v>
      </c>
      <c r="C20" s="72">
        <v>1.6799999999999999E-2</v>
      </c>
      <c r="D20" s="72">
        <v>2.9855999999999998</v>
      </c>
      <c r="E20" s="70" t="s">
        <v>760</v>
      </c>
      <c r="F20" s="70" t="s">
        <v>761</v>
      </c>
      <c r="G20" s="70"/>
      <c r="H20" s="71">
        <v>3.4</v>
      </c>
      <c r="I20" s="69" t="s">
        <v>710</v>
      </c>
      <c r="J20" s="69" t="s">
        <v>47</v>
      </c>
      <c r="K20" s="69" t="s">
        <v>710</v>
      </c>
      <c r="L20" s="70" t="s">
        <v>48</v>
      </c>
      <c r="M20" s="70"/>
      <c r="N20" s="70" t="s">
        <v>699</v>
      </c>
      <c r="O20" s="70" t="s">
        <v>553</v>
      </c>
      <c r="P20" s="70" t="s">
        <v>538</v>
      </c>
    </row>
    <row r="21" spans="1:16" s="69" customFormat="1">
      <c r="A21" s="70" t="s">
        <v>762</v>
      </c>
      <c r="B21" s="70" t="s">
        <v>763</v>
      </c>
      <c r="C21" s="72">
        <v>1.6799999999999999E-2</v>
      </c>
      <c r="D21" s="72">
        <v>2.9855999999999998</v>
      </c>
      <c r="E21" s="70" t="s">
        <v>764</v>
      </c>
      <c r="F21" s="70" t="s">
        <v>764</v>
      </c>
      <c r="G21" s="70"/>
      <c r="H21" s="71"/>
      <c r="L21" s="70" t="s">
        <v>48</v>
      </c>
      <c r="M21" s="70"/>
      <c r="N21" s="70" t="s">
        <v>699</v>
      </c>
      <c r="O21" s="70" t="e">
        <f>#N/A</f>
        <v>#N/A</v>
      </c>
      <c r="P21" s="70" t="e">
        <f>#N/A</f>
        <v>#N/A</v>
      </c>
    </row>
    <row r="22" spans="1:16" s="69" customFormat="1">
      <c r="A22" s="70" t="s">
        <v>765</v>
      </c>
      <c r="B22" s="70" t="s">
        <v>346</v>
      </c>
      <c r="C22" s="87">
        <v>5.6899999999999999E-2</v>
      </c>
      <c r="D22" s="87">
        <v>2.91</v>
      </c>
      <c r="E22" s="70" t="s">
        <v>766</v>
      </c>
      <c r="F22" s="70" t="s">
        <v>767</v>
      </c>
      <c r="G22" s="70"/>
      <c r="H22" s="71">
        <v>3.5</v>
      </c>
      <c r="I22" s="69" t="s">
        <v>710</v>
      </c>
      <c r="J22" s="69" t="s">
        <v>47</v>
      </c>
      <c r="K22" s="69" t="s">
        <v>710</v>
      </c>
      <c r="L22" s="70" t="s">
        <v>48</v>
      </c>
      <c r="M22" s="70"/>
      <c r="N22" s="70" t="s">
        <v>699</v>
      </c>
      <c r="O22" s="70" t="s">
        <v>553</v>
      </c>
      <c r="P22" s="70" t="s">
        <v>538</v>
      </c>
    </row>
    <row r="23" spans="1:16" s="69" customFormat="1">
      <c r="A23" s="70" t="s">
        <v>768</v>
      </c>
      <c r="B23" s="70" t="s">
        <v>348</v>
      </c>
      <c r="C23" s="72">
        <v>1.6799999999999999E-2</v>
      </c>
      <c r="D23" s="72">
        <v>2.9855999999999998</v>
      </c>
      <c r="E23" s="70" t="s">
        <v>769</v>
      </c>
      <c r="F23" s="70" t="s">
        <v>770</v>
      </c>
      <c r="G23" s="70"/>
      <c r="H23" s="71">
        <v>4.2</v>
      </c>
      <c r="I23" s="69" t="s">
        <v>51</v>
      </c>
      <c r="J23" s="69" t="s">
        <v>51</v>
      </c>
      <c r="K23" s="69" t="s">
        <v>771</v>
      </c>
      <c r="L23" s="70" t="s">
        <v>48</v>
      </c>
      <c r="M23" s="70"/>
      <c r="N23" s="70" t="s">
        <v>699</v>
      </c>
      <c r="O23" s="70" t="s">
        <v>553</v>
      </c>
      <c r="P23" s="70" t="s">
        <v>538</v>
      </c>
    </row>
    <row r="24" spans="1:16" s="69" customFormat="1">
      <c r="A24" s="70" t="s">
        <v>772</v>
      </c>
      <c r="B24" s="70" t="s">
        <v>350</v>
      </c>
      <c r="C24" s="78">
        <v>1.41E-2</v>
      </c>
      <c r="D24" s="72">
        <v>3.1286</v>
      </c>
      <c r="E24" s="70" t="s">
        <v>773</v>
      </c>
      <c r="F24" s="70" t="s">
        <v>774</v>
      </c>
      <c r="G24" s="70"/>
      <c r="H24" s="71"/>
      <c r="L24" s="70" t="s">
        <v>48</v>
      </c>
      <c r="M24" s="70"/>
      <c r="N24" s="70" t="s">
        <v>699</v>
      </c>
      <c r="O24" s="70" t="e">
        <f>#N/A</f>
        <v>#N/A</v>
      </c>
      <c r="P24" s="70" t="e">
        <f>#N/A</f>
        <v>#N/A</v>
      </c>
    </row>
    <row r="25" spans="1:16" s="69" customFormat="1">
      <c r="A25" s="70" t="s">
        <v>775</v>
      </c>
      <c r="B25" s="70" t="s">
        <v>776</v>
      </c>
      <c r="C25" s="78">
        <v>1.41E-2</v>
      </c>
      <c r="D25" s="72">
        <v>3.1286</v>
      </c>
      <c r="E25" s="70" t="s">
        <v>777</v>
      </c>
      <c r="F25" s="70" t="s">
        <v>778</v>
      </c>
      <c r="G25" s="70"/>
      <c r="H25" s="71">
        <v>3.5</v>
      </c>
      <c r="I25" s="69" t="s">
        <v>710</v>
      </c>
      <c r="J25" s="69" t="s">
        <v>47</v>
      </c>
      <c r="K25" s="69" t="s">
        <v>710</v>
      </c>
      <c r="L25" s="70" t="s">
        <v>48</v>
      </c>
      <c r="M25" s="70"/>
      <c r="N25" s="70" t="s">
        <v>699</v>
      </c>
      <c r="O25" s="70" t="e">
        <f>#N/A</f>
        <v>#N/A</v>
      </c>
      <c r="P25" s="70" t="e">
        <f>#N/A</f>
        <v>#N/A</v>
      </c>
    </row>
    <row r="26" spans="1:16" s="69" customFormat="1">
      <c r="A26" s="70" t="s">
        <v>213</v>
      </c>
      <c r="B26" s="70" t="s">
        <v>104</v>
      </c>
      <c r="C26" s="78">
        <v>1.41E-2</v>
      </c>
      <c r="D26" s="72">
        <v>3.1286</v>
      </c>
      <c r="E26" s="70" t="s">
        <v>779</v>
      </c>
      <c r="F26" s="70" t="s">
        <v>780</v>
      </c>
      <c r="G26" s="70"/>
      <c r="H26" s="71">
        <v>3.4</v>
      </c>
      <c r="I26" s="69" t="s">
        <v>710</v>
      </c>
      <c r="J26" s="69" t="s">
        <v>84</v>
      </c>
      <c r="K26" s="69" t="s">
        <v>710</v>
      </c>
      <c r="L26" s="70" t="s">
        <v>48</v>
      </c>
      <c r="M26" s="70"/>
      <c r="N26" s="70" t="s">
        <v>699</v>
      </c>
      <c r="O26" s="70" t="s">
        <v>596</v>
      </c>
      <c r="P26" s="70" t="s">
        <v>538</v>
      </c>
    </row>
    <row r="27" spans="1:16" s="69" customFormat="1">
      <c r="A27" s="70" t="s">
        <v>781</v>
      </c>
      <c r="B27" s="70" t="s">
        <v>782</v>
      </c>
      <c r="C27" s="78">
        <v>1.41E-2</v>
      </c>
      <c r="D27" s="72">
        <v>3.1286</v>
      </c>
      <c r="E27" s="70" t="s">
        <v>783</v>
      </c>
      <c r="F27" s="70" t="s">
        <v>784</v>
      </c>
      <c r="G27" s="70"/>
      <c r="H27" s="71">
        <v>3.4</v>
      </c>
      <c r="I27" s="69" t="s">
        <v>710</v>
      </c>
      <c r="J27" s="69" t="s">
        <v>84</v>
      </c>
      <c r="K27" s="69" t="s">
        <v>710</v>
      </c>
      <c r="L27" s="70" t="s">
        <v>48</v>
      </c>
      <c r="M27" s="70"/>
      <c r="N27" s="70" t="s">
        <v>699</v>
      </c>
      <c r="O27" s="70" t="e">
        <f>#N/A</f>
        <v>#N/A</v>
      </c>
      <c r="P27" s="70" t="e">
        <f>#N/A</f>
        <v>#N/A</v>
      </c>
    </row>
    <row r="28" spans="1:16" s="69" customFormat="1">
      <c r="A28" s="70" t="s">
        <v>191</v>
      </c>
      <c r="B28" s="70" t="s">
        <v>112</v>
      </c>
      <c r="C28" s="78">
        <v>1.41E-2</v>
      </c>
      <c r="D28" s="72">
        <v>3.1286</v>
      </c>
      <c r="E28" s="70" t="s">
        <v>785</v>
      </c>
      <c r="F28" s="70" t="s">
        <v>786</v>
      </c>
      <c r="G28" s="70"/>
      <c r="H28" s="71">
        <v>3.4</v>
      </c>
      <c r="I28" s="69" t="s">
        <v>710</v>
      </c>
      <c r="J28" s="69" t="s">
        <v>84</v>
      </c>
      <c r="K28" s="69" t="s">
        <v>710</v>
      </c>
      <c r="L28" s="70" t="s">
        <v>48</v>
      </c>
      <c r="M28" s="70"/>
      <c r="N28" s="70" t="s">
        <v>699</v>
      </c>
      <c r="O28" s="70" t="e">
        <f>#N/A</f>
        <v>#N/A</v>
      </c>
      <c r="P28" s="70" t="e">
        <f>#N/A</f>
        <v>#N/A</v>
      </c>
    </row>
    <row r="29" spans="1:16" s="69" customFormat="1">
      <c r="A29" s="70" t="s">
        <v>787</v>
      </c>
      <c r="B29" s="70" t="s">
        <v>352</v>
      </c>
      <c r="C29" s="78">
        <v>1.41E-2</v>
      </c>
      <c r="D29" s="72">
        <v>3.1286</v>
      </c>
      <c r="E29" s="70" t="s">
        <v>788</v>
      </c>
      <c r="F29" s="70" t="s">
        <v>789</v>
      </c>
      <c r="G29" s="70"/>
      <c r="H29" s="71">
        <v>3.4</v>
      </c>
      <c r="I29" s="69" t="s">
        <v>710</v>
      </c>
      <c r="J29" s="69" t="s">
        <v>47</v>
      </c>
      <c r="K29" s="69" t="s">
        <v>710</v>
      </c>
      <c r="L29" s="70" t="s">
        <v>48</v>
      </c>
      <c r="M29" s="70"/>
      <c r="N29" s="70" t="s">
        <v>699</v>
      </c>
      <c r="O29" s="70" t="e">
        <f>#N/A</f>
        <v>#N/A</v>
      </c>
      <c r="P29" s="70" t="e">
        <f>#N/A</f>
        <v>#N/A</v>
      </c>
    </row>
    <row r="30" spans="1:16" s="69" customFormat="1">
      <c r="A30" s="70" t="s">
        <v>790</v>
      </c>
      <c r="B30" s="70" t="s">
        <v>791</v>
      </c>
      <c r="C30" s="74"/>
      <c r="D30" s="74"/>
      <c r="E30" s="70"/>
      <c r="F30" s="70"/>
      <c r="G30" s="70"/>
      <c r="H30" s="71">
        <v>2</v>
      </c>
      <c r="I30" s="69" t="s">
        <v>703</v>
      </c>
      <c r="J30" s="69" t="s">
        <v>54</v>
      </c>
      <c r="K30" s="69" t="s">
        <v>54</v>
      </c>
      <c r="L30" s="70" t="s">
        <v>63</v>
      </c>
      <c r="M30" s="70"/>
      <c r="N30" s="70" t="s">
        <v>699</v>
      </c>
      <c r="O30" s="70" t="e">
        <f>#N/A</f>
        <v>#N/A</v>
      </c>
      <c r="P30" s="70" t="e">
        <f>#N/A</f>
        <v>#N/A</v>
      </c>
    </row>
    <row r="31" spans="1:16" s="69" customFormat="1">
      <c r="A31" s="70" t="s">
        <v>792</v>
      </c>
      <c r="B31" s="70" t="s">
        <v>289</v>
      </c>
      <c r="C31" s="74">
        <v>5.7000000000000002E-2</v>
      </c>
      <c r="D31" s="74">
        <v>2.8010000000000002</v>
      </c>
      <c r="E31" s="70" t="s">
        <v>793</v>
      </c>
      <c r="F31" s="70" t="s">
        <v>794</v>
      </c>
      <c r="G31" s="70"/>
      <c r="H31" s="71">
        <v>3.1</v>
      </c>
      <c r="I31" s="69" t="s">
        <v>710</v>
      </c>
      <c r="J31" s="69" t="s">
        <v>47</v>
      </c>
      <c r="K31" s="69" t="s">
        <v>710</v>
      </c>
      <c r="L31" s="70" t="s">
        <v>63</v>
      </c>
      <c r="M31" s="70"/>
      <c r="N31" s="70" t="s">
        <v>699</v>
      </c>
      <c r="O31" s="70" t="s">
        <v>641</v>
      </c>
      <c r="P31" s="70" t="s">
        <v>541</v>
      </c>
    </row>
    <row r="32" spans="1:16" s="69" customFormat="1">
      <c r="A32" s="70" t="s">
        <v>795</v>
      </c>
      <c r="B32" s="70" t="s">
        <v>354</v>
      </c>
      <c r="C32" s="74">
        <v>3.0700000000000002E-2</v>
      </c>
      <c r="D32" s="74">
        <v>2.8498999999999999</v>
      </c>
      <c r="E32" s="70" t="s">
        <v>796</v>
      </c>
      <c r="F32" s="70" t="s">
        <v>797</v>
      </c>
      <c r="G32" s="70"/>
      <c r="H32" s="71">
        <v>3.4</v>
      </c>
      <c r="I32" s="69" t="s">
        <v>710</v>
      </c>
      <c r="J32" s="69" t="s">
        <v>47</v>
      </c>
      <c r="K32" s="69" t="s">
        <v>710</v>
      </c>
      <c r="L32" s="70" t="s">
        <v>63</v>
      </c>
      <c r="M32" s="70"/>
      <c r="N32" s="70" t="s">
        <v>699</v>
      </c>
      <c r="O32" s="70" t="s">
        <v>641</v>
      </c>
      <c r="P32" s="70" t="s">
        <v>541</v>
      </c>
    </row>
    <row r="33" spans="1:16" s="69" customFormat="1">
      <c r="A33" s="70" t="s">
        <v>798</v>
      </c>
      <c r="B33" s="70" t="s">
        <v>799</v>
      </c>
      <c r="C33" s="74"/>
      <c r="D33" s="74"/>
      <c r="E33" s="70"/>
      <c r="F33" s="70"/>
      <c r="G33" s="70"/>
      <c r="H33" s="71">
        <v>2</v>
      </c>
      <c r="I33" s="69" t="s">
        <v>703</v>
      </c>
      <c r="J33" s="69" t="s">
        <v>54</v>
      </c>
      <c r="K33" s="69" t="s">
        <v>54</v>
      </c>
      <c r="L33" s="70" t="s">
        <v>63</v>
      </c>
      <c r="M33" s="70"/>
      <c r="N33" s="70" t="s">
        <v>699</v>
      </c>
      <c r="O33" s="70" t="e">
        <f>#N/A</f>
        <v>#N/A</v>
      </c>
      <c r="P33" s="70" t="e">
        <f>#N/A</f>
        <v>#N/A</v>
      </c>
    </row>
    <row r="34" spans="1:16" s="69" customFormat="1">
      <c r="A34" s="70" t="s">
        <v>800</v>
      </c>
      <c r="B34" s="70" t="s">
        <v>801</v>
      </c>
      <c r="C34" s="74"/>
      <c r="D34" s="74"/>
      <c r="E34" s="70"/>
      <c r="F34" s="70"/>
      <c r="G34" s="70"/>
      <c r="H34" s="71">
        <v>2</v>
      </c>
      <c r="I34" s="69" t="s">
        <v>703</v>
      </c>
      <c r="J34" s="69" t="s">
        <v>54</v>
      </c>
      <c r="K34" s="69" t="s">
        <v>54</v>
      </c>
      <c r="L34" s="70" t="s">
        <v>63</v>
      </c>
      <c r="M34" s="70"/>
      <c r="N34" s="70" t="s">
        <v>699</v>
      </c>
      <c r="O34" s="70" t="e">
        <f>#N/A</f>
        <v>#N/A</v>
      </c>
      <c r="P34" s="70" t="e">
        <f>#N/A</f>
        <v>#N/A</v>
      </c>
    </row>
    <row r="35" spans="1:16" s="69" customFormat="1">
      <c r="A35" s="70" t="s">
        <v>802</v>
      </c>
      <c r="B35" s="70" t="s">
        <v>803</v>
      </c>
      <c r="C35" s="74"/>
      <c r="D35" s="74"/>
      <c r="E35" s="70"/>
      <c r="F35" s="70"/>
      <c r="G35" s="70"/>
      <c r="H35" s="71">
        <v>2</v>
      </c>
      <c r="I35" s="69" t="s">
        <v>703</v>
      </c>
      <c r="J35" s="69" t="s">
        <v>54</v>
      </c>
      <c r="K35" s="69" t="s">
        <v>54</v>
      </c>
      <c r="L35" s="70" t="s">
        <v>63</v>
      </c>
      <c r="M35" s="70"/>
      <c r="N35" s="70" t="s">
        <v>699</v>
      </c>
      <c r="O35" s="70" t="e">
        <f>#N/A</f>
        <v>#N/A</v>
      </c>
      <c r="P35" s="70" t="e">
        <f>#N/A</f>
        <v>#N/A</v>
      </c>
    </row>
    <row r="36" spans="1:16" s="69" customFormat="1">
      <c r="A36" s="70" t="s">
        <v>804</v>
      </c>
      <c r="B36" s="70" t="s">
        <v>260</v>
      </c>
      <c r="C36" s="74">
        <v>2.0000000000000001E-4</v>
      </c>
      <c r="D36" s="74">
        <v>3.5144000000000002</v>
      </c>
      <c r="E36" s="70" t="s">
        <v>805</v>
      </c>
      <c r="F36" s="70" t="s">
        <v>806</v>
      </c>
      <c r="G36" s="70"/>
      <c r="H36" s="71">
        <v>3.9</v>
      </c>
      <c r="I36" s="69" t="s">
        <v>710</v>
      </c>
      <c r="J36" s="69" t="s">
        <v>47</v>
      </c>
      <c r="K36" s="69" t="s">
        <v>710</v>
      </c>
      <c r="L36" s="70" t="s">
        <v>63</v>
      </c>
      <c r="M36" s="70"/>
      <c r="N36" s="70" t="s">
        <v>699</v>
      </c>
      <c r="O36" s="70" t="s">
        <v>623</v>
      </c>
      <c r="P36" s="70" t="s">
        <v>624</v>
      </c>
    </row>
    <row r="37" spans="1:16" s="69" customFormat="1">
      <c r="A37" s="70" t="s">
        <v>807</v>
      </c>
      <c r="B37" s="70" t="s">
        <v>808</v>
      </c>
      <c r="C37" s="74"/>
      <c r="D37" s="74"/>
      <c r="E37" s="70" t="s">
        <v>809</v>
      </c>
      <c r="F37" s="70" t="s">
        <v>810</v>
      </c>
      <c r="G37" s="70"/>
      <c r="H37" s="71">
        <v>2.7</v>
      </c>
      <c r="I37" s="69" t="s">
        <v>703</v>
      </c>
      <c r="J37" s="69" t="s">
        <v>54</v>
      </c>
      <c r="K37" s="69" t="s">
        <v>54</v>
      </c>
      <c r="L37" s="70" t="s">
        <v>38</v>
      </c>
      <c r="M37" s="70"/>
      <c r="N37" s="70" t="s">
        <v>699</v>
      </c>
      <c r="O37" s="70" t="e">
        <f>#N/A</f>
        <v>#N/A</v>
      </c>
      <c r="P37" s="70" t="e">
        <f>#N/A</f>
        <v>#N/A</v>
      </c>
    </row>
    <row r="38" spans="1:16" s="69" customFormat="1">
      <c r="A38" s="70" t="s">
        <v>193</v>
      </c>
      <c r="B38" s="70" t="s">
        <v>194</v>
      </c>
      <c r="C38" s="72">
        <v>2.6800000000000001E-2</v>
      </c>
      <c r="D38" s="72">
        <v>2.8982999999999999</v>
      </c>
      <c r="E38" s="70" t="s">
        <v>811</v>
      </c>
      <c r="F38" s="70" t="s">
        <v>812</v>
      </c>
      <c r="G38" s="70"/>
      <c r="H38" s="71">
        <v>3.3</v>
      </c>
      <c r="I38" s="69" t="s">
        <v>710</v>
      </c>
      <c r="J38" s="69" t="s">
        <v>47</v>
      </c>
      <c r="K38" s="69" t="s">
        <v>710</v>
      </c>
      <c r="L38" s="70" t="s">
        <v>48</v>
      </c>
      <c r="M38" s="70"/>
      <c r="N38" s="70" t="s">
        <v>699</v>
      </c>
      <c r="O38" s="70" t="s">
        <v>540</v>
      </c>
      <c r="P38" s="70" t="s">
        <v>541</v>
      </c>
    </row>
    <row r="39" spans="1:16" s="69" customFormat="1">
      <c r="A39" s="70" t="s">
        <v>813</v>
      </c>
      <c r="B39" s="70" t="s">
        <v>814</v>
      </c>
      <c r="C39" s="72"/>
      <c r="D39" s="72"/>
      <c r="E39" s="70"/>
      <c r="F39" s="70"/>
      <c r="G39" s="70"/>
      <c r="H39" s="71">
        <v>2</v>
      </c>
      <c r="I39" s="69" t="s">
        <v>703</v>
      </c>
      <c r="J39" s="69" t="s">
        <v>54</v>
      </c>
      <c r="K39" s="69" t="s">
        <v>54</v>
      </c>
      <c r="L39" s="70" t="s">
        <v>63</v>
      </c>
      <c r="M39" s="70"/>
      <c r="N39" s="70" t="s">
        <v>699</v>
      </c>
      <c r="O39" s="70" t="e">
        <f>#N/A</f>
        <v>#N/A</v>
      </c>
      <c r="P39" s="70" t="e">
        <f>#N/A</f>
        <v>#N/A</v>
      </c>
    </row>
    <row r="40" spans="1:16" s="69" customFormat="1">
      <c r="A40" s="70" t="s">
        <v>815</v>
      </c>
      <c r="B40" s="70" t="s">
        <v>816</v>
      </c>
      <c r="C40" s="72"/>
      <c r="D40" s="72"/>
      <c r="E40" s="70"/>
      <c r="F40" s="70"/>
      <c r="G40" s="70"/>
      <c r="H40" s="71">
        <v>2</v>
      </c>
      <c r="I40" s="69" t="s">
        <v>703</v>
      </c>
      <c r="J40" s="69" t="s">
        <v>54</v>
      </c>
      <c r="K40" s="69" t="s">
        <v>54</v>
      </c>
      <c r="L40" s="70" t="s">
        <v>63</v>
      </c>
      <c r="M40" s="70"/>
      <c r="N40" s="70" t="s">
        <v>699</v>
      </c>
      <c r="O40" s="70" t="e">
        <f>#N/A</f>
        <v>#N/A</v>
      </c>
      <c r="P40" s="70" t="e">
        <f>#N/A</f>
        <v>#N/A</v>
      </c>
    </row>
    <row r="41" spans="1:16" s="69" customFormat="1">
      <c r="A41" s="80" t="s">
        <v>157</v>
      </c>
      <c r="B41" s="70" t="s">
        <v>158</v>
      </c>
      <c r="C41" s="72">
        <v>2.01E-2</v>
      </c>
      <c r="D41" s="72">
        <v>2.9992000000000001</v>
      </c>
      <c r="E41" s="70" t="s">
        <v>817</v>
      </c>
      <c r="F41" s="70" t="s">
        <v>818</v>
      </c>
      <c r="G41" s="70"/>
      <c r="H41" s="71">
        <v>3.4</v>
      </c>
      <c r="I41" s="69" t="s">
        <v>710</v>
      </c>
      <c r="J41" s="69" t="s">
        <v>47</v>
      </c>
      <c r="K41" s="69" t="s">
        <v>710</v>
      </c>
      <c r="L41" s="70" t="s">
        <v>48</v>
      </c>
      <c r="M41" s="70"/>
      <c r="N41" s="70" t="s">
        <v>734</v>
      </c>
      <c r="O41" s="70" t="s">
        <v>558</v>
      </c>
      <c r="P41" s="70" t="s">
        <v>538</v>
      </c>
    </row>
    <row r="42" spans="1:16" s="69" customFormat="1">
      <c r="A42" s="70" t="s">
        <v>819</v>
      </c>
      <c r="B42" s="70" t="s">
        <v>361</v>
      </c>
      <c r="C42" s="74">
        <v>9.7999999999999997E-3</v>
      </c>
      <c r="D42" s="74">
        <v>3.1890000000000001</v>
      </c>
      <c r="E42" s="70" t="s">
        <v>820</v>
      </c>
      <c r="F42" s="70" t="s">
        <v>821</v>
      </c>
      <c r="G42" s="70"/>
      <c r="H42" s="71"/>
      <c r="L42" s="70" t="s">
        <v>48</v>
      </c>
      <c r="M42" s="70"/>
      <c r="N42" s="70" t="s">
        <v>734</v>
      </c>
      <c r="O42" s="70" t="s">
        <v>672</v>
      </c>
      <c r="P42" s="70" t="s">
        <v>673</v>
      </c>
    </row>
    <row r="43" spans="1:16" s="69" customFormat="1">
      <c r="A43" s="70" t="s">
        <v>195</v>
      </c>
      <c r="B43" s="70" t="s">
        <v>77</v>
      </c>
      <c r="C43" s="72">
        <v>0.39750000000000002</v>
      </c>
      <c r="D43" s="72">
        <v>2.8761000000000001</v>
      </c>
      <c r="E43" s="70" t="s">
        <v>822</v>
      </c>
      <c r="F43" s="70" t="s">
        <v>823</v>
      </c>
      <c r="G43" s="70"/>
      <c r="H43" s="71">
        <v>3.5</v>
      </c>
      <c r="I43" s="69" t="s">
        <v>710</v>
      </c>
      <c r="J43" s="69" t="s">
        <v>47</v>
      </c>
      <c r="K43" s="69" t="s">
        <v>710</v>
      </c>
      <c r="L43" s="70" t="s">
        <v>63</v>
      </c>
      <c r="M43" s="70"/>
      <c r="N43" s="70" t="s">
        <v>699</v>
      </c>
      <c r="O43" s="70" t="s">
        <v>616</v>
      </c>
      <c r="P43" s="70" t="s">
        <v>538</v>
      </c>
    </row>
    <row r="44" spans="1:16" s="69" customFormat="1">
      <c r="A44" s="70" t="s">
        <v>196</v>
      </c>
      <c r="B44" s="70" t="s">
        <v>197</v>
      </c>
      <c r="C44" s="74">
        <v>1.2200000000000001E-2</v>
      </c>
      <c r="D44" s="74">
        <v>3.1669999999999998</v>
      </c>
      <c r="E44" s="70" t="s">
        <v>824</v>
      </c>
      <c r="F44" s="70" t="s">
        <v>825</v>
      </c>
      <c r="G44" s="70"/>
      <c r="H44" s="71">
        <v>2</v>
      </c>
      <c r="I44" s="69" t="s">
        <v>703</v>
      </c>
      <c r="J44" s="69" t="s">
        <v>54</v>
      </c>
      <c r="K44" s="69" t="s">
        <v>54</v>
      </c>
      <c r="L44" s="70" t="s">
        <v>48</v>
      </c>
      <c r="M44" s="70"/>
      <c r="N44" s="70" t="s">
        <v>699</v>
      </c>
      <c r="O44" s="70" t="e">
        <f>#N/A</f>
        <v>#N/A</v>
      </c>
      <c r="P44" s="70" t="e">
        <f>#N/A</f>
        <v>#N/A</v>
      </c>
    </row>
    <row r="45" spans="1:16" s="69" customFormat="1">
      <c r="A45" s="70" t="s">
        <v>826</v>
      </c>
      <c r="B45" s="70" t="s">
        <v>363</v>
      </c>
      <c r="C45" s="82">
        <v>4.0599999999999997E-2</v>
      </c>
      <c r="D45" s="82">
        <v>2.7919999999999998</v>
      </c>
      <c r="E45" s="70" t="s">
        <v>827</v>
      </c>
      <c r="F45" s="70" t="s">
        <v>828</v>
      </c>
      <c r="G45" s="70"/>
      <c r="H45" s="71">
        <v>3.1</v>
      </c>
      <c r="I45" s="69" t="s">
        <v>710</v>
      </c>
      <c r="J45" s="69" t="s">
        <v>47</v>
      </c>
      <c r="K45" s="69" t="s">
        <v>710</v>
      </c>
      <c r="L45" s="70" t="s">
        <v>63</v>
      </c>
      <c r="M45" s="70"/>
      <c r="N45" s="70" t="s">
        <v>699</v>
      </c>
      <c r="O45" s="70" t="s">
        <v>636</v>
      </c>
      <c r="P45" s="70" t="s">
        <v>541</v>
      </c>
    </row>
    <row r="46" spans="1:16" s="69" customFormat="1">
      <c r="A46" s="70" t="s">
        <v>169</v>
      </c>
      <c r="B46" s="70" t="s">
        <v>46</v>
      </c>
      <c r="C46" s="72">
        <v>1.9699999999999999E-2</v>
      </c>
      <c r="D46" s="72">
        <v>2.9174000000000002</v>
      </c>
      <c r="E46" s="70" t="s">
        <v>829</v>
      </c>
      <c r="F46" s="70" t="s">
        <v>830</v>
      </c>
      <c r="G46" s="70"/>
      <c r="H46" s="71">
        <v>3</v>
      </c>
      <c r="I46" s="69" t="s">
        <v>710</v>
      </c>
      <c r="J46" s="69" t="s">
        <v>47</v>
      </c>
      <c r="K46" s="69" t="s">
        <v>710</v>
      </c>
      <c r="L46" s="70" t="s">
        <v>48</v>
      </c>
      <c r="M46" s="70"/>
      <c r="N46" s="70" t="s">
        <v>699</v>
      </c>
      <c r="O46" s="70" t="s">
        <v>641</v>
      </c>
      <c r="P46" s="70" t="s">
        <v>541</v>
      </c>
    </row>
    <row r="47" spans="1:16" s="69" customFormat="1">
      <c r="A47" s="70" t="s">
        <v>221</v>
      </c>
      <c r="B47" s="70" t="s">
        <v>102</v>
      </c>
      <c r="C47" s="74">
        <v>2.5000000000000001E-2</v>
      </c>
      <c r="D47" s="74">
        <v>3</v>
      </c>
      <c r="E47" s="70" t="s">
        <v>831</v>
      </c>
      <c r="F47" s="70" t="s">
        <v>832</v>
      </c>
      <c r="G47" s="70"/>
      <c r="H47" s="71">
        <v>4</v>
      </c>
      <c r="I47" s="69" t="s">
        <v>51</v>
      </c>
      <c r="J47" s="69" t="s">
        <v>51</v>
      </c>
      <c r="K47" s="69" t="s">
        <v>733</v>
      </c>
      <c r="L47" s="70" t="s">
        <v>48</v>
      </c>
      <c r="M47" s="70"/>
      <c r="N47" s="70" t="s">
        <v>699</v>
      </c>
      <c r="O47" s="70" t="s">
        <v>546</v>
      </c>
      <c r="P47" s="70" t="s">
        <v>538</v>
      </c>
    </row>
    <row r="48" spans="1:16" s="69" customFormat="1">
      <c r="A48" s="70" t="s">
        <v>833</v>
      </c>
      <c r="B48" s="70" t="s">
        <v>365</v>
      </c>
      <c r="C48" s="74">
        <v>1.61E-2</v>
      </c>
      <c r="D48" s="74">
        <v>3</v>
      </c>
      <c r="E48" s="70" t="s">
        <v>834</v>
      </c>
      <c r="F48" s="70" t="s">
        <v>835</v>
      </c>
      <c r="G48" s="70"/>
      <c r="H48" s="71">
        <v>3.9</v>
      </c>
      <c r="I48" s="69" t="s">
        <v>710</v>
      </c>
      <c r="J48" s="69" t="s">
        <v>47</v>
      </c>
      <c r="K48" s="69" t="s">
        <v>710</v>
      </c>
      <c r="L48" s="70" t="s">
        <v>48</v>
      </c>
      <c r="M48" s="70"/>
      <c r="N48" s="70" t="s">
        <v>699</v>
      </c>
      <c r="O48" s="70" t="s">
        <v>546</v>
      </c>
      <c r="P48" s="70" t="s">
        <v>538</v>
      </c>
    </row>
    <row r="49" spans="1:16" s="69" customFormat="1">
      <c r="A49" s="70" t="s">
        <v>836</v>
      </c>
      <c r="B49" s="70" t="s">
        <v>367</v>
      </c>
      <c r="C49" s="74">
        <v>1.8700000000000001E-2</v>
      </c>
      <c r="D49" s="74">
        <v>2.9</v>
      </c>
      <c r="E49" s="70" t="s">
        <v>837</v>
      </c>
      <c r="F49" s="70" t="s">
        <v>838</v>
      </c>
      <c r="G49" s="70"/>
      <c r="H49" s="71">
        <v>4.5</v>
      </c>
      <c r="I49" s="69" t="s">
        <v>51</v>
      </c>
      <c r="J49" s="69" t="s">
        <v>51</v>
      </c>
      <c r="K49" s="69" t="s">
        <v>733</v>
      </c>
      <c r="L49" s="70" t="s">
        <v>63</v>
      </c>
      <c r="M49" s="70"/>
      <c r="N49" s="70" t="s">
        <v>699</v>
      </c>
      <c r="O49" s="70" t="s">
        <v>546</v>
      </c>
      <c r="P49" s="70" t="s">
        <v>538</v>
      </c>
    </row>
    <row r="50" spans="1:16" s="69" customFormat="1">
      <c r="A50" s="70" t="s">
        <v>839</v>
      </c>
      <c r="B50" s="70" t="s">
        <v>369</v>
      </c>
      <c r="C50" s="74">
        <v>2.1100000000000001E-2</v>
      </c>
      <c r="D50" s="74">
        <v>2.9409999999999998</v>
      </c>
      <c r="E50" s="70" t="s">
        <v>840</v>
      </c>
      <c r="F50" s="70" t="s">
        <v>841</v>
      </c>
      <c r="G50" s="70"/>
      <c r="H50" s="71">
        <v>4.5</v>
      </c>
      <c r="I50" s="69" t="s">
        <v>51</v>
      </c>
      <c r="J50" s="69" t="s">
        <v>51</v>
      </c>
      <c r="K50" s="69" t="s">
        <v>733</v>
      </c>
      <c r="L50" s="70" t="s">
        <v>63</v>
      </c>
      <c r="M50" s="70"/>
      <c r="N50" s="70" t="s">
        <v>699</v>
      </c>
      <c r="O50" s="70" t="s">
        <v>546</v>
      </c>
      <c r="P50" s="70" t="s">
        <v>538</v>
      </c>
    </row>
    <row r="51" spans="1:16" s="69" customFormat="1">
      <c r="A51" s="70" t="s">
        <v>842</v>
      </c>
      <c r="B51" s="70" t="s">
        <v>371</v>
      </c>
      <c r="C51" s="77">
        <v>2.6499999999999999E-2</v>
      </c>
      <c r="D51" s="72">
        <v>3.0049999999999999</v>
      </c>
      <c r="E51" s="70" t="s">
        <v>843</v>
      </c>
      <c r="F51" s="70" t="s">
        <v>844</v>
      </c>
      <c r="G51" s="70"/>
      <c r="H51" s="71">
        <v>4.5</v>
      </c>
      <c r="I51" s="69" t="s">
        <v>51</v>
      </c>
      <c r="J51" s="69" t="s">
        <v>51</v>
      </c>
      <c r="K51" s="69" t="s">
        <v>733</v>
      </c>
      <c r="L51" s="70" t="s">
        <v>48</v>
      </c>
      <c r="M51" s="70"/>
      <c r="N51" s="70" t="s">
        <v>750</v>
      </c>
      <c r="O51" s="70" t="s">
        <v>546</v>
      </c>
      <c r="P51" s="70" t="s">
        <v>538</v>
      </c>
    </row>
    <row r="52" spans="1:16" s="69" customFormat="1">
      <c r="A52" s="70" t="s">
        <v>845</v>
      </c>
      <c r="B52" s="70" t="s">
        <v>846</v>
      </c>
      <c r="C52" s="74">
        <v>1E-4</v>
      </c>
      <c r="D52" s="74">
        <v>4.2678000000000003</v>
      </c>
      <c r="E52" s="70" t="s">
        <v>847</v>
      </c>
      <c r="F52" s="70" t="s">
        <v>848</v>
      </c>
      <c r="G52" s="70"/>
      <c r="H52" s="86">
        <v>4</v>
      </c>
      <c r="I52" s="69" t="s">
        <v>51</v>
      </c>
      <c r="J52" s="69" t="s">
        <v>51</v>
      </c>
      <c r="K52" s="69" t="s">
        <v>733</v>
      </c>
      <c r="L52" s="70" t="s">
        <v>38</v>
      </c>
      <c r="M52" s="70"/>
      <c r="N52" s="70" t="s">
        <v>699</v>
      </c>
      <c r="O52" s="70" t="e">
        <f>#N/A</f>
        <v>#N/A</v>
      </c>
      <c r="P52" s="70" t="e">
        <f>#N/A</f>
        <v>#N/A</v>
      </c>
    </row>
    <row r="53" spans="1:16" s="69" customFormat="1">
      <c r="A53" s="70" t="s">
        <v>849</v>
      </c>
      <c r="B53" s="70" t="s">
        <v>850</v>
      </c>
      <c r="C53" s="74">
        <v>1.01E-2</v>
      </c>
      <c r="D53" s="74">
        <v>3.06</v>
      </c>
      <c r="E53" s="70" t="s">
        <v>851</v>
      </c>
      <c r="F53" s="70" t="s">
        <v>852</v>
      </c>
      <c r="G53" s="70"/>
      <c r="H53" s="71">
        <v>4.5</v>
      </c>
      <c r="I53" s="69" t="s">
        <v>51</v>
      </c>
      <c r="J53" s="69" t="s">
        <v>51</v>
      </c>
      <c r="K53" s="69" t="s">
        <v>733</v>
      </c>
      <c r="L53" s="70" t="s">
        <v>38</v>
      </c>
      <c r="M53" s="70"/>
      <c r="N53" s="70" t="s">
        <v>750</v>
      </c>
      <c r="O53" s="70" t="e">
        <f>#N/A</f>
        <v>#N/A</v>
      </c>
      <c r="P53" s="70" t="e">
        <f>#N/A</f>
        <v>#N/A</v>
      </c>
    </row>
    <row r="54" spans="1:16" s="69" customFormat="1">
      <c r="A54" s="70" t="s">
        <v>853</v>
      </c>
      <c r="B54" s="70" t="s">
        <v>486</v>
      </c>
      <c r="C54" s="74">
        <v>1.3599999999999999E-2</v>
      </c>
      <c r="D54" s="74">
        <v>3</v>
      </c>
      <c r="E54" s="70" t="s">
        <v>854</v>
      </c>
      <c r="F54" s="70" t="s">
        <v>855</v>
      </c>
      <c r="G54" s="70"/>
      <c r="H54" s="71">
        <v>4.2</v>
      </c>
      <c r="I54" s="69" t="s">
        <v>51</v>
      </c>
      <c r="J54" s="69" t="s">
        <v>51</v>
      </c>
      <c r="K54" s="69" t="s">
        <v>733</v>
      </c>
      <c r="L54" s="70" t="s">
        <v>38</v>
      </c>
      <c r="M54" s="70"/>
      <c r="N54" s="70" t="s">
        <v>699</v>
      </c>
      <c r="O54" s="70" t="e">
        <f>#N/A</f>
        <v>#N/A</v>
      </c>
      <c r="P54" s="70" t="e">
        <f>#N/A</f>
        <v>#N/A</v>
      </c>
    </row>
    <row r="55" spans="1:16" s="69" customFormat="1">
      <c r="A55" s="70" t="s">
        <v>856</v>
      </c>
      <c r="B55" s="70" t="s">
        <v>857</v>
      </c>
      <c r="C55" s="74">
        <v>1.11E-2</v>
      </c>
      <c r="D55" s="74">
        <v>2.923</v>
      </c>
      <c r="E55" s="70" t="s">
        <v>858</v>
      </c>
      <c r="F55" s="70" t="s">
        <v>859</v>
      </c>
      <c r="G55" s="70"/>
      <c r="H55" s="71">
        <v>4.3</v>
      </c>
      <c r="I55" s="69" t="s">
        <v>51</v>
      </c>
      <c r="J55" s="69" t="s">
        <v>51</v>
      </c>
      <c r="K55" s="69" t="s">
        <v>733</v>
      </c>
      <c r="L55" s="70" t="s">
        <v>38</v>
      </c>
      <c r="M55" s="70"/>
      <c r="N55" s="70" t="s">
        <v>699</v>
      </c>
      <c r="O55" s="70" t="e">
        <f>#N/A</f>
        <v>#N/A</v>
      </c>
      <c r="P55" s="70" t="e">
        <f>#N/A</f>
        <v>#N/A</v>
      </c>
    </row>
    <row r="56" spans="1:16" s="69" customFormat="1">
      <c r="A56" s="70" t="s">
        <v>860</v>
      </c>
      <c r="B56" s="70" t="s">
        <v>373</v>
      </c>
      <c r="C56" s="74">
        <v>6.1000000000000004E-3</v>
      </c>
      <c r="D56" s="74">
        <v>3.01</v>
      </c>
      <c r="E56" s="70" t="s">
        <v>861</v>
      </c>
      <c r="F56" s="70" t="s">
        <v>862</v>
      </c>
      <c r="G56" s="70"/>
      <c r="H56" s="71">
        <v>4</v>
      </c>
      <c r="I56" s="69" t="s">
        <v>51</v>
      </c>
      <c r="J56" s="69" t="s">
        <v>51</v>
      </c>
      <c r="K56" s="69" t="s">
        <v>733</v>
      </c>
      <c r="L56" s="70" t="s">
        <v>38</v>
      </c>
      <c r="M56" s="70"/>
      <c r="N56" s="70" t="s">
        <v>699</v>
      </c>
      <c r="O56" s="70" t="s">
        <v>644</v>
      </c>
      <c r="P56" s="70" t="s">
        <v>645</v>
      </c>
    </row>
    <row r="57" spans="1:16" s="69" customFormat="1">
      <c r="A57" s="70" t="s">
        <v>863</v>
      </c>
      <c r="B57" s="70" t="s">
        <v>864</v>
      </c>
      <c r="C57" s="74">
        <v>1.7000000000000001E-2</v>
      </c>
      <c r="D57" s="74">
        <v>2.98</v>
      </c>
      <c r="E57" s="70" t="s">
        <v>865</v>
      </c>
      <c r="F57" s="70" t="s">
        <v>866</v>
      </c>
      <c r="G57" s="70"/>
      <c r="H57" s="71">
        <v>4.2</v>
      </c>
      <c r="I57" s="69" t="s">
        <v>51</v>
      </c>
      <c r="J57" s="69" t="s">
        <v>51</v>
      </c>
      <c r="K57" s="69" t="s">
        <v>733</v>
      </c>
      <c r="L57" s="70" t="s">
        <v>184</v>
      </c>
      <c r="M57" s="70"/>
      <c r="N57" s="70" t="s">
        <v>750</v>
      </c>
      <c r="O57" s="70" t="e">
        <f>#N/A</f>
        <v>#N/A</v>
      </c>
      <c r="P57" s="70" t="e">
        <f>#N/A</f>
        <v>#N/A</v>
      </c>
    </row>
    <row r="58" spans="1:16" s="69" customFormat="1">
      <c r="A58" s="70" t="s">
        <v>867</v>
      </c>
      <c r="B58" s="70" t="s">
        <v>868</v>
      </c>
      <c r="C58" s="74">
        <v>7.1999999999999998E-3</v>
      </c>
      <c r="D58" s="74">
        <v>3</v>
      </c>
      <c r="E58" s="70" t="s">
        <v>869</v>
      </c>
      <c r="F58" s="70" t="s">
        <v>870</v>
      </c>
      <c r="G58" s="70"/>
      <c r="H58" s="71">
        <v>4.5</v>
      </c>
      <c r="I58" s="69" t="s">
        <v>51</v>
      </c>
      <c r="J58" s="69" t="s">
        <v>51</v>
      </c>
      <c r="K58" s="69" t="s">
        <v>733</v>
      </c>
      <c r="L58" s="70" t="s">
        <v>184</v>
      </c>
      <c r="M58" s="70"/>
      <c r="N58" s="70" t="s">
        <v>699</v>
      </c>
      <c r="O58" s="70" t="e">
        <f>#N/A</f>
        <v>#N/A</v>
      </c>
      <c r="P58" s="70" t="e">
        <f>#N/A</f>
        <v>#N/A</v>
      </c>
    </row>
    <row r="59" spans="1:16" s="69" customFormat="1">
      <c r="A59" s="70" t="s">
        <v>871</v>
      </c>
      <c r="B59" s="70" t="s">
        <v>872</v>
      </c>
      <c r="C59" s="74">
        <v>2.3900000000000001E-2</v>
      </c>
      <c r="D59" s="74">
        <v>3</v>
      </c>
      <c r="E59" s="70" t="s">
        <v>873</v>
      </c>
      <c r="F59" s="70" t="s">
        <v>874</v>
      </c>
      <c r="G59" s="70"/>
      <c r="H59" s="71"/>
      <c r="L59" s="70" t="s">
        <v>48</v>
      </c>
      <c r="M59" s="70"/>
      <c r="N59" s="70" t="s">
        <v>699</v>
      </c>
      <c r="O59" s="70" t="e">
        <f>#N/A</f>
        <v>#N/A</v>
      </c>
      <c r="P59" s="70" t="e">
        <f>#N/A</f>
        <v>#N/A</v>
      </c>
    </row>
    <row r="60" spans="1:16" s="69" customFormat="1">
      <c r="A60" s="70" t="s">
        <v>875</v>
      </c>
      <c r="B60" s="70" t="s">
        <v>876</v>
      </c>
      <c r="C60" s="74"/>
      <c r="D60" s="74"/>
      <c r="E60" s="70" t="s">
        <v>877</v>
      </c>
      <c r="F60" s="70"/>
      <c r="G60" s="70"/>
      <c r="H60" s="71"/>
      <c r="L60" s="70" t="s">
        <v>63</v>
      </c>
      <c r="M60" s="70"/>
      <c r="N60" s="70" t="s">
        <v>699</v>
      </c>
      <c r="O60" s="70" t="e">
        <f>#N/A</f>
        <v>#N/A</v>
      </c>
      <c r="P60" s="70" t="e">
        <f>#N/A</f>
        <v>#N/A</v>
      </c>
    </row>
    <row r="61" spans="1:16" s="69" customFormat="1">
      <c r="A61" s="70" t="s">
        <v>171</v>
      </c>
      <c r="B61" s="70" t="s">
        <v>172</v>
      </c>
      <c r="C61" s="72">
        <v>2.1700000000000001E-2</v>
      </c>
      <c r="D61" s="72">
        <v>3.0350000000000001</v>
      </c>
      <c r="E61" s="70" t="s">
        <v>878</v>
      </c>
      <c r="F61" s="70" t="s">
        <v>879</v>
      </c>
      <c r="G61" s="70"/>
      <c r="H61" s="71">
        <v>4</v>
      </c>
      <c r="I61" s="69" t="s">
        <v>51</v>
      </c>
      <c r="J61" s="69" t="s">
        <v>51</v>
      </c>
      <c r="K61" s="69" t="s">
        <v>771</v>
      </c>
      <c r="L61" s="70" t="s">
        <v>48</v>
      </c>
      <c r="M61" s="70"/>
      <c r="N61" s="70" t="s">
        <v>734</v>
      </c>
      <c r="O61" s="70" t="s">
        <v>587</v>
      </c>
      <c r="P61" s="70" t="s">
        <v>538</v>
      </c>
    </row>
    <row r="62" spans="1:16" s="69" customFormat="1">
      <c r="A62" s="70" t="s">
        <v>880</v>
      </c>
      <c r="B62" s="70" t="s">
        <v>881</v>
      </c>
      <c r="C62" s="74"/>
      <c r="D62" s="74"/>
      <c r="E62" s="70" t="s">
        <v>882</v>
      </c>
      <c r="F62" s="70" t="s">
        <v>883</v>
      </c>
      <c r="G62" s="70"/>
      <c r="H62" s="71"/>
      <c r="L62" s="70" t="s">
        <v>48</v>
      </c>
      <c r="M62" s="70"/>
      <c r="N62" s="70" t="s">
        <v>734</v>
      </c>
      <c r="O62" s="70" t="e">
        <f>#N/A</f>
        <v>#N/A</v>
      </c>
      <c r="P62" s="70" t="e">
        <f>#N/A</f>
        <v>#N/A</v>
      </c>
    </row>
    <row r="63" spans="1:16" s="69" customFormat="1">
      <c r="A63" s="70" t="s">
        <v>884</v>
      </c>
      <c r="B63" s="70" t="s">
        <v>375</v>
      </c>
      <c r="C63" s="72">
        <v>6.0600000000000001E-2</v>
      </c>
      <c r="D63" s="72">
        <v>2.3980000000000001</v>
      </c>
      <c r="E63" s="70" t="s">
        <v>885</v>
      </c>
      <c r="F63" s="70" t="s">
        <v>886</v>
      </c>
      <c r="G63" s="70"/>
      <c r="H63" s="71">
        <v>3.3</v>
      </c>
      <c r="I63" s="69" t="s">
        <v>710</v>
      </c>
      <c r="J63" s="69" t="s">
        <v>47</v>
      </c>
      <c r="K63" s="69" t="s">
        <v>710</v>
      </c>
      <c r="L63" s="70" t="s">
        <v>48</v>
      </c>
      <c r="M63" s="70"/>
      <c r="N63" s="70" t="s">
        <v>699</v>
      </c>
      <c r="O63" s="70" t="s">
        <v>607</v>
      </c>
      <c r="P63" s="70" t="s">
        <v>538</v>
      </c>
    </row>
    <row r="64" spans="1:16" s="69" customFormat="1">
      <c r="A64" s="70" t="s">
        <v>159</v>
      </c>
      <c r="B64" s="70" t="s">
        <v>71</v>
      </c>
      <c r="C64" s="72">
        <v>2.9600000000000001E-2</v>
      </c>
      <c r="D64" s="72">
        <v>2.9895</v>
      </c>
      <c r="E64" s="70" t="s">
        <v>887</v>
      </c>
      <c r="F64" s="70" t="s">
        <v>888</v>
      </c>
      <c r="G64" s="70"/>
      <c r="H64" s="71">
        <v>2.7</v>
      </c>
      <c r="I64" s="69" t="s">
        <v>703</v>
      </c>
      <c r="J64" s="69" t="s">
        <v>54</v>
      </c>
      <c r="K64" s="69" t="s">
        <v>54</v>
      </c>
      <c r="L64" s="70" t="s">
        <v>48</v>
      </c>
      <c r="M64" s="70"/>
      <c r="N64" s="70" t="s">
        <v>734</v>
      </c>
      <c r="O64" s="70" t="s">
        <v>550</v>
      </c>
      <c r="P64" s="70" t="s">
        <v>538</v>
      </c>
    </row>
    <row r="65" spans="1:16" s="69" customFormat="1">
      <c r="A65" s="70" t="s">
        <v>889</v>
      </c>
      <c r="B65" s="70" t="s">
        <v>377</v>
      </c>
      <c r="C65" s="74">
        <v>6.7999999999999996E-3</v>
      </c>
      <c r="D65" s="74">
        <v>3.0249999999999999</v>
      </c>
      <c r="E65" s="70" t="s">
        <v>890</v>
      </c>
      <c r="F65" s="70" t="s">
        <v>891</v>
      </c>
      <c r="G65" s="70"/>
      <c r="H65" s="71">
        <v>2</v>
      </c>
      <c r="I65" s="69" t="s">
        <v>703</v>
      </c>
      <c r="J65" s="69" t="s">
        <v>54</v>
      </c>
      <c r="K65" s="69" t="s">
        <v>54</v>
      </c>
      <c r="L65" s="70" t="s">
        <v>63</v>
      </c>
      <c r="M65" s="70"/>
      <c r="N65" s="70" t="s">
        <v>699</v>
      </c>
      <c r="O65" s="70" t="s">
        <v>675</v>
      </c>
      <c r="P65" s="70" t="s">
        <v>676</v>
      </c>
    </row>
    <row r="66" spans="1:16" s="69" customFormat="1">
      <c r="A66" s="70" t="s">
        <v>137</v>
      </c>
      <c r="B66" s="70" t="s">
        <v>276</v>
      </c>
      <c r="C66" s="74">
        <v>0.28499999999999998</v>
      </c>
      <c r="D66" s="74">
        <v>2.3450000000000002</v>
      </c>
      <c r="E66" s="70" t="s">
        <v>892</v>
      </c>
      <c r="F66" s="70" t="s">
        <v>893</v>
      </c>
      <c r="G66" s="70"/>
      <c r="H66" s="71">
        <v>3.5</v>
      </c>
      <c r="I66" s="69" t="s">
        <v>710</v>
      </c>
      <c r="J66" s="69" t="s">
        <v>47</v>
      </c>
      <c r="K66" s="69" t="s">
        <v>710</v>
      </c>
      <c r="L66" s="70" t="s">
        <v>63</v>
      </c>
      <c r="M66" s="70"/>
      <c r="N66" s="70" t="s">
        <v>699</v>
      </c>
      <c r="O66" s="70" t="s">
        <v>633</v>
      </c>
      <c r="P66" s="70" t="s">
        <v>541</v>
      </c>
    </row>
    <row r="67" spans="1:16" s="69" customFormat="1">
      <c r="A67" s="70" t="s">
        <v>179</v>
      </c>
      <c r="B67" s="70" t="s">
        <v>110</v>
      </c>
      <c r="C67" s="72">
        <v>5.2300000000000003E-3</v>
      </c>
      <c r="D67" s="72">
        <v>3.41655</v>
      </c>
      <c r="E67" s="70" t="s">
        <v>894</v>
      </c>
      <c r="F67" s="70" t="s">
        <v>895</v>
      </c>
      <c r="G67" s="70"/>
      <c r="H67" s="71">
        <v>3.4</v>
      </c>
      <c r="I67" s="69" t="s">
        <v>710</v>
      </c>
      <c r="J67" s="69" t="s">
        <v>84</v>
      </c>
      <c r="K67" s="69" t="s">
        <v>710</v>
      </c>
      <c r="L67" s="70" t="s">
        <v>48</v>
      </c>
      <c r="M67" s="70"/>
      <c r="N67" s="70" t="s">
        <v>699</v>
      </c>
      <c r="O67" s="70" t="s">
        <v>575</v>
      </c>
      <c r="P67" s="70" t="s">
        <v>538</v>
      </c>
    </row>
    <row r="68" spans="1:16" s="69" customFormat="1">
      <c r="A68" s="70" t="s">
        <v>896</v>
      </c>
      <c r="B68" s="70" t="s">
        <v>897</v>
      </c>
      <c r="C68" s="72">
        <v>1.5970000000000002E-2</v>
      </c>
      <c r="D68" s="72">
        <v>3.0422500000000001</v>
      </c>
      <c r="E68" s="70" t="s">
        <v>898</v>
      </c>
      <c r="F68" s="70" t="s">
        <v>899</v>
      </c>
      <c r="G68" s="70"/>
      <c r="H68" s="71">
        <v>3.4</v>
      </c>
      <c r="I68" s="69" t="s">
        <v>710</v>
      </c>
      <c r="J68" s="69" t="s">
        <v>47</v>
      </c>
      <c r="K68" s="69" t="s">
        <v>710</v>
      </c>
      <c r="L68" s="70" t="s">
        <v>48</v>
      </c>
      <c r="M68" s="70"/>
      <c r="N68" s="70" t="s">
        <v>699</v>
      </c>
      <c r="O68" s="70" t="e">
        <f>#N/A</f>
        <v>#N/A</v>
      </c>
      <c r="P68" s="70" t="e">
        <f>#N/A</f>
        <v>#N/A</v>
      </c>
    </row>
    <row r="69" spans="1:16" s="69" customFormat="1">
      <c r="A69" s="70" t="s">
        <v>900</v>
      </c>
      <c r="B69" s="70" t="s">
        <v>901</v>
      </c>
      <c r="C69" s="74"/>
      <c r="D69" s="74"/>
      <c r="E69" s="70"/>
      <c r="F69" s="70"/>
      <c r="G69" s="70"/>
      <c r="H69" s="71"/>
      <c r="L69" s="70"/>
      <c r="M69" s="70"/>
      <c r="N69" s="70"/>
      <c r="O69" s="70" t="e">
        <f>#N/A</f>
        <v>#N/A</v>
      </c>
      <c r="P69" s="70" t="e">
        <f>#N/A</f>
        <v>#N/A</v>
      </c>
    </row>
    <row r="70" spans="1:16" s="69" customFormat="1">
      <c r="A70" s="70" t="s">
        <v>170</v>
      </c>
      <c r="B70" s="70" t="s">
        <v>62</v>
      </c>
      <c r="C70" s="72">
        <v>3.32E-2</v>
      </c>
      <c r="D70" s="72">
        <v>3</v>
      </c>
      <c r="E70" s="70" t="s">
        <v>902</v>
      </c>
      <c r="F70" s="70" t="s">
        <v>903</v>
      </c>
      <c r="G70" s="70"/>
      <c r="H70" s="71">
        <v>3.9</v>
      </c>
      <c r="I70" s="69" t="s">
        <v>710</v>
      </c>
      <c r="J70" s="69" t="s">
        <v>47</v>
      </c>
      <c r="K70" s="69" t="s">
        <v>710</v>
      </c>
      <c r="L70" s="70" t="s">
        <v>63</v>
      </c>
      <c r="M70" s="70"/>
      <c r="N70" s="70" t="s">
        <v>699</v>
      </c>
      <c r="O70" s="70" t="s">
        <v>604</v>
      </c>
      <c r="P70" s="70" t="s">
        <v>538</v>
      </c>
    </row>
    <row r="71" spans="1:16" s="69" customFormat="1">
      <c r="A71" s="70" t="s">
        <v>166</v>
      </c>
      <c r="B71" s="70" t="s">
        <v>167</v>
      </c>
      <c r="C71" s="72">
        <v>2.76E-2</v>
      </c>
      <c r="D71" s="72">
        <v>3</v>
      </c>
      <c r="E71" s="70" t="s">
        <v>904</v>
      </c>
      <c r="F71" s="70" t="s">
        <v>905</v>
      </c>
      <c r="G71" s="70"/>
      <c r="H71" s="71">
        <v>4</v>
      </c>
      <c r="I71" s="69" t="s">
        <v>51</v>
      </c>
      <c r="J71" s="69" t="s">
        <v>51</v>
      </c>
      <c r="K71" s="69" t="s">
        <v>733</v>
      </c>
      <c r="L71" s="70" t="s">
        <v>48</v>
      </c>
      <c r="M71" s="70"/>
      <c r="N71" s="70" t="s">
        <v>734</v>
      </c>
      <c r="O71" s="70" t="s">
        <v>604</v>
      </c>
      <c r="P71" s="70" t="s">
        <v>538</v>
      </c>
    </row>
    <row r="72" spans="1:16" s="69" customFormat="1">
      <c r="A72" s="70" t="s">
        <v>906</v>
      </c>
      <c r="B72" s="70" t="s">
        <v>907</v>
      </c>
      <c r="C72" s="74"/>
      <c r="D72" s="74"/>
      <c r="E72" s="70" t="s">
        <v>908</v>
      </c>
      <c r="F72" s="70"/>
      <c r="G72" s="70"/>
      <c r="H72" s="71">
        <v>2.25</v>
      </c>
      <c r="I72" s="69" t="s">
        <v>703</v>
      </c>
      <c r="J72" s="69" t="s">
        <v>54</v>
      </c>
      <c r="K72" s="69" t="s">
        <v>54</v>
      </c>
      <c r="L72" s="70"/>
      <c r="M72" s="70"/>
      <c r="N72" s="70"/>
      <c r="O72" s="70" t="e">
        <f>#N/A</f>
        <v>#N/A</v>
      </c>
      <c r="P72" s="70" t="e">
        <f>#N/A</f>
        <v>#N/A</v>
      </c>
    </row>
    <row r="73" spans="1:16" s="69" customFormat="1">
      <c r="A73" s="70" t="s">
        <v>909</v>
      </c>
      <c r="B73" s="70" t="s">
        <v>910</v>
      </c>
      <c r="C73" s="74">
        <v>2.29E-2</v>
      </c>
      <c r="D73" s="74">
        <v>2.78</v>
      </c>
      <c r="E73" s="70" t="s">
        <v>911</v>
      </c>
      <c r="F73" s="70" t="s">
        <v>912</v>
      </c>
      <c r="G73" s="70"/>
      <c r="H73" s="71"/>
      <c r="L73" s="70" t="s">
        <v>48</v>
      </c>
      <c r="M73" s="70"/>
      <c r="N73" s="70" t="s">
        <v>734</v>
      </c>
      <c r="O73" s="70" t="e">
        <f>#N/A</f>
        <v>#N/A</v>
      </c>
      <c r="P73" s="70" t="e">
        <f>#N/A</f>
        <v>#N/A</v>
      </c>
    </row>
    <row r="74" spans="1:16" s="69" customFormat="1">
      <c r="A74" s="70" t="s">
        <v>913</v>
      </c>
      <c r="B74" s="70" t="s">
        <v>379</v>
      </c>
      <c r="C74" s="85">
        <v>0.297619048</v>
      </c>
      <c r="D74" s="85">
        <v>3.0395136780000001</v>
      </c>
      <c r="E74" s="70" t="s">
        <v>914</v>
      </c>
      <c r="F74" s="70" t="s">
        <v>915</v>
      </c>
      <c r="G74" s="70"/>
      <c r="H74" s="75">
        <v>2</v>
      </c>
      <c r="I74" s="69" t="s">
        <v>703</v>
      </c>
      <c r="J74" s="69" t="s">
        <v>54</v>
      </c>
      <c r="K74" s="69" t="s">
        <v>54</v>
      </c>
      <c r="L74" s="70" t="s">
        <v>48</v>
      </c>
      <c r="M74" s="70"/>
      <c r="N74" s="70" t="s">
        <v>699</v>
      </c>
      <c r="O74" s="70" t="s">
        <v>537</v>
      </c>
      <c r="P74" s="70" t="s">
        <v>538</v>
      </c>
    </row>
    <row r="75" spans="1:16" s="69" customFormat="1">
      <c r="A75" s="70" t="s">
        <v>916</v>
      </c>
      <c r="B75" s="70" t="s">
        <v>917</v>
      </c>
      <c r="C75" s="72">
        <v>6.6E-3</v>
      </c>
      <c r="D75" s="72">
        <v>3.1255000000000002</v>
      </c>
      <c r="E75" s="70" t="s">
        <v>918</v>
      </c>
      <c r="F75" s="70" t="s">
        <v>919</v>
      </c>
      <c r="G75" s="70"/>
      <c r="H75" s="71">
        <v>2.7</v>
      </c>
      <c r="I75" s="69" t="s">
        <v>703</v>
      </c>
      <c r="J75" s="69" t="s">
        <v>54</v>
      </c>
      <c r="K75" s="69" t="s">
        <v>54</v>
      </c>
      <c r="L75" s="70" t="s">
        <v>48</v>
      </c>
      <c r="M75" s="70"/>
      <c r="N75" s="70" t="s">
        <v>734</v>
      </c>
      <c r="O75" s="70" t="e">
        <f>#N/A</f>
        <v>#N/A</v>
      </c>
      <c r="P75" s="70" t="e">
        <f>#N/A</f>
        <v>#N/A</v>
      </c>
    </row>
    <row r="76" spans="1:16" s="69" customFormat="1">
      <c r="A76" s="70" t="s">
        <v>920</v>
      </c>
      <c r="B76" s="70" t="s">
        <v>921</v>
      </c>
      <c r="C76" s="74"/>
      <c r="D76" s="74"/>
      <c r="E76" s="70"/>
      <c r="F76" s="70"/>
      <c r="G76" s="70"/>
      <c r="H76" s="71">
        <v>2</v>
      </c>
      <c r="I76" s="69" t="s">
        <v>703</v>
      </c>
      <c r="J76" s="69" t="s">
        <v>54</v>
      </c>
      <c r="K76" s="69" t="s">
        <v>54</v>
      </c>
      <c r="L76" s="70" t="s">
        <v>63</v>
      </c>
      <c r="M76" s="70"/>
      <c r="N76" s="70" t="s">
        <v>699</v>
      </c>
      <c r="O76" s="70" t="e">
        <f>#N/A</f>
        <v>#N/A</v>
      </c>
      <c r="P76" s="70" t="e">
        <f>#N/A</f>
        <v>#N/A</v>
      </c>
    </row>
    <row r="77" spans="1:16" s="69" customFormat="1">
      <c r="A77" s="70" t="s">
        <v>922</v>
      </c>
      <c r="B77" s="70" t="s">
        <v>923</v>
      </c>
      <c r="C77" s="74"/>
      <c r="D77" s="74"/>
      <c r="E77" s="70"/>
      <c r="F77" s="70"/>
      <c r="G77" s="70"/>
      <c r="H77" s="71">
        <v>2</v>
      </c>
      <c r="I77" s="69" t="s">
        <v>703</v>
      </c>
      <c r="J77" s="69" t="s">
        <v>54</v>
      </c>
      <c r="K77" s="69" t="s">
        <v>54</v>
      </c>
      <c r="L77" s="70"/>
      <c r="M77" s="70"/>
      <c r="N77" s="70"/>
      <c r="O77" s="70" t="e">
        <f>#N/A</f>
        <v>#N/A</v>
      </c>
      <c r="P77" s="70" t="e">
        <f>#N/A</f>
        <v>#N/A</v>
      </c>
    </row>
    <row r="78" spans="1:16" s="69" customFormat="1">
      <c r="A78" s="70" t="s">
        <v>924</v>
      </c>
      <c r="B78" s="70" t="s">
        <v>925</v>
      </c>
      <c r="C78" s="74">
        <v>7.1000000000000004E-3</v>
      </c>
      <c r="D78" s="74">
        <v>3</v>
      </c>
      <c r="E78" s="70" t="s">
        <v>926</v>
      </c>
      <c r="F78" s="70" t="s">
        <v>927</v>
      </c>
      <c r="G78" s="70"/>
      <c r="H78" s="71"/>
      <c r="L78" s="70" t="s">
        <v>226</v>
      </c>
      <c r="M78" s="70"/>
      <c r="N78" s="70" t="s">
        <v>699</v>
      </c>
      <c r="O78" s="70" t="e">
        <f>#N/A</f>
        <v>#N/A</v>
      </c>
      <c r="P78" s="70" t="e">
        <f>#N/A</f>
        <v>#N/A</v>
      </c>
    </row>
    <row r="79" spans="1:16" s="69" customFormat="1">
      <c r="A79" s="70" t="s">
        <v>928</v>
      </c>
      <c r="B79" s="70" t="s">
        <v>381</v>
      </c>
      <c r="C79" s="74">
        <v>7.1000000000000004E-3</v>
      </c>
      <c r="D79" s="74">
        <v>3</v>
      </c>
      <c r="E79" s="70" t="s">
        <v>929</v>
      </c>
      <c r="F79" s="70" t="s">
        <v>930</v>
      </c>
      <c r="G79" s="70"/>
      <c r="H79" s="71">
        <v>3.5</v>
      </c>
      <c r="I79" s="69" t="s">
        <v>710</v>
      </c>
      <c r="J79" s="69" t="s">
        <v>47</v>
      </c>
      <c r="K79" s="69" t="s">
        <v>710</v>
      </c>
      <c r="L79" s="70" t="s">
        <v>226</v>
      </c>
      <c r="M79" s="70"/>
      <c r="N79" s="70" t="s">
        <v>699</v>
      </c>
      <c r="O79" s="70" t="s">
        <v>656</v>
      </c>
      <c r="P79" s="70" t="s">
        <v>657</v>
      </c>
    </row>
    <row r="80" spans="1:16" s="69" customFormat="1">
      <c r="A80" s="70" t="s">
        <v>931</v>
      </c>
      <c r="B80" s="70" t="s">
        <v>932</v>
      </c>
      <c r="C80" s="74">
        <v>0.01</v>
      </c>
      <c r="D80" s="74">
        <v>3.15</v>
      </c>
      <c r="E80" s="70" t="s">
        <v>933</v>
      </c>
      <c r="F80" s="70" t="s">
        <v>934</v>
      </c>
      <c r="G80" s="70"/>
      <c r="H80" s="71"/>
      <c r="L80" s="70" t="s">
        <v>63</v>
      </c>
      <c r="M80" s="70"/>
      <c r="N80" s="70" t="s">
        <v>699</v>
      </c>
      <c r="O80" s="70" t="e">
        <f>#N/A</f>
        <v>#N/A</v>
      </c>
      <c r="P80" s="70" t="e">
        <f>#N/A</f>
        <v>#N/A</v>
      </c>
    </row>
    <row r="81" spans="1:16" s="69" customFormat="1">
      <c r="A81" s="70" t="s">
        <v>935</v>
      </c>
      <c r="B81" s="70" t="s">
        <v>383</v>
      </c>
      <c r="C81" s="74">
        <v>1.7000000000000001E-2</v>
      </c>
      <c r="D81" s="74">
        <v>3</v>
      </c>
      <c r="E81" s="70" t="s">
        <v>936</v>
      </c>
      <c r="F81" s="70" t="s">
        <v>937</v>
      </c>
      <c r="G81" s="70"/>
      <c r="H81" s="71">
        <v>4.5</v>
      </c>
      <c r="I81" s="69" t="s">
        <v>51</v>
      </c>
      <c r="J81" s="69" t="s">
        <v>51</v>
      </c>
      <c r="K81" s="69" t="s">
        <v>733</v>
      </c>
      <c r="L81" s="70" t="s">
        <v>48</v>
      </c>
      <c r="M81" s="70"/>
      <c r="N81" s="70" t="s">
        <v>699</v>
      </c>
      <c r="O81" s="70" t="s">
        <v>587</v>
      </c>
      <c r="P81" s="70" t="s">
        <v>538</v>
      </c>
    </row>
    <row r="82" spans="1:16" s="69" customFormat="1">
      <c r="A82" s="70" t="s">
        <v>938</v>
      </c>
      <c r="B82" s="70" t="s">
        <v>939</v>
      </c>
      <c r="C82" s="74"/>
      <c r="D82" s="74"/>
      <c r="E82" s="70" t="s">
        <v>940</v>
      </c>
      <c r="F82" s="70" t="s">
        <v>941</v>
      </c>
      <c r="G82" s="70"/>
      <c r="H82" s="71"/>
      <c r="L82" s="70" t="s">
        <v>63</v>
      </c>
      <c r="M82" s="70"/>
      <c r="N82" s="70" t="s">
        <v>699</v>
      </c>
      <c r="O82" s="70" t="e">
        <f>#N/A</f>
        <v>#N/A</v>
      </c>
      <c r="P82" s="70" t="e">
        <f>#N/A</f>
        <v>#N/A</v>
      </c>
    </row>
    <row r="83" spans="1:16" s="69" customFormat="1">
      <c r="A83" s="70" t="s">
        <v>138</v>
      </c>
      <c r="B83" s="70" t="s">
        <v>126</v>
      </c>
      <c r="C83" s="77">
        <v>2.1899999999999999E-2</v>
      </c>
      <c r="D83" s="72">
        <v>3</v>
      </c>
      <c r="E83" s="70" t="s">
        <v>942</v>
      </c>
      <c r="F83" s="70" t="s">
        <v>943</v>
      </c>
      <c r="G83" s="70"/>
      <c r="H83" s="71">
        <v>3.3</v>
      </c>
      <c r="I83" s="69" t="s">
        <v>710</v>
      </c>
      <c r="J83" s="69" t="s">
        <v>47</v>
      </c>
      <c r="K83" s="69" t="s">
        <v>710</v>
      </c>
      <c r="L83" s="70" t="s">
        <v>63</v>
      </c>
      <c r="M83" s="70"/>
      <c r="N83" s="70" t="s">
        <v>699</v>
      </c>
      <c r="O83" s="70" t="s">
        <v>633</v>
      </c>
      <c r="P83" s="70" t="s">
        <v>541</v>
      </c>
    </row>
    <row r="84" spans="1:16" s="69" customFormat="1">
      <c r="A84" s="70" t="s">
        <v>283</v>
      </c>
      <c r="B84" s="70" t="s">
        <v>264</v>
      </c>
      <c r="C84" s="77">
        <v>0.28499999999999998</v>
      </c>
      <c r="D84" s="72">
        <v>2.3450000000000002</v>
      </c>
      <c r="E84" s="70" t="s">
        <v>944</v>
      </c>
      <c r="F84" s="70" t="s">
        <v>945</v>
      </c>
      <c r="G84" s="70"/>
      <c r="H84" s="71">
        <v>3.3</v>
      </c>
      <c r="I84" s="69" t="s">
        <v>710</v>
      </c>
      <c r="J84" s="69" t="s">
        <v>47</v>
      </c>
      <c r="K84" s="69" t="s">
        <v>710</v>
      </c>
      <c r="L84" s="70" t="s">
        <v>63</v>
      </c>
      <c r="M84" s="70"/>
      <c r="N84" s="70" t="s">
        <v>699</v>
      </c>
      <c r="O84" s="70" t="s">
        <v>633</v>
      </c>
      <c r="P84" s="70" t="s">
        <v>541</v>
      </c>
    </row>
    <row r="85" spans="1:16" s="69" customFormat="1">
      <c r="A85" s="70" t="s">
        <v>946</v>
      </c>
      <c r="B85" s="70" t="s">
        <v>947</v>
      </c>
      <c r="C85" s="72">
        <v>2.4500000000000001E-2</v>
      </c>
      <c r="D85" s="72">
        <v>2.72</v>
      </c>
      <c r="E85" s="70" t="s">
        <v>948</v>
      </c>
      <c r="F85" s="70" t="s">
        <v>949</v>
      </c>
      <c r="G85" s="70"/>
      <c r="H85" s="71">
        <v>3.3</v>
      </c>
      <c r="I85" s="69" t="s">
        <v>710</v>
      </c>
      <c r="J85" s="69" t="s">
        <v>47</v>
      </c>
      <c r="K85" s="69" t="s">
        <v>710</v>
      </c>
      <c r="L85" s="70" t="s">
        <v>184</v>
      </c>
      <c r="M85" s="70"/>
      <c r="N85" s="70" t="s">
        <v>699</v>
      </c>
      <c r="O85" s="70" t="e">
        <f>#N/A</f>
        <v>#N/A</v>
      </c>
      <c r="P85" s="70" t="e">
        <f>#N/A</f>
        <v>#N/A</v>
      </c>
    </row>
    <row r="86" spans="1:16" s="69" customFormat="1">
      <c r="A86" s="70" t="s">
        <v>950</v>
      </c>
      <c r="B86" s="70" t="s">
        <v>493</v>
      </c>
      <c r="C86" s="74">
        <v>1.1999999999999999E-3</v>
      </c>
      <c r="D86" s="74">
        <v>3.1389999999999998</v>
      </c>
      <c r="E86" s="70" t="s">
        <v>951</v>
      </c>
      <c r="F86" s="70" t="s">
        <v>952</v>
      </c>
      <c r="G86" s="70"/>
      <c r="H86" s="71"/>
      <c r="L86" s="70" t="s">
        <v>63</v>
      </c>
      <c r="M86" s="70"/>
      <c r="N86" s="70" t="s">
        <v>699</v>
      </c>
      <c r="O86" s="70" t="e">
        <f>#N/A</f>
        <v>#N/A</v>
      </c>
      <c r="P86" s="70" t="e">
        <f>#N/A</f>
        <v>#N/A</v>
      </c>
    </row>
    <row r="87" spans="1:16" s="69" customFormat="1">
      <c r="A87" s="70" t="s">
        <v>953</v>
      </c>
      <c r="B87" s="70" t="s">
        <v>954</v>
      </c>
      <c r="C87" s="74">
        <v>1E-3</v>
      </c>
      <c r="D87" s="74">
        <v>3.29</v>
      </c>
      <c r="E87" s="70" t="s">
        <v>955</v>
      </c>
      <c r="F87" s="70" t="s">
        <v>956</v>
      </c>
      <c r="G87" s="70"/>
      <c r="H87" s="71"/>
      <c r="L87" s="70" t="s">
        <v>63</v>
      </c>
      <c r="M87" s="70"/>
      <c r="N87" s="70" t="s">
        <v>699</v>
      </c>
      <c r="O87" s="70" t="e">
        <f>#N/A</f>
        <v>#N/A</v>
      </c>
      <c r="P87" s="70" t="e">
        <f>#N/A</f>
        <v>#N/A</v>
      </c>
    </row>
    <row r="88" spans="1:16" s="69" customFormat="1">
      <c r="A88" s="70" t="s">
        <v>222</v>
      </c>
      <c r="B88" s="70" t="s">
        <v>128</v>
      </c>
      <c r="C88" s="72">
        <v>1.1999999999999999E-3</v>
      </c>
      <c r="D88" s="72">
        <v>3</v>
      </c>
      <c r="E88" s="70" t="s">
        <v>957</v>
      </c>
      <c r="F88" s="70" t="s">
        <v>958</v>
      </c>
      <c r="G88" s="70"/>
      <c r="H88" s="71">
        <v>4</v>
      </c>
      <c r="I88" s="69" t="s">
        <v>51</v>
      </c>
      <c r="J88" s="69" t="s">
        <v>51</v>
      </c>
      <c r="K88" s="69" t="s">
        <v>733</v>
      </c>
      <c r="L88" s="70" t="s">
        <v>63</v>
      </c>
      <c r="M88" s="70"/>
      <c r="N88" s="70" t="s">
        <v>699</v>
      </c>
      <c r="O88" s="70" t="s">
        <v>524</v>
      </c>
      <c r="P88" s="70" t="s">
        <v>525</v>
      </c>
    </row>
    <row r="89" spans="1:16" s="69" customFormat="1">
      <c r="A89" s="70" t="s">
        <v>959</v>
      </c>
      <c r="B89" s="70" t="s">
        <v>960</v>
      </c>
      <c r="C89" s="72">
        <v>1.1999999999999999E-3</v>
      </c>
      <c r="D89" s="72">
        <v>3</v>
      </c>
      <c r="E89" s="70" t="s">
        <v>961</v>
      </c>
      <c r="F89" s="70" t="s">
        <v>962</v>
      </c>
      <c r="G89" s="70"/>
      <c r="H89" s="71"/>
      <c r="L89" s="70" t="s">
        <v>48</v>
      </c>
      <c r="M89" s="70"/>
      <c r="N89" s="70" t="s">
        <v>699</v>
      </c>
      <c r="O89" s="70" t="e">
        <f>#N/A</f>
        <v>#N/A</v>
      </c>
      <c r="P89" s="70" t="e">
        <f>#N/A</f>
        <v>#N/A</v>
      </c>
    </row>
    <row r="90" spans="1:16" s="69" customFormat="1">
      <c r="A90" s="70" t="s">
        <v>963</v>
      </c>
      <c r="B90" s="70" t="s">
        <v>964</v>
      </c>
      <c r="C90" s="72"/>
      <c r="D90" s="72"/>
      <c r="E90" s="70" t="s">
        <v>965</v>
      </c>
      <c r="F90" s="70"/>
      <c r="G90" s="70"/>
      <c r="H90" s="71">
        <v>2.9</v>
      </c>
      <c r="I90" s="69" t="s">
        <v>703</v>
      </c>
      <c r="J90" s="69" t="s">
        <v>54</v>
      </c>
      <c r="K90" s="69" t="s">
        <v>54</v>
      </c>
      <c r="L90" s="70" t="s">
        <v>63</v>
      </c>
      <c r="M90" s="70"/>
      <c r="N90" s="70" t="s">
        <v>699</v>
      </c>
      <c r="O90" s="70" t="e">
        <f>#N/A</f>
        <v>#N/A</v>
      </c>
      <c r="P90" s="70" t="e">
        <f>#N/A</f>
        <v>#N/A</v>
      </c>
    </row>
    <row r="91" spans="1:16" s="69" customFormat="1">
      <c r="A91" s="70" t="s">
        <v>966</v>
      </c>
      <c r="B91" s="70" t="s">
        <v>967</v>
      </c>
      <c r="C91" s="74"/>
      <c r="D91" s="74"/>
      <c r="E91" s="70" t="s">
        <v>968</v>
      </c>
      <c r="F91" s="70" t="s">
        <v>969</v>
      </c>
      <c r="G91" s="70"/>
      <c r="H91" s="71">
        <v>2</v>
      </c>
      <c r="I91" s="69" t="s">
        <v>703</v>
      </c>
      <c r="J91" s="69" t="s">
        <v>54</v>
      </c>
      <c r="K91" s="69" t="s">
        <v>54</v>
      </c>
      <c r="L91" s="70" t="s">
        <v>63</v>
      </c>
      <c r="M91" s="70"/>
      <c r="N91" s="70" t="s">
        <v>699</v>
      </c>
      <c r="O91" s="70" t="e">
        <f>#N/A</f>
        <v>#N/A</v>
      </c>
      <c r="P91" s="70" t="e">
        <f>#N/A</f>
        <v>#N/A</v>
      </c>
    </row>
    <row r="92" spans="1:16" s="69" customFormat="1">
      <c r="A92" s="70" t="s">
        <v>185</v>
      </c>
      <c r="B92" s="70" t="s">
        <v>186</v>
      </c>
      <c r="C92" s="72">
        <v>8.0000000000000002E-3</v>
      </c>
      <c r="D92" s="72">
        <v>3.137</v>
      </c>
      <c r="E92" s="70" t="s">
        <v>970</v>
      </c>
      <c r="F92" s="70" t="s">
        <v>971</v>
      </c>
      <c r="G92" s="70"/>
      <c r="H92" s="71">
        <v>3.5</v>
      </c>
      <c r="I92" s="69" t="s">
        <v>710</v>
      </c>
      <c r="J92" s="69" t="s">
        <v>47</v>
      </c>
      <c r="K92" s="69" t="s">
        <v>710</v>
      </c>
      <c r="L92" s="70" t="s">
        <v>48</v>
      </c>
      <c r="M92" s="70"/>
      <c r="N92" s="70" t="s">
        <v>699</v>
      </c>
      <c r="O92" s="70" t="s">
        <v>663</v>
      </c>
      <c r="P92" s="70" t="s">
        <v>538</v>
      </c>
    </row>
    <row r="93" spans="1:16" s="69" customFormat="1">
      <c r="A93" s="70" t="s">
        <v>972</v>
      </c>
      <c r="B93" s="70" t="s">
        <v>385</v>
      </c>
      <c r="C93" s="74">
        <v>1.35E-2</v>
      </c>
      <c r="D93" s="74">
        <v>2.92</v>
      </c>
      <c r="E93" s="70" t="s">
        <v>973</v>
      </c>
      <c r="F93" s="70" t="s">
        <v>974</v>
      </c>
      <c r="G93" s="70"/>
      <c r="H93" s="71">
        <v>3.6</v>
      </c>
      <c r="I93" s="69" t="s">
        <v>710</v>
      </c>
      <c r="J93" s="69" t="s">
        <v>47</v>
      </c>
      <c r="K93" s="69" t="s">
        <v>710</v>
      </c>
      <c r="L93" s="70" t="s">
        <v>63</v>
      </c>
      <c r="M93" s="70"/>
      <c r="N93" s="70" t="s">
        <v>699</v>
      </c>
      <c r="O93" s="70" t="s">
        <v>546</v>
      </c>
      <c r="P93" s="70" t="s">
        <v>538</v>
      </c>
    </row>
    <row r="94" spans="1:16" s="69" customFormat="1">
      <c r="A94" s="70" t="s">
        <v>224</v>
      </c>
      <c r="B94" s="70" t="s">
        <v>225</v>
      </c>
      <c r="C94" s="74">
        <v>6.7999999999999996E-3</v>
      </c>
      <c r="D94" s="74">
        <v>3.0249999999999999</v>
      </c>
      <c r="E94" s="70" t="s">
        <v>975</v>
      </c>
      <c r="F94" s="70" t="s">
        <v>976</v>
      </c>
      <c r="G94" s="70"/>
      <c r="H94" s="71">
        <v>4</v>
      </c>
      <c r="I94" s="69" t="s">
        <v>51</v>
      </c>
      <c r="J94" s="69" t="s">
        <v>51</v>
      </c>
      <c r="K94" s="69" t="s">
        <v>977</v>
      </c>
      <c r="L94" s="70" t="s">
        <v>226</v>
      </c>
      <c r="M94" s="70"/>
      <c r="N94" s="70" t="s">
        <v>699</v>
      </c>
      <c r="O94" s="70" t="e">
        <f>#N/A</f>
        <v>#N/A</v>
      </c>
      <c r="P94" s="70" t="e">
        <f>#N/A</f>
        <v>#N/A</v>
      </c>
    </row>
    <row r="95" spans="1:16" s="69" customFormat="1">
      <c r="A95" s="70" t="s">
        <v>978</v>
      </c>
      <c r="B95" s="70" t="s">
        <v>979</v>
      </c>
      <c r="C95" s="74"/>
      <c r="D95" s="74"/>
      <c r="E95" s="70" t="s">
        <v>980</v>
      </c>
      <c r="F95" s="70"/>
      <c r="G95" s="70"/>
      <c r="H95" s="71">
        <v>2</v>
      </c>
      <c r="I95" s="69" t="s">
        <v>703</v>
      </c>
      <c r="J95" s="69" t="s">
        <v>54</v>
      </c>
      <c r="K95" s="69" t="s">
        <v>54</v>
      </c>
      <c r="L95" s="70" t="s">
        <v>63</v>
      </c>
      <c r="M95" s="70"/>
      <c r="N95" s="70" t="s">
        <v>699</v>
      </c>
      <c r="O95" s="70" t="e">
        <f>#N/A</f>
        <v>#N/A</v>
      </c>
      <c r="P95" s="70" t="e">
        <f>#N/A</f>
        <v>#N/A</v>
      </c>
    </row>
    <row r="96" spans="1:16" s="69" customFormat="1">
      <c r="A96" s="70" t="s">
        <v>981</v>
      </c>
      <c r="B96" s="70" t="s">
        <v>982</v>
      </c>
      <c r="C96" s="74">
        <v>1.3100000000000001E-2</v>
      </c>
      <c r="D96" s="74">
        <v>3.056</v>
      </c>
      <c r="E96" s="70" t="s">
        <v>983</v>
      </c>
      <c r="F96" s="70" t="s">
        <v>984</v>
      </c>
      <c r="G96" s="70"/>
      <c r="H96" s="71"/>
      <c r="L96" s="70" t="s">
        <v>226</v>
      </c>
      <c r="M96" s="70"/>
      <c r="N96" s="70" t="s">
        <v>699</v>
      </c>
      <c r="O96" s="70" t="e">
        <f>#N/A</f>
        <v>#N/A</v>
      </c>
      <c r="P96" s="70" t="e">
        <f>#N/A</f>
        <v>#N/A</v>
      </c>
    </row>
    <row r="97" spans="1:16" s="69" customFormat="1">
      <c r="A97" s="70" t="s">
        <v>985</v>
      </c>
      <c r="B97" s="70" t="s">
        <v>986</v>
      </c>
      <c r="C97" s="72">
        <v>3.4299999999999997E-2</v>
      </c>
      <c r="D97" s="72">
        <v>2.9</v>
      </c>
      <c r="E97" s="70" t="s">
        <v>987</v>
      </c>
      <c r="F97" s="70" t="s">
        <v>988</v>
      </c>
      <c r="G97" s="70"/>
      <c r="H97" s="71">
        <v>3.9</v>
      </c>
      <c r="I97" s="69" t="s">
        <v>710</v>
      </c>
      <c r="J97" s="69" t="s">
        <v>47</v>
      </c>
      <c r="K97" s="69" t="s">
        <v>710</v>
      </c>
      <c r="L97" s="70" t="s">
        <v>48</v>
      </c>
      <c r="M97" s="70"/>
      <c r="N97" s="70" t="s">
        <v>734</v>
      </c>
      <c r="O97" s="70" t="e">
        <f>#N/A</f>
        <v>#N/A</v>
      </c>
      <c r="P97" s="70" t="e">
        <f>#N/A</f>
        <v>#N/A</v>
      </c>
    </row>
    <row r="98" spans="1:16" s="69" customFormat="1">
      <c r="A98" s="70" t="s">
        <v>227</v>
      </c>
      <c r="B98" s="70" t="s">
        <v>228</v>
      </c>
      <c r="C98" s="72">
        <v>3.4299999999999997E-2</v>
      </c>
      <c r="D98" s="72">
        <v>2.9</v>
      </c>
      <c r="E98" s="70" t="s">
        <v>987</v>
      </c>
      <c r="F98" s="70" t="s">
        <v>988</v>
      </c>
      <c r="G98" s="70"/>
      <c r="H98" s="71">
        <v>4</v>
      </c>
      <c r="I98" s="69" t="s">
        <v>51</v>
      </c>
      <c r="J98" s="69" t="s">
        <v>51</v>
      </c>
      <c r="K98" s="69" t="s">
        <v>733</v>
      </c>
      <c r="L98" s="70" t="s">
        <v>48</v>
      </c>
      <c r="M98" s="70"/>
      <c r="N98" s="70" t="s">
        <v>750</v>
      </c>
      <c r="O98" s="70" t="s">
        <v>587</v>
      </c>
      <c r="P98" s="70" t="s">
        <v>538</v>
      </c>
    </row>
    <row r="99" spans="1:16" s="69" customFormat="1">
      <c r="A99" s="70" t="s">
        <v>989</v>
      </c>
      <c r="B99" s="70" t="s">
        <v>990</v>
      </c>
      <c r="C99" s="74"/>
      <c r="D99" s="74"/>
      <c r="E99" s="70"/>
      <c r="F99" s="70"/>
      <c r="G99" s="70"/>
      <c r="H99" s="71">
        <v>2</v>
      </c>
      <c r="I99" s="69" t="s">
        <v>703</v>
      </c>
      <c r="J99" s="69" t="s">
        <v>54</v>
      </c>
      <c r="K99" s="69" t="s">
        <v>54</v>
      </c>
      <c r="L99" s="70" t="s">
        <v>63</v>
      </c>
      <c r="M99" s="70"/>
      <c r="N99" s="70" t="s">
        <v>699</v>
      </c>
      <c r="O99" s="70" t="e">
        <f>#N/A</f>
        <v>#N/A</v>
      </c>
      <c r="P99" s="70" t="e">
        <f>#N/A</f>
        <v>#N/A</v>
      </c>
    </row>
    <row r="100" spans="1:16" s="69" customFormat="1">
      <c r="A100" s="70" t="s">
        <v>991</v>
      </c>
      <c r="B100" s="70" t="s">
        <v>992</v>
      </c>
      <c r="C100" s="74"/>
      <c r="D100" s="74"/>
      <c r="E100" s="70"/>
      <c r="F100" s="70"/>
      <c r="G100" s="70"/>
      <c r="H100" s="71">
        <v>2</v>
      </c>
      <c r="I100" s="69" t="s">
        <v>703</v>
      </c>
      <c r="J100" s="69" t="s">
        <v>54</v>
      </c>
      <c r="K100" s="69" t="s">
        <v>54</v>
      </c>
      <c r="L100" s="70" t="s">
        <v>63</v>
      </c>
      <c r="M100" s="70"/>
      <c r="N100" s="70" t="s">
        <v>699</v>
      </c>
      <c r="O100" s="70" t="e">
        <f>#N/A</f>
        <v>#N/A</v>
      </c>
      <c r="P100" s="70" t="e">
        <f>#N/A</f>
        <v>#N/A</v>
      </c>
    </row>
    <row r="101" spans="1:16" s="69" customFormat="1">
      <c r="A101" s="70" t="s">
        <v>993</v>
      </c>
      <c r="B101" s="70" t="s">
        <v>994</v>
      </c>
      <c r="C101" s="76">
        <v>2.3400000000000001E-2</v>
      </c>
      <c r="D101" s="76">
        <v>2.9601999999999999</v>
      </c>
      <c r="E101" s="70" t="s">
        <v>995</v>
      </c>
      <c r="F101" s="70" t="s">
        <v>996</v>
      </c>
      <c r="G101" s="70"/>
      <c r="H101" s="71">
        <v>3.2</v>
      </c>
      <c r="I101" s="69" t="s">
        <v>710</v>
      </c>
      <c r="J101" s="69" t="s">
        <v>47</v>
      </c>
      <c r="K101" s="69" t="s">
        <v>710</v>
      </c>
      <c r="L101" s="70"/>
      <c r="M101" s="70"/>
      <c r="N101" s="70"/>
      <c r="O101" s="70" t="e">
        <f>#N/A</f>
        <v>#N/A</v>
      </c>
      <c r="P101" s="70" t="e">
        <f>#N/A</f>
        <v>#N/A</v>
      </c>
    </row>
    <row r="102" spans="1:16" s="69" customFormat="1">
      <c r="A102" s="70" t="s">
        <v>997</v>
      </c>
      <c r="B102" s="80" t="s">
        <v>998</v>
      </c>
      <c r="C102" s="70"/>
      <c r="D102" s="70"/>
      <c r="E102" s="70"/>
      <c r="F102" s="70"/>
      <c r="G102" s="70"/>
      <c r="H102" s="75">
        <v>3.4</v>
      </c>
      <c r="I102" s="69" t="s">
        <v>710</v>
      </c>
      <c r="J102" s="69" t="s">
        <v>84</v>
      </c>
      <c r="K102" s="69" t="s">
        <v>710</v>
      </c>
      <c r="L102" s="70" t="s">
        <v>63</v>
      </c>
      <c r="M102" s="70"/>
      <c r="N102" s="70" t="s">
        <v>699</v>
      </c>
      <c r="O102" s="70" t="e">
        <f>#N/A</f>
        <v>#N/A</v>
      </c>
      <c r="P102" s="70" t="e">
        <f>#N/A</f>
        <v>#N/A</v>
      </c>
    </row>
    <row r="103" spans="1:16" s="69" customFormat="1">
      <c r="A103" s="70" t="s">
        <v>999</v>
      </c>
      <c r="B103" s="70" t="s">
        <v>1000</v>
      </c>
      <c r="C103" s="70"/>
      <c r="D103" s="70"/>
      <c r="E103" s="84"/>
      <c r="F103" s="70"/>
      <c r="G103" s="70"/>
      <c r="H103" s="75">
        <v>2.9</v>
      </c>
      <c r="I103" s="69" t="s">
        <v>703</v>
      </c>
      <c r="J103" s="69" t="s">
        <v>54</v>
      </c>
      <c r="K103" s="69" t="s">
        <v>54</v>
      </c>
      <c r="L103" s="70" t="s">
        <v>63</v>
      </c>
      <c r="M103" s="70"/>
      <c r="N103" s="70" t="s">
        <v>699</v>
      </c>
      <c r="O103" s="70" t="e">
        <f>#N/A</f>
        <v>#N/A</v>
      </c>
      <c r="P103" s="70" t="e">
        <f>#N/A</f>
        <v>#N/A</v>
      </c>
    </row>
    <row r="104" spans="1:16" s="69" customFormat="1">
      <c r="A104" s="70" t="s">
        <v>1001</v>
      </c>
      <c r="B104" s="70" t="s">
        <v>1002</v>
      </c>
      <c r="C104" s="70"/>
      <c r="D104" s="70"/>
      <c r="E104" s="84"/>
      <c r="F104" s="70"/>
      <c r="G104" s="70"/>
      <c r="H104" s="75">
        <v>2</v>
      </c>
      <c r="I104" s="69" t="s">
        <v>703</v>
      </c>
      <c r="J104" s="69" t="s">
        <v>54</v>
      </c>
      <c r="K104" s="69" t="s">
        <v>54</v>
      </c>
      <c r="L104" s="70" t="s">
        <v>63</v>
      </c>
      <c r="M104" s="70"/>
      <c r="N104" s="70" t="s">
        <v>699</v>
      </c>
      <c r="O104" s="70" t="e">
        <f>#N/A</f>
        <v>#N/A</v>
      </c>
      <c r="P104" s="70" t="e">
        <f>#N/A</f>
        <v>#N/A</v>
      </c>
    </row>
    <row r="105" spans="1:16" s="69" customFormat="1">
      <c r="A105" s="70" t="s">
        <v>1003</v>
      </c>
      <c r="B105" s="70" t="s">
        <v>387</v>
      </c>
      <c r="C105" s="74">
        <v>2.4199999999999999E-2</v>
      </c>
      <c r="D105" s="74">
        <v>3.0179999999999998</v>
      </c>
      <c r="E105" s="70" t="s">
        <v>1004</v>
      </c>
      <c r="F105" s="70" t="s">
        <v>1005</v>
      </c>
      <c r="G105" s="70"/>
      <c r="H105" s="71"/>
      <c r="L105" s="70" t="s">
        <v>48</v>
      </c>
      <c r="M105" s="70"/>
      <c r="N105" s="70" t="s">
        <v>734</v>
      </c>
      <c r="O105" s="70" t="e">
        <f>#N/A</f>
        <v>#N/A</v>
      </c>
      <c r="P105" s="70" t="e">
        <f>#N/A</f>
        <v>#N/A</v>
      </c>
    </row>
    <row r="106" spans="1:16" s="69" customFormat="1">
      <c r="A106" s="70" t="s">
        <v>160</v>
      </c>
      <c r="B106" s="70" t="s">
        <v>161</v>
      </c>
      <c r="C106" s="77">
        <v>5.9999999999999995E-4</v>
      </c>
      <c r="D106" s="72">
        <v>3</v>
      </c>
      <c r="E106" s="70" t="s">
        <v>1006</v>
      </c>
      <c r="F106" s="70" t="s">
        <v>1007</v>
      </c>
      <c r="G106" s="70"/>
      <c r="H106" s="71">
        <v>4.3</v>
      </c>
      <c r="I106" s="69" t="s">
        <v>51</v>
      </c>
      <c r="J106" s="69" t="s">
        <v>51</v>
      </c>
      <c r="K106" s="69" t="s">
        <v>733</v>
      </c>
      <c r="L106" s="70" t="s">
        <v>63</v>
      </c>
      <c r="M106" s="70"/>
      <c r="N106" s="70" t="s">
        <v>699</v>
      </c>
      <c r="O106" s="70" t="s">
        <v>626</v>
      </c>
      <c r="P106" s="70" t="s">
        <v>624</v>
      </c>
    </row>
    <row r="107" spans="1:16" s="69" customFormat="1">
      <c r="A107" s="70" t="s">
        <v>1008</v>
      </c>
      <c r="B107" s="70" t="s">
        <v>1009</v>
      </c>
      <c r="C107" s="77">
        <v>1.2500000000000001E-2</v>
      </c>
      <c r="D107" s="72">
        <v>3</v>
      </c>
      <c r="E107" s="70" t="s">
        <v>1010</v>
      </c>
      <c r="F107" s="70" t="s">
        <v>1011</v>
      </c>
      <c r="G107" s="70"/>
      <c r="H107" s="71">
        <v>3.1</v>
      </c>
      <c r="I107" s="69" t="s">
        <v>710</v>
      </c>
      <c r="J107" s="69" t="s">
        <v>47</v>
      </c>
      <c r="K107" s="69" t="s">
        <v>710</v>
      </c>
      <c r="L107" s="70" t="s">
        <v>48</v>
      </c>
      <c r="M107" s="70"/>
      <c r="N107" s="70" t="s">
        <v>734</v>
      </c>
      <c r="O107" s="70" t="e">
        <f>#N/A</f>
        <v>#N/A</v>
      </c>
      <c r="P107" s="70" t="e">
        <f>#N/A</f>
        <v>#N/A</v>
      </c>
    </row>
    <row r="108" spans="1:16" s="69" customFormat="1" ht="16.5">
      <c r="A108" s="70" t="s">
        <v>1012</v>
      </c>
      <c r="B108" s="70" t="s">
        <v>389</v>
      </c>
      <c r="C108" s="74">
        <v>1.4E-3</v>
      </c>
      <c r="D108" s="74">
        <v>3.24</v>
      </c>
      <c r="E108" s="70" t="s">
        <v>1013</v>
      </c>
      <c r="F108" s="70" t="s">
        <v>1014</v>
      </c>
      <c r="G108" s="70"/>
      <c r="H108" s="73">
        <v>4.5</v>
      </c>
      <c r="I108" s="69" t="s">
        <v>51</v>
      </c>
      <c r="J108" s="69" t="s">
        <v>51</v>
      </c>
      <c r="K108" s="69" t="s">
        <v>733</v>
      </c>
      <c r="L108" s="70" t="s">
        <v>38</v>
      </c>
      <c r="M108" s="70"/>
      <c r="N108" s="70" t="s">
        <v>699</v>
      </c>
      <c r="O108" s="70" t="s">
        <v>644</v>
      </c>
      <c r="P108" s="70" t="s">
        <v>645</v>
      </c>
    </row>
    <row r="109" spans="1:16" s="69" customFormat="1">
      <c r="A109" s="70" t="s">
        <v>1015</v>
      </c>
      <c r="B109" s="70" t="s">
        <v>1016</v>
      </c>
      <c r="C109" s="72">
        <v>1.9900000000000001E-2</v>
      </c>
      <c r="D109" s="72">
        <v>3.0063</v>
      </c>
      <c r="E109" s="70" t="s">
        <v>1017</v>
      </c>
      <c r="F109" s="70" t="s">
        <v>1018</v>
      </c>
      <c r="G109" s="70"/>
      <c r="H109" s="71">
        <v>2.8</v>
      </c>
      <c r="I109" s="69" t="s">
        <v>703</v>
      </c>
      <c r="J109" s="69" t="s">
        <v>54</v>
      </c>
      <c r="K109" s="69" t="s">
        <v>54</v>
      </c>
      <c r="L109" s="70" t="s">
        <v>48</v>
      </c>
      <c r="M109" s="70"/>
      <c r="N109" s="70" t="s">
        <v>734</v>
      </c>
      <c r="O109" s="70" t="e">
        <f>#N/A</f>
        <v>#N/A</v>
      </c>
      <c r="P109" s="70" t="e">
        <f>#N/A</f>
        <v>#N/A</v>
      </c>
    </row>
    <row r="110" spans="1:16" s="69" customFormat="1">
      <c r="A110" s="70" t="s">
        <v>1019</v>
      </c>
      <c r="B110" s="70" t="s">
        <v>1020</v>
      </c>
      <c r="C110" s="72">
        <v>1.9900000000000001E-2</v>
      </c>
      <c r="D110" s="72">
        <v>3.0063</v>
      </c>
      <c r="E110" s="70" t="s">
        <v>1021</v>
      </c>
      <c r="F110" s="70" t="s">
        <v>1022</v>
      </c>
      <c r="G110" s="70"/>
      <c r="H110" s="71">
        <v>2.8</v>
      </c>
      <c r="I110" s="69" t="s">
        <v>703</v>
      </c>
      <c r="J110" s="69" t="s">
        <v>54</v>
      </c>
      <c r="K110" s="69" t="s">
        <v>54</v>
      </c>
      <c r="L110" s="70" t="s">
        <v>48</v>
      </c>
      <c r="M110" s="70"/>
      <c r="N110" s="70" t="s">
        <v>734</v>
      </c>
      <c r="O110" s="70" t="e">
        <f>#N/A</f>
        <v>#N/A</v>
      </c>
      <c r="P110" s="70" t="e">
        <f>#N/A</f>
        <v>#N/A</v>
      </c>
    </row>
    <row r="111" spans="1:16" s="69" customFormat="1">
      <c r="A111" s="70" t="s">
        <v>1023</v>
      </c>
      <c r="B111" s="70" t="s">
        <v>1024</v>
      </c>
      <c r="C111" s="72"/>
      <c r="D111" s="72"/>
      <c r="E111" s="70" t="s">
        <v>1025</v>
      </c>
      <c r="F111" s="70"/>
      <c r="G111" s="70"/>
      <c r="H111" s="71">
        <v>2</v>
      </c>
      <c r="I111" s="69" t="s">
        <v>703</v>
      </c>
      <c r="J111" s="69" t="s">
        <v>54</v>
      </c>
      <c r="K111" s="69" t="s">
        <v>54</v>
      </c>
      <c r="L111" s="70" t="s">
        <v>63</v>
      </c>
      <c r="M111" s="70"/>
      <c r="N111" s="70" t="s">
        <v>699</v>
      </c>
      <c r="O111" s="70" t="e">
        <f>#N/A</f>
        <v>#N/A</v>
      </c>
      <c r="P111" s="70" t="e">
        <f>#N/A</f>
        <v>#N/A</v>
      </c>
    </row>
    <row r="112" spans="1:16" s="69" customFormat="1">
      <c r="A112" s="70" t="s">
        <v>139</v>
      </c>
      <c r="B112" s="70" t="s">
        <v>140</v>
      </c>
      <c r="C112" s="83">
        <v>3.9E-2</v>
      </c>
      <c r="D112" s="82">
        <v>2.84</v>
      </c>
      <c r="E112" s="70" t="s">
        <v>1026</v>
      </c>
      <c r="F112" s="70" t="s">
        <v>1027</v>
      </c>
      <c r="G112" s="70"/>
      <c r="H112" s="71">
        <v>3.8</v>
      </c>
      <c r="I112" s="69" t="s">
        <v>710</v>
      </c>
      <c r="J112" s="69" t="s">
        <v>47</v>
      </c>
      <c r="K112" s="69" t="s">
        <v>710</v>
      </c>
      <c r="L112" s="70" t="s">
        <v>63</v>
      </c>
      <c r="M112" s="70"/>
      <c r="N112" s="70" t="s">
        <v>699</v>
      </c>
      <c r="O112" s="70" t="s">
        <v>546</v>
      </c>
      <c r="P112" s="70" t="s">
        <v>538</v>
      </c>
    </row>
    <row r="113" spans="1:16" s="69" customFormat="1">
      <c r="A113" s="70" t="s">
        <v>1028</v>
      </c>
      <c r="B113" s="70" t="s">
        <v>1029</v>
      </c>
      <c r="C113" s="74"/>
      <c r="D113" s="74"/>
      <c r="E113" s="70"/>
      <c r="F113" s="70"/>
      <c r="G113" s="70"/>
      <c r="H113" s="71"/>
      <c r="L113" s="70" t="s">
        <v>63</v>
      </c>
      <c r="M113" s="70"/>
      <c r="N113" s="70" t="s">
        <v>699</v>
      </c>
      <c r="O113" s="70" t="e">
        <f>#N/A</f>
        <v>#N/A</v>
      </c>
      <c r="P113" s="70" t="e">
        <f>#N/A</f>
        <v>#N/A</v>
      </c>
    </row>
    <row r="114" spans="1:16" s="69" customFormat="1">
      <c r="A114" s="70" t="s">
        <v>1030</v>
      </c>
      <c r="B114" s="70" t="s">
        <v>1031</v>
      </c>
      <c r="C114" s="72">
        <v>1.6999999999999999E-3</v>
      </c>
      <c r="D114" s="72">
        <v>2.9527999999999999</v>
      </c>
      <c r="E114" s="70" t="s">
        <v>1032</v>
      </c>
      <c r="F114" s="70" t="s">
        <v>1033</v>
      </c>
      <c r="G114" s="70"/>
      <c r="H114" s="71">
        <v>3.4</v>
      </c>
      <c r="I114" s="69" t="s">
        <v>710</v>
      </c>
      <c r="J114" s="69" t="s">
        <v>47</v>
      </c>
      <c r="K114" s="69" t="s">
        <v>710</v>
      </c>
      <c r="L114" s="70" t="s">
        <v>63</v>
      </c>
      <c r="M114" s="70"/>
      <c r="N114" s="70" t="s">
        <v>699</v>
      </c>
      <c r="O114" s="70" t="e">
        <f>#N/A</f>
        <v>#N/A</v>
      </c>
      <c r="P114" s="70" t="e">
        <f>#N/A</f>
        <v>#N/A</v>
      </c>
    </row>
    <row r="115" spans="1:16" s="69" customFormat="1">
      <c r="A115" s="70" t="s">
        <v>1034</v>
      </c>
      <c r="B115" s="70" t="s">
        <v>391</v>
      </c>
      <c r="C115" s="72">
        <v>1.4E-3</v>
      </c>
      <c r="D115" s="72">
        <v>3.0122</v>
      </c>
      <c r="E115" s="70" t="s">
        <v>1035</v>
      </c>
      <c r="F115" s="70" t="s">
        <v>1036</v>
      </c>
      <c r="G115" s="70"/>
      <c r="H115" s="71">
        <v>4</v>
      </c>
      <c r="I115" s="69" t="s">
        <v>51</v>
      </c>
      <c r="J115" s="69" t="s">
        <v>51</v>
      </c>
      <c r="K115" s="69" t="s">
        <v>733</v>
      </c>
      <c r="L115" s="70" t="s">
        <v>48</v>
      </c>
      <c r="M115" s="70"/>
      <c r="N115" s="70" t="s">
        <v>699</v>
      </c>
      <c r="O115" s="70" t="s">
        <v>524</v>
      </c>
      <c r="P115" s="70" t="s">
        <v>525</v>
      </c>
    </row>
    <row r="116" spans="1:16" s="69" customFormat="1">
      <c r="A116" s="70" t="s">
        <v>1037</v>
      </c>
      <c r="B116" s="70" t="s">
        <v>393</v>
      </c>
      <c r="C116" s="72">
        <v>1.4E-3</v>
      </c>
      <c r="D116" s="72">
        <v>3.0122</v>
      </c>
      <c r="E116" s="70" t="s">
        <v>1038</v>
      </c>
      <c r="F116" s="70" t="s">
        <v>1039</v>
      </c>
      <c r="G116" s="70"/>
      <c r="H116" s="71">
        <v>4.3</v>
      </c>
      <c r="I116" s="69" t="s">
        <v>51</v>
      </c>
      <c r="J116" s="69" t="s">
        <v>51</v>
      </c>
      <c r="K116" s="69" t="s">
        <v>733</v>
      </c>
      <c r="L116" s="70" t="s">
        <v>48</v>
      </c>
      <c r="M116" s="70"/>
      <c r="N116" s="70" t="s">
        <v>699</v>
      </c>
      <c r="O116" s="70" t="s">
        <v>524</v>
      </c>
      <c r="P116" s="70" t="s">
        <v>525</v>
      </c>
    </row>
    <row r="117" spans="1:16" s="69" customFormat="1">
      <c r="A117" s="70" t="s">
        <v>1040</v>
      </c>
      <c r="B117" s="70" t="s">
        <v>395</v>
      </c>
      <c r="C117" s="74">
        <v>4.0000000000000002E-4</v>
      </c>
      <c r="D117" s="74">
        <v>3.35</v>
      </c>
      <c r="E117" s="70" t="s">
        <v>1041</v>
      </c>
      <c r="F117" s="70" t="s">
        <v>1042</v>
      </c>
      <c r="G117" s="70"/>
      <c r="H117" s="71">
        <v>4.2</v>
      </c>
      <c r="I117" s="69" t="s">
        <v>51</v>
      </c>
      <c r="J117" s="69" t="s">
        <v>51</v>
      </c>
      <c r="K117" s="69" t="s">
        <v>733</v>
      </c>
      <c r="L117" s="70" t="s">
        <v>63</v>
      </c>
      <c r="M117" s="70"/>
      <c r="N117" s="70" t="s">
        <v>699</v>
      </c>
      <c r="O117" s="70" t="s">
        <v>524</v>
      </c>
      <c r="P117" s="70" t="s">
        <v>525</v>
      </c>
    </row>
    <row r="118" spans="1:16" s="69" customFormat="1">
      <c r="A118" s="70" t="s">
        <v>141</v>
      </c>
      <c r="B118" s="70" t="s">
        <v>142</v>
      </c>
      <c r="C118" s="74">
        <v>6.9999999999999999E-4</v>
      </c>
      <c r="D118" s="74">
        <v>3.218</v>
      </c>
      <c r="E118" s="70" t="s">
        <v>1043</v>
      </c>
      <c r="F118" s="70" t="s">
        <v>1044</v>
      </c>
      <c r="G118" s="70"/>
      <c r="H118" s="71">
        <v>4</v>
      </c>
      <c r="I118" s="69" t="s">
        <v>51</v>
      </c>
      <c r="J118" s="69" t="s">
        <v>51</v>
      </c>
      <c r="K118" s="69" t="s">
        <v>733</v>
      </c>
      <c r="L118" s="70" t="s">
        <v>48</v>
      </c>
      <c r="M118" s="70"/>
      <c r="N118" s="70" t="s">
        <v>699</v>
      </c>
      <c r="O118" s="70" t="e">
        <f>#N/A</f>
        <v>#N/A</v>
      </c>
      <c r="P118" s="70" t="e">
        <f>#N/A</f>
        <v>#N/A</v>
      </c>
    </row>
    <row r="119" spans="1:16" s="69" customFormat="1">
      <c r="A119" s="70" t="s">
        <v>1045</v>
      </c>
      <c r="B119" s="70" t="s">
        <v>681</v>
      </c>
      <c r="C119" s="74">
        <v>1.6000000000000001E-3</v>
      </c>
      <c r="D119" s="74">
        <v>3</v>
      </c>
      <c r="E119" s="70" t="s">
        <v>1046</v>
      </c>
      <c r="F119" s="70" t="s">
        <v>1047</v>
      </c>
      <c r="G119" s="70"/>
      <c r="H119" s="71">
        <v>3.6</v>
      </c>
      <c r="I119" s="69" t="s">
        <v>710</v>
      </c>
      <c r="J119" s="69" t="s">
        <v>47</v>
      </c>
      <c r="K119" s="69" t="s">
        <v>710</v>
      </c>
      <c r="L119" s="70" t="s">
        <v>63</v>
      </c>
      <c r="M119" s="70"/>
      <c r="N119" s="70" t="s">
        <v>699</v>
      </c>
      <c r="O119" s="70" t="s">
        <v>524</v>
      </c>
      <c r="P119" s="70" t="s">
        <v>525</v>
      </c>
    </row>
    <row r="120" spans="1:16" s="69" customFormat="1">
      <c r="A120" s="70" t="s">
        <v>1048</v>
      </c>
      <c r="B120" s="70" t="s">
        <v>1049</v>
      </c>
      <c r="C120" s="74">
        <v>3.0999999999999999E-3</v>
      </c>
      <c r="D120" s="74">
        <v>3</v>
      </c>
      <c r="E120" s="70" t="s">
        <v>1050</v>
      </c>
      <c r="F120" s="70" t="s">
        <v>1051</v>
      </c>
      <c r="G120" s="70"/>
      <c r="H120" s="71">
        <v>4</v>
      </c>
      <c r="I120" s="69" t="s">
        <v>51</v>
      </c>
      <c r="J120" s="69" t="s">
        <v>51</v>
      </c>
      <c r="K120" s="69" t="s">
        <v>733</v>
      </c>
      <c r="L120" s="70" t="s">
        <v>48</v>
      </c>
      <c r="M120" s="70"/>
      <c r="N120" s="70" t="s">
        <v>699</v>
      </c>
      <c r="O120" s="70" t="e">
        <f>#N/A</f>
        <v>#N/A</v>
      </c>
      <c r="P120" s="70" t="e">
        <f>#N/A</f>
        <v>#N/A</v>
      </c>
    </row>
    <row r="121" spans="1:16" s="69" customFormat="1">
      <c r="A121" s="70" t="s">
        <v>1052</v>
      </c>
      <c r="B121" s="70" t="s">
        <v>274</v>
      </c>
      <c r="C121" s="74">
        <v>0.10299999999999999</v>
      </c>
      <c r="D121" s="74">
        <v>2.6</v>
      </c>
      <c r="E121" s="70" t="s">
        <v>1053</v>
      </c>
      <c r="F121" s="70" t="s">
        <v>1054</v>
      </c>
      <c r="G121" s="70"/>
      <c r="H121" s="71">
        <v>4.2</v>
      </c>
      <c r="I121" s="69" t="s">
        <v>51</v>
      </c>
      <c r="J121" s="69" t="s">
        <v>51</v>
      </c>
      <c r="K121" s="69" t="s">
        <v>771</v>
      </c>
      <c r="L121" s="70" t="s">
        <v>48</v>
      </c>
      <c r="M121" s="70"/>
      <c r="N121" s="70" t="s">
        <v>699</v>
      </c>
      <c r="O121" s="70" t="s">
        <v>553</v>
      </c>
      <c r="P121" s="70" t="s">
        <v>538</v>
      </c>
    </row>
    <row r="122" spans="1:16" s="69" customFormat="1">
      <c r="A122" s="70" t="s">
        <v>188</v>
      </c>
      <c r="B122" s="70" t="s">
        <v>106</v>
      </c>
      <c r="C122" s="72">
        <v>8.8999999999999999E-3</v>
      </c>
      <c r="D122" s="72">
        <v>3.16</v>
      </c>
      <c r="E122" s="70" t="s">
        <v>1055</v>
      </c>
      <c r="F122" s="70" t="s">
        <v>1056</v>
      </c>
      <c r="G122" s="70"/>
      <c r="H122" s="71">
        <v>4.2</v>
      </c>
      <c r="I122" s="69" t="s">
        <v>51</v>
      </c>
      <c r="J122" s="69" t="s">
        <v>51</v>
      </c>
      <c r="K122" s="69" t="s">
        <v>771</v>
      </c>
      <c r="L122" s="70" t="s">
        <v>48</v>
      </c>
      <c r="M122" s="70"/>
      <c r="N122" s="70" t="s">
        <v>699</v>
      </c>
      <c r="O122" s="70" t="s">
        <v>553</v>
      </c>
      <c r="P122" s="70" t="s">
        <v>538</v>
      </c>
    </row>
    <row r="123" spans="1:16" s="69" customFormat="1">
      <c r="A123" s="70" t="s">
        <v>198</v>
      </c>
      <c r="B123" s="70" t="s">
        <v>199</v>
      </c>
      <c r="C123" s="72">
        <v>8.1000000000000003E-2</v>
      </c>
      <c r="D123" s="72">
        <v>2.71</v>
      </c>
      <c r="E123" s="70" t="s">
        <v>1057</v>
      </c>
      <c r="F123" s="70" t="s">
        <v>1058</v>
      </c>
      <c r="G123" s="70"/>
      <c r="H123" s="71">
        <v>4.2</v>
      </c>
      <c r="I123" s="69" t="s">
        <v>51</v>
      </c>
      <c r="J123" s="69" t="s">
        <v>51</v>
      </c>
      <c r="K123" s="69" t="s">
        <v>771</v>
      </c>
      <c r="L123" s="70" t="s">
        <v>48</v>
      </c>
      <c r="M123" s="70"/>
      <c r="N123" s="70" t="s">
        <v>699</v>
      </c>
      <c r="O123" s="70" t="s">
        <v>553</v>
      </c>
      <c r="P123" s="70" t="s">
        <v>538</v>
      </c>
    </row>
    <row r="124" spans="1:16" s="69" customFormat="1">
      <c r="A124" s="70" t="s">
        <v>1059</v>
      </c>
      <c r="B124" s="70" t="s">
        <v>397</v>
      </c>
      <c r="C124" s="72">
        <v>8.1000000000000003E-2</v>
      </c>
      <c r="D124" s="72">
        <v>2.71</v>
      </c>
      <c r="E124" s="70" t="s">
        <v>1060</v>
      </c>
      <c r="F124" s="70" t="s">
        <v>1061</v>
      </c>
      <c r="G124" s="70"/>
      <c r="H124" s="71">
        <v>4.2</v>
      </c>
      <c r="I124" s="69" t="s">
        <v>51</v>
      </c>
      <c r="J124" s="69" t="s">
        <v>51</v>
      </c>
      <c r="K124" s="69" t="s">
        <v>771</v>
      </c>
      <c r="L124" s="70" t="s">
        <v>48</v>
      </c>
      <c r="M124" s="70"/>
      <c r="N124" s="70" t="s">
        <v>699</v>
      </c>
      <c r="O124" s="70" t="s">
        <v>553</v>
      </c>
      <c r="P124" s="70" t="s">
        <v>538</v>
      </c>
    </row>
    <row r="125" spans="1:16" s="69" customFormat="1">
      <c r="A125" s="70" t="s">
        <v>173</v>
      </c>
      <c r="B125" s="70" t="s">
        <v>174</v>
      </c>
      <c r="C125" s="74">
        <v>9.7999999999999997E-3</v>
      </c>
      <c r="D125" s="74">
        <v>3.1240000000000001</v>
      </c>
      <c r="E125" s="70" t="s">
        <v>1062</v>
      </c>
      <c r="F125" s="70" t="s">
        <v>1063</v>
      </c>
      <c r="G125" s="70"/>
      <c r="H125" s="71">
        <v>3.5</v>
      </c>
      <c r="I125" s="69" t="s">
        <v>710</v>
      </c>
      <c r="J125" s="69" t="s">
        <v>47</v>
      </c>
      <c r="K125" s="69" t="s">
        <v>710</v>
      </c>
      <c r="L125" s="70" t="s">
        <v>48</v>
      </c>
      <c r="M125" s="70"/>
      <c r="N125" s="70" t="s">
        <v>699</v>
      </c>
      <c r="O125" s="70" t="s">
        <v>553</v>
      </c>
      <c r="P125" s="70" t="s">
        <v>538</v>
      </c>
    </row>
    <row r="126" spans="1:16" s="69" customFormat="1">
      <c r="A126" s="70" t="s">
        <v>1064</v>
      </c>
      <c r="B126" s="70" t="s">
        <v>399</v>
      </c>
      <c r="C126" s="72">
        <v>1.26E-2</v>
      </c>
      <c r="D126" s="72">
        <v>3.0672999999999999</v>
      </c>
      <c r="E126" s="70" t="s">
        <v>1065</v>
      </c>
      <c r="F126" s="70" t="s">
        <v>1066</v>
      </c>
      <c r="G126" s="70"/>
      <c r="H126" s="75">
        <v>3.4</v>
      </c>
      <c r="I126" s="69" t="s">
        <v>710</v>
      </c>
      <c r="J126" s="69" t="s">
        <v>47</v>
      </c>
      <c r="K126" s="69" t="s">
        <v>710</v>
      </c>
      <c r="L126" s="70" t="s">
        <v>184</v>
      </c>
      <c r="M126" s="70"/>
      <c r="N126" s="70" t="s">
        <v>699</v>
      </c>
      <c r="O126" s="70" t="s">
        <v>558</v>
      </c>
      <c r="P126" s="70" t="s">
        <v>538</v>
      </c>
    </row>
    <row r="127" spans="1:16" s="69" customFormat="1">
      <c r="A127" s="70" t="s">
        <v>162</v>
      </c>
      <c r="B127" s="70" t="s">
        <v>79</v>
      </c>
      <c r="C127" s="72">
        <v>1.26E-2</v>
      </c>
      <c r="D127" s="72">
        <v>3.0672999999999999</v>
      </c>
      <c r="E127" s="70" t="s">
        <v>1067</v>
      </c>
      <c r="F127" s="70" t="s">
        <v>1068</v>
      </c>
      <c r="G127" s="70"/>
      <c r="H127" s="75">
        <v>3.5</v>
      </c>
      <c r="I127" s="69" t="s">
        <v>710</v>
      </c>
      <c r="J127" s="69" t="s">
        <v>47</v>
      </c>
      <c r="K127" s="69" t="s">
        <v>710</v>
      </c>
      <c r="L127" s="70" t="s">
        <v>48</v>
      </c>
      <c r="M127" s="70"/>
      <c r="N127" s="70" t="s">
        <v>734</v>
      </c>
      <c r="O127" s="70" t="s">
        <v>558</v>
      </c>
      <c r="P127" s="70" t="s">
        <v>538</v>
      </c>
    </row>
    <row r="128" spans="1:16" s="69" customFormat="1">
      <c r="A128" s="70" t="s">
        <v>189</v>
      </c>
      <c r="B128" s="70" t="s">
        <v>190</v>
      </c>
      <c r="C128" s="72">
        <v>1.26E-2</v>
      </c>
      <c r="D128" s="72">
        <v>3.0672999999999999</v>
      </c>
      <c r="E128" s="70" t="s">
        <v>1069</v>
      </c>
      <c r="F128" s="70" t="s">
        <v>1070</v>
      </c>
      <c r="G128" s="70"/>
      <c r="H128" s="75">
        <v>3.9</v>
      </c>
      <c r="I128" s="69" t="s">
        <v>710</v>
      </c>
      <c r="J128" s="69" t="s">
        <v>47</v>
      </c>
      <c r="K128" s="69" t="s">
        <v>710</v>
      </c>
      <c r="L128" s="70" t="s">
        <v>48</v>
      </c>
      <c r="M128" s="70"/>
      <c r="N128" s="70" t="s">
        <v>734</v>
      </c>
      <c r="O128" s="70" t="s">
        <v>558</v>
      </c>
      <c r="P128" s="70" t="s">
        <v>538</v>
      </c>
    </row>
    <row r="129" spans="1:16" s="69" customFormat="1">
      <c r="A129" s="70" t="s">
        <v>1071</v>
      </c>
      <c r="B129" s="70" t="s">
        <v>1072</v>
      </c>
      <c r="C129" s="72">
        <v>1.26E-2</v>
      </c>
      <c r="D129" s="72">
        <v>3.0672999999999999</v>
      </c>
      <c r="E129" s="70" t="s">
        <v>1073</v>
      </c>
      <c r="F129" s="70" t="s">
        <v>1074</v>
      </c>
      <c r="G129" s="70"/>
      <c r="H129" s="75">
        <v>3.3</v>
      </c>
      <c r="I129" s="69" t="s">
        <v>710</v>
      </c>
      <c r="J129" s="69" t="s">
        <v>47</v>
      </c>
      <c r="K129" s="69" t="s">
        <v>710</v>
      </c>
      <c r="L129" s="70" t="s">
        <v>184</v>
      </c>
      <c r="M129" s="70"/>
      <c r="N129" s="70" t="s">
        <v>699</v>
      </c>
      <c r="O129" s="70" t="e">
        <f>#N/A</f>
        <v>#N/A</v>
      </c>
      <c r="P129" s="70" t="e">
        <f>#N/A</f>
        <v>#N/A</v>
      </c>
    </row>
    <row r="130" spans="1:16" s="69" customFormat="1">
      <c r="A130" s="70" t="s">
        <v>1075</v>
      </c>
      <c r="B130" s="70" t="s">
        <v>403</v>
      </c>
      <c r="C130" s="72">
        <v>1.26E-2</v>
      </c>
      <c r="D130" s="72">
        <v>3.0672999999999999</v>
      </c>
      <c r="E130" s="70" t="s">
        <v>1076</v>
      </c>
      <c r="F130" s="70" t="s">
        <v>1077</v>
      </c>
      <c r="G130" s="70"/>
      <c r="H130" s="75">
        <v>3.5</v>
      </c>
      <c r="I130" s="69" t="s">
        <v>710</v>
      </c>
      <c r="J130" s="69" t="s">
        <v>47</v>
      </c>
      <c r="K130" s="69" t="s">
        <v>710</v>
      </c>
      <c r="L130" s="70" t="s">
        <v>48</v>
      </c>
      <c r="M130" s="70"/>
      <c r="N130" s="70" t="s">
        <v>734</v>
      </c>
      <c r="O130" s="70" t="s">
        <v>558</v>
      </c>
      <c r="P130" s="70" t="s">
        <v>538</v>
      </c>
    </row>
    <row r="131" spans="1:16" s="69" customFormat="1">
      <c r="A131" s="70" t="s">
        <v>155</v>
      </c>
      <c r="B131" s="70" t="s">
        <v>92</v>
      </c>
      <c r="C131" s="72">
        <v>1.26E-2</v>
      </c>
      <c r="D131" s="72">
        <v>3.0672999999999999</v>
      </c>
      <c r="E131" s="70" t="s">
        <v>1078</v>
      </c>
      <c r="F131" s="70" t="s">
        <v>1079</v>
      </c>
      <c r="G131" s="70"/>
      <c r="H131" s="75">
        <v>4</v>
      </c>
      <c r="I131" s="69" t="s">
        <v>51</v>
      </c>
      <c r="J131" s="69" t="s">
        <v>51</v>
      </c>
      <c r="K131" s="69" t="s">
        <v>771</v>
      </c>
      <c r="L131" s="70" t="s">
        <v>48</v>
      </c>
      <c r="M131" s="70"/>
      <c r="N131" s="70" t="s">
        <v>734</v>
      </c>
      <c r="O131" s="70" t="s">
        <v>558</v>
      </c>
      <c r="P131" s="70" t="s">
        <v>538</v>
      </c>
    </row>
    <row r="132" spans="1:16" s="69" customFormat="1">
      <c r="A132" s="70" t="s">
        <v>175</v>
      </c>
      <c r="B132" s="70" t="s">
        <v>176</v>
      </c>
      <c r="C132" s="72">
        <v>1.26E-2</v>
      </c>
      <c r="D132" s="72">
        <v>3.0672999999999999</v>
      </c>
      <c r="E132" s="70" t="s">
        <v>1080</v>
      </c>
      <c r="F132" s="70" t="s">
        <v>1081</v>
      </c>
      <c r="G132" s="70"/>
      <c r="H132" s="75">
        <v>3.5</v>
      </c>
      <c r="I132" s="69" t="s">
        <v>710</v>
      </c>
      <c r="J132" s="69" t="s">
        <v>47</v>
      </c>
      <c r="K132" s="69" t="s">
        <v>710</v>
      </c>
      <c r="L132" s="70" t="s">
        <v>48</v>
      </c>
      <c r="M132" s="70"/>
      <c r="N132" s="70" t="s">
        <v>734</v>
      </c>
      <c r="O132" s="70" t="s">
        <v>558</v>
      </c>
      <c r="P132" s="70" t="s">
        <v>538</v>
      </c>
    </row>
    <row r="133" spans="1:16" s="69" customFormat="1">
      <c r="A133" s="70" t="s">
        <v>1082</v>
      </c>
      <c r="B133" s="70" t="s">
        <v>1083</v>
      </c>
      <c r="C133" s="72">
        <v>1.26E-2</v>
      </c>
      <c r="D133" s="72">
        <v>3.0672999999999999</v>
      </c>
      <c r="E133" s="70" t="s">
        <v>1084</v>
      </c>
      <c r="F133" s="70" t="s">
        <v>1085</v>
      </c>
      <c r="G133" s="70"/>
      <c r="H133" s="71"/>
      <c r="L133" s="70" t="s">
        <v>48</v>
      </c>
      <c r="M133" s="70"/>
      <c r="N133" s="70" t="s">
        <v>734</v>
      </c>
      <c r="O133" s="70" t="e">
        <f>#N/A</f>
        <v>#N/A</v>
      </c>
      <c r="P133" s="70" t="e">
        <f>#N/A</f>
        <v>#N/A</v>
      </c>
    </row>
    <row r="134" spans="1:16" s="69" customFormat="1">
      <c r="A134" s="70" t="s">
        <v>1086</v>
      </c>
      <c r="B134" s="70" t="s">
        <v>1087</v>
      </c>
      <c r="C134" s="72"/>
      <c r="D134" s="72"/>
      <c r="E134" s="70" t="s">
        <v>1088</v>
      </c>
      <c r="F134" s="70"/>
      <c r="G134" s="70"/>
      <c r="H134" s="71">
        <v>2.9</v>
      </c>
      <c r="I134" s="69" t="s">
        <v>703</v>
      </c>
      <c r="J134" s="69" t="s">
        <v>54</v>
      </c>
      <c r="K134" s="69" t="s">
        <v>54</v>
      </c>
      <c r="L134" s="70" t="s">
        <v>63</v>
      </c>
      <c r="M134" s="70"/>
      <c r="N134" s="70" t="s">
        <v>699</v>
      </c>
      <c r="O134" s="70" t="e">
        <f>#N/A</f>
        <v>#N/A</v>
      </c>
      <c r="P134" s="70" t="e">
        <f>#N/A</f>
        <v>#N/A</v>
      </c>
    </row>
    <row r="135" spans="1:16" s="69" customFormat="1">
      <c r="A135" s="70" t="s">
        <v>1089</v>
      </c>
      <c r="B135" s="70" t="s">
        <v>1090</v>
      </c>
      <c r="C135" s="72">
        <v>1.26E-2</v>
      </c>
      <c r="D135" s="72">
        <v>3.0672999999999999</v>
      </c>
      <c r="E135" s="70"/>
      <c r="F135" s="70"/>
      <c r="G135" s="70"/>
      <c r="H135" s="71"/>
      <c r="L135" s="70"/>
      <c r="M135" s="70"/>
      <c r="N135" s="70"/>
      <c r="O135" s="70" t="e">
        <f>#N/A</f>
        <v>#N/A</v>
      </c>
      <c r="P135" s="70" t="e">
        <f>#N/A</f>
        <v>#N/A</v>
      </c>
    </row>
    <row r="136" spans="1:16" s="69" customFormat="1">
      <c r="A136" s="70" t="s">
        <v>1091</v>
      </c>
      <c r="B136" s="70" t="s">
        <v>1092</v>
      </c>
      <c r="C136" s="72">
        <v>2.0199999999999999E-2</v>
      </c>
      <c r="D136" s="72">
        <v>3.0011000000000001</v>
      </c>
      <c r="E136" s="70" t="s">
        <v>1093</v>
      </c>
      <c r="F136" s="70" t="s">
        <v>1094</v>
      </c>
      <c r="G136" s="70"/>
      <c r="H136" s="71"/>
      <c r="L136" s="70" t="s">
        <v>48</v>
      </c>
      <c r="M136" s="70"/>
      <c r="N136" s="70" t="s">
        <v>1095</v>
      </c>
      <c r="O136" s="70" t="e">
        <f>#N/A</f>
        <v>#N/A</v>
      </c>
      <c r="P136" s="70" t="e">
        <f>#N/A</f>
        <v>#N/A</v>
      </c>
    </row>
    <row r="137" spans="1:16" s="69" customFormat="1">
      <c r="A137" s="70" t="s">
        <v>1096</v>
      </c>
      <c r="B137" s="70" t="s">
        <v>1097</v>
      </c>
      <c r="C137" s="74"/>
      <c r="D137" s="74"/>
      <c r="E137" s="70" t="s">
        <v>1098</v>
      </c>
      <c r="F137" s="70"/>
      <c r="G137" s="70"/>
      <c r="H137" s="71"/>
      <c r="L137" s="70" t="s">
        <v>63</v>
      </c>
      <c r="M137" s="70"/>
      <c r="N137" s="70" t="s">
        <v>699</v>
      </c>
      <c r="O137" s="70" t="e">
        <f>#N/A</f>
        <v>#N/A</v>
      </c>
      <c r="P137" s="70" t="e">
        <f>#N/A</f>
        <v>#N/A</v>
      </c>
    </row>
    <row r="138" spans="1:16" s="69" customFormat="1">
      <c r="A138" s="70" t="s">
        <v>1099</v>
      </c>
      <c r="B138" s="70" t="s">
        <v>1100</v>
      </c>
      <c r="C138" s="74"/>
      <c r="D138" s="74"/>
      <c r="E138" s="70" t="s">
        <v>1101</v>
      </c>
      <c r="F138" s="70" t="s">
        <v>1102</v>
      </c>
      <c r="G138" s="70"/>
      <c r="H138" s="71"/>
      <c r="L138" s="70" t="s">
        <v>226</v>
      </c>
      <c r="M138" s="70"/>
      <c r="N138" s="70" t="s">
        <v>734</v>
      </c>
      <c r="O138" s="70" t="e">
        <f>#N/A</f>
        <v>#N/A</v>
      </c>
      <c r="P138" s="70" t="e">
        <f>#N/A</f>
        <v>#N/A</v>
      </c>
    </row>
    <row r="139" spans="1:16" s="69" customFormat="1">
      <c r="A139" s="70" t="s">
        <v>1103</v>
      </c>
      <c r="B139" s="70" t="s">
        <v>1104</v>
      </c>
      <c r="C139" s="74"/>
      <c r="D139" s="74"/>
      <c r="E139" s="70" t="s">
        <v>1105</v>
      </c>
      <c r="F139" s="70" t="s">
        <v>1106</v>
      </c>
      <c r="G139" s="70"/>
      <c r="H139" s="71"/>
      <c r="L139" s="70" t="s">
        <v>226</v>
      </c>
      <c r="M139" s="70"/>
      <c r="N139" s="70" t="s">
        <v>699</v>
      </c>
      <c r="O139" s="70" t="e">
        <f>#N/A</f>
        <v>#N/A</v>
      </c>
      <c r="P139" s="70" t="e">
        <f>#N/A</f>
        <v>#N/A</v>
      </c>
    </row>
    <row r="140" spans="1:16" s="69" customFormat="1">
      <c r="A140" s="70" t="s">
        <v>1107</v>
      </c>
      <c r="B140" s="70" t="s">
        <v>405</v>
      </c>
      <c r="C140" s="74">
        <v>1.52E-2</v>
      </c>
      <c r="D140" s="74">
        <v>3</v>
      </c>
      <c r="E140" s="70" t="s">
        <v>1108</v>
      </c>
      <c r="F140" s="70" t="s">
        <v>1109</v>
      </c>
      <c r="G140" s="70"/>
      <c r="H140" s="71">
        <v>3.8</v>
      </c>
      <c r="I140" s="69" t="s">
        <v>710</v>
      </c>
      <c r="J140" s="69" t="s">
        <v>47</v>
      </c>
      <c r="K140" s="69" t="s">
        <v>710</v>
      </c>
      <c r="L140" s="70" t="s">
        <v>63</v>
      </c>
      <c r="M140" s="70"/>
      <c r="N140" s="70" t="s">
        <v>699</v>
      </c>
      <c r="O140" s="70" t="s">
        <v>579</v>
      </c>
      <c r="P140" s="70" t="s">
        <v>538</v>
      </c>
    </row>
    <row r="141" spans="1:16" s="69" customFormat="1">
      <c r="A141" s="70" t="s">
        <v>1110</v>
      </c>
      <c r="B141" s="70" t="s">
        <v>1111</v>
      </c>
      <c r="C141" s="74"/>
      <c r="D141" s="74"/>
      <c r="E141" s="70" t="s">
        <v>1112</v>
      </c>
      <c r="F141" s="70"/>
      <c r="G141" s="70"/>
      <c r="H141" s="71">
        <v>2.25</v>
      </c>
      <c r="I141" s="69" t="s">
        <v>703</v>
      </c>
      <c r="J141" s="69" t="s">
        <v>54</v>
      </c>
      <c r="K141" s="69" t="s">
        <v>54</v>
      </c>
      <c r="L141" s="70" t="s">
        <v>63</v>
      </c>
      <c r="M141" s="70"/>
      <c r="N141" s="70" t="s">
        <v>699</v>
      </c>
      <c r="O141" s="70" t="e">
        <f>#N/A</f>
        <v>#N/A</v>
      </c>
      <c r="P141" s="70" t="e">
        <f>#N/A</f>
        <v>#N/A</v>
      </c>
    </row>
    <row r="142" spans="1:16" s="69" customFormat="1">
      <c r="A142" s="70" t="s">
        <v>1113</v>
      </c>
      <c r="B142" s="70" t="s">
        <v>1114</v>
      </c>
      <c r="C142" s="74">
        <v>4.0000000000000001E-3</v>
      </c>
      <c r="D142" s="74">
        <v>2.9489999999999998</v>
      </c>
      <c r="E142" s="70" t="s">
        <v>1115</v>
      </c>
      <c r="F142" s="70" t="s">
        <v>1116</v>
      </c>
      <c r="G142" s="70"/>
      <c r="H142" s="71">
        <v>3.3</v>
      </c>
      <c r="I142" s="69" t="s">
        <v>710</v>
      </c>
      <c r="J142" s="69" t="s">
        <v>84</v>
      </c>
      <c r="K142" s="69" t="s">
        <v>710</v>
      </c>
      <c r="L142" s="70" t="s">
        <v>184</v>
      </c>
      <c r="M142" s="70">
        <v>2</v>
      </c>
      <c r="N142" s="70" t="s">
        <v>750</v>
      </c>
      <c r="O142" s="70" t="e">
        <f>#N/A</f>
        <v>#N/A</v>
      </c>
      <c r="P142" s="70" t="e">
        <f>#N/A</f>
        <v>#N/A</v>
      </c>
    </row>
    <row r="143" spans="1:16" s="69" customFormat="1">
      <c r="A143" s="70" t="s">
        <v>1117</v>
      </c>
      <c r="B143" s="70" t="s">
        <v>1118</v>
      </c>
      <c r="C143" s="81">
        <v>2.7130000000000001E-2</v>
      </c>
      <c r="D143" s="74">
        <v>3.08</v>
      </c>
      <c r="E143" s="70" t="s">
        <v>1119</v>
      </c>
      <c r="F143" s="70" t="s">
        <v>1120</v>
      </c>
      <c r="G143" s="70"/>
      <c r="H143" s="75">
        <v>3</v>
      </c>
      <c r="I143" s="69" t="s">
        <v>710</v>
      </c>
      <c r="J143" s="69" t="s">
        <v>47</v>
      </c>
      <c r="K143" s="69" t="s">
        <v>710</v>
      </c>
      <c r="L143" s="70" t="s">
        <v>38</v>
      </c>
      <c r="M143" s="70"/>
      <c r="N143" s="70" t="s">
        <v>734</v>
      </c>
      <c r="O143" s="70" t="e">
        <f>#N/A</f>
        <v>#N/A</v>
      </c>
      <c r="P143" s="70" t="e">
        <f>#N/A</f>
        <v>#N/A</v>
      </c>
    </row>
    <row r="144" spans="1:16" s="69" customFormat="1">
      <c r="A144" s="70" t="s">
        <v>1121</v>
      </c>
      <c r="B144" s="70" t="s">
        <v>1122</v>
      </c>
      <c r="C144" s="72">
        <v>2.7130000000000001E-2</v>
      </c>
      <c r="D144" s="72">
        <v>3.0842299999999998</v>
      </c>
      <c r="E144" s="70" t="s">
        <v>1123</v>
      </c>
      <c r="F144" s="70" t="s">
        <v>1124</v>
      </c>
      <c r="G144" s="70"/>
      <c r="H144" s="71">
        <v>2.6</v>
      </c>
      <c r="I144" s="69" t="s">
        <v>703</v>
      </c>
      <c r="J144" s="69" t="s">
        <v>54</v>
      </c>
      <c r="K144" s="69" t="s">
        <v>54</v>
      </c>
      <c r="L144" s="70" t="s">
        <v>184</v>
      </c>
      <c r="M144" s="70"/>
      <c r="N144" s="70" t="s">
        <v>734</v>
      </c>
      <c r="O144" s="70" t="e">
        <f>#N/A</f>
        <v>#N/A</v>
      </c>
      <c r="P144" s="70" t="e">
        <f>#N/A</f>
        <v>#N/A</v>
      </c>
    </row>
    <row r="145" spans="1:16" s="69" customFormat="1">
      <c r="A145" s="70" t="s">
        <v>143</v>
      </c>
      <c r="B145" s="70" t="s">
        <v>144</v>
      </c>
      <c r="C145" s="72">
        <v>2.7130000000000001E-2</v>
      </c>
      <c r="D145" s="72">
        <v>3.0842299999999998</v>
      </c>
      <c r="E145" s="70" t="s">
        <v>1125</v>
      </c>
      <c r="F145" s="70" t="s">
        <v>1126</v>
      </c>
      <c r="G145" s="70"/>
      <c r="H145" s="71">
        <v>2.6</v>
      </c>
      <c r="I145" s="69" t="s">
        <v>703</v>
      </c>
      <c r="J145" s="69" t="s">
        <v>54</v>
      </c>
      <c r="K145" s="69" t="s">
        <v>54</v>
      </c>
      <c r="L145" s="70" t="s">
        <v>48</v>
      </c>
      <c r="M145" s="70"/>
      <c r="N145" s="70" t="s">
        <v>734</v>
      </c>
      <c r="O145" s="70" t="s">
        <v>572</v>
      </c>
      <c r="P145" s="70" t="s">
        <v>538</v>
      </c>
    </row>
    <row r="146" spans="1:16" s="69" customFormat="1">
      <c r="A146" s="70" t="s">
        <v>1127</v>
      </c>
      <c r="B146" s="70" t="s">
        <v>1128</v>
      </c>
      <c r="C146" s="74"/>
      <c r="D146" s="74"/>
      <c r="E146" s="70" t="s">
        <v>1129</v>
      </c>
      <c r="F146" s="70"/>
      <c r="G146" s="70"/>
      <c r="H146" s="71">
        <v>2</v>
      </c>
      <c r="I146" s="69" t="s">
        <v>703</v>
      </c>
      <c r="J146" s="69" t="s">
        <v>54</v>
      </c>
      <c r="K146" s="69" t="s">
        <v>54</v>
      </c>
      <c r="L146" s="70"/>
      <c r="M146" s="70"/>
      <c r="N146" s="70"/>
      <c r="O146" s="70" t="e">
        <f>#N/A</f>
        <v>#N/A</v>
      </c>
      <c r="P146" s="70" t="e">
        <f>#N/A</f>
        <v>#N/A</v>
      </c>
    </row>
    <row r="147" spans="1:16" s="69" customFormat="1">
      <c r="A147" s="70" t="s">
        <v>200</v>
      </c>
      <c r="B147" s="70" t="s">
        <v>134</v>
      </c>
      <c r="C147" s="72">
        <v>2.2800000000000001E-2</v>
      </c>
      <c r="D147" s="72">
        <v>3</v>
      </c>
      <c r="E147" s="70" t="s">
        <v>1130</v>
      </c>
      <c r="F147" s="70" t="s">
        <v>1131</v>
      </c>
      <c r="G147" s="70"/>
      <c r="H147" s="71">
        <v>3.8</v>
      </c>
      <c r="I147" s="69" t="s">
        <v>710</v>
      </c>
      <c r="J147" s="69" t="s">
        <v>47</v>
      </c>
      <c r="K147" s="69" t="s">
        <v>710</v>
      </c>
      <c r="L147" s="70" t="s">
        <v>48</v>
      </c>
      <c r="M147" s="70"/>
      <c r="N147" s="70" t="s">
        <v>699</v>
      </c>
      <c r="O147" s="70" t="s">
        <v>563</v>
      </c>
      <c r="P147" s="70" t="s">
        <v>538</v>
      </c>
    </row>
    <row r="148" spans="1:16" s="69" customFormat="1">
      <c r="A148" s="70" t="s">
        <v>1132</v>
      </c>
      <c r="B148" s="70" t="s">
        <v>1133</v>
      </c>
      <c r="C148" s="74"/>
      <c r="D148" s="74"/>
      <c r="E148" s="70" t="s">
        <v>1134</v>
      </c>
      <c r="F148" s="70"/>
      <c r="G148" s="70"/>
      <c r="H148" s="71">
        <v>2</v>
      </c>
      <c r="I148" s="69" t="s">
        <v>703</v>
      </c>
      <c r="J148" s="69" t="s">
        <v>54</v>
      </c>
      <c r="K148" s="69" t="s">
        <v>54</v>
      </c>
      <c r="L148" s="70" t="s">
        <v>63</v>
      </c>
      <c r="M148" s="70"/>
      <c r="N148" s="70" t="s">
        <v>699</v>
      </c>
      <c r="O148" s="70" t="e">
        <f>#N/A</f>
        <v>#N/A</v>
      </c>
      <c r="P148" s="70" t="e">
        <f>#N/A</f>
        <v>#N/A</v>
      </c>
    </row>
    <row r="149" spans="1:16" s="69" customFormat="1">
      <c r="A149" s="70" t="s">
        <v>1135</v>
      </c>
      <c r="B149" s="70" t="s">
        <v>1136</v>
      </c>
      <c r="C149" s="74"/>
      <c r="D149" s="74"/>
      <c r="E149" s="70" t="s">
        <v>1025</v>
      </c>
      <c r="F149" s="70"/>
      <c r="G149" s="70"/>
      <c r="H149" s="71">
        <v>2</v>
      </c>
      <c r="I149" s="69" t="s">
        <v>703</v>
      </c>
      <c r="J149" s="69" t="s">
        <v>54</v>
      </c>
      <c r="K149" s="69" t="s">
        <v>54</v>
      </c>
      <c r="L149" s="70" t="s">
        <v>63</v>
      </c>
      <c r="M149" s="70"/>
      <c r="N149" s="70" t="s">
        <v>699</v>
      </c>
      <c r="O149" s="70" t="e">
        <f>#N/A</f>
        <v>#N/A</v>
      </c>
      <c r="P149" s="70" t="e">
        <f>#N/A</f>
        <v>#N/A</v>
      </c>
    </row>
    <row r="150" spans="1:16" s="69" customFormat="1">
      <c r="A150" s="70" t="s">
        <v>1137</v>
      </c>
      <c r="B150" s="70" t="s">
        <v>1138</v>
      </c>
      <c r="C150" s="74"/>
      <c r="D150" s="74"/>
      <c r="E150" s="70" t="s">
        <v>1025</v>
      </c>
      <c r="F150" s="70"/>
      <c r="G150" s="70"/>
      <c r="H150" s="71">
        <v>2</v>
      </c>
      <c r="I150" s="69" t="s">
        <v>703</v>
      </c>
      <c r="J150" s="69" t="s">
        <v>54</v>
      </c>
      <c r="K150" s="69" t="s">
        <v>54</v>
      </c>
      <c r="L150" s="70" t="s">
        <v>63</v>
      </c>
      <c r="M150" s="70"/>
      <c r="N150" s="70" t="s">
        <v>699</v>
      </c>
      <c r="O150" s="70" t="e">
        <f>#N/A</f>
        <v>#N/A</v>
      </c>
      <c r="P150" s="70" t="e">
        <f>#N/A</f>
        <v>#N/A</v>
      </c>
    </row>
    <row r="151" spans="1:16" s="69" customFormat="1">
      <c r="A151" s="70" t="s">
        <v>1139</v>
      </c>
      <c r="B151" s="70" t="s">
        <v>1140</v>
      </c>
      <c r="C151" s="74"/>
      <c r="D151" s="74"/>
      <c r="E151" s="70" t="s">
        <v>1025</v>
      </c>
      <c r="F151" s="70"/>
      <c r="G151" s="70"/>
      <c r="H151" s="71">
        <v>2</v>
      </c>
      <c r="I151" s="69" t="s">
        <v>703</v>
      </c>
      <c r="J151" s="69" t="s">
        <v>54</v>
      </c>
      <c r="K151" s="69" t="s">
        <v>54</v>
      </c>
      <c r="L151" s="70" t="s">
        <v>63</v>
      </c>
      <c r="M151" s="70"/>
      <c r="N151" s="70" t="s">
        <v>699</v>
      </c>
      <c r="O151" s="70" t="e">
        <f>#N/A</f>
        <v>#N/A</v>
      </c>
      <c r="P151" s="70" t="e">
        <f>#N/A</f>
        <v>#N/A</v>
      </c>
    </row>
    <row r="152" spans="1:16" s="69" customFormat="1">
      <c r="A152" s="70" t="s">
        <v>1141</v>
      </c>
      <c r="B152" s="70" t="s">
        <v>1142</v>
      </c>
      <c r="C152" s="74"/>
      <c r="D152" s="74"/>
      <c r="E152" s="70" t="s">
        <v>1025</v>
      </c>
      <c r="F152" s="70"/>
      <c r="G152" s="70"/>
      <c r="H152" s="71">
        <v>2</v>
      </c>
      <c r="I152" s="69" t="s">
        <v>703</v>
      </c>
      <c r="J152" s="69" t="s">
        <v>54</v>
      </c>
      <c r="K152" s="69" t="s">
        <v>54</v>
      </c>
      <c r="L152" s="70"/>
      <c r="M152" s="70"/>
      <c r="N152" s="70"/>
      <c r="O152" s="70" t="e">
        <f>#N/A</f>
        <v>#N/A</v>
      </c>
      <c r="P152" s="70" t="e">
        <f>#N/A</f>
        <v>#N/A</v>
      </c>
    </row>
    <row r="153" spans="1:16" s="69" customFormat="1">
      <c r="A153" s="70" t="s">
        <v>1143</v>
      </c>
      <c r="B153" s="70" t="s">
        <v>1144</v>
      </c>
      <c r="C153" s="74">
        <v>1.12E-2</v>
      </c>
      <c r="D153" s="74">
        <v>2.9790000000000001</v>
      </c>
      <c r="E153" s="70" t="s">
        <v>1145</v>
      </c>
      <c r="F153" s="70" t="s">
        <v>1146</v>
      </c>
      <c r="G153" s="70"/>
      <c r="H153" s="71"/>
      <c r="L153" s="70" t="s">
        <v>48</v>
      </c>
      <c r="M153" s="70"/>
      <c r="N153" s="70" t="s">
        <v>699</v>
      </c>
      <c r="O153" s="70" t="e">
        <f>#N/A</f>
        <v>#N/A</v>
      </c>
      <c r="P153" s="70" t="e">
        <f>#N/A</f>
        <v>#N/A</v>
      </c>
    </row>
    <row r="154" spans="1:16" s="69" customFormat="1">
      <c r="A154" s="70" t="s">
        <v>1147</v>
      </c>
      <c r="B154" s="70" t="s">
        <v>1148</v>
      </c>
      <c r="C154" s="72">
        <v>2.3900000000000001E-2</v>
      </c>
      <c r="D154" s="72">
        <v>3.0819999999999999</v>
      </c>
      <c r="E154" s="70" t="s">
        <v>1149</v>
      </c>
      <c r="F154" s="70" t="s">
        <v>1149</v>
      </c>
      <c r="G154" s="70"/>
      <c r="H154" s="71"/>
      <c r="L154" s="70" t="s">
        <v>48</v>
      </c>
      <c r="M154" s="70"/>
      <c r="N154" s="70" t="s">
        <v>699</v>
      </c>
      <c r="O154" s="70" t="e">
        <f>#N/A</f>
        <v>#N/A</v>
      </c>
      <c r="P154" s="70" t="e">
        <f>#N/A</f>
        <v>#N/A</v>
      </c>
    </row>
    <row r="155" spans="1:16" s="69" customFormat="1">
      <c r="A155" s="70" t="s">
        <v>1150</v>
      </c>
      <c r="B155" s="70" t="s">
        <v>1151</v>
      </c>
      <c r="C155" s="74"/>
      <c r="D155" s="74"/>
      <c r="E155" s="70"/>
      <c r="F155" s="70"/>
      <c r="G155" s="70"/>
      <c r="H155" s="71">
        <v>2</v>
      </c>
      <c r="I155" s="69" t="s">
        <v>703</v>
      </c>
      <c r="J155" s="69" t="s">
        <v>54</v>
      </c>
      <c r="K155" s="69" t="s">
        <v>54</v>
      </c>
      <c r="L155" s="70" t="s">
        <v>152</v>
      </c>
      <c r="M155" s="70"/>
      <c r="N155" s="70" t="s">
        <v>699</v>
      </c>
      <c r="O155" s="70" t="e">
        <f>#N/A</f>
        <v>#N/A</v>
      </c>
      <c r="P155" s="70" t="e">
        <f>#N/A</f>
        <v>#N/A</v>
      </c>
    </row>
    <row r="156" spans="1:16" s="69" customFormat="1">
      <c r="A156" s="70" t="s">
        <v>1152</v>
      </c>
      <c r="B156" s="70" t="s">
        <v>1153</v>
      </c>
      <c r="C156" s="74"/>
      <c r="D156" s="74"/>
      <c r="E156" s="70"/>
      <c r="F156" s="70"/>
      <c r="G156" s="70"/>
      <c r="H156" s="71">
        <v>2</v>
      </c>
      <c r="I156" s="69" t="s">
        <v>703</v>
      </c>
      <c r="J156" s="69" t="s">
        <v>54</v>
      </c>
      <c r="K156" s="69" t="s">
        <v>54</v>
      </c>
      <c r="L156" s="70"/>
      <c r="M156" s="70"/>
      <c r="N156" s="70"/>
      <c r="O156" s="70" t="e">
        <f>#N/A</f>
        <v>#N/A</v>
      </c>
      <c r="P156" s="70" t="e">
        <f>#N/A</f>
        <v>#N/A</v>
      </c>
    </row>
    <row r="157" spans="1:16" s="69" customFormat="1">
      <c r="A157" s="70" t="s">
        <v>201</v>
      </c>
      <c r="B157" s="70" t="s">
        <v>65</v>
      </c>
      <c r="C157" s="72">
        <v>2.5600000000000001E-2</v>
      </c>
      <c r="D157" s="72">
        <v>3.0005999999999999</v>
      </c>
      <c r="E157" s="70" t="s">
        <v>1154</v>
      </c>
      <c r="F157" s="70" t="s">
        <v>1155</v>
      </c>
      <c r="G157" s="70"/>
      <c r="H157" s="71">
        <v>3</v>
      </c>
      <c r="I157" s="69" t="s">
        <v>710</v>
      </c>
      <c r="J157" s="69" t="s">
        <v>47</v>
      </c>
      <c r="K157" s="69" t="s">
        <v>710</v>
      </c>
      <c r="L157" s="70" t="s">
        <v>48</v>
      </c>
      <c r="M157" s="70"/>
      <c r="N157" s="70" t="s">
        <v>734</v>
      </c>
      <c r="O157" s="70" t="s">
        <v>550</v>
      </c>
      <c r="P157" s="70" t="s">
        <v>538</v>
      </c>
    </row>
    <row r="158" spans="1:16" s="69" customFormat="1">
      <c r="A158" s="70" t="s">
        <v>1156</v>
      </c>
      <c r="B158" s="70" t="s">
        <v>1157</v>
      </c>
      <c r="C158" s="70">
        <v>1.7500000000000002E-2</v>
      </c>
      <c r="D158" s="70">
        <v>3</v>
      </c>
      <c r="E158" s="70"/>
      <c r="F158" s="70"/>
      <c r="G158" s="70"/>
      <c r="H158" s="75">
        <v>3.8</v>
      </c>
      <c r="I158" s="69" t="s">
        <v>710</v>
      </c>
      <c r="J158" s="69" t="s">
        <v>84</v>
      </c>
      <c r="K158" s="69" t="s">
        <v>710</v>
      </c>
      <c r="L158" s="70" t="s">
        <v>48</v>
      </c>
      <c r="M158" s="70"/>
      <c r="N158" s="70" t="s">
        <v>734</v>
      </c>
      <c r="O158" s="70" t="e">
        <f>#N/A</f>
        <v>#N/A</v>
      </c>
      <c r="P158" s="70" t="e">
        <f>#N/A</f>
        <v>#N/A</v>
      </c>
    </row>
    <row r="159" spans="1:16" s="69" customFormat="1">
      <c r="A159" s="70" t="s">
        <v>202</v>
      </c>
      <c r="B159" s="70" t="s">
        <v>203</v>
      </c>
      <c r="C159" s="72">
        <v>2.18E-2</v>
      </c>
      <c r="D159" s="72">
        <v>3.0053000000000001</v>
      </c>
      <c r="E159" s="70" t="s">
        <v>1158</v>
      </c>
      <c r="F159" s="70" t="s">
        <v>1159</v>
      </c>
      <c r="G159" s="70"/>
      <c r="H159" s="71">
        <v>2</v>
      </c>
      <c r="I159" s="69" t="s">
        <v>703</v>
      </c>
      <c r="J159" s="69" t="s">
        <v>54</v>
      </c>
      <c r="K159" s="69" t="s">
        <v>54</v>
      </c>
      <c r="L159" s="70" t="s">
        <v>48</v>
      </c>
      <c r="M159" s="70"/>
      <c r="N159" s="70" t="s">
        <v>734</v>
      </c>
      <c r="O159" s="70" t="s">
        <v>555</v>
      </c>
      <c r="P159" s="70" t="s">
        <v>538</v>
      </c>
    </row>
    <row r="160" spans="1:16" s="69" customFormat="1">
      <c r="A160" s="70" t="s">
        <v>180</v>
      </c>
      <c r="B160" s="70" t="s">
        <v>67</v>
      </c>
      <c r="C160" s="72">
        <v>2.18E-2</v>
      </c>
      <c r="D160" s="72">
        <v>3.0053000000000001</v>
      </c>
      <c r="E160" s="70" t="s">
        <v>1160</v>
      </c>
      <c r="F160" s="70" t="s">
        <v>1161</v>
      </c>
      <c r="G160" s="70"/>
      <c r="H160" s="71">
        <v>2.9</v>
      </c>
      <c r="I160" s="69" t="s">
        <v>703</v>
      </c>
      <c r="J160" s="69" t="s">
        <v>54</v>
      </c>
      <c r="K160" s="69" t="s">
        <v>54</v>
      </c>
      <c r="L160" s="70" t="s">
        <v>48</v>
      </c>
      <c r="M160" s="70"/>
      <c r="N160" s="70" t="s">
        <v>734</v>
      </c>
      <c r="O160" s="70" t="s">
        <v>555</v>
      </c>
      <c r="P160" s="70" t="s">
        <v>538</v>
      </c>
    </row>
    <row r="161" spans="1:16" s="69" customFormat="1">
      <c r="A161" s="70" t="s">
        <v>1162</v>
      </c>
      <c r="B161" s="70" t="s">
        <v>1163</v>
      </c>
      <c r="C161" s="72">
        <v>2.18E-2</v>
      </c>
      <c r="D161" s="72">
        <v>3.0053000000000001</v>
      </c>
      <c r="E161" s="70" t="s">
        <v>1164</v>
      </c>
      <c r="F161" s="70" t="s">
        <v>1165</v>
      </c>
      <c r="G161" s="70"/>
      <c r="H161" s="71">
        <v>2</v>
      </c>
      <c r="I161" s="69" t="s">
        <v>703</v>
      </c>
      <c r="J161" s="69" t="s">
        <v>54</v>
      </c>
      <c r="K161" s="69" t="s">
        <v>54</v>
      </c>
      <c r="L161" s="70" t="s">
        <v>48</v>
      </c>
      <c r="M161" s="70"/>
      <c r="N161" s="70" t="s">
        <v>699</v>
      </c>
      <c r="O161" s="70" t="e">
        <f>#N/A</f>
        <v>#N/A</v>
      </c>
      <c r="P161" s="70" t="e">
        <f>#N/A</f>
        <v>#N/A</v>
      </c>
    </row>
    <row r="162" spans="1:16" s="69" customFormat="1">
      <c r="A162" s="70" t="s">
        <v>1166</v>
      </c>
      <c r="B162" s="70" t="s">
        <v>1167</v>
      </c>
      <c r="C162" s="72"/>
      <c r="D162" s="72"/>
      <c r="E162" s="70" t="s">
        <v>1168</v>
      </c>
      <c r="F162" s="70"/>
      <c r="G162" s="70"/>
      <c r="H162" s="71">
        <v>2</v>
      </c>
      <c r="I162" s="69" t="s">
        <v>703</v>
      </c>
      <c r="J162" s="69" t="s">
        <v>54</v>
      </c>
      <c r="K162" s="69" t="s">
        <v>54</v>
      </c>
      <c r="L162" s="70" t="s">
        <v>63</v>
      </c>
      <c r="M162" s="70"/>
      <c r="N162" s="70" t="s">
        <v>699</v>
      </c>
      <c r="O162" s="70" t="e">
        <f>#N/A</f>
        <v>#N/A</v>
      </c>
      <c r="P162" s="70" t="e">
        <f>#N/A</f>
        <v>#N/A</v>
      </c>
    </row>
    <row r="163" spans="1:16" s="69" customFormat="1">
      <c r="A163" s="70" t="s">
        <v>163</v>
      </c>
      <c r="B163" s="70" t="s">
        <v>90</v>
      </c>
      <c r="C163" s="72">
        <v>1.7299999999999999E-2</v>
      </c>
      <c r="D163" s="72">
        <v>3</v>
      </c>
      <c r="E163" s="70" t="s">
        <v>1169</v>
      </c>
      <c r="F163" s="70" t="s">
        <v>1170</v>
      </c>
      <c r="G163" s="70"/>
      <c r="H163" s="75">
        <v>4</v>
      </c>
      <c r="I163" s="69" t="s">
        <v>51</v>
      </c>
      <c r="J163" s="69" t="s">
        <v>51</v>
      </c>
      <c r="K163" s="69" t="s">
        <v>733</v>
      </c>
      <c r="L163" s="70" t="s">
        <v>48</v>
      </c>
      <c r="M163" s="70"/>
      <c r="N163" s="70" t="s">
        <v>699</v>
      </c>
      <c r="O163" s="70" t="s">
        <v>563</v>
      </c>
      <c r="P163" s="70" t="s">
        <v>538</v>
      </c>
    </row>
    <row r="164" spans="1:16" s="69" customFormat="1">
      <c r="A164" s="70" t="s">
        <v>204</v>
      </c>
      <c r="B164" s="70" t="s">
        <v>205</v>
      </c>
      <c r="C164" s="72">
        <v>1.43E-2</v>
      </c>
      <c r="D164" s="72">
        <v>3</v>
      </c>
      <c r="E164" s="70" t="s">
        <v>1171</v>
      </c>
      <c r="F164" s="70" t="s">
        <v>1172</v>
      </c>
      <c r="G164" s="70"/>
      <c r="H164" s="75">
        <v>3.9</v>
      </c>
      <c r="I164" s="69" t="s">
        <v>710</v>
      </c>
      <c r="J164" s="69" t="s">
        <v>47</v>
      </c>
      <c r="K164" s="69" t="s">
        <v>710</v>
      </c>
      <c r="L164" s="70" t="s">
        <v>48</v>
      </c>
      <c r="M164" s="70"/>
      <c r="N164" s="70" t="s">
        <v>699</v>
      </c>
      <c r="O164" s="70" t="s">
        <v>563</v>
      </c>
      <c r="P164" s="70" t="s">
        <v>538</v>
      </c>
    </row>
    <row r="165" spans="1:16" s="69" customFormat="1">
      <c r="A165" s="70" t="s">
        <v>206</v>
      </c>
      <c r="B165" s="70" t="s">
        <v>207</v>
      </c>
      <c r="C165" s="72">
        <v>1.67E-2</v>
      </c>
      <c r="D165" s="72">
        <v>2.9773000000000001</v>
      </c>
      <c r="E165" s="70" t="s">
        <v>1173</v>
      </c>
      <c r="F165" s="70" t="s">
        <v>1174</v>
      </c>
      <c r="G165" s="70"/>
      <c r="H165" s="75">
        <v>3.8</v>
      </c>
      <c r="I165" s="69" t="s">
        <v>710</v>
      </c>
      <c r="J165" s="69" t="s">
        <v>47</v>
      </c>
      <c r="K165" s="69" t="s">
        <v>710</v>
      </c>
      <c r="L165" s="70" t="s">
        <v>48</v>
      </c>
      <c r="M165" s="70"/>
      <c r="N165" s="70" t="s">
        <v>699</v>
      </c>
      <c r="O165" s="70" t="s">
        <v>563</v>
      </c>
      <c r="P165" s="70" t="s">
        <v>538</v>
      </c>
    </row>
    <row r="166" spans="1:16" s="69" customFormat="1">
      <c r="A166" s="70" t="s">
        <v>208</v>
      </c>
      <c r="B166" s="70" t="s">
        <v>50</v>
      </c>
      <c r="C166" s="74">
        <v>1.4500000000000001E-2</v>
      </c>
      <c r="D166" s="74">
        <v>3</v>
      </c>
      <c r="E166" s="70" t="s">
        <v>1175</v>
      </c>
      <c r="F166" s="70" t="s">
        <v>1176</v>
      </c>
      <c r="G166" s="70"/>
      <c r="H166" s="75">
        <v>4</v>
      </c>
      <c r="I166" s="69" t="s">
        <v>51</v>
      </c>
      <c r="J166" s="69" t="s">
        <v>51</v>
      </c>
      <c r="K166" s="69" t="s">
        <v>733</v>
      </c>
      <c r="L166" s="70" t="s">
        <v>48</v>
      </c>
      <c r="M166" s="70"/>
      <c r="N166" s="70" t="s">
        <v>699</v>
      </c>
      <c r="O166" s="70" t="s">
        <v>563</v>
      </c>
      <c r="P166" s="70" t="s">
        <v>538</v>
      </c>
    </row>
    <row r="167" spans="1:16" s="69" customFormat="1">
      <c r="A167" s="70" t="s">
        <v>1177</v>
      </c>
      <c r="B167" s="70" t="s">
        <v>411</v>
      </c>
      <c r="C167" s="72">
        <v>1.67E-2</v>
      </c>
      <c r="D167" s="72">
        <v>2.9773000000000001</v>
      </c>
      <c r="E167" s="70" t="s">
        <v>1178</v>
      </c>
      <c r="F167" s="70" t="s">
        <v>1179</v>
      </c>
      <c r="G167" s="70"/>
      <c r="H167" s="75">
        <v>4.2</v>
      </c>
      <c r="I167" s="69" t="s">
        <v>51</v>
      </c>
      <c r="J167" s="69" t="s">
        <v>51</v>
      </c>
      <c r="K167" s="69" t="s">
        <v>771</v>
      </c>
      <c r="L167" s="70" t="s">
        <v>48</v>
      </c>
      <c r="M167" s="70"/>
      <c r="N167" s="70" t="s">
        <v>699</v>
      </c>
      <c r="O167" s="70" t="s">
        <v>563</v>
      </c>
      <c r="P167" s="70" t="s">
        <v>538</v>
      </c>
    </row>
    <row r="168" spans="1:16" s="69" customFormat="1">
      <c r="A168" s="70" t="s">
        <v>1180</v>
      </c>
      <c r="B168" s="70" t="s">
        <v>1181</v>
      </c>
      <c r="C168" s="76">
        <v>1.2E-2</v>
      </c>
      <c r="D168" s="76">
        <v>2.7440000000000002</v>
      </c>
      <c r="E168" s="70" t="s">
        <v>1182</v>
      </c>
      <c r="F168" s="70" t="s">
        <v>1183</v>
      </c>
      <c r="G168" s="70"/>
      <c r="H168" s="75">
        <v>3.2</v>
      </c>
      <c r="I168" s="69" t="s">
        <v>710</v>
      </c>
      <c r="J168" s="69" t="s">
        <v>84</v>
      </c>
      <c r="K168" s="69" t="s">
        <v>710</v>
      </c>
      <c r="L168" s="70" t="s">
        <v>48</v>
      </c>
      <c r="M168" s="70"/>
      <c r="N168" s="70" t="s">
        <v>734</v>
      </c>
      <c r="O168" s="70" t="e">
        <f>#N/A</f>
        <v>#N/A</v>
      </c>
      <c r="P168" s="70" t="e">
        <f>#N/A</f>
        <v>#N/A</v>
      </c>
    </row>
    <row r="169" spans="1:16" s="69" customFormat="1">
      <c r="A169" s="70" t="s">
        <v>1184</v>
      </c>
      <c r="B169" s="70" t="s">
        <v>1185</v>
      </c>
      <c r="C169" s="74">
        <v>8.8999999999999999E-3</v>
      </c>
      <c r="D169" s="74">
        <v>3</v>
      </c>
      <c r="E169" s="70" t="s">
        <v>1186</v>
      </c>
      <c r="F169" s="70" t="s">
        <v>1187</v>
      </c>
      <c r="G169" s="70"/>
      <c r="H169" s="75">
        <v>3.5</v>
      </c>
      <c r="I169" s="69" t="s">
        <v>710</v>
      </c>
      <c r="J169" s="69" t="s">
        <v>47</v>
      </c>
      <c r="K169" s="69" t="s">
        <v>710</v>
      </c>
      <c r="L169" s="70" t="s">
        <v>48</v>
      </c>
      <c r="M169" s="70"/>
      <c r="N169" s="70" t="s">
        <v>699</v>
      </c>
      <c r="O169" s="70" t="e">
        <f>#N/A</f>
        <v>#N/A</v>
      </c>
      <c r="P169" s="70" t="e">
        <f>#N/A</f>
        <v>#N/A</v>
      </c>
    </row>
    <row r="170" spans="1:16" s="69" customFormat="1">
      <c r="A170" s="70" t="s">
        <v>1188</v>
      </c>
      <c r="B170" s="70" t="s">
        <v>413</v>
      </c>
      <c r="C170" s="74">
        <v>8.8999999999999999E-3</v>
      </c>
      <c r="D170" s="74">
        <v>3</v>
      </c>
      <c r="E170" s="70" t="s">
        <v>1189</v>
      </c>
      <c r="F170" s="70" t="s">
        <v>1190</v>
      </c>
      <c r="G170" s="70"/>
      <c r="H170" s="75">
        <v>3.5</v>
      </c>
      <c r="I170" s="69" t="s">
        <v>710</v>
      </c>
      <c r="J170" s="69" t="s">
        <v>47</v>
      </c>
      <c r="K170" s="69" t="s">
        <v>710</v>
      </c>
      <c r="L170" s="70" t="s">
        <v>48</v>
      </c>
      <c r="M170" s="70"/>
      <c r="N170" s="70" t="s">
        <v>699</v>
      </c>
      <c r="O170" s="70" t="s">
        <v>561</v>
      </c>
      <c r="P170" s="70" t="s">
        <v>538</v>
      </c>
    </row>
    <row r="171" spans="1:16" s="69" customFormat="1">
      <c r="A171" s="70" t="s">
        <v>1191</v>
      </c>
      <c r="B171" s="70" t="s">
        <v>1192</v>
      </c>
      <c r="C171" s="74">
        <v>1.6400000000000001E-2</v>
      </c>
      <c r="D171" s="74">
        <v>3</v>
      </c>
      <c r="E171" s="70" t="s">
        <v>1193</v>
      </c>
      <c r="F171" s="70" t="s">
        <v>1194</v>
      </c>
      <c r="G171" s="70"/>
      <c r="H171" s="75">
        <v>3.5</v>
      </c>
      <c r="I171" s="69" t="s">
        <v>710</v>
      </c>
      <c r="J171" s="69" t="s">
        <v>84</v>
      </c>
      <c r="K171" s="69" t="s">
        <v>710</v>
      </c>
      <c r="L171" s="70" t="s">
        <v>184</v>
      </c>
      <c r="M171" s="70">
        <v>2</v>
      </c>
      <c r="N171" s="70" t="s">
        <v>750</v>
      </c>
      <c r="O171" s="70" t="e">
        <f>#N/A</f>
        <v>#N/A</v>
      </c>
      <c r="P171" s="70" t="e">
        <f>#N/A</f>
        <v>#N/A</v>
      </c>
    </row>
    <row r="172" spans="1:16" s="69" customFormat="1">
      <c r="A172" s="70" t="s">
        <v>1195</v>
      </c>
      <c r="B172" s="70" t="s">
        <v>415</v>
      </c>
      <c r="C172" s="74">
        <v>5.7999999999999996E-3</v>
      </c>
      <c r="D172" s="74">
        <v>3.5539999999999998</v>
      </c>
      <c r="E172" s="70" t="s">
        <v>1196</v>
      </c>
      <c r="F172" s="70" t="s">
        <v>1197</v>
      </c>
      <c r="G172" s="70"/>
      <c r="H172" s="71">
        <v>2.4</v>
      </c>
      <c r="I172" s="69" t="s">
        <v>703</v>
      </c>
      <c r="J172" s="69" t="s">
        <v>54</v>
      </c>
      <c r="K172" s="69" t="s">
        <v>54</v>
      </c>
      <c r="L172" s="70" t="s">
        <v>63</v>
      </c>
      <c r="M172" s="70"/>
      <c r="N172" s="70" t="s">
        <v>699</v>
      </c>
      <c r="O172" s="70" t="s">
        <v>540</v>
      </c>
      <c r="P172" s="70" t="s">
        <v>541</v>
      </c>
    </row>
    <row r="173" spans="1:16" s="69" customFormat="1">
      <c r="A173" s="70" t="s">
        <v>1198</v>
      </c>
      <c r="B173" s="70" t="s">
        <v>1199</v>
      </c>
      <c r="C173" s="74"/>
      <c r="D173" s="74"/>
      <c r="E173" s="70"/>
      <c r="F173" s="70"/>
      <c r="G173" s="70"/>
      <c r="H173" s="71"/>
      <c r="L173" s="70"/>
      <c r="M173" s="70"/>
      <c r="N173" s="70"/>
      <c r="O173" s="70" t="e">
        <f>#N/A</f>
        <v>#N/A</v>
      </c>
      <c r="P173" s="70" t="e">
        <f>#N/A</f>
        <v>#N/A</v>
      </c>
    </row>
    <row r="174" spans="1:16" s="69" customFormat="1">
      <c r="A174" s="70" t="s">
        <v>145</v>
      </c>
      <c r="B174" s="70" t="s">
        <v>146</v>
      </c>
      <c r="C174" s="72">
        <v>2.3900000000000001E-2</v>
      </c>
      <c r="D174" s="72">
        <v>3.0819999999999999</v>
      </c>
      <c r="E174" s="70" t="s">
        <v>1200</v>
      </c>
      <c r="F174" s="70" t="s">
        <v>1201</v>
      </c>
      <c r="G174" s="70"/>
      <c r="H174" s="71">
        <v>2.5</v>
      </c>
      <c r="I174" s="69" t="s">
        <v>703</v>
      </c>
      <c r="J174" s="69" t="s">
        <v>54</v>
      </c>
      <c r="K174" s="69" t="s">
        <v>54</v>
      </c>
      <c r="L174" s="70" t="s">
        <v>48</v>
      </c>
      <c r="M174" s="70"/>
      <c r="N174" s="70" t="s">
        <v>699</v>
      </c>
      <c r="O174" s="70" t="s">
        <v>575</v>
      </c>
      <c r="P174" s="70" t="s">
        <v>538</v>
      </c>
    </row>
    <row r="175" spans="1:16" s="69" customFormat="1">
      <c r="A175" s="70" t="s">
        <v>147</v>
      </c>
      <c r="B175" s="70" t="s">
        <v>148</v>
      </c>
      <c r="C175" s="72">
        <v>2.3900000000000001E-2</v>
      </c>
      <c r="D175" s="72">
        <v>3.0819999999999999</v>
      </c>
      <c r="E175" s="70" t="s">
        <v>1202</v>
      </c>
      <c r="F175" s="70"/>
      <c r="G175" s="70"/>
      <c r="H175" s="71">
        <v>2.1</v>
      </c>
      <c r="I175" s="69" t="s">
        <v>703</v>
      </c>
      <c r="J175" s="69" t="s">
        <v>54</v>
      </c>
      <c r="K175" s="69" t="s">
        <v>54</v>
      </c>
      <c r="L175" s="70" t="s">
        <v>48</v>
      </c>
      <c r="M175" s="70"/>
      <c r="N175" s="70" t="s">
        <v>699</v>
      </c>
      <c r="O175" s="70" t="s">
        <v>575</v>
      </c>
      <c r="P175" s="70" t="s">
        <v>538</v>
      </c>
    </row>
    <row r="176" spans="1:16" s="69" customFormat="1">
      <c r="A176" s="70" t="s">
        <v>1203</v>
      </c>
      <c r="B176" s="70" t="s">
        <v>1204</v>
      </c>
      <c r="C176" s="74"/>
      <c r="D176" s="74"/>
      <c r="E176" s="70"/>
      <c r="F176" s="70"/>
      <c r="G176" s="70"/>
      <c r="H176" s="71">
        <v>2</v>
      </c>
      <c r="I176" s="69" t="s">
        <v>703</v>
      </c>
      <c r="J176" s="69" t="s">
        <v>54</v>
      </c>
      <c r="K176" s="69" t="s">
        <v>54</v>
      </c>
      <c r="L176" s="70" t="s">
        <v>63</v>
      </c>
      <c r="M176" s="70"/>
      <c r="N176" s="70" t="s">
        <v>699</v>
      </c>
      <c r="O176" s="70" t="e">
        <f>#N/A</f>
        <v>#N/A</v>
      </c>
      <c r="P176" s="70" t="e">
        <f>#N/A</f>
        <v>#N/A</v>
      </c>
    </row>
    <row r="177" spans="1:16" s="69" customFormat="1">
      <c r="A177" s="70" t="s">
        <v>1205</v>
      </c>
      <c r="B177" s="70" t="s">
        <v>421</v>
      </c>
      <c r="C177" s="72">
        <v>1.26E-2</v>
      </c>
      <c r="D177" s="72">
        <v>3.0493999999999999</v>
      </c>
      <c r="E177" s="70" t="s">
        <v>1206</v>
      </c>
      <c r="F177" s="70" t="s">
        <v>1207</v>
      </c>
      <c r="G177" s="70"/>
      <c r="H177" s="71">
        <v>3.7</v>
      </c>
      <c r="I177" s="69" t="s">
        <v>710</v>
      </c>
      <c r="J177" s="69" t="s">
        <v>47</v>
      </c>
      <c r="K177" s="69" t="s">
        <v>710</v>
      </c>
      <c r="L177" s="70" t="s">
        <v>48</v>
      </c>
      <c r="M177" s="70"/>
      <c r="N177" s="70" t="s">
        <v>734</v>
      </c>
      <c r="O177" s="70" t="s">
        <v>567</v>
      </c>
      <c r="P177" s="70" t="s">
        <v>538</v>
      </c>
    </row>
    <row r="178" spans="1:16" s="69" customFormat="1">
      <c r="A178" s="70" t="s">
        <v>1208</v>
      </c>
      <c r="B178" s="70" t="s">
        <v>1209</v>
      </c>
      <c r="C178" s="72">
        <v>1.26E-2</v>
      </c>
      <c r="D178" s="72">
        <v>3.0493999999999999</v>
      </c>
      <c r="E178" s="70" t="s">
        <v>1210</v>
      </c>
      <c r="F178" s="70" t="s">
        <v>1211</v>
      </c>
      <c r="G178" s="70"/>
      <c r="H178" s="71"/>
      <c r="L178" s="70" t="s">
        <v>63</v>
      </c>
      <c r="M178" s="70"/>
      <c r="N178" s="70" t="s">
        <v>699</v>
      </c>
      <c r="O178" s="70" t="e">
        <f>#N/A</f>
        <v>#N/A</v>
      </c>
      <c r="P178" s="70" t="e">
        <f>#N/A</f>
        <v>#N/A</v>
      </c>
    </row>
    <row r="179" spans="1:16" s="69" customFormat="1">
      <c r="A179" s="70" t="s">
        <v>1212</v>
      </c>
      <c r="B179" s="70" t="s">
        <v>1213</v>
      </c>
      <c r="C179" s="72">
        <v>1.6999999999999999E-3</v>
      </c>
      <c r="D179" s="72">
        <v>2.9527999999999999</v>
      </c>
      <c r="E179" s="70" t="s">
        <v>1214</v>
      </c>
      <c r="F179" s="70" t="s">
        <v>1215</v>
      </c>
      <c r="G179" s="70"/>
      <c r="H179" s="71"/>
      <c r="L179" s="70" t="s">
        <v>48</v>
      </c>
      <c r="M179" s="70"/>
      <c r="N179" s="70" t="s">
        <v>699</v>
      </c>
      <c r="O179" s="70" t="e">
        <f>#N/A</f>
        <v>#N/A</v>
      </c>
      <c r="P179" s="70" t="e">
        <f>#N/A</f>
        <v>#N/A</v>
      </c>
    </row>
    <row r="180" spans="1:16" s="69" customFormat="1">
      <c r="A180" s="70" t="s">
        <v>149</v>
      </c>
      <c r="B180" s="70" t="s">
        <v>132</v>
      </c>
      <c r="C180" s="72">
        <v>1.6999999999999999E-3</v>
      </c>
      <c r="D180" s="72">
        <v>2.9527999999999999</v>
      </c>
      <c r="E180" s="70" t="s">
        <v>1038</v>
      </c>
      <c r="F180" s="70" t="s">
        <v>1216</v>
      </c>
      <c r="G180" s="70"/>
      <c r="H180" s="71">
        <v>3.9</v>
      </c>
      <c r="I180" s="69" t="s">
        <v>710</v>
      </c>
      <c r="J180" s="69" t="s">
        <v>47</v>
      </c>
      <c r="K180" s="69" t="s">
        <v>710</v>
      </c>
      <c r="L180" s="70" t="s">
        <v>48</v>
      </c>
      <c r="M180" s="70"/>
      <c r="N180" s="70" t="s">
        <v>699</v>
      </c>
      <c r="O180" s="70" t="s">
        <v>524</v>
      </c>
      <c r="P180" s="70" t="s">
        <v>525</v>
      </c>
    </row>
    <row r="181" spans="1:16" s="69" customFormat="1">
      <c r="A181" s="70" t="s">
        <v>1217</v>
      </c>
      <c r="B181" s="70" t="s">
        <v>1218</v>
      </c>
      <c r="C181" s="74"/>
      <c r="D181" s="74"/>
      <c r="E181" s="70"/>
      <c r="F181" s="70"/>
      <c r="G181" s="70"/>
      <c r="H181" s="71"/>
      <c r="L181" s="70"/>
      <c r="M181" s="70"/>
      <c r="N181" s="70"/>
      <c r="O181" s="70" t="e">
        <f>#N/A</f>
        <v>#N/A</v>
      </c>
      <c r="P181" s="70" t="e">
        <f>#N/A</f>
        <v>#N/A</v>
      </c>
    </row>
    <row r="182" spans="1:16" s="69" customFormat="1">
      <c r="A182" s="70" t="s">
        <v>1219</v>
      </c>
      <c r="B182" s="70" t="s">
        <v>1220</v>
      </c>
      <c r="C182" s="72">
        <v>1.8700000000000001E-2</v>
      </c>
      <c r="D182" s="72">
        <v>3</v>
      </c>
      <c r="E182" s="70" t="s">
        <v>1221</v>
      </c>
      <c r="F182" s="70" t="s">
        <v>1222</v>
      </c>
      <c r="G182" s="70"/>
      <c r="H182" s="71">
        <v>4.5</v>
      </c>
      <c r="I182" s="69" t="s">
        <v>51</v>
      </c>
      <c r="J182" s="69" t="s">
        <v>51</v>
      </c>
      <c r="K182" s="69" t="s">
        <v>733</v>
      </c>
      <c r="L182" s="70" t="s">
        <v>152</v>
      </c>
      <c r="M182" s="70"/>
      <c r="N182" s="70" t="s">
        <v>750</v>
      </c>
      <c r="O182" s="70" t="e">
        <f>#N/A</f>
        <v>#N/A</v>
      </c>
      <c r="P182" s="70" t="e">
        <f>#N/A</f>
        <v>#N/A</v>
      </c>
    </row>
    <row r="183" spans="1:16" s="69" customFormat="1">
      <c r="A183" s="70" t="s">
        <v>1223</v>
      </c>
      <c r="B183" s="70" t="s">
        <v>1224</v>
      </c>
      <c r="C183" s="77">
        <v>1.3299999999999999E-2</v>
      </c>
      <c r="D183" s="72">
        <v>2.97</v>
      </c>
      <c r="E183" s="70" t="s">
        <v>1225</v>
      </c>
      <c r="F183" s="70" t="s">
        <v>1226</v>
      </c>
      <c r="G183" s="70"/>
      <c r="H183" s="71">
        <v>4.5</v>
      </c>
      <c r="I183" s="69" t="s">
        <v>51</v>
      </c>
      <c r="J183" s="69" t="s">
        <v>51</v>
      </c>
      <c r="K183" s="69" t="s">
        <v>733</v>
      </c>
      <c r="L183" s="70" t="s">
        <v>184</v>
      </c>
      <c r="M183" s="70"/>
      <c r="N183" s="70" t="s">
        <v>750</v>
      </c>
      <c r="O183" s="70" t="e">
        <f>#N/A</f>
        <v>#N/A</v>
      </c>
      <c r="P183" s="70" t="e">
        <f>#N/A</f>
        <v>#N/A</v>
      </c>
    </row>
    <row r="184" spans="1:16" s="69" customFormat="1">
      <c r="A184" s="70" t="s">
        <v>1227</v>
      </c>
      <c r="B184" s="70" t="s">
        <v>1228</v>
      </c>
      <c r="C184" s="72">
        <v>1.84E-2</v>
      </c>
      <c r="D184" s="72">
        <v>3</v>
      </c>
      <c r="E184" s="70" t="s">
        <v>1229</v>
      </c>
      <c r="F184" s="70" t="s">
        <v>1230</v>
      </c>
      <c r="G184" s="70"/>
      <c r="H184" s="71"/>
      <c r="L184" s="70" t="s">
        <v>48</v>
      </c>
      <c r="M184" s="70"/>
      <c r="N184" s="70" t="s">
        <v>699</v>
      </c>
      <c r="O184" s="70" t="e">
        <f>#N/A</f>
        <v>#N/A</v>
      </c>
      <c r="P184" s="70" t="e">
        <f>#N/A</f>
        <v>#N/A</v>
      </c>
    </row>
    <row r="185" spans="1:16" s="69" customFormat="1">
      <c r="A185" s="70" t="s">
        <v>1231</v>
      </c>
      <c r="B185" s="80" t="s">
        <v>1232</v>
      </c>
      <c r="C185" s="70"/>
      <c r="D185" s="70"/>
      <c r="E185" s="70"/>
      <c r="F185" s="70"/>
      <c r="G185" s="70"/>
      <c r="H185" s="75">
        <v>3.5</v>
      </c>
      <c r="I185" s="69" t="s">
        <v>710</v>
      </c>
      <c r="J185" s="69" t="s">
        <v>47</v>
      </c>
      <c r="K185" s="69" t="s">
        <v>710</v>
      </c>
      <c r="L185" s="70" t="s">
        <v>48</v>
      </c>
      <c r="M185" s="70"/>
      <c r="N185" s="70" t="s">
        <v>699</v>
      </c>
      <c r="O185" s="70" t="e">
        <f>#N/A</f>
        <v>#N/A</v>
      </c>
      <c r="P185" s="70" t="e">
        <f>#N/A</f>
        <v>#N/A</v>
      </c>
    </row>
    <row r="186" spans="1:16" s="69" customFormat="1">
      <c r="A186" s="70" t="s">
        <v>214</v>
      </c>
      <c r="B186" s="70" t="s">
        <v>215</v>
      </c>
      <c r="C186" s="72">
        <v>2.4899999999999999E-2</v>
      </c>
      <c r="D186" s="72">
        <v>3.0415999999999999</v>
      </c>
      <c r="E186" s="70" t="s">
        <v>1233</v>
      </c>
      <c r="F186" s="70" t="s">
        <v>1234</v>
      </c>
      <c r="G186" s="70"/>
      <c r="H186" s="71">
        <v>3.1</v>
      </c>
      <c r="I186" s="69" t="s">
        <v>710</v>
      </c>
      <c r="J186" s="69" t="s">
        <v>84</v>
      </c>
      <c r="K186" s="69" t="s">
        <v>710</v>
      </c>
      <c r="L186" s="70" t="s">
        <v>48</v>
      </c>
      <c r="M186" s="70"/>
      <c r="N186" s="70" t="s">
        <v>734</v>
      </c>
      <c r="O186" s="70" t="s">
        <v>530</v>
      </c>
      <c r="P186" s="70" t="s">
        <v>531</v>
      </c>
    </row>
    <row r="187" spans="1:16" s="69" customFormat="1">
      <c r="A187" s="70" t="s">
        <v>1235</v>
      </c>
      <c r="B187" s="70" t="s">
        <v>1236</v>
      </c>
      <c r="C187" s="74"/>
      <c r="D187" s="74"/>
      <c r="E187" s="70"/>
      <c r="F187" s="70"/>
      <c r="G187" s="70"/>
      <c r="H187" s="71"/>
      <c r="L187" s="70" t="s">
        <v>63</v>
      </c>
      <c r="M187" s="70"/>
      <c r="N187" s="70" t="s">
        <v>699</v>
      </c>
      <c r="O187" s="70" t="e">
        <f>#N/A</f>
        <v>#N/A</v>
      </c>
      <c r="P187" s="70" t="e">
        <f>#N/A</f>
        <v>#N/A</v>
      </c>
    </row>
    <row r="188" spans="1:16" s="69" customFormat="1">
      <c r="A188" s="70" t="s">
        <v>1237</v>
      </c>
      <c r="B188" s="70" t="s">
        <v>287</v>
      </c>
      <c r="C188" s="74">
        <v>1.2200000000000001E-2</v>
      </c>
      <c r="D188" s="74">
        <v>3.1669999999999998</v>
      </c>
      <c r="E188" s="70" t="s">
        <v>1238</v>
      </c>
      <c r="F188" s="70" t="s">
        <v>1239</v>
      </c>
      <c r="G188" s="70"/>
      <c r="H188" s="75">
        <v>2</v>
      </c>
      <c r="I188" s="69" t="s">
        <v>703</v>
      </c>
      <c r="J188" s="69" t="s">
        <v>54</v>
      </c>
      <c r="K188" s="69" t="s">
        <v>54</v>
      </c>
      <c r="L188" s="70" t="s">
        <v>48</v>
      </c>
      <c r="M188" s="70"/>
      <c r="N188" s="70" t="s">
        <v>699</v>
      </c>
      <c r="O188" s="70" t="s">
        <v>581</v>
      </c>
      <c r="P188" s="70" t="s">
        <v>538</v>
      </c>
    </row>
    <row r="189" spans="1:16" s="69" customFormat="1">
      <c r="A189" s="70" t="s">
        <v>1240</v>
      </c>
      <c r="B189" s="70" t="s">
        <v>1241</v>
      </c>
      <c r="C189" s="76"/>
      <c r="D189" s="76"/>
      <c r="E189" s="70"/>
      <c r="F189" s="70"/>
      <c r="G189" s="70"/>
      <c r="H189" s="75">
        <v>2</v>
      </c>
      <c r="I189" s="69" t="s">
        <v>703</v>
      </c>
      <c r="J189" s="69" t="s">
        <v>54</v>
      </c>
      <c r="K189" s="69" t="s">
        <v>54</v>
      </c>
      <c r="L189" s="70" t="s">
        <v>63</v>
      </c>
      <c r="M189" s="70"/>
      <c r="N189" s="70" t="s">
        <v>699</v>
      </c>
      <c r="O189" s="70" t="e">
        <f>#N/A</f>
        <v>#N/A</v>
      </c>
      <c r="P189" s="70" t="e">
        <f>#N/A</f>
        <v>#N/A</v>
      </c>
    </row>
    <row r="190" spans="1:16" s="69" customFormat="1">
      <c r="A190" s="70" t="s">
        <v>1242</v>
      </c>
      <c r="B190" s="70" t="s">
        <v>427</v>
      </c>
      <c r="C190" s="74">
        <v>1.2999999999999999E-2</v>
      </c>
      <c r="D190" s="74">
        <v>2.91</v>
      </c>
      <c r="E190" s="70" t="s">
        <v>1243</v>
      </c>
      <c r="F190" s="70" t="s">
        <v>1244</v>
      </c>
      <c r="G190" s="70"/>
      <c r="H190" s="71">
        <v>3.3</v>
      </c>
      <c r="I190" s="69" t="s">
        <v>710</v>
      </c>
      <c r="J190" s="69" t="s">
        <v>47</v>
      </c>
      <c r="K190" s="69" t="s">
        <v>710</v>
      </c>
      <c r="L190" s="70" t="s">
        <v>48</v>
      </c>
      <c r="M190" s="70"/>
      <c r="N190" s="70" t="s">
        <v>699</v>
      </c>
      <c r="O190" s="70" t="s">
        <v>558</v>
      </c>
      <c r="P190" s="70" t="s">
        <v>538</v>
      </c>
    </row>
    <row r="191" spans="1:16" s="69" customFormat="1">
      <c r="A191" s="70" t="s">
        <v>1245</v>
      </c>
      <c r="B191" s="70" t="s">
        <v>1246</v>
      </c>
      <c r="C191" s="74"/>
      <c r="D191" s="74"/>
      <c r="E191" s="70" t="s">
        <v>1247</v>
      </c>
      <c r="F191" s="70" t="s">
        <v>1248</v>
      </c>
      <c r="G191" s="70"/>
      <c r="H191" s="71">
        <v>3.6</v>
      </c>
      <c r="I191" s="69" t="s">
        <v>710</v>
      </c>
      <c r="J191" s="69" t="s">
        <v>47</v>
      </c>
      <c r="K191" s="69" t="s">
        <v>710</v>
      </c>
      <c r="L191" s="70"/>
      <c r="M191" s="70"/>
      <c r="N191" s="70"/>
      <c r="O191" s="70" t="e">
        <f>#N/A</f>
        <v>#N/A</v>
      </c>
      <c r="P191" s="70" t="e">
        <f>#N/A</f>
        <v>#N/A</v>
      </c>
    </row>
    <row r="192" spans="1:16" s="69" customFormat="1">
      <c r="A192" s="70" t="s">
        <v>209</v>
      </c>
      <c r="B192" s="70" t="s">
        <v>53</v>
      </c>
      <c r="C192" s="72">
        <v>3.2399999999999998E-2</v>
      </c>
      <c r="D192" s="72">
        <v>2.379</v>
      </c>
      <c r="E192" s="70" t="s">
        <v>1249</v>
      </c>
      <c r="F192" s="70" t="s">
        <v>1250</v>
      </c>
      <c r="G192" s="70"/>
      <c r="H192" s="71">
        <v>2.7</v>
      </c>
      <c r="I192" s="69" t="s">
        <v>703</v>
      </c>
      <c r="J192" s="69" t="s">
        <v>54</v>
      </c>
      <c r="K192" s="69" t="s">
        <v>54</v>
      </c>
      <c r="L192" s="70" t="s">
        <v>48</v>
      </c>
      <c r="M192" s="70"/>
      <c r="N192" s="70" t="s">
        <v>734</v>
      </c>
      <c r="O192" s="70" t="s">
        <v>543</v>
      </c>
      <c r="P192" s="70" t="s">
        <v>538</v>
      </c>
    </row>
    <row r="193" spans="1:16" s="69" customFormat="1">
      <c r="A193" s="70" t="s">
        <v>1251</v>
      </c>
      <c r="B193" s="70" t="s">
        <v>1252</v>
      </c>
      <c r="C193" s="79">
        <v>1.1900000000000001E-2</v>
      </c>
      <c r="D193" s="79">
        <v>2.9950000000000001</v>
      </c>
      <c r="E193" s="70" t="s">
        <v>1253</v>
      </c>
      <c r="F193" s="70" t="s">
        <v>1254</v>
      </c>
      <c r="G193" s="70" t="s">
        <v>1255</v>
      </c>
      <c r="H193" s="71">
        <v>3.5</v>
      </c>
      <c r="I193" s="69" t="s">
        <v>710</v>
      </c>
      <c r="J193" s="70" t="s">
        <v>84</v>
      </c>
      <c r="K193" s="69" t="s">
        <v>710</v>
      </c>
      <c r="L193" s="70" t="s">
        <v>48</v>
      </c>
      <c r="M193" s="70"/>
      <c r="N193" s="70" t="s">
        <v>699</v>
      </c>
      <c r="O193" s="70" t="e">
        <f>#N/A</f>
        <v>#N/A</v>
      </c>
      <c r="P193" s="70" t="e">
        <f>#N/A</f>
        <v>#N/A</v>
      </c>
    </row>
    <row r="194" spans="1:16" s="69" customFormat="1">
      <c r="A194" s="70" t="s">
        <v>1256</v>
      </c>
      <c r="B194" s="70" t="s">
        <v>429</v>
      </c>
      <c r="C194" s="74">
        <v>0.10100000000000001</v>
      </c>
      <c r="D194" s="74">
        <v>2.5880000000000001</v>
      </c>
      <c r="E194" s="70" t="s">
        <v>1257</v>
      </c>
      <c r="F194" s="70" t="s">
        <v>1258</v>
      </c>
      <c r="G194" s="70"/>
      <c r="H194" s="71">
        <v>2.9</v>
      </c>
      <c r="I194" s="69" t="s">
        <v>703</v>
      </c>
      <c r="J194" s="69" t="s">
        <v>54</v>
      </c>
      <c r="K194" s="69" t="s">
        <v>54</v>
      </c>
      <c r="L194" s="70" t="s">
        <v>63</v>
      </c>
      <c r="M194" s="70"/>
      <c r="N194" s="70" t="s">
        <v>699</v>
      </c>
      <c r="O194" s="70" t="s">
        <v>639</v>
      </c>
      <c r="P194" s="70" t="s">
        <v>541</v>
      </c>
    </row>
    <row r="195" spans="1:16" s="69" customFormat="1">
      <c r="A195" s="70" t="s">
        <v>1259</v>
      </c>
      <c r="B195" s="70" t="s">
        <v>1260</v>
      </c>
      <c r="C195" s="74"/>
      <c r="D195" s="74"/>
      <c r="E195" s="70" t="s">
        <v>1261</v>
      </c>
      <c r="F195" s="70" t="s">
        <v>1262</v>
      </c>
      <c r="G195" s="70"/>
      <c r="H195" s="71">
        <v>2</v>
      </c>
      <c r="I195" s="69" t="s">
        <v>703</v>
      </c>
      <c r="J195" s="69" t="s">
        <v>54</v>
      </c>
      <c r="K195" s="69" t="s">
        <v>54</v>
      </c>
      <c r="L195" s="70"/>
      <c r="M195" s="70"/>
      <c r="N195" s="70"/>
      <c r="O195" s="70" t="e">
        <f>#N/A</f>
        <v>#N/A</v>
      </c>
      <c r="P195" s="70" t="e">
        <f>#N/A</f>
        <v>#N/A</v>
      </c>
    </row>
    <row r="196" spans="1:16" s="69" customFormat="1">
      <c r="A196" s="70" t="s">
        <v>1263</v>
      </c>
      <c r="B196" s="70" t="s">
        <v>1264</v>
      </c>
      <c r="C196" s="74"/>
      <c r="D196" s="74"/>
      <c r="E196" s="70" t="s">
        <v>1265</v>
      </c>
      <c r="F196" s="70" t="s">
        <v>1266</v>
      </c>
      <c r="G196" s="70"/>
      <c r="H196" s="71"/>
      <c r="L196" s="70" t="s">
        <v>48</v>
      </c>
      <c r="M196" s="70"/>
      <c r="N196" s="70" t="s">
        <v>699</v>
      </c>
      <c r="O196" s="70" t="e">
        <f>#N/A</f>
        <v>#N/A</v>
      </c>
      <c r="P196" s="70" t="e">
        <f>#N/A</f>
        <v>#N/A</v>
      </c>
    </row>
    <row r="197" spans="1:16" s="69" customFormat="1">
      <c r="A197" s="70" t="s">
        <v>1267</v>
      </c>
      <c r="B197" s="70" t="s">
        <v>1268</v>
      </c>
      <c r="C197" s="74"/>
      <c r="D197" s="74"/>
      <c r="E197" s="70" t="s">
        <v>1265</v>
      </c>
      <c r="F197" s="70" t="s">
        <v>1266</v>
      </c>
      <c r="G197" s="70"/>
      <c r="H197" s="71"/>
      <c r="L197" s="70"/>
      <c r="M197" s="70"/>
      <c r="N197" s="70"/>
      <c r="O197" s="70" t="e">
        <f>#N/A</f>
        <v>#N/A</v>
      </c>
      <c r="P197" s="70" t="e">
        <f>#N/A</f>
        <v>#N/A</v>
      </c>
    </row>
    <row r="198" spans="1:16" s="69" customFormat="1">
      <c r="A198" s="70" t="s">
        <v>231</v>
      </c>
      <c r="B198" s="70" t="s">
        <v>232</v>
      </c>
      <c r="C198" s="72">
        <v>1.485E-2</v>
      </c>
      <c r="D198" s="72">
        <v>2.8633299999999999</v>
      </c>
      <c r="E198" s="70" t="s">
        <v>1269</v>
      </c>
      <c r="F198" s="70" t="s">
        <v>1270</v>
      </c>
      <c r="G198" s="70"/>
      <c r="H198" s="71">
        <v>3.8</v>
      </c>
      <c r="I198" s="69" t="s">
        <v>710</v>
      </c>
      <c r="J198" s="69" t="s">
        <v>84</v>
      </c>
      <c r="K198" s="69" t="s">
        <v>710</v>
      </c>
      <c r="L198" s="70" t="s">
        <v>48</v>
      </c>
      <c r="M198" s="70"/>
      <c r="N198" s="70" t="s">
        <v>734</v>
      </c>
      <c r="O198" s="70" t="s">
        <v>587</v>
      </c>
      <c r="P198" s="70" t="s">
        <v>538</v>
      </c>
    </row>
    <row r="199" spans="1:16" s="69" customFormat="1">
      <c r="A199" s="70" t="s">
        <v>182</v>
      </c>
      <c r="B199" s="70" t="s">
        <v>183</v>
      </c>
      <c r="C199" s="74"/>
      <c r="D199" s="74"/>
      <c r="E199" s="70" t="s">
        <v>1271</v>
      </c>
      <c r="F199" s="70" t="s">
        <v>1272</v>
      </c>
      <c r="G199" s="70"/>
      <c r="H199" s="71">
        <v>2</v>
      </c>
      <c r="I199" s="69" t="s">
        <v>703</v>
      </c>
      <c r="J199" s="69" t="s">
        <v>54</v>
      </c>
      <c r="K199" s="69" t="s">
        <v>54</v>
      </c>
      <c r="L199" s="70" t="s">
        <v>184</v>
      </c>
      <c r="M199" s="70"/>
      <c r="N199" s="70" t="s">
        <v>734</v>
      </c>
      <c r="O199" s="70" t="e">
        <f>#N/A</f>
        <v>#N/A</v>
      </c>
      <c r="P199" s="70" t="e">
        <f>#N/A</f>
        <v>#N/A</v>
      </c>
    </row>
    <row r="200" spans="1:16" s="69" customFormat="1">
      <c r="A200" s="70" t="s">
        <v>1273</v>
      </c>
      <c r="B200" s="70" t="s">
        <v>431</v>
      </c>
      <c r="C200" s="72">
        <v>8.6999999999999994E-3</v>
      </c>
      <c r="D200" s="72">
        <v>3.202</v>
      </c>
      <c r="E200" s="70" t="s">
        <v>1274</v>
      </c>
      <c r="F200" s="70" t="s">
        <v>1275</v>
      </c>
      <c r="G200" s="70"/>
      <c r="H200" s="71">
        <v>3.5</v>
      </c>
      <c r="I200" s="69" t="s">
        <v>710</v>
      </c>
      <c r="J200" s="69" t="s">
        <v>47</v>
      </c>
      <c r="K200" s="69" t="s">
        <v>710</v>
      </c>
      <c r="L200" s="70"/>
      <c r="M200" s="70"/>
      <c r="N200" s="70"/>
      <c r="O200" s="70" t="e">
        <f>#N/A</f>
        <v>#N/A</v>
      </c>
      <c r="P200" s="70" t="e">
        <f>#N/A</f>
        <v>#N/A</v>
      </c>
    </row>
    <row r="201" spans="1:16" s="69" customFormat="1">
      <c r="A201" s="70" t="s">
        <v>1276</v>
      </c>
      <c r="B201" s="70" t="s">
        <v>1277</v>
      </c>
      <c r="C201" s="74"/>
      <c r="D201" s="74"/>
      <c r="E201" s="70" t="s">
        <v>1278</v>
      </c>
      <c r="F201" s="70" t="s">
        <v>1278</v>
      </c>
      <c r="G201" s="70"/>
      <c r="H201" s="71"/>
      <c r="L201" s="70" t="s">
        <v>48</v>
      </c>
      <c r="M201" s="70"/>
      <c r="N201" s="70" t="s">
        <v>699</v>
      </c>
      <c r="O201" s="70" t="e">
        <f>#N/A</f>
        <v>#N/A</v>
      </c>
      <c r="P201" s="70" t="e">
        <f>#N/A</f>
        <v>#N/A</v>
      </c>
    </row>
    <row r="202" spans="1:16" s="69" customFormat="1">
      <c r="A202" s="70" t="s">
        <v>1279</v>
      </c>
      <c r="B202" s="70" t="s">
        <v>1280</v>
      </c>
      <c r="C202" s="74"/>
      <c r="D202" s="74"/>
      <c r="E202" s="70" t="s">
        <v>1278</v>
      </c>
      <c r="F202" s="70" t="s">
        <v>1278</v>
      </c>
      <c r="G202" s="70"/>
      <c r="H202" s="71"/>
      <c r="L202" s="70" t="s">
        <v>48</v>
      </c>
      <c r="M202" s="70"/>
      <c r="N202" s="70" t="s">
        <v>1095</v>
      </c>
      <c r="O202" s="70" t="e">
        <f>#N/A</f>
        <v>#N/A</v>
      </c>
      <c r="P202" s="70" t="e">
        <f>#N/A</f>
        <v>#N/A</v>
      </c>
    </row>
    <row r="203" spans="1:16" s="69" customFormat="1">
      <c r="A203" s="70" t="s">
        <v>1281</v>
      </c>
      <c r="B203" s="70" t="s">
        <v>1282</v>
      </c>
      <c r="C203" s="74"/>
      <c r="D203" s="74"/>
      <c r="E203" s="70" t="s">
        <v>1278</v>
      </c>
      <c r="F203" s="70" t="s">
        <v>1278</v>
      </c>
      <c r="G203" s="70"/>
      <c r="H203" s="71"/>
      <c r="L203" s="70" t="s">
        <v>38</v>
      </c>
      <c r="M203" s="70"/>
      <c r="N203" s="70" t="s">
        <v>699</v>
      </c>
      <c r="O203" s="70" t="e">
        <f>#N/A</f>
        <v>#N/A</v>
      </c>
      <c r="P203" s="70" t="e">
        <f>#N/A</f>
        <v>#N/A</v>
      </c>
    </row>
    <row r="204" spans="1:16" s="69" customFormat="1">
      <c r="A204" s="70" t="s">
        <v>1283</v>
      </c>
      <c r="B204" s="70" t="s">
        <v>1284</v>
      </c>
      <c r="C204" s="74"/>
      <c r="D204" s="74"/>
      <c r="E204" s="70" t="s">
        <v>965</v>
      </c>
      <c r="F204" s="70"/>
      <c r="G204" s="70"/>
      <c r="H204" s="71">
        <v>2</v>
      </c>
      <c r="I204" s="69" t="s">
        <v>703</v>
      </c>
      <c r="J204" s="69" t="s">
        <v>54</v>
      </c>
      <c r="K204" s="69" t="s">
        <v>54</v>
      </c>
      <c r="L204" s="70" t="s">
        <v>63</v>
      </c>
      <c r="M204" s="70"/>
      <c r="N204" s="70" t="s">
        <v>699</v>
      </c>
      <c r="O204" s="70" t="e">
        <f>#N/A</f>
        <v>#N/A</v>
      </c>
      <c r="P204" s="70" t="e">
        <f>#N/A</f>
        <v>#N/A</v>
      </c>
    </row>
    <row r="205" spans="1:16" s="69" customFormat="1">
      <c r="A205" s="70" t="s">
        <v>1285</v>
      </c>
      <c r="B205" s="70" t="s">
        <v>1286</v>
      </c>
      <c r="C205" s="74"/>
      <c r="D205" s="74"/>
      <c r="E205" s="70" t="s">
        <v>1287</v>
      </c>
      <c r="F205" s="70"/>
      <c r="G205" s="70"/>
      <c r="H205" s="71"/>
      <c r="L205" s="70"/>
      <c r="M205" s="70"/>
      <c r="N205" s="70"/>
      <c r="O205" s="70" t="e">
        <f>#N/A</f>
        <v>#N/A</v>
      </c>
      <c r="P205" s="70" t="e">
        <f>#N/A</f>
        <v>#N/A</v>
      </c>
    </row>
    <row r="206" spans="1:16" s="69" customFormat="1">
      <c r="A206" s="70" t="s">
        <v>1288</v>
      </c>
      <c r="B206" s="70" t="s">
        <v>1289</v>
      </c>
      <c r="C206" s="74"/>
      <c r="D206" s="74"/>
      <c r="E206" s="70" t="s">
        <v>1290</v>
      </c>
      <c r="F206" s="70"/>
      <c r="G206" s="70"/>
      <c r="H206" s="71">
        <v>2</v>
      </c>
      <c r="I206" s="69" t="s">
        <v>703</v>
      </c>
      <c r="J206" s="69" t="s">
        <v>54</v>
      </c>
      <c r="K206" s="69" t="s">
        <v>54</v>
      </c>
      <c r="L206" s="70" t="s">
        <v>63</v>
      </c>
      <c r="M206" s="70"/>
      <c r="N206" s="70" t="s">
        <v>699</v>
      </c>
      <c r="O206" s="70" t="e">
        <f>#N/A</f>
        <v>#N/A</v>
      </c>
      <c r="P206" s="70" t="e">
        <f>#N/A</f>
        <v>#N/A</v>
      </c>
    </row>
    <row r="207" spans="1:16" s="69" customFormat="1">
      <c r="A207" s="70" t="s">
        <v>1291</v>
      </c>
      <c r="B207" s="70" t="s">
        <v>1292</v>
      </c>
      <c r="C207" s="74"/>
      <c r="D207" s="74"/>
      <c r="E207" s="70" t="s">
        <v>1293</v>
      </c>
      <c r="F207" s="70"/>
      <c r="G207" s="70"/>
      <c r="H207" s="71">
        <v>2</v>
      </c>
      <c r="I207" s="69" t="s">
        <v>703</v>
      </c>
      <c r="J207" s="69" t="s">
        <v>54</v>
      </c>
      <c r="K207" s="69" t="s">
        <v>54</v>
      </c>
      <c r="L207" s="70" t="s">
        <v>63</v>
      </c>
      <c r="M207" s="70"/>
      <c r="N207" s="70" t="s">
        <v>699</v>
      </c>
      <c r="O207" s="70" t="e">
        <f>#N/A</f>
        <v>#N/A</v>
      </c>
      <c r="P207" s="70" t="e">
        <f>#N/A</f>
        <v>#N/A</v>
      </c>
    </row>
    <row r="208" spans="1:16" s="69" customFormat="1">
      <c r="A208" s="70" t="s">
        <v>1294</v>
      </c>
      <c r="B208" s="70" t="s">
        <v>1295</v>
      </c>
      <c r="C208" s="74"/>
      <c r="D208" s="74"/>
      <c r="E208" s="70" t="s">
        <v>1296</v>
      </c>
      <c r="F208" s="70"/>
      <c r="G208" s="70"/>
      <c r="H208" s="71">
        <v>2</v>
      </c>
      <c r="I208" s="69" t="s">
        <v>703</v>
      </c>
      <c r="J208" s="69" t="s">
        <v>54</v>
      </c>
      <c r="K208" s="69" t="s">
        <v>54</v>
      </c>
      <c r="L208" s="70" t="s">
        <v>63</v>
      </c>
      <c r="M208" s="70"/>
      <c r="N208" s="70" t="s">
        <v>699</v>
      </c>
      <c r="O208" s="70" t="e">
        <f>#N/A</f>
        <v>#N/A</v>
      </c>
      <c r="P208" s="70" t="e">
        <f>#N/A</f>
        <v>#N/A</v>
      </c>
    </row>
    <row r="209" spans="1:16" s="69" customFormat="1">
      <c r="A209" s="70" t="s">
        <v>211</v>
      </c>
      <c r="B209" s="70" t="s">
        <v>98</v>
      </c>
      <c r="C209" s="72">
        <v>4.5999999999999999E-3</v>
      </c>
      <c r="D209" s="72">
        <v>3.1387999999999998</v>
      </c>
      <c r="E209" s="70" t="s">
        <v>1297</v>
      </c>
      <c r="F209" s="70" t="s">
        <v>1298</v>
      </c>
      <c r="G209" s="70"/>
      <c r="H209" s="71">
        <v>4</v>
      </c>
      <c r="I209" s="69" t="s">
        <v>51</v>
      </c>
      <c r="J209" s="69" t="s">
        <v>51</v>
      </c>
      <c r="K209" s="69" t="s">
        <v>771</v>
      </c>
      <c r="L209" s="70" t="s">
        <v>48</v>
      </c>
      <c r="M209" s="70"/>
      <c r="N209" s="70" t="s">
        <v>734</v>
      </c>
      <c r="O209" s="70" t="s">
        <v>543</v>
      </c>
      <c r="P209" s="70" t="s">
        <v>538</v>
      </c>
    </row>
    <row r="210" spans="1:16" s="69" customFormat="1">
      <c r="A210" s="70" t="s">
        <v>1299</v>
      </c>
      <c r="B210" s="70" t="s">
        <v>1300</v>
      </c>
      <c r="C210" s="74"/>
      <c r="D210" s="74"/>
      <c r="E210" s="70" t="s">
        <v>1278</v>
      </c>
      <c r="F210" s="70"/>
      <c r="G210" s="70"/>
      <c r="H210" s="71"/>
      <c r="L210" s="70" t="s">
        <v>48</v>
      </c>
      <c r="M210" s="70"/>
      <c r="N210" s="70" t="s">
        <v>699</v>
      </c>
      <c r="O210" s="70" t="e">
        <f>#N/A</f>
        <v>#N/A</v>
      </c>
      <c r="P210" s="70" t="e">
        <f>#N/A</f>
        <v>#N/A</v>
      </c>
    </row>
    <row r="211" spans="1:16" s="69" customFormat="1">
      <c r="A211" s="70" t="s">
        <v>1301</v>
      </c>
      <c r="B211" s="70" t="s">
        <v>1302</v>
      </c>
      <c r="C211" s="74"/>
      <c r="D211" s="74"/>
      <c r="E211" s="70" t="s">
        <v>1278</v>
      </c>
      <c r="F211" s="70"/>
      <c r="G211" s="70"/>
      <c r="H211" s="71"/>
      <c r="L211" s="70" t="s">
        <v>48</v>
      </c>
      <c r="M211" s="70"/>
      <c r="N211" s="70" t="s">
        <v>699</v>
      </c>
      <c r="O211" s="70" t="e">
        <f>#N/A</f>
        <v>#N/A</v>
      </c>
      <c r="P211" s="70" t="e">
        <f>#N/A</f>
        <v>#N/A</v>
      </c>
    </row>
    <row r="212" spans="1:16" s="69" customFormat="1">
      <c r="A212" s="70" t="s">
        <v>1303</v>
      </c>
      <c r="B212" s="70" t="s">
        <v>1304</v>
      </c>
      <c r="C212" s="74"/>
      <c r="D212" s="74"/>
      <c r="E212" s="70" t="s">
        <v>1278</v>
      </c>
      <c r="F212" s="70"/>
      <c r="G212" s="70"/>
      <c r="H212" s="71"/>
      <c r="L212" s="70" t="s">
        <v>38</v>
      </c>
      <c r="M212" s="70"/>
      <c r="N212" s="70" t="s">
        <v>699</v>
      </c>
      <c r="O212" s="70" t="e">
        <f>#N/A</f>
        <v>#N/A</v>
      </c>
      <c r="P212" s="70" t="e">
        <f>#N/A</f>
        <v>#N/A</v>
      </c>
    </row>
    <row r="213" spans="1:16" s="69" customFormat="1">
      <c r="A213" s="70" t="s">
        <v>1305</v>
      </c>
      <c r="B213" s="70" t="s">
        <v>1306</v>
      </c>
      <c r="C213" s="74"/>
      <c r="D213" s="74"/>
      <c r="E213" s="70" t="s">
        <v>1278</v>
      </c>
      <c r="F213" s="70"/>
      <c r="G213" s="70"/>
      <c r="H213" s="71"/>
      <c r="L213" s="70" t="s">
        <v>184</v>
      </c>
      <c r="M213" s="70"/>
      <c r="N213" s="70" t="s">
        <v>699</v>
      </c>
      <c r="O213" s="70" t="e">
        <f>#N/A</f>
        <v>#N/A</v>
      </c>
      <c r="P213" s="70" t="e">
        <f>#N/A</f>
        <v>#N/A</v>
      </c>
    </row>
    <row r="214" spans="1:16" s="69" customFormat="1">
      <c r="A214" s="70" t="s">
        <v>1307</v>
      </c>
      <c r="B214" s="70" t="s">
        <v>1308</v>
      </c>
      <c r="C214" s="74"/>
      <c r="D214" s="74"/>
      <c r="E214" s="70" t="s">
        <v>1278</v>
      </c>
      <c r="F214" s="70"/>
      <c r="G214" s="70"/>
      <c r="H214" s="71"/>
      <c r="L214" s="70" t="s">
        <v>48</v>
      </c>
      <c r="M214" s="70"/>
      <c r="N214" s="70" t="s">
        <v>699</v>
      </c>
      <c r="O214" s="70" t="e">
        <f>#N/A</f>
        <v>#N/A</v>
      </c>
      <c r="P214" s="70" t="e">
        <f>#N/A</f>
        <v>#N/A</v>
      </c>
    </row>
    <row r="215" spans="1:16" s="69" customFormat="1">
      <c r="A215" s="70" t="s">
        <v>1309</v>
      </c>
      <c r="B215" s="70" t="s">
        <v>1310</v>
      </c>
      <c r="C215" s="74"/>
      <c r="D215" s="74"/>
      <c r="E215" s="70" t="s">
        <v>1278</v>
      </c>
      <c r="F215" s="70"/>
      <c r="G215" s="70"/>
      <c r="H215" s="71"/>
      <c r="L215" s="70" t="s">
        <v>48</v>
      </c>
      <c r="M215" s="70"/>
      <c r="N215" s="70" t="s">
        <v>699</v>
      </c>
      <c r="O215" s="70" t="e">
        <f>#N/A</f>
        <v>#N/A</v>
      </c>
      <c r="P215" s="70" t="e">
        <f>#N/A</f>
        <v>#N/A</v>
      </c>
    </row>
    <row r="216" spans="1:16" s="69" customFormat="1">
      <c r="A216" s="70" t="s">
        <v>216</v>
      </c>
      <c r="B216" s="70" t="s">
        <v>116</v>
      </c>
      <c r="C216" s="72">
        <v>1.9300000000000001E-2</v>
      </c>
      <c r="D216" s="72">
        <v>2.9695999999999998</v>
      </c>
      <c r="E216" s="70" t="s">
        <v>1311</v>
      </c>
      <c r="F216" s="70" t="s">
        <v>1312</v>
      </c>
      <c r="G216" s="70"/>
      <c r="H216" s="71">
        <v>3.1</v>
      </c>
      <c r="I216" s="69" t="s">
        <v>710</v>
      </c>
      <c r="J216" s="69" t="s">
        <v>47</v>
      </c>
      <c r="K216" s="69" t="s">
        <v>710</v>
      </c>
      <c r="L216" s="70" t="s">
        <v>48</v>
      </c>
      <c r="M216" s="70"/>
      <c r="N216" s="70" t="s">
        <v>734</v>
      </c>
      <c r="O216" s="70" t="s">
        <v>572</v>
      </c>
      <c r="P216" s="70" t="s">
        <v>538</v>
      </c>
    </row>
    <row r="217" spans="1:16" s="69" customFormat="1">
      <c r="A217" s="70" t="s">
        <v>1313</v>
      </c>
      <c r="B217" s="70" t="s">
        <v>1314</v>
      </c>
      <c r="C217" s="74"/>
      <c r="D217" s="74"/>
      <c r="E217" s="70" t="s">
        <v>1278</v>
      </c>
      <c r="F217" s="70"/>
      <c r="G217" s="70"/>
      <c r="H217" s="71"/>
      <c r="L217" s="70" t="s">
        <v>48</v>
      </c>
      <c r="M217" s="70"/>
      <c r="N217" s="70" t="s">
        <v>734</v>
      </c>
      <c r="O217" s="70" t="e">
        <f>#N/A</f>
        <v>#N/A</v>
      </c>
      <c r="P217" s="70" t="e">
        <f>#N/A</f>
        <v>#N/A</v>
      </c>
    </row>
    <row r="218" spans="1:16" s="69" customFormat="1">
      <c r="A218" s="70" t="s">
        <v>1315</v>
      </c>
      <c r="B218" s="70" t="s">
        <v>282</v>
      </c>
      <c r="C218" s="72">
        <v>0.19800000000000001</v>
      </c>
      <c r="D218" s="72">
        <v>2.504</v>
      </c>
      <c r="E218" s="70" t="s">
        <v>1316</v>
      </c>
      <c r="F218" s="70" t="s">
        <v>1317</v>
      </c>
      <c r="G218" s="70"/>
      <c r="H218" s="71">
        <v>2.7</v>
      </c>
      <c r="I218" s="69" t="s">
        <v>703</v>
      </c>
      <c r="J218" s="69" t="s">
        <v>54</v>
      </c>
      <c r="K218" s="69" t="s">
        <v>54</v>
      </c>
      <c r="L218" s="70" t="s">
        <v>48</v>
      </c>
      <c r="M218" s="70"/>
      <c r="N218" s="70" t="s">
        <v>734</v>
      </c>
      <c r="O218" s="70" t="s">
        <v>537</v>
      </c>
      <c r="P218" s="70" t="s">
        <v>538</v>
      </c>
    </row>
    <row r="219" spans="1:16" s="69" customFormat="1">
      <c r="A219" s="70" t="s">
        <v>1318</v>
      </c>
      <c r="B219" s="70" t="s">
        <v>433</v>
      </c>
      <c r="C219" s="72">
        <v>0.19800000000000001</v>
      </c>
      <c r="D219" s="72">
        <v>2.504</v>
      </c>
      <c r="E219" s="70" t="s">
        <v>1319</v>
      </c>
      <c r="F219" s="70" t="s">
        <v>1320</v>
      </c>
      <c r="G219" s="70"/>
      <c r="H219" s="71">
        <v>2</v>
      </c>
      <c r="I219" s="69" t="s">
        <v>703</v>
      </c>
      <c r="J219" s="69" t="s">
        <v>54</v>
      </c>
      <c r="K219" s="69" t="s">
        <v>54</v>
      </c>
      <c r="L219" s="70" t="s">
        <v>48</v>
      </c>
      <c r="M219" s="70"/>
      <c r="N219" s="70" t="s">
        <v>734</v>
      </c>
      <c r="O219" s="70" t="s">
        <v>537</v>
      </c>
      <c r="P219" s="70" t="s">
        <v>538</v>
      </c>
    </row>
    <row r="220" spans="1:16" s="69" customFormat="1">
      <c r="A220" s="70" t="s">
        <v>1321</v>
      </c>
      <c r="B220" s="70" t="s">
        <v>1322</v>
      </c>
      <c r="C220" s="74">
        <v>1.89E-2</v>
      </c>
      <c r="D220" s="74">
        <v>3</v>
      </c>
      <c r="E220" s="70" t="s">
        <v>1323</v>
      </c>
      <c r="F220" s="70" t="s">
        <v>1324</v>
      </c>
      <c r="G220" s="70"/>
      <c r="H220" s="71"/>
      <c r="L220" s="70" t="s">
        <v>48</v>
      </c>
      <c r="M220" s="70"/>
      <c r="N220" s="70" t="s">
        <v>699</v>
      </c>
      <c r="O220" s="70" t="e">
        <f>#N/A</f>
        <v>#N/A</v>
      </c>
      <c r="P220" s="70" t="e">
        <f>#N/A</f>
        <v>#N/A</v>
      </c>
    </row>
    <row r="221" spans="1:16" s="69" customFormat="1">
      <c r="A221" s="70" t="s">
        <v>1325</v>
      </c>
      <c r="B221" s="70" t="s">
        <v>1326</v>
      </c>
      <c r="C221" s="74"/>
      <c r="D221" s="74"/>
      <c r="E221" s="70" t="s">
        <v>1278</v>
      </c>
      <c r="F221" s="70"/>
      <c r="G221" s="70"/>
      <c r="H221" s="71"/>
      <c r="L221" s="70" t="s">
        <v>63</v>
      </c>
      <c r="M221" s="70"/>
      <c r="N221" s="70" t="s">
        <v>699</v>
      </c>
      <c r="O221" s="70" t="e">
        <f>#N/A</f>
        <v>#N/A</v>
      </c>
      <c r="P221" s="70" t="e">
        <f>#N/A</f>
        <v>#N/A</v>
      </c>
    </row>
    <row r="222" spans="1:16" s="69" customFormat="1">
      <c r="A222" s="70" t="s">
        <v>150</v>
      </c>
      <c r="B222" s="70" t="s">
        <v>69</v>
      </c>
      <c r="C222" s="72">
        <v>0.12970000000000001</v>
      </c>
      <c r="D222" s="72">
        <v>2.6061000000000001</v>
      </c>
      <c r="E222" s="70" t="s">
        <v>1327</v>
      </c>
      <c r="F222" s="70" t="s">
        <v>1328</v>
      </c>
      <c r="G222" s="70"/>
      <c r="H222" s="71">
        <v>3.8</v>
      </c>
      <c r="I222" s="69" t="s">
        <v>710</v>
      </c>
      <c r="J222" s="69" t="s">
        <v>47</v>
      </c>
      <c r="K222" s="69" t="s">
        <v>710</v>
      </c>
      <c r="L222" s="70" t="s">
        <v>48</v>
      </c>
      <c r="M222" s="70"/>
      <c r="N222" s="70" t="s">
        <v>699</v>
      </c>
      <c r="O222" s="70" t="s">
        <v>540</v>
      </c>
      <c r="P222" s="70" t="s">
        <v>541</v>
      </c>
    </row>
    <row r="223" spans="1:16" s="69" customFormat="1">
      <c r="A223" s="70" t="s">
        <v>1329</v>
      </c>
      <c r="B223" s="70" t="s">
        <v>437</v>
      </c>
      <c r="C223" s="74">
        <v>8.0000000000000002E-3</v>
      </c>
      <c r="D223" s="74">
        <v>3.18</v>
      </c>
      <c r="E223" s="70" t="s">
        <v>1330</v>
      </c>
      <c r="F223" s="70" t="s">
        <v>1331</v>
      </c>
      <c r="G223" s="70"/>
      <c r="H223" s="71">
        <v>3.3</v>
      </c>
      <c r="I223" s="69" t="s">
        <v>710</v>
      </c>
      <c r="J223" s="69" t="s">
        <v>47</v>
      </c>
      <c r="K223" s="69" t="s">
        <v>710</v>
      </c>
      <c r="L223" s="70" t="s">
        <v>48</v>
      </c>
      <c r="M223" s="70"/>
      <c r="N223" s="70" t="s">
        <v>699</v>
      </c>
      <c r="O223" s="70" t="s">
        <v>567</v>
      </c>
      <c r="P223" s="70" t="s">
        <v>538</v>
      </c>
    </row>
    <row r="224" spans="1:16" s="69" customFormat="1">
      <c r="A224" s="70" t="s">
        <v>1332</v>
      </c>
      <c r="B224" s="70" t="s">
        <v>1333</v>
      </c>
      <c r="C224" s="74"/>
      <c r="D224" s="74"/>
      <c r="E224" s="70" t="s">
        <v>1334</v>
      </c>
      <c r="F224" s="70"/>
      <c r="G224" s="70"/>
      <c r="H224" s="71">
        <v>2</v>
      </c>
      <c r="I224" s="69" t="s">
        <v>703</v>
      </c>
      <c r="J224" s="69" t="s">
        <v>54</v>
      </c>
      <c r="K224" s="69" t="s">
        <v>54</v>
      </c>
      <c r="L224" s="70"/>
      <c r="M224" s="70"/>
      <c r="N224" s="70"/>
      <c r="O224" s="70" t="e">
        <f>#N/A</f>
        <v>#N/A</v>
      </c>
      <c r="P224" s="70" t="e">
        <f>#N/A</f>
        <v>#N/A</v>
      </c>
    </row>
    <row r="225" spans="1:16" s="69" customFormat="1">
      <c r="A225" s="70" t="s">
        <v>1335</v>
      </c>
      <c r="B225" s="70" t="s">
        <v>1336</v>
      </c>
      <c r="C225" s="74">
        <v>4.1999999999999997E-3</v>
      </c>
      <c r="D225" s="74">
        <v>3</v>
      </c>
      <c r="E225" s="70" t="s">
        <v>1337</v>
      </c>
      <c r="F225" s="70" t="s">
        <v>1338</v>
      </c>
      <c r="G225" s="70"/>
      <c r="H225" s="71">
        <v>3.1</v>
      </c>
      <c r="I225" s="69" t="s">
        <v>710</v>
      </c>
      <c r="J225" s="69" t="s">
        <v>47</v>
      </c>
      <c r="K225" s="69" t="s">
        <v>710</v>
      </c>
      <c r="L225" s="70" t="s">
        <v>63</v>
      </c>
      <c r="M225" s="70"/>
      <c r="N225" s="70" t="s">
        <v>699</v>
      </c>
      <c r="O225" s="70" t="e">
        <f>#N/A</f>
        <v>#N/A</v>
      </c>
      <c r="P225" s="70" t="e">
        <f>#N/A</f>
        <v>#N/A</v>
      </c>
    </row>
    <row r="226" spans="1:16" s="69" customFormat="1">
      <c r="A226" s="70" t="s">
        <v>217</v>
      </c>
      <c r="B226" s="70" t="s">
        <v>56</v>
      </c>
      <c r="C226" s="72">
        <v>1.52E-2</v>
      </c>
      <c r="D226" s="72">
        <v>3.0063</v>
      </c>
      <c r="E226" s="70" t="s">
        <v>1339</v>
      </c>
      <c r="F226" s="70" t="s">
        <v>1340</v>
      </c>
      <c r="G226" s="70"/>
      <c r="H226" s="71">
        <v>4</v>
      </c>
      <c r="I226" s="69" t="s">
        <v>51</v>
      </c>
      <c r="J226" s="69" t="s">
        <v>51</v>
      </c>
      <c r="K226" s="69" t="s">
        <v>771</v>
      </c>
      <c r="L226" s="70" t="s">
        <v>48</v>
      </c>
      <c r="M226" s="70"/>
      <c r="N226" s="70" t="s">
        <v>699</v>
      </c>
      <c r="O226" s="70" t="s">
        <v>587</v>
      </c>
      <c r="P226" s="70" t="s">
        <v>538</v>
      </c>
    </row>
    <row r="227" spans="1:16" s="69" customFormat="1">
      <c r="A227" s="70" t="s">
        <v>1341</v>
      </c>
      <c r="B227" s="70" t="s">
        <v>441</v>
      </c>
      <c r="C227" s="72">
        <v>1.52E-2</v>
      </c>
      <c r="D227" s="72">
        <v>3.0063</v>
      </c>
      <c r="E227" s="70" t="s">
        <v>1342</v>
      </c>
      <c r="F227" s="70" t="s">
        <v>1343</v>
      </c>
      <c r="G227" s="70"/>
      <c r="H227" s="71">
        <v>3.9</v>
      </c>
      <c r="I227" s="69" t="s">
        <v>710</v>
      </c>
      <c r="J227" s="69" t="s">
        <v>47</v>
      </c>
      <c r="K227" s="69" t="s">
        <v>710</v>
      </c>
      <c r="L227" s="70" t="s">
        <v>48</v>
      </c>
      <c r="M227" s="70"/>
      <c r="N227" s="70" t="s">
        <v>699</v>
      </c>
      <c r="O227" s="70" t="s">
        <v>587</v>
      </c>
      <c r="P227" s="70" t="s">
        <v>538</v>
      </c>
    </row>
    <row r="228" spans="1:16" s="69" customFormat="1">
      <c r="A228" s="70" t="s">
        <v>187</v>
      </c>
      <c r="B228" s="70" t="s">
        <v>86</v>
      </c>
      <c r="C228" s="72">
        <v>2.3199999999999998E-2</v>
      </c>
      <c r="D228" s="72">
        <v>2.9554</v>
      </c>
      <c r="E228" s="70" t="s">
        <v>1344</v>
      </c>
      <c r="F228" s="70" t="s">
        <v>1345</v>
      </c>
      <c r="G228" s="70"/>
      <c r="H228" s="71">
        <v>3.5</v>
      </c>
      <c r="I228" s="69" t="s">
        <v>710</v>
      </c>
      <c r="J228" s="69" t="s">
        <v>47</v>
      </c>
      <c r="K228" s="69" t="s">
        <v>710</v>
      </c>
      <c r="L228" s="70" t="s">
        <v>48</v>
      </c>
      <c r="M228" s="70"/>
      <c r="N228" s="70" t="s">
        <v>734</v>
      </c>
      <c r="O228" s="70" t="s">
        <v>530</v>
      </c>
      <c r="P228" s="70" t="s">
        <v>531</v>
      </c>
    </row>
    <row r="229" spans="1:16" s="69" customFormat="1">
      <c r="A229" s="70" t="s">
        <v>1346</v>
      </c>
      <c r="B229" s="70" t="s">
        <v>443</v>
      </c>
      <c r="C229" s="72">
        <v>1.8599999999999998E-2</v>
      </c>
      <c r="D229" s="72">
        <v>3.0455000000000001</v>
      </c>
      <c r="E229" s="70" t="s">
        <v>1347</v>
      </c>
      <c r="F229" s="70" t="s">
        <v>1348</v>
      </c>
      <c r="G229" s="70"/>
      <c r="H229" s="71">
        <v>2</v>
      </c>
      <c r="I229" s="69" t="s">
        <v>703</v>
      </c>
      <c r="J229" s="69" t="s">
        <v>54</v>
      </c>
      <c r="K229" s="69" t="s">
        <v>54</v>
      </c>
      <c r="L229" s="70" t="s">
        <v>48</v>
      </c>
      <c r="M229" s="70"/>
      <c r="N229" s="70" t="s">
        <v>734</v>
      </c>
      <c r="O229" s="70" t="s">
        <v>581</v>
      </c>
      <c r="P229" s="70" t="s">
        <v>538</v>
      </c>
    </row>
    <row r="230" spans="1:16" s="69" customFormat="1">
      <c r="A230" s="70" t="s">
        <v>177</v>
      </c>
      <c r="B230" s="70" t="s">
        <v>73</v>
      </c>
      <c r="C230" s="77">
        <v>2.3300000000000001E-2</v>
      </c>
      <c r="D230" s="72">
        <v>2.919</v>
      </c>
      <c r="E230" s="70" t="s">
        <v>1349</v>
      </c>
      <c r="F230" s="70" t="s">
        <v>1350</v>
      </c>
      <c r="G230" s="70"/>
      <c r="H230" s="71">
        <v>2</v>
      </c>
      <c r="I230" s="69" t="s">
        <v>703</v>
      </c>
      <c r="J230" s="69" t="s">
        <v>54</v>
      </c>
      <c r="K230" s="69" t="s">
        <v>54</v>
      </c>
      <c r="L230" s="70" t="s">
        <v>48</v>
      </c>
      <c r="M230" s="70"/>
      <c r="N230" s="70" t="s">
        <v>699</v>
      </c>
      <c r="O230" s="70" t="s">
        <v>581</v>
      </c>
      <c r="P230" s="70" t="s">
        <v>538</v>
      </c>
    </row>
    <row r="231" spans="1:16" s="69" customFormat="1">
      <c r="A231" s="70" t="s">
        <v>168</v>
      </c>
      <c r="B231" s="70" t="s">
        <v>120</v>
      </c>
      <c r="C231" s="72">
        <v>1.8599999999999998E-2</v>
      </c>
      <c r="D231" s="72">
        <v>3.0455000000000001</v>
      </c>
      <c r="E231" s="70" t="s">
        <v>1351</v>
      </c>
      <c r="F231" s="70" t="s">
        <v>1352</v>
      </c>
      <c r="G231" s="70"/>
      <c r="H231" s="71">
        <v>2</v>
      </c>
      <c r="I231" s="69" t="s">
        <v>703</v>
      </c>
      <c r="J231" s="69" t="s">
        <v>54</v>
      </c>
      <c r="K231" s="69" t="s">
        <v>54</v>
      </c>
      <c r="L231" s="70" t="s">
        <v>48</v>
      </c>
      <c r="M231" s="70"/>
      <c r="N231" s="70" t="s">
        <v>734</v>
      </c>
      <c r="O231" s="70" t="s">
        <v>581</v>
      </c>
      <c r="P231" s="70" t="s">
        <v>538</v>
      </c>
    </row>
    <row r="232" spans="1:16" s="69" customFormat="1">
      <c r="A232" s="70" t="s">
        <v>156</v>
      </c>
      <c r="B232" s="70" t="s">
        <v>122</v>
      </c>
      <c r="C232" s="72">
        <v>1.3599999999999999E-2</v>
      </c>
      <c r="D232" s="72">
        <v>3.109</v>
      </c>
      <c r="E232" s="70" t="s">
        <v>1353</v>
      </c>
      <c r="F232" s="70" t="s">
        <v>1354</v>
      </c>
      <c r="G232" s="70"/>
      <c r="H232" s="71">
        <v>2</v>
      </c>
      <c r="I232" s="69" t="s">
        <v>703</v>
      </c>
      <c r="J232" s="69" t="s">
        <v>54</v>
      </c>
      <c r="K232" s="69" t="s">
        <v>54</v>
      </c>
      <c r="L232" s="70" t="s">
        <v>48</v>
      </c>
      <c r="M232" s="70"/>
      <c r="N232" s="70" t="s">
        <v>699</v>
      </c>
      <c r="O232" s="70" t="s">
        <v>581</v>
      </c>
      <c r="P232" s="70" t="s">
        <v>538</v>
      </c>
    </row>
    <row r="233" spans="1:16" s="69" customFormat="1">
      <c r="A233" s="70" t="s">
        <v>151</v>
      </c>
      <c r="B233" s="70" t="s">
        <v>124</v>
      </c>
      <c r="C233" s="72">
        <v>1.95E-2</v>
      </c>
      <c r="D233" s="72">
        <v>3.0055999999999998</v>
      </c>
      <c r="E233" s="70" t="s">
        <v>1355</v>
      </c>
      <c r="F233" s="70" t="s">
        <v>1356</v>
      </c>
      <c r="G233" s="70"/>
      <c r="H233" s="71">
        <v>3.8</v>
      </c>
      <c r="I233" s="69" t="s">
        <v>710</v>
      </c>
      <c r="J233" s="69" t="s">
        <v>47</v>
      </c>
      <c r="K233" s="69" t="s">
        <v>710</v>
      </c>
      <c r="L233" s="70" t="s">
        <v>48</v>
      </c>
      <c r="M233" s="70"/>
      <c r="N233" s="70" t="s">
        <v>699</v>
      </c>
      <c r="O233" s="70" t="s">
        <v>620</v>
      </c>
      <c r="P233" s="70" t="s">
        <v>621</v>
      </c>
    </row>
    <row r="234" spans="1:16" s="69" customFormat="1">
      <c r="A234" s="70" t="s">
        <v>1357</v>
      </c>
      <c r="B234" s="70" t="s">
        <v>1358</v>
      </c>
      <c r="C234" s="72">
        <v>1.6999999999999999E-3</v>
      </c>
      <c r="D234" s="72">
        <v>2.9527999999999999</v>
      </c>
      <c r="E234" s="70" t="s">
        <v>1359</v>
      </c>
      <c r="F234" s="70" t="s">
        <v>1360</v>
      </c>
      <c r="G234" s="70"/>
      <c r="H234" s="71">
        <v>3.8</v>
      </c>
      <c r="I234" s="69" t="s">
        <v>710</v>
      </c>
      <c r="J234" s="69" t="s">
        <v>47</v>
      </c>
      <c r="K234" s="69" t="s">
        <v>710</v>
      </c>
      <c r="L234" s="70" t="s">
        <v>63</v>
      </c>
      <c r="M234" s="70"/>
      <c r="N234" s="70" t="s">
        <v>699</v>
      </c>
      <c r="O234" s="70" t="e">
        <f>#N/A</f>
        <v>#N/A</v>
      </c>
      <c r="P234" s="70" t="e">
        <f>#N/A</f>
        <v>#N/A</v>
      </c>
    </row>
    <row r="235" spans="1:16" s="69" customFormat="1">
      <c r="A235" s="70" t="s">
        <v>1361</v>
      </c>
      <c r="B235" s="70" t="s">
        <v>447</v>
      </c>
      <c r="C235" s="74"/>
      <c r="D235" s="74"/>
      <c r="E235" s="70" t="s">
        <v>1362</v>
      </c>
      <c r="F235" s="70" t="s">
        <v>1363</v>
      </c>
      <c r="G235" s="70"/>
      <c r="H235" s="71">
        <v>3.5</v>
      </c>
      <c r="I235" s="69" t="s">
        <v>710</v>
      </c>
      <c r="J235" s="69" t="s">
        <v>47</v>
      </c>
      <c r="K235" s="69" t="s">
        <v>710</v>
      </c>
      <c r="L235" s="70" t="s">
        <v>63</v>
      </c>
      <c r="M235" s="70"/>
      <c r="N235" s="70" t="s">
        <v>699</v>
      </c>
      <c r="O235" s="70" t="s">
        <v>555</v>
      </c>
      <c r="P235" s="70" t="s">
        <v>538</v>
      </c>
    </row>
    <row r="236" spans="1:16" s="69" customFormat="1">
      <c r="A236" s="70" t="s">
        <v>233</v>
      </c>
      <c r="B236" s="70" t="s">
        <v>234</v>
      </c>
      <c r="C236" s="72">
        <v>2.46E-2</v>
      </c>
      <c r="D236" s="78">
        <v>2.8450000000000002</v>
      </c>
      <c r="E236" s="70" t="s">
        <v>1364</v>
      </c>
      <c r="F236" s="70" t="s">
        <v>1365</v>
      </c>
      <c r="G236" s="70"/>
      <c r="H236" s="71">
        <v>4</v>
      </c>
      <c r="I236" s="69" t="s">
        <v>51</v>
      </c>
      <c r="J236" s="69" t="s">
        <v>51</v>
      </c>
      <c r="K236" s="69" t="s">
        <v>733</v>
      </c>
      <c r="L236" s="70" t="s">
        <v>63</v>
      </c>
      <c r="M236" s="70"/>
      <c r="N236" s="70" t="s">
        <v>699</v>
      </c>
      <c r="O236" s="70" t="e">
        <f>#N/A</f>
        <v>#N/A</v>
      </c>
      <c r="P236" s="70" t="e">
        <f>#N/A</f>
        <v>#N/A</v>
      </c>
    </row>
    <row r="237" spans="1:16" s="69" customFormat="1">
      <c r="A237" s="70" t="s">
        <v>181</v>
      </c>
      <c r="B237" s="70" t="s">
        <v>58</v>
      </c>
      <c r="C237" s="72">
        <v>1.9300000000000001E-2</v>
      </c>
      <c r="D237" s="72">
        <v>2.8511000000000002</v>
      </c>
      <c r="E237" s="70" t="s">
        <v>1366</v>
      </c>
      <c r="F237" s="70" t="s">
        <v>1367</v>
      </c>
      <c r="G237" s="70"/>
      <c r="H237" s="71">
        <v>3.6</v>
      </c>
      <c r="I237" s="69" t="s">
        <v>710</v>
      </c>
      <c r="J237" s="69" t="s">
        <v>47</v>
      </c>
      <c r="K237" s="69" t="s">
        <v>710</v>
      </c>
      <c r="L237" s="70" t="s">
        <v>48</v>
      </c>
      <c r="M237" s="70"/>
      <c r="N237" s="70" t="s">
        <v>699</v>
      </c>
      <c r="O237" s="70" t="s">
        <v>587</v>
      </c>
      <c r="P237" s="70" t="s">
        <v>538</v>
      </c>
    </row>
    <row r="238" spans="1:16" s="69" customFormat="1">
      <c r="A238" s="70" t="s">
        <v>1368</v>
      </c>
      <c r="B238" s="70" t="s">
        <v>254</v>
      </c>
      <c r="C238" s="77">
        <v>3.7199999999999997E-2</v>
      </c>
      <c r="D238" s="72">
        <v>2.77</v>
      </c>
      <c r="E238" s="70" t="s">
        <v>1369</v>
      </c>
      <c r="F238" s="70" t="s">
        <v>1370</v>
      </c>
      <c r="G238" s="70"/>
      <c r="H238" s="71">
        <v>3.1</v>
      </c>
      <c r="I238" s="69" t="s">
        <v>710</v>
      </c>
      <c r="J238" s="69" t="s">
        <v>47</v>
      </c>
      <c r="K238" s="69" t="s">
        <v>710</v>
      </c>
      <c r="L238" s="70" t="s">
        <v>48</v>
      </c>
      <c r="M238" s="70"/>
      <c r="N238" s="70" t="s">
        <v>699</v>
      </c>
      <c r="O238" s="70" t="s">
        <v>641</v>
      </c>
      <c r="P238" s="70" t="s">
        <v>541</v>
      </c>
    </row>
    <row r="239" spans="1:16" s="69" customFormat="1">
      <c r="A239" s="70" t="s">
        <v>1371</v>
      </c>
      <c r="B239" s="70" t="s">
        <v>1372</v>
      </c>
      <c r="C239" s="74"/>
      <c r="D239" s="74"/>
      <c r="E239" s="70" t="s">
        <v>1373</v>
      </c>
      <c r="F239" s="70"/>
      <c r="G239" s="70"/>
      <c r="H239" s="71">
        <v>2</v>
      </c>
      <c r="I239" s="69" t="s">
        <v>703</v>
      </c>
      <c r="J239" s="69" t="s">
        <v>54</v>
      </c>
      <c r="K239" s="69" t="s">
        <v>54</v>
      </c>
      <c r="L239" s="70" t="s">
        <v>63</v>
      </c>
      <c r="M239" s="70"/>
      <c r="N239" s="70" t="s">
        <v>699</v>
      </c>
      <c r="O239" s="70" t="e">
        <f>#N/A</f>
        <v>#N/A</v>
      </c>
      <c r="P239" s="70" t="e">
        <f>#N/A</f>
        <v>#N/A</v>
      </c>
    </row>
    <row r="240" spans="1:16" s="69" customFormat="1">
      <c r="A240" s="70" t="s">
        <v>153</v>
      </c>
      <c r="B240" s="70" t="s">
        <v>88</v>
      </c>
      <c r="C240" s="72">
        <v>3.49E-2</v>
      </c>
      <c r="D240" s="72">
        <v>2.9108999999999998</v>
      </c>
      <c r="E240" s="70" t="s">
        <v>1374</v>
      </c>
      <c r="F240" s="70" t="s">
        <v>1375</v>
      </c>
      <c r="G240" s="70"/>
      <c r="H240" s="71">
        <v>2</v>
      </c>
      <c r="I240" s="69" t="s">
        <v>703</v>
      </c>
      <c r="J240" s="69" t="s">
        <v>54</v>
      </c>
      <c r="K240" s="69" t="s">
        <v>54</v>
      </c>
      <c r="L240" s="70" t="s">
        <v>48</v>
      </c>
      <c r="M240" s="70"/>
      <c r="N240" s="70" t="s">
        <v>699</v>
      </c>
      <c r="O240" s="70" t="s">
        <v>575</v>
      </c>
      <c r="P240" s="70" t="s">
        <v>538</v>
      </c>
    </row>
    <row r="241" spans="1:16" s="69" customFormat="1">
      <c r="A241" s="70" t="s">
        <v>1376</v>
      </c>
      <c r="B241" s="70" t="s">
        <v>457</v>
      </c>
      <c r="C241" s="76">
        <v>3.49E-2</v>
      </c>
      <c r="D241" s="76">
        <v>2.9108999999999998</v>
      </c>
      <c r="E241" s="70" t="s">
        <v>1377</v>
      </c>
      <c r="F241" s="70" t="s">
        <v>1378</v>
      </c>
      <c r="G241" s="70"/>
      <c r="H241" s="75">
        <v>2</v>
      </c>
      <c r="I241" s="69" t="s">
        <v>703</v>
      </c>
      <c r="J241" s="69" t="s">
        <v>54</v>
      </c>
      <c r="K241" s="69" t="s">
        <v>54</v>
      </c>
      <c r="L241" s="70" t="s">
        <v>38</v>
      </c>
      <c r="M241" s="70"/>
      <c r="N241" s="70" t="s">
        <v>699</v>
      </c>
      <c r="O241" s="70" t="s">
        <v>575</v>
      </c>
      <c r="P241" s="70" t="s">
        <v>538</v>
      </c>
    </row>
    <row r="242" spans="1:16" s="69" customFormat="1">
      <c r="A242" s="70" t="s">
        <v>164</v>
      </c>
      <c r="B242" s="70" t="s">
        <v>75</v>
      </c>
      <c r="C242" s="72">
        <v>3.49E-2</v>
      </c>
      <c r="D242" s="72">
        <v>2.9108999999999998</v>
      </c>
      <c r="E242" s="70" t="s">
        <v>1379</v>
      </c>
      <c r="F242" s="70" t="s">
        <v>1380</v>
      </c>
      <c r="G242" s="70"/>
      <c r="H242" s="71">
        <v>2</v>
      </c>
      <c r="I242" s="69" t="s">
        <v>703</v>
      </c>
      <c r="J242" s="69" t="s">
        <v>54</v>
      </c>
      <c r="K242" s="69" t="s">
        <v>54</v>
      </c>
      <c r="L242" s="70" t="s">
        <v>48</v>
      </c>
      <c r="M242" s="70"/>
      <c r="N242" s="70" t="s">
        <v>699</v>
      </c>
      <c r="O242" s="70" t="s">
        <v>575</v>
      </c>
      <c r="P242" s="70" t="s">
        <v>538</v>
      </c>
    </row>
    <row r="243" spans="1:16" s="69" customFormat="1">
      <c r="A243" s="70" t="s">
        <v>1381</v>
      </c>
      <c r="B243" s="70" t="s">
        <v>1382</v>
      </c>
      <c r="C243" s="72">
        <v>3.49E-2</v>
      </c>
      <c r="D243" s="72">
        <v>2.9108999999999998</v>
      </c>
      <c r="E243" s="70" t="s">
        <v>1383</v>
      </c>
      <c r="F243" s="70" t="s">
        <v>1384</v>
      </c>
      <c r="G243" s="70"/>
      <c r="H243" s="71">
        <v>2</v>
      </c>
      <c r="I243" s="69" t="s">
        <v>703</v>
      </c>
      <c r="J243" s="69" t="s">
        <v>54</v>
      </c>
      <c r="K243" s="69" t="s">
        <v>54</v>
      </c>
      <c r="L243" s="70" t="s">
        <v>184</v>
      </c>
      <c r="M243" s="70"/>
      <c r="N243" s="70" t="s">
        <v>699</v>
      </c>
      <c r="O243" s="70" t="e">
        <f>#N/A</f>
        <v>#N/A</v>
      </c>
      <c r="P243" s="70" t="e">
        <f>#N/A</f>
        <v>#N/A</v>
      </c>
    </row>
    <row r="244" spans="1:16" s="69" customFormat="1">
      <c r="A244" s="70" t="s">
        <v>1385</v>
      </c>
      <c r="B244" s="70" t="s">
        <v>461</v>
      </c>
      <c r="C244" s="72">
        <v>1.813E-2</v>
      </c>
      <c r="D244" s="72">
        <v>3.07552</v>
      </c>
      <c r="E244" s="70" t="s">
        <v>1386</v>
      </c>
      <c r="F244" s="70" t="s">
        <v>1387</v>
      </c>
      <c r="G244" s="70"/>
      <c r="H244" s="71">
        <v>2</v>
      </c>
      <c r="I244" s="69" t="s">
        <v>703</v>
      </c>
      <c r="J244" s="69" t="s">
        <v>54</v>
      </c>
      <c r="K244" s="69" t="s">
        <v>54</v>
      </c>
      <c r="L244" s="70" t="s">
        <v>63</v>
      </c>
      <c r="M244" s="70"/>
      <c r="N244" s="70" t="s">
        <v>699</v>
      </c>
      <c r="O244" s="70" t="s">
        <v>575</v>
      </c>
      <c r="P244" s="70" t="s">
        <v>538</v>
      </c>
    </row>
    <row r="245" spans="1:16" s="69" customFormat="1">
      <c r="A245" s="70" t="s">
        <v>1388</v>
      </c>
      <c r="B245" s="70" t="s">
        <v>1389</v>
      </c>
      <c r="C245" s="74"/>
      <c r="D245" s="74"/>
      <c r="E245" s="70" t="s">
        <v>1390</v>
      </c>
      <c r="F245" s="70" t="s">
        <v>1391</v>
      </c>
      <c r="G245" s="70"/>
      <c r="H245" s="71">
        <v>2</v>
      </c>
      <c r="I245" s="69" t="s">
        <v>703</v>
      </c>
      <c r="J245" s="69" t="s">
        <v>54</v>
      </c>
      <c r="K245" s="69" t="s">
        <v>54</v>
      </c>
      <c r="L245" s="70" t="s">
        <v>63</v>
      </c>
      <c r="M245" s="70"/>
      <c r="N245" s="70" t="s">
        <v>699</v>
      </c>
      <c r="O245" s="70" t="e">
        <f>#N/A</f>
        <v>#N/A</v>
      </c>
      <c r="P245" s="70" t="e">
        <f>#N/A</f>
        <v>#N/A</v>
      </c>
    </row>
    <row r="246" spans="1:16" s="69" customFormat="1">
      <c r="A246" s="70" t="s">
        <v>1392</v>
      </c>
      <c r="B246" s="70" t="s">
        <v>1393</v>
      </c>
      <c r="C246" s="74"/>
      <c r="D246" s="74"/>
      <c r="E246" s="70" t="s">
        <v>1394</v>
      </c>
      <c r="F246" s="70"/>
      <c r="G246" s="70"/>
      <c r="H246" s="71">
        <v>2</v>
      </c>
      <c r="I246" s="69" t="s">
        <v>703</v>
      </c>
      <c r="J246" s="69" t="s">
        <v>54</v>
      </c>
      <c r="K246" s="69" t="s">
        <v>54</v>
      </c>
      <c r="L246" s="70" t="s">
        <v>63</v>
      </c>
      <c r="M246" s="70"/>
      <c r="N246" s="70" t="s">
        <v>699</v>
      </c>
      <c r="O246" s="70" t="e">
        <f>#N/A</f>
        <v>#N/A</v>
      </c>
      <c r="P246" s="70" t="e">
        <f>#N/A</f>
        <v>#N/A</v>
      </c>
    </row>
    <row r="247" spans="1:16" s="69" customFormat="1">
      <c r="A247" s="70" t="s">
        <v>154</v>
      </c>
      <c r="B247" s="70" t="s">
        <v>60</v>
      </c>
      <c r="C247" s="70">
        <v>6.4999999999999997E-3</v>
      </c>
      <c r="D247" s="70">
        <v>2.99</v>
      </c>
      <c r="E247" s="70"/>
      <c r="F247" s="70"/>
      <c r="G247" s="70"/>
      <c r="H247" s="75">
        <v>4.2</v>
      </c>
      <c r="I247" s="69" t="s">
        <v>51</v>
      </c>
      <c r="J247" s="69" t="s">
        <v>51</v>
      </c>
      <c r="K247" s="69" t="s">
        <v>771</v>
      </c>
      <c r="L247" s="70" t="s">
        <v>48</v>
      </c>
      <c r="M247" s="70"/>
      <c r="N247" s="70" t="s">
        <v>699</v>
      </c>
      <c r="O247" s="70" t="e">
        <f>#N/A</f>
        <v>#N/A</v>
      </c>
      <c r="P247" s="70" t="e">
        <f>#N/A</f>
        <v>#N/A</v>
      </c>
    </row>
    <row r="248" spans="1:16" s="69" customFormat="1">
      <c r="A248" s="70" t="s">
        <v>165</v>
      </c>
      <c r="B248" s="70" t="s">
        <v>81</v>
      </c>
      <c r="C248" s="72">
        <v>2.4899999999999999E-2</v>
      </c>
      <c r="D248" s="72">
        <v>3.0129999999999999</v>
      </c>
      <c r="E248" s="70" t="s">
        <v>1395</v>
      </c>
      <c r="F248" s="70" t="s">
        <v>1396</v>
      </c>
      <c r="G248" s="70"/>
      <c r="H248" s="71">
        <v>3.3</v>
      </c>
      <c r="I248" s="69" t="s">
        <v>710</v>
      </c>
      <c r="J248" s="69" t="s">
        <v>47</v>
      </c>
      <c r="K248" s="69" t="s">
        <v>710</v>
      </c>
      <c r="L248" s="70" t="s">
        <v>48</v>
      </c>
      <c r="M248" s="70"/>
      <c r="N248" s="70" t="s">
        <v>734</v>
      </c>
      <c r="O248" s="70" t="s">
        <v>540</v>
      </c>
      <c r="P248" s="70" t="s">
        <v>541</v>
      </c>
    </row>
    <row r="249" spans="1:16" s="69" customFormat="1">
      <c r="A249" s="70" t="s">
        <v>1397</v>
      </c>
      <c r="B249" s="70" t="s">
        <v>466</v>
      </c>
      <c r="C249" s="72">
        <v>1.5900000000000001E-2</v>
      </c>
      <c r="D249" s="72">
        <v>2.9718</v>
      </c>
      <c r="E249" s="70" t="s">
        <v>1398</v>
      </c>
      <c r="F249" s="70" t="s">
        <v>1399</v>
      </c>
      <c r="G249" s="70"/>
      <c r="H249" s="71">
        <v>3.5</v>
      </c>
      <c r="I249" s="69" t="s">
        <v>710</v>
      </c>
      <c r="J249" s="69" t="s">
        <v>47</v>
      </c>
      <c r="K249" s="69" t="s">
        <v>710</v>
      </c>
      <c r="L249" s="70" t="s">
        <v>48</v>
      </c>
      <c r="M249" s="70"/>
      <c r="N249" s="70" t="s">
        <v>734</v>
      </c>
      <c r="O249" s="70" t="s">
        <v>558</v>
      </c>
      <c r="P249" s="70" t="s">
        <v>538</v>
      </c>
    </row>
    <row r="250" spans="1:16" s="69" customFormat="1">
      <c r="A250" s="70" t="s">
        <v>178</v>
      </c>
      <c r="B250" s="70" t="s">
        <v>108</v>
      </c>
      <c r="C250" s="72">
        <v>1.261E-2</v>
      </c>
      <c r="D250" s="72">
        <v>2.8782999999999999</v>
      </c>
      <c r="E250" s="70" t="s">
        <v>1400</v>
      </c>
      <c r="F250" s="70" t="s">
        <v>1401</v>
      </c>
      <c r="G250" s="70"/>
      <c r="H250" s="71">
        <v>3.5</v>
      </c>
      <c r="I250" s="69" t="s">
        <v>710</v>
      </c>
      <c r="J250" s="69" t="s">
        <v>47</v>
      </c>
      <c r="K250" s="69" t="s">
        <v>710</v>
      </c>
      <c r="L250" s="70" t="s">
        <v>48</v>
      </c>
      <c r="M250" s="70"/>
      <c r="N250" s="70" t="s">
        <v>734</v>
      </c>
      <c r="O250" s="70" t="s">
        <v>558</v>
      </c>
      <c r="P250" s="70" t="s">
        <v>538</v>
      </c>
    </row>
    <row r="251" spans="1:16" s="69" customFormat="1">
      <c r="A251" s="70" t="s">
        <v>1402</v>
      </c>
      <c r="B251" s="70" t="s">
        <v>1403</v>
      </c>
      <c r="C251" s="74"/>
      <c r="D251" s="74"/>
      <c r="E251" s="70" t="s">
        <v>1404</v>
      </c>
      <c r="F251" s="70"/>
      <c r="G251" s="70"/>
      <c r="H251" s="71">
        <v>2</v>
      </c>
      <c r="I251" s="69" t="s">
        <v>703</v>
      </c>
      <c r="J251" s="69" t="s">
        <v>54</v>
      </c>
      <c r="K251" s="69" t="s">
        <v>54</v>
      </c>
      <c r="L251" s="70" t="s">
        <v>63</v>
      </c>
      <c r="M251" s="70"/>
      <c r="N251" s="70" t="s">
        <v>699</v>
      </c>
      <c r="O251" s="70" t="e">
        <f>#N/A</f>
        <v>#N/A</v>
      </c>
      <c r="P251" s="70" t="e">
        <f>#N/A</f>
        <v>#N/A</v>
      </c>
    </row>
    <row r="252" spans="1:16" s="69" customFormat="1">
      <c r="A252" s="70" t="s">
        <v>1405</v>
      </c>
      <c r="B252" s="70" t="s">
        <v>1406</v>
      </c>
      <c r="C252" s="76">
        <v>1.5900000000000001E-2</v>
      </c>
      <c r="D252" s="76">
        <v>2.9718</v>
      </c>
      <c r="E252" s="70"/>
      <c r="F252" s="70"/>
      <c r="G252" s="70"/>
      <c r="H252" s="75">
        <v>3.3</v>
      </c>
      <c r="I252" s="69" t="s">
        <v>710</v>
      </c>
      <c r="J252" s="69" t="s">
        <v>47</v>
      </c>
      <c r="K252" s="69" t="s">
        <v>710</v>
      </c>
      <c r="L252" s="70" t="s">
        <v>184</v>
      </c>
      <c r="M252" s="70"/>
      <c r="N252" s="70" t="s">
        <v>734</v>
      </c>
      <c r="O252" s="70" t="e">
        <f>#N/A</f>
        <v>#N/A</v>
      </c>
      <c r="P252" s="70" t="e">
        <f>#N/A</f>
        <v>#N/A</v>
      </c>
    </row>
    <row r="253" spans="1:16" s="69" customFormat="1">
      <c r="A253" s="70" t="s">
        <v>1407</v>
      </c>
      <c r="B253" s="70" t="s">
        <v>470</v>
      </c>
      <c r="C253" s="72">
        <v>2.53E-2</v>
      </c>
      <c r="D253" s="72">
        <v>3</v>
      </c>
      <c r="E253" s="70" t="s">
        <v>1408</v>
      </c>
      <c r="F253" s="70" t="s">
        <v>1409</v>
      </c>
      <c r="G253" s="70"/>
      <c r="H253" s="71">
        <v>4</v>
      </c>
      <c r="I253" s="69" t="s">
        <v>51</v>
      </c>
      <c r="J253" s="69" t="s">
        <v>51</v>
      </c>
      <c r="K253" s="69" t="s">
        <v>733</v>
      </c>
      <c r="L253" s="70" t="s">
        <v>48</v>
      </c>
      <c r="M253" s="70"/>
      <c r="N253" s="70" t="s">
        <v>734</v>
      </c>
      <c r="O253" s="70" t="s">
        <v>546</v>
      </c>
      <c r="P253" s="70" t="s">
        <v>538</v>
      </c>
    </row>
    <row r="254" spans="1:16" s="69" customFormat="1">
      <c r="A254" s="70" t="s">
        <v>1410</v>
      </c>
      <c r="B254" s="70" t="s">
        <v>1411</v>
      </c>
      <c r="C254" s="74"/>
      <c r="D254" s="74"/>
      <c r="E254" s="70" t="s">
        <v>1412</v>
      </c>
      <c r="F254" s="70"/>
      <c r="G254" s="70"/>
      <c r="H254" s="71"/>
      <c r="L254" s="70"/>
      <c r="M254" s="70"/>
      <c r="N254" s="70"/>
      <c r="O254" s="70" t="e">
        <f>#N/A</f>
        <v>#N/A</v>
      </c>
      <c r="P254" s="70" t="e">
        <f>#N/A</f>
        <v>#N/A</v>
      </c>
    </row>
    <row r="255" spans="1:16" s="69" customFormat="1">
      <c r="A255" s="70" t="s">
        <v>235</v>
      </c>
      <c r="B255" s="70" t="s">
        <v>236</v>
      </c>
      <c r="C255" s="74">
        <v>1.5E-3</v>
      </c>
      <c r="D255" s="74">
        <v>3.3820000000000001</v>
      </c>
      <c r="E255" s="70" t="s">
        <v>1413</v>
      </c>
      <c r="F255" s="70" t="s">
        <v>1414</v>
      </c>
      <c r="G255" s="70"/>
      <c r="H255" s="71">
        <v>4.2</v>
      </c>
      <c r="I255" s="69" t="s">
        <v>51</v>
      </c>
      <c r="J255" s="69" t="s">
        <v>51</v>
      </c>
      <c r="K255" s="69" t="s">
        <v>733</v>
      </c>
      <c r="L255" s="70" t="s">
        <v>38</v>
      </c>
      <c r="M255" s="70"/>
      <c r="N255" s="70" t="s">
        <v>699</v>
      </c>
      <c r="O255" s="70" t="s">
        <v>644</v>
      </c>
      <c r="P255" s="70" t="s">
        <v>645</v>
      </c>
    </row>
    <row r="256" spans="1:16" s="69" customFormat="1">
      <c r="A256" s="70" t="s">
        <v>1415</v>
      </c>
      <c r="B256" s="70" t="s">
        <v>1416</v>
      </c>
      <c r="C256" s="74">
        <v>1.5E-3</v>
      </c>
      <c r="D256" s="74">
        <v>3.3820000000000001</v>
      </c>
      <c r="E256" s="70" t="s">
        <v>1417</v>
      </c>
      <c r="F256" s="70"/>
      <c r="G256" s="70"/>
      <c r="H256" s="71"/>
      <c r="L256" s="70" t="s">
        <v>63</v>
      </c>
      <c r="M256" s="70"/>
      <c r="N256" s="70" t="s">
        <v>699</v>
      </c>
      <c r="O256" s="70" t="e">
        <f>#N/A</f>
        <v>#N/A</v>
      </c>
      <c r="P256" s="70" t="e">
        <f>#N/A</f>
        <v>#N/A</v>
      </c>
    </row>
    <row r="257" spans="1:16" s="69" customFormat="1">
      <c r="A257" s="70" t="s">
        <v>1418</v>
      </c>
      <c r="B257" s="70" t="s">
        <v>474</v>
      </c>
      <c r="C257" s="74">
        <v>2.9600000000000001E-2</v>
      </c>
      <c r="D257" s="74">
        <v>3</v>
      </c>
      <c r="E257" s="70" t="s">
        <v>1419</v>
      </c>
      <c r="F257" s="70" t="s">
        <v>1420</v>
      </c>
      <c r="G257" s="70"/>
      <c r="H257" s="71">
        <v>3.8</v>
      </c>
      <c r="I257" s="69" t="s">
        <v>710</v>
      </c>
      <c r="J257" s="69" t="s">
        <v>47</v>
      </c>
      <c r="K257" s="69" t="s">
        <v>710</v>
      </c>
      <c r="L257" s="70" t="s">
        <v>63</v>
      </c>
      <c r="M257" s="70"/>
      <c r="N257" s="70" t="s">
        <v>699</v>
      </c>
      <c r="O257" s="70" t="s">
        <v>546</v>
      </c>
      <c r="P257" s="70" t="s">
        <v>538</v>
      </c>
    </row>
    <row r="258" spans="1:16" s="69" customFormat="1">
      <c r="A258" s="70" t="s">
        <v>239</v>
      </c>
      <c r="B258" s="70" t="s">
        <v>240</v>
      </c>
      <c r="C258" s="74">
        <v>7.3000000000000001E-3</v>
      </c>
      <c r="D258" s="74">
        <v>3</v>
      </c>
      <c r="E258" s="70" t="s">
        <v>1421</v>
      </c>
      <c r="F258" s="70" t="s">
        <v>1422</v>
      </c>
      <c r="G258" s="70"/>
      <c r="H258" s="71">
        <v>2.6</v>
      </c>
      <c r="I258" s="69" t="s">
        <v>703</v>
      </c>
      <c r="J258" s="69" t="s">
        <v>54</v>
      </c>
      <c r="K258" s="69" t="s">
        <v>54</v>
      </c>
      <c r="L258" s="70" t="s">
        <v>226</v>
      </c>
      <c r="M258" s="70"/>
      <c r="N258" s="70" t="s">
        <v>699</v>
      </c>
      <c r="O258" s="70" t="e">
        <f>#N/A</f>
        <v>#N/A</v>
      </c>
      <c r="P258" s="70" t="e">
        <f>#N/A</f>
        <v>#N/A</v>
      </c>
    </row>
    <row r="259" spans="1:16" s="69" customFormat="1">
      <c r="A259" s="70" t="s">
        <v>218</v>
      </c>
      <c r="B259" s="70" t="s">
        <v>219</v>
      </c>
      <c r="C259" s="74">
        <v>7.3000000000000001E-3</v>
      </c>
      <c r="D259" s="74">
        <v>3</v>
      </c>
      <c r="E259" s="70" t="s">
        <v>1423</v>
      </c>
      <c r="F259" s="70" t="s">
        <v>1424</v>
      </c>
      <c r="G259" s="70"/>
      <c r="H259" s="71">
        <v>3.2</v>
      </c>
      <c r="I259" s="69" t="s">
        <v>710</v>
      </c>
      <c r="J259" s="69" t="s">
        <v>47</v>
      </c>
      <c r="K259" s="69" t="s">
        <v>710</v>
      </c>
      <c r="L259" s="70" t="s">
        <v>48</v>
      </c>
      <c r="M259" s="70"/>
      <c r="N259" s="70" t="s">
        <v>699</v>
      </c>
      <c r="O259" s="70" t="s">
        <v>683</v>
      </c>
      <c r="P259" s="70" t="s">
        <v>657</v>
      </c>
    </row>
    <row r="260" spans="1:16" s="69" customFormat="1">
      <c r="A260" s="70" t="s">
        <v>1425</v>
      </c>
      <c r="B260" s="70" t="s">
        <v>476</v>
      </c>
      <c r="C260" s="72">
        <v>2.4899999999999999E-2</v>
      </c>
      <c r="D260" s="72">
        <v>3.0129999999999999</v>
      </c>
      <c r="E260" s="70" t="s">
        <v>1426</v>
      </c>
      <c r="F260" s="70" t="s">
        <v>1427</v>
      </c>
      <c r="G260" s="70"/>
      <c r="H260" s="71">
        <v>4</v>
      </c>
      <c r="I260" s="69" t="s">
        <v>51</v>
      </c>
      <c r="J260" s="69" t="s">
        <v>51</v>
      </c>
      <c r="K260" s="69" t="s">
        <v>771</v>
      </c>
      <c r="L260" s="70" t="s">
        <v>48</v>
      </c>
      <c r="M260" s="70"/>
      <c r="N260" s="70" t="s">
        <v>699</v>
      </c>
      <c r="O260" s="70" t="s">
        <v>540</v>
      </c>
      <c r="P260" s="70" t="s">
        <v>541</v>
      </c>
    </row>
    <row r="261" spans="1:16" s="69" customFormat="1">
      <c r="A261" s="70" t="s">
        <v>1428</v>
      </c>
      <c r="B261" s="70" t="s">
        <v>478</v>
      </c>
      <c r="C261" s="72">
        <v>1.47E-2</v>
      </c>
      <c r="D261" s="72">
        <v>3.3698999999999999</v>
      </c>
      <c r="E261" s="70" t="s">
        <v>1429</v>
      </c>
      <c r="F261" s="70" t="s">
        <v>1430</v>
      </c>
      <c r="G261" s="70"/>
      <c r="H261" s="71">
        <v>2.9</v>
      </c>
      <c r="I261" s="69" t="s">
        <v>703</v>
      </c>
      <c r="J261" s="69" t="s">
        <v>54</v>
      </c>
      <c r="K261" s="69" t="s">
        <v>54</v>
      </c>
      <c r="L261" s="70" t="s">
        <v>63</v>
      </c>
      <c r="M261" s="70"/>
      <c r="N261" s="70" t="s">
        <v>699</v>
      </c>
      <c r="O261" s="70" t="s">
        <v>592</v>
      </c>
      <c r="P261" s="70" t="s">
        <v>538</v>
      </c>
    </row>
    <row r="262" spans="1:16" s="69" customFormat="1">
      <c r="A262" s="70" t="s">
        <v>1431</v>
      </c>
      <c r="B262" s="70" t="s">
        <v>118</v>
      </c>
      <c r="C262" s="74">
        <v>3.96E-3</v>
      </c>
      <c r="D262" s="74">
        <v>3</v>
      </c>
      <c r="E262" s="70" t="s">
        <v>1432</v>
      </c>
      <c r="F262" s="70" t="s">
        <v>1433</v>
      </c>
      <c r="G262" s="70"/>
      <c r="H262" s="71"/>
      <c r="L262" s="70" t="s">
        <v>38</v>
      </c>
      <c r="M262" s="70"/>
      <c r="N262" s="70" t="s">
        <v>699</v>
      </c>
      <c r="O262" s="70" t="e">
        <f>#N/A</f>
        <v>#N/A</v>
      </c>
      <c r="P262" s="70" t="e">
        <f>#N/A</f>
        <v>#N/A</v>
      </c>
    </row>
    <row r="263" spans="1:16" s="69" customFormat="1">
      <c r="A263" s="70" t="s">
        <v>229</v>
      </c>
      <c r="B263" s="70" t="s">
        <v>230</v>
      </c>
      <c r="C263" s="70">
        <v>2.4E-2</v>
      </c>
      <c r="D263" s="70">
        <v>3.02</v>
      </c>
      <c r="E263" s="70" t="s">
        <v>1434</v>
      </c>
      <c r="F263" s="70" t="s">
        <v>1435</v>
      </c>
      <c r="G263" s="70"/>
      <c r="H263" s="71">
        <v>3.7</v>
      </c>
      <c r="I263" s="69" t="s">
        <v>710</v>
      </c>
      <c r="J263" s="69" t="s">
        <v>84</v>
      </c>
      <c r="K263" s="69" t="s">
        <v>710</v>
      </c>
      <c r="L263" s="70" t="s">
        <v>63</v>
      </c>
      <c r="M263" s="70"/>
      <c r="N263" s="70" t="s">
        <v>699</v>
      </c>
      <c r="O263" s="70" t="s">
        <v>530</v>
      </c>
      <c r="P263" s="70" t="s">
        <v>531</v>
      </c>
    </row>
    <row r="264" spans="1:16" s="69" customFormat="1">
      <c r="A264" s="70" t="s">
        <v>1436</v>
      </c>
      <c r="B264" s="70" t="s">
        <v>1437</v>
      </c>
      <c r="C264" s="70"/>
      <c r="D264" s="70"/>
      <c r="E264" s="70"/>
      <c r="F264" s="70"/>
      <c r="G264" s="70"/>
      <c r="H264" s="71"/>
      <c r="L264" s="70" t="s">
        <v>38</v>
      </c>
      <c r="M264" s="70"/>
      <c r="N264" s="70" t="s">
        <v>699</v>
      </c>
      <c r="O264" s="70" t="e">
        <f>#N/A</f>
        <v>#N/A</v>
      </c>
      <c r="P264" s="70" t="e">
        <f>#N/A</f>
        <v>#N/A</v>
      </c>
    </row>
    <row r="265" spans="1:16" s="69" customFormat="1">
      <c r="A265" s="70" t="s">
        <v>1438</v>
      </c>
      <c r="B265" s="70" t="s">
        <v>419</v>
      </c>
      <c r="C265" s="72">
        <v>1.17E-2</v>
      </c>
      <c r="D265" s="72">
        <v>2.95</v>
      </c>
      <c r="E265" s="70"/>
      <c r="F265" s="70"/>
      <c r="G265" s="70"/>
      <c r="H265" s="71">
        <v>2.42</v>
      </c>
      <c r="I265" s="69" t="s">
        <v>703</v>
      </c>
      <c r="J265" s="69" t="s">
        <v>54</v>
      </c>
      <c r="K265" s="69" t="s">
        <v>54</v>
      </c>
      <c r="L265" s="70" t="s">
        <v>63</v>
      </c>
      <c r="M265" s="70"/>
      <c r="N265" s="70" t="s">
        <v>699</v>
      </c>
      <c r="O265" s="70" t="s">
        <v>534</v>
      </c>
      <c r="P265" s="70" t="s">
        <v>535</v>
      </c>
    </row>
    <row r="266" spans="1:16" s="69" customFormat="1" ht="16.5">
      <c r="A266" s="70" t="s">
        <v>82</v>
      </c>
      <c r="B266" s="70" t="s">
        <v>83</v>
      </c>
      <c r="C266" s="73">
        <v>9.3299999999999998E-3</v>
      </c>
      <c r="D266" s="72">
        <v>3.09</v>
      </c>
      <c r="E266" s="70"/>
      <c r="F266" s="70"/>
      <c r="G266" s="70"/>
      <c r="H266" s="71">
        <v>3.7</v>
      </c>
      <c r="I266" s="69" t="s">
        <v>710</v>
      </c>
      <c r="J266" s="69" t="s">
        <v>84</v>
      </c>
      <c r="K266" s="69" t="s">
        <v>710</v>
      </c>
      <c r="L266" s="70" t="s">
        <v>48</v>
      </c>
      <c r="M266" s="70"/>
      <c r="N266" s="70" t="s">
        <v>699</v>
      </c>
      <c r="O266" s="70" t="s">
        <v>583</v>
      </c>
      <c r="P266" s="70" t="s">
        <v>538</v>
      </c>
    </row>
    <row r="267" spans="1:16" s="69" customFormat="1">
      <c r="A267" s="70" t="s">
        <v>1439</v>
      </c>
      <c r="B267" s="70" t="s">
        <v>455</v>
      </c>
      <c r="C267" s="72">
        <v>3.49E-2</v>
      </c>
      <c r="D267" s="72">
        <v>2</v>
      </c>
      <c r="E267" s="70"/>
      <c r="F267" s="70"/>
      <c r="G267" s="70"/>
      <c r="H267" s="71">
        <v>2.97</v>
      </c>
      <c r="I267" s="69" t="s">
        <v>703</v>
      </c>
      <c r="J267" s="69" t="s">
        <v>54</v>
      </c>
      <c r="K267" s="69" t="s">
        <v>54</v>
      </c>
      <c r="L267" s="70" t="s">
        <v>48</v>
      </c>
      <c r="M267" s="70"/>
      <c r="N267" s="70" t="s">
        <v>699</v>
      </c>
      <c r="O267" s="70" t="s">
        <v>575</v>
      </c>
      <c r="P267" s="70" t="s">
        <v>538</v>
      </c>
    </row>
    <row r="268" spans="1:16" s="69" customFormat="1" ht="16.5">
      <c r="A268" s="70" t="s">
        <v>1440</v>
      </c>
      <c r="B268" s="70" t="s">
        <v>417</v>
      </c>
      <c r="C268" s="73">
        <v>2.69E-2</v>
      </c>
      <c r="D268" s="72">
        <v>3.07</v>
      </c>
      <c r="E268" s="70"/>
      <c r="F268" s="70"/>
      <c r="G268" s="70"/>
      <c r="H268" s="71">
        <v>3.4</v>
      </c>
      <c r="I268" s="69" t="s">
        <v>710</v>
      </c>
      <c r="J268" s="69" t="s">
        <v>47</v>
      </c>
      <c r="K268" s="69" t="s">
        <v>710</v>
      </c>
      <c r="L268" s="70" t="s">
        <v>63</v>
      </c>
      <c r="M268" s="70"/>
      <c r="N268" s="70" t="s">
        <v>699</v>
      </c>
      <c r="O268" s="70" t="s">
        <v>540</v>
      </c>
      <c r="P268" s="70" t="s">
        <v>541</v>
      </c>
    </row>
    <row r="269" spans="1:16" s="69" customFormat="1">
      <c r="A269" s="70" t="s">
        <v>400</v>
      </c>
      <c r="B269" s="70" t="s">
        <v>401</v>
      </c>
      <c r="C269" s="72">
        <v>0.01</v>
      </c>
      <c r="D269" s="72">
        <v>3.04</v>
      </c>
      <c r="E269" s="70"/>
      <c r="F269" s="70"/>
      <c r="G269" s="70"/>
      <c r="H269" s="71">
        <v>3.4</v>
      </c>
      <c r="I269" s="69" t="s">
        <v>710</v>
      </c>
      <c r="J269" s="69" t="s">
        <v>47</v>
      </c>
      <c r="K269" s="69" t="s">
        <v>710</v>
      </c>
      <c r="L269" s="70" t="s">
        <v>184</v>
      </c>
      <c r="M269" s="70"/>
      <c r="N269" s="70" t="s">
        <v>699</v>
      </c>
      <c r="O269" s="70" t="s">
        <v>558</v>
      </c>
      <c r="P269" s="70" t="s">
        <v>538</v>
      </c>
    </row>
    <row r="270" spans="1:16" s="69" customFormat="1">
      <c r="A270" s="70" t="s">
        <v>434</v>
      </c>
      <c r="B270" s="70" t="s">
        <v>435</v>
      </c>
      <c r="C270" s="72">
        <v>0.01</v>
      </c>
      <c r="D270" s="72">
        <v>3.04</v>
      </c>
      <c r="E270" s="70"/>
      <c r="F270" s="70"/>
      <c r="G270" s="70"/>
      <c r="H270" s="71">
        <v>3</v>
      </c>
      <c r="I270" s="69" t="s">
        <v>710</v>
      </c>
      <c r="J270" s="69" t="s">
        <v>47</v>
      </c>
      <c r="K270" s="69" t="s">
        <v>710</v>
      </c>
      <c r="L270" s="70" t="s">
        <v>38</v>
      </c>
      <c r="M270" s="70"/>
      <c r="N270" s="70" t="s">
        <v>734</v>
      </c>
      <c r="O270" s="70" t="s">
        <v>550</v>
      </c>
      <c r="P270" s="70" t="s">
        <v>538</v>
      </c>
    </row>
    <row r="271" spans="1:16" s="69" customFormat="1" ht="16.5">
      <c r="A271" s="70" t="s">
        <v>378</v>
      </c>
      <c r="B271" s="70" t="s">
        <v>379</v>
      </c>
      <c r="C271" s="73">
        <v>2.5100000000000001E-2</v>
      </c>
      <c r="D271" s="72">
        <v>2.97</v>
      </c>
      <c r="E271" s="70"/>
      <c r="F271" s="70"/>
      <c r="G271" s="70"/>
      <c r="H271" s="71">
        <v>2</v>
      </c>
      <c r="I271" s="69" t="s">
        <v>703</v>
      </c>
      <c r="J271" s="69" t="s">
        <v>54</v>
      </c>
      <c r="K271" s="69" t="s">
        <v>54</v>
      </c>
      <c r="L271" s="70" t="s">
        <v>48</v>
      </c>
      <c r="M271" s="70"/>
      <c r="N271" s="70" t="s">
        <v>699</v>
      </c>
      <c r="O271" s="70" t="s">
        <v>537</v>
      </c>
      <c r="P271" s="70" t="s">
        <v>538</v>
      </c>
    </row>
    <row r="272" spans="1:16" s="69" customFormat="1">
      <c r="A272" s="70" t="s">
        <v>267</v>
      </c>
      <c r="B272" s="70" t="s">
        <v>268</v>
      </c>
      <c r="C272" s="72">
        <v>2.29E-2</v>
      </c>
      <c r="D272" s="72">
        <v>2.96</v>
      </c>
      <c r="E272" s="70"/>
      <c r="F272" s="70"/>
      <c r="G272" s="70"/>
      <c r="H272" s="71">
        <v>3.5</v>
      </c>
      <c r="I272" s="69" t="s">
        <v>710</v>
      </c>
      <c r="J272" s="69" t="s">
        <v>47</v>
      </c>
      <c r="K272" s="69" t="s">
        <v>710</v>
      </c>
      <c r="L272" s="70" t="s">
        <v>63</v>
      </c>
      <c r="M272" s="70"/>
      <c r="N272" s="70" t="s">
        <v>699</v>
      </c>
      <c r="O272" s="70" t="s">
        <v>540</v>
      </c>
      <c r="P272" s="70" t="s">
        <v>541</v>
      </c>
    </row>
    <row r="273" spans="1:16" s="69" customFormat="1">
      <c r="A273" s="70" t="s">
        <v>438</v>
      </c>
      <c r="B273" s="70" t="s">
        <v>439</v>
      </c>
      <c r="C273" s="72">
        <v>4.2500000000000003E-3</v>
      </c>
      <c r="D273" s="72">
        <v>3</v>
      </c>
      <c r="E273" s="70"/>
      <c r="F273" s="70"/>
      <c r="G273" s="70"/>
      <c r="H273" s="71">
        <v>3.6</v>
      </c>
      <c r="I273" s="69" t="s">
        <v>710</v>
      </c>
      <c r="J273" s="69" t="s">
        <v>84</v>
      </c>
      <c r="K273" s="69" t="s">
        <v>710</v>
      </c>
      <c r="L273" s="70" t="s">
        <v>184</v>
      </c>
      <c r="M273" s="70">
        <v>2</v>
      </c>
      <c r="N273" s="70" t="s">
        <v>750</v>
      </c>
      <c r="O273" s="70" t="s">
        <v>653</v>
      </c>
      <c r="P273" s="70" t="s">
        <v>654</v>
      </c>
    </row>
    <row r="274" spans="1:16" s="69" customFormat="1">
      <c r="A274" s="70" t="s">
        <v>294</v>
      </c>
      <c r="B274" s="70" t="s">
        <v>665</v>
      </c>
      <c r="C274" s="72">
        <v>3.47E-3</v>
      </c>
      <c r="D274" s="72">
        <v>3.15</v>
      </c>
      <c r="E274" s="70"/>
      <c r="F274" s="70"/>
      <c r="G274" s="70"/>
      <c r="H274" s="71">
        <v>4</v>
      </c>
      <c r="I274" s="69" t="s">
        <v>51</v>
      </c>
      <c r="J274" s="69" t="s">
        <v>51</v>
      </c>
      <c r="K274" s="69" t="s">
        <v>733</v>
      </c>
      <c r="L274" s="70" t="s">
        <v>152</v>
      </c>
      <c r="M274" s="70">
        <v>2</v>
      </c>
      <c r="N274" s="70" t="s">
        <v>699</v>
      </c>
      <c r="O274" s="70" t="s">
        <v>650</v>
      </c>
      <c r="P274" s="70" t="s">
        <v>645</v>
      </c>
    </row>
    <row r="275" spans="1:16" s="69" customFormat="1">
      <c r="A275" s="70" t="s">
        <v>448</v>
      </c>
      <c r="B275" s="70" t="s">
        <v>449</v>
      </c>
      <c r="C275" s="72">
        <v>1.12E-2</v>
      </c>
      <c r="D275" s="72">
        <v>3.05</v>
      </c>
      <c r="E275" s="70"/>
      <c r="F275" s="70"/>
      <c r="G275" s="70"/>
      <c r="H275" s="71">
        <v>3.6</v>
      </c>
      <c r="I275" s="69" t="s">
        <v>710</v>
      </c>
      <c r="J275" s="69" t="s">
        <v>47</v>
      </c>
      <c r="K275" s="69" t="s">
        <v>710</v>
      </c>
      <c r="L275" s="70" t="s">
        <v>48</v>
      </c>
      <c r="M275" s="70"/>
      <c r="N275" s="70" t="s">
        <v>699</v>
      </c>
      <c r="O275" s="70" t="s">
        <v>587</v>
      </c>
      <c r="P275" s="70" t="s">
        <v>538</v>
      </c>
    </row>
    <row r="276" spans="1:16" s="69" customFormat="1" ht="16.5">
      <c r="A276" s="70" t="s">
        <v>279</v>
      </c>
      <c r="B276" s="70" t="s">
        <v>280</v>
      </c>
      <c r="C276" s="73">
        <v>0.02</v>
      </c>
      <c r="D276" s="72">
        <v>2.98</v>
      </c>
      <c r="E276" s="70"/>
      <c r="F276" s="70"/>
      <c r="G276" s="70"/>
      <c r="H276" s="71">
        <v>4.5</v>
      </c>
      <c r="I276" s="69" t="s">
        <v>51</v>
      </c>
      <c r="J276" s="69" t="s">
        <v>51</v>
      </c>
      <c r="K276" s="69" t="s">
        <v>733</v>
      </c>
      <c r="L276" s="70" t="s">
        <v>63</v>
      </c>
      <c r="M276" s="70"/>
      <c r="N276" s="70" t="s">
        <v>699</v>
      </c>
      <c r="O276" s="70" t="s">
        <v>546</v>
      </c>
      <c r="P276" s="70" t="s">
        <v>538</v>
      </c>
    </row>
    <row r="277" spans="1:16" s="69" customFormat="1" ht="16.5">
      <c r="A277" s="70" t="s">
        <v>450</v>
      </c>
      <c r="B277" s="70" t="s">
        <v>451</v>
      </c>
      <c r="C277" s="73">
        <v>9.3299999999999998E-3</v>
      </c>
      <c r="D277" s="72">
        <v>2.97</v>
      </c>
      <c r="E277" s="70"/>
      <c r="F277" s="70"/>
      <c r="G277" s="70"/>
      <c r="H277" s="71">
        <v>4.5</v>
      </c>
      <c r="I277" s="69" t="s">
        <v>51</v>
      </c>
      <c r="J277" s="69" t="s">
        <v>51</v>
      </c>
      <c r="K277" s="69" t="s">
        <v>733</v>
      </c>
      <c r="L277" s="70" t="s">
        <v>48</v>
      </c>
      <c r="M277" s="70"/>
      <c r="N277" s="70" t="s">
        <v>699</v>
      </c>
      <c r="O277" s="70" t="s">
        <v>570</v>
      </c>
      <c r="P277" s="70" t="s">
        <v>538</v>
      </c>
    </row>
    <row r="278" spans="1:16" s="69" customFormat="1" ht="16.5">
      <c r="A278" s="70" t="s">
        <v>424</v>
      </c>
      <c r="B278" s="70" t="s">
        <v>425</v>
      </c>
      <c r="C278" s="73">
        <v>1.0500000000000001E-2</v>
      </c>
      <c r="D278" s="72">
        <v>3.06</v>
      </c>
      <c r="E278" s="70"/>
      <c r="F278" s="70"/>
      <c r="G278" s="70"/>
      <c r="H278" s="71">
        <v>4.5</v>
      </c>
      <c r="I278" s="69" t="s">
        <v>51</v>
      </c>
      <c r="J278" s="69" t="s">
        <v>51</v>
      </c>
      <c r="K278" s="69" t="s">
        <v>733</v>
      </c>
      <c r="L278" s="70" t="s">
        <v>184</v>
      </c>
      <c r="M278" s="70"/>
      <c r="N278" s="70" t="s">
        <v>699</v>
      </c>
      <c r="O278" s="70" t="s">
        <v>587</v>
      </c>
      <c r="P278" s="70" t="s">
        <v>538</v>
      </c>
    </row>
    <row r="279" spans="1:16" s="69" customFormat="1" ht="16.5">
      <c r="A279" s="70" t="s">
        <v>355</v>
      </c>
      <c r="B279" s="70" t="s">
        <v>356</v>
      </c>
      <c r="C279" s="73">
        <v>1.23E-2</v>
      </c>
      <c r="D279" s="72">
        <v>3.01</v>
      </c>
      <c r="E279" s="70"/>
      <c r="F279" s="70"/>
      <c r="G279" s="70"/>
      <c r="H279" s="71">
        <v>2.8</v>
      </c>
      <c r="I279" s="69" t="s">
        <v>703</v>
      </c>
      <c r="J279" s="69" t="s">
        <v>54</v>
      </c>
      <c r="K279" s="69" t="s">
        <v>54</v>
      </c>
      <c r="L279" s="70" t="s">
        <v>184</v>
      </c>
      <c r="M279" s="70"/>
      <c r="N279" s="70" t="s">
        <v>699</v>
      </c>
      <c r="O279" s="70" t="s">
        <v>618</v>
      </c>
      <c r="P279" s="70" t="s">
        <v>538</v>
      </c>
    </row>
    <row r="280" spans="1:16" s="69" customFormat="1">
      <c r="A280" s="70" t="s">
        <v>406</v>
      </c>
      <c r="B280" s="70" t="s">
        <v>407</v>
      </c>
      <c r="C280" s="72">
        <v>1.26E-2</v>
      </c>
      <c r="D280" s="72">
        <v>3</v>
      </c>
      <c r="E280" s="70"/>
      <c r="F280" s="70"/>
      <c r="G280" s="70"/>
      <c r="H280" s="71">
        <v>4</v>
      </c>
      <c r="I280" s="69" t="s">
        <v>51</v>
      </c>
      <c r="J280" s="69" t="s">
        <v>51</v>
      </c>
      <c r="K280" s="69" t="s">
        <v>733</v>
      </c>
      <c r="L280" s="70" t="s">
        <v>48</v>
      </c>
      <c r="M280" s="70"/>
      <c r="N280" s="70" t="s">
        <v>699</v>
      </c>
      <c r="O280" s="70" t="s">
        <v>563</v>
      </c>
      <c r="P280" s="70" t="s">
        <v>538</v>
      </c>
    </row>
    <row r="281" spans="1:16" s="69" customFormat="1" ht="16.5">
      <c r="A281" s="70" t="s">
        <v>467</v>
      </c>
      <c r="B281" s="70" t="s">
        <v>468</v>
      </c>
      <c r="C281" s="73">
        <v>1.78E-2</v>
      </c>
      <c r="D281" s="72">
        <v>3.02</v>
      </c>
      <c r="E281" s="70"/>
      <c r="F281" s="70"/>
      <c r="G281" s="70"/>
      <c r="H281" s="71">
        <v>4.3</v>
      </c>
      <c r="I281" s="69" t="s">
        <v>51</v>
      </c>
      <c r="J281" s="69" t="s">
        <v>51</v>
      </c>
      <c r="K281" s="69" t="s">
        <v>733</v>
      </c>
      <c r="L281" s="70" t="s">
        <v>38</v>
      </c>
      <c r="M281" s="70"/>
      <c r="N281" s="70" t="s">
        <v>750</v>
      </c>
      <c r="O281" s="70" t="s">
        <v>585</v>
      </c>
      <c r="P281" s="70" t="s">
        <v>538</v>
      </c>
    </row>
    <row r="282" spans="1:16" s="69" customFormat="1">
      <c r="A282" s="70" t="s">
        <v>93</v>
      </c>
      <c r="B282" s="70" t="s">
        <v>94</v>
      </c>
      <c r="C282" s="72">
        <v>4.9399999999999999E-3</v>
      </c>
      <c r="D282" s="72">
        <v>3</v>
      </c>
      <c r="E282" s="70"/>
      <c r="F282" s="70"/>
      <c r="G282" s="70"/>
      <c r="H282" s="71">
        <v>3.5</v>
      </c>
      <c r="I282" s="69" t="s">
        <v>710</v>
      </c>
      <c r="J282" s="69" t="s">
        <v>84</v>
      </c>
      <c r="K282" s="69" t="s">
        <v>710</v>
      </c>
      <c r="L282" s="70" t="s">
        <v>63</v>
      </c>
      <c r="M282" s="70"/>
      <c r="N282" s="70" t="s">
        <v>699</v>
      </c>
      <c r="O282" s="70" t="s">
        <v>565</v>
      </c>
      <c r="P282" s="70" t="s">
        <v>538</v>
      </c>
    </row>
    <row r="283" spans="1:16" s="69" customFormat="1">
      <c r="A283" s="70" t="s">
        <v>463</v>
      </c>
      <c r="B283" s="70" t="s">
        <v>464</v>
      </c>
      <c r="C283" s="72">
        <v>8.6899999999999998E-3</v>
      </c>
      <c r="D283" s="72">
        <v>3.1</v>
      </c>
      <c r="E283" s="70"/>
      <c r="F283" s="70"/>
      <c r="G283" s="70"/>
      <c r="H283" s="71">
        <v>4.2</v>
      </c>
      <c r="I283" s="69" t="s">
        <v>51</v>
      </c>
      <c r="J283" s="69" t="s">
        <v>51</v>
      </c>
      <c r="K283" s="69" t="s">
        <v>733</v>
      </c>
      <c r="L283" s="70" t="s">
        <v>184</v>
      </c>
      <c r="M283" s="70"/>
      <c r="N283" s="70" t="s">
        <v>699</v>
      </c>
      <c r="O283" s="70" t="s">
        <v>656</v>
      </c>
      <c r="P283" s="70" t="s">
        <v>657</v>
      </c>
    </row>
    <row r="284" spans="1:16" s="69" customFormat="1">
      <c r="A284" s="70" t="s">
        <v>456</v>
      </c>
      <c r="B284" s="70" t="s">
        <v>487</v>
      </c>
      <c r="C284" s="72">
        <v>1.15E-2</v>
      </c>
      <c r="D284" s="72">
        <v>2.98</v>
      </c>
      <c r="E284" s="70"/>
      <c r="F284" s="70"/>
      <c r="G284" s="70"/>
      <c r="H284" s="71">
        <v>3.2</v>
      </c>
      <c r="I284" s="69" t="s">
        <v>710</v>
      </c>
      <c r="J284" s="69" t="s">
        <v>47</v>
      </c>
      <c r="K284" s="69" t="s">
        <v>710</v>
      </c>
      <c r="L284" s="70" t="s">
        <v>48</v>
      </c>
      <c r="M284" s="70"/>
      <c r="N284" s="70" t="s">
        <v>699</v>
      </c>
      <c r="O284" s="70" t="e">
        <f>#N/A</f>
        <v>#N/A</v>
      </c>
      <c r="P284" s="70" t="e">
        <f>#N/A</f>
        <v>#N/A</v>
      </c>
    </row>
    <row r="285" spans="1:16" s="69" customFormat="1">
      <c r="A285" s="70" t="s">
        <v>408</v>
      </c>
      <c r="B285" s="70" t="s">
        <v>409</v>
      </c>
      <c r="C285" s="72">
        <v>1.41E-2</v>
      </c>
      <c r="D285" s="72">
        <v>2.98</v>
      </c>
      <c r="E285" s="70"/>
      <c r="F285" s="70"/>
      <c r="G285" s="70"/>
      <c r="H285" s="71">
        <v>4.5</v>
      </c>
      <c r="I285" s="69" t="s">
        <v>51</v>
      </c>
      <c r="J285" s="69" t="s">
        <v>51</v>
      </c>
      <c r="K285" s="69" t="s">
        <v>733</v>
      </c>
      <c r="L285" s="70" t="s">
        <v>48</v>
      </c>
      <c r="M285" s="70"/>
      <c r="N285" s="70" t="s">
        <v>699</v>
      </c>
      <c r="O285" s="70" t="s">
        <v>563</v>
      </c>
      <c r="P285" s="70" t="s">
        <v>538</v>
      </c>
    </row>
    <row r="286" spans="1:16" s="69" customFormat="1">
      <c r="A286" s="70" t="s">
        <v>334</v>
      </c>
      <c r="B286" s="70" t="s">
        <v>335</v>
      </c>
      <c r="C286" s="72">
        <v>3.09E-2</v>
      </c>
      <c r="D286" s="72">
        <v>2.9</v>
      </c>
      <c r="E286" s="70"/>
      <c r="F286" s="70"/>
      <c r="G286" s="70"/>
      <c r="H286" s="71">
        <v>3.5</v>
      </c>
      <c r="I286" s="69" t="s">
        <v>710</v>
      </c>
      <c r="J286" s="69" t="s">
        <v>47</v>
      </c>
      <c r="K286" s="69" t="s">
        <v>710</v>
      </c>
      <c r="L286" s="70" t="s">
        <v>48</v>
      </c>
      <c r="M286" s="70"/>
      <c r="N286" s="70" t="s">
        <v>699</v>
      </c>
      <c r="O286" s="70" t="s">
        <v>546</v>
      </c>
      <c r="P286" s="70" t="s">
        <v>538</v>
      </c>
    </row>
    <row r="287" spans="1:16" s="69" customFormat="1">
      <c r="A287" s="70" t="s">
        <v>444</v>
      </c>
      <c r="B287" s="70" t="s">
        <v>445</v>
      </c>
      <c r="C287" s="72">
        <v>1.95E-2</v>
      </c>
      <c r="D287" s="72">
        <v>3</v>
      </c>
      <c r="E287" s="70" t="s">
        <v>1355</v>
      </c>
      <c r="F287" s="70" t="s">
        <v>1356</v>
      </c>
      <c r="G287" s="70"/>
      <c r="H287" s="71">
        <v>3.8</v>
      </c>
      <c r="I287" s="69" t="s">
        <v>710</v>
      </c>
      <c r="J287" s="69" t="s">
        <v>47</v>
      </c>
      <c r="K287" s="69" t="s">
        <v>710</v>
      </c>
      <c r="L287" s="70" t="s">
        <v>48</v>
      </c>
      <c r="M287" s="70"/>
      <c r="N287" s="70" t="s">
        <v>699</v>
      </c>
      <c r="O287" s="70" t="s">
        <v>620</v>
      </c>
      <c r="P287" s="70" t="s">
        <v>621</v>
      </c>
    </row>
    <row r="288" spans="1:16" s="69" customFormat="1">
      <c r="A288" s="70" t="s">
        <v>261</v>
      </c>
      <c r="B288" s="70" t="s">
        <v>262</v>
      </c>
      <c r="C288" s="72">
        <v>2.18E-2</v>
      </c>
      <c r="D288" s="72">
        <v>3</v>
      </c>
      <c r="E288" s="70" t="s">
        <v>1160</v>
      </c>
      <c r="F288" s="70" t="s">
        <v>1161</v>
      </c>
      <c r="G288" s="70"/>
      <c r="H288" s="71">
        <v>2.9</v>
      </c>
      <c r="I288" s="69" t="s">
        <v>703</v>
      </c>
      <c r="J288" s="69" t="s">
        <v>54</v>
      </c>
      <c r="K288" s="69" t="s">
        <v>54</v>
      </c>
      <c r="L288" s="70" t="s">
        <v>48</v>
      </c>
      <c r="M288" s="70"/>
      <c r="N288" s="70" t="s">
        <v>734</v>
      </c>
      <c r="O288" s="70" t="e">
        <f>#N/A</f>
        <v>#N/A</v>
      </c>
      <c r="P288" s="70" t="e">
        <f>#N/A</f>
        <v>#N/A</v>
      </c>
    </row>
    <row r="289" spans="1:16" s="69" customFormat="1">
      <c r="A289" s="70" t="s">
        <v>452</v>
      </c>
      <c r="B289" s="70" t="s">
        <v>453</v>
      </c>
      <c r="C289" s="70">
        <v>5.5500000000000002E-3</v>
      </c>
      <c r="D289" s="70">
        <v>3</v>
      </c>
      <c r="E289" s="70"/>
      <c r="F289" s="70"/>
      <c r="G289" s="70"/>
      <c r="H289" s="71">
        <v>4.5</v>
      </c>
      <c r="I289" s="69" t="s">
        <v>51</v>
      </c>
      <c r="J289" s="69" t="s">
        <v>51</v>
      </c>
      <c r="K289" s="69" t="s">
        <v>733</v>
      </c>
      <c r="L289" s="70" t="s">
        <v>63</v>
      </c>
      <c r="M289" s="70"/>
      <c r="N289" s="70" t="s">
        <v>699</v>
      </c>
      <c r="O289" s="70" t="s">
        <v>667</v>
      </c>
      <c r="P289" s="70" t="s">
        <v>538</v>
      </c>
    </row>
    <row r="290" spans="1:16" s="69" customFormat="1">
      <c r="A290" s="70" t="s">
        <v>339</v>
      </c>
      <c r="B290" s="70" t="s">
        <v>340</v>
      </c>
      <c r="C290" s="70">
        <v>1.0999999999999999E-2</v>
      </c>
      <c r="D290" s="70">
        <v>3.05</v>
      </c>
      <c r="E290" s="70"/>
      <c r="F290" s="70"/>
      <c r="G290" s="70"/>
      <c r="H290" s="71">
        <v>3.5</v>
      </c>
      <c r="I290" s="69" t="s">
        <v>710</v>
      </c>
      <c r="J290" s="69" t="s">
        <v>47</v>
      </c>
      <c r="K290" s="69" t="s">
        <v>710</v>
      </c>
      <c r="L290" s="70" t="s">
        <v>48</v>
      </c>
      <c r="M290" s="70"/>
      <c r="N290" s="70" t="s">
        <v>699</v>
      </c>
      <c r="O290" s="70" t="s">
        <v>587</v>
      </c>
      <c r="P290" s="70" t="s">
        <v>538</v>
      </c>
    </row>
    <row r="291" spans="1:16" s="69" customFormat="1">
      <c r="A291" s="70" t="s">
        <v>471</v>
      </c>
      <c r="B291" s="70" t="s">
        <v>472</v>
      </c>
      <c r="C291" s="70">
        <v>0.01</v>
      </c>
      <c r="D291" s="70">
        <v>3.04</v>
      </c>
      <c r="E291" s="70"/>
      <c r="F291" s="70"/>
      <c r="G291" s="70"/>
      <c r="H291" s="71" t="s">
        <v>1441</v>
      </c>
      <c r="I291" s="69" t="s">
        <v>51</v>
      </c>
      <c r="J291" s="69" t="s">
        <v>51</v>
      </c>
      <c r="L291" s="70" t="s">
        <v>48</v>
      </c>
      <c r="M291" s="70"/>
      <c r="N291" s="70" t="s">
        <v>699</v>
      </c>
      <c r="O291" s="70" t="s">
        <v>546</v>
      </c>
      <c r="P291" s="70" t="s">
        <v>538</v>
      </c>
    </row>
    <row r="292" spans="1:16" s="69" customFormat="1">
      <c r="A292" s="70" t="s">
        <v>462</v>
      </c>
      <c r="B292" s="70" t="s">
        <v>669</v>
      </c>
      <c r="C292" s="70">
        <v>1.0959999999999999E-2</v>
      </c>
      <c r="D292" s="70">
        <v>3.09</v>
      </c>
      <c r="E292" s="70"/>
      <c r="F292" s="70"/>
      <c r="G292" s="70"/>
      <c r="H292" s="71">
        <v>3.2</v>
      </c>
      <c r="I292" s="69" t="s">
        <v>710</v>
      </c>
      <c r="J292" s="69" t="s">
        <v>47</v>
      </c>
      <c r="K292" s="69" t="s">
        <v>710</v>
      </c>
      <c r="L292" s="70" t="s">
        <v>48</v>
      </c>
      <c r="M292" s="70"/>
      <c r="N292" s="70" t="s">
        <v>699</v>
      </c>
      <c r="O292" s="70" t="s">
        <v>558</v>
      </c>
      <c r="P292" s="70" t="s">
        <v>538</v>
      </c>
    </row>
    <row r="293" spans="1:16" s="69" customFormat="1">
      <c r="A293" s="70" t="s">
        <v>321</v>
      </c>
      <c r="B293" s="70" t="s">
        <v>322</v>
      </c>
      <c r="C293" s="70">
        <v>4.6800000000000001E-3</v>
      </c>
      <c r="D293" s="70">
        <v>3.08</v>
      </c>
      <c r="E293" s="70"/>
      <c r="F293" s="70"/>
      <c r="G293" s="70"/>
      <c r="H293" s="71">
        <v>3.3</v>
      </c>
      <c r="I293" s="69" t="s">
        <v>710</v>
      </c>
      <c r="J293" s="69" t="s">
        <v>47</v>
      </c>
      <c r="K293" s="69" t="s">
        <v>710</v>
      </c>
      <c r="L293" s="70" t="s">
        <v>184</v>
      </c>
      <c r="M293" s="70"/>
      <c r="N293" s="70" t="s">
        <v>699</v>
      </c>
      <c r="O293" s="70" t="s">
        <v>601</v>
      </c>
      <c r="P293" s="70" t="s">
        <v>538</v>
      </c>
    </row>
    <row r="294" spans="1:16" s="69" customFormat="1">
      <c r="A294" s="70" t="s">
        <v>458</v>
      </c>
      <c r="B294" s="70" t="s">
        <v>459</v>
      </c>
      <c r="C294" s="70">
        <v>1.01</v>
      </c>
      <c r="D294" s="70">
        <v>3.04</v>
      </c>
      <c r="E294" s="70"/>
      <c r="F294" s="70"/>
      <c r="G294" s="70"/>
      <c r="H294" s="71">
        <v>3</v>
      </c>
      <c r="I294" s="69" t="s">
        <v>710</v>
      </c>
      <c r="J294" s="69" t="s">
        <v>47</v>
      </c>
      <c r="K294" s="69" t="s">
        <v>710</v>
      </c>
      <c r="L294" s="70" t="s">
        <v>184</v>
      </c>
      <c r="M294" s="70"/>
      <c r="N294" s="70" t="s">
        <v>699</v>
      </c>
      <c r="O294" s="70" t="s">
        <v>575</v>
      </c>
      <c r="P294" s="70" t="s">
        <v>538</v>
      </c>
    </row>
    <row r="295" spans="1:16" s="69" customFormat="1">
      <c r="A295" s="70" t="s">
        <v>270</v>
      </c>
      <c r="B295" s="70" t="s">
        <v>271</v>
      </c>
      <c r="C295" s="70">
        <v>4.0000000000000001E-3</v>
      </c>
      <c r="D295" s="70">
        <v>3.07</v>
      </c>
      <c r="E295" s="70"/>
      <c r="F295" s="70"/>
      <c r="G295" s="70"/>
      <c r="H295" s="71">
        <v>4.2</v>
      </c>
      <c r="I295" s="69" t="s">
        <v>51</v>
      </c>
      <c r="J295" s="69" t="s">
        <v>51</v>
      </c>
      <c r="K295" s="69" t="s">
        <v>733</v>
      </c>
      <c r="L295" s="70" t="s">
        <v>226</v>
      </c>
      <c r="M295" s="70"/>
      <c r="N295" s="70" t="s">
        <v>699</v>
      </c>
      <c r="O295" s="70"/>
      <c r="P295" s="70"/>
    </row>
    <row r="296" spans="1:16" s="69" customFormat="1">
      <c r="A296" s="70" t="s">
        <v>1443</v>
      </c>
      <c r="B296" s="70" t="s">
        <v>1442</v>
      </c>
      <c r="C296" s="70">
        <v>1.95E-2</v>
      </c>
      <c r="D296" s="70">
        <v>297</v>
      </c>
      <c r="E296" s="70"/>
      <c r="F296" s="70"/>
      <c r="G296" s="70"/>
      <c r="H296" s="71"/>
      <c r="L296" s="70"/>
      <c r="M296" s="70"/>
      <c r="N296" s="70"/>
      <c r="O296" s="70"/>
      <c r="P296" s="70"/>
    </row>
    <row r="297" spans="1:16" s="69" customFormat="1">
      <c r="A297" s="70" t="s">
        <v>1470</v>
      </c>
      <c r="B297" s="70" t="s">
        <v>1468</v>
      </c>
      <c r="C297" s="70">
        <v>2.63E-2</v>
      </c>
      <c r="D297" s="70">
        <v>2.86</v>
      </c>
      <c r="E297" s="70"/>
      <c r="F297" s="70"/>
      <c r="G297" s="70"/>
      <c r="H297" s="71"/>
      <c r="L297" s="70"/>
      <c r="M297" s="70"/>
      <c r="N297" s="70"/>
      <c r="O297" s="70"/>
      <c r="P297" s="70"/>
    </row>
    <row r="298" spans="1:16" s="69" customFormat="1">
      <c r="A298" s="70" t="s">
        <v>95</v>
      </c>
      <c r="B298" s="70" t="s">
        <v>96</v>
      </c>
      <c r="C298" s="70"/>
      <c r="D298" s="70"/>
      <c r="E298" s="70"/>
      <c r="F298" s="70"/>
      <c r="G298" s="70"/>
      <c r="H298" s="71"/>
      <c r="L298" s="70"/>
      <c r="M298" s="70"/>
      <c r="N298" s="70"/>
      <c r="O298" s="70"/>
      <c r="P298" s="70"/>
    </row>
    <row r="299" spans="1:16" s="69" customFormat="1">
      <c r="A299" s="70" t="s">
        <v>313</v>
      </c>
      <c r="B299" s="70" t="s">
        <v>241</v>
      </c>
      <c r="C299" s="70"/>
      <c r="D299" s="70"/>
      <c r="E299" s="70"/>
      <c r="F299" s="70"/>
      <c r="G299" s="70"/>
      <c r="H299" s="71"/>
      <c r="L299" s="70"/>
      <c r="M299" s="70"/>
      <c r="N299" s="70"/>
      <c r="O299" s="70"/>
      <c r="P299" s="70"/>
    </row>
    <row r="300" spans="1:16" s="69" customFormat="1">
      <c r="A300" s="70" t="s">
        <v>114</v>
      </c>
      <c r="B300" s="70" t="s">
        <v>494</v>
      </c>
      <c r="C300" s="70"/>
      <c r="D300" s="70"/>
      <c r="E300" s="70"/>
      <c r="F300" s="70"/>
      <c r="G300" s="70"/>
      <c r="H300" s="71"/>
      <c r="L300" s="70"/>
      <c r="M300" s="70"/>
      <c r="N300" s="70"/>
      <c r="O300" s="70"/>
      <c r="P300" s="70"/>
    </row>
    <row r="301" spans="1:16" s="69" customFormat="1">
      <c r="A301" s="70" t="s">
        <v>129</v>
      </c>
      <c r="B301" s="70" t="s">
        <v>130</v>
      </c>
      <c r="C301" s="70"/>
      <c r="D301" s="70"/>
      <c r="E301" s="70"/>
      <c r="F301" s="70"/>
      <c r="G301" s="70"/>
      <c r="H301" s="71"/>
      <c r="L301" s="70"/>
      <c r="M301" s="70"/>
      <c r="N301" s="70"/>
      <c r="O301" s="70"/>
      <c r="P301" s="70"/>
    </row>
    <row r="302" spans="1:16" s="69" customFormat="1">
      <c r="A302" s="70" t="s">
        <v>302</v>
      </c>
      <c r="B302" s="70" t="s">
        <v>210</v>
      </c>
      <c r="C302" s="70"/>
      <c r="D302" s="70"/>
      <c r="E302" s="70"/>
      <c r="F302" s="70"/>
      <c r="G302" s="70"/>
      <c r="H302" s="71"/>
      <c r="L302" s="70"/>
      <c r="M302" s="70"/>
      <c r="N302" s="70"/>
      <c r="O302" s="70"/>
      <c r="P302" s="70"/>
    </row>
    <row r="303" spans="1:16" s="69" customFormat="1">
      <c r="A303" s="70" t="s">
        <v>305</v>
      </c>
      <c r="B303" s="70" t="s">
        <v>223</v>
      </c>
      <c r="C303" s="70"/>
      <c r="D303" s="70"/>
      <c r="E303" s="70"/>
      <c r="F303" s="70"/>
      <c r="G303" s="70"/>
      <c r="H303" s="71"/>
      <c r="L303" s="70"/>
      <c r="M303" s="70"/>
      <c r="N303" s="70"/>
      <c r="O303" s="70"/>
      <c r="P303" s="70"/>
    </row>
    <row r="304" spans="1:16" s="69" customFormat="1">
      <c r="A304" s="70" t="s">
        <v>1507</v>
      </c>
      <c r="B304" s="70" t="s">
        <v>1506</v>
      </c>
      <c r="C304" s="70"/>
      <c r="D304" s="70"/>
      <c r="E304" s="70"/>
      <c r="F304" s="70"/>
      <c r="G304" s="70"/>
      <c r="H304" s="71"/>
      <c r="L304" s="70"/>
      <c r="M304" s="70"/>
      <c r="N304" s="70"/>
      <c r="O304" s="70"/>
      <c r="P304" s="70"/>
    </row>
    <row r="305" spans="1:2" s="69" customFormat="1">
      <c r="A305" s="70" t="s">
        <v>1505</v>
      </c>
      <c r="B305" s="70" t="s">
        <v>1504</v>
      </c>
    </row>
    <row r="306" spans="1:2" s="69" customFormat="1">
      <c r="A306" s="70" t="s">
        <v>1492</v>
      </c>
      <c r="B306" s="70" t="s">
        <v>1508</v>
      </c>
    </row>
    <row r="307" spans="1:2" s="69" customFormat="1">
      <c r="A307" s="70" t="s">
        <v>1494</v>
      </c>
      <c r="B307" s="70" t="s">
        <v>1503</v>
      </c>
    </row>
  </sheetData>
  <autoFilter ref="A1:P307"/>
  <conditionalFormatting sqref="I1:K1048576">
    <cfRule type="cellIs" dxfId="2" priority="1" operator="equal">
      <formula>"Depredador Tope"</formula>
    </cfRule>
    <cfRule type="cellIs" dxfId="1" priority="2" operator="equal">
      <formula>"Consumidor Secundario"</formula>
    </cfRule>
    <cfRule type="cellIs" dxfId="0" priority="3" operator="equal">
      <formula>"Consumidor Primario"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5"/>
  <sheetViews>
    <sheetView workbookViewId="0">
      <selection activeCell="C29" sqref="C29"/>
    </sheetView>
  </sheetViews>
  <sheetFormatPr defaultRowHeight="15"/>
  <cols>
    <col min="1" max="1" width="9.140625" style="69"/>
    <col min="2" max="2" width="27.85546875" style="92" customWidth="1"/>
    <col min="3" max="3" width="9.140625" style="69"/>
    <col min="4" max="4" width="17.140625" style="69" customWidth="1"/>
    <col min="5" max="5" width="9.140625" style="69"/>
    <col min="6" max="6" width="21.5703125" style="69" customWidth="1"/>
    <col min="7" max="16384" width="9.140625" style="69"/>
  </cols>
  <sheetData>
    <row r="1" spans="1:6">
      <c r="A1" s="91" t="s">
        <v>316</v>
      </c>
      <c r="B1" s="91" t="s">
        <v>29</v>
      </c>
      <c r="C1" s="91" t="s">
        <v>317</v>
      </c>
      <c r="D1" s="91" t="s">
        <v>479</v>
      </c>
      <c r="E1" s="91" t="s">
        <v>28</v>
      </c>
      <c r="F1" s="91" t="s">
        <v>480</v>
      </c>
    </row>
    <row r="2" spans="1:6">
      <c r="A2" s="91" t="s">
        <v>318</v>
      </c>
      <c r="B2" s="92" t="s">
        <v>319</v>
      </c>
      <c r="C2" s="69" t="s">
        <v>320</v>
      </c>
      <c r="D2" s="69" t="s">
        <v>481</v>
      </c>
      <c r="E2" s="69" t="s">
        <v>320</v>
      </c>
      <c r="F2" s="69" t="s">
        <v>495</v>
      </c>
    </row>
    <row r="3" spans="1:6">
      <c r="A3" s="91" t="s">
        <v>99</v>
      </c>
      <c r="B3" s="92" t="s">
        <v>100</v>
      </c>
      <c r="C3" s="69" t="s">
        <v>320</v>
      </c>
      <c r="D3" s="69" t="s">
        <v>481</v>
      </c>
      <c r="E3" s="69" t="s">
        <v>327</v>
      </c>
      <c r="F3" s="69" t="s">
        <v>496</v>
      </c>
    </row>
    <row r="4" spans="1:6">
      <c r="A4" s="91" t="s">
        <v>321</v>
      </c>
      <c r="B4" s="92" t="s">
        <v>322</v>
      </c>
      <c r="C4" s="69" t="s">
        <v>320</v>
      </c>
      <c r="D4" s="69" t="s">
        <v>481</v>
      </c>
      <c r="E4" s="69" t="s">
        <v>330</v>
      </c>
      <c r="F4" s="69" t="s">
        <v>500</v>
      </c>
    </row>
    <row r="5" spans="1:6">
      <c r="A5" s="91" t="s">
        <v>323</v>
      </c>
      <c r="B5" s="92" t="s">
        <v>324</v>
      </c>
      <c r="C5" s="69" t="s">
        <v>320</v>
      </c>
      <c r="D5" s="69" t="s">
        <v>481</v>
      </c>
      <c r="E5" s="69" t="s">
        <v>333</v>
      </c>
      <c r="F5" s="69" t="s">
        <v>497</v>
      </c>
    </row>
    <row r="6" spans="1:6">
      <c r="A6" s="91" t="s">
        <v>325</v>
      </c>
      <c r="B6" s="92" t="s">
        <v>326</v>
      </c>
      <c r="C6" s="69" t="s">
        <v>327</v>
      </c>
      <c r="D6" s="69" t="s">
        <v>481</v>
      </c>
      <c r="E6" s="69" t="s">
        <v>357</v>
      </c>
      <c r="F6" s="69" t="s">
        <v>498</v>
      </c>
    </row>
    <row r="7" spans="1:6">
      <c r="A7" s="91" t="s">
        <v>328</v>
      </c>
      <c r="B7" s="92" t="s">
        <v>329</v>
      </c>
      <c r="C7" s="69" t="s">
        <v>327</v>
      </c>
      <c r="D7" s="69" t="s">
        <v>481</v>
      </c>
      <c r="E7" s="69" t="s">
        <v>336</v>
      </c>
      <c r="F7" s="69" t="s">
        <v>499</v>
      </c>
    </row>
    <row r="8" spans="1:6">
      <c r="A8" s="91" t="s">
        <v>257</v>
      </c>
      <c r="B8" s="92" t="s">
        <v>258</v>
      </c>
      <c r="C8" s="69" t="s">
        <v>330</v>
      </c>
      <c r="D8" s="69" t="s">
        <v>481</v>
      </c>
    </row>
    <row r="9" spans="1:6">
      <c r="A9" s="91" t="s">
        <v>331</v>
      </c>
      <c r="B9" s="92" t="s">
        <v>332</v>
      </c>
      <c r="C9" s="69" t="s">
        <v>333</v>
      </c>
      <c r="D9" s="69" t="s">
        <v>481</v>
      </c>
    </row>
    <row r="10" spans="1:6">
      <c r="A10" s="91" t="s">
        <v>334</v>
      </c>
      <c r="B10" s="92" t="s">
        <v>335</v>
      </c>
      <c r="C10" s="69" t="s">
        <v>336</v>
      </c>
      <c r="D10" s="69" t="s">
        <v>481</v>
      </c>
    </row>
    <row r="11" spans="1:6">
      <c r="A11" s="91" t="s">
        <v>337</v>
      </c>
      <c r="B11" s="92" t="s">
        <v>338</v>
      </c>
      <c r="C11" s="69" t="s">
        <v>333</v>
      </c>
      <c r="D11" s="69" t="s">
        <v>481</v>
      </c>
    </row>
    <row r="12" spans="1:6">
      <c r="A12" s="91" t="s">
        <v>339</v>
      </c>
      <c r="B12" s="92" t="s">
        <v>340</v>
      </c>
      <c r="C12" s="69" t="s">
        <v>333</v>
      </c>
      <c r="D12" s="69" t="s">
        <v>481</v>
      </c>
    </row>
    <row r="13" spans="1:6">
      <c r="A13" s="91" t="s">
        <v>341</v>
      </c>
      <c r="B13" s="92" t="s">
        <v>342</v>
      </c>
      <c r="C13" s="69" t="s">
        <v>333</v>
      </c>
      <c r="D13" s="69" t="s">
        <v>481</v>
      </c>
    </row>
    <row r="14" spans="1:6">
      <c r="A14" s="91" t="s">
        <v>311</v>
      </c>
      <c r="B14" s="92" t="s">
        <v>238</v>
      </c>
      <c r="C14" s="69" t="s">
        <v>320</v>
      </c>
      <c r="D14" s="69" t="s">
        <v>481</v>
      </c>
    </row>
    <row r="15" spans="1:6">
      <c r="A15" s="91" t="s">
        <v>343</v>
      </c>
      <c r="B15" s="92" t="s">
        <v>344</v>
      </c>
      <c r="C15" s="69" t="s">
        <v>333</v>
      </c>
      <c r="D15" s="69" t="s">
        <v>481</v>
      </c>
    </row>
    <row r="16" spans="1:6">
      <c r="A16" s="91" t="s">
        <v>345</v>
      </c>
      <c r="B16" s="92" t="s">
        <v>346</v>
      </c>
      <c r="C16" s="69" t="s">
        <v>333</v>
      </c>
      <c r="D16" s="69" t="s">
        <v>481</v>
      </c>
    </row>
    <row r="17" spans="1:4">
      <c r="A17" s="91" t="s">
        <v>347</v>
      </c>
      <c r="B17" s="92" t="s">
        <v>348</v>
      </c>
      <c r="C17" s="69" t="s">
        <v>333</v>
      </c>
      <c r="D17" s="69" t="s">
        <v>481</v>
      </c>
    </row>
    <row r="18" spans="1:4">
      <c r="A18" s="91" t="s">
        <v>349</v>
      </c>
      <c r="B18" s="92" t="s">
        <v>350</v>
      </c>
      <c r="C18" s="69" t="s">
        <v>320</v>
      </c>
      <c r="D18" s="69" t="s">
        <v>481</v>
      </c>
    </row>
    <row r="19" spans="1:4">
      <c r="A19" s="91" t="s">
        <v>103</v>
      </c>
      <c r="B19" s="92" t="s">
        <v>104</v>
      </c>
      <c r="C19" s="69" t="s">
        <v>320</v>
      </c>
      <c r="D19" s="69" t="s">
        <v>481</v>
      </c>
    </row>
    <row r="20" spans="1:4">
      <c r="A20" s="91" t="s">
        <v>351</v>
      </c>
      <c r="B20" s="92" t="s">
        <v>352</v>
      </c>
      <c r="C20" s="69" t="s">
        <v>333</v>
      </c>
      <c r="D20" s="69" t="s">
        <v>481</v>
      </c>
    </row>
    <row r="21" spans="1:4">
      <c r="A21" s="91" t="s">
        <v>288</v>
      </c>
      <c r="B21" s="92" t="s">
        <v>289</v>
      </c>
      <c r="C21" s="69" t="s">
        <v>333</v>
      </c>
      <c r="D21" s="69" t="s">
        <v>481</v>
      </c>
    </row>
    <row r="22" spans="1:4">
      <c r="A22" s="91" t="s">
        <v>353</v>
      </c>
      <c r="B22" s="92" t="s">
        <v>354</v>
      </c>
      <c r="C22" s="69" t="s">
        <v>333</v>
      </c>
      <c r="D22" s="69" t="s">
        <v>481</v>
      </c>
    </row>
    <row r="23" spans="1:4">
      <c r="A23" s="91" t="s">
        <v>259</v>
      </c>
      <c r="B23" s="92" t="s">
        <v>260</v>
      </c>
      <c r="C23" s="69" t="s">
        <v>336</v>
      </c>
      <c r="D23" s="69" t="s">
        <v>481</v>
      </c>
    </row>
    <row r="24" spans="1:4">
      <c r="A24" s="91" t="s">
        <v>355</v>
      </c>
      <c r="B24" s="92" t="s">
        <v>356</v>
      </c>
      <c r="C24" s="69" t="s">
        <v>357</v>
      </c>
      <c r="D24" s="69" t="s">
        <v>481</v>
      </c>
    </row>
    <row r="25" spans="1:4">
      <c r="A25" s="91" t="s">
        <v>278</v>
      </c>
      <c r="B25" s="92" t="s">
        <v>194</v>
      </c>
      <c r="C25" s="69" t="s">
        <v>333</v>
      </c>
      <c r="D25" s="69" t="s">
        <v>481</v>
      </c>
    </row>
    <row r="26" spans="1:4">
      <c r="A26" s="91" t="s">
        <v>358</v>
      </c>
      <c r="B26" s="92" t="s">
        <v>359</v>
      </c>
      <c r="C26" s="69" t="s">
        <v>336</v>
      </c>
      <c r="D26" s="69" t="s">
        <v>481</v>
      </c>
    </row>
    <row r="27" spans="1:4">
      <c r="A27" s="91" t="s">
        <v>265</v>
      </c>
      <c r="B27" s="92" t="s">
        <v>158</v>
      </c>
      <c r="C27" s="69" t="s">
        <v>333</v>
      </c>
      <c r="D27" s="69" t="s">
        <v>481</v>
      </c>
    </row>
    <row r="28" spans="1:4">
      <c r="A28" s="91" t="s">
        <v>360</v>
      </c>
      <c r="B28" s="92" t="s">
        <v>361</v>
      </c>
      <c r="C28" s="69" t="s">
        <v>336</v>
      </c>
      <c r="D28" s="69" t="s">
        <v>481</v>
      </c>
    </row>
    <row r="29" spans="1:4">
      <c r="A29" s="91" t="s">
        <v>76</v>
      </c>
      <c r="B29" s="92" t="s">
        <v>77</v>
      </c>
      <c r="C29" s="69" t="s">
        <v>333</v>
      </c>
      <c r="D29" s="69" t="s">
        <v>481</v>
      </c>
    </row>
    <row r="30" spans="1:4">
      <c r="A30" s="91" t="s">
        <v>362</v>
      </c>
      <c r="B30" s="92" t="s">
        <v>363</v>
      </c>
      <c r="C30" s="69" t="s">
        <v>333</v>
      </c>
      <c r="D30" s="69" t="s">
        <v>481</v>
      </c>
    </row>
    <row r="31" spans="1:4">
      <c r="A31" s="91" t="s">
        <v>267</v>
      </c>
      <c r="B31" s="92" t="s">
        <v>268</v>
      </c>
      <c r="C31" s="69" t="s">
        <v>320</v>
      </c>
      <c r="D31" s="69" t="s">
        <v>481</v>
      </c>
    </row>
    <row r="32" spans="1:4">
      <c r="A32" s="91" t="s">
        <v>45</v>
      </c>
      <c r="B32" s="92" t="s">
        <v>46</v>
      </c>
      <c r="C32" s="69" t="s">
        <v>333</v>
      </c>
      <c r="D32" s="69" t="s">
        <v>481</v>
      </c>
    </row>
    <row r="33" spans="1:4">
      <c r="A33" s="91" t="s">
        <v>101</v>
      </c>
      <c r="B33" s="92" t="s">
        <v>102</v>
      </c>
      <c r="C33" s="69" t="s">
        <v>336</v>
      </c>
      <c r="D33" s="69" t="s">
        <v>481</v>
      </c>
    </row>
    <row r="34" spans="1:4">
      <c r="A34" s="91" t="s">
        <v>364</v>
      </c>
      <c r="B34" s="92" t="s">
        <v>365</v>
      </c>
      <c r="C34" s="69" t="s">
        <v>336</v>
      </c>
      <c r="D34" s="69" t="s">
        <v>481</v>
      </c>
    </row>
    <row r="35" spans="1:4">
      <c r="A35" s="91" t="s">
        <v>366</v>
      </c>
      <c r="B35" s="92" t="s">
        <v>367</v>
      </c>
      <c r="C35" s="69" t="s">
        <v>336</v>
      </c>
      <c r="D35" s="69" t="s">
        <v>481</v>
      </c>
    </row>
    <row r="36" spans="1:4">
      <c r="A36" s="91" t="s">
        <v>368</v>
      </c>
      <c r="B36" s="92" t="s">
        <v>369</v>
      </c>
      <c r="C36" s="69" t="s">
        <v>336</v>
      </c>
      <c r="D36" s="69" t="s">
        <v>481</v>
      </c>
    </row>
    <row r="37" spans="1:4">
      <c r="A37" s="91" t="s">
        <v>370</v>
      </c>
      <c r="B37" s="92" t="s">
        <v>371</v>
      </c>
      <c r="C37" s="69" t="s">
        <v>336</v>
      </c>
      <c r="D37" s="69" t="s">
        <v>481</v>
      </c>
    </row>
    <row r="38" spans="1:4">
      <c r="A38" s="91" t="s">
        <v>372</v>
      </c>
      <c r="B38" s="92" t="s">
        <v>373</v>
      </c>
      <c r="C38" s="69" t="s">
        <v>336</v>
      </c>
      <c r="D38" s="69" t="s">
        <v>481</v>
      </c>
    </row>
    <row r="39" spans="1:4">
      <c r="A39" s="91" t="s">
        <v>295</v>
      </c>
      <c r="B39" s="92" t="s">
        <v>172</v>
      </c>
      <c r="C39" s="69" t="s">
        <v>336</v>
      </c>
      <c r="D39" s="69" t="s">
        <v>481</v>
      </c>
    </row>
    <row r="40" spans="1:4">
      <c r="A40" s="91" t="s">
        <v>374</v>
      </c>
      <c r="B40" s="92" t="s">
        <v>375</v>
      </c>
      <c r="C40" s="69" t="s">
        <v>333</v>
      </c>
      <c r="D40" s="69" t="s">
        <v>481</v>
      </c>
    </row>
    <row r="41" spans="1:4">
      <c r="A41" s="91" t="s">
        <v>70</v>
      </c>
      <c r="B41" s="92" t="s">
        <v>71</v>
      </c>
      <c r="C41" s="69" t="s">
        <v>357</v>
      </c>
      <c r="D41" s="69" t="s">
        <v>481</v>
      </c>
    </row>
    <row r="42" spans="1:4">
      <c r="A42" s="91" t="s">
        <v>376</v>
      </c>
      <c r="B42" s="92" t="s">
        <v>377</v>
      </c>
      <c r="C42" s="69" t="s">
        <v>357</v>
      </c>
      <c r="D42" s="69" t="s">
        <v>481</v>
      </c>
    </row>
    <row r="43" spans="1:4">
      <c r="A43" s="91" t="s">
        <v>275</v>
      </c>
      <c r="B43" s="92" t="s">
        <v>276</v>
      </c>
      <c r="C43" s="69" t="s">
        <v>333</v>
      </c>
      <c r="D43" s="69" t="s">
        <v>481</v>
      </c>
    </row>
    <row r="44" spans="1:4">
      <c r="A44" s="91" t="s">
        <v>109</v>
      </c>
      <c r="B44" s="92" t="s">
        <v>110</v>
      </c>
      <c r="C44" s="69" t="s">
        <v>320</v>
      </c>
      <c r="D44" s="69" t="s">
        <v>481</v>
      </c>
    </row>
    <row r="45" spans="1:4">
      <c r="A45" s="91" t="s">
        <v>61</v>
      </c>
      <c r="B45" s="92" t="s">
        <v>62</v>
      </c>
      <c r="C45" s="69" t="s">
        <v>333</v>
      </c>
      <c r="D45" s="69" t="s">
        <v>481</v>
      </c>
    </row>
    <row r="46" spans="1:4">
      <c r="A46" s="91" t="s">
        <v>269</v>
      </c>
      <c r="B46" s="92" t="s">
        <v>167</v>
      </c>
      <c r="C46" s="69" t="s">
        <v>333</v>
      </c>
      <c r="D46" s="69" t="s">
        <v>481</v>
      </c>
    </row>
    <row r="47" spans="1:4">
      <c r="A47" s="91" t="s">
        <v>378</v>
      </c>
      <c r="B47" s="92" t="s">
        <v>379</v>
      </c>
      <c r="C47" s="69" t="s">
        <v>327</v>
      </c>
      <c r="D47" s="69" t="s">
        <v>481</v>
      </c>
    </row>
    <row r="48" spans="1:4">
      <c r="A48" s="91" t="s">
        <v>380</v>
      </c>
      <c r="B48" s="92" t="s">
        <v>381</v>
      </c>
      <c r="C48" s="69" t="s">
        <v>333</v>
      </c>
      <c r="D48" s="69" t="s">
        <v>481</v>
      </c>
    </row>
    <row r="49" spans="1:4">
      <c r="A49" s="91" t="s">
        <v>382</v>
      </c>
      <c r="B49" s="92" t="s">
        <v>383</v>
      </c>
      <c r="C49" s="69" t="s">
        <v>336</v>
      </c>
      <c r="D49" s="69" t="s">
        <v>481</v>
      </c>
    </row>
    <row r="50" spans="1:4">
      <c r="A50" s="91" t="s">
        <v>125</v>
      </c>
      <c r="B50" s="92" t="s">
        <v>126</v>
      </c>
      <c r="C50" s="69" t="s">
        <v>333</v>
      </c>
      <c r="D50" s="69" t="s">
        <v>481</v>
      </c>
    </row>
    <row r="51" spans="1:4">
      <c r="A51" s="91" t="s">
        <v>263</v>
      </c>
      <c r="B51" s="92" t="s">
        <v>264</v>
      </c>
      <c r="C51" s="69" t="s">
        <v>333</v>
      </c>
      <c r="D51" s="69" t="s">
        <v>481</v>
      </c>
    </row>
    <row r="52" spans="1:4">
      <c r="A52" s="91" t="s">
        <v>127</v>
      </c>
      <c r="B52" s="92" t="s">
        <v>128</v>
      </c>
      <c r="C52" s="69" t="s">
        <v>336</v>
      </c>
      <c r="D52" s="69" t="s">
        <v>481</v>
      </c>
    </row>
    <row r="53" spans="1:4">
      <c r="A53" s="91" t="s">
        <v>297</v>
      </c>
      <c r="B53" s="92" t="s">
        <v>186</v>
      </c>
      <c r="C53" s="69" t="s">
        <v>333</v>
      </c>
      <c r="D53" s="69" t="s">
        <v>481</v>
      </c>
    </row>
    <row r="54" spans="1:4">
      <c r="A54" s="91" t="s">
        <v>384</v>
      </c>
      <c r="B54" s="92" t="s">
        <v>385</v>
      </c>
      <c r="C54" s="69" t="s">
        <v>336</v>
      </c>
      <c r="D54" s="69" t="s">
        <v>481</v>
      </c>
    </row>
    <row r="55" spans="1:4">
      <c r="A55" s="91" t="s">
        <v>252</v>
      </c>
      <c r="B55" s="92" t="s">
        <v>228</v>
      </c>
      <c r="C55" s="69" t="s">
        <v>336</v>
      </c>
      <c r="D55" s="69" t="s">
        <v>481</v>
      </c>
    </row>
    <row r="56" spans="1:4">
      <c r="A56" s="91" t="s">
        <v>386</v>
      </c>
      <c r="B56" s="92" t="s">
        <v>387</v>
      </c>
      <c r="C56" s="69" t="s">
        <v>336</v>
      </c>
      <c r="D56" s="69" t="s">
        <v>481</v>
      </c>
    </row>
    <row r="57" spans="1:4">
      <c r="A57" s="91" t="s">
        <v>256</v>
      </c>
      <c r="B57" s="92" t="s">
        <v>161</v>
      </c>
      <c r="C57" s="69" t="s">
        <v>336</v>
      </c>
      <c r="D57" s="69" t="s">
        <v>481</v>
      </c>
    </row>
    <row r="58" spans="1:4">
      <c r="A58" s="91" t="s">
        <v>388</v>
      </c>
      <c r="B58" s="92" t="s">
        <v>389</v>
      </c>
      <c r="C58" s="69" t="s">
        <v>336</v>
      </c>
      <c r="D58" s="69" t="s">
        <v>481</v>
      </c>
    </row>
    <row r="59" spans="1:4">
      <c r="A59" s="91" t="s">
        <v>270</v>
      </c>
      <c r="B59" s="92" t="s">
        <v>271</v>
      </c>
      <c r="C59" s="69" t="s">
        <v>336</v>
      </c>
      <c r="D59" s="69" t="s">
        <v>481</v>
      </c>
    </row>
    <row r="60" spans="1:4">
      <c r="A60" s="91" t="s">
        <v>255</v>
      </c>
      <c r="B60" s="92" t="s">
        <v>140</v>
      </c>
      <c r="C60" s="69" t="s">
        <v>333</v>
      </c>
      <c r="D60" s="69" t="s">
        <v>481</v>
      </c>
    </row>
    <row r="61" spans="1:4">
      <c r="A61" s="91" t="s">
        <v>390</v>
      </c>
      <c r="B61" s="92" t="s">
        <v>391</v>
      </c>
      <c r="C61" s="69" t="s">
        <v>336</v>
      </c>
      <c r="D61" s="69" t="s">
        <v>481</v>
      </c>
    </row>
    <row r="62" spans="1:4">
      <c r="A62" s="91" t="s">
        <v>392</v>
      </c>
      <c r="B62" s="92" t="s">
        <v>393</v>
      </c>
      <c r="C62" s="69" t="s">
        <v>336</v>
      </c>
      <c r="D62" s="69" t="s">
        <v>481</v>
      </c>
    </row>
    <row r="63" spans="1:4">
      <c r="A63" s="91" t="s">
        <v>394</v>
      </c>
      <c r="B63" s="92" t="s">
        <v>395</v>
      </c>
      <c r="C63" s="69" t="s">
        <v>336</v>
      </c>
      <c r="D63" s="69" t="s">
        <v>481</v>
      </c>
    </row>
    <row r="64" spans="1:4">
      <c r="A64" s="91" t="s">
        <v>273</v>
      </c>
      <c r="B64" s="92" t="s">
        <v>274</v>
      </c>
      <c r="C64" s="69" t="s">
        <v>336</v>
      </c>
      <c r="D64" s="69" t="s">
        <v>481</v>
      </c>
    </row>
    <row r="65" spans="1:4">
      <c r="A65" s="91" t="s">
        <v>105</v>
      </c>
      <c r="B65" s="92" t="s">
        <v>106</v>
      </c>
      <c r="C65" s="69" t="s">
        <v>336</v>
      </c>
      <c r="D65" s="69" t="s">
        <v>481</v>
      </c>
    </row>
    <row r="66" spans="1:4">
      <c r="A66" s="91" t="s">
        <v>299</v>
      </c>
      <c r="B66" s="92" t="s">
        <v>199</v>
      </c>
      <c r="C66" s="69" t="s">
        <v>336</v>
      </c>
      <c r="D66" s="69" t="s">
        <v>481</v>
      </c>
    </row>
    <row r="67" spans="1:4">
      <c r="A67" s="91" t="s">
        <v>396</v>
      </c>
      <c r="B67" s="92" t="s">
        <v>397</v>
      </c>
      <c r="C67" s="69" t="s">
        <v>336</v>
      </c>
      <c r="D67" s="69" t="s">
        <v>481</v>
      </c>
    </row>
    <row r="68" spans="1:4">
      <c r="A68" s="91" t="s">
        <v>285</v>
      </c>
      <c r="B68" s="93" t="s">
        <v>174</v>
      </c>
      <c r="C68" s="69" t="s">
        <v>333</v>
      </c>
      <c r="D68" s="69" t="s">
        <v>481</v>
      </c>
    </row>
    <row r="69" spans="1:4">
      <c r="A69" s="91" t="s">
        <v>398</v>
      </c>
      <c r="B69" s="92" t="s">
        <v>399</v>
      </c>
      <c r="C69" s="69" t="s">
        <v>333</v>
      </c>
      <c r="D69" s="69" t="s">
        <v>481</v>
      </c>
    </row>
    <row r="70" spans="1:4">
      <c r="A70" s="91" t="s">
        <v>78</v>
      </c>
      <c r="B70" s="92" t="s">
        <v>79</v>
      </c>
      <c r="C70" s="69" t="s">
        <v>333</v>
      </c>
      <c r="D70" s="69" t="s">
        <v>481</v>
      </c>
    </row>
    <row r="71" spans="1:4">
      <c r="A71" s="91" t="s">
        <v>400</v>
      </c>
      <c r="B71" s="92" t="s">
        <v>401</v>
      </c>
      <c r="C71" s="69" t="s">
        <v>333</v>
      </c>
      <c r="D71" s="69" t="s">
        <v>481</v>
      </c>
    </row>
    <row r="72" spans="1:4">
      <c r="A72" s="91" t="s">
        <v>266</v>
      </c>
      <c r="B72" s="92" t="s">
        <v>190</v>
      </c>
      <c r="C72" s="69" t="s">
        <v>333</v>
      </c>
      <c r="D72" s="69" t="s">
        <v>481</v>
      </c>
    </row>
    <row r="73" spans="1:4">
      <c r="A73" s="91" t="s">
        <v>402</v>
      </c>
      <c r="B73" s="92" t="s">
        <v>403</v>
      </c>
      <c r="C73" s="69" t="s">
        <v>333</v>
      </c>
      <c r="D73" s="69" t="s">
        <v>481</v>
      </c>
    </row>
    <row r="74" spans="1:4">
      <c r="A74" s="91" t="s">
        <v>91</v>
      </c>
      <c r="B74" s="92" t="s">
        <v>92</v>
      </c>
      <c r="C74" s="69" t="s">
        <v>333</v>
      </c>
      <c r="D74" s="69" t="s">
        <v>481</v>
      </c>
    </row>
    <row r="75" spans="1:4">
      <c r="A75" s="91" t="s">
        <v>296</v>
      </c>
      <c r="B75" s="92" t="s">
        <v>176</v>
      </c>
      <c r="C75" s="69" t="s">
        <v>333</v>
      </c>
      <c r="D75" s="69" t="s">
        <v>481</v>
      </c>
    </row>
    <row r="76" spans="1:4">
      <c r="A76" s="91" t="s">
        <v>404</v>
      </c>
      <c r="B76" s="92" t="s">
        <v>405</v>
      </c>
      <c r="C76" s="69" t="s">
        <v>333</v>
      </c>
      <c r="D76" s="69" t="s">
        <v>481</v>
      </c>
    </row>
    <row r="77" spans="1:4">
      <c r="A77" s="91" t="s">
        <v>251</v>
      </c>
      <c r="B77" s="92" t="s">
        <v>144</v>
      </c>
      <c r="C77" s="69" t="s">
        <v>333</v>
      </c>
      <c r="D77" s="69" t="s">
        <v>481</v>
      </c>
    </row>
    <row r="78" spans="1:4">
      <c r="A78" s="91" t="s">
        <v>133</v>
      </c>
      <c r="B78" s="92" t="s">
        <v>134</v>
      </c>
      <c r="C78" s="69" t="s">
        <v>336</v>
      </c>
      <c r="D78" s="69" t="s">
        <v>481</v>
      </c>
    </row>
    <row r="79" spans="1:4">
      <c r="A79" s="91" t="s">
        <v>64</v>
      </c>
      <c r="B79" s="92" t="s">
        <v>65</v>
      </c>
      <c r="C79" s="69" t="s">
        <v>333</v>
      </c>
      <c r="D79" s="69" t="s">
        <v>481</v>
      </c>
    </row>
    <row r="80" spans="1:4">
      <c r="A80" s="91" t="s">
        <v>261</v>
      </c>
      <c r="B80" s="93" t="s">
        <v>262</v>
      </c>
      <c r="C80" s="69" t="s">
        <v>327</v>
      </c>
      <c r="D80" s="69" t="s">
        <v>481</v>
      </c>
    </row>
    <row r="81" spans="1:4">
      <c r="A81" s="91" t="s">
        <v>272</v>
      </c>
      <c r="B81" s="93" t="s">
        <v>203</v>
      </c>
      <c r="C81" s="69" t="s">
        <v>327</v>
      </c>
      <c r="D81" s="69" t="s">
        <v>481</v>
      </c>
    </row>
    <row r="82" spans="1:4">
      <c r="A82" s="91" t="s">
        <v>66</v>
      </c>
      <c r="B82" s="93" t="s">
        <v>67</v>
      </c>
      <c r="C82" s="69" t="s">
        <v>327</v>
      </c>
      <c r="D82" s="69" t="s">
        <v>481</v>
      </c>
    </row>
    <row r="83" spans="1:4">
      <c r="A83" s="91" t="s">
        <v>406</v>
      </c>
      <c r="B83" s="92" t="s">
        <v>407</v>
      </c>
      <c r="C83" s="69" t="s">
        <v>336</v>
      </c>
      <c r="D83" s="69" t="s">
        <v>481</v>
      </c>
    </row>
    <row r="84" spans="1:4">
      <c r="A84" s="91" t="s">
        <v>89</v>
      </c>
      <c r="B84" s="92" t="s">
        <v>90</v>
      </c>
      <c r="C84" s="69" t="s">
        <v>336</v>
      </c>
      <c r="D84" s="69" t="s">
        <v>481</v>
      </c>
    </row>
    <row r="85" spans="1:4">
      <c r="A85" s="91" t="s">
        <v>300</v>
      </c>
      <c r="B85" s="92" t="s">
        <v>205</v>
      </c>
      <c r="C85" s="69" t="s">
        <v>336</v>
      </c>
      <c r="D85" s="69" t="s">
        <v>481</v>
      </c>
    </row>
    <row r="86" spans="1:4">
      <c r="A86" s="91" t="s">
        <v>301</v>
      </c>
      <c r="B86" s="92" t="s">
        <v>207</v>
      </c>
      <c r="C86" s="69" t="s">
        <v>320</v>
      </c>
      <c r="D86" s="69" t="s">
        <v>481</v>
      </c>
    </row>
    <row r="87" spans="1:4">
      <c r="A87" s="91" t="s">
        <v>408</v>
      </c>
      <c r="B87" s="92" t="s">
        <v>409</v>
      </c>
      <c r="C87" s="69" t="s">
        <v>336</v>
      </c>
      <c r="D87" s="69" t="s">
        <v>481</v>
      </c>
    </row>
    <row r="88" spans="1:4">
      <c r="A88" s="91" t="s">
        <v>49</v>
      </c>
      <c r="B88" s="92" t="s">
        <v>50</v>
      </c>
      <c r="C88" s="69" t="s">
        <v>336</v>
      </c>
      <c r="D88" s="69" t="s">
        <v>481</v>
      </c>
    </row>
    <row r="89" spans="1:4">
      <c r="A89" s="91" t="s">
        <v>410</v>
      </c>
      <c r="B89" s="92" t="s">
        <v>411</v>
      </c>
      <c r="C89" s="69" t="s">
        <v>336</v>
      </c>
      <c r="D89" s="69" t="s">
        <v>481</v>
      </c>
    </row>
    <row r="90" spans="1:4">
      <c r="A90" s="91" t="s">
        <v>93</v>
      </c>
      <c r="B90" s="92" t="s">
        <v>94</v>
      </c>
      <c r="C90" s="69" t="s">
        <v>333</v>
      </c>
      <c r="D90" s="69" t="s">
        <v>481</v>
      </c>
    </row>
    <row r="91" spans="1:4">
      <c r="A91" s="91" t="s">
        <v>412</v>
      </c>
      <c r="B91" s="92" t="s">
        <v>413</v>
      </c>
      <c r="C91" s="69" t="s">
        <v>333</v>
      </c>
      <c r="D91" s="69" t="s">
        <v>481</v>
      </c>
    </row>
    <row r="92" spans="1:4">
      <c r="A92" s="91" t="s">
        <v>414</v>
      </c>
      <c r="B92" s="92" t="s">
        <v>415</v>
      </c>
      <c r="C92" s="69" t="s">
        <v>320</v>
      </c>
      <c r="D92" s="69" t="s">
        <v>481</v>
      </c>
    </row>
    <row r="93" spans="1:4">
      <c r="A93" s="91" t="s">
        <v>416</v>
      </c>
      <c r="B93" s="92" t="s">
        <v>417</v>
      </c>
      <c r="C93" s="69" t="s">
        <v>320</v>
      </c>
      <c r="D93" s="69" t="s">
        <v>481</v>
      </c>
    </row>
    <row r="94" spans="1:4">
      <c r="A94" s="91" t="s">
        <v>277</v>
      </c>
      <c r="B94" s="92" t="s">
        <v>146</v>
      </c>
      <c r="C94" s="69" t="s">
        <v>327</v>
      </c>
      <c r="D94" s="69" t="s">
        <v>481</v>
      </c>
    </row>
    <row r="95" spans="1:4">
      <c r="A95" s="91" t="s">
        <v>284</v>
      </c>
      <c r="B95" s="92" t="s">
        <v>148</v>
      </c>
      <c r="C95" s="69" t="s">
        <v>327</v>
      </c>
      <c r="D95" s="69" t="s">
        <v>481</v>
      </c>
    </row>
    <row r="96" spans="1:4">
      <c r="A96" s="91" t="s">
        <v>418</v>
      </c>
      <c r="B96" s="92" t="s">
        <v>419</v>
      </c>
      <c r="C96" s="69" t="s">
        <v>357</v>
      </c>
      <c r="D96" s="69" t="s">
        <v>481</v>
      </c>
    </row>
    <row r="97" spans="1:4">
      <c r="A97" s="91" t="s">
        <v>420</v>
      </c>
      <c r="B97" s="92" t="s">
        <v>421</v>
      </c>
      <c r="C97" s="69" t="s">
        <v>333</v>
      </c>
      <c r="D97" s="69" t="s">
        <v>481</v>
      </c>
    </row>
    <row r="98" spans="1:4">
      <c r="A98" s="91" t="s">
        <v>422</v>
      </c>
      <c r="B98" s="92" t="s">
        <v>423</v>
      </c>
      <c r="C98" s="69" t="s">
        <v>336</v>
      </c>
      <c r="D98" s="69" t="s">
        <v>481</v>
      </c>
    </row>
    <row r="99" spans="1:4">
      <c r="A99" s="91" t="s">
        <v>131</v>
      </c>
      <c r="B99" s="92" t="s">
        <v>132</v>
      </c>
      <c r="C99" s="69" t="s">
        <v>336</v>
      </c>
      <c r="D99" s="69" t="s">
        <v>481</v>
      </c>
    </row>
    <row r="100" spans="1:4">
      <c r="A100" s="91" t="s">
        <v>424</v>
      </c>
      <c r="B100" s="92" t="s">
        <v>425</v>
      </c>
      <c r="C100" s="69" t="s">
        <v>336</v>
      </c>
      <c r="D100" s="69" t="s">
        <v>481</v>
      </c>
    </row>
    <row r="101" spans="1:4">
      <c r="A101" s="91" t="s">
        <v>307</v>
      </c>
      <c r="B101" s="92" t="s">
        <v>230</v>
      </c>
      <c r="C101" s="69" t="s">
        <v>320</v>
      </c>
      <c r="D101" s="69" t="s">
        <v>481</v>
      </c>
    </row>
    <row r="102" spans="1:4">
      <c r="A102" s="91" t="s">
        <v>303</v>
      </c>
      <c r="B102" s="92" t="s">
        <v>215</v>
      </c>
      <c r="C102" s="69" t="s">
        <v>320</v>
      </c>
      <c r="D102" s="69" t="s">
        <v>481</v>
      </c>
    </row>
    <row r="103" spans="1:4">
      <c r="A103" s="91" t="s">
        <v>426</v>
      </c>
      <c r="B103" s="92" t="s">
        <v>427</v>
      </c>
      <c r="C103" s="69" t="s">
        <v>333</v>
      </c>
      <c r="D103" s="69" t="s">
        <v>481</v>
      </c>
    </row>
    <row r="104" spans="1:4">
      <c r="A104" s="91" t="s">
        <v>82</v>
      </c>
      <c r="B104" s="92" t="s">
        <v>83</v>
      </c>
      <c r="C104" s="69" t="s">
        <v>320</v>
      </c>
      <c r="D104" s="69" t="s">
        <v>481</v>
      </c>
    </row>
    <row r="105" spans="1:4">
      <c r="A105" s="91" t="s">
        <v>52</v>
      </c>
      <c r="B105" s="92" t="s">
        <v>53</v>
      </c>
      <c r="C105" s="69" t="s">
        <v>330</v>
      </c>
      <c r="D105" s="69" t="s">
        <v>481</v>
      </c>
    </row>
    <row r="106" spans="1:4">
      <c r="A106" s="91" t="s">
        <v>428</v>
      </c>
      <c r="B106" s="92" t="s">
        <v>429</v>
      </c>
      <c r="C106" s="69" t="s">
        <v>333</v>
      </c>
      <c r="D106" s="69" t="s">
        <v>481</v>
      </c>
    </row>
    <row r="107" spans="1:4">
      <c r="A107" s="91" t="s">
        <v>308</v>
      </c>
      <c r="B107" s="92" t="s">
        <v>232</v>
      </c>
      <c r="C107" s="69" t="s">
        <v>320</v>
      </c>
      <c r="D107" s="69" t="s">
        <v>481</v>
      </c>
    </row>
    <row r="108" spans="1:4">
      <c r="A108" s="91" t="s">
        <v>430</v>
      </c>
      <c r="B108" s="92" t="s">
        <v>431</v>
      </c>
      <c r="C108" s="69" t="s">
        <v>333</v>
      </c>
      <c r="D108" s="69" t="s">
        <v>481</v>
      </c>
    </row>
    <row r="109" spans="1:4">
      <c r="A109" s="91" t="s">
        <v>97</v>
      </c>
      <c r="B109" s="92" t="s">
        <v>98</v>
      </c>
      <c r="C109" s="69" t="s">
        <v>336</v>
      </c>
      <c r="D109" s="69" t="s">
        <v>481</v>
      </c>
    </row>
    <row r="110" spans="1:4">
      <c r="A110" s="91" t="s">
        <v>115</v>
      </c>
      <c r="B110" s="92" t="s">
        <v>116</v>
      </c>
      <c r="C110" s="69" t="s">
        <v>333</v>
      </c>
      <c r="D110" s="69" t="s">
        <v>481</v>
      </c>
    </row>
    <row r="111" spans="1:4">
      <c r="A111" s="91" t="s">
        <v>281</v>
      </c>
      <c r="B111" s="92" t="s">
        <v>282</v>
      </c>
      <c r="C111" s="69" t="s">
        <v>327</v>
      </c>
      <c r="D111" s="69" t="s">
        <v>481</v>
      </c>
    </row>
    <row r="112" spans="1:4">
      <c r="A112" s="91" t="s">
        <v>432</v>
      </c>
      <c r="B112" s="92" t="s">
        <v>433</v>
      </c>
      <c r="C112" s="69" t="s">
        <v>327</v>
      </c>
      <c r="D112" s="69" t="s">
        <v>481</v>
      </c>
    </row>
    <row r="113" spans="1:4">
      <c r="A113" s="91" t="s">
        <v>434</v>
      </c>
      <c r="B113" s="92" t="s">
        <v>435</v>
      </c>
      <c r="C113" s="69" t="s">
        <v>333</v>
      </c>
      <c r="D113" s="69" t="s">
        <v>481</v>
      </c>
    </row>
    <row r="114" spans="1:4">
      <c r="A114" s="91" t="s">
        <v>68</v>
      </c>
      <c r="B114" s="92" t="s">
        <v>69</v>
      </c>
      <c r="C114" s="69" t="s">
        <v>333</v>
      </c>
      <c r="D114" s="69" t="s">
        <v>481</v>
      </c>
    </row>
    <row r="115" spans="1:4">
      <c r="A115" s="91" t="s">
        <v>436</v>
      </c>
      <c r="B115" s="92" t="s">
        <v>437</v>
      </c>
      <c r="C115" s="69" t="s">
        <v>333</v>
      </c>
      <c r="D115" s="69" t="s">
        <v>481</v>
      </c>
    </row>
    <row r="116" spans="1:4">
      <c r="A116" s="91" t="s">
        <v>438</v>
      </c>
      <c r="B116" s="92" t="s">
        <v>439</v>
      </c>
      <c r="C116" s="69" t="s">
        <v>320</v>
      </c>
      <c r="D116" s="69" t="s">
        <v>481</v>
      </c>
    </row>
    <row r="117" spans="1:4">
      <c r="A117" s="91" t="s">
        <v>55</v>
      </c>
      <c r="B117" s="92" t="s">
        <v>56</v>
      </c>
      <c r="C117" s="69" t="s">
        <v>336</v>
      </c>
      <c r="D117" s="69" t="s">
        <v>481</v>
      </c>
    </row>
    <row r="118" spans="1:4">
      <c r="A118" s="91" t="s">
        <v>440</v>
      </c>
      <c r="B118" s="92" t="s">
        <v>441</v>
      </c>
      <c r="C118" s="69" t="s">
        <v>336</v>
      </c>
      <c r="D118" s="69" t="s">
        <v>481</v>
      </c>
    </row>
    <row r="119" spans="1:4">
      <c r="A119" s="91" t="s">
        <v>85</v>
      </c>
      <c r="B119" s="92" t="s">
        <v>86</v>
      </c>
      <c r="C119" s="69" t="s">
        <v>333</v>
      </c>
      <c r="D119" s="69" t="s">
        <v>481</v>
      </c>
    </row>
    <row r="120" spans="1:4">
      <c r="A120" s="91" t="s">
        <v>442</v>
      </c>
      <c r="B120" s="92" t="s">
        <v>443</v>
      </c>
      <c r="C120" s="69" t="s">
        <v>327</v>
      </c>
      <c r="D120" s="69" t="s">
        <v>481</v>
      </c>
    </row>
    <row r="121" spans="1:4">
      <c r="A121" s="91" t="s">
        <v>72</v>
      </c>
      <c r="B121" s="92" t="s">
        <v>73</v>
      </c>
      <c r="C121" s="69" t="s">
        <v>327</v>
      </c>
      <c r="D121" s="69" t="s">
        <v>481</v>
      </c>
    </row>
    <row r="122" spans="1:4">
      <c r="A122" s="91" t="s">
        <v>119</v>
      </c>
      <c r="B122" s="92" t="s">
        <v>120</v>
      </c>
      <c r="C122" s="69" t="s">
        <v>327</v>
      </c>
      <c r="D122" s="69" t="s">
        <v>481</v>
      </c>
    </row>
    <row r="123" spans="1:4">
      <c r="A123" s="91" t="s">
        <v>121</v>
      </c>
      <c r="B123" s="92" t="s">
        <v>122</v>
      </c>
      <c r="C123" s="69" t="s">
        <v>327</v>
      </c>
      <c r="D123" s="69" t="s">
        <v>481</v>
      </c>
    </row>
    <row r="124" spans="1:4">
      <c r="A124" s="91" t="s">
        <v>123</v>
      </c>
      <c r="B124" s="92" t="s">
        <v>124</v>
      </c>
      <c r="C124" s="69" t="s">
        <v>336</v>
      </c>
      <c r="D124" s="69" t="s">
        <v>481</v>
      </c>
    </row>
    <row r="125" spans="1:4">
      <c r="A125" s="91" t="s">
        <v>444</v>
      </c>
      <c r="B125" s="92" t="s">
        <v>445</v>
      </c>
      <c r="C125" s="69" t="s">
        <v>336</v>
      </c>
      <c r="D125" s="69" t="s">
        <v>481</v>
      </c>
    </row>
    <row r="126" spans="1:4">
      <c r="A126" s="91" t="s">
        <v>446</v>
      </c>
      <c r="B126" s="92" t="s">
        <v>447</v>
      </c>
      <c r="C126" s="69" t="s">
        <v>357</v>
      </c>
      <c r="D126" s="69" t="s">
        <v>481</v>
      </c>
    </row>
    <row r="127" spans="1:4">
      <c r="A127" s="91" t="s">
        <v>279</v>
      </c>
      <c r="B127" s="92" t="s">
        <v>280</v>
      </c>
      <c r="C127" s="69" t="s">
        <v>336</v>
      </c>
      <c r="D127" s="69" t="s">
        <v>481</v>
      </c>
    </row>
    <row r="128" spans="1:4">
      <c r="A128" s="91" t="s">
        <v>57</v>
      </c>
      <c r="B128" s="92" t="s">
        <v>58</v>
      </c>
      <c r="C128" s="69" t="s">
        <v>336</v>
      </c>
      <c r="D128" s="69" t="s">
        <v>481</v>
      </c>
    </row>
    <row r="129" spans="1:4">
      <c r="A129" s="91" t="s">
        <v>448</v>
      </c>
      <c r="B129" s="92" t="s">
        <v>449</v>
      </c>
      <c r="C129" s="69" t="s">
        <v>336</v>
      </c>
      <c r="D129" s="69" t="s">
        <v>481</v>
      </c>
    </row>
    <row r="130" spans="1:4">
      <c r="A130" s="91" t="s">
        <v>294</v>
      </c>
      <c r="B130" s="92" t="s">
        <v>314</v>
      </c>
      <c r="C130" s="69" t="s">
        <v>336</v>
      </c>
      <c r="D130" s="69" t="s">
        <v>481</v>
      </c>
    </row>
    <row r="131" spans="1:4">
      <c r="A131" s="91" t="s">
        <v>253</v>
      </c>
      <c r="B131" s="92" t="s">
        <v>254</v>
      </c>
      <c r="C131" s="69" t="s">
        <v>333</v>
      </c>
      <c r="D131" s="69" t="s">
        <v>481</v>
      </c>
    </row>
    <row r="132" spans="1:4">
      <c r="A132" s="91" t="s">
        <v>450</v>
      </c>
      <c r="B132" s="92" t="s">
        <v>451</v>
      </c>
      <c r="C132" s="69" t="s">
        <v>336</v>
      </c>
      <c r="D132" s="69" t="s">
        <v>481</v>
      </c>
    </row>
    <row r="133" spans="1:4">
      <c r="A133" s="91" t="s">
        <v>452</v>
      </c>
      <c r="B133" s="92" t="s">
        <v>453</v>
      </c>
      <c r="C133" s="69" t="s">
        <v>336</v>
      </c>
      <c r="D133" s="69" t="s">
        <v>481</v>
      </c>
    </row>
    <row r="134" spans="1:4">
      <c r="A134" s="91" t="s">
        <v>87</v>
      </c>
      <c r="B134" s="92" t="s">
        <v>88</v>
      </c>
      <c r="C134" s="69" t="s">
        <v>330</v>
      </c>
      <c r="D134" s="69" t="s">
        <v>481</v>
      </c>
    </row>
    <row r="135" spans="1:4">
      <c r="A135" s="91" t="s">
        <v>454</v>
      </c>
      <c r="B135" s="92" t="s">
        <v>455</v>
      </c>
      <c r="C135" s="69" t="s">
        <v>330</v>
      </c>
      <c r="D135" s="69" t="s">
        <v>481</v>
      </c>
    </row>
    <row r="136" spans="1:4">
      <c r="A136" s="91" t="s">
        <v>456</v>
      </c>
      <c r="B136" s="92" t="s">
        <v>457</v>
      </c>
      <c r="C136" s="69" t="s">
        <v>330</v>
      </c>
      <c r="D136" s="69" t="s">
        <v>481</v>
      </c>
    </row>
    <row r="137" spans="1:4">
      <c r="A137" s="91" t="s">
        <v>458</v>
      </c>
      <c r="B137" s="92" t="s">
        <v>459</v>
      </c>
      <c r="C137" s="69" t="s">
        <v>330</v>
      </c>
      <c r="D137" s="69" t="s">
        <v>481</v>
      </c>
    </row>
    <row r="138" spans="1:4">
      <c r="A138" s="91" t="s">
        <v>74</v>
      </c>
      <c r="B138" s="92" t="s">
        <v>75</v>
      </c>
      <c r="C138" s="69" t="s">
        <v>330</v>
      </c>
      <c r="D138" s="69" t="s">
        <v>481</v>
      </c>
    </row>
    <row r="139" spans="1:4">
      <c r="A139" s="91" t="s">
        <v>460</v>
      </c>
      <c r="B139" s="92" t="s">
        <v>461</v>
      </c>
      <c r="C139" s="69" t="s">
        <v>330</v>
      </c>
      <c r="D139" s="69" t="s">
        <v>481</v>
      </c>
    </row>
    <row r="140" spans="1:4">
      <c r="A140" s="91" t="s">
        <v>462</v>
      </c>
      <c r="B140" s="92" t="s">
        <v>669</v>
      </c>
      <c r="C140" s="69" t="s">
        <v>333</v>
      </c>
      <c r="D140" s="69" t="s">
        <v>481</v>
      </c>
    </row>
    <row r="141" spans="1:4">
      <c r="A141" s="91" t="s">
        <v>80</v>
      </c>
      <c r="B141" s="92" t="s">
        <v>81</v>
      </c>
      <c r="C141" s="69" t="s">
        <v>333</v>
      </c>
      <c r="D141" s="69" t="s">
        <v>481</v>
      </c>
    </row>
    <row r="142" spans="1:4">
      <c r="A142" s="91" t="s">
        <v>59</v>
      </c>
      <c r="B142" s="92" t="s">
        <v>60</v>
      </c>
      <c r="C142" s="69" t="s">
        <v>336</v>
      </c>
      <c r="D142" s="69" t="s">
        <v>481</v>
      </c>
    </row>
    <row r="143" spans="1:4">
      <c r="A143" s="91" t="s">
        <v>463</v>
      </c>
      <c r="B143" s="92" t="s">
        <v>464</v>
      </c>
      <c r="C143" s="69" t="s">
        <v>336</v>
      </c>
      <c r="D143" s="69" t="s">
        <v>481</v>
      </c>
    </row>
    <row r="144" spans="1:4">
      <c r="A144" s="91" t="s">
        <v>465</v>
      </c>
      <c r="B144" s="92" t="s">
        <v>466</v>
      </c>
      <c r="C144" s="69" t="s">
        <v>333</v>
      </c>
      <c r="D144" s="69" t="s">
        <v>481</v>
      </c>
    </row>
    <row r="145" spans="1:4">
      <c r="A145" s="91" t="s">
        <v>107</v>
      </c>
      <c r="B145" s="92" t="s">
        <v>108</v>
      </c>
      <c r="C145" s="69" t="s">
        <v>333</v>
      </c>
      <c r="D145" s="69" t="s">
        <v>481</v>
      </c>
    </row>
    <row r="146" spans="1:4">
      <c r="A146" s="91" t="s">
        <v>467</v>
      </c>
      <c r="B146" s="92" t="s">
        <v>468</v>
      </c>
      <c r="C146" s="69" t="s">
        <v>336</v>
      </c>
      <c r="D146" s="69" t="s">
        <v>481</v>
      </c>
    </row>
    <row r="147" spans="1:4">
      <c r="A147" s="91" t="s">
        <v>469</v>
      </c>
      <c r="B147" s="92" t="s">
        <v>470</v>
      </c>
      <c r="C147" s="69" t="s">
        <v>336</v>
      </c>
      <c r="D147" s="69" t="s">
        <v>481</v>
      </c>
    </row>
    <row r="148" spans="1:4">
      <c r="A148" s="91" t="s">
        <v>471</v>
      </c>
      <c r="B148" s="92" t="s">
        <v>472</v>
      </c>
      <c r="C148" s="69" t="s">
        <v>336</v>
      </c>
      <c r="D148" s="69" t="s">
        <v>481</v>
      </c>
    </row>
    <row r="149" spans="1:4">
      <c r="A149" s="91" t="s">
        <v>310</v>
      </c>
      <c r="B149" s="92" t="s">
        <v>236</v>
      </c>
      <c r="C149" s="69" t="s">
        <v>336</v>
      </c>
      <c r="D149" s="69" t="s">
        <v>481</v>
      </c>
    </row>
    <row r="150" spans="1:4">
      <c r="A150" s="91" t="s">
        <v>473</v>
      </c>
      <c r="B150" s="92" t="s">
        <v>474</v>
      </c>
      <c r="C150" s="69" t="s">
        <v>336</v>
      </c>
      <c r="D150" s="69" t="s">
        <v>481</v>
      </c>
    </row>
    <row r="151" spans="1:4">
      <c r="A151" s="91" t="s">
        <v>475</v>
      </c>
      <c r="B151" s="92" t="s">
        <v>476</v>
      </c>
      <c r="C151" s="69" t="s">
        <v>320</v>
      </c>
      <c r="D151" s="69" t="s">
        <v>481</v>
      </c>
    </row>
    <row r="152" spans="1:4">
      <c r="A152" s="91" t="s">
        <v>477</v>
      </c>
      <c r="B152" s="92" t="s">
        <v>478</v>
      </c>
      <c r="C152" s="69" t="s">
        <v>357</v>
      </c>
      <c r="D152" s="69" t="s">
        <v>481</v>
      </c>
    </row>
    <row r="153" spans="1:4">
      <c r="A153" s="91" t="s">
        <v>482</v>
      </c>
      <c r="B153" s="94" t="s">
        <v>483</v>
      </c>
      <c r="C153" s="91" t="s">
        <v>336</v>
      </c>
      <c r="D153" s="69" t="s">
        <v>484</v>
      </c>
    </row>
    <row r="154" spans="1:4">
      <c r="A154" s="91" t="s">
        <v>485</v>
      </c>
      <c r="B154" s="94" t="s">
        <v>486</v>
      </c>
      <c r="C154" s="91" t="s">
        <v>336</v>
      </c>
      <c r="D154" s="69" t="s">
        <v>484</v>
      </c>
    </row>
    <row r="155" spans="1:4">
      <c r="A155" s="91" t="s">
        <v>456</v>
      </c>
      <c r="B155" s="94" t="s">
        <v>487</v>
      </c>
      <c r="C155" s="91" t="s">
        <v>333</v>
      </c>
      <c r="D155" s="69" t="s">
        <v>484</v>
      </c>
    </row>
    <row r="156" spans="1:4">
      <c r="A156" s="91" t="s">
        <v>488</v>
      </c>
      <c r="B156" s="94" t="s">
        <v>489</v>
      </c>
      <c r="C156" s="91" t="s">
        <v>333</v>
      </c>
      <c r="D156" s="69" t="s">
        <v>484</v>
      </c>
    </row>
    <row r="157" spans="1:4">
      <c r="A157" s="91" t="s">
        <v>490</v>
      </c>
      <c r="B157" s="94" t="s">
        <v>491</v>
      </c>
      <c r="C157" s="91" t="s">
        <v>336</v>
      </c>
      <c r="D157" s="69" t="s">
        <v>484</v>
      </c>
    </row>
    <row r="158" spans="1:4">
      <c r="A158" s="91" t="s">
        <v>492</v>
      </c>
      <c r="B158" s="94" t="s">
        <v>493</v>
      </c>
      <c r="C158" s="91" t="s">
        <v>333</v>
      </c>
      <c r="D158" s="69" t="s">
        <v>484</v>
      </c>
    </row>
    <row r="159" spans="1:4">
      <c r="B159" s="92" t="s">
        <v>142</v>
      </c>
      <c r="C159" s="91" t="s">
        <v>336</v>
      </c>
      <c r="D159" s="69" t="s">
        <v>484</v>
      </c>
    </row>
    <row r="160" spans="1:4">
      <c r="B160" s="92" t="s">
        <v>112</v>
      </c>
      <c r="C160" s="91" t="s">
        <v>320</v>
      </c>
      <c r="D160" s="69" t="s">
        <v>484</v>
      </c>
    </row>
    <row r="161" spans="1:4">
      <c r="B161" s="92" t="s">
        <v>287</v>
      </c>
      <c r="C161" s="91" t="s">
        <v>327</v>
      </c>
      <c r="D161" s="69" t="s">
        <v>484</v>
      </c>
    </row>
    <row r="162" spans="1:4">
      <c r="A162" s="69" t="s">
        <v>392</v>
      </c>
      <c r="B162" s="92" t="s">
        <v>1442</v>
      </c>
      <c r="C162" s="91" t="s">
        <v>336</v>
      </c>
      <c r="D162" s="69" t="s">
        <v>484</v>
      </c>
    </row>
    <row r="163" spans="1:4">
      <c r="B163" s="92" t="s">
        <v>494</v>
      </c>
      <c r="C163" s="91" t="s">
        <v>333</v>
      </c>
      <c r="D163" s="69" t="s">
        <v>484</v>
      </c>
    </row>
    <row r="164" spans="1:4">
      <c r="B164" s="92" t="s">
        <v>130</v>
      </c>
      <c r="C164" s="91" t="s">
        <v>336</v>
      </c>
      <c r="D164" s="69" t="s">
        <v>484</v>
      </c>
    </row>
    <row r="165" spans="1:4">
      <c r="B165" s="92" t="s">
        <v>234</v>
      </c>
      <c r="C165" s="91" t="s">
        <v>336</v>
      </c>
      <c r="D165" s="69" t="s">
        <v>484</v>
      </c>
    </row>
    <row r="166" spans="1:4">
      <c r="B166" s="92" t="s">
        <v>241</v>
      </c>
      <c r="C166" s="91" t="s">
        <v>336</v>
      </c>
      <c r="D166" s="69" t="s">
        <v>484</v>
      </c>
    </row>
    <row r="167" spans="1:4">
      <c r="B167" s="92" t="s">
        <v>225</v>
      </c>
      <c r="C167" s="91" t="s">
        <v>336</v>
      </c>
      <c r="D167" s="69" t="s">
        <v>484</v>
      </c>
    </row>
    <row r="168" spans="1:4">
      <c r="B168" s="92" t="s">
        <v>210</v>
      </c>
      <c r="C168" s="91" t="s">
        <v>333</v>
      </c>
      <c r="D168" s="69" t="s">
        <v>484</v>
      </c>
    </row>
    <row r="169" spans="1:4">
      <c r="B169" s="92" t="s">
        <v>197</v>
      </c>
      <c r="C169" s="91" t="s">
        <v>327</v>
      </c>
      <c r="D169" s="69" t="s">
        <v>484</v>
      </c>
    </row>
    <row r="170" spans="1:4">
      <c r="B170" s="92" t="s">
        <v>96</v>
      </c>
      <c r="C170" s="91" t="s">
        <v>333</v>
      </c>
    </row>
    <row r="171" spans="1:4">
      <c r="B171" s="92" t="s">
        <v>118</v>
      </c>
      <c r="C171" s="91" t="s">
        <v>336</v>
      </c>
    </row>
    <row r="172" spans="1:4">
      <c r="B172" s="92" t="s">
        <v>219</v>
      </c>
      <c r="C172" s="95" t="s">
        <v>333</v>
      </c>
    </row>
    <row r="173" spans="1:4">
      <c r="B173" s="92" t="s">
        <v>223</v>
      </c>
      <c r="C173" s="91" t="s">
        <v>333</v>
      </c>
    </row>
    <row r="174" spans="1:4">
      <c r="B174" s="92" t="s">
        <v>240</v>
      </c>
      <c r="C174" s="95" t="s">
        <v>336</v>
      </c>
    </row>
    <row r="175" spans="1:4">
      <c r="A175" s="69" t="s">
        <v>1470</v>
      </c>
      <c r="B175" s="92" t="s">
        <v>1468</v>
      </c>
      <c r="C175" s="91" t="s">
        <v>333</v>
      </c>
    </row>
  </sheetData>
  <autoFilter ref="A1:F174"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2528"/>
  <sheetViews>
    <sheetView tabSelected="1" zoomScale="90" zoomScaleNormal="90" workbookViewId="0">
      <pane ySplit="2" topLeftCell="A2501" activePane="bottomLeft" state="frozen"/>
      <selection pane="bottomLeft" activeCell="G2511" sqref="G2511"/>
    </sheetView>
  </sheetViews>
  <sheetFormatPr defaultColWidth="11.42578125" defaultRowHeight="15"/>
  <cols>
    <col min="1" max="1" width="7.140625" style="2" customWidth="1"/>
    <col min="2" max="2" width="14.28515625" style="2" bestFit="1" customWidth="1"/>
    <col min="3" max="3" width="10.140625" style="2" customWidth="1"/>
    <col min="4" max="4" width="9.5703125" style="2" customWidth="1"/>
    <col min="5" max="5" width="22" style="2" bestFit="1" customWidth="1"/>
    <col min="6" max="6" width="20.85546875" style="2" customWidth="1"/>
    <col min="7" max="7" width="18.5703125" style="22" bestFit="1" customWidth="1"/>
    <col min="8" max="8" width="14.5703125" style="22" customWidth="1"/>
    <col min="9" max="9" width="9.7109375" style="9" customWidth="1"/>
    <col min="10" max="10" width="4.7109375" style="2" customWidth="1"/>
    <col min="11" max="11" width="5" style="2" customWidth="1"/>
    <col min="12" max="12" width="11.42578125" style="11" bestFit="1" customWidth="1"/>
    <col min="13" max="13" width="9.7109375" style="2" bestFit="1" customWidth="1"/>
    <col min="14" max="14" width="12.7109375" style="2" bestFit="1" customWidth="1"/>
    <col min="15" max="15" width="22.140625" style="2" bestFit="1" customWidth="1"/>
    <col min="16" max="16" width="20" style="11" bestFit="1" customWidth="1"/>
    <col min="17" max="17" width="12" style="9" bestFit="1" customWidth="1"/>
    <col min="18" max="18" width="25.5703125" style="2" bestFit="1" customWidth="1"/>
    <col min="19" max="19" width="15.140625" style="22" bestFit="1" customWidth="1"/>
    <col min="20" max="20" width="15.42578125" style="4" bestFit="1" customWidth="1"/>
    <col min="21" max="21" width="15.140625" style="4" bestFit="1" customWidth="1"/>
    <col min="22" max="22" width="13.140625" style="4" bestFit="1" customWidth="1"/>
    <col min="23" max="23" width="21.5703125" style="2" bestFit="1" customWidth="1"/>
    <col min="24" max="24" width="22.28515625" style="2" bestFit="1" customWidth="1"/>
    <col min="25" max="25" width="27.140625" style="6" bestFit="1" customWidth="1"/>
    <col min="26" max="26" width="11.42578125" style="7"/>
    <col min="27" max="46" width="11.42578125" style="2"/>
    <col min="47" max="48" width="11.140625" style="2" bestFit="1" customWidth="1"/>
    <col min="49" max="49" width="20.42578125" style="2" bestFit="1" customWidth="1"/>
    <col min="50" max="50" width="29.140625" style="2" bestFit="1" customWidth="1"/>
    <col min="51" max="51" width="30.5703125" style="2" bestFit="1" customWidth="1"/>
    <col min="52" max="52" width="29.42578125" style="2" bestFit="1" customWidth="1"/>
    <col min="53" max="53" width="21.5703125" style="2" bestFit="1" customWidth="1"/>
    <col min="54" max="54" width="20.85546875" style="2" bestFit="1" customWidth="1"/>
    <col min="55" max="55" width="26.85546875" style="2" bestFit="1" customWidth="1"/>
    <col min="56" max="56" width="25.5703125" style="5" bestFit="1" customWidth="1"/>
    <col min="57" max="57" width="19.28515625" style="22" bestFit="1" customWidth="1"/>
    <col min="58" max="58" width="5.5703125" style="2" bestFit="1" customWidth="1"/>
    <col min="59" max="16384" width="11.42578125" style="2"/>
  </cols>
  <sheetData>
    <row r="1" spans="1:58">
      <c r="Z1" s="12" t="s">
        <v>0</v>
      </c>
      <c r="AA1" s="13" t="s">
        <v>1</v>
      </c>
      <c r="AB1" s="13" t="s">
        <v>2</v>
      </c>
      <c r="AC1" s="13" t="s">
        <v>3</v>
      </c>
      <c r="AD1" s="13" t="s">
        <v>4</v>
      </c>
      <c r="AE1" s="13" t="s">
        <v>5</v>
      </c>
      <c r="AF1" s="13" t="s">
        <v>6</v>
      </c>
      <c r="AG1" s="13" t="s">
        <v>7</v>
      </c>
      <c r="AH1" s="13" t="s">
        <v>8</v>
      </c>
      <c r="AI1" s="13" t="s">
        <v>9</v>
      </c>
      <c r="AJ1" s="13" t="s">
        <v>10</v>
      </c>
      <c r="AK1" s="13" t="s">
        <v>11</v>
      </c>
      <c r="AL1" s="13" t="s">
        <v>12</v>
      </c>
      <c r="AM1" s="13" t="s">
        <v>13</v>
      </c>
      <c r="AN1" s="13" t="s">
        <v>14</v>
      </c>
      <c r="AO1" s="13" t="s">
        <v>15</v>
      </c>
      <c r="AP1" s="13" t="s">
        <v>16</v>
      </c>
      <c r="AQ1" s="13" t="s">
        <v>17</v>
      </c>
      <c r="AR1" s="13" t="s">
        <v>18</v>
      </c>
      <c r="AS1" s="13" t="s">
        <v>19</v>
      </c>
      <c r="AT1" s="13" t="s">
        <v>20</v>
      </c>
    </row>
    <row r="2" spans="1:58" s="13" customFormat="1" ht="15.75">
      <c r="A2" s="13" t="s">
        <v>21</v>
      </c>
      <c r="B2" s="13" t="s">
        <v>22</v>
      </c>
      <c r="C2" s="13" t="s">
        <v>23</v>
      </c>
      <c r="D2" s="13" t="s">
        <v>1447</v>
      </c>
      <c r="E2" s="13" t="s">
        <v>1448</v>
      </c>
      <c r="F2" s="13" t="s">
        <v>24</v>
      </c>
      <c r="G2" s="13" t="s">
        <v>1481</v>
      </c>
      <c r="H2" s="13" t="s">
        <v>1461</v>
      </c>
      <c r="I2" s="53" t="s">
        <v>1462</v>
      </c>
      <c r="J2" s="23" t="s">
        <v>1463</v>
      </c>
      <c r="K2" s="13" t="s">
        <v>1464</v>
      </c>
      <c r="L2" s="14" t="s">
        <v>25</v>
      </c>
      <c r="M2" s="13" t="s">
        <v>26</v>
      </c>
      <c r="N2" s="13" t="s">
        <v>1449</v>
      </c>
      <c r="O2" s="13" t="s">
        <v>1450</v>
      </c>
      <c r="P2" s="14" t="s">
        <v>1451</v>
      </c>
      <c r="Q2" s="15" t="s">
        <v>1452</v>
      </c>
      <c r="R2" s="13" t="s">
        <v>1453</v>
      </c>
      <c r="S2" s="13" t="s">
        <v>27</v>
      </c>
      <c r="T2" s="16" t="s">
        <v>1454</v>
      </c>
      <c r="U2" s="16" t="s">
        <v>1455</v>
      </c>
      <c r="V2" s="16" t="s">
        <v>1456</v>
      </c>
      <c r="W2" s="13" t="s">
        <v>1457</v>
      </c>
      <c r="X2" s="13" t="s">
        <v>1458</v>
      </c>
      <c r="Y2" s="13" t="s">
        <v>29</v>
      </c>
      <c r="Z2" s="12" t="s">
        <v>30</v>
      </c>
      <c r="AA2" s="13">
        <v>2.5</v>
      </c>
      <c r="AB2" s="13">
        <v>7.5</v>
      </c>
      <c r="AC2" s="13">
        <v>12.5</v>
      </c>
      <c r="AD2" s="13">
        <v>17.5</v>
      </c>
      <c r="AE2" s="13">
        <v>25</v>
      </c>
      <c r="AF2" s="13">
        <v>35</v>
      </c>
      <c r="AG2" s="13">
        <v>45</v>
      </c>
      <c r="AH2" s="13">
        <v>55</v>
      </c>
      <c r="AI2" s="13">
        <v>65</v>
      </c>
      <c r="AJ2" s="13">
        <v>75</v>
      </c>
      <c r="AK2" s="13">
        <v>85</v>
      </c>
      <c r="AL2" s="13">
        <v>95</v>
      </c>
      <c r="AM2" s="13">
        <v>112.5</v>
      </c>
      <c r="AN2" s="13">
        <v>137.5</v>
      </c>
      <c r="AO2" s="13">
        <v>162.5</v>
      </c>
      <c r="AP2" s="13">
        <v>187.5</v>
      </c>
      <c r="AQ2" s="13">
        <v>225</v>
      </c>
      <c r="AR2" s="13">
        <v>275</v>
      </c>
      <c r="AS2" s="13">
        <v>325</v>
      </c>
      <c r="AT2" s="13">
        <v>700</v>
      </c>
      <c r="AU2" s="13" t="s">
        <v>31</v>
      </c>
      <c r="AV2" s="13" t="s">
        <v>32</v>
      </c>
      <c r="AW2" s="13" t="s">
        <v>33</v>
      </c>
      <c r="AX2" s="13" t="s">
        <v>34</v>
      </c>
      <c r="AY2" s="13" t="s">
        <v>35</v>
      </c>
      <c r="AZ2" s="13" t="s">
        <v>36</v>
      </c>
      <c r="BA2" s="13" t="s">
        <v>1465</v>
      </c>
      <c r="BB2" s="13" t="s">
        <v>37</v>
      </c>
      <c r="BC2" s="13" t="s">
        <v>1460</v>
      </c>
      <c r="BD2" s="17" t="s">
        <v>515</v>
      </c>
      <c r="BE2" s="13" t="s">
        <v>514</v>
      </c>
      <c r="BF2" s="13" t="s">
        <v>39</v>
      </c>
    </row>
    <row r="3" spans="1:58">
      <c r="A3" s="2" t="s">
        <v>40</v>
      </c>
      <c r="B3" s="2" t="s">
        <v>41</v>
      </c>
      <c r="C3" s="2" t="s">
        <v>42</v>
      </c>
      <c r="D3" s="2" t="s">
        <v>42</v>
      </c>
      <c r="E3" s="2" t="s">
        <v>501</v>
      </c>
      <c r="F3" s="2" t="s">
        <v>43</v>
      </c>
      <c r="G3" s="22" t="s">
        <v>315</v>
      </c>
      <c r="H3" s="22" t="s">
        <v>315</v>
      </c>
      <c r="I3" s="9" t="s">
        <v>315</v>
      </c>
      <c r="K3" s="2">
        <v>0</v>
      </c>
      <c r="L3" s="11">
        <v>35029</v>
      </c>
      <c r="M3" s="2">
        <v>1995</v>
      </c>
      <c r="N3" s="2" t="s">
        <v>292</v>
      </c>
      <c r="O3" s="2" t="s">
        <v>44</v>
      </c>
      <c r="P3" s="11">
        <v>41936</v>
      </c>
      <c r="Q3" s="9">
        <v>6.09</v>
      </c>
      <c r="S3" s="22">
        <v>4.57</v>
      </c>
      <c r="T3" s="4">
        <v>0.36805555555555558</v>
      </c>
      <c r="U3" s="4">
        <v>0.40138888888888885</v>
      </c>
      <c r="V3" s="4">
        <v>3.333333333333327E-2</v>
      </c>
      <c r="W3" s="2">
        <v>48</v>
      </c>
      <c r="X3" s="2" t="s">
        <v>45</v>
      </c>
      <c r="Y3" s="6" t="str">
        <f>VLOOKUP(X3,Spp!A:B,2,FALSE)</f>
        <v>Canthigaster punctatissima</v>
      </c>
      <c r="Z3" s="7">
        <f t="shared" ref="Z3:Z66" si="0">SUM(AA3:AT3)</f>
        <v>7</v>
      </c>
      <c r="AB3" s="2">
        <v>6</v>
      </c>
      <c r="AF3" s="2">
        <v>1</v>
      </c>
      <c r="AU3" s="2">
        <f>VLOOKUP(Y3,Spp!B:C,2,FALSE)</f>
        <v>1.9699999999999999E-2</v>
      </c>
      <c r="AV3" s="2">
        <f>VLOOKUP(Y3,Spp!B:D,3,FALSE)</f>
        <v>2.9174000000000002</v>
      </c>
      <c r="AW3" s="2">
        <f t="shared" ref="AW3" si="1">((AU3*$AA$2^AV3)*AA3)+((AU3*$AB$2^AV3)*AB3)+((AU3*$AC$2^AV3)*AC3)+((AU3*$AD$2^AV3)*AD3)+((AU3*$AE$2^AV3)*AE3)+((AU3*$AF$2^AV3)*AF3)+((AU3*$AG$2^AV3)*AG3)+((AU3*$AH$2^AV3)*AH3)+((AU3*$AI$2^AV3)*AI3)+((AU3*$AJ$2^AV3)*AJ3)+((AU3*$AK$2^AV3)*AK3)+((AU3*$AL$2^AV3)*AL3)+((AU3*$AM$2^AV3)*AM3)+((AU3*$AN$2^AV3)*AN3)+((AU3*$AO$2^AV3)*AO3)+((AU3*$AP$2^AV3)*AP3)+((AU3*$AQ$2^AV3)*AQ3)+((AU3*$AR$2^AV3)*AR3)+((AU3*$AS$2^AV3)*AS3)+((AU3*$AT$2^AV3)*AT3)</f>
        <v>671.91542557414573</v>
      </c>
      <c r="AX3" s="2" t="e">
        <f>AW3/K3</f>
        <v>#DIV/0!</v>
      </c>
      <c r="AY3" s="2" t="e">
        <f t="shared" ref="AY3" si="2">AX3*10</f>
        <v>#DIV/0!</v>
      </c>
      <c r="AZ3" s="2" t="e">
        <f t="shared" ref="AZ3" si="3">AY3/1000</f>
        <v>#DIV/0!</v>
      </c>
      <c r="BA3" s="2">
        <f t="shared" ref="BA3" si="4">Z3/W3</f>
        <v>0.14583333333333334</v>
      </c>
      <c r="BB3" s="2" t="s">
        <v>315</v>
      </c>
      <c r="BC3" s="2">
        <f>VLOOKUP(Y3,Spp!B:H,7,FALSE)</f>
        <v>3</v>
      </c>
      <c r="BD3" s="5" t="str">
        <f>VLOOKUP(Y3,GFQuimbayo!B:C,2,FALSE)</f>
        <v>IN</v>
      </c>
      <c r="BE3" s="5" t="str">
        <f>VLOOKUP(BD3,GFQuimbayo!E:F,2,FALSE)</f>
        <v>Invertebrivores</v>
      </c>
      <c r="BF3" s="2" t="str">
        <f>VLOOKUP(Y3,Spp!B:L,11,FALSE)</f>
        <v>LC</v>
      </c>
    </row>
    <row r="4" spans="1:58">
      <c r="A4" s="2" t="s">
        <v>40</v>
      </c>
      <c r="B4" s="2" t="s">
        <v>41</v>
      </c>
      <c r="C4" s="2" t="s">
        <v>42</v>
      </c>
      <c r="D4" s="2" t="s">
        <v>42</v>
      </c>
      <c r="E4" s="2" t="s">
        <v>501</v>
      </c>
      <c r="F4" s="2" t="s">
        <v>43</v>
      </c>
      <c r="G4" s="22" t="s">
        <v>315</v>
      </c>
      <c r="H4" s="22" t="s">
        <v>315</v>
      </c>
      <c r="I4" s="9" t="s">
        <v>315</v>
      </c>
      <c r="K4" s="2">
        <v>0</v>
      </c>
      <c r="L4" s="11">
        <v>35029</v>
      </c>
      <c r="M4" s="2">
        <v>1995</v>
      </c>
      <c r="N4" s="2" t="s">
        <v>292</v>
      </c>
      <c r="O4" s="2" t="s">
        <v>44</v>
      </c>
      <c r="P4" s="11">
        <v>41936</v>
      </c>
      <c r="Q4" s="9">
        <v>6.09</v>
      </c>
      <c r="S4" s="22">
        <v>4.57</v>
      </c>
      <c r="T4" s="4">
        <v>0.36805555555555558</v>
      </c>
      <c r="U4" s="4">
        <v>0.40138888888888885</v>
      </c>
      <c r="V4" s="4">
        <v>3.333333333333327E-2</v>
      </c>
      <c r="W4" s="2">
        <v>48</v>
      </c>
      <c r="X4" s="2" t="s">
        <v>49</v>
      </c>
      <c r="Y4" s="6" t="str">
        <f>VLOOKUP(X4,Spp!A:B,2,FALSE)</f>
        <v>Lutjanus novemfasciatus</v>
      </c>
      <c r="Z4" s="7">
        <f t="shared" si="0"/>
        <v>1</v>
      </c>
      <c r="AF4" s="2">
        <v>1</v>
      </c>
      <c r="AU4" s="2">
        <f>VLOOKUP(Y4,Spp!B:C,2,FALSE)</f>
        <v>1.4500000000000001E-2</v>
      </c>
      <c r="AV4" s="2">
        <f>VLOOKUP(Y4,Spp!B:D,3,FALSE)</f>
        <v>3</v>
      </c>
      <c r="AW4" s="2">
        <f t="shared" ref="AW4:AW67" si="5">((AU4*$AA$2^AV4)*AA4)+((AU4*$AB$2^AV4)*AB4)+((AU4*$AC$2^AV4)*AC4)+((AU4*$AD$2^AV4)*AD4)+((AU4*$AE$2^AV4)*AE4)+((AU4*$AF$2^AV4)*AF4)+((AU4*$AG$2^AV4)*AG4)+((AU4*$AH$2^AV4)*AH4)+((AU4*$AI$2^AV4)*AI4)+((AU4*$AJ$2^AV4)*AJ4)+((AU4*$AK$2^AV4)*AK4)+((AU4*$AL$2^AV4)*AL4)+((AU4*$AM$2^AV4)*AM4)+((AU4*$AN$2^AV4)*AN4)+((AU4*$AO$2^AV4)*AO4)+((AU4*$AP$2^AV4)*AP4)+((AU4*$AQ$2^AV4)*AQ4)+((AU4*$AR$2^AV4)*AR4)+((AU4*$AS$2^AV4)*AS4)+((AU4*$AT$2^AV4)*AT4)</f>
        <v>621.6875</v>
      </c>
      <c r="AX4" s="2" t="e">
        <f t="shared" ref="AX4:AX67" si="6">AW4/K4</f>
        <v>#DIV/0!</v>
      </c>
      <c r="AY4" s="2" t="e">
        <f t="shared" ref="AY4:AY67" si="7">AX4*10</f>
        <v>#DIV/0!</v>
      </c>
      <c r="AZ4" s="2" t="e">
        <f t="shared" ref="AZ4:AZ67" si="8">AY4/1000</f>
        <v>#DIV/0!</v>
      </c>
      <c r="BA4" s="2">
        <f t="shared" ref="BA4:BA67" si="9">Z4/W4</f>
        <v>2.0833333333333332E-2</v>
      </c>
      <c r="BB4" s="2" t="s">
        <v>315</v>
      </c>
      <c r="BC4" s="2">
        <f>VLOOKUP(Y4,Spp!B:H,7,FALSE)</f>
        <v>4</v>
      </c>
      <c r="BD4" s="5" t="str">
        <f>VLOOKUP(Y4,GFQuimbayo!B:C,2,FALSE)</f>
        <v>PS</v>
      </c>
      <c r="BE4" s="5" t="str">
        <f>VLOOKUP(BD4,GFQuimbayo!E:F,2,FALSE)</f>
        <v>Piscivores</v>
      </c>
      <c r="BF4" s="2" t="str">
        <f>VLOOKUP(Y4,Spp!B:L,11,FALSE)</f>
        <v>LC</v>
      </c>
    </row>
    <row r="5" spans="1:58">
      <c r="A5" s="2" t="s">
        <v>40</v>
      </c>
      <c r="B5" s="2" t="s">
        <v>41</v>
      </c>
      <c r="C5" s="2" t="s">
        <v>42</v>
      </c>
      <c r="D5" s="2" t="s">
        <v>42</v>
      </c>
      <c r="E5" s="2" t="s">
        <v>501</v>
      </c>
      <c r="F5" s="2" t="s">
        <v>43</v>
      </c>
      <c r="G5" s="22" t="s">
        <v>315</v>
      </c>
      <c r="H5" s="22" t="s">
        <v>315</v>
      </c>
      <c r="I5" s="9" t="s">
        <v>315</v>
      </c>
      <c r="K5" s="2">
        <v>0</v>
      </c>
      <c r="L5" s="11">
        <v>35029</v>
      </c>
      <c r="M5" s="2">
        <v>1995</v>
      </c>
      <c r="N5" s="2" t="s">
        <v>292</v>
      </c>
      <c r="O5" s="2" t="s">
        <v>44</v>
      </c>
      <c r="P5" s="11">
        <v>41936</v>
      </c>
      <c r="Q5" s="9">
        <v>6.09</v>
      </c>
      <c r="S5" s="22">
        <v>4.57</v>
      </c>
      <c r="T5" s="4">
        <v>0.36805555555555558</v>
      </c>
      <c r="U5" s="4">
        <v>0.40138888888888885</v>
      </c>
      <c r="V5" s="4">
        <v>3.333333333333327E-2</v>
      </c>
      <c r="W5" s="2">
        <v>48</v>
      </c>
      <c r="X5" s="2" t="s">
        <v>52</v>
      </c>
      <c r="Y5" s="6" t="str">
        <f>VLOOKUP(X5,Spp!A:B,2,FALSE)</f>
        <v>Ophioblennius steindachneri</v>
      </c>
      <c r="Z5" s="7">
        <f t="shared" si="0"/>
        <v>1</v>
      </c>
      <c r="AB5" s="2">
        <v>1</v>
      </c>
      <c r="AU5" s="2">
        <f>VLOOKUP(Y5,Spp!B:C,2,FALSE)</f>
        <v>3.2399999999999998E-2</v>
      </c>
      <c r="AV5" s="2">
        <f>VLOOKUP(Y5,Spp!B:D,3,FALSE)</f>
        <v>2.379</v>
      </c>
      <c r="AW5" s="2">
        <f t="shared" si="5"/>
        <v>3.9112516180267258</v>
      </c>
      <c r="AX5" s="2" t="e">
        <f t="shared" si="6"/>
        <v>#DIV/0!</v>
      </c>
      <c r="AY5" s="2" t="e">
        <f t="shared" si="7"/>
        <v>#DIV/0!</v>
      </c>
      <c r="AZ5" s="2" t="e">
        <f t="shared" si="8"/>
        <v>#DIV/0!</v>
      </c>
      <c r="BA5" s="2">
        <f t="shared" si="9"/>
        <v>2.0833333333333332E-2</v>
      </c>
      <c r="BB5" s="2" t="s">
        <v>315</v>
      </c>
      <c r="BC5" s="2">
        <f>VLOOKUP(Y5,Spp!B:H,7,FALSE)</f>
        <v>2.7</v>
      </c>
      <c r="BD5" s="5" t="str">
        <f>VLOOKUP(Y5,GFQuimbayo!B:C,2,FALSE)</f>
        <v>HD</v>
      </c>
      <c r="BE5" s="5" t="str">
        <f>VLOOKUP(BD5,GFQuimbayo!E:F,2,FALSE)</f>
        <v>Detritivores</v>
      </c>
      <c r="BF5" s="2" t="str">
        <f>VLOOKUP(Y5,Spp!B:L,11,FALSE)</f>
        <v>LC</v>
      </c>
    </row>
    <row r="6" spans="1:58">
      <c r="A6" s="2" t="s">
        <v>40</v>
      </c>
      <c r="B6" s="2" t="s">
        <v>41</v>
      </c>
      <c r="C6" s="2" t="s">
        <v>42</v>
      </c>
      <c r="D6" s="2" t="s">
        <v>42</v>
      </c>
      <c r="E6" s="2" t="s">
        <v>501</v>
      </c>
      <c r="F6" s="2" t="s">
        <v>43</v>
      </c>
      <c r="G6" s="22" t="s">
        <v>315</v>
      </c>
      <c r="H6" s="22" t="s">
        <v>315</v>
      </c>
      <c r="I6" s="9" t="s">
        <v>315</v>
      </c>
      <c r="K6" s="2">
        <v>0</v>
      </c>
      <c r="L6" s="11">
        <v>35029</v>
      </c>
      <c r="M6" s="2">
        <v>1995</v>
      </c>
      <c r="N6" s="2" t="s">
        <v>292</v>
      </c>
      <c r="O6" s="2" t="s">
        <v>44</v>
      </c>
      <c r="P6" s="11">
        <v>41936</v>
      </c>
      <c r="Q6" s="9">
        <v>6.09</v>
      </c>
      <c r="S6" s="22">
        <v>4.57</v>
      </c>
      <c r="T6" s="4">
        <v>0.36805555555555558</v>
      </c>
      <c r="U6" s="4">
        <v>0.40138888888888885</v>
      </c>
      <c r="V6" s="4">
        <v>3.333333333333327E-2</v>
      </c>
      <c r="W6" s="2">
        <v>48</v>
      </c>
      <c r="X6" s="2" t="s">
        <v>55</v>
      </c>
      <c r="Y6" s="6" t="str">
        <f>VLOOKUP(X6,Spp!A:B,2,FALSE)</f>
        <v>Rypticus bicolor</v>
      </c>
      <c r="Z6" s="7">
        <f t="shared" si="0"/>
        <v>1</v>
      </c>
      <c r="AD6" s="2">
        <v>1</v>
      </c>
      <c r="AU6" s="2">
        <f>VLOOKUP(Y6,Spp!B:C,2,FALSE)</f>
        <v>1.52E-2</v>
      </c>
      <c r="AV6" s="2">
        <f>VLOOKUP(Y6,Spp!B:D,3,FALSE)</f>
        <v>3.0063</v>
      </c>
      <c r="AW6" s="2">
        <f t="shared" si="5"/>
        <v>82.944744501933641</v>
      </c>
      <c r="AX6" s="2" t="e">
        <f t="shared" si="6"/>
        <v>#DIV/0!</v>
      </c>
      <c r="AY6" s="2" t="e">
        <f t="shared" si="7"/>
        <v>#DIV/0!</v>
      </c>
      <c r="AZ6" s="2" t="e">
        <f t="shared" si="8"/>
        <v>#DIV/0!</v>
      </c>
      <c r="BA6" s="2">
        <f t="shared" si="9"/>
        <v>2.0833333333333332E-2</v>
      </c>
      <c r="BB6" s="2" t="s">
        <v>315</v>
      </c>
      <c r="BC6" s="2">
        <f>VLOOKUP(Y6,Spp!B:H,7,FALSE)</f>
        <v>4</v>
      </c>
      <c r="BD6" s="5" t="str">
        <f>VLOOKUP(Y6,GFQuimbayo!B:C,2,FALSE)</f>
        <v>PS</v>
      </c>
      <c r="BE6" s="5" t="str">
        <f>VLOOKUP(BD6,GFQuimbayo!E:F,2,FALSE)</f>
        <v>Piscivores</v>
      </c>
      <c r="BF6" s="2" t="str">
        <f>VLOOKUP(Y6,Spp!B:L,11,FALSE)</f>
        <v>LC</v>
      </c>
    </row>
    <row r="7" spans="1:58">
      <c r="A7" s="2" t="s">
        <v>40</v>
      </c>
      <c r="B7" s="2" t="s">
        <v>41</v>
      </c>
      <c r="C7" s="2" t="s">
        <v>42</v>
      </c>
      <c r="D7" s="2" t="s">
        <v>42</v>
      </c>
      <c r="E7" s="2" t="s">
        <v>501</v>
      </c>
      <c r="F7" s="2" t="s">
        <v>43</v>
      </c>
      <c r="G7" s="22" t="s">
        <v>315</v>
      </c>
      <c r="H7" s="22" t="s">
        <v>315</v>
      </c>
      <c r="I7" s="9" t="s">
        <v>315</v>
      </c>
      <c r="K7" s="2">
        <v>0</v>
      </c>
      <c r="L7" s="11">
        <v>35029</v>
      </c>
      <c r="M7" s="2">
        <v>1995</v>
      </c>
      <c r="N7" s="2" t="s">
        <v>292</v>
      </c>
      <c r="O7" s="2" t="s">
        <v>44</v>
      </c>
      <c r="P7" s="11">
        <v>41936</v>
      </c>
      <c r="Q7" s="9">
        <v>6.09</v>
      </c>
      <c r="S7" s="22">
        <v>4.57</v>
      </c>
      <c r="T7" s="4">
        <v>0.36805555555555558</v>
      </c>
      <c r="U7" s="4">
        <v>0.40138888888888885</v>
      </c>
      <c r="V7" s="4">
        <v>3.333333333333327E-2</v>
      </c>
      <c r="W7" s="2">
        <v>48</v>
      </c>
      <c r="X7" s="2" t="s">
        <v>57</v>
      </c>
      <c r="Y7" s="6" t="str">
        <f>VLOOKUP(X7,Spp!A:B,2,FALSE)</f>
        <v>Serranus psittacinus</v>
      </c>
      <c r="Z7" s="7">
        <f t="shared" si="0"/>
        <v>9</v>
      </c>
      <c r="AB7" s="2">
        <v>7</v>
      </c>
      <c r="AC7" s="2">
        <v>1</v>
      </c>
      <c r="AD7" s="2">
        <v>1</v>
      </c>
      <c r="AU7" s="2">
        <f>VLOOKUP(Y7,Spp!B:C,2,FALSE)</f>
        <v>1.9300000000000001E-2</v>
      </c>
      <c r="AV7" s="2">
        <f>VLOOKUP(Y7,Spp!B:D,3,FALSE)</f>
        <v>2.8511000000000002</v>
      </c>
      <c r="AW7" s="2">
        <f t="shared" si="5"/>
        <v>135.64538117245377</v>
      </c>
      <c r="AX7" s="2" t="e">
        <f t="shared" si="6"/>
        <v>#DIV/0!</v>
      </c>
      <c r="AY7" s="2" t="e">
        <f t="shared" si="7"/>
        <v>#DIV/0!</v>
      </c>
      <c r="AZ7" s="2" t="e">
        <f t="shared" si="8"/>
        <v>#DIV/0!</v>
      </c>
      <c r="BA7" s="2">
        <f t="shared" si="9"/>
        <v>0.1875</v>
      </c>
      <c r="BB7" s="2" t="s">
        <v>315</v>
      </c>
      <c r="BC7" s="2">
        <f>VLOOKUP(Y7,Spp!B:H,7,FALSE)</f>
        <v>3.6</v>
      </c>
      <c r="BD7" s="5" t="str">
        <f>VLOOKUP(Y7,GFQuimbayo!B:C,2,FALSE)</f>
        <v>PS</v>
      </c>
      <c r="BE7" s="5" t="str">
        <f>VLOOKUP(BD7,GFQuimbayo!E:F,2,FALSE)</f>
        <v>Piscivores</v>
      </c>
      <c r="BF7" s="2" t="str">
        <f>VLOOKUP(Y7,Spp!B:L,11,FALSE)</f>
        <v>LC</v>
      </c>
    </row>
    <row r="8" spans="1:58">
      <c r="A8" s="2" t="s">
        <v>40</v>
      </c>
      <c r="B8" s="2" t="s">
        <v>41</v>
      </c>
      <c r="C8" s="2" t="s">
        <v>42</v>
      </c>
      <c r="D8" s="2" t="s">
        <v>42</v>
      </c>
      <c r="E8" s="2" t="s">
        <v>501</v>
      </c>
      <c r="F8" s="2" t="s">
        <v>43</v>
      </c>
      <c r="G8" s="22" t="s">
        <v>315</v>
      </c>
      <c r="H8" s="22" t="s">
        <v>315</v>
      </c>
      <c r="I8" s="9" t="s">
        <v>315</v>
      </c>
      <c r="K8" s="2">
        <v>0</v>
      </c>
      <c r="L8" s="11">
        <v>35029</v>
      </c>
      <c r="M8" s="2">
        <v>1995</v>
      </c>
      <c r="N8" s="2" t="s">
        <v>292</v>
      </c>
      <c r="O8" s="2" t="s">
        <v>44</v>
      </c>
      <c r="P8" s="11">
        <v>41936</v>
      </c>
      <c r="Q8" s="9">
        <v>6.09</v>
      </c>
      <c r="S8" s="22">
        <v>4.57</v>
      </c>
      <c r="T8" s="4">
        <v>0.36805555555555558</v>
      </c>
      <c r="U8" s="4">
        <v>0.40138888888888885</v>
      </c>
      <c r="V8" s="4">
        <v>3.333333333333327E-2</v>
      </c>
      <c r="W8" s="2">
        <v>48</v>
      </c>
      <c r="X8" s="2" t="s">
        <v>59</v>
      </c>
      <c r="Y8" s="6" t="str">
        <f>VLOOKUP(X8,Spp!A:B,2,FALSE)</f>
        <v>Synodus lacertinus</v>
      </c>
      <c r="Z8" s="7">
        <f t="shared" si="0"/>
        <v>1</v>
      </c>
      <c r="AC8" s="2">
        <v>1</v>
      </c>
      <c r="AU8" s="2">
        <f>VLOOKUP(Y8,Spp!B:C,2,FALSE)</f>
        <v>6.4999999999999997E-3</v>
      </c>
      <c r="AV8" s="2">
        <f>VLOOKUP(Y8,Spp!B:D,3,FALSE)</f>
        <v>2.99</v>
      </c>
      <c r="AW8" s="2">
        <f t="shared" si="5"/>
        <v>12.378678841551402</v>
      </c>
      <c r="AX8" s="2" t="e">
        <f t="shared" si="6"/>
        <v>#DIV/0!</v>
      </c>
      <c r="AY8" s="2" t="e">
        <f t="shared" si="7"/>
        <v>#DIV/0!</v>
      </c>
      <c r="AZ8" s="2" t="e">
        <f t="shared" si="8"/>
        <v>#DIV/0!</v>
      </c>
      <c r="BA8" s="2">
        <f t="shared" si="9"/>
        <v>2.0833333333333332E-2</v>
      </c>
      <c r="BB8" s="2" t="s">
        <v>315</v>
      </c>
      <c r="BC8" s="2">
        <f>VLOOKUP(Y8,Spp!B:H,7,FALSE)</f>
        <v>4.2</v>
      </c>
      <c r="BD8" s="5" t="str">
        <f>VLOOKUP(Y8,GFQuimbayo!B:C,2,FALSE)</f>
        <v>PS</v>
      </c>
      <c r="BE8" s="5" t="str">
        <f>VLOOKUP(BD8,GFQuimbayo!E:F,2,FALSE)</f>
        <v>Piscivores</v>
      </c>
      <c r="BF8" s="2" t="str">
        <f>VLOOKUP(Y8,Spp!B:L,11,FALSE)</f>
        <v>LC</v>
      </c>
    </row>
    <row r="9" spans="1:58">
      <c r="A9" s="2" t="s">
        <v>40</v>
      </c>
      <c r="B9" s="2" t="s">
        <v>41</v>
      </c>
      <c r="C9" s="2" t="s">
        <v>42</v>
      </c>
      <c r="D9" s="2" t="s">
        <v>42</v>
      </c>
      <c r="E9" s="2" t="s">
        <v>501</v>
      </c>
      <c r="F9" s="2" t="s">
        <v>43</v>
      </c>
      <c r="G9" s="22" t="s">
        <v>315</v>
      </c>
      <c r="H9" s="22" t="s">
        <v>315</v>
      </c>
      <c r="I9" s="9" t="s">
        <v>315</v>
      </c>
      <c r="K9" s="2">
        <v>0</v>
      </c>
      <c r="L9" s="11">
        <v>35029</v>
      </c>
      <c r="M9" s="2">
        <v>1995</v>
      </c>
      <c r="N9" s="2" t="s">
        <v>292</v>
      </c>
      <c r="O9" s="2" t="s">
        <v>44</v>
      </c>
      <c r="P9" s="11">
        <v>41936</v>
      </c>
      <c r="Q9" s="9">
        <v>6.09</v>
      </c>
      <c r="S9" s="22">
        <v>4.57</v>
      </c>
      <c r="T9" s="4">
        <v>0.36805555555555558</v>
      </c>
      <c r="U9" s="4">
        <v>0.40138888888888885</v>
      </c>
      <c r="V9" s="4">
        <v>3.333333333333327E-2</v>
      </c>
      <c r="W9" s="2">
        <v>48</v>
      </c>
      <c r="X9" s="2" t="s">
        <v>61</v>
      </c>
      <c r="Y9" s="6" t="str">
        <f>VLOOKUP(X9,Spp!A:B,2,FALSE)</f>
        <v>Cirrhitichthys oxycephalus</v>
      </c>
      <c r="Z9" s="7">
        <f t="shared" si="0"/>
        <v>2</v>
      </c>
      <c r="AB9" s="2">
        <v>2</v>
      </c>
      <c r="AU9" s="2">
        <f>VLOOKUP(Y9,Spp!B:C,2,FALSE)</f>
        <v>3.32E-2</v>
      </c>
      <c r="AV9" s="2">
        <f>VLOOKUP(Y9,Spp!B:D,3,FALSE)</f>
        <v>3</v>
      </c>
      <c r="AW9" s="2">
        <f t="shared" si="5"/>
        <v>28.012499999999999</v>
      </c>
      <c r="AX9" s="2" t="e">
        <f t="shared" si="6"/>
        <v>#DIV/0!</v>
      </c>
      <c r="AY9" s="2" t="e">
        <f t="shared" si="7"/>
        <v>#DIV/0!</v>
      </c>
      <c r="AZ9" s="2" t="e">
        <f t="shared" si="8"/>
        <v>#DIV/0!</v>
      </c>
      <c r="BA9" s="2">
        <f t="shared" si="9"/>
        <v>4.1666666666666664E-2</v>
      </c>
      <c r="BB9" s="2" t="s">
        <v>315</v>
      </c>
      <c r="BC9" s="2">
        <f>VLOOKUP(Y9,Spp!B:H,7,FALSE)</f>
        <v>3.9</v>
      </c>
      <c r="BD9" s="5" t="str">
        <f>VLOOKUP(Y9,GFQuimbayo!B:C,2,FALSE)</f>
        <v>IN</v>
      </c>
      <c r="BE9" s="5" t="str">
        <f>VLOOKUP(BD9,GFQuimbayo!E:F,2,FALSE)</f>
        <v>Invertebrivores</v>
      </c>
      <c r="BF9" s="2" t="str">
        <f>VLOOKUP(Y9,Spp!B:L,11,FALSE)</f>
        <v>NE</v>
      </c>
    </row>
    <row r="10" spans="1:58">
      <c r="A10" s="2" t="s">
        <v>40</v>
      </c>
      <c r="B10" s="2" t="s">
        <v>41</v>
      </c>
      <c r="C10" s="2" t="s">
        <v>42</v>
      </c>
      <c r="D10" s="2" t="s">
        <v>42</v>
      </c>
      <c r="E10" s="2" t="s">
        <v>501</v>
      </c>
      <c r="F10" s="2" t="s">
        <v>43</v>
      </c>
      <c r="G10" s="22" t="s">
        <v>315</v>
      </c>
      <c r="H10" s="22" t="s">
        <v>315</v>
      </c>
      <c r="I10" s="9" t="s">
        <v>315</v>
      </c>
      <c r="K10" s="2">
        <v>0</v>
      </c>
      <c r="L10" s="11">
        <v>35029</v>
      </c>
      <c r="M10" s="2">
        <v>1995</v>
      </c>
      <c r="N10" s="2" t="s">
        <v>292</v>
      </c>
      <c r="O10" s="2" t="s">
        <v>44</v>
      </c>
      <c r="P10" s="11">
        <v>41936</v>
      </c>
      <c r="Q10" s="9">
        <v>6.09</v>
      </c>
      <c r="S10" s="22">
        <v>4.57</v>
      </c>
      <c r="T10" s="4">
        <v>0.36805555555555558</v>
      </c>
      <c r="U10" s="4">
        <v>0.40138888888888885</v>
      </c>
      <c r="V10" s="4">
        <v>3.333333333333327E-2</v>
      </c>
      <c r="W10" s="2">
        <v>48</v>
      </c>
      <c r="X10" s="2" t="s">
        <v>64</v>
      </c>
      <c r="Y10" s="6" t="str">
        <f>VLOOKUP(X10,Spp!A:B,2,FALSE)</f>
        <v>Johnrandallia nigrirostris</v>
      </c>
      <c r="Z10" s="7">
        <f t="shared" si="0"/>
        <v>2</v>
      </c>
      <c r="AD10" s="2">
        <v>2</v>
      </c>
      <c r="AU10" s="2">
        <f>VLOOKUP(Y10,Spp!B:C,2,FALSE)</f>
        <v>2.5600000000000001E-2</v>
      </c>
      <c r="AV10" s="2">
        <f>VLOOKUP(Y10,Spp!B:D,3,FALSE)</f>
        <v>3.0005999999999999</v>
      </c>
      <c r="AW10" s="2">
        <f t="shared" si="5"/>
        <v>274.87163761360165</v>
      </c>
      <c r="AX10" s="2" t="e">
        <f t="shared" si="6"/>
        <v>#DIV/0!</v>
      </c>
      <c r="AY10" s="2" t="e">
        <f t="shared" si="7"/>
        <v>#DIV/0!</v>
      </c>
      <c r="AZ10" s="2" t="e">
        <f t="shared" si="8"/>
        <v>#DIV/0!</v>
      </c>
      <c r="BA10" s="2">
        <f t="shared" si="9"/>
        <v>4.1666666666666664E-2</v>
      </c>
      <c r="BB10" s="2" t="s">
        <v>315</v>
      </c>
      <c r="BC10" s="2">
        <f>VLOOKUP(Y10,Spp!B:H,7,FALSE)</f>
        <v>3</v>
      </c>
      <c r="BD10" s="5" t="str">
        <f>VLOOKUP(Y10,GFQuimbayo!B:C,2,FALSE)</f>
        <v>IN</v>
      </c>
      <c r="BE10" s="5" t="str">
        <f>VLOOKUP(BD10,GFQuimbayo!E:F,2,FALSE)</f>
        <v>Invertebrivores</v>
      </c>
      <c r="BF10" s="2" t="str">
        <f>VLOOKUP(Y10,Spp!B:L,11,FALSE)</f>
        <v>LC</v>
      </c>
    </row>
    <row r="11" spans="1:58">
      <c r="A11" s="2" t="s">
        <v>40</v>
      </c>
      <c r="B11" s="2" t="s">
        <v>41</v>
      </c>
      <c r="C11" s="2" t="s">
        <v>42</v>
      </c>
      <c r="D11" s="2" t="s">
        <v>42</v>
      </c>
      <c r="E11" s="2" t="s">
        <v>501</v>
      </c>
      <c r="F11" s="2" t="s">
        <v>43</v>
      </c>
      <c r="G11" s="22" t="s">
        <v>315</v>
      </c>
      <c r="H11" s="22" t="s">
        <v>315</v>
      </c>
      <c r="I11" s="9" t="s">
        <v>315</v>
      </c>
      <c r="K11" s="2">
        <v>0</v>
      </c>
      <c r="L11" s="11">
        <v>35029</v>
      </c>
      <c r="M11" s="2">
        <v>1995</v>
      </c>
      <c r="N11" s="2" t="s">
        <v>292</v>
      </c>
      <c r="O11" s="2" t="s">
        <v>44</v>
      </c>
      <c r="P11" s="11">
        <v>41936</v>
      </c>
      <c r="Q11" s="9">
        <v>6.09</v>
      </c>
      <c r="S11" s="22">
        <v>4.57</v>
      </c>
      <c r="T11" s="4">
        <v>0.36805555555555558</v>
      </c>
      <c r="U11" s="4">
        <v>0.40138888888888885</v>
      </c>
      <c r="V11" s="4">
        <v>3.333333333333327E-2</v>
      </c>
      <c r="W11" s="2">
        <v>48</v>
      </c>
      <c r="X11" s="2" t="s">
        <v>66</v>
      </c>
      <c r="Y11" s="6" t="str">
        <f>VLOOKUP(X11,Spp!A:B,2,FALSE)</f>
        <v>Kyphosus elegans</v>
      </c>
      <c r="Z11" s="7">
        <f t="shared" si="0"/>
        <v>2</v>
      </c>
      <c r="AC11" s="2">
        <v>2</v>
      </c>
      <c r="AU11" s="2">
        <f>VLOOKUP(Y11,Spp!B:C,2,FALSE)</f>
        <v>2.18E-2</v>
      </c>
      <c r="AV11" s="2">
        <f>VLOOKUP(Y11,Spp!B:D,3,FALSE)</f>
        <v>3.0053000000000001</v>
      </c>
      <c r="AW11" s="2">
        <f t="shared" si="5"/>
        <v>86.303846306101434</v>
      </c>
      <c r="AX11" s="2" t="e">
        <f t="shared" si="6"/>
        <v>#DIV/0!</v>
      </c>
      <c r="AY11" s="2" t="e">
        <f t="shared" si="7"/>
        <v>#DIV/0!</v>
      </c>
      <c r="AZ11" s="2" t="e">
        <f t="shared" si="8"/>
        <v>#DIV/0!</v>
      </c>
      <c r="BA11" s="2">
        <f t="shared" si="9"/>
        <v>4.1666666666666664E-2</v>
      </c>
      <c r="BB11" s="2" t="s">
        <v>315</v>
      </c>
      <c r="BC11" s="2">
        <f>VLOOKUP(Y11,Spp!B:H,7,FALSE)</f>
        <v>2.9</v>
      </c>
      <c r="BD11" s="5" t="str">
        <f>VLOOKUP(Y11,GFQuimbayo!B:C,2,FALSE)</f>
        <v>HM</v>
      </c>
      <c r="BE11" s="5" t="str">
        <f>VLOOKUP(BD11,GFQuimbayo!E:F,2,FALSE)</f>
        <v>Macroalgae feeders</v>
      </c>
      <c r="BF11" s="2" t="str">
        <f>VLOOKUP(Y11,Spp!B:L,11,FALSE)</f>
        <v>LC</v>
      </c>
    </row>
    <row r="12" spans="1:58">
      <c r="A12" s="2" t="s">
        <v>40</v>
      </c>
      <c r="B12" s="2" t="s">
        <v>41</v>
      </c>
      <c r="C12" s="2" t="s">
        <v>42</v>
      </c>
      <c r="D12" s="2" t="s">
        <v>42</v>
      </c>
      <c r="E12" s="2" t="s">
        <v>501</v>
      </c>
      <c r="F12" s="2" t="s">
        <v>43</v>
      </c>
      <c r="G12" s="22" t="s">
        <v>315</v>
      </c>
      <c r="H12" s="22" t="s">
        <v>315</v>
      </c>
      <c r="I12" s="9" t="s">
        <v>315</v>
      </c>
      <c r="K12" s="2">
        <v>0</v>
      </c>
      <c r="L12" s="11">
        <v>35029</v>
      </c>
      <c r="M12" s="2">
        <v>1995</v>
      </c>
      <c r="N12" s="2" t="s">
        <v>292</v>
      </c>
      <c r="O12" s="2" t="s">
        <v>44</v>
      </c>
      <c r="P12" s="11">
        <v>41936</v>
      </c>
      <c r="Q12" s="9">
        <v>6.09</v>
      </c>
      <c r="S12" s="22">
        <v>4.57</v>
      </c>
      <c r="T12" s="4">
        <v>0.36805555555555558</v>
      </c>
      <c r="U12" s="4">
        <v>0.40138888888888885</v>
      </c>
      <c r="V12" s="4">
        <v>3.333333333333327E-2</v>
      </c>
      <c r="W12" s="2">
        <v>48</v>
      </c>
      <c r="X12" s="2" t="s">
        <v>68</v>
      </c>
      <c r="Y12" s="6" t="str">
        <f>VLOOKUP(X12,Spp!A:B,2,FALSE)</f>
        <v>Pseudobalistes naufragium</v>
      </c>
      <c r="Z12" s="7">
        <f t="shared" si="0"/>
        <v>2</v>
      </c>
      <c r="AG12" s="2">
        <v>2</v>
      </c>
      <c r="AU12" s="2">
        <f>VLOOKUP(Y12,Spp!B:C,2,FALSE)</f>
        <v>0.12970000000000001</v>
      </c>
      <c r="AV12" s="2">
        <f>VLOOKUP(Y12,Spp!B:D,3,FALSE)</f>
        <v>2.6061000000000001</v>
      </c>
      <c r="AW12" s="2">
        <f t="shared" si="5"/>
        <v>5277.2431385475293</v>
      </c>
      <c r="AX12" s="2" t="e">
        <f t="shared" si="6"/>
        <v>#DIV/0!</v>
      </c>
      <c r="AY12" s="2" t="e">
        <f t="shared" si="7"/>
        <v>#DIV/0!</v>
      </c>
      <c r="AZ12" s="2" t="e">
        <f t="shared" si="8"/>
        <v>#DIV/0!</v>
      </c>
      <c r="BA12" s="2">
        <f t="shared" si="9"/>
        <v>4.1666666666666664E-2</v>
      </c>
      <c r="BB12" s="2" t="s">
        <v>315</v>
      </c>
      <c r="BC12" s="2">
        <f>VLOOKUP(Y12,Spp!B:H,7,FALSE)</f>
        <v>3.8</v>
      </c>
      <c r="BD12" s="5" t="str">
        <f>VLOOKUP(Y12,GFQuimbayo!B:C,2,FALSE)</f>
        <v>IN</v>
      </c>
      <c r="BE12" s="5" t="str">
        <f>VLOOKUP(BD12,GFQuimbayo!E:F,2,FALSE)</f>
        <v>Invertebrivores</v>
      </c>
      <c r="BF12" s="2" t="str">
        <f>VLOOKUP(Y12,Spp!B:L,11,FALSE)</f>
        <v>LC</v>
      </c>
    </row>
    <row r="13" spans="1:58">
      <c r="A13" s="2" t="s">
        <v>40</v>
      </c>
      <c r="B13" s="2" t="s">
        <v>41</v>
      </c>
      <c r="C13" s="2" t="s">
        <v>42</v>
      </c>
      <c r="D13" s="2" t="s">
        <v>42</v>
      </c>
      <c r="E13" s="2" t="s">
        <v>501</v>
      </c>
      <c r="F13" s="2" t="s">
        <v>43</v>
      </c>
      <c r="G13" s="22" t="s">
        <v>315</v>
      </c>
      <c r="H13" s="22" t="s">
        <v>315</v>
      </c>
      <c r="I13" s="9" t="s">
        <v>315</v>
      </c>
      <c r="K13" s="2">
        <v>0</v>
      </c>
      <c r="L13" s="11">
        <v>35029</v>
      </c>
      <c r="M13" s="2">
        <v>1995</v>
      </c>
      <c r="N13" s="2" t="s">
        <v>292</v>
      </c>
      <c r="O13" s="2" t="s">
        <v>44</v>
      </c>
      <c r="P13" s="11">
        <v>41936</v>
      </c>
      <c r="Q13" s="9">
        <v>6.09</v>
      </c>
      <c r="S13" s="22">
        <v>4.57</v>
      </c>
      <c r="T13" s="4">
        <v>0.36805555555555558</v>
      </c>
      <c r="U13" s="4">
        <v>0.40138888888888885</v>
      </c>
      <c r="V13" s="4">
        <v>3.333333333333327E-2</v>
      </c>
      <c r="W13" s="2">
        <v>48</v>
      </c>
      <c r="X13" s="2" t="s">
        <v>70</v>
      </c>
      <c r="Y13" s="6" t="str">
        <f>VLOOKUP(X13,Spp!A:B,2,FALSE)</f>
        <v>Chaetodon humeralis</v>
      </c>
      <c r="Z13" s="7">
        <f t="shared" si="0"/>
        <v>3</v>
      </c>
      <c r="AB13" s="2">
        <v>3</v>
      </c>
      <c r="AU13" s="2">
        <f>VLOOKUP(Y13,Spp!B:C,2,FALSE)</f>
        <v>2.9600000000000001E-2</v>
      </c>
      <c r="AV13" s="2">
        <f>VLOOKUP(Y13,Spp!B:D,3,FALSE)</f>
        <v>2.9895</v>
      </c>
      <c r="AW13" s="2">
        <f t="shared" si="5"/>
        <v>36.678250535526004</v>
      </c>
      <c r="AX13" s="2" t="e">
        <f t="shared" si="6"/>
        <v>#DIV/0!</v>
      </c>
      <c r="AY13" s="2" t="e">
        <f t="shared" si="7"/>
        <v>#DIV/0!</v>
      </c>
      <c r="AZ13" s="2" t="e">
        <f t="shared" si="8"/>
        <v>#DIV/0!</v>
      </c>
      <c r="BA13" s="2">
        <f t="shared" si="9"/>
        <v>6.25E-2</v>
      </c>
      <c r="BB13" s="2" t="s">
        <v>315</v>
      </c>
      <c r="BC13" s="2">
        <f>VLOOKUP(Y13,Spp!B:H,7,FALSE)</f>
        <v>2.7</v>
      </c>
      <c r="BD13" s="5" t="str">
        <f>VLOOKUP(Y13,GFQuimbayo!B:C,2,FALSE)</f>
        <v>OM</v>
      </c>
      <c r="BE13" s="5" t="str">
        <f>VLOOKUP(BD13,GFQuimbayo!E:F,2,FALSE)</f>
        <v>Omnivores</v>
      </c>
      <c r="BF13" s="2" t="str">
        <f>VLOOKUP(Y13,Spp!B:L,11,FALSE)</f>
        <v>LC</v>
      </c>
    </row>
    <row r="14" spans="1:58">
      <c r="A14" s="2" t="s">
        <v>40</v>
      </c>
      <c r="B14" s="2" t="s">
        <v>41</v>
      </c>
      <c r="C14" s="2" t="s">
        <v>42</v>
      </c>
      <c r="D14" s="2" t="s">
        <v>42</v>
      </c>
      <c r="E14" s="2" t="s">
        <v>501</v>
      </c>
      <c r="F14" s="2" t="s">
        <v>43</v>
      </c>
      <c r="G14" s="22" t="s">
        <v>315</v>
      </c>
      <c r="H14" s="22" t="s">
        <v>315</v>
      </c>
      <c r="I14" s="9" t="s">
        <v>315</v>
      </c>
      <c r="K14" s="2">
        <v>0</v>
      </c>
      <c r="L14" s="11">
        <v>35029</v>
      </c>
      <c r="M14" s="2">
        <v>1995</v>
      </c>
      <c r="N14" s="2" t="s">
        <v>292</v>
      </c>
      <c r="O14" s="2" t="s">
        <v>44</v>
      </c>
      <c r="P14" s="11">
        <v>41936</v>
      </c>
      <c r="Q14" s="9">
        <v>6.09</v>
      </c>
      <c r="S14" s="22">
        <v>4.57</v>
      </c>
      <c r="T14" s="4">
        <v>0.36805555555555558</v>
      </c>
      <c r="U14" s="4">
        <v>0.40138888888888885</v>
      </c>
      <c r="V14" s="4">
        <v>3.333333333333327E-2</v>
      </c>
      <c r="W14" s="2">
        <v>48</v>
      </c>
      <c r="X14" s="2" t="s">
        <v>72</v>
      </c>
      <c r="Y14" s="6" t="str">
        <f>VLOOKUP(X14,Spp!A:B,2,FALSE)</f>
        <v>Scarus ghobban</v>
      </c>
      <c r="Z14" s="7">
        <f t="shared" si="0"/>
        <v>23</v>
      </c>
      <c r="AD14" s="2">
        <v>3</v>
      </c>
      <c r="AE14" s="2">
        <v>20</v>
      </c>
      <c r="AU14" s="2">
        <f>VLOOKUP(Y14,Spp!B:C,2,FALSE)</f>
        <v>2.3300000000000001E-2</v>
      </c>
      <c r="AV14" s="2">
        <f>VLOOKUP(Y14,Spp!B:D,3,FALSE)</f>
        <v>2.919</v>
      </c>
      <c r="AW14" s="2">
        <f t="shared" si="5"/>
        <v>5907.2301815894334</v>
      </c>
      <c r="AX14" s="2" t="e">
        <f t="shared" si="6"/>
        <v>#DIV/0!</v>
      </c>
      <c r="AY14" s="2" t="e">
        <f t="shared" si="7"/>
        <v>#DIV/0!</v>
      </c>
      <c r="AZ14" s="2" t="e">
        <f t="shared" si="8"/>
        <v>#DIV/0!</v>
      </c>
      <c r="BA14" s="2">
        <f t="shared" si="9"/>
        <v>0.47916666666666669</v>
      </c>
      <c r="BB14" s="2" t="s">
        <v>315</v>
      </c>
      <c r="BC14" s="2">
        <f>VLOOKUP(Y14,Spp!B:H,7,FALSE)</f>
        <v>2</v>
      </c>
      <c r="BD14" s="5" t="str">
        <f>VLOOKUP(Y14,GFQuimbayo!B:C,2,FALSE)</f>
        <v>HM</v>
      </c>
      <c r="BE14" s="5" t="str">
        <f>VLOOKUP(BD14,GFQuimbayo!E:F,2,FALSE)</f>
        <v>Macroalgae feeders</v>
      </c>
      <c r="BF14" s="2" t="str">
        <f>VLOOKUP(Y14,Spp!B:L,11,FALSE)</f>
        <v>LC</v>
      </c>
    </row>
    <row r="15" spans="1:58">
      <c r="A15" s="2" t="s">
        <v>40</v>
      </c>
      <c r="B15" s="2" t="s">
        <v>41</v>
      </c>
      <c r="C15" s="2" t="s">
        <v>42</v>
      </c>
      <c r="D15" s="2" t="s">
        <v>42</v>
      </c>
      <c r="E15" s="2" t="s">
        <v>501</v>
      </c>
      <c r="F15" s="2" t="s">
        <v>43</v>
      </c>
      <c r="G15" s="22" t="s">
        <v>315</v>
      </c>
      <c r="H15" s="22" t="s">
        <v>315</v>
      </c>
      <c r="I15" s="9" t="s">
        <v>315</v>
      </c>
      <c r="K15" s="2">
        <v>0</v>
      </c>
      <c r="L15" s="11">
        <v>35029</v>
      </c>
      <c r="M15" s="2">
        <v>1995</v>
      </c>
      <c r="N15" s="2" t="s">
        <v>292</v>
      </c>
      <c r="O15" s="2" t="s">
        <v>44</v>
      </c>
      <c r="P15" s="11">
        <v>41936</v>
      </c>
      <c r="Q15" s="9">
        <v>6.09</v>
      </c>
      <c r="S15" s="22">
        <v>4.57</v>
      </c>
      <c r="T15" s="4">
        <v>0.36805555555555558</v>
      </c>
      <c r="U15" s="4">
        <v>0.40138888888888885</v>
      </c>
      <c r="V15" s="4">
        <v>3.333333333333327E-2</v>
      </c>
      <c r="W15" s="2">
        <v>48</v>
      </c>
      <c r="X15" s="2" t="s">
        <v>74</v>
      </c>
      <c r="Y15" s="6" t="str">
        <f>VLOOKUP(X15,Spp!A:B,2,FALSE)</f>
        <v>Stegastes flavilatus</v>
      </c>
      <c r="Z15" s="7">
        <f t="shared" si="0"/>
        <v>10</v>
      </c>
      <c r="AB15" s="2">
        <v>7</v>
      </c>
      <c r="AC15" s="2">
        <v>3</v>
      </c>
      <c r="AU15" s="2">
        <f>VLOOKUP(Y15,Spp!B:C,2,FALSE)</f>
        <v>3.49E-2</v>
      </c>
      <c r="AV15" s="2">
        <f>VLOOKUP(Y15,Spp!B:D,3,FALSE)</f>
        <v>2.9108999999999998</v>
      </c>
      <c r="AW15" s="2">
        <f t="shared" si="5"/>
        <v>249.41039708889383</v>
      </c>
      <c r="AX15" s="2" t="e">
        <f t="shared" si="6"/>
        <v>#DIV/0!</v>
      </c>
      <c r="AY15" s="2" t="e">
        <f t="shared" si="7"/>
        <v>#DIV/0!</v>
      </c>
      <c r="AZ15" s="2" t="e">
        <f t="shared" si="8"/>
        <v>#DIV/0!</v>
      </c>
      <c r="BA15" s="2">
        <f t="shared" si="9"/>
        <v>0.20833333333333334</v>
      </c>
      <c r="BB15" s="2" t="s">
        <v>315</v>
      </c>
      <c r="BC15" s="2">
        <f>VLOOKUP(Y15,Spp!B:H,7,FALSE)</f>
        <v>2</v>
      </c>
      <c r="BD15" s="5" t="str">
        <f>VLOOKUP(Y15,GFQuimbayo!B:C,2,FALSE)</f>
        <v>HD</v>
      </c>
      <c r="BE15" s="5" t="str">
        <f>VLOOKUP(BD15,GFQuimbayo!E:F,2,FALSE)</f>
        <v>Detritivores</v>
      </c>
      <c r="BF15" s="2" t="str">
        <f>VLOOKUP(Y15,Spp!B:L,11,FALSE)</f>
        <v>LC</v>
      </c>
    </row>
    <row r="16" spans="1:58">
      <c r="A16" s="2" t="s">
        <v>40</v>
      </c>
      <c r="B16" s="2" t="s">
        <v>41</v>
      </c>
      <c r="C16" s="2" t="s">
        <v>42</v>
      </c>
      <c r="D16" s="2" t="s">
        <v>42</v>
      </c>
      <c r="E16" s="2" t="s">
        <v>501</v>
      </c>
      <c r="F16" s="2" t="s">
        <v>43</v>
      </c>
      <c r="G16" s="22" t="s">
        <v>315</v>
      </c>
      <c r="H16" s="22" t="s">
        <v>315</v>
      </c>
      <c r="I16" s="9" t="s">
        <v>315</v>
      </c>
      <c r="K16" s="2">
        <v>0</v>
      </c>
      <c r="L16" s="11">
        <v>35029</v>
      </c>
      <c r="M16" s="2">
        <v>1995</v>
      </c>
      <c r="N16" s="2" t="s">
        <v>292</v>
      </c>
      <c r="O16" s="2" t="s">
        <v>44</v>
      </c>
      <c r="P16" s="11">
        <v>41936</v>
      </c>
      <c r="Q16" s="9">
        <v>6.09</v>
      </c>
      <c r="S16" s="22">
        <v>4.57</v>
      </c>
      <c r="T16" s="4">
        <v>0.36805555555555558</v>
      </c>
      <c r="U16" s="4">
        <v>0.40138888888888885</v>
      </c>
      <c r="V16" s="4">
        <v>3.333333333333327E-2</v>
      </c>
      <c r="W16" s="2">
        <v>48</v>
      </c>
      <c r="X16" s="2" t="s">
        <v>76</v>
      </c>
      <c r="Y16" s="6" t="str">
        <f>VLOOKUP(X16,Spp!A:B,2,FALSE)</f>
        <v>Calamus brachysomus</v>
      </c>
      <c r="Z16" s="7">
        <f t="shared" si="0"/>
        <v>4</v>
      </c>
      <c r="AE16" s="2">
        <v>4</v>
      </c>
      <c r="AU16" s="2">
        <f>VLOOKUP(Y16,Spp!B:C,2,FALSE)</f>
        <v>0.39750000000000002</v>
      </c>
      <c r="AV16" s="2">
        <f>VLOOKUP(Y16,Spp!B:D,3,FALSE)</f>
        <v>2.8761000000000001</v>
      </c>
      <c r="AW16" s="2">
        <f t="shared" si="5"/>
        <v>16672.94752306744</v>
      </c>
      <c r="AX16" s="2" t="e">
        <f t="shared" si="6"/>
        <v>#DIV/0!</v>
      </c>
      <c r="AY16" s="2" t="e">
        <f t="shared" si="7"/>
        <v>#DIV/0!</v>
      </c>
      <c r="AZ16" s="2" t="e">
        <f t="shared" si="8"/>
        <v>#DIV/0!</v>
      </c>
      <c r="BA16" s="2">
        <f t="shared" si="9"/>
        <v>8.3333333333333329E-2</v>
      </c>
      <c r="BB16" s="2" t="s">
        <v>315</v>
      </c>
      <c r="BC16" s="2">
        <f>VLOOKUP(Y16,Spp!B:H,7,FALSE)</f>
        <v>3.5</v>
      </c>
      <c r="BD16" s="5" t="str">
        <f>VLOOKUP(Y16,GFQuimbayo!B:C,2,FALSE)</f>
        <v>IN</v>
      </c>
      <c r="BE16" s="5" t="str">
        <f>VLOOKUP(BD16,GFQuimbayo!E:F,2,FALSE)</f>
        <v>Invertebrivores</v>
      </c>
      <c r="BF16" s="2" t="str">
        <f>VLOOKUP(Y16,Spp!B:L,11,FALSE)</f>
        <v>NE</v>
      </c>
    </row>
    <row r="17" spans="1:58">
      <c r="A17" s="2" t="s">
        <v>40</v>
      </c>
      <c r="B17" s="2" t="s">
        <v>41</v>
      </c>
      <c r="C17" s="2" t="s">
        <v>42</v>
      </c>
      <c r="D17" s="2" t="s">
        <v>42</v>
      </c>
      <c r="E17" s="2" t="s">
        <v>501</v>
      </c>
      <c r="F17" s="2" t="s">
        <v>43</v>
      </c>
      <c r="G17" s="22" t="s">
        <v>315</v>
      </c>
      <c r="H17" s="22" t="s">
        <v>315</v>
      </c>
      <c r="I17" s="9" t="s">
        <v>315</v>
      </c>
      <c r="K17" s="2">
        <v>0</v>
      </c>
      <c r="L17" s="11">
        <v>35029</v>
      </c>
      <c r="M17" s="2">
        <v>1995</v>
      </c>
      <c r="N17" s="2" t="s">
        <v>292</v>
      </c>
      <c r="O17" s="2" t="s">
        <v>44</v>
      </c>
      <c r="P17" s="11">
        <v>41936</v>
      </c>
      <c r="Q17" s="9">
        <v>6.09</v>
      </c>
      <c r="S17" s="22">
        <v>4.57</v>
      </c>
      <c r="T17" s="4">
        <v>0.36805555555555558</v>
      </c>
      <c r="U17" s="4">
        <v>0.40138888888888885</v>
      </c>
      <c r="V17" s="4">
        <v>3.333333333333327E-2</v>
      </c>
      <c r="W17" s="2">
        <v>48</v>
      </c>
      <c r="X17" s="2" t="s">
        <v>78</v>
      </c>
      <c r="Y17" s="6" t="str">
        <f>VLOOKUP(X17,Spp!A:B,2,FALSE)</f>
        <v>Halichoeres chierchiae</v>
      </c>
      <c r="Z17" s="7">
        <f t="shared" si="0"/>
        <v>49</v>
      </c>
      <c r="AB17" s="2">
        <v>19</v>
      </c>
      <c r="AC17" s="2">
        <v>20</v>
      </c>
      <c r="AD17" s="2">
        <v>10</v>
      </c>
      <c r="AU17" s="2">
        <f>VLOOKUP(Y17,Spp!B:C,2,FALSE)</f>
        <v>1.26E-2</v>
      </c>
      <c r="AV17" s="2">
        <f>VLOOKUP(Y17,Spp!B:D,3,FALSE)</f>
        <v>3.0672999999999999</v>
      </c>
      <c r="AW17" s="2">
        <f t="shared" si="5"/>
        <v>1517.7766649290654</v>
      </c>
      <c r="AX17" s="2" t="e">
        <f t="shared" si="6"/>
        <v>#DIV/0!</v>
      </c>
      <c r="AY17" s="2" t="e">
        <f t="shared" si="7"/>
        <v>#DIV/0!</v>
      </c>
      <c r="AZ17" s="2" t="e">
        <f t="shared" si="8"/>
        <v>#DIV/0!</v>
      </c>
      <c r="BA17" s="2">
        <f t="shared" si="9"/>
        <v>1.0208333333333333</v>
      </c>
      <c r="BB17" s="2" t="s">
        <v>315</v>
      </c>
      <c r="BC17" s="2">
        <f>VLOOKUP(Y17,Spp!B:H,7,FALSE)</f>
        <v>3.5</v>
      </c>
      <c r="BD17" s="5" t="str">
        <f>VLOOKUP(Y17,GFQuimbayo!B:C,2,FALSE)</f>
        <v>IN</v>
      </c>
      <c r="BE17" s="5" t="str">
        <f>VLOOKUP(BD17,GFQuimbayo!E:F,2,FALSE)</f>
        <v>Invertebrivores</v>
      </c>
      <c r="BF17" s="2" t="str">
        <f>VLOOKUP(Y17,Spp!B:L,11,FALSE)</f>
        <v>LC</v>
      </c>
    </row>
    <row r="18" spans="1:58">
      <c r="A18" s="2" t="s">
        <v>40</v>
      </c>
      <c r="B18" s="2" t="s">
        <v>41</v>
      </c>
      <c r="C18" s="2" t="s">
        <v>42</v>
      </c>
      <c r="D18" s="2" t="s">
        <v>42</v>
      </c>
      <c r="E18" s="2" t="s">
        <v>501</v>
      </c>
      <c r="F18" s="2" t="s">
        <v>43</v>
      </c>
      <c r="G18" s="22" t="s">
        <v>315</v>
      </c>
      <c r="H18" s="22" t="s">
        <v>315</v>
      </c>
      <c r="I18" s="9" t="s">
        <v>315</v>
      </c>
      <c r="K18" s="2">
        <v>0</v>
      </c>
      <c r="L18" s="11">
        <v>35029</v>
      </c>
      <c r="M18" s="2">
        <v>1995</v>
      </c>
      <c r="N18" s="2" t="s">
        <v>292</v>
      </c>
      <c r="O18" s="2" t="s">
        <v>44</v>
      </c>
      <c r="P18" s="11">
        <v>41936</v>
      </c>
      <c r="Q18" s="9">
        <v>6.09</v>
      </c>
      <c r="S18" s="22">
        <v>4.57</v>
      </c>
      <c r="T18" s="4">
        <v>0.36805555555555558</v>
      </c>
      <c r="U18" s="4">
        <v>0.40138888888888885</v>
      </c>
      <c r="V18" s="4">
        <v>3.333333333333327E-2</v>
      </c>
      <c r="W18" s="2">
        <v>48</v>
      </c>
      <c r="X18" s="2" t="s">
        <v>80</v>
      </c>
      <c r="Y18" s="6" t="str">
        <f>VLOOKUP(X18,Spp!A:B,2,FALSE)</f>
        <v>Sufflamen verres</v>
      </c>
      <c r="Z18" s="7">
        <f t="shared" si="0"/>
        <v>11</v>
      </c>
      <c r="AD18" s="2">
        <v>5</v>
      </c>
      <c r="AE18" s="2">
        <v>6</v>
      </c>
      <c r="AU18" s="2">
        <f>VLOOKUP(Y18,Spp!B:C,2,FALSE)</f>
        <v>2.4899999999999999E-2</v>
      </c>
      <c r="AV18" s="2">
        <f>VLOOKUP(Y18,Spp!B:D,3,FALSE)</f>
        <v>3.0129999999999999</v>
      </c>
      <c r="AW18" s="2">
        <f t="shared" si="5"/>
        <v>3126.6674356858034</v>
      </c>
      <c r="AX18" s="2" t="e">
        <f t="shared" si="6"/>
        <v>#DIV/0!</v>
      </c>
      <c r="AY18" s="2" t="e">
        <f t="shared" si="7"/>
        <v>#DIV/0!</v>
      </c>
      <c r="AZ18" s="2" t="e">
        <f t="shared" si="8"/>
        <v>#DIV/0!</v>
      </c>
      <c r="BA18" s="2">
        <f t="shared" si="9"/>
        <v>0.22916666666666666</v>
      </c>
      <c r="BB18" s="2" t="s">
        <v>315</v>
      </c>
      <c r="BC18" s="2">
        <f>VLOOKUP(Y18,Spp!B:H,7,FALSE)</f>
        <v>3.3</v>
      </c>
      <c r="BD18" s="5" t="str">
        <f>VLOOKUP(Y18,GFQuimbayo!B:C,2,FALSE)</f>
        <v>IN</v>
      </c>
      <c r="BE18" s="5" t="str">
        <f>VLOOKUP(BD18,GFQuimbayo!E:F,2,FALSE)</f>
        <v>Invertebrivores</v>
      </c>
      <c r="BF18" s="2" t="str">
        <f>VLOOKUP(Y18,Spp!B:L,11,FALSE)</f>
        <v>LC</v>
      </c>
    </row>
    <row r="19" spans="1:58">
      <c r="A19" s="2" t="s">
        <v>40</v>
      </c>
      <c r="B19" s="2" t="s">
        <v>41</v>
      </c>
      <c r="C19" s="2" t="s">
        <v>42</v>
      </c>
      <c r="D19" s="2" t="s">
        <v>42</v>
      </c>
      <c r="E19" s="2" t="s">
        <v>501</v>
      </c>
      <c r="F19" s="2" t="s">
        <v>43</v>
      </c>
      <c r="G19" s="22" t="s">
        <v>315</v>
      </c>
      <c r="H19" s="22" t="s">
        <v>315</v>
      </c>
      <c r="I19" s="9" t="s">
        <v>315</v>
      </c>
      <c r="K19" s="2">
        <v>0</v>
      </c>
      <c r="L19" s="11">
        <v>35029</v>
      </c>
      <c r="M19" s="2">
        <v>1995</v>
      </c>
      <c r="N19" s="2" t="s">
        <v>292</v>
      </c>
      <c r="O19" s="2" t="s">
        <v>44</v>
      </c>
      <c r="P19" s="11">
        <v>41936</v>
      </c>
      <c r="Q19" s="9">
        <v>6.09</v>
      </c>
      <c r="S19" s="22">
        <v>4.57</v>
      </c>
      <c r="T19" s="4">
        <v>0.36805555555555558</v>
      </c>
      <c r="U19" s="4">
        <v>0.40138888888888885</v>
      </c>
      <c r="V19" s="4">
        <v>3.333333333333327E-2</v>
      </c>
      <c r="W19" s="2">
        <v>48</v>
      </c>
      <c r="X19" s="2" t="s">
        <v>82</v>
      </c>
      <c r="Y19" s="6" t="str">
        <f>VLOOKUP(X19,Spp!A:B,2,FALSE)</f>
        <v>Odontoscion xanthops</v>
      </c>
      <c r="Z19" s="7">
        <f t="shared" si="0"/>
        <v>30</v>
      </c>
      <c r="AC19" s="2">
        <v>1</v>
      </c>
      <c r="AD19" s="2">
        <v>28</v>
      </c>
      <c r="AE19" s="2">
        <v>1</v>
      </c>
      <c r="AU19" s="2">
        <f>VLOOKUP(Y19,Spp!B:C,2,FALSE)</f>
        <v>9.3299999999999998E-3</v>
      </c>
      <c r="AV19" s="2">
        <f>VLOOKUP(Y19,Spp!B:D,3,FALSE)</f>
        <v>3.09</v>
      </c>
      <c r="AW19" s="2">
        <f t="shared" si="5"/>
        <v>2029.0946831459116</v>
      </c>
      <c r="AX19" s="2" t="e">
        <f t="shared" si="6"/>
        <v>#DIV/0!</v>
      </c>
      <c r="AY19" s="2" t="e">
        <f t="shared" si="7"/>
        <v>#DIV/0!</v>
      </c>
      <c r="AZ19" s="2" t="e">
        <f t="shared" si="8"/>
        <v>#DIV/0!</v>
      </c>
      <c r="BA19" s="2">
        <f t="shared" si="9"/>
        <v>0.625</v>
      </c>
      <c r="BB19" s="2" t="s">
        <v>315</v>
      </c>
      <c r="BC19" s="2">
        <f>VLOOKUP(Y19,Spp!B:H,7,FALSE)</f>
        <v>3.7</v>
      </c>
      <c r="BD19" s="5" t="str">
        <f>VLOOKUP(Y19,GFQuimbayo!B:C,2,FALSE)</f>
        <v>PK</v>
      </c>
      <c r="BE19" s="5" t="str">
        <f>VLOOKUP(BD19,GFQuimbayo!E:F,2,FALSE)</f>
        <v>Planktivores</v>
      </c>
      <c r="BF19" s="2" t="str">
        <f>VLOOKUP(Y19,Spp!B:L,11,FALSE)</f>
        <v>LC</v>
      </c>
    </row>
    <row r="20" spans="1:58">
      <c r="A20" s="2" t="s">
        <v>40</v>
      </c>
      <c r="B20" s="2" t="s">
        <v>41</v>
      </c>
      <c r="C20" s="2" t="s">
        <v>42</v>
      </c>
      <c r="D20" s="2" t="s">
        <v>42</v>
      </c>
      <c r="E20" s="2" t="s">
        <v>501</v>
      </c>
      <c r="F20" s="2" t="s">
        <v>43</v>
      </c>
      <c r="G20" s="22" t="s">
        <v>315</v>
      </c>
      <c r="H20" s="22" t="s">
        <v>315</v>
      </c>
      <c r="I20" s="9" t="s">
        <v>315</v>
      </c>
      <c r="K20" s="2">
        <v>0</v>
      </c>
      <c r="L20" s="11">
        <v>35029</v>
      </c>
      <c r="M20" s="2">
        <v>1995</v>
      </c>
      <c r="N20" s="2" t="s">
        <v>292</v>
      </c>
      <c r="O20" s="2" t="s">
        <v>44</v>
      </c>
      <c r="P20" s="11">
        <v>41936</v>
      </c>
      <c r="Q20" s="9">
        <v>6.09</v>
      </c>
      <c r="S20" s="22">
        <v>4.57</v>
      </c>
      <c r="T20" s="4">
        <v>0.36805555555555558</v>
      </c>
      <c r="U20" s="4">
        <v>0.40138888888888885</v>
      </c>
      <c r="V20" s="4">
        <v>3.333333333333327E-2</v>
      </c>
      <c r="W20" s="2">
        <v>48</v>
      </c>
      <c r="X20" s="2" t="s">
        <v>85</v>
      </c>
      <c r="Y20" s="6" t="str">
        <f>VLOOKUP(X20,Spp!A:B,2,FALSE)</f>
        <v>Sargocentron suborbitalis</v>
      </c>
      <c r="Z20" s="7">
        <f t="shared" si="0"/>
        <v>12</v>
      </c>
      <c r="AD20" s="2">
        <v>12</v>
      </c>
      <c r="AU20" s="2">
        <f>VLOOKUP(Y20,Spp!B:C,2,FALSE)</f>
        <v>2.3199999999999998E-2</v>
      </c>
      <c r="AV20" s="2">
        <f>VLOOKUP(Y20,Spp!B:D,3,FALSE)</f>
        <v>2.9554</v>
      </c>
      <c r="AW20" s="2">
        <f t="shared" si="5"/>
        <v>1313.2393274484236</v>
      </c>
      <c r="AX20" s="2" t="e">
        <f t="shared" si="6"/>
        <v>#DIV/0!</v>
      </c>
      <c r="AY20" s="2" t="e">
        <f t="shared" si="7"/>
        <v>#DIV/0!</v>
      </c>
      <c r="AZ20" s="2" t="e">
        <f t="shared" si="8"/>
        <v>#DIV/0!</v>
      </c>
      <c r="BA20" s="2">
        <f t="shared" si="9"/>
        <v>0.25</v>
      </c>
      <c r="BB20" s="2" t="s">
        <v>315</v>
      </c>
      <c r="BC20" s="2">
        <f>VLOOKUP(Y20,Spp!B:H,7,FALSE)</f>
        <v>3.5</v>
      </c>
      <c r="BD20" s="5" t="str">
        <f>VLOOKUP(Y20,GFQuimbayo!B:C,2,FALSE)</f>
        <v>IN</v>
      </c>
      <c r="BE20" s="5" t="str">
        <f>VLOOKUP(BD20,GFQuimbayo!E:F,2,FALSE)</f>
        <v>Invertebrivores</v>
      </c>
      <c r="BF20" s="2" t="str">
        <f>VLOOKUP(Y20,Spp!B:L,11,FALSE)</f>
        <v>LC</v>
      </c>
    </row>
    <row r="21" spans="1:58">
      <c r="A21" s="2" t="s">
        <v>40</v>
      </c>
      <c r="B21" s="2" t="s">
        <v>41</v>
      </c>
      <c r="C21" s="2" t="s">
        <v>42</v>
      </c>
      <c r="D21" s="2" t="s">
        <v>42</v>
      </c>
      <c r="E21" s="2" t="s">
        <v>501</v>
      </c>
      <c r="F21" s="2" t="s">
        <v>43</v>
      </c>
      <c r="G21" s="22" t="s">
        <v>315</v>
      </c>
      <c r="H21" s="22" t="s">
        <v>315</v>
      </c>
      <c r="I21" s="9" t="s">
        <v>315</v>
      </c>
      <c r="K21" s="2">
        <v>0</v>
      </c>
      <c r="L21" s="11">
        <v>35029</v>
      </c>
      <c r="M21" s="2">
        <v>1995</v>
      </c>
      <c r="N21" s="2" t="s">
        <v>292</v>
      </c>
      <c r="O21" s="2" t="s">
        <v>44</v>
      </c>
      <c r="P21" s="11">
        <v>41936</v>
      </c>
      <c r="Q21" s="9">
        <v>6.09</v>
      </c>
      <c r="S21" s="22">
        <v>4.57</v>
      </c>
      <c r="T21" s="4">
        <v>0.36805555555555558</v>
      </c>
      <c r="U21" s="4">
        <v>0.40138888888888885</v>
      </c>
      <c r="V21" s="4">
        <v>3.333333333333327E-2</v>
      </c>
      <c r="W21" s="2">
        <v>48</v>
      </c>
      <c r="X21" s="2" t="s">
        <v>87</v>
      </c>
      <c r="Y21" s="6" t="str">
        <f>VLOOKUP(X21,Spp!A:B,2,FALSE)</f>
        <v>Stegastes acapulcoensis</v>
      </c>
      <c r="Z21" s="7">
        <f t="shared" si="0"/>
        <v>21</v>
      </c>
      <c r="AC21" s="2">
        <v>21</v>
      </c>
      <c r="AU21" s="2">
        <f>VLOOKUP(Y21,Spp!B:C,2,FALSE)</f>
        <v>3.49E-2</v>
      </c>
      <c r="AV21" s="2">
        <f>VLOOKUP(Y21,Spp!B:D,3,FALSE)</f>
        <v>2.9108999999999998</v>
      </c>
      <c r="AW21" s="2">
        <f t="shared" si="5"/>
        <v>1142.9838093730903</v>
      </c>
      <c r="AX21" s="2" t="e">
        <f t="shared" si="6"/>
        <v>#DIV/0!</v>
      </c>
      <c r="AY21" s="2" t="e">
        <f t="shared" si="7"/>
        <v>#DIV/0!</v>
      </c>
      <c r="AZ21" s="2" t="e">
        <f t="shared" si="8"/>
        <v>#DIV/0!</v>
      </c>
      <c r="BA21" s="2">
        <f t="shared" si="9"/>
        <v>0.4375</v>
      </c>
      <c r="BB21" s="2" t="s">
        <v>315</v>
      </c>
      <c r="BC21" s="2">
        <f>VLOOKUP(Y21,Spp!B:H,7,FALSE)</f>
        <v>2</v>
      </c>
      <c r="BD21" s="5" t="str">
        <f>VLOOKUP(Y21,GFQuimbayo!B:C,2,FALSE)</f>
        <v>HD</v>
      </c>
      <c r="BE21" s="5" t="str">
        <f>VLOOKUP(BD21,GFQuimbayo!E:F,2,FALSE)</f>
        <v>Detritivores</v>
      </c>
      <c r="BF21" s="2" t="str">
        <f>VLOOKUP(Y21,Spp!B:L,11,FALSE)</f>
        <v>LC</v>
      </c>
    </row>
    <row r="22" spans="1:58">
      <c r="A22" s="2" t="s">
        <v>40</v>
      </c>
      <c r="B22" s="2" t="s">
        <v>41</v>
      </c>
      <c r="C22" s="2" t="s">
        <v>42</v>
      </c>
      <c r="D22" s="2" t="s">
        <v>42</v>
      </c>
      <c r="E22" s="2" t="s">
        <v>501</v>
      </c>
      <c r="F22" s="2" t="s">
        <v>43</v>
      </c>
      <c r="G22" s="22" t="s">
        <v>315</v>
      </c>
      <c r="H22" s="22" t="s">
        <v>315</v>
      </c>
      <c r="I22" s="9" t="s">
        <v>315</v>
      </c>
      <c r="K22" s="2">
        <v>0</v>
      </c>
      <c r="L22" s="11">
        <v>35029</v>
      </c>
      <c r="M22" s="2">
        <v>1995</v>
      </c>
      <c r="N22" s="2" t="s">
        <v>292</v>
      </c>
      <c r="O22" s="2" t="s">
        <v>44</v>
      </c>
      <c r="P22" s="11">
        <v>41936</v>
      </c>
      <c r="Q22" s="9">
        <v>6.09</v>
      </c>
      <c r="S22" s="22">
        <v>4.57</v>
      </c>
      <c r="T22" s="4">
        <v>0.36805555555555558</v>
      </c>
      <c r="U22" s="4">
        <v>0.40138888888888885</v>
      </c>
      <c r="V22" s="4">
        <v>3.333333333333327E-2</v>
      </c>
      <c r="W22" s="2">
        <v>48</v>
      </c>
      <c r="X22" s="2" t="s">
        <v>89</v>
      </c>
      <c r="Y22" s="6" t="str">
        <f>VLOOKUP(X22,Spp!A:B,2,FALSE)</f>
        <v>Lutjanus argentiventris</v>
      </c>
      <c r="Z22" s="7">
        <f t="shared" si="0"/>
        <v>14</v>
      </c>
      <c r="AE22" s="2">
        <v>13</v>
      </c>
      <c r="AF22" s="2">
        <v>1</v>
      </c>
      <c r="AU22" s="2">
        <f>VLOOKUP(Y22,Spp!B:C,2,FALSE)</f>
        <v>1.7299999999999999E-2</v>
      </c>
      <c r="AV22" s="2">
        <f>VLOOKUP(Y22,Spp!B:D,3,FALSE)</f>
        <v>3</v>
      </c>
      <c r="AW22" s="2">
        <f t="shared" si="5"/>
        <v>4255.8</v>
      </c>
      <c r="AX22" s="2" t="e">
        <f t="shared" si="6"/>
        <v>#DIV/0!</v>
      </c>
      <c r="AY22" s="2" t="e">
        <f t="shared" si="7"/>
        <v>#DIV/0!</v>
      </c>
      <c r="AZ22" s="2" t="e">
        <f t="shared" si="8"/>
        <v>#DIV/0!</v>
      </c>
      <c r="BA22" s="2">
        <f t="shared" si="9"/>
        <v>0.29166666666666669</v>
      </c>
      <c r="BB22" s="2" t="s">
        <v>315</v>
      </c>
      <c r="BC22" s="2">
        <f>VLOOKUP(Y22,Spp!B:H,7,FALSE)</f>
        <v>4</v>
      </c>
      <c r="BD22" s="5" t="str">
        <f>VLOOKUP(Y22,GFQuimbayo!B:C,2,FALSE)</f>
        <v>PS</v>
      </c>
      <c r="BE22" s="5" t="str">
        <f>VLOOKUP(BD22,GFQuimbayo!E:F,2,FALSE)</f>
        <v>Piscivores</v>
      </c>
      <c r="BF22" s="2" t="str">
        <f>VLOOKUP(Y22,Spp!B:L,11,FALSE)</f>
        <v>LC</v>
      </c>
    </row>
    <row r="23" spans="1:58">
      <c r="A23" s="2" t="s">
        <v>40</v>
      </c>
      <c r="B23" s="2" t="s">
        <v>41</v>
      </c>
      <c r="C23" s="2" t="s">
        <v>42</v>
      </c>
      <c r="D23" s="2" t="s">
        <v>42</v>
      </c>
      <c r="E23" s="2" t="s">
        <v>501</v>
      </c>
      <c r="F23" s="2" t="s">
        <v>43</v>
      </c>
      <c r="G23" s="22" t="s">
        <v>315</v>
      </c>
      <c r="H23" s="22" t="s">
        <v>315</v>
      </c>
      <c r="I23" s="9" t="s">
        <v>315</v>
      </c>
      <c r="K23" s="2">
        <v>0</v>
      </c>
      <c r="L23" s="11">
        <v>35029</v>
      </c>
      <c r="M23" s="2">
        <v>1995</v>
      </c>
      <c r="N23" s="2" t="s">
        <v>292</v>
      </c>
      <c r="O23" s="2" t="s">
        <v>44</v>
      </c>
      <c r="P23" s="11">
        <v>41936</v>
      </c>
      <c r="Q23" s="9">
        <v>6.09</v>
      </c>
      <c r="S23" s="22">
        <v>4.57</v>
      </c>
      <c r="T23" s="4">
        <v>0.36805555555555558</v>
      </c>
      <c r="U23" s="4">
        <v>0.40138888888888885</v>
      </c>
      <c r="V23" s="4">
        <v>3.333333333333327E-2</v>
      </c>
      <c r="W23" s="2">
        <v>48</v>
      </c>
      <c r="X23" s="2" t="s">
        <v>91</v>
      </c>
      <c r="Y23" s="6" t="str">
        <f>VLOOKUP(X23,Spp!A:B,2,FALSE)</f>
        <v>Halichoeres nicholsi</v>
      </c>
      <c r="Z23" s="7">
        <f t="shared" si="0"/>
        <v>35</v>
      </c>
      <c r="AB23" s="2">
        <v>35</v>
      </c>
      <c r="AU23" s="2">
        <f>VLOOKUP(Y23,Spp!B:C,2,FALSE)</f>
        <v>1.26E-2</v>
      </c>
      <c r="AV23" s="2">
        <f>VLOOKUP(Y23,Spp!B:D,3,FALSE)</f>
        <v>3.0672999999999999</v>
      </c>
      <c r="AW23" s="2">
        <f t="shared" si="5"/>
        <v>213.06592638700437</v>
      </c>
      <c r="AX23" s="2" t="e">
        <f t="shared" si="6"/>
        <v>#DIV/0!</v>
      </c>
      <c r="AY23" s="2" t="e">
        <f t="shared" si="7"/>
        <v>#DIV/0!</v>
      </c>
      <c r="AZ23" s="2" t="e">
        <f t="shared" si="8"/>
        <v>#DIV/0!</v>
      </c>
      <c r="BA23" s="2">
        <f t="shared" si="9"/>
        <v>0.72916666666666663</v>
      </c>
      <c r="BB23" s="2" t="s">
        <v>315</v>
      </c>
      <c r="BC23" s="2">
        <f>VLOOKUP(Y23,Spp!B:H,7,FALSE)</f>
        <v>4</v>
      </c>
      <c r="BD23" s="5" t="str">
        <f>VLOOKUP(Y23,GFQuimbayo!B:C,2,FALSE)</f>
        <v>IN</v>
      </c>
      <c r="BE23" s="5" t="str">
        <f>VLOOKUP(BD23,GFQuimbayo!E:F,2,FALSE)</f>
        <v>Invertebrivores</v>
      </c>
      <c r="BF23" s="2" t="str">
        <f>VLOOKUP(Y23,Spp!B:L,11,FALSE)</f>
        <v>LC</v>
      </c>
    </row>
    <row r="24" spans="1:58">
      <c r="A24" s="2" t="s">
        <v>40</v>
      </c>
      <c r="B24" s="2" t="s">
        <v>41</v>
      </c>
      <c r="C24" s="2" t="s">
        <v>42</v>
      </c>
      <c r="D24" s="2" t="s">
        <v>42</v>
      </c>
      <c r="E24" s="2" t="s">
        <v>501</v>
      </c>
      <c r="F24" s="2" t="s">
        <v>43</v>
      </c>
      <c r="G24" s="22" t="s">
        <v>315</v>
      </c>
      <c r="H24" s="22" t="s">
        <v>315</v>
      </c>
      <c r="I24" s="9" t="s">
        <v>315</v>
      </c>
      <c r="K24" s="2">
        <v>0</v>
      </c>
      <c r="L24" s="11">
        <v>35029</v>
      </c>
      <c r="M24" s="2">
        <v>1995</v>
      </c>
      <c r="N24" s="2" t="s">
        <v>292</v>
      </c>
      <c r="O24" s="2" t="s">
        <v>44</v>
      </c>
      <c r="P24" s="11">
        <v>41936</v>
      </c>
      <c r="Q24" s="9">
        <v>6.09</v>
      </c>
      <c r="S24" s="22">
        <v>4.57</v>
      </c>
      <c r="T24" s="4">
        <v>0.36805555555555558</v>
      </c>
      <c r="U24" s="4">
        <v>0.40138888888888885</v>
      </c>
      <c r="V24" s="4">
        <v>3.333333333333327E-2</v>
      </c>
      <c r="W24" s="2">
        <v>48</v>
      </c>
      <c r="X24" s="2" t="s">
        <v>93</v>
      </c>
      <c r="Y24" s="6" t="str">
        <f>VLOOKUP(X24,Spp!A:B,2,FALSE)</f>
        <v>Malacanthus brevirostris</v>
      </c>
      <c r="Z24" s="7">
        <f t="shared" si="0"/>
        <v>20</v>
      </c>
      <c r="AA24" s="2">
        <v>20</v>
      </c>
      <c r="AU24" s="2">
        <f>VLOOKUP(Y24,Spp!B:C,2,FALSE)</f>
        <v>4.9399999999999999E-3</v>
      </c>
      <c r="AV24" s="2">
        <f>VLOOKUP(Y24,Spp!B:D,3,FALSE)</f>
        <v>3</v>
      </c>
      <c r="AW24" s="2">
        <f t="shared" si="5"/>
        <v>1.5437499999999997</v>
      </c>
      <c r="AX24" s="2" t="e">
        <f t="shared" si="6"/>
        <v>#DIV/0!</v>
      </c>
      <c r="AY24" s="2" t="e">
        <f t="shared" si="7"/>
        <v>#DIV/0!</v>
      </c>
      <c r="AZ24" s="2" t="e">
        <f t="shared" si="8"/>
        <v>#DIV/0!</v>
      </c>
      <c r="BA24" s="2">
        <f t="shared" si="9"/>
        <v>0.41666666666666669</v>
      </c>
      <c r="BB24" s="2" t="s">
        <v>315</v>
      </c>
      <c r="BC24" s="2">
        <f>VLOOKUP(Y24,Spp!B:H,7,FALSE)</f>
        <v>3.5</v>
      </c>
      <c r="BD24" s="5" t="str">
        <f>VLOOKUP(Y24,GFQuimbayo!B:C,2,FALSE)</f>
        <v>IN</v>
      </c>
      <c r="BE24" s="5" t="str">
        <f>VLOOKUP(BD24,GFQuimbayo!E:F,2,FALSE)</f>
        <v>Invertebrivores</v>
      </c>
      <c r="BF24" s="2" t="str">
        <f>VLOOKUP(Y24,Spp!B:L,11,FALSE)</f>
        <v>NE</v>
      </c>
    </row>
    <row r="25" spans="1:58">
      <c r="A25" s="2" t="s">
        <v>40</v>
      </c>
      <c r="B25" s="2" t="s">
        <v>41</v>
      </c>
      <c r="C25" s="2" t="s">
        <v>42</v>
      </c>
      <c r="D25" s="2" t="s">
        <v>42</v>
      </c>
      <c r="E25" s="2" t="s">
        <v>501</v>
      </c>
      <c r="F25" s="2" t="s">
        <v>43</v>
      </c>
      <c r="G25" s="22" t="s">
        <v>315</v>
      </c>
      <c r="H25" s="22" t="s">
        <v>315</v>
      </c>
      <c r="I25" s="9" t="s">
        <v>315</v>
      </c>
      <c r="K25" s="2">
        <v>0</v>
      </c>
      <c r="L25" s="11">
        <v>35029</v>
      </c>
      <c r="M25" s="2">
        <v>1995</v>
      </c>
      <c r="N25" s="2" t="s">
        <v>292</v>
      </c>
      <c r="O25" s="2" t="s">
        <v>44</v>
      </c>
      <c r="P25" s="11">
        <v>41936</v>
      </c>
      <c r="Q25" s="9">
        <v>6.09</v>
      </c>
      <c r="S25" s="22">
        <v>4.57</v>
      </c>
      <c r="T25" s="4">
        <v>0.36805555555555558</v>
      </c>
      <c r="U25" s="4">
        <v>0.40138888888888885</v>
      </c>
      <c r="V25" s="4">
        <v>3.333333333333327E-2</v>
      </c>
      <c r="W25" s="2">
        <v>48</v>
      </c>
      <c r="X25" s="24" t="s">
        <v>95</v>
      </c>
      <c r="Y25" s="6" t="str">
        <f>VLOOKUP(X25,Spp!A:B,2,FALSE)</f>
        <v>Malacoctenus</v>
      </c>
      <c r="Z25" s="7">
        <f t="shared" si="0"/>
        <v>20</v>
      </c>
      <c r="AA25" s="2">
        <v>20</v>
      </c>
      <c r="AU25" s="2">
        <f>VLOOKUP(Y25,Spp!B:C,2,FALSE)</f>
        <v>0</v>
      </c>
      <c r="AV25" s="2">
        <f>VLOOKUP(Y25,Spp!B:D,3,FALSE)</f>
        <v>0</v>
      </c>
      <c r="AW25" s="2">
        <f t="shared" si="5"/>
        <v>0</v>
      </c>
      <c r="AX25" s="2" t="e">
        <f t="shared" si="6"/>
        <v>#DIV/0!</v>
      </c>
      <c r="AY25" s="2" t="e">
        <f t="shared" si="7"/>
        <v>#DIV/0!</v>
      </c>
      <c r="AZ25" s="2" t="e">
        <f t="shared" si="8"/>
        <v>#DIV/0!</v>
      </c>
      <c r="BA25" s="2">
        <f t="shared" si="9"/>
        <v>0.41666666666666669</v>
      </c>
      <c r="BB25" s="2" t="s">
        <v>315</v>
      </c>
      <c r="BC25" s="2">
        <f>VLOOKUP(Y25,Spp!B:H,7,FALSE)</f>
        <v>0</v>
      </c>
      <c r="BD25" s="5" t="str">
        <f>VLOOKUP(Y25,GFQuimbayo!B:C,2,FALSE)</f>
        <v>IN</v>
      </c>
      <c r="BE25" s="5" t="str">
        <f>VLOOKUP(BD25,GFQuimbayo!E:F,2,FALSE)</f>
        <v>Invertebrivores</v>
      </c>
      <c r="BF25" s="2">
        <f>VLOOKUP(Y25,Spp!B:L,11,FALSE)</f>
        <v>0</v>
      </c>
    </row>
    <row r="26" spans="1:58">
      <c r="A26" s="2" t="s">
        <v>40</v>
      </c>
      <c r="B26" s="2" t="s">
        <v>41</v>
      </c>
      <c r="C26" s="2" t="s">
        <v>42</v>
      </c>
      <c r="D26" s="2" t="s">
        <v>42</v>
      </c>
      <c r="E26" s="2" t="s">
        <v>501</v>
      </c>
      <c r="F26" s="2" t="s">
        <v>43</v>
      </c>
      <c r="G26" s="22" t="s">
        <v>315</v>
      </c>
      <c r="H26" s="22" t="s">
        <v>315</v>
      </c>
      <c r="I26" s="9" t="s">
        <v>315</v>
      </c>
      <c r="K26" s="2">
        <v>0</v>
      </c>
      <c r="L26" s="11">
        <v>35029</v>
      </c>
      <c r="M26" s="2">
        <v>1995</v>
      </c>
      <c r="N26" s="2" t="s">
        <v>292</v>
      </c>
      <c r="O26" s="2" t="s">
        <v>44</v>
      </c>
      <c r="P26" s="11">
        <v>41936</v>
      </c>
      <c r="Q26" s="9">
        <v>6.09</v>
      </c>
      <c r="S26" s="22">
        <v>4.57</v>
      </c>
      <c r="T26" s="4">
        <v>0.36805555555555558</v>
      </c>
      <c r="U26" s="4">
        <v>0.40138888888888885</v>
      </c>
      <c r="V26" s="4">
        <v>3.333333333333327E-2</v>
      </c>
      <c r="W26" s="2">
        <v>48</v>
      </c>
      <c r="X26" s="2" t="s">
        <v>97</v>
      </c>
      <c r="Y26" s="6" t="str">
        <f>VLOOKUP(X26,Spp!A:B,2,FALSE)</f>
        <v>Plagiotremus azaleus</v>
      </c>
      <c r="Z26" s="7">
        <f t="shared" si="0"/>
        <v>46</v>
      </c>
      <c r="AA26" s="2">
        <v>25</v>
      </c>
      <c r="AB26" s="2">
        <v>21</v>
      </c>
      <c r="AU26" s="2">
        <f>VLOOKUP(Y26,Spp!B:C,2,FALSE)</f>
        <v>4.5999999999999999E-3</v>
      </c>
      <c r="AV26" s="2">
        <f>VLOOKUP(Y26,Spp!B:D,3,FALSE)</f>
        <v>3.1387999999999998</v>
      </c>
      <c r="AW26" s="2">
        <f t="shared" si="5"/>
        <v>55.944376753816663</v>
      </c>
      <c r="AX26" s="2" t="e">
        <f t="shared" si="6"/>
        <v>#DIV/0!</v>
      </c>
      <c r="AY26" s="2" t="e">
        <f t="shared" si="7"/>
        <v>#DIV/0!</v>
      </c>
      <c r="AZ26" s="2" t="e">
        <f t="shared" si="8"/>
        <v>#DIV/0!</v>
      </c>
      <c r="BA26" s="2">
        <f t="shared" si="9"/>
        <v>0.95833333333333337</v>
      </c>
      <c r="BB26" s="2" t="s">
        <v>315</v>
      </c>
      <c r="BC26" s="2">
        <f>VLOOKUP(Y26,Spp!B:H,7,FALSE)</f>
        <v>4</v>
      </c>
      <c r="BD26" s="5" t="str">
        <f>VLOOKUP(Y26,GFQuimbayo!B:C,2,FALSE)</f>
        <v>PS</v>
      </c>
      <c r="BE26" s="5" t="str">
        <f>VLOOKUP(BD26,GFQuimbayo!E:F,2,FALSE)</f>
        <v>Piscivores</v>
      </c>
      <c r="BF26" s="2" t="str">
        <f>VLOOKUP(Y26,Spp!B:L,11,FALSE)</f>
        <v>LC</v>
      </c>
    </row>
    <row r="27" spans="1:58">
      <c r="A27" s="2" t="s">
        <v>40</v>
      </c>
      <c r="B27" s="2" t="s">
        <v>41</v>
      </c>
      <c r="C27" s="2" t="s">
        <v>42</v>
      </c>
      <c r="D27" s="2" t="s">
        <v>42</v>
      </c>
      <c r="E27" s="2" t="s">
        <v>501</v>
      </c>
      <c r="F27" s="2" t="s">
        <v>43</v>
      </c>
      <c r="G27" s="22" t="s">
        <v>315</v>
      </c>
      <c r="H27" s="22" t="s">
        <v>315</v>
      </c>
      <c r="I27" s="9" t="s">
        <v>315</v>
      </c>
      <c r="K27" s="2">
        <v>0</v>
      </c>
      <c r="L27" s="11">
        <v>35029</v>
      </c>
      <c r="M27" s="2">
        <v>1995</v>
      </c>
      <c r="N27" s="2" t="s">
        <v>292</v>
      </c>
      <c r="O27" s="2" t="s">
        <v>44</v>
      </c>
      <c r="P27" s="11">
        <v>41936</v>
      </c>
      <c r="Q27" s="9">
        <v>6.09</v>
      </c>
      <c r="S27" s="22">
        <v>4.57</v>
      </c>
      <c r="T27" s="4">
        <v>0.36805555555555558</v>
      </c>
      <c r="U27" s="4">
        <v>0.40138888888888885</v>
      </c>
      <c r="V27" s="4">
        <v>3.333333333333327E-2</v>
      </c>
      <c r="W27" s="2">
        <v>48</v>
      </c>
      <c r="X27" s="2" t="s">
        <v>99</v>
      </c>
      <c r="Y27" s="6" t="str">
        <f>VLOOKUP(X27,Spp!A:B,2,FALSE)</f>
        <v>Abudefduf troschelii</v>
      </c>
      <c r="Z27" s="7">
        <f t="shared" si="0"/>
        <v>33</v>
      </c>
      <c r="AA27" s="2">
        <v>30</v>
      </c>
      <c r="AB27" s="2">
        <v>3</v>
      </c>
      <c r="AU27" s="2">
        <f>VLOOKUP(Y27,Spp!B:C,2,FALSE)</f>
        <v>1.6E-2</v>
      </c>
      <c r="AV27" s="2">
        <f>VLOOKUP(Y27,Spp!B:D,3,FALSE)</f>
        <v>3.0516000000000001</v>
      </c>
      <c r="AW27" s="2">
        <f t="shared" si="5"/>
        <v>30.331833742371</v>
      </c>
      <c r="AX27" s="2" t="e">
        <f t="shared" si="6"/>
        <v>#DIV/0!</v>
      </c>
      <c r="AY27" s="2" t="e">
        <f t="shared" si="7"/>
        <v>#DIV/0!</v>
      </c>
      <c r="AZ27" s="2" t="e">
        <f t="shared" si="8"/>
        <v>#DIV/0!</v>
      </c>
      <c r="BA27" s="2">
        <f t="shared" si="9"/>
        <v>0.6875</v>
      </c>
      <c r="BB27" s="2" t="s">
        <v>315</v>
      </c>
      <c r="BC27" s="2">
        <f>VLOOKUP(Y27,Spp!B:H,7,FALSE)</f>
        <v>3</v>
      </c>
      <c r="BD27" s="5" t="str">
        <f>VLOOKUP(Y27,GFQuimbayo!B:C,2,FALSE)</f>
        <v>PK</v>
      </c>
      <c r="BE27" s="5" t="str">
        <f>VLOOKUP(BD27,GFQuimbayo!E:F,2,FALSE)</f>
        <v>Planktivores</v>
      </c>
      <c r="BF27" s="2" t="str">
        <f>VLOOKUP(Y27,Spp!B:L,11,FALSE)</f>
        <v>LC</v>
      </c>
    </row>
    <row r="28" spans="1:58">
      <c r="A28" s="2" t="s">
        <v>40</v>
      </c>
      <c r="B28" s="2" t="s">
        <v>41</v>
      </c>
      <c r="C28" s="2" t="s">
        <v>42</v>
      </c>
      <c r="D28" s="2" t="s">
        <v>42</v>
      </c>
      <c r="E28" s="2" t="s">
        <v>501</v>
      </c>
      <c r="F28" s="2" t="s">
        <v>43</v>
      </c>
      <c r="G28" s="22" t="s">
        <v>315</v>
      </c>
      <c r="H28" s="22" t="s">
        <v>315</v>
      </c>
      <c r="I28" s="9" t="s">
        <v>315</v>
      </c>
      <c r="K28" s="2">
        <v>0</v>
      </c>
      <c r="L28" s="11">
        <v>35029</v>
      </c>
      <c r="M28" s="2">
        <v>1995</v>
      </c>
      <c r="N28" s="2" t="s">
        <v>292</v>
      </c>
      <c r="O28" s="2" t="s">
        <v>44</v>
      </c>
      <c r="P28" s="11">
        <v>41936</v>
      </c>
      <c r="Q28" s="9">
        <v>6.09</v>
      </c>
      <c r="S28" s="22">
        <v>4.57</v>
      </c>
      <c r="T28" s="4">
        <v>0.36805555555555558</v>
      </c>
      <c r="U28" s="4">
        <v>0.40138888888888885</v>
      </c>
      <c r="V28" s="4">
        <v>3.333333333333327E-2</v>
      </c>
      <c r="W28" s="2">
        <v>48</v>
      </c>
      <c r="X28" s="2" t="s">
        <v>101</v>
      </c>
      <c r="Y28" s="6" t="str">
        <f>VLOOKUP(X28,Spp!A:B,2,FALSE)</f>
        <v>Caranx caballus</v>
      </c>
      <c r="Z28" s="7">
        <f t="shared" si="0"/>
        <v>30</v>
      </c>
      <c r="AC28" s="2">
        <v>30</v>
      </c>
      <c r="AU28" s="2">
        <f>VLOOKUP(Y28,Spp!B:C,2,FALSE)</f>
        <v>2.5000000000000001E-2</v>
      </c>
      <c r="AV28" s="2">
        <f>VLOOKUP(Y28,Spp!B:D,3,FALSE)</f>
        <v>3</v>
      </c>
      <c r="AW28" s="2">
        <f t="shared" si="5"/>
        <v>1464.84375</v>
      </c>
      <c r="AX28" s="2" t="e">
        <f t="shared" si="6"/>
        <v>#DIV/0!</v>
      </c>
      <c r="AY28" s="2" t="e">
        <f t="shared" si="7"/>
        <v>#DIV/0!</v>
      </c>
      <c r="AZ28" s="2" t="e">
        <f t="shared" si="8"/>
        <v>#DIV/0!</v>
      </c>
      <c r="BA28" s="2">
        <f t="shared" si="9"/>
        <v>0.625</v>
      </c>
      <c r="BB28" s="2" t="s">
        <v>315</v>
      </c>
      <c r="BC28" s="2">
        <f>VLOOKUP(Y28,Spp!B:H,7,FALSE)</f>
        <v>4</v>
      </c>
      <c r="BD28" s="5" t="str">
        <f>VLOOKUP(Y28,GFQuimbayo!B:C,2,FALSE)</f>
        <v>PS</v>
      </c>
      <c r="BE28" s="5" t="str">
        <f>VLOOKUP(BD28,GFQuimbayo!E:F,2,FALSE)</f>
        <v>Piscivores</v>
      </c>
      <c r="BF28" s="2" t="str">
        <f>VLOOKUP(Y28,Spp!B:L,11,FALSE)</f>
        <v>LC</v>
      </c>
    </row>
    <row r="29" spans="1:58">
      <c r="A29" s="2" t="s">
        <v>40</v>
      </c>
      <c r="B29" s="2" t="s">
        <v>41</v>
      </c>
      <c r="C29" s="2" t="s">
        <v>42</v>
      </c>
      <c r="D29" s="2" t="s">
        <v>42</v>
      </c>
      <c r="E29" s="2" t="s">
        <v>501</v>
      </c>
      <c r="F29" s="2" t="s">
        <v>43</v>
      </c>
      <c r="G29" s="22" t="s">
        <v>315</v>
      </c>
      <c r="H29" s="22" t="s">
        <v>315</v>
      </c>
      <c r="I29" s="9" t="s">
        <v>315</v>
      </c>
      <c r="K29" s="2">
        <v>0</v>
      </c>
      <c r="L29" s="11">
        <v>35029</v>
      </c>
      <c r="M29" s="2">
        <v>1995</v>
      </c>
      <c r="N29" s="2" t="s">
        <v>292</v>
      </c>
      <c r="O29" s="2" t="s">
        <v>44</v>
      </c>
      <c r="P29" s="11">
        <v>41936</v>
      </c>
      <c r="Q29" s="9">
        <v>6.09</v>
      </c>
      <c r="S29" s="22">
        <v>4.57</v>
      </c>
      <c r="T29" s="4">
        <v>0.36805555555555558</v>
      </c>
      <c r="U29" s="4">
        <v>0.40138888888888885</v>
      </c>
      <c r="V29" s="4">
        <v>3.333333333333327E-2</v>
      </c>
      <c r="W29" s="2">
        <v>48</v>
      </c>
      <c r="X29" s="2" t="s">
        <v>103</v>
      </c>
      <c r="Y29" s="6" t="str">
        <f>VLOOKUP(X29,Spp!A:B,2,FALSE)</f>
        <v>Apogon dovii</v>
      </c>
      <c r="Z29" s="7">
        <f t="shared" si="0"/>
        <v>68</v>
      </c>
      <c r="AA29" s="2">
        <v>50</v>
      </c>
      <c r="AB29" s="2">
        <v>18</v>
      </c>
      <c r="AU29" s="2">
        <f>VLOOKUP(Y29,Spp!B:C,2,FALSE)</f>
        <v>1.41E-2</v>
      </c>
      <c r="AV29" s="2">
        <f>VLOOKUP(Y29,Spp!B:D,3,FALSE)</f>
        <v>3.1286</v>
      </c>
      <c r="AW29" s="2">
        <f t="shared" si="5"/>
        <v>151.13532922261663</v>
      </c>
      <c r="AX29" s="2" t="e">
        <f t="shared" si="6"/>
        <v>#DIV/0!</v>
      </c>
      <c r="AY29" s="2" t="e">
        <f t="shared" si="7"/>
        <v>#DIV/0!</v>
      </c>
      <c r="AZ29" s="2" t="e">
        <f t="shared" si="8"/>
        <v>#DIV/0!</v>
      </c>
      <c r="BA29" s="2">
        <f t="shared" si="9"/>
        <v>1.4166666666666667</v>
      </c>
      <c r="BB29" s="2" t="s">
        <v>315</v>
      </c>
      <c r="BC29" s="2">
        <f>VLOOKUP(Y29,Spp!B:H,7,FALSE)</f>
        <v>3.4</v>
      </c>
      <c r="BD29" s="5" t="str">
        <f>VLOOKUP(Y29,GFQuimbayo!B:C,2,FALSE)</f>
        <v>PK</v>
      </c>
      <c r="BE29" s="5" t="str">
        <f>VLOOKUP(BD29,GFQuimbayo!E:F,2,FALSE)</f>
        <v>Planktivores</v>
      </c>
      <c r="BF29" s="2" t="str">
        <f>VLOOKUP(Y29,Spp!B:L,11,FALSE)</f>
        <v>LC</v>
      </c>
    </row>
    <row r="30" spans="1:58">
      <c r="A30" s="2" t="s">
        <v>40</v>
      </c>
      <c r="B30" s="2" t="s">
        <v>41</v>
      </c>
      <c r="C30" s="2" t="s">
        <v>42</v>
      </c>
      <c r="D30" s="2" t="s">
        <v>42</v>
      </c>
      <c r="E30" s="2" t="s">
        <v>501</v>
      </c>
      <c r="F30" s="2" t="s">
        <v>43</v>
      </c>
      <c r="G30" s="22" t="s">
        <v>315</v>
      </c>
      <c r="H30" s="22" t="s">
        <v>315</v>
      </c>
      <c r="I30" s="9" t="s">
        <v>315</v>
      </c>
      <c r="K30" s="2">
        <v>0</v>
      </c>
      <c r="L30" s="11">
        <v>35029</v>
      </c>
      <c r="M30" s="2">
        <v>1995</v>
      </c>
      <c r="N30" s="2" t="s">
        <v>292</v>
      </c>
      <c r="O30" s="2" t="s">
        <v>44</v>
      </c>
      <c r="P30" s="11">
        <v>41936</v>
      </c>
      <c r="Q30" s="9">
        <v>6.09</v>
      </c>
      <c r="S30" s="22">
        <v>4.57</v>
      </c>
      <c r="T30" s="4">
        <v>0.36805555555555558</v>
      </c>
      <c r="U30" s="4">
        <v>0.40138888888888885</v>
      </c>
      <c r="V30" s="4">
        <v>3.333333333333327E-2</v>
      </c>
      <c r="W30" s="2">
        <v>48</v>
      </c>
      <c r="X30" s="2" t="s">
        <v>105</v>
      </c>
      <c r="Y30" s="6" t="str">
        <f>VLOOKUP(X30,Spp!A:B,2,FALSE)</f>
        <v>Haemulon maculicauda</v>
      </c>
      <c r="Z30" s="7">
        <f t="shared" si="0"/>
        <v>55</v>
      </c>
      <c r="AD30" s="2">
        <v>55</v>
      </c>
      <c r="AU30" s="2">
        <f>VLOOKUP(Y30,Spp!B:C,2,FALSE)</f>
        <v>8.8999999999999999E-3</v>
      </c>
      <c r="AV30" s="2">
        <f>VLOOKUP(Y30,Spp!B:D,3,FALSE)</f>
        <v>3.16</v>
      </c>
      <c r="AW30" s="2">
        <f t="shared" si="5"/>
        <v>4147.1804252939155</v>
      </c>
      <c r="AX30" s="2" t="e">
        <f t="shared" si="6"/>
        <v>#DIV/0!</v>
      </c>
      <c r="AY30" s="2" t="e">
        <f t="shared" si="7"/>
        <v>#DIV/0!</v>
      </c>
      <c r="AZ30" s="2" t="e">
        <f t="shared" si="8"/>
        <v>#DIV/0!</v>
      </c>
      <c r="BA30" s="2">
        <f t="shared" si="9"/>
        <v>1.1458333333333333</v>
      </c>
      <c r="BB30" s="2" t="s">
        <v>315</v>
      </c>
      <c r="BC30" s="2">
        <f>VLOOKUP(Y30,Spp!B:H,7,FALSE)</f>
        <v>4.2</v>
      </c>
      <c r="BD30" s="5" t="str">
        <f>VLOOKUP(Y30,GFQuimbayo!B:C,2,FALSE)</f>
        <v>PS</v>
      </c>
      <c r="BE30" s="5" t="str">
        <f>VLOOKUP(BD30,GFQuimbayo!E:F,2,FALSE)</f>
        <v>Piscivores</v>
      </c>
      <c r="BF30" s="2" t="str">
        <f>VLOOKUP(Y30,Spp!B:L,11,FALSE)</f>
        <v>LC</v>
      </c>
    </row>
    <row r="31" spans="1:58">
      <c r="A31" s="2" t="s">
        <v>40</v>
      </c>
      <c r="B31" s="2" t="s">
        <v>41</v>
      </c>
      <c r="C31" s="2" t="s">
        <v>42</v>
      </c>
      <c r="D31" s="2" t="s">
        <v>42</v>
      </c>
      <c r="E31" s="2" t="s">
        <v>501</v>
      </c>
      <c r="F31" s="2" t="s">
        <v>43</v>
      </c>
      <c r="G31" s="22" t="s">
        <v>315</v>
      </c>
      <c r="H31" s="22" t="s">
        <v>315</v>
      </c>
      <c r="I31" s="9" t="s">
        <v>315</v>
      </c>
      <c r="K31" s="2">
        <v>0</v>
      </c>
      <c r="L31" s="11">
        <v>35029</v>
      </c>
      <c r="M31" s="2">
        <v>1995</v>
      </c>
      <c r="N31" s="2" t="s">
        <v>292</v>
      </c>
      <c r="O31" s="2" t="s">
        <v>44</v>
      </c>
      <c r="P31" s="11">
        <v>41936</v>
      </c>
      <c r="Q31" s="9">
        <v>6.09</v>
      </c>
      <c r="S31" s="22">
        <v>4.57</v>
      </c>
      <c r="T31" s="4">
        <v>0.36805555555555558</v>
      </c>
      <c r="U31" s="4">
        <v>0.40138888888888885</v>
      </c>
      <c r="V31" s="4">
        <v>3.333333333333327E-2</v>
      </c>
      <c r="W31" s="2">
        <v>48</v>
      </c>
      <c r="X31" s="2" t="s">
        <v>107</v>
      </c>
      <c r="Y31" s="6" t="str">
        <f>VLOOKUP(X31,Spp!A:B,2,FALSE)</f>
        <v>Thalassoma lucasanum</v>
      </c>
      <c r="Z31" s="7">
        <f t="shared" si="0"/>
        <v>69</v>
      </c>
      <c r="AA31" s="2">
        <v>50</v>
      </c>
      <c r="AB31" s="2">
        <v>5</v>
      </c>
      <c r="AC31" s="2">
        <v>14</v>
      </c>
      <c r="AU31" s="2">
        <f>VLOOKUP(Y31,Spp!B:C,2,FALSE)</f>
        <v>1.261E-2</v>
      </c>
      <c r="AV31" s="2">
        <f>VLOOKUP(Y31,Spp!B:D,3,FALSE)</f>
        <v>2.8782999999999999</v>
      </c>
      <c r="AW31" s="2">
        <f t="shared" si="5"/>
        <v>283.18601412097792</v>
      </c>
      <c r="AX31" s="2" t="e">
        <f t="shared" si="6"/>
        <v>#DIV/0!</v>
      </c>
      <c r="AY31" s="2" t="e">
        <f t="shared" si="7"/>
        <v>#DIV/0!</v>
      </c>
      <c r="AZ31" s="2" t="e">
        <f t="shared" si="8"/>
        <v>#DIV/0!</v>
      </c>
      <c r="BA31" s="2">
        <f t="shared" si="9"/>
        <v>1.4375</v>
      </c>
      <c r="BB31" s="2" t="s">
        <v>315</v>
      </c>
      <c r="BC31" s="2">
        <f>VLOOKUP(Y31,Spp!B:H,7,FALSE)</f>
        <v>3.5</v>
      </c>
      <c r="BD31" s="5" t="str">
        <f>VLOOKUP(Y31,GFQuimbayo!B:C,2,FALSE)</f>
        <v>IN</v>
      </c>
      <c r="BE31" s="5" t="str">
        <f>VLOOKUP(BD31,GFQuimbayo!E:F,2,FALSE)</f>
        <v>Invertebrivores</v>
      </c>
      <c r="BF31" s="2" t="str">
        <f>VLOOKUP(Y31,Spp!B:L,11,FALSE)</f>
        <v>LC</v>
      </c>
    </row>
    <row r="32" spans="1:58">
      <c r="A32" s="2" t="s">
        <v>40</v>
      </c>
      <c r="B32" s="2" t="s">
        <v>41</v>
      </c>
      <c r="C32" s="2" t="s">
        <v>42</v>
      </c>
      <c r="D32" s="2" t="s">
        <v>42</v>
      </c>
      <c r="E32" s="2" t="s">
        <v>501</v>
      </c>
      <c r="F32" s="2" t="s">
        <v>43</v>
      </c>
      <c r="G32" s="22" t="s">
        <v>315</v>
      </c>
      <c r="H32" s="22" t="s">
        <v>315</v>
      </c>
      <c r="I32" s="9" t="s">
        <v>315</v>
      </c>
      <c r="K32" s="2">
        <v>0</v>
      </c>
      <c r="L32" s="11">
        <v>35029</v>
      </c>
      <c r="M32" s="2">
        <v>1995</v>
      </c>
      <c r="N32" s="2" t="s">
        <v>292</v>
      </c>
      <c r="O32" s="2" t="s">
        <v>44</v>
      </c>
      <c r="P32" s="11">
        <v>41936</v>
      </c>
      <c r="Q32" s="9">
        <v>6.09</v>
      </c>
      <c r="S32" s="22">
        <v>4.57</v>
      </c>
      <c r="T32" s="4">
        <v>0.36805555555555558</v>
      </c>
      <c r="U32" s="4">
        <v>0.40138888888888885</v>
      </c>
      <c r="V32" s="4">
        <v>3.333333333333327E-2</v>
      </c>
      <c r="W32" s="2">
        <v>48</v>
      </c>
      <c r="X32" s="2" t="s">
        <v>109</v>
      </c>
      <c r="Y32" s="6" t="str">
        <f>VLOOKUP(X32,Spp!A:B,2,FALSE)</f>
        <v>Chromis atrilobata</v>
      </c>
      <c r="Z32" s="7">
        <f t="shared" si="0"/>
        <v>1100</v>
      </c>
      <c r="AA32" s="2">
        <v>100</v>
      </c>
      <c r="AB32" s="2">
        <v>1000</v>
      </c>
      <c r="AU32" s="2">
        <f>VLOOKUP(Y32,Spp!B:C,2,FALSE)</f>
        <v>5.2300000000000003E-3</v>
      </c>
      <c r="AV32" s="2">
        <f>VLOOKUP(Y32,Spp!B:D,3,FALSE)</f>
        <v>3.41655</v>
      </c>
      <c r="AW32" s="2">
        <f t="shared" si="5"/>
        <v>5119.2800526500459</v>
      </c>
      <c r="AX32" s="2" t="e">
        <f t="shared" si="6"/>
        <v>#DIV/0!</v>
      </c>
      <c r="AY32" s="2" t="e">
        <f t="shared" si="7"/>
        <v>#DIV/0!</v>
      </c>
      <c r="AZ32" s="2" t="e">
        <f t="shared" si="8"/>
        <v>#DIV/0!</v>
      </c>
      <c r="BA32" s="2">
        <f t="shared" si="9"/>
        <v>22.916666666666668</v>
      </c>
      <c r="BB32" s="2" t="s">
        <v>315</v>
      </c>
      <c r="BC32" s="2">
        <f>VLOOKUP(Y32,Spp!B:H,7,FALSE)</f>
        <v>3.4</v>
      </c>
      <c r="BD32" s="5" t="str">
        <f>VLOOKUP(Y32,GFQuimbayo!B:C,2,FALSE)</f>
        <v>PK</v>
      </c>
      <c r="BE32" s="5" t="str">
        <f>VLOOKUP(BD32,GFQuimbayo!E:F,2,FALSE)</f>
        <v>Planktivores</v>
      </c>
      <c r="BF32" s="2" t="str">
        <f>VLOOKUP(Y32,Spp!B:L,11,FALSE)</f>
        <v>LC</v>
      </c>
    </row>
    <row r="33" spans="1:58">
      <c r="A33" s="2" t="s">
        <v>40</v>
      </c>
      <c r="B33" s="2" t="s">
        <v>41</v>
      </c>
      <c r="C33" s="2" t="s">
        <v>42</v>
      </c>
      <c r="D33" s="2" t="s">
        <v>42</v>
      </c>
      <c r="E33" s="2" t="s">
        <v>501</v>
      </c>
      <c r="F33" s="2" t="s">
        <v>43</v>
      </c>
      <c r="G33" s="22" t="s">
        <v>315</v>
      </c>
      <c r="H33" s="22" t="s">
        <v>315</v>
      </c>
      <c r="I33" s="9" t="s">
        <v>315</v>
      </c>
      <c r="K33" s="2">
        <v>0</v>
      </c>
      <c r="L33" s="11">
        <v>35029</v>
      </c>
      <c r="M33" s="2">
        <v>1995</v>
      </c>
      <c r="N33" s="2" t="s">
        <v>292</v>
      </c>
      <c r="O33" s="2" t="s">
        <v>44</v>
      </c>
      <c r="P33" s="11">
        <v>41936</v>
      </c>
      <c r="Q33" s="9">
        <v>6.09</v>
      </c>
      <c r="S33" s="22">
        <v>4.57</v>
      </c>
      <c r="T33" s="4">
        <v>0.36805555555555558</v>
      </c>
      <c r="U33" s="4">
        <v>0.40138888888888885</v>
      </c>
      <c r="V33" s="4">
        <v>3.333333333333327E-2</v>
      </c>
      <c r="W33" s="2">
        <v>48</v>
      </c>
      <c r="X33" s="2" t="s">
        <v>111</v>
      </c>
      <c r="Y33" s="6" t="str">
        <f>VLOOKUP(X33,Spp!A:B,2,FALSE)</f>
        <v>Apogon pacificus</v>
      </c>
      <c r="Z33" s="7">
        <f t="shared" si="0"/>
        <v>2000</v>
      </c>
      <c r="AA33" s="2">
        <v>2000</v>
      </c>
      <c r="AU33" s="2">
        <f>VLOOKUP(Y33,Spp!B:C,2,FALSE)</f>
        <v>1.41E-2</v>
      </c>
      <c r="AV33" s="2">
        <f>VLOOKUP(Y33,Spp!B:D,3,FALSE)</f>
        <v>3.1286</v>
      </c>
      <c r="AW33" s="2">
        <f t="shared" si="5"/>
        <v>495.72887866705611</v>
      </c>
      <c r="AX33" s="2" t="e">
        <f t="shared" si="6"/>
        <v>#DIV/0!</v>
      </c>
      <c r="AY33" s="2" t="e">
        <f t="shared" si="7"/>
        <v>#DIV/0!</v>
      </c>
      <c r="AZ33" s="2" t="e">
        <f t="shared" si="8"/>
        <v>#DIV/0!</v>
      </c>
      <c r="BA33" s="2">
        <f t="shared" si="9"/>
        <v>41.666666666666664</v>
      </c>
      <c r="BB33" s="2" t="s">
        <v>315</v>
      </c>
      <c r="BC33" s="2">
        <f>VLOOKUP(Y33,Spp!B:H,7,FALSE)</f>
        <v>3.4</v>
      </c>
      <c r="BD33" s="5" t="str">
        <f>VLOOKUP(Y33,GFQuimbayo!B:C,2,FALSE)</f>
        <v>PK</v>
      </c>
      <c r="BE33" s="5" t="str">
        <f>VLOOKUP(BD33,GFQuimbayo!E:F,2,FALSE)</f>
        <v>Planktivores</v>
      </c>
      <c r="BF33" s="2" t="str">
        <f>VLOOKUP(Y33,Spp!B:L,11,FALSE)</f>
        <v>LC</v>
      </c>
    </row>
    <row r="34" spans="1:58">
      <c r="A34" s="2" t="s">
        <v>40</v>
      </c>
      <c r="B34" s="2" t="s">
        <v>41</v>
      </c>
      <c r="C34" s="2" t="s">
        <v>113</v>
      </c>
      <c r="D34" s="2" t="s">
        <v>113</v>
      </c>
      <c r="E34" s="2" t="s">
        <v>502</v>
      </c>
      <c r="F34" s="2" t="s">
        <v>43</v>
      </c>
      <c r="G34" s="22" t="s">
        <v>315</v>
      </c>
      <c r="H34" s="22" t="s">
        <v>315</v>
      </c>
      <c r="I34" s="9" t="s">
        <v>315</v>
      </c>
      <c r="K34" s="2">
        <v>0</v>
      </c>
      <c r="L34" s="11">
        <v>35030</v>
      </c>
      <c r="M34" s="2">
        <v>1995</v>
      </c>
      <c r="N34" s="2" t="s">
        <v>292</v>
      </c>
      <c r="O34" s="2" t="s">
        <v>44</v>
      </c>
      <c r="P34" s="11">
        <v>41936</v>
      </c>
      <c r="Q34" s="9">
        <v>9</v>
      </c>
      <c r="S34" s="22" t="s">
        <v>516</v>
      </c>
      <c r="T34" s="4">
        <v>0.3576388888888889</v>
      </c>
      <c r="U34" s="4">
        <v>0.38125000000000003</v>
      </c>
      <c r="V34" s="4">
        <v>2.3611111111111138E-2</v>
      </c>
      <c r="W34" s="2">
        <v>34</v>
      </c>
      <c r="X34" s="24" t="s">
        <v>114</v>
      </c>
      <c r="Y34" s="6" t="str">
        <f>VLOOKUP(X34,Spp!A:B,2,FALSE)</f>
        <v>Pareques viola</v>
      </c>
      <c r="Z34" s="7">
        <f t="shared" si="0"/>
        <v>1</v>
      </c>
      <c r="AC34" s="2">
        <v>1</v>
      </c>
      <c r="AU34" s="2">
        <f>VLOOKUP(Y34,Spp!B:C,2,FALSE)</f>
        <v>0</v>
      </c>
      <c r="AV34" s="2">
        <f>VLOOKUP(Y34,Spp!B:D,3,FALSE)</f>
        <v>0</v>
      </c>
      <c r="AW34" s="2">
        <f t="shared" si="5"/>
        <v>0</v>
      </c>
      <c r="AX34" s="2" t="e">
        <f t="shared" si="6"/>
        <v>#DIV/0!</v>
      </c>
      <c r="AY34" s="2" t="e">
        <f t="shared" si="7"/>
        <v>#DIV/0!</v>
      </c>
      <c r="AZ34" s="2" t="e">
        <f t="shared" si="8"/>
        <v>#DIV/0!</v>
      </c>
      <c r="BA34" s="2">
        <f t="shared" si="9"/>
        <v>2.9411764705882353E-2</v>
      </c>
      <c r="BB34" s="2" t="s">
        <v>315</v>
      </c>
      <c r="BC34" s="2">
        <f>VLOOKUP(Y34,Spp!B:H,7,FALSE)</f>
        <v>0</v>
      </c>
      <c r="BD34" s="5" t="str">
        <f>VLOOKUP(Y34,GFQuimbayo!B:C,2,FALSE)</f>
        <v>IN</v>
      </c>
      <c r="BE34" s="5" t="str">
        <f>VLOOKUP(BD34,GFQuimbayo!E:F,2,FALSE)</f>
        <v>Invertebrivores</v>
      </c>
      <c r="BF34" s="2">
        <f>VLOOKUP(Y34,Spp!B:L,11,FALSE)</f>
        <v>0</v>
      </c>
    </row>
    <row r="35" spans="1:58">
      <c r="A35" s="2" t="s">
        <v>40</v>
      </c>
      <c r="B35" s="2" t="s">
        <v>41</v>
      </c>
      <c r="C35" s="2" t="s">
        <v>113</v>
      </c>
      <c r="D35" s="2" t="s">
        <v>113</v>
      </c>
      <c r="E35" s="2" t="s">
        <v>502</v>
      </c>
      <c r="F35" s="2" t="s">
        <v>43</v>
      </c>
      <c r="G35" s="22" t="s">
        <v>315</v>
      </c>
      <c r="H35" s="22" t="s">
        <v>315</v>
      </c>
      <c r="I35" s="9" t="s">
        <v>315</v>
      </c>
      <c r="K35" s="2">
        <v>0</v>
      </c>
      <c r="L35" s="11">
        <v>35030</v>
      </c>
      <c r="M35" s="2">
        <v>1995</v>
      </c>
      <c r="N35" s="2" t="s">
        <v>292</v>
      </c>
      <c r="O35" s="2" t="s">
        <v>44</v>
      </c>
      <c r="P35" s="11">
        <v>41936</v>
      </c>
      <c r="Q35" s="9">
        <v>9</v>
      </c>
      <c r="S35" s="22" t="s">
        <v>516</v>
      </c>
      <c r="T35" s="4">
        <v>0.3576388888888889</v>
      </c>
      <c r="U35" s="4">
        <v>0.38125000000000003</v>
      </c>
      <c r="V35" s="4">
        <v>2.3611111111111138E-2</v>
      </c>
      <c r="W35" s="2">
        <v>34</v>
      </c>
      <c r="X35" s="2" t="s">
        <v>115</v>
      </c>
      <c r="Y35" s="6" t="str">
        <f>VLOOKUP(X35,Spp!A:B,2,FALSE)</f>
        <v>Pomacanthus zonipectus</v>
      </c>
      <c r="Z35" s="7">
        <f t="shared" si="0"/>
        <v>18</v>
      </c>
      <c r="AA35" s="2">
        <v>4</v>
      </c>
      <c r="AB35" s="2">
        <v>11</v>
      </c>
      <c r="AC35" s="2">
        <v>2</v>
      </c>
      <c r="AE35" s="2">
        <v>1</v>
      </c>
      <c r="AU35" s="2">
        <f>VLOOKUP(Y35,Spp!B:C,2,FALSE)</f>
        <v>1.9300000000000001E-2</v>
      </c>
      <c r="AV35" s="2">
        <f>VLOOKUP(Y35,Spp!B:D,3,FALSE)</f>
        <v>2.9695999999999998</v>
      </c>
      <c r="AW35" s="2">
        <f t="shared" si="5"/>
        <v>428.68564613381841</v>
      </c>
      <c r="AX35" s="2" t="e">
        <f t="shared" si="6"/>
        <v>#DIV/0!</v>
      </c>
      <c r="AY35" s="2" t="e">
        <f t="shared" si="7"/>
        <v>#DIV/0!</v>
      </c>
      <c r="AZ35" s="2" t="e">
        <f t="shared" si="8"/>
        <v>#DIV/0!</v>
      </c>
      <c r="BA35" s="2">
        <f t="shared" si="9"/>
        <v>0.52941176470588236</v>
      </c>
      <c r="BB35" s="2" t="s">
        <v>315</v>
      </c>
      <c r="BC35" s="2">
        <f>VLOOKUP(Y35,Spp!B:H,7,FALSE)</f>
        <v>3.1</v>
      </c>
      <c r="BD35" s="5" t="str">
        <f>VLOOKUP(Y35,GFQuimbayo!B:C,2,FALSE)</f>
        <v>IN</v>
      </c>
      <c r="BE35" s="5" t="str">
        <f>VLOOKUP(BD35,GFQuimbayo!E:F,2,FALSE)</f>
        <v>Invertebrivores</v>
      </c>
      <c r="BF35" s="2" t="str">
        <f>VLOOKUP(Y35,Spp!B:L,11,FALSE)</f>
        <v>LC</v>
      </c>
    </row>
    <row r="36" spans="1:58">
      <c r="A36" s="2" t="s">
        <v>40</v>
      </c>
      <c r="B36" s="2" t="s">
        <v>41</v>
      </c>
      <c r="C36" s="2" t="s">
        <v>113</v>
      </c>
      <c r="D36" s="2" t="s">
        <v>113</v>
      </c>
      <c r="E36" s="2" t="s">
        <v>502</v>
      </c>
      <c r="F36" s="2" t="s">
        <v>43</v>
      </c>
      <c r="G36" s="22" t="s">
        <v>315</v>
      </c>
      <c r="H36" s="22" t="s">
        <v>315</v>
      </c>
      <c r="I36" s="9" t="s">
        <v>315</v>
      </c>
      <c r="K36" s="2">
        <v>0</v>
      </c>
      <c r="L36" s="11">
        <v>35030</v>
      </c>
      <c r="M36" s="2">
        <v>1995</v>
      </c>
      <c r="N36" s="2" t="s">
        <v>292</v>
      </c>
      <c r="O36" s="2" t="s">
        <v>44</v>
      </c>
      <c r="P36" s="11">
        <v>41936</v>
      </c>
      <c r="Q36" s="9">
        <v>9</v>
      </c>
      <c r="S36" s="22" t="s">
        <v>516</v>
      </c>
      <c r="T36" s="4">
        <v>0.3576388888888889</v>
      </c>
      <c r="U36" s="4">
        <v>0.38125000000000003</v>
      </c>
      <c r="V36" s="4">
        <v>2.3611111111111138E-2</v>
      </c>
      <c r="W36" s="2">
        <v>34</v>
      </c>
      <c r="X36" s="2" t="s">
        <v>117</v>
      </c>
      <c r="Y36" s="6" t="str">
        <f>VLOOKUP(X36,Spp!A:B,2,FALSE)</f>
        <v>Rhinobatos productus</v>
      </c>
      <c r="Z36" s="7">
        <f t="shared" si="0"/>
        <v>1</v>
      </c>
      <c r="AG36" s="2">
        <v>1</v>
      </c>
      <c r="AU36" s="2">
        <f>VLOOKUP(Y36,Spp!B:C,2,FALSE)</f>
        <v>3.96E-3</v>
      </c>
      <c r="AV36" s="2">
        <f>VLOOKUP(Y36,Spp!B:D,3,FALSE)</f>
        <v>3</v>
      </c>
      <c r="AW36" s="2">
        <f t="shared" si="5"/>
        <v>360.85500000000002</v>
      </c>
      <c r="AX36" s="2" t="e">
        <f t="shared" si="6"/>
        <v>#DIV/0!</v>
      </c>
      <c r="AY36" s="2" t="e">
        <f t="shared" si="7"/>
        <v>#DIV/0!</v>
      </c>
      <c r="AZ36" s="2" t="e">
        <f t="shared" si="8"/>
        <v>#DIV/0!</v>
      </c>
      <c r="BA36" s="2">
        <f t="shared" si="9"/>
        <v>2.9411764705882353E-2</v>
      </c>
      <c r="BB36" s="2" t="s">
        <v>315</v>
      </c>
      <c r="BC36" s="2">
        <f>VLOOKUP(Y36,Spp!B:H,7,FALSE)</f>
        <v>0</v>
      </c>
      <c r="BD36" s="5" t="str">
        <f>VLOOKUP(Y36,GFQuimbayo!B:C,2,FALSE)</f>
        <v>PS</v>
      </c>
      <c r="BE36" s="5" t="str">
        <f>VLOOKUP(BD36,GFQuimbayo!E:F,2,FALSE)</f>
        <v>Piscivores</v>
      </c>
      <c r="BF36" s="2" t="str">
        <f>VLOOKUP(Y36,Spp!B:L,11,FALSE)</f>
        <v>NT</v>
      </c>
    </row>
    <row r="37" spans="1:58">
      <c r="A37" s="2" t="s">
        <v>40</v>
      </c>
      <c r="B37" s="2" t="s">
        <v>41</v>
      </c>
      <c r="C37" s="2" t="s">
        <v>113</v>
      </c>
      <c r="D37" s="2" t="s">
        <v>113</v>
      </c>
      <c r="E37" s="2" t="s">
        <v>502</v>
      </c>
      <c r="F37" s="2" t="s">
        <v>43</v>
      </c>
      <c r="G37" s="22" t="s">
        <v>315</v>
      </c>
      <c r="H37" s="22" t="s">
        <v>315</v>
      </c>
      <c r="I37" s="9" t="s">
        <v>315</v>
      </c>
      <c r="K37" s="2">
        <v>0</v>
      </c>
      <c r="L37" s="11">
        <v>35030</v>
      </c>
      <c r="M37" s="2">
        <v>1995</v>
      </c>
      <c r="N37" s="2" t="s">
        <v>292</v>
      </c>
      <c r="O37" s="2" t="s">
        <v>44</v>
      </c>
      <c r="P37" s="11">
        <v>41936</v>
      </c>
      <c r="Q37" s="9">
        <v>9</v>
      </c>
      <c r="S37" s="22" t="s">
        <v>516</v>
      </c>
      <c r="T37" s="4">
        <v>0.3576388888888889</v>
      </c>
      <c r="U37" s="4">
        <v>0.38125000000000003</v>
      </c>
      <c r="V37" s="4">
        <v>2.3611111111111138E-2</v>
      </c>
      <c r="W37" s="2">
        <v>34</v>
      </c>
      <c r="X37" s="2" t="s">
        <v>119</v>
      </c>
      <c r="Y37" s="6" t="str">
        <f>VLOOKUP(X37,Spp!A:B,2,FALSE)</f>
        <v>Scarus perrico</v>
      </c>
      <c r="Z37" s="7">
        <f t="shared" si="0"/>
        <v>1</v>
      </c>
      <c r="AF37" s="2">
        <v>1</v>
      </c>
      <c r="AU37" s="2">
        <f>VLOOKUP(Y37,Spp!B:C,2,FALSE)</f>
        <v>1.8599999999999998E-2</v>
      </c>
      <c r="AV37" s="2">
        <f>VLOOKUP(Y37,Spp!B:D,3,FALSE)</f>
        <v>3.0455000000000001</v>
      </c>
      <c r="AW37" s="2">
        <f t="shared" si="5"/>
        <v>937.50193608805751</v>
      </c>
      <c r="AX37" s="2" t="e">
        <f t="shared" si="6"/>
        <v>#DIV/0!</v>
      </c>
      <c r="AY37" s="2" t="e">
        <f t="shared" si="7"/>
        <v>#DIV/0!</v>
      </c>
      <c r="AZ37" s="2" t="e">
        <f t="shared" si="8"/>
        <v>#DIV/0!</v>
      </c>
      <c r="BA37" s="2">
        <f t="shared" si="9"/>
        <v>2.9411764705882353E-2</v>
      </c>
      <c r="BB37" s="2" t="s">
        <v>315</v>
      </c>
      <c r="BC37" s="2">
        <f>VLOOKUP(Y37,Spp!B:H,7,FALSE)</f>
        <v>2</v>
      </c>
      <c r="BD37" s="5" t="str">
        <f>VLOOKUP(Y37,GFQuimbayo!B:C,2,FALSE)</f>
        <v>HM</v>
      </c>
      <c r="BE37" s="5" t="str">
        <f>VLOOKUP(BD37,GFQuimbayo!E:F,2,FALSE)</f>
        <v>Macroalgae feeders</v>
      </c>
      <c r="BF37" s="2" t="str">
        <f>VLOOKUP(Y37,Spp!B:L,11,FALSE)</f>
        <v>LC</v>
      </c>
    </row>
    <row r="38" spans="1:58">
      <c r="A38" s="2" t="s">
        <v>40</v>
      </c>
      <c r="B38" s="2" t="s">
        <v>41</v>
      </c>
      <c r="C38" s="2" t="s">
        <v>113</v>
      </c>
      <c r="D38" s="2" t="s">
        <v>113</v>
      </c>
      <c r="E38" s="2" t="s">
        <v>502</v>
      </c>
      <c r="F38" s="2" t="s">
        <v>43</v>
      </c>
      <c r="G38" s="22" t="s">
        <v>315</v>
      </c>
      <c r="H38" s="22" t="s">
        <v>315</v>
      </c>
      <c r="I38" s="9" t="s">
        <v>315</v>
      </c>
      <c r="K38" s="2">
        <v>0</v>
      </c>
      <c r="L38" s="11">
        <v>35030</v>
      </c>
      <c r="M38" s="2">
        <v>1995</v>
      </c>
      <c r="N38" s="2" t="s">
        <v>292</v>
      </c>
      <c r="O38" s="2" t="s">
        <v>44</v>
      </c>
      <c r="P38" s="11">
        <v>41936</v>
      </c>
      <c r="Q38" s="9">
        <v>9</v>
      </c>
      <c r="S38" s="22" t="s">
        <v>516</v>
      </c>
      <c r="T38" s="4">
        <v>0.3576388888888889</v>
      </c>
      <c r="U38" s="4">
        <v>0.38125000000000003</v>
      </c>
      <c r="V38" s="4">
        <v>2.3611111111111138E-2</v>
      </c>
      <c r="W38" s="2">
        <v>34</v>
      </c>
      <c r="X38" s="2" t="s">
        <v>121</v>
      </c>
      <c r="Y38" s="6" t="str">
        <f>VLOOKUP(X38,Spp!A:B,2,FALSE)</f>
        <v>Scarus rubroviolaceus</v>
      </c>
      <c r="Z38" s="7">
        <f t="shared" si="0"/>
        <v>1</v>
      </c>
      <c r="AE38" s="2">
        <v>1</v>
      </c>
      <c r="AU38" s="2">
        <f>VLOOKUP(Y38,Spp!B:C,2,FALSE)</f>
        <v>1.3599999999999999E-2</v>
      </c>
      <c r="AV38" s="2">
        <f>VLOOKUP(Y38,Spp!B:D,3,FALSE)</f>
        <v>3.109</v>
      </c>
      <c r="AW38" s="2">
        <f t="shared" si="5"/>
        <v>301.81053509877415</v>
      </c>
      <c r="AX38" s="2" t="e">
        <f t="shared" si="6"/>
        <v>#DIV/0!</v>
      </c>
      <c r="AY38" s="2" t="e">
        <f t="shared" si="7"/>
        <v>#DIV/0!</v>
      </c>
      <c r="AZ38" s="2" t="e">
        <f t="shared" si="8"/>
        <v>#DIV/0!</v>
      </c>
      <c r="BA38" s="2">
        <f t="shared" si="9"/>
        <v>2.9411764705882353E-2</v>
      </c>
      <c r="BB38" s="2" t="s">
        <v>315</v>
      </c>
      <c r="BC38" s="2">
        <f>VLOOKUP(Y38,Spp!B:H,7,FALSE)</f>
        <v>2</v>
      </c>
      <c r="BD38" s="5" t="str">
        <f>VLOOKUP(Y38,GFQuimbayo!B:C,2,FALSE)</f>
        <v>HM</v>
      </c>
      <c r="BE38" s="5" t="str">
        <f>VLOOKUP(BD38,GFQuimbayo!E:F,2,FALSE)</f>
        <v>Macroalgae feeders</v>
      </c>
      <c r="BF38" s="2" t="str">
        <f>VLOOKUP(Y38,Spp!B:L,11,FALSE)</f>
        <v>LC</v>
      </c>
    </row>
    <row r="39" spans="1:58">
      <c r="A39" s="2" t="s">
        <v>40</v>
      </c>
      <c r="B39" s="2" t="s">
        <v>41</v>
      </c>
      <c r="C39" s="2" t="s">
        <v>113</v>
      </c>
      <c r="D39" s="2" t="s">
        <v>113</v>
      </c>
      <c r="E39" s="2" t="s">
        <v>502</v>
      </c>
      <c r="F39" s="2" t="s">
        <v>43</v>
      </c>
      <c r="G39" s="22" t="s">
        <v>315</v>
      </c>
      <c r="H39" s="22" t="s">
        <v>315</v>
      </c>
      <c r="I39" s="9" t="s">
        <v>315</v>
      </c>
      <c r="K39" s="2">
        <v>0</v>
      </c>
      <c r="L39" s="11">
        <v>35030</v>
      </c>
      <c r="M39" s="2">
        <v>1995</v>
      </c>
      <c r="N39" s="2" t="s">
        <v>292</v>
      </c>
      <c r="O39" s="2" t="s">
        <v>44</v>
      </c>
      <c r="P39" s="11">
        <v>41936</v>
      </c>
      <c r="Q39" s="9">
        <v>9</v>
      </c>
      <c r="S39" s="22" t="s">
        <v>516</v>
      </c>
      <c r="T39" s="4">
        <v>0.3576388888888889</v>
      </c>
      <c r="U39" s="4">
        <v>0.38125000000000003</v>
      </c>
      <c r="V39" s="4">
        <v>2.3611111111111138E-2</v>
      </c>
      <c r="W39" s="2">
        <v>34</v>
      </c>
      <c r="X39" s="2" t="s">
        <v>123</v>
      </c>
      <c r="Y39" s="6" t="str">
        <f>VLOOKUP(X39,Spp!A:B,2,FALSE)</f>
        <v>Scorpaena mystes</v>
      </c>
      <c r="Z39" s="7">
        <f t="shared" si="0"/>
        <v>1</v>
      </c>
      <c r="AB39" s="2">
        <v>1</v>
      </c>
      <c r="AU39" s="2">
        <f>VLOOKUP(Y39,Spp!B:C,2,FALSE)</f>
        <v>1.95E-2</v>
      </c>
      <c r="AV39" s="2">
        <f>VLOOKUP(Y39,Spp!B:D,3,FALSE)</f>
        <v>3.0055999999999998</v>
      </c>
      <c r="AW39" s="2">
        <f t="shared" si="5"/>
        <v>8.3199122269280199</v>
      </c>
      <c r="AX39" s="2" t="e">
        <f t="shared" si="6"/>
        <v>#DIV/0!</v>
      </c>
      <c r="AY39" s="2" t="e">
        <f t="shared" si="7"/>
        <v>#DIV/0!</v>
      </c>
      <c r="AZ39" s="2" t="e">
        <f t="shared" si="8"/>
        <v>#DIV/0!</v>
      </c>
      <c r="BA39" s="2">
        <f t="shared" si="9"/>
        <v>2.9411764705882353E-2</v>
      </c>
      <c r="BB39" s="2" t="s">
        <v>315</v>
      </c>
      <c r="BC39" s="2">
        <f>VLOOKUP(Y39,Spp!B:H,7,FALSE)</f>
        <v>3.8</v>
      </c>
      <c r="BD39" s="5" t="str">
        <f>VLOOKUP(Y39,GFQuimbayo!B:C,2,FALSE)</f>
        <v>PS</v>
      </c>
      <c r="BE39" s="5" t="str">
        <f>VLOOKUP(BD39,GFQuimbayo!E:F,2,FALSE)</f>
        <v>Piscivores</v>
      </c>
      <c r="BF39" s="2" t="str">
        <f>VLOOKUP(Y39,Spp!B:L,11,FALSE)</f>
        <v>LC</v>
      </c>
    </row>
    <row r="40" spans="1:58">
      <c r="A40" s="2" t="s">
        <v>40</v>
      </c>
      <c r="B40" s="2" t="s">
        <v>41</v>
      </c>
      <c r="C40" s="2" t="s">
        <v>113</v>
      </c>
      <c r="D40" s="2" t="s">
        <v>113</v>
      </c>
      <c r="E40" s="2" t="s">
        <v>502</v>
      </c>
      <c r="F40" s="2" t="s">
        <v>43</v>
      </c>
      <c r="G40" s="22" t="s">
        <v>315</v>
      </c>
      <c r="H40" s="22" t="s">
        <v>315</v>
      </c>
      <c r="I40" s="9" t="s">
        <v>315</v>
      </c>
      <c r="K40" s="2">
        <v>0</v>
      </c>
      <c r="L40" s="11">
        <v>35030</v>
      </c>
      <c r="M40" s="2">
        <v>1995</v>
      </c>
      <c r="N40" s="2" t="s">
        <v>292</v>
      </c>
      <c r="O40" s="2" t="s">
        <v>44</v>
      </c>
      <c r="P40" s="11">
        <v>41936</v>
      </c>
      <c r="Q40" s="9">
        <v>9</v>
      </c>
      <c r="S40" s="22" t="s">
        <v>516</v>
      </c>
      <c r="T40" s="4">
        <v>0.3576388888888889</v>
      </c>
      <c r="U40" s="4">
        <v>0.38125000000000003</v>
      </c>
      <c r="V40" s="4">
        <v>2.3611111111111138E-2</v>
      </c>
      <c r="W40" s="2">
        <v>34</v>
      </c>
      <c r="X40" s="2" t="s">
        <v>59</v>
      </c>
      <c r="Y40" s="6" t="str">
        <f>VLOOKUP(X40,Spp!A:B,2,FALSE)</f>
        <v>Synodus lacertinus</v>
      </c>
      <c r="Z40" s="7">
        <f t="shared" si="0"/>
        <v>1</v>
      </c>
      <c r="AC40" s="2">
        <v>1</v>
      </c>
      <c r="AU40" s="2">
        <f>VLOOKUP(Y40,Spp!B:C,2,FALSE)</f>
        <v>6.4999999999999997E-3</v>
      </c>
      <c r="AV40" s="2">
        <f>VLOOKUP(Y40,Spp!B:D,3,FALSE)</f>
        <v>2.99</v>
      </c>
      <c r="AW40" s="2">
        <f t="shared" si="5"/>
        <v>12.378678841551402</v>
      </c>
      <c r="AX40" s="2" t="e">
        <f t="shared" si="6"/>
        <v>#DIV/0!</v>
      </c>
      <c r="AY40" s="2" t="e">
        <f t="shared" si="7"/>
        <v>#DIV/0!</v>
      </c>
      <c r="AZ40" s="2" t="e">
        <f t="shared" si="8"/>
        <v>#DIV/0!</v>
      </c>
      <c r="BA40" s="2">
        <f t="shared" si="9"/>
        <v>2.9411764705882353E-2</v>
      </c>
      <c r="BB40" s="2" t="s">
        <v>315</v>
      </c>
      <c r="BC40" s="2">
        <f>VLOOKUP(Y40,Spp!B:H,7,FALSE)</f>
        <v>4.2</v>
      </c>
      <c r="BD40" s="5" t="str">
        <f>VLOOKUP(Y40,GFQuimbayo!B:C,2,FALSE)</f>
        <v>PS</v>
      </c>
      <c r="BE40" s="5" t="str">
        <f>VLOOKUP(BD40,GFQuimbayo!E:F,2,FALSE)</f>
        <v>Piscivores</v>
      </c>
      <c r="BF40" s="2" t="str">
        <f>VLOOKUP(Y40,Spp!B:L,11,FALSE)</f>
        <v>LC</v>
      </c>
    </row>
    <row r="41" spans="1:58">
      <c r="A41" s="2" t="s">
        <v>40</v>
      </c>
      <c r="B41" s="2" t="s">
        <v>41</v>
      </c>
      <c r="C41" s="2" t="s">
        <v>113</v>
      </c>
      <c r="D41" s="2" t="s">
        <v>113</v>
      </c>
      <c r="E41" s="2" t="s">
        <v>502</v>
      </c>
      <c r="F41" s="2" t="s">
        <v>43</v>
      </c>
      <c r="G41" s="22" t="s">
        <v>315</v>
      </c>
      <c r="H41" s="22" t="s">
        <v>315</v>
      </c>
      <c r="I41" s="9" t="s">
        <v>315</v>
      </c>
      <c r="K41" s="2">
        <v>0</v>
      </c>
      <c r="L41" s="11">
        <v>35030</v>
      </c>
      <c r="M41" s="2">
        <v>1995</v>
      </c>
      <c r="N41" s="2" t="s">
        <v>292</v>
      </c>
      <c r="O41" s="2" t="s">
        <v>44</v>
      </c>
      <c r="P41" s="11">
        <v>41936</v>
      </c>
      <c r="Q41" s="9">
        <v>9</v>
      </c>
      <c r="S41" s="22" t="s">
        <v>516</v>
      </c>
      <c r="T41" s="4">
        <v>0.3576388888888889</v>
      </c>
      <c r="U41" s="4">
        <v>0.38125000000000003</v>
      </c>
      <c r="V41" s="4">
        <v>2.3611111111111138E-2</v>
      </c>
      <c r="W41" s="2">
        <v>34</v>
      </c>
      <c r="X41" s="2" t="s">
        <v>70</v>
      </c>
      <c r="Y41" s="6" t="str">
        <f>VLOOKUP(X41,Spp!A:B,2,FALSE)</f>
        <v>Chaetodon humeralis</v>
      </c>
      <c r="Z41" s="7">
        <f t="shared" si="0"/>
        <v>57</v>
      </c>
      <c r="AA41" s="2">
        <v>4</v>
      </c>
      <c r="AB41" s="2">
        <v>3</v>
      </c>
      <c r="AC41" s="2">
        <v>50</v>
      </c>
      <c r="AU41" s="2">
        <f>VLOOKUP(Y41,Spp!B:C,2,FALSE)</f>
        <v>2.9600000000000001E-2</v>
      </c>
      <c r="AV41" s="2">
        <f>VLOOKUP(Y41,Spp!B:D,3,FALSE)</f>
        <v>2.9895</v>
      </c>
      <c r="AW41" s="2">
        <f t="shared" si="5"/>
        <v>2853.4833142214266</v>
      </c>
      <c r="AX41" s="2" t="e">
        <f t="shared" si="6"/>
        <v>#DIV/0!</v>
      </c>
      <c r="AY41" s="2" t="e">
        <f t="shared" si="7"/>
        <v>#DIV/0!</v>
      </c>
      <c r="AZ41" s="2" t="e">
        <f t="shared" si="8"/>
        <v>#DIV/0!</v>
      </c>
      <c r="BA41" s="2">
        <f t="shared" si="9"/>
        <v>1.6764705882352942</v>
      </c>
      <c r="BB41" s="2" t="s">
        <v>315</v>
      </c>
      <c r="BC41" s="2">
        <f>VLOOKUP(Y41,Spp!B:H,7,FALSE)</f>
        <v>2.7</v>
      </c>
      <c r="BD41" s="5" t="str">
        <f>VLOOKUP(Y41,GFQuimbayo!B:C,2,FALSE)</f>
        <v>OM</v>
      </c>
      <c r="BE41" s="5" t="str">
        <f>VLOOKUP(BD41,GFQuimbayo!E:F,2,FALSE)</f>
        <v>Omnivores</v>
      </c>
      <c r="BF41" s="2" t="str">
        <f>VLOOKUP(Y41,Spp!B:L,11,FALSE)</f>
        <v>LC</v>
      </c>
    </row>
    <row r="42" spans="1:58">
      <c r="A42" s="2" t="s">
        <v>40</v>
      </c>
      <c r="B42" s="2" t="s">
        <v>41</v>
      </c>
      <c r="C42" s="2" t="s">
        <v>113</v>
      </c>
      <c r="D42" s="2" t="s">
        <v>113</v>
      </c>
      <c r="E42" s="2" t="s">
        <v>502</v>
      </c>
      <c r="F42" s="2" t="s">
        <v>43</v>
      </c>
      <c r="G42" s="22" t="s">
        <v>315</v>
      </c>
      <c r="H42" s="22" t="s">
        <v>315</v>
      </c>
      <c r="I42" s="9" t="s">
        <v>315</v>
      </c>
      <c r="K42" s="2">
        <v>0</v>
      </c>
      <c r="L42" s="11">
        <v>35030</v>
      </c>
      <c r="M42" s="2">
        <v>1995</v>
      </c>
      <c r="N42" s="2" t="s">
        <v>292</v>
      </c>
      <c r="O42" s="2" t="s">
        <v>44</v>
      </c>
      <c r="P42" s="11">
        <v>41936</v>
      </c>
      <c r="Q42" s="9">
        <v>9</v>
      </c>
      <c r="S42" s="22" t="s">
        <v>516</v>
      </c>
      <c r="T42" s="4">
        <v>0.3576388888888889</v>
      </c>
      <c r="U42" s="4">
        <v>0.38125000000000003</v>
      </c>
      <c r="V42" s="4">
        <v>2.3611111111111138E-2</v>
      </c>
      <c r="W42" s="2">
        <v>34</v>
      </c>
      <c r="X42" s="2" t="s">
        <v>125</v>
      </c>
      <c r="Y42" s="6" t="str">
        <f>VLOOKUP(X42,Spp!A:B,2,FALSE)</f>
        <v>Diodon holocanthus</v>
      </c>
      <c r="Z42" s="7">
        <f t="shared" si="0"/>
        <v>5</v>
      </c>
      <c r="AB42" s="2">
        <v>2</v>
      </c>
      <c r="AC42" s="2">
        <v>3</v>
      </c>
      <c r="AU42" s="2">
        <f>VLOOKUP(Y42,Spp!B:C,2,FALSE)</f>
        <v>2.1899999999999999E-2</v>
      </c>
      <c r="AV42" s="2">
        <f>VLOOKUP(Y42,Spp!B:D,3,FALSE)</f>
        <v>3</v>
      </c>
      <c r="AW42" s="2">
        <f t="shared" si="5"/>
        <v>146.79843750000001</v>
      </c>
      <c r="AX42" s="2" t="e">
        <f t="shared" si="6"/>
        <v>#DIV/0!</v>
      </c>
      <c r="AY42" s="2" t="e">
        <f t="shared" si="7"/>
        <v>#DIV/0!</v>
      </c>
      <c r="AZ42" s="2" t="e">
        <f t="shared" si="8"/>
        <v>#DIV/0!</v>
      </c>
      <c r="BA42" s="2">
        <f t="shared" si="9"/>
        <v>0.14705882352941177</v>
      </c>
      <c r="BB42" s="2" t="s">
        <v>315</v>
      </c>
      <c r="BC42" s="2">
        <f>VLOOKUP(Y42,Spp!B:H,7,FALSE)</f>
        <v>3.3</v>
      </c>
      <c r="BD42" s="5" t="str">
        <f>VLOOKUP(Y42,GFQuimbayo!B:C,2,FALSE)</f>
        <v>IN</v>
      </c>
      <c r="BE42" s="5" t="str">
        <f>VLOOKUP(BD42,GFQuimbayo!E:F,2,FALSE)</f>
        <v>Invertebrivores</v>
      </c>
      <c r="BF42" s="2" t="str">
        <f>VLOOKUP(Y42,Spp!B:L,11,FALSE)</f>
        <v>NE</v>
      </c>
    </row>
    <row r="43" spans="1:58">
      <c r="A43" s="2" t="s">
        <v>40</v>
      </c>
      <c r="B43" s="2" t="s">
        <v>41</v>
      </c>
      <c r="C43" s="2" t="s">
        <v>113</v>
      </c>
      <c r="D43" s="2" t="s">
        <v>113</v>
      </c>
      <c r="E43" s="2" t="s">
        <v>502</v>
      </c>
      <c r="F43" s="2" t="s">
        <v>43</v>
      </c>
      <c r="G43" s="22" t="s">
        <v>315</v>
      </c>
      <c r="H43" s="22" t="s">
        <v>315</v>
      </c>
      <c r="I43" s="9" t="s">
        <v>315</v>
      </c>
      <c r="K43" s="2">
        <v>0</v>
      </c>
      <c r="L43" s="11">
        <v>35030</v>
      </c>
      <c r="M43" s="2">
        <v>1995</v>
      </c>
      <c r="N43" s="2" t="s">
        <v>292</v>
      </c>
      <c r="O43" s="2" t="s">
        <v>44</v>
      </c>
      <c r="P43" s="11">
        <v>41936</v>
      </c>
      <c r="Q43" s="9">
        <v>9</v>
      </c>
      <c r="S43" s="22" t="s">
        <v>516</v>
      </c>
      <c r="T43" s="4">
        <v>0.3576388888888889</v>
      </c>
      <c r="U43" s="4">
        <v>0.38125000000000003</v>
      </c>
      <c r="V43" s="4">
        <v>2.3611111111111138E-2</v>
      </c>
      <c r="W43" s="2">
        <v>34</v>
      </c>
      <c r="X43" s="2" t="s">
        <v>127</v>
      </c>
      <c r="Y43" s="6" t="str">
        <f>VLOOKUP(X43,Spp!A:B,2,FALSE)</f>
        <v>Echidna nebulosa</v>
      </c>
      <c r="Z43" s="7">
        <f t="shared" si="0"/>
        <v>3</v>
      </c>
      <c r="AE43" s="2">
        <v>1</v>
      </c>
      <c r="AF43" s="2">
        <v>2</v>
      </c>
      <c r="AU43" s="2">
        <f>VLOOKUP(Y43,Spp!B:C,2,FALSE)</f>
        <v>1.1999999999999999E-3</v>
      </c>
      <c r="AV43" s="2">
        <f>VLOOKUP(Y43,Spp!B:D,3,FALSE)</f>
        <v>3</v>
      </c>
      <c r="AW43" s="2">
        <f t="shared" si="5"/>
        <v>121.64999999999999</v>
      </c>
      <c r="AX43" s="2" t="e">
        <f t="shared" si="6"/>
        <v>#DIV/0!</v>
      </c>
      <c r="AY43" s="2" t="e">
        <f t="shared" si="7"/>
        <v>#DIV/0!</v>
      </c>
      <c r="AZ43" s="2" t="e">
        <f t="shared" si="8"/>
        <v>#DIV/0!</v>
      </c>
      <c r="BA43" s="2">
        <f t="shared" si="9"/>
        <v>8.8235294117647065E-2</v>
      </c>
      <c r="BB43" s="2" t="s">
        <v>315</v>
      </c>
      <c r="BC43" s="2">
        <f>VLOOKUP(Y43,Spp!B:H,7,FALSE)</f>
        <v>4</v>
      </c>
      <c r="BD43" s="5" t="str">
        <f>VLOOKUP(Y43,GFQuimbayo!B:C,2,FALSE)</f>
        <v>PS</v>
      </c>
      <c r="BE43" s="5" t="str">
        <f>VLOOKUP(BD43,GFQuimbayo!E:F,2,FALSE)</f>
        <v>Piscivores</v>
      </c>
      <c r="BF43" s="2" t="str">
        <f>VLOOKUP(Y43,Spp!B:L,11,FALSE)</f>
        <v>NE</v>
      </c>
    </row>
    <row r="44" spans="1:58">
      <c r="A44" s="2" t="s">
        <v>40</v>
      </c>
      <c r="B44" s="2" t="s">
        <v>41</v>
      </c>
      <c r="C44" s="2" t="s">
        <v>113</v>
      </c>
      <c r="D44" s="2" t="s">
        <v>113</v>
      </c>
      <c r="E44" s="2" t="s">
        <v>502</v>
      </c>
      <c r="F44" s="2" t="s">
        <v>43</v>
      </c>
      <c r="G44" s="22" t="s">
        <v>315</v>
      </c>
      <c r="H44" s="22" t="s">
        <v>315</v>
      </c>
      <c r="I44" s="9" t="s">
        <v>315</v>
      </c>
      <c r="K44" s="2">
        <v>0</v>
      </c>
      <c r="L44" s="11">
        <v>35030</v>
      </c>
      <c r="M44" s="2">
        <v>1995</v>
      </c>
      <c r="N44" s="2" t="s">
        <v>292</v>
      </c>
      <c r="O44" s="2" t="s">
        <v>44</v>
      </c>
      <c r="P44" s="11">
        <v>41936</v>
      </c>
      <c r="Q44" s="9">
        <v>9</v>
      </c>
      <c r="S44" s="22" t="s">
        <v>516</v>
      </c>
      <c r="T44" s="4">
        <v>0.3576388888888889</v>
      </c>
      <c r="U44" s="4">
        <v>0.38125000000000003</v>
      </c>
      <c r="V44" s="4">
        <v>2.3611111111111138E-2</v>
      </c>
      <c r="W44" s="2">
        <v>34</v>
      </c>
      <c r="X44" s="24" t="s">
        <v>129</v>
      </c>
      <c r="Y44" s="6" t="str">
        <f>VLOOKUP(X44,Spp!A:B,2,FALSE)</f>
        <v>Alphestes afer</v>
      </c>
      <c r="Z44" s="7">
        <f t="shared" si="0"/>
        <v>8</v>
      </c>
      <c r="AB44" s="2">
        <v>1</v>
      </c>
      <c r="AC44" s="2">
        <v>4</v>
      </c>
      <c r="AD44" s="2">
        <v>3</v>
      </c>
      <c r="AU44" s="2">
        <f>VLOOKUP(Y44,Spp!B:C,2,FALSE)</f>
        <v>0</v>
      </c>
      <c r="AV44" s="2">
        <f>VLOOKUP(Y44,Spp!B:D,3,FALSE)</f>
        <v>0</v>
      </c>
      <c r="AW44" s="2">
        <f t="shared" si="5"/>
        <v>0</v>
      </c>
      <c r="AX44" s="2" t="e">
        <f t="shared" si="6"/>
        <v>#DIV/0!</v>
      </c>
      <c r="AY44" s="2" t="e">
        <f t="shared" si="7"/>
        <v>#DIV/0!</v>
      </c>
      <c r="AZ44" s="2" t="e">
        <f t="shared" si="8"/>
        <v>#DIV/0!</v>
      </c>
      <c r="BA44" s="2">
        <f t="shared" si="9"/>
        <v>0.23529411764705882</v>
      </c>
      <c r="BB44" s="2" t="s">
        <v>315</v>
      </c>
      <c r="BC44" s="2">
        <f>VLOOKUP(Y44,Spp!B:H,7,FALSE)</f>
        <v>0</v>
      </c>
      <c r="BD44" s="5" t="str">
        <f>VLOOKUP(Y44,GFQuimbayo!B:C,2,FALSE)</f>
        <v>PS</v>
      </c>
      <c r="BE44" s="5" t="str">
        <f>VLOOKUP(BD44,GFQuimbayo!E:F,2,FALSE)</f>
        <v>Piscivores</v>
      </c>
      <c r="BF44" s="2">
        <f>VLOOKUP(Y44,Spp!B:L,11,FALSE)</f>
        <v>0</v>
      </c>
    </row>
    <row r="45" spans="1:58">
      <c r="A45" s="2" t="s">
        <v>40</v>
      </c>
      <c r="B45" s="2" t="s">
        <v>41</v>
      </c>
      <c r="C45" s="2" t="s">
        <v>113</v>
      </c>
      <c r="D45" s="2" t="s">
        <v>113</v>
      </c>
      <c r="E45" s="2" t="s">
        <v>502</v>
      </c>
      <c r="F45" s="2" t="s">
        <v>43</v>
      </c>
      <c r="G45" s="22" t="s">
        <v>315</v>
      </c>
      <c r="H45" s="22" t="s">
        <v>315</v>
      </c>
      <c r="I45" s="9" t="s">
        <v>315</v>
      </c>
      <c r="K45" s="2">
        <v>0</v>
      </c>
      <c r="L45" s="11">
        <v>35030</v>
      </c>
      <c r="M45" s="2">
        <v>1995</v>
      </c>
      <c r="N45" s="2" t="s">
        <v>292</v>
      </c>
      <c r="O45" s="2" t="s">
        <v>44</v>
      </c>
      <c r="P45" s="11">
        <v>41936</v>
      </c>
      <c r="Q45" s="9">
        <v>9</v>
      </c>
      <c r="S45" s="22" t="s">
        <v>516</v>
      </c>
      <c r="T45" s="4">
        <v>0.3576388888888889</v>
      </c>
      <c r="U45" s="4">
        <v>0.38125000000000003</v>
      </c>
      <c r="V45" s="4">
        <v>2.3611111111111138E-2</v>
      </c>
      <c r="W45" s="2">
        <v>34</v>
      </c>
      <c r="X45" s="2" t="s">
        <v>131</v>
      </c>
      <c r="Y45" s="6" t="str">
        <f>VLOOKUP(X45,Spp!A:B,2,FALSE)</f>
        <v>Muraena lentiginosa</v>
      </c>
      <c r="Z45" s="7">
        <f t="shared" si="0"/>
        <v>3</v>
      </c>
      <c r="AD45" s="2">
        <v>1</v>
      </c>
      <c r="AE45" s="2">
        <v>2</v>
      </c>
      <c r="AU45" s="2">
        <f>VLOOKUP(Y45,Spp!B:C,2,FALSE)</f>
        <v>1.6999999999999999E-3</v>
      </c>
      <c r="AV45" s="2">
        <f>VLOOKUP(Y45,Spp!B:D,3,FALSE)</f>
        <v>2.9527999999999999</v>
      </c>
      <c r="AW45" s="2">
        <f t="shared" si="5"/>
        <v>53.596511886576558</v>
      </c>
      <c r="AX45" s="2" t="e">
        <f t="shared" si="6"/>
        <v>#DIV/0!</v>
      </c>
      <c r="AY45" s="2" t="e">
        <f t="shared" si="7"/>
        <v>#DIV/0!</v>
      </c>
      <c r="AZ45" s="2" t="e">
        <f t="shared" si="8"/>
        <v>#DIV/0!</v>
      </c>
      <c r="BA45" s="2">
        <f t="shared" si="9"/>
        <v>8.8235294117647065E-2</v>
      </c>
      <c r="BB45" s="2" t="s">
        <v>315</v>
      </c>
      <c r="BC45" s="2">
        <f>VLOOKUP(Y45,Spp!B:H,7,FALSE)</f>
        <v>3.9</v>
      </c>
      <c r="BD45" s="5" t="str">
        <f>VLOOKUP(Y45,GFQuimbayo!B:C,2,FALSE)</f>
        <v>PS</v>
      </c>
      <c r="BE45" s="5" t="str">
        <f>VLOOKUP(BD45,GFQuimbayo!E:F,2,FALSE)</f>
        <v>Piscivores</v>
      </c>
      <c r="BF45" s="2" t="str">
        <f>VLOOKUP(Y45,Spp!B:L,11,FALSE)</f>
        <v>LC</v>
      </c>
    </row>
    <row r="46" spans="1:58">
      <c r="A46" s="2" t="s">
        <v>40</v>
      </c>
      <c r="B46" s="2" t="s">
        <v>41</v>
      </c>
      <c r="C46" s="2" t="s">
        <v>113</v>
      </c>
      <c r="D46" s="2" t="s">
        <v>113</v>
      </c>
      <c r="E46" s="2" t="s">
        <v>502</v>
      </c>
      <c r="F46" s="2" t="s">
        <v>43</v>
      </c>
      <c r="G46" s="22" t="s">
        <v>315</v>
      </c>
      <c r="H46" s="22" t="s">
        <v>315</v>
      </c>
      <c r="I46" s="9" t="s">
        <v>315</v>
      </c>
      <c r="K46" s="2">
        <v>0</v>
      </c>
      <c r="L46" s="11">
        <v>35030</v>
      </c>
      <c r="M46" s="2">
        <v>1995</v>
      </c>
      <c r="N46" s="2" t="s">
        <v>292</v>
      </c>
      <c r="O46" s="2" t="s">
        <v>44</v>
      </c>
      <c r="P46" s="11">
        <v>41936</v>
      </c>
      <c r="Q46" s="9">
        <v>9</v>
      </c>
      <c r="S46" s="22" t="s">
        <v>516</v>
      </c>
      <c r="T46" s="4">
        <v>0.3576388888888889</v>
      </c>
      <c r="U46" s="4">
        <v>0.38125000000000003</v>
      </c>
      <c r="V46" s="4">
        <v>2.3611111111111138E-2</v>
      </c>
      <c r="W46" s="2">
        <v>34</v>
      </c>
      <c r="X46" s="2" t="s">
        <v>91</v>
      </c>
      <c r="Y46" s="6" t="str">
        <f>VLOOKUP(X46,Spp!A:B,2,FALSE)</f>
        <v>Halichoeres nicholsi</v>
      </c>
      <c r="Z46" s="7">
        <f t="shared" si="0"/>
        <v>3</v>
      </c>
      <c r="AC46" s="2">
        <v>3</v>
      </c>
      <c r="AU46" s="2">
        <f>VLOOKUP(Y46,Spp!B:C,2,FALSE)</f>
        <v>1.26E-2</v>
      </c>
      <c r="AV46" s="2">
        <f>VLOOKUP(Y46,Spp!B:D,3,FALSE)</f>
        <v>3.0672999999999999</v>
      </c>
      <c r="AW46" s="2">
        <f t="shared" si="5"/>
        <v>87.50721913236157</v>
      </c>
      <c r="AX46" s="2" t="e">
        <f t="shared" si="6"/>
        <v>#DIV/0!</v>
      </c>
      <c r="AY46" s="2" t="e">
        <f t="shared" si="7"/>
        <v>#DIV/0!</v>
      </c>
      <c r="AZ46" s="2" t="e">
        <f t="shared" si="8"/>
        <v>#DIV/0!</v>
      </c>
      <c r="BA46" s="2">
        <f t="shared" si="9"/>
        <v>8.8235294117647065E-2</v>
      </c>
      <c r="BB46" s="2" t="s">
        <v>315</v>
      </c>
      <c r="BC46" s="2">
        <f>VLOOKUP(Y46,Spp!B:H,7,FALSE)</f>
        <v>4</v>
      </c>
      <c r="BD46" s="5" t="str">
        <f>VLOOKUP(Y46,GFQuimbayo!B:C,2,FALSE)</f>
        <v>IN</v>
      </c>
      <c r="BE46" s="5" t="str">
        <f>VLOOKUP(BD46,GFQuimbayo!E:F,2,FALSE)</f>
        <v>Invertebrivores</v>
      </c>
      <c r="BF46" s="2" t="str">
        <f>VLOOKUP(Y46,Spp!B:L,11,FALSE)</f>
        <v>LC</v>
      </c>
    </row>
    <row r="47" spans="1:58">
      <c r="A47" s="2" t="s">
        <v>40</v>
      </c>
      <c r="B47" s="2" t="s">
        <v>41</v>
      </c>
      <c r="C47" s="2" t="s">
        <v>113</v>
      </c>
      <c r="D47" s="2" t="s">
        <v>113</v>
      </c>
      <c r="E47" s="2" t="s">
        <v>502</v>
      </c>
      <c r="F47" s="2" t="s">
        <v>43</v>
      </c>
      <c r="G47" s="22" t="s">
        <v>315</v>
      </c>
      <c r="H47" s="22" t="s">
        <v>315</v>
      </c>
      <c r="I47" s="9" t="s">
        <v>315</v>
      </c>
      <c r="K47" s="2">
        <v>0</v>
      </c>
      <c r="L47" s="11">
        <v>35030</v>
      </c>
      <c r="M47" s="2">
        <v>1995</v>
      </c>
      <c r="N47" s="2" t="s">
        <v>292</v>
      </c>
      <c r="O47" s="2" t="s">
        <v>44</v>
      </c>
      <c r="P47" s="11">
        <v>41936</v>
      </c>
      <c r="Q47" s="9">
        <v>9</v>
      </c>
      <c r="S47" s="22" t="s">
        <v>516</v>
      </c>
      <c r="T47" s="4">
        <v>0.3576388888888889</v>
      </c>
      <c r="U47" s="4">
        <v>0.38125000000000003</v>
      </c>
      <c r="V47" s="4">
        <v>2.3611111111111138E-2</v>
      </c>
      <c r="W47" s="2">
        <v>34</v>
      </c>
      <c r="X47" s="2" t="s">
        <v>133</v>
      </c>
      <c r="Y47" s="6" t="str">
        <f>VLOOKUP(X47,Spp!A:B,2,FALSE)</f>
        <v>Hoplopagrus guentherii</v>
      </c>
      <c r="Z47" s="7">
        <f t="shared" si="0"/>
        <v>12</v>
      </c>
      <c r="AC47" s="2">
        <v>8</v>
      </c>
      <c r="AD47" s="2">
        <v>4</v>
      </c>
      <c r="AU47" s="2">
        <f>VLOOKUP(Y47,Spp!B:C,2,FALSE)</f>
        <v>2.2800000000000001E-2</v>
      </c>
      <c r="AV47" s="2">
        <f>VLOOKUP(Y47,Spp!B:D,3,FALSE)</f>
        <v>3</v>
      </c>
      <c r="AW47" s="2">
        <f t="shared" si="5"/>
        <v>845.02500000000009</v>
      </c>
      <c r="AX47" s="2" t="e">
        <f t="shared" si="6"/>
        <v>#DIV/0!</v>
      </c>
      <c r="AY47" s="2" t="e">
        <f t="shared" si="7"/>
        <v>#DIV/0!</v>
      </c>
      <c r="AZ47" s="2" t="e">
        <f t="shared" si="8"/>
        <v>#DIV/0!</v>
      </c>
      <c r="BA47" s="2">
        <f t="shared" si="9"/>
        <v>0.35294117647058826</v>
      </c>
      <c r="BB47" s="2" t="s">
        <v>315</v>
      </c>
      <c r="BC47" s="2">
        <f>VLOOKUP(Y47,Spp!B:H,7,FALSE)</f>
        <v>3.8</v>
      </c>
      <c r="BD47" s="5" t="str">
        <f>VLOOKUP(Y47,GFQuimbayo!B:C,2,FALSE)</f>
        <v>PS</v>
      </c>
      <c r="BE47" s="5" t="str">
        <f>VLOOKUP(BD47,GFQuimbayo!E:F,2,FALSE)</f>
        <v>Piscivores</v>
      </c>
      <c r="BF47" s="2" t="str">
        <f>VLOOKUP(Y47,Spp!B:L,11,FALSE)</f>
        <v>LC</v>
      </c>
    </row>
    <row r="48" spans="1:58">
      <c r="A48" s="2" t="s">
        <v>40</v>
      </c>
      <c r="B48" s="2" t="s">
        <v>41</v>
      </c>
      <c r="C48" s="2" t="s">
        <v>113</v>
      </c>
      <c r="D48" s="2" t="s">
        <v>113</v>
      </c>
      <c r="E48" s="2" t="s">
        <v>502</v>
      </c>
      <c r="F48" s="2" t="s">
        <v>43</v>
      </c>
      <c r="G48" s="22" t="s">
        <v>315</v>
      </c>
      <c r="H48" s="22" t="s">
        <v>315</v>
      </c>
      <c r="I48" s="9" t="s">
        <v>315</v>
      </c>
      <c r="K48" s="2">
        <v>0</v>
      </c>
      <c r="L48" s="11">
        <v>35030</v>
      </c>
      <c r="M48" s="2">
        <v>1995</v>
      </c>
      <c r="N48" s="2" t="s">
        <v>292</v>
      </c>
      <c r="O48" s="2" t="s">
        <v>44</v>
      </c>
      <c r="P48" s="11">
        <v>41936</v>
      </c>
      <c r="Q48" s="9">
        <v>9</v>
      </c>
      <c r="S48" s="22" t="s">
        <v>516</v>
      </c>
      <c r="T48" s="4">
        <v>0.3576388888888889</v>
      </c>
      <c r="U48" s="4">
        <v>0.38125000000000003</v>
      </c>
      <c r="V48" s="4">
        <v>2.3611111111111138E-2</v>
      </c>
      <c r="W48" s="2">
        <v>34</v>
      </c>
      <c r="X48" s="2" t="s">
        <v>64</v>
      </c>
      <c r="Y48" s="6" t="str">
        <f>VLOOKUP(X48,Spp!A:B,2,FALSE)</f>
        <v>Johnrandallia nigrirostris</v>
      </c>
      <c r="Z48" s="7">
        <f t="shared" si="0"/>
        <v>5</v>
      </c>
      <c r="AC48" s="2">
        <v>5</v>
      </c>
      <c r="AU48" s="2">
        <f>VLOOKUP(Y48,Spp!B:C,2,FALSE)</f>
        <v>2.5600000000000001E-2</v>
      </c>
      <c r="AV48" s="2">
        <f>VLOOKUP(Y48,Spp!B:D,3,FALSE)</f>
        <v>3.0005999999999999</v>
      </c>
      <c r="AW48" s="2">
        <f t="shared" si="5"/>
        <v>250.37914651044622</v>
      </c>
      <c r="AX48" s="2" t="e">
        <f t="shared" si="6"/>
        <v>#DIV/0!</v>
      </c>
      <c r="AY48" s="2" t="e">
        <f t="shared" si="7"/>
        <v>#DIV/0!</v>
      </c>
      <c r="AZ48" s="2" t="e">
        <f t="shared" si="8"/>
        <v>#DIV/0!</v>
      </c>
      <c r="BA48" s="2">
        <f t="shared" si="9"/>
        <v>0.14705882352941177</v>
      </c>
      <c r="BB48" s="2" t="s">
        <v>315</v>
      </c>
      <c r="BC48" s="2">
        <f>VLOOKUP(Y48,Spp!B:H,7,FALSE)</f>
        <v>3</v>
      </c>
      <c r="BD48" s="5" t="str">
        <f>VLOOKUP(Y48,GFQuimbayo!B:C,2,FALSE)</f>
        <v>IN</v>
      </c>
      <c r="BE48" s="5" t="str">
        <f>VLOOKUP(BD48,GFQuimbayo!E:F,2,FALSE)</f>
        <v>Invertebrivores</v>
      </c>
      <c r="BF48" s="2" t="str">
        <f>VLOOKUP(Y48,Spp!B:L,11,FALSE)</f>
        <v>LC</v>
      </c>
    </row>
    <row r="49" spans="1:58">
      <c r="A49" s="2" t="s">
        <v>40</v>
      </c>
      <c r="B49" s="2" t="s">
        <v>41</v>
      </c>
      <c r="C49" s="2" t="s">
        <v>113</v>
      </c>
      <c r="D49" s="2" t="s">
        <v>113</v>
      </c>
      <c r="E49" s="2" t="s">
        <v>502</v>
      </c>
      <c r="F49" s="2" t="s">
        <v>43</v>
      </c>
      <c r="G49" s="22" t="s">
        <v>315</v>
      </c>
      <c r="H49" s="22" t="s">
        <v>315</v>
      </c>
      <c r="I49" s="9" t="s">
        <v>315</v>
      </c>
      <c r="K49" s="2">
        <v>0</v>
      </c>
      <c r="L49" s="11">
        <v>35030</v>
      </c>
      <c r="M49" s="2">
        <v>1995</v>
      </c>
      <c r="N49" s="2" t="s">
        <v>292</v>
      </c>
      <c r="O49" s="2" t="s">
        <v>44</v>
      </c>
      <c r="P49" s="11">
        <v>41936</v>
      </c>
      <c r="Q49" s="9">
        <v>9</v>
      </c>
      <c r="S49" s="22" t="s">
        <v>516</v>
      </c>
      <c r="T49" s="4">
        <v>0.3576388888888889</v>
      </c>
      <c r="U49" s="4">
        <v>0.38125000000000003</v>
      </c>
      <c r="V49" s="4">
        <v>2.3611111111111138E-2</v>
      </c>
      <c r="W49" s="2">
        <v>34</v>
      </c>
      <c r="X49" s="2" t="s">
        <v>103</v>
      </c>
      <c r="Y49" s="6" t="str">
        <f>VLOOKUP(X49,Spp!A:B,2,FALSE)</f>
        <v>Apogon dovii</v>
      </c>
      <c r="Z49" s="7">
        <f t="shared" si="0"/>
        <v>7</v>
      </c>
      <c r="AB49" s="2">
        <v>7</v>
      </c>
      <c r="AU49" s="2">
        <f>VLOOKUP(Y49,Spp!B:C,2,FALSE)</f>
        <v>1.41E-2</v>
      </c>
      <c r="AV49" s="2">
        <f>VLOOKUP(Y49,Spp!B:D,3,FALSE)</f>
        <v>3.1286</v>
      </c>
      <c r="AW49" s="2">
        <f t="shared" si="5"/>
        <v>53.955263932865648</v>
      </c>
      <c r="AX49" s="2" t="e">
        <f t="shared" si="6"/>
        <v>#DIV/0!</v>
      </c>
      <c r="AY49" s="2" t="e">
        <f t="shared" si="7"/>
        <v>#DIV/0!</v>
      </c>
      <c r="AZ49" s="2" t="e">
        <f t="shared" si="8"/>
        <v>#DIV/0!</v>
      </c>
      <c r="BA49" s="2">
        <f t="shared" si="9"/>
        <v>0.20588235294117646</v>
      </c>
      <c r="BB49" s="2" t="s">
        <v>315</v>
      </c>
      <c r="BC49" s="2">
        <f>VLOOKUP(Y49,Spp!B:H,7,FALSE)</f>
        <v>3.4</v>
      </c>
      <c r="BD49" s="5" t="str">
        <f>VLOOKUP(Y49,GFQuimbayo!B:C,2,FALSE)</f>
        <v>PK</v>
      </c>
      <c r="BE49" s="5" t="str">
        <f>VLOOKUP(BD49,GFQuimbayo!E:F,2,FALSE)</f>
        <v>Planktivores</v>
      </c>
      <c r="BF49" s="2" t="str">
        <f>VLOOKUP(Y49,Spp!B:L,11,FALSE)</f>
        <v>LC</v>
      </c>
    </row>
    <row r="50" spans="1:58">
      <c r="A50" s="2" t="s">
        <v>40</v>
      </c>
      <c r="B50" s="2" t="s">
        <v>41</v>
      </c>
      <c r="C50" s="2" t="s">
        <v>113</v>
      </c>
      <c r="D50" s="2" t="s">
        <v>113</v>
      </c>
      <c r="E50" s="2" t="s">
        <v>502</v>
      </c>
      <c r="F50" s="2" t="s">
        <v>43</v>
      </c>
      <c r="G50" s="22" t="s">
        <v>315</v>
      </c>
      <c r="H50" s="22" t="s">
        <v>315</v>
      </c>
      <c r="I50" s="9" t="s">
        <v>315</v>
      </c>
      <c r="K50" s="2">
        <v>0</v>
      </c>
      <c r="L50" s="11">
        <v>35030</v>
      </c>
      <c r="M50" s="2">
        <v>1995</v>
      </c>
      <c r="N50" s="2" t="s">
        <v>292</v>
      </c>
      <c r="O50" s="2" t="s">
        <v>44</v>
      </c>
      <c r="P50" s="11">
        <v>41936</v>
      </c>
      <c r="Q50" s="9">
        <v>9</v>
      </c>
      <c r="S50" s="22" t="s">
        <v>516</v>
      </c>
      <c r="T50" s="4">
        <v>0.3576388888888889</v>
      </c>
      <c r="U50" s="4">
        <v>0.38125000000000003</v>
      </c>
      <c r="V50" s="4">
        <v>2.3611111111111138E-2</v>
      </c>
      <c r="W50" s="2">
        <v>34</v>
      </c>
      <c r="X50" s="2" t="s">
        <v>45</v>
      </c>
      <c r="Y50" s="6" t="str">
        <f>VLOOKUP(X50,Spp!A:B,2,FALSE)</f>
        <v>Canthigaster punctatissima</v>
      </c>
      <c r="Z50" s="7">
        <f t="shared" si="0"/>
        <v>11</v>
      </c>
      <c r="AB50" s="2">
        <v>11</v>
      </c>
      <c r="AU50" s="2">
        <f>VLOOKUP(Y50,Spp!B:C,2,FALSE)</f>
        <v>1.9699999999999999E-2</v>
      </c>
      <c r="AV50" s="2">
        <f>VLOOKUP(Y50,Spp!B:D,3,FALSE)</f>
        <v>2.9174000000000002</v>
      </c>
      <c r="AW50" s="2">
        <f t="shared" si="5"/>
        <v>77.403863989160627</v>
      </c>
      <c r="AX50" s="2" t="e">
        <f t="shared" si="6"/>
        <v>#DIV/0!</v>
      </c>
      <c r="AY50" s="2" t="e">
        <f t="shared" si="7"/>
        <v>#DIV/0!</v>
      </c>
      <c r="AZ50" s="2" t="e">
        <f t="shared" si="8"/>
        <v>#DIV/0!</v>
      </c>
      <c r="BA50" s="2">
        <f t="shared" si="9"/>
        <v>0.3235294117647059</v>
      </c>
      <c r="BB50" s="2" t="s">
        <v>315</v>
      </c>
      <c r="BC50" s="2">
        <f>VLOOKUP(Y50,Spp!B:H,7,FALSE)</f>
        <v>3</v>
      </c>
      <c r="BD50" s="5" t="str">
        <f>VLOOKUP(Y50,GFQuimbayo!B:C,2,FALSE)</f>
        <v>IN</v>
      </c>
      <c r="BE50" s="5" t="str">
        <f>VLOOKUP(BD50,GFQuimbayo!E:F,2,FALSE)</f>
        <v>Invertebrivores</v>
      </c>
      <c r="BF50" s="2" t="str">
        <f>VLOOKUP(Y50,Spp!B:L,11,FALSE)</f>
        <v>LC</v>
      </c>
    </row>
    <row r="51" spans="1:58">
      <c r="A51" s="2" t="s">
        <v>40</v>
      </c>
      <c r="B51" s="2" t="s">
        <v>41</v>
      </c>
      <c r="C51" s="2" t="s">
        <v>113</v>
      </c>
      <c r="D51" s="2" t="s">
        <v>113</v>
      </c>
      <c r="E51" s="2" t="s">
        <v>502</v>
      </c>
      <c r="F51" s="2" t="s">
        <v>43</v>
      </c>
      <c r="G51" s="22" t="s">
        <v>315</v>
      </c>
      <c r="H51" s="22" t="s">
        <v>315</v>
      </c>
      <c r="I51" s="9" t="s">
        <v>315</v>
      </c>
      <c r="K51" s="2">
        <v>0</v>
      </c>
      <c r="L51" s="11">
        <v>35030</v>
      </c>
      <c r="M51" s="2">
        <v>1995</v>
      </c>
      <c r="N51" s="2" t="s">
        <v>292</v>
      </c>
      <c r="O51" s="2" t="s">
        <v>44</v>
      </c>
      <c r="P51" s="11">
        <v>41936</v>
      </c>
      <c r="Q51" s="9">
        <v>9</v>
      </c>
      <c r="S51" s="22" t="s">
        <v>516</v>
      </c>
      <c r="T51" s="4">
        <v>0.3576388888888889</v>
      </c>
      <c r="U51" s="4">
        <v>0.38125000000000003</v>
      </c>
      <c r="V51" s="4">
        <v>2.3611111111111138E-2</v>
      </c>
      <c r="W51" s="2">
        <v>34</v>
      </c>
      <c r="X51" s="2" t="s">
        <v>74</v>
      </c>
      <c r="Y51" s="6" t="str">
        <f>VLOOKUP(X51,Spp!A:B,2,FALSE)</f>
        <v>Stegastes flavilatus</v>
      </c>
      <c r="Z51" s="7">
        <f t="shared" si="0"/>
        <v>8</v>
      </c>
      <c r="AB51" s="2">
        <v>8</v>
      </c>
      <c r="AU51" s="2">
        <f>VLOOKUP(Y51,Spp!B:C,2,FALSE)</f>
        <v>3.49E-2</v>
      </c>
      <c r="AV51" s="2">
        <f>VLOOKUP(Y51,Spp!B:D,3,FALSE)</f>
        <v>2.9108999999999998</v>
      </c>
      <c r="AW51" s="2">
        <f t="shared" si="5"/>
        <v>98.43085228557824</v>
      </c>
      <c r="AX51" s="2" t="e">
        <f t="shared" si="6"/>
        <v>#DIV/0!</v>
      </c>
      <c r="AY51" s="2" t="e">
        <f t="shared" si="7"/>
        <v>#DIV/0!</v>
      </c>
      <c r="AZ51" s="2" t="e">
        <f t="shared" si="8"/>
        <v>#DIV/0!</v>
      </c>
      <c r="BA51" s="2">
        <f t="shared" si="9"/>
        <v>0.23529411764705882</v>
      </c>
      <c r="BB51" s="2" t="s">
        <v>315</v>
      </c>
      <c r="BC51" s="2">
        <f>VLOOKUP(Y51,Spp!B:H,7,FALSE)</f>
        <v>2</v>
      </c>
      <c r="BD51" s="5" t="str">
        <f>VLOOKUP(Y51,GFQuimbayo!B:C,2,FALSE)</f>
        <v>HD</v>
      </c>
      <c r="BE51" s="5" t="str">
        <f>VLOOKUP(BD51,GFQuimbayo!E:F,2,FALSE)</f>
        <v>Detritivores</v>
      </c>
      <c r="BF51" s="2" t="str">
        <f>VLOOKUP(Y51,Spp!B:L,11,FALSE)</f>
        <v>LC</v>
      </c>
    </row>
    <row r="52" spans="1:58">
      <c r="A52" s="2" t="s">
        <v>40</v>
      </c>
      <c r="B52" s="2" t="s">
        <v>41</v>
      </c>
      <c r="C52" s="2" t="s">
        <v>113</v>
      </c>
      <c r="D52" s="2" t="s">
        <v>113</v>
      </c>
      <c r="E52" s="2" t="s">
        <v>502</v>
      </c>
      <c r="F52" s="2" t="s">
        <v>43</v>
      </c>
      <c r="G52" s="22" t="s">
        <v>315</v>
      </c>
      <c r="H52" s="22" t="s">
        <v>315</v>
      </c>
      <c r="I52" s="9" t="s">
        <v>315</v>
      </c>
      <c r="K52" s="2">
        <v>0</v>
      </c>
      <c r="L52" s="11">
        <v>35030</v>
      </c>
      <c r="M52" s="2">
        <v>1995</v>
      </c>
      <c r="N52" s="2" t="s">
        <v>292</v>
      </c>
      <c r="O52" s="2" t="s">
        <v>44</v>
      </c>
      <c r="P52" s="11">
        <v>41936</v>
      </c>
      <c r="Q52" s="9">
        <v>9</v>
      </c>
      <c r="S52" s="22" t="s">
        <v>516</v>
      </c>
      <c r="T52" s="4">
        <v>0.3576388888888889</v>
      </c>
      <c r="U52" s="4">
        <v>0.38125000000000003</v>
      </c>
      <c r="V52" s="4">
        <v>2.3611111111111138E-2</v>
      </c>
      <c r="W52" s="2">
        <v>34</v>
      </c>
      <c r="X52" s="2" t="s">
        <v>61</v>
      </c>
      <c r="Y52" s="6" t="str">
        <f>VLOOKUP(X52,Spp!A:B,2,FALSE)</f>
        <v>Cirrhitichthys oxycephalus</v>
      </c>
      <c r="Z52" s="7">
        <f t="shared" si="0"/>
        <v>30</v>
      </c>
      <c r="AB52" s="2">
        <v>30</v>
      </c>
      <c r="AU52" s="2">
        <f>VLOOKUP(Y52,Spp!B:C,2,FALSE)</f>
        <v>3.32E-2</v>
      </c>
      <c r="AV52" s="2">
        <f>VLOOKUP(Y52,Spp!B:D,3,FALSE)</f>
        <v>3</v>
      </c>
      <c r="AW52" s="2">
        <f t="shared" si="5"/>
        <v>420.1875</v>
      </c>
      <c r="AX52" s="2" t="e">
        <f t="shared" si="6"/>
        <v>#DIV/0!</v>
      </c>
      <c r="AY52" s="2" t="e">
        <f t="shared" si="7"/>
        <v>#DIV/0!</v>
      </c>
      <c r="AZ52" s="2" t="e">
        <f t="shared" si="8"/>
        <v>#DIV/0!</v>
      </c>
      <c r="BA52" s="2">
        <f t="shared" si="9"/>
        <v>0.88235294117647056</v>
      </c>
      <c r="BB52" s="2" t="s">
        <v>315</v>
      </c>
      <c r="BC52" s="2">
        <f>VLOOKUP(Y52,Spp!B:H,7,FALSE)</f>
        <v>3.9</v>
      </c>
      <c r="BD52" s="5" t="str">
        <f>VLOOKUP(Y52,GFQuimbayo!B:C,2,FALSE)</f>
        <v>IN</v>
      </c>
      <c r="BE52" s="5" t="str">
        <f>VLOOKUP(BD52,GFQuimbayo!E:F,2,FALSE)</f>
        <v>Invertebrivores</v>
      </c>
      <c r="BF52" s="2" t="str">
        <f>VLOOKUP(Y52,Spp!B:L,11,FALSE)</f>
        <v>NE</v>
      </c>
    </row>
    <row r="53" spans="1:58">
      <c r="A53" s="2" t="s">
        <v>40</v>
      </c>
      <c r="B53" s="2" t="s">
        <v>41</v>
      </c>
      <c r="C53" s="2" t="s">
        <v>113</v>
      </c>
      <c r="D53" s="2" t="s">
        <v>113</v>
      </c>
      <c r="E53" s="2" t="s">
        <v>502</v>
      </c>
      <c r="F53" s="2" t="s">
        <v>43</v>
      </c>
      <c r="G53" s="22" t="s">
        <v>315</v>
      </c>
      <c r="H53" s="22" t="s">
        <v>315</v>
      </c>
      <c r="I53" s="9" t="s">
        <v>315</v>
      </c>
      <c r="K53" s="2">
        <v>0</v>
      </c>
      <c r="L53" s="11">
        <v>35030</v>
      </c>
      <c r="M53" s="2">
        <v>1995</v>
      </c>
      <c r="N53" s="2" t="s">
        <v>292</v>
      </c>
      <c r="O53" s="2" t="s">
        <v>44</v>
      </c>
      <c r="P53" s="11">
        <v>41936</v>
      </c>
      <c r="Q53" s="9">
        <v>9</v>
      </c>
      <c r="S53" s="22" t="s">
        <v>516</v>
      </c>
      <c r="T53" s="4">
        <v>0.3576388888888889</v>
      </c>
      <c r="U53" s="4">
        <v>0.38125000000000003</v>
      </c>
      <c r="V53" s="4">
        <v>2.3611111111111138E-2</v>
      </c>
      <c r="W53" s="2">
        <v>34</v>
      </c>
      <c r="X53" s="2" t="s">
        <v>76</v>
      </c>
      <c r="Y53" s="6" t="str">
        <f>VLOOKUP(X53,Spp!A:B,2,FALSE)</f>
        <v>Calamus brachysomus</v>
      </c>
      <c r="Z53" s="7">
        <f t="shared" si="0"/>
        <v>15</v>
      </c>
      <c r="AE53" s="2">
        <v>15</v>
      </c>
      <c r="AU53" s="2">
        <f>VLOOKUP(Y53,Spp!B:C,2,FALSE)</f>
        <v>0.39750000000000002</v>
      </c>
      <c r="AV53" s="2">
        <f>VLOOKUP(Y53,Spp!B:D,3,FALSE)</f>
        <v>2.8761000000000001</v>
      </c>
      <c r="AW53" s="2">
        <f t="shared" si="5"/>
        <v>62523.553211502898</v>
      </c>
      <c r="AX53" s="2" t="e">
        <f t="shared" si="6"/>
        <v>#DIV/0!</v>
      </c>
      <c r="AY53" s="2" t="e">
        <f t="shared" si="7"/>
        <v>#DIV/0!</v>
      </c>
      <c r="AZ53" s="2" t="e">
        <f t="shared" si="8"/>
        <v>#DIV/0!</v>
      </c>
      <c r="BA53" s="2">
        <f t="shared" si="9"/>
        <v>0.44117647058823528</v>
      </c>
      <c r="BB53" s="2" t="s">
        <v>315</v>
      </c>
      <c r="BC53" s="2">
        <f>VLOOKUP(Y53,Spp!B:H,7,FALSE)</f>
        <v>3.5</v>
      </c>
      <c r="BD53" s="5" t="str">
        <f>VLOOKUP(Y53,GFQuimbayo!B:C,2,FALSE)</f>
        <v>IN</v>
      </c>
      <c r="BE53" s="5" t="str">
        <f>VLOOKUP(BD53,GFQuimbayo!E:F,2,FALSE)</f>
        <v>Invertebrivores</v>
      </c>
      <c r="BF53" s="2" t="str">
        <f>VLOOKUP(Y53,Spp!B:L,11,FALSE)</f>
        <v>NE</v>
      </c>
    </row>
    <row r="54" spans="1:58">
      <c r="A54" s="2" t="s">
        <v>40</v>
      </c>
      <c r="B54" s="2" t="s">
        <v>41</v>
      </c>
      <c r="C54" s="2" t="s">
        <v>113</v>
      </c>
      <c r="D54" s="2" t="s">
        <v>113</v>
      </c>
      <c r="E54" s="2" t="s">
        <v>502</v>
      </c>
      <c r="F54" s="2" t="s">
        <v>43</v>
      </c>
      <c r="G54" s="22" t="s">
        <v>315</v>
      </c>
      <c r="H54" s="22" t="s">
        <v>315</v>
      </c>
      <c r="I54" s="9" t="s">
        <v>315</v>
      </c>
      <c r="K54" s="2">
        <v>0</v>
      </c>
      <c r="L54" s="11">
        <v>35030</v>
      </c>
      <c r="M54" s="2">
        <v>1995</v>
      </c>
      <c r="N54" s="2" t="s">
        <v>292</v>
      </c>
      <c r="O54" s="2" t="s">
        <v>44</v>
      </c>
      <c r="P54" s="11">
        <v>41936</v>
      </c>
      <c r="Q54" s="9">
        <v>9</v>
      </c>
      <c r="S54" s="22" t="s">
        <v>516</v>
      </c>
      <c r="T54" s="4">
        <v>0.3576388888888889</v>
      </c>
      <c r="U54" s="4">
        <v>0.38125000000000003</v>
      </c>
      <c r="V54" s="4">
        <v>2.3611111111111138E-2</v>
      </c>
      <c r="W54" s="2">
        <v>34</v>
      </c>
      <c r="X54" s="2" t="s">
        <v>72</v>
      </c>
      <c r="Y54" s="6" t="str">
        <f>VLOOKUP(X54,Spp!A:B,2,FALSE)</f>
        <v>Scarus ghobban</v>
      </c>
      <c r="Z54" s="7">
        <f t="shared" si="0"/>
        <v>20</v>
      </c>
      <c r="AE54" s="2">
        <v>20</v>
      </c>
      <c r="AU54" s="2">
        <f>VLOOKUP(Y54,Spp!B:C,2,FALSE)</f>
        <v>2.3300000000000001E-2</v>
      </c>
      <c r="AV54" s="2">
        <f>VLOOKUP(Y54,Spp!B:D,3,FALSE)</f>
        <v>2.919</v>
      </c>
      <c r="AW54" s="2">
        <f t="shared" si="5"/>
        <v>5610.1284110992474</v>
      </c>
      <c r="AX54" s="2" t="e">
        <f t="shared" si="6"/>
        <v>#DIV/0!</v>
      </c>
      <c r="AY54" s="2" t="e">
        <f t="shared" si="7"/>
        <v>#DIV/0!</v>
      </c>
      <c r="AZ54" s="2" t="e">
        <f t="shared" si="8"/>
        <v>#DIV/0!</v>
      </c>
      <c r="BA54" s="2">
        <f t="shared" si="9"/>
        <v>0.58823529411764708</v>
      </c>
      <c r="BB54" s="2" t="s">
        <v>315</v>
      </c>
      <c r="BC54" s="2">
        <f>VLOOKUP(Y54,Spp!B:H,7,FALSE)</f>
        <v>2</v>
      </c>
      <c r="BD54" s="5" t="str">
        <f>VLOOKUP(Y54,GFQuimbayo!B:C,2,FALSE)</f>
        <v>HM</v>
      </c>
      <c r="BE54" s="5" t="str">
        <f>VLOOKUP(BD54,GFQuimbayo!E:F,2,FALSE)</f>
        <v>Macroalgae feeders</v>
      </c>
      <c r="BF54" s="2" t="str">
        <f>VLOOKUP(Y54,Spp!B:L,11,FALSE)</f>
        <v>LC</v>
      </c>
    </row>
    <row r="55" spans="1:58">
      <c r="A55" s="2" t="s">
        <v>40</v>
      </c>
      <c r="B55" s="2" t="s">
        <v>41</v>
      </c>
      <c r="C55" s="2" t="s">
        <v>113</v>
      </c>
      <c r="D55" s="2" t="s">
        <v>113</v>
      </c>
      <c r="E55" s="2" t="s">
        <v>502</v>
      </c>
      <c r="F55" s="2" t="s">
        <v>43</v>
      </c>
      <c r="G55" s="22" t="s">
        <v>315</v>
      </c>
      <c r="H55" s="22" t="s">
        <v>315</v>
      </c>
      <c r="I55" s="9" t="s">
        <v>315</v>
      </c>
      <c r="K55" s="2">
        <v>0</v>
      </c>
      <c r="L55" s="11">
        <v>35030</v>
      </c>
      <c r="M55" s="2">
        <v>1995</v>
      </c>
      <c r="N55" s="2" t="s">
        <v>292</v>
      </c>
      <c r="O55" s="2" t="s">
        <v>44</v>
      </c>
      <c r="P55" s="11">
        <v>41936</v>
      </c>
      <c r="Q55" s="9">
        <v>9</v>
      </c>
      <c r="S55" s="22" t="s">
        <v>516</v>
      </c>
      <c r="T55" s="4">
        <v>0.3576388888888889</v>
      </c>
      <c r="U55" s="4">
        <v>0.38125000000000003</v>
      </c>
      <c r="V55" s="4">
        <v>2.3611111111111138E-2</v>
      </c>
      <c r="W55" s="2">
        <v>34</v>
      </c>
      <c r="X55" s="2" t="s">
        <v>107</v>
      </c>
      <c r="Y55" s="6" t="str">
        <f>VLOOKUP(X55,Spp!A:B,2,FALSE)</f>
        <v>Thalassoma lucasanum</v>
      </c>
      <c r="Z55" s="7">
        <f t="shared" si="0"/>
        <v>26</v>
      </c>
      <c r="AB55" s="2">
        <v>20</v>
      </c>
      <c r="AC55" s="2">
        <v>6</v>
      </c>
      <c r="AU55" s="2">
        <f>VLOOKUP(Y55,Spp!B:C,2,FALSE)</f>
        <v>1.261E-2</v>
      </c>
      <c r="AV55" s="2">
        <f>VLOOKUP(Y55,Spp!B:D,3,FALSE)</f>
        <v>2.8782999999999999</v>
      </c>
      <c r="AW55" s="2">
        <f t="shared" si="5"/>
        <v>191.92771114862342</v>
      </c>
      <c r="AX55" s="2" t="e">
        <f t="shared" si="6"/>
        <v>#DIV/0!</v>
      </c>
      <c r="AY55" s="2" t="e">
        <f t="shared" si="7"/>
        <v>#DIV/0!</v>
      </c>
      <c r="AZ55" s="2" t="e">
        <f t="shared" si="8"/>
        <v>#DIV/0!</v>
      </c>
      <c r="BA55" s="2">
        <f t="shared" si="9"/>
        <v>0.76470588235294112</v>
      </c>
      <c r="BB55" s="2" t="s">
        <v>315</v>
      </c>
      <c r="BC55" s="2">
        <f>VLOOKUP(Y55,Spp!B:H,7,FALSE)</f>
        <v>3.5</v>
      </c>
      <c r="BD55" s="5" t="str">
        <f>VLOOKUP(Y55,GFQuimbayo!B:C,2,FALSE)</f>
        <v>IN</v>
      </c>
      <c r="BE55" s="5" t="str">
        <f>VLOOKUP(BD55,GFQuimbayo!E:F,2,FALSE)</f>
        <v>Invertebrivores</v>
      </c>
      <c r="BF55" s="2" t="str">
        <f>VLOOKUP(Y55,Spp!B:L,11,FALSE)</f>
        <v>LC</v>
      </c>
    </row>
    <row r="56" spans="1:58">
      <c r="A56" s="2" t="s">
        <v>40</v>
      </c>
      <c r="B56" s="2" t="s">
        <v>41</v>
      </c>
      <c r="C56" s="2" t="s">
        <v>113</v>
      </c>
      <c r="D56" s="2" t="s">
        <v>113</v>
      </c>
      <c r="E56" s="2" t="s">
        <v>502</v>
      </c>
      <c r="F56" s="2" t="s">
        <v>43</v>
      </c>
      <c r="G56" s="22" t="s">
        <v>315</v>
      </c>
      <c r="H56" s="22" t="s">
        <v>315</v>
      </c>
      <c r="I56" s="9" t="s">
        <v>315</v>
      </c>
      <c r="K56" s="2">
        <v>0</v>
      </c>
      <c r="L56" s="11">
        <v>35030</v>
      </c>
      <c r="M56" s="2">
        <v>1995</v>
      </c>
      <c r="N56" s="2" t="s">
        <v>292</v>
      </c>
      <c r="O56" s="2" t="s">
        <v>44</v>
      </c>
      <c r="P56" s="11">
        <v>41936</v>
      </c>
      <c r="Q56" s="9">
        <v>9</v>
      </c>
      <c r="S56" s="22" t="s">
        <v>516</v>
      </c>
      <c r="T56" s="4">
        <v>0.3576388888888889</v>
      </c>
      <c r="U56" s="4">
        <v>0.38125000000000003</v>
      </c>
      <c r="V56" s="4">
        <v>2.3611111111111138E-2</v>
      </c>
      <c r="W56" s="2">
        <v>34</v>
      </c>
      <c r="X56" s="2" t="s">
        <v>57</v>
      </c>
      <c r="Y56" s="6" t="str">
        <f>VLOOKUP(X56,Spp!A:B,2,FALSE)</f>
        <v>Serranus psittacinus</v>
      </c>
      <c r="Z56" s="7">
        <f t="shared" si="0"/>
        <v>25</v>
      </c>
      <c r="AB56" s="2">
        <v>25</v>
      </c>
      <c r="AU56" s="2">
        <f>VLOOKUP(Y56,Spp!B:C,2,FALSE)</f>
        <v>1.9300000000000001E-2</v>
      </c>
      <c r="AV56" s="2">
        <f>VLOOKUP(Y56,Spp!B:D,3,FALSE)</f>
        <v>2.8511000000000002</v>
      </c>
      <c r="AW56" s="2">
        <f t="shared" si="5"/>
        <v>150.79414727771612</v>
      </c>
      <c r="AX56" s="2" t="e">
        <f t="shared" si="6"/>
        <v>#DIV/0!</v>
      </c>
      <c r="AY56" s="2" t="e">
        <f t="shared" si="7"/>
        <v>#DIV/0!</v>
      </c>
      <c r="AZ56" s="2" t="e">
        <f t="shared" si="8"/>
        <v>#DIV/0!</v>
      </c>
      <c r="BA56" s="2">
        <f t="shared" si="9"/>
        <v>0.73529411764705888</v>
      </c>
      <c r="BB56" s="2" t="s">
        <v>315</v>
      </c>
      <c r="BC56" s="2">
        <f>VLOOKUP(Y56,Spp!B:H,7,FALSE)</f>
        <v>3.6</v>
      </c>
      <c r="BD56" s="5" t="str">
        <f>VLOOKUP(Y56,GFQuimbayo!B:C,2,FALSE)</f>
        <v>PS</v>
      </c>
      <c r="BE56" s="5" t="str">
        <f>VLOOKUP(BD56,GFQuimbayo!E:F,2,FALSE)</f>
        <v>Piscivores</v>
      </c>
      <c r="BF56" s="2" t="str">
        <f>VLOOKUP(Y56,Spp!B:L,11,FALSE)</f>
        <v>LC</v>
      </c>
    </row>
    <row r="57" spans="1:58">
      <c r="A57" s="2" t="s">
        <v>40</v>
      </c>
      <c r="B57" s="2" t="s">
        <v>41</v>
      </c>
      <c r="C57" s="2" t="s">
        <v>113</v>
      </c>
      <c r="D57" s="2" t="s">
        <v>113</v>
      </c>
      <c r="E57" s="2" t="s">
        <v>502</v>
      </c>
      <c r="F57" s="2" t="s">
        <v>43</v>
      </c>
      <c r="G57" s="22" t="s">
        <v>315</v>
      </c>
      <c r="H57" s="22" t="s">
        <v>315</v>
      </c>
      <c r="I57" s="9" t="s">
        <v>315</v>
      </c>
      <c r="K57" s="2">
        <v>0</v>
      </c>
      <c r="L57" s="11">
        <v>35030</v>
      </c>
      <c r="M57" s="2">
        <v>1995</v>
      </c>
      <c r="N57" s="2" t="s">
        <v>292</v>
      </c>
      <c r="O57" s="2" t="s">
        <v>44</v>
      </c>
      <c r="P57" s="11">
        <v>41936</v>
      </c>
      <c r="Q57" s="9">
        <v>9</v>
      </c>
      <c r="S57" s="22" t="s">
        <v>516</v>
      </c>
      <c r="T57" s="4">
        <v>0.3576388888888889</v>
      </c>
      <c r="U57" s="4">
        <v>0.38125000000000003</v>
      </c>
      <c r="V57" s="4">
        <v>2.3611111111111138E-2</v>
      </c>
      <c r="W57" s="2">
        <v>34</v>
      </c>
      <c r="X57" s="2" t="s">
        <v>87</v>
      </c>
      <c r="Y57" s="6" t="str">
        <f>VLOOKUP(X57,Spp!A:B,2,FALSE)</f>
        <v>Stegastes acapulcoensis</v>
      </c>
      <c r="Z57" s="7">
        <f t="shared" si="0"/>
        <v>27</v>
      </c>
      <c r="AB57" s="2">
        <v>27</v>
      </c>
      <c r="AU57" s="2">
        <f>VLOOKUP(Y57,Spp!B:C,2,FALSE)</f>
        <v>3.49E-2</v>
      </c>
      <c r="AV57" s="2">
        <f>VLOOKUP(Y57,Spp!B:D,3,FALSE)</f>
        <v>2.9108999999999998</v>
      </c>
      <c r="AW57" s="2">
        <f t="shared" si="5"/>
        <v>332.20412646382658</v>
      </c>
      <c r="AX57" s="2" t="e">
        <f t="shared" si="6"/>
        <v>#DIV/0!</v>
      </c>
      <c r="AY57" s="2" t="e">
        <f t="shared" si="7"/>
        <v>#DIV/0!</v>
      </c>
      <c r="AZ57" s="2" t="e">
        <f t="shared" si="8"/>
        <v>#DIV/0!</v>
      </c>
      <c r="BA57" s="2">
        <f t="shared" si="9"/>
        <v>0.79411764705882348</v>
      </c>
      <c r="BB57" s="2" t="s">
        <v>315</v>
      </c>
      <c r="BC57" s="2">
        <f>VLOOKUP(Y57,Spp!B:H,7,FALSE)</f>
        <v>2</v>
      </c>
      <c r="BD57" s="5" t="str">
        <f>VLOOKUP(Y57,GFQuimbayo!B:C,2,FALSE)</f>
        <v>HD</v>
      </c>
      <c r="BE57" s="5" t="str">
        <f>VLOOKUP(BD57,GFQuimbayo!E:F,2,FALSE)</f>
        <v>Detritivores</v>
      </c>
      <c r="BF57" s="2" t="str">
        <f>VLOOKUP(Y57,Spp!B:L,11,FALSE)</f>
        <v>LC</v>
      </c>
    </row>
    <row r="58" spans="1:58">
      <c r="A58" s="2" t="s">
        <v>40</v>
      </c>
      <c r="B58" s="2" t="s">
        <v>41</v>
      </c>
      <c r="C58" s="2" t="s">
        <v>113</v>
      </c>
      <c r="D58" s="2" t="s">
        <v>113</v>
      </c>
      <c r="E58" s="2" t="s">
        <v>502</v>
      </c>
      <c r="F58" s="2" t="s">
        <v>43</v>
      </c>
      <c r="G58" s="22" t="s">
        <v>315</v>
      </c>
      <c r="H58" s="22" t="s">
        <v>315</v>
      </c>
      <c r="I58" s="9" t="s">
        <v>315</v>
      </c>
      <c r="K58" s="2">
        <v>0</v>
      </c>
      <c r="L58" s="11">
        <v>35030</v>
      </c>
      <c r="M58" s="2">
        <v>1995</v>
      </c>
      <c r="N58" s="2" t="s">
        <v>292</v>
      </c>
      <c r="O58" s="2" t="s">
        <v>44</v>
      </c>
      <c r="P58" s="11">
        <v>41936</v>
      </c>
      <c r="Q58" s="9">
        <v>9</v>
      </c>
      <c r="S58" s="22" t="s">
        <v>516</v>
      </c>
      <c r="T58" s="4">
        <v>0.3576388888888889</v>
      </c>
      <c r="U58" s="4">
        <v>0.38125000000000003</v>
      </c>
      <c r="V58" s="4">
        <v>2.3611111111111138E-2</v>
      </c>
      <c r="W58" s="2">
        <v>34</v>
      </c>
      <c r="X58" s="2" t="s">
        <v>97</v>
      </c>
      <c r="Y58" s="6" t="str">
        <f>VLOOKUP(X58,Spp!A:B,2,FALSE)</f>
        <v>Plagiotremus azaleus</v>
      </c>
      <c r="Z58" s="7">
        <f t="shared" si="0"/>
        <v>30</v>
      </c>
      <c r="AB58" s="2">
        <v>30</v>
      </c>
      <c r="AU58" s="2">
        <f>VLOOKUP(Y58,Spp!B:C,2,FALSE)</f>
        <v>4.5999999999999999E-3</v>
      </c>
      <c r="AV58" s="2">
        <f>VLOOKUP(Y58,Spp!B:D,3,FALSE)</f>
        <v>3.1387999999999998</v>
      </c>
      <c r="AW58" s="2">
        <f t="shared" si="5"/>
        <v>77.005435252179126</v>
      </c>
      <c r="AX58" s="2" t="e">
        <f t="shared" si="6"/>
        <v>#DIV/0!</v>
      </c>
      <c r="AY58" s="2" t="e">
        <f t="shared" si="7"/>
        <v>#DIV/0!</v>
      </c>
      <c r="AZ58" s="2" t="e">
        <f t="shared" si="8"/>
        <v>#DIV/0!</v>
      </c>
      <c r="BA58" s="2">
        <f t="shared" si="9"/>
        <v>0.88235294117647056</v>
      </c>
      <c r="BB58" s="2" t="s">
        <v>315</v>
      </c>
      <c r="BC58" s="2">
        <f>VLOOKUP(Y58,Spp!B:H,7,FALSE)</f>
        <v>4</v>
      </c>
      <c r="BD58" s="5" t="str">
        <f>VLOOKUP(Y58,GFQuimbayo!B:C,2,FALSE)</f>
        <v>PS</v>
      </c>
      <c r="BE58" s="5" t="str">
        <f>VLOOKUP(BD58,GFQuimbayo!E:F,2,FALSE)</f>
        <v>Piscivores</v>
      </c>
      <c r="BF58" s="2" t="str">
        <f>VLOOKUP(Y58,Spp!B:L,11,FALSE)</f>
        <v>LC</v>
      </c>
    </row>
    <row r="59" spans="1:58">
      <c r="A59" s="2" t="s">
        <v>40</v>
      </c>
      <c r="B59" s="2" t="s">
        <v>41</v>
      </c>
      <c r="C59" s="2" t="s">
        <v>113</v>
      </c>
      <c r="D59" s="2" t="s">
        <v>113</v>
      </c>
      <c r="E59" s="2" t="s">
        <v>502</v>
      </c>
      <c r="F59" s="2" t="s">
        <v>43</v>
      </c>
      <c r="G59" s="22" t="s">
        <v>315</v>
      </c>
      <c r="H59" s="22" t="s">
        <v>315</v>
      </c>
      <c r="I59" s="9" t="s">
        <v>315</v>
      </c>
      <c r="K59" s="2">
        <v>0</v>
      </c>
      <c r="L59" s="11">
        <v>35030</v>
      </c>
      <c r="M59" s="2">
        <v>1995</v>
      </c>
      <c r="N59" s="2" t="s">
        <v>292</v>
      </c>
      <c r="O59" s="2" t="s">
        <v>44</v>
      </c>
      <c r="P59" s="11">
        <v>41936</v>
      </c>
      <c r="Q59" s="9">
        <v>9</v>
      </c>
      <c r="S59" s="22" t="s">
        <v>516</v>
      </c>
      <c r="T59" s="4">
        <v>0.3576388888888889</v>
      </c>
      <c r="U59" s="4">
        <v>0.38125000000000003</v>
      </c>
      <c r="V59" s="4">
        <v>2.3611111111111138E-2</v>
      </c>
      <c r="W59" s="2">
        <v>34</v>
      </c>
      <c r="X59" s="2" t="s">
        <v>80</v>
      </c>
      <c r="Y59" s="6" t="str">
        <f>VLOOKUP(X59,Spp!A:B,2,FALSE)</f>
        <v>Sufflamen verres</v>
      </c>
      <c r="Z59" s="7">
        <f t="shared" si="0"/>
        <v>40</v>
      </c>
      <c r="AE59" s="2">
        <v>40</v>
      </c>
      <c r="AU59" s="2">
        <f>VLOOKUP(Y59,Spp!B:C,2,FALSE)</f>
        <v>2.4899999999999999E-2</v>
      </c>
      <c r="AV59" s="2">
        <f>VLOOKUP(Y59,Spp!B:D,3,FALSE)</f>
        <v>3.0129999999999999</v>
      </c>
      <c r="AW59" s="2">
        <f t="shared" si="5"/>
        <v>16227.536122823982</v>
      </c>
      <c r="AX59" s="2" t="e">
        <f t="shared" si="6"/>
        <v>#DIV/0!</v>
      </c>
      <c r="AY59" s="2" t="e">
        <f t="shared" si="7"/>
        <v>#DIV/0!</v>
      </c>
      <c r="AZ59" s="2" t="e">
        <f t="shared" si="8"/>
        <v>#DIV/0!</v>
      </c>
      <c r="BA59" s="2">
        <f t="shared" si="9"/>
        <v>1.1764705882352942</v>
      </c>
      <c r="BB59" s="2" t="s">
        <v>315</v>
      </c>
      <c r="BC59" s="2">
        <f>VLOOKUP(Y59,Spp!B:H,7,FALSE)</f>
        <v>3.3</v>
      </c>
      <c r="BD59" s="5" t="str">
        <f>VLOOKUP(Y59,GFQuimbayo!B:C,2,FALSE)</f>
        <v>IN</v>
      </c>
      <c r="BE59" s="5" t="str">
        <f>VLOOKUP(BD59,GFQuimbayo!E:F,2,FALSE)</f>
        <v>Invertebrivores</v>
      </c>
      <c r="BF59" s="2" t="str">
        <f>VLOOKUP(Y59,Spp!B:L,11,FALSE)</f>
        <v>LC</v>
      </c>
    </row>
    <row r="60" spans="1:58">
      <c r="A60" s="2" t="s">
        <v>40</v>
      </c>
      <c r="B60" s="2" t="s">
        <v>41</v>
      </c>
      <c r="C60" s="2" t="s">
        <v>113</v>
      </c>
      <c r="D60" s="2" t="s">
        <v>113</v>
      </c>
      <c r="E60" s="2" t="s">
        <v>502</v>
      </c>
      <c r="F60" s="2" t="s">
        <v>43</v>
      </c>
      <c r="G60" s="22" t="s">
        <v>315</v>
      </c>
      <c r="H60" s="22" t="s">
        <v>315</v>
      </c>
      <c r="I60" s="9" t="s">
        <v>315</v>
      </c>
      <c r="K60" s="2">
        <v>0</v>
      </c>
      <c r="L60" s="11">
        <v>35030</v>
      </c>
      <c r="M60" s="2">
        <v>1995</v>
      </c>
      <c r="N60" s="2" t="s">
        <v>292</v>
      </c>
      <c r="O60" s="2" t="s">
        <v>44</v>
      </c>
      <c r="P60" s="11">
        <v>41936</v>
      </c>
      <c r="Q60" s="9">
        <v>9</v>
      </c>
      <c r="S60" s="22" t="s">
        <v>516</v>
      </c>
      <c r="T60" s="4">
        <v>0.3576388888888889</v>
      </c>
      <c r="U60" s="4">
        <v>0.38125000000000003</v>
      </c>
      <c r="V60" s="4">
        <v>2.3611111111111138E-2</v>
      </c>
      <c r="W60" s="2">
        <v>34</v>
      </c>
      <c r="X60" s="2" t="s">
        <v>78</v>
      </c>
      <c r="Y60" s="6" t="str">
        <f>VLOOKUP(X60,Spp!A:B,2,FALSE)</f>
        <v>Halichoeres chierchiae</v>
      </c>
      <c r="Z60" s="7">
        <f t="shared" si="0"/>
        <v>200</v>
      </c>
      <c r="AA60" s="2">
        <v>100</v>
      </c>
      <c r="AC60" s="2">
        <v>100</v>
      </c>
      <c r="AU60" s="2">
        <f>VLOOKUP(Y60,Spp!B:C,2,FALSE)</f>
        <v>1.26E-2</v>
      </c>
      <c r="AV60" s="2">
        <f>VLOOKUP(Y60,Spp!B:D,3,FALSE)</f>
        <v>3.0672999999999999</v>
      </c>
      <c r="AW60" s="2">
        <f t="shared" si="5"/>
        <v>2937.8470756940278</v>
      </c>
      <c r="AX60" s="2" t="e">
        <f t="shared" si="6"/>
        <v>#DIV/0!</v>
      </c>
      <c r="AY60" s="2" t="e">
        <f t="shared" si="7"/>
        <v>#DIV/0!</v>
      </c>
      <c r="AZ60" s="2" t="e">
        <f t="shared" si="8"/>
        <v>#DIV/0!</v>
      </c>
      <c r="BA60" s="2">
        <f t="shared" si="9"/>
        <v>5.882352941176471</v>
      </c>
      <c r="BB60" s="2" t="s">
        <v>315</v>
      </c>
      <c r="BC60" s="2">
        <f>VLOOKUP(Y60,Spp!B:H,7,FALSE)</f>
        <v>3.5</v>
      </c>
      <c r="BD60" s="5" t="str">
        <f>VLOOKUP(Y60,GFQuimbayo!B:C,2,FALSE)</f>
        <v>IN</v>
      </c>
      <c r="BE60" s="5" t="str">
        <f>VLOOKUP(BD60,GFQuimbayo!E:F,2,FALSE)</f>
        <v>Invertebrivores</v>
      </c>
      <c r="BF60" s="2" t="str">
        <f>VLOOKUP(Y60,Spp!B:L,11,FALSE)</f>
        <v>LC</v>
      </c>
    </row>
    <row r="61" spans="1:58">
      <c r="A61" s="2" t="s">
        <v>40</v>
      </c>
      <c r="B61" s="2" t="s">
        <v>41</v>
      </c>
      <c r="C61" s="2" t="s">
        <v>135</v>
      </c>
      <c r="D61" s="2" t="s">
        <v>1446</v>
      </c>
      <c r="E61" s="2" t="s">
        <v>503</v>
      </c>
      <c r="F61" s="2" t="s">
        <v>43</v>
      </c>
      <c r="G61" s="22" t="s">
        <v>315</v>
      </c>
      <c r="H61" s="22" t="s">
        <v>315</v>
      </c>
      <c r="I61" s="9" t="s">
        <v>315</v>
      </c>
      <c r="K61" s="2">
        <v>0</v>
      </c>
      <c r="L61" s="11">
        <v>35139</v>
      </c>
      <c r="M61" s="2">
        <v>1996</v>
      </c>
      <c r="N61" s="2" t="s">
        <v>292</v>
      </c>
      <c r="O61" s="2" t="s">
        <v>136</v>
      </c>
      <c r="P61" s="11">
        <v>42079</v>
      </c>
      <c r="Q61" s="9">
        <v>9</v>
      </c>
      <c r="S61" s="22">
        <v>13.5</v>
      </c>
      <c r="T61" s="4">
        <v>0.37152777777777773</v>
      </c>
      <c r="U61" s="4">
        <v>0.42222222222222222</v>
      </c>
      <c r="V61" s="4">
        <v>5.0694444444444486E-2</v>
      </c>
      <c r="W61" s="2">
        <v>73</v>
      </c>
      <c r="X61" s="2" t="s">
        <v>76</v>
      </c>
      <c r="Y61" s="6" t="str">
        <f>VLOOKUP(X61,Spp!A:B,2,FALSE)</f>
        <v>Calamus brachysomus</v>
      </c>
      <c r="Z61" s="7">
        <f t="shared" si="0"/>
        <v>1</v>
      </c>
      <c r="AF61" s="2">
        <v>1</v>
      </c>
      <c r="AU61" s="2">
        <f>VLOOKUP(Y61,Spp!B:C,2,FALSE)</f>
        <v>0.39750000000000002</v>
      </c>
      <c r="AV61" s="2">
        <f>VLOOKUP(Y61,Spp!B:D,3,FALSE)</f>
        <v>2.8761000000000001</v>
      </c>
      <c r="AW61" s="2">
        <f t="shared" si="5"/>
        <v>10970.62159418472</v>
      </c>
      <c r="AX61" s="2" t="e">
        <f t="shared" si="6"/>
        <v>#DIV/0!</v>
      </c>
      <c r="AY61" s="2" t="e">
        <f t="shared" si="7"/>
        <v>#DIV/0!</v>
      </c>
      <c r="AZ61" s="2" t="e">
        <f t="shared" si="8"/>
        <v>#DIV/0!</v>
      </c>
      <c r="BA61" s="2">
        <f t="shared" si="9"/>
        <v>1.3698630136986301E-2</v>
      </c>
      <c r="BB61" s="2" t="s">
        <v>315</v>
      </c>
      <c r="BC61" s="2">
        <f>VLOOKUP(Y61,Spp!B:H,7,FALSE)</f>
        <v>3.5</v>
      </c>
      <c r="BD61" s="5" t="str">
        <f>VLOOKUP(Y61,GFQuimbayo!B:C,2,FALSE)</f>
        <v>IN</v>
      </c>
      <c r="BE61" s="5" t="str">
        <f>VLOOKUP(BD61,GFQuimbayo!E:F,2,FALSE)</f>
        <v>Invertebrivores</v>
      </c>
      <c r="BF61" s="2" t="str">
        <f>VLOOKUP(Y61,Spp!B:L,11,FALSE)</f>
        <v>NE</v>
      </c>
    </row>
    <row r="62" spans="1:58">
      <c r="A62" s="2" t="s">
        <v>40</v>
      </c>
      <c r="B62" s="2" t="s">
        <v>41</v>
      </c>
      <c r="C62" s="2" t="s">
        <v>135</v>
      </c>
      <c r="D62" s="2" t="s">
        <v>1446</v>
      </c>
      <c r="E62" s="2" t="s">
        <v>503</v>
      </c>
      <c r="F62" s="2" t="s">
        <v>43</v>
      </c>
      <c r="G62" s="22" t="s">
        <v>315</v>
      </c>
      <c r="H62" s="22" t="s">
        <v>315</v>
      </c>
      <c r="I62" s="9" t="s">
        <v>315</v>
      </c>
      <c r="K62" s="2">
        <v>0</v>
      </c>
      <c r="L62" s="11">
        <v>35139</v>
      </c>
      <c r="M62" s="2">
        <v>1996</v>
      </c>
      <c r="N62" s="2" t="s">
        <v>292</v>
      </c>
      <c r="O62" s="2" t="s">
        <v>136</v>
      </c>
      <c r="P62" s="11">
        <v>42080</v>
      </c>
      <c r="Q62" s="9">
        <v>9</v>
      </c>
      <c r="S62" s="22">
        <v>13.5</v>
      </c>
      <c r="T62" s="4">
        <v>0.37152777777777773</v>
      </c>
      <c r="U62" s="4">
        <v>0.42222222222222222</v>
      </c>
      <c r="V62" s="4">
        <v>5.0694444444444486E-2</v>
      </c>
      <c r="W62" s="2">
        <v>73</v>
      </c>
      <c r="X62" s="2" t="s">
        <v>275</v>
      </c>
      <c r="Y62" s="6" t="str">
        <f>VLOOKUP(X62,Spp!A:B,2,FALSE)</f>
        <v>Chilomycterus reticulatus</v>
      </c>
      <c r="Z62" s="7">
        <f t="shared" si="0"/>
        <v>1</v>
      </c>
      <c r="AH62" s="2">
        <v>1</v>
      </c>
      <c r="AU62" s="2">
        <f>VLOOKUP(Y62,Spp!B:C,2,FALSE)</f>
        <v>0.28499999999999998</v>
      </c>
      <c r="AV62" s="2">
        <f>VLOOKUP(Y62,Spp!B:D,3,FALSE)</f>
        <v>2.3450000000000002</v>
      </c>
      <c r="AW62" s="2">
        <f t="shared" si="5"/>
        <v>3435.5428278473319</v>
      </c>
      <c r="AX62" s="2" t="e">
        <f t="shared" si="6"/>
        <v>#DIV/0!</v>
      </c>
      <c r="AY62" s="2" t="e">
        <f t="shared" si="7"/>
        <v>#DIV/0!</v>
      </c>
      <c r="AZ62" s="2" t="e">
        <f t="shared" si="8"/>
        <v>#DIV/0!</v>
      </c>
      <c r="BA62" s="2">
        <f t="shared" si="9"/>
        <v>1.3698630136986301E-2</v>
      </c>
      <c r="BB62" s="2" t="s">
        <v>315</v>
      </c>
      <c r="BC62" s="2">
        <f>VLOOKUP(Y62,Spp!B:H,7,FALSE)</f>
        <v>3.5</v>
      </c>
      <c r="BD62" s="5" t="str">
        <f>VLOOKUP(Y62,GFQuimbayo!B:C,2,FALSE)</f>
        <v>IN</v>
      </c>
      <c r="BE62" s="5" t="str">
        <f>VLOOKUP(BD62,GFQuimbayo!E:F,2,FALSE)</f>
        <v>Invertebrivores</v>
      </c>
      <c r="BF62" s="2" t="str">
        <f>VLOOKUP(Y62,Spp!B:L,11,FALSE)</f>
        <v>NE</v>
      </c>
    </row>
    <row r="63" spans="1:58">
      <c r="A63" s="2" t="s">
        <v>40</v>
      </c>
      <c r="B63" s="2" t="s">
        <v>41</v>
      </c>
      <c r="C63" s="2" t="s">
        <v>135</v>
      </c>
      <c r="D63" s="2" t="s">
        <v>1446</v>
      </c>
      <c r="E63" s="2" t="s">
        <v>503</v>
      </c>
      <c r="F63" s="2" t="s">
        <v>43</v>
      </c>
      <c r="G63" s="22" t="s">
        <v>315</v>
      </c>
      <c r="H63" s="22" t="s">
        <v>315</v>
      </c>
      <c r="I63" s="9" t="s">
        <v>315</v>
      </c>
      <c r="K63" s="2">
        <v>0</v>
      </c>
      <c r="L63" s="11">
        <v>35139</v>
      </c>
      <c r="M63" s="2">
        <v>1996</v>
      </c>
      <c r="N63" s="2" t="s">
        <v>292</v>
      </c>
      <c r="O63" s="2" t="s">
        <v>136</v>
      </c>
      <c r="P63" s="11">
        <v>42080</v>
      </c>
      <c r="Q63" s="9">
        <v>9</v>
      </c>
      <c r="S63" s="22">
        <v>13.5</v>
      </c>
      <c r="T63" s="4">
        <v>0.37152777777777773</v>
      </c>
      <c r="U63" s="4">
        <v>0.42222222222222222</v>
      </c>
      <c r="V63" s="4">
        <v>5.0694444444444486E-2</v>
      </c>
      <c r="W63" s="2">
        <v>73</v>
      </c>
      <c r="X63" s="2" t="s">
        <v>125</v>
      </c>
      <c r="Y63" s="6" t="str">
        <f>VLOOKUP(X63,Spp!A:B,2,FALSE)</f>
        <v>Diodon holocanthus</v>
      </c>
      <c r="Z63" s="7">
        <f t="shared" si="0"/>
        <v>8</v>
      </c>
      <c r="AE63" s="2">
        <v>6</v>
      </c>
      <c r="AF63" s="2">
        <v>2</v>
      </c>
      <c r="AU63" s="2">
        <f>VLOOKUP(Y63,Spp!B:C,2,FALSE)</f>
        <v>2.1899999999999999E-2</v>
      </c>
      <c r="AV63" s="2">
        <f>VLOOKUP(Y63,Spp!B:D,3,FALSE)</f>
        <v>3</v>
      </c>
      <c r="AW63" s="2">
        <f t="shared" si="5"/>
        <v>3931.05</v>
      </c>
      <c r="AX63" s="2" t="e">
        <f t="shared" si="6"/>
        <v>#DIV/0!</v>
      </c>
      <c r="AY63" s="2" t="e">
        <f t="shared" si="7"/>
        <v>#DIV/0!</v>
      </c>
      <c r="AZ63" s="2" t="e">
        <f t="shared" si="8"/>
        <v>#DIV/0!</v>
      </c>
      <c r="BA63" s="2">
        <f t="shared" si="9"/>
        <v>0.1095890410958904</v>
      </c>
      <c r="BB63" s="2" t="s">
        <v>315</v>
      </c>
      <c r="BC63" s="2">
        <f>VLOOKUP(Y63,Spp!B:H,7,FALSE)</f>
        <v>3.3</v>
      </c>
      <c r="BD63" s="5" t="str">
        <f>VLOOKUP(Y63,GFQuimbayo!B:C,2,FALSE)</f>
        <v>IN</v>
      </c>
      <c r="BE63" s="5" t="str">
        <f>VLOOKUP(BD63,GFQuimbayo!E:F,2,FALSE)</f>
        <v>Invertebrivores</v>
      </c>
      <c r="BF63" s="2" t="str">
        <f>VLOOKUP(Y63,Spp!B:L,11,FALSE)</f>
        <v>NE</v>
      </c>
    </row>
    <row r="64" spans="1:58">
      <c r="A64" s="2" t="s">
        <v>40</v>
      </c>
      <c r="B64" s="2" t="s">
        <v>41</v>
      </c>
      <c r="C64" s="2" t="s">
        <v>135</v>
      </c>
      <c r="D64" s="2" t="s">
        <v>1446</v>
      </c>
      <c r="E64" s="2" t="s">
        <v>503</v>
      </c>
      <c r="F64" s="2" t="s">
        <v>43</v>
      </c>
      <c r="G64" s="22" t="s">
        <v>315</v>
      </c>
      <c r="H64" s="22" t="s">
        <v>315</v>
      </c>
      <c r="I64" s="9" t="s">
        <v>315</v>
      </c>
      <c r="K64" s="2">
        <v>0</v>
      </c>
      <c r="L64" s="11">
        <v>35139</v>
      </c>
      <c r="M64" s="2">
        <v>1996</v>
      </c>
      <c r="N64" s="2" t="s">
        <v>292</v>
      </c>
      <c r="O64" s="2" t="s">
        <v>136</v>
      </c>
      <c r="P64" s="11">
        <v>42080</v>
      </c>
      <c r="Q64" s="9">
        <v>9</v>
      </c>
      <c r="S64" s="22">
        <v>13.5</v>
      </c>
      <c r="T64" s="4">
        <v>0.37152777777777773</v>
      </c>
      <c r="U64" s="4">
        <v>0.42222222222222222</v>
      </c>
      <c r="V64" s="4">
        <v>5.0694444444444486E-2</v>
      </c>
      <c r="W64" s="2">
        <v>73</v>
      </c>
      <c r="X64" s="2" t="s">
        <v>255</v>
      </c>
      <c r="Y64" s="6" t="str">
        <f>VLOOKUP(X64,Spp!A:B,2,FALSE)</f>
        <v>Gnathanodon speciosus</v>
      </c>
      <c r="Z64" s="7">
        <f t="shared" si="0"/>
        <v>34</v>
      </c>
      <c r="AF64" s="2">
        <v>34</v>
      </c>
      <c r="AU64" s="2">
        <f>VLOOKUP(Y64,Spp!B:C,2,FALSE)</f>
        <v>3.9E-2</v>
      </c>
      <c r="AV64" s="2">
        <f>VLOOKUP(Y64,Spp!B:D,3,FALSE)</f>
        <v>2.84</v>
      </c>
      <c r="AW64" s="2">
        <f t="shared" si="5"/>
        <v>32188.205847024808</v>
      </c>
      <c r="AX64" s="2" t="e">
        <f t="shared" si="6"/>
        <v>#DIV/0!</v>
      </c>
      <c r="AY64" s="2" t="e">
        <f t="shared" si="7"/>
        <v>#DIV/0!</v>
      </c>
      <c r="AZ64" s="2" t="e">
        <f t="shared" si="8"/>
        <v>#DIV/0!</v>
      </c>
      <c r="BA64" s="2">
        <f t="shared" si="9"/>
        <v>0.46575342465753422</v>
      </c>
      <c r="BB64" s="2" t="s">
        <v>315</v>
      </c>
      <c r="BC64" s="2">
        <f>VLOOKUP(Y64,Spp!B:H,7,FALSE)</f>
        <v>3.8</v>
      </c>
      <c r="BD64" s="5" t="str">
        <f>VLOOKUP(Y64,GFQuimbayo!B:C,2,FALSE)</f>
        <v>IN</v>
      </c>
      <c r="BE64" s="5" t="str">
        <f>VLOOKUP(BD64,GFQuimbayo!E:F,2,FALSE)</f>
        <v>Invertebrivores</v>
      </c>
      <c r="BF64" s="2" t="str">
        <f>VLOOKUP(Y64,Spp!B:L,11,FALSE)</f>
        <v>NE</v>
      </c>
    </row>
    <row r="65" spans="1:58">
      <c r="A65" s="2" t="s">
        <v>40</v>
      </c>
      <c r="B65" s="2" t="s">
        <v>41</v>
      </c>
      <c r="C65" s="2" t="s">
        <v>135</v>
      </c>
      <c r="D65" s="2" t="s">
        <v>1446</v>
      </c>
      <c r="E65" s="2" t="s">
        <v>503</v>
      </c>
      <c r="F65" s="2" t="s">
        <v>43</v>
      </c>
      <c r="G65" s="22" t="s">
        <v>315</v>
      </c>
      <c r="H65" s="22" t="s">
        <v>315</v>
      </c>
      <c r="I65" s="9" t="s">
        <v>315</v>
      </c>
      <c r="K65" s="2">
        <v>0</v>
      </c>
      <c r="L65" s="11">
        <v>35139</v>
      </c>
      <c r="M65" s="2">
        <v>1996</v>
      </c>
      <c r="N65" s="2" t="s">
        <v>292</v>
      </c>
      <c r="O65" s="2" t="s">
        <v>136</v>
      </c>
      <c r="P65" s="11">
        <v>42080</v>
      </c>
      <c r="Q65" s="9">
        <v>9</v>
      </c>
      <c r="S65" s="22">
        <v>13.5</v>
      </c>
      <c r="T65" s="4">
        <v>0.37152777777777773</v>
      </c>
      <c r="U65" s="4">
        <v>0.42222222222222222</v>
      </c>
      <c r="V65" s="4">
        <v>5.0694444444444486E-2</v>
      </c>
      <c r="W65" s="2">
        <v>73</v>
      </c>
      <c r="X65" s="2" t="s">
        <v>293</v>
      </c>
      <c r="Y65" s="6" t="str">
        <f>VLOOKUP(X65,Spp!A:B,2,FALSE)</f>
        <v>Gymnothorax panamensis</v>
      </c>
      <c r="Z65" s="7">
        <f t="shared" si="0"/>
        <v>1</v>
      </c>
      <c r="AH65" s="2">
        <v>1</v>
      </c>
      <c r="AU65" s="2">
        <f>VLOOKUP(Y65,Spp!B:C,2,FALSE)</f>
        <v>6.9999999999999999E-4</v>
      </c>
      <c r="AV65" s="2">
        <f>VLOOKUP(Y65,Spp!B:D,3,FALSE)</f>
        <v>3.218</v>
      </c>
      <c r="AW65" s="2">
        <f t="shared" si="5"/>
        <v>278.98777597650167</v>
      </c>
      <c r="AX65" s="2" t="e">
        <f t="shared" si="6"/>
        <v>#DIV/0!</v>
      </c>
      <c r="AY65" s="2" t="e">
        <f t="shared" si="7"/>
        <v>#DIV/0!</v>
      </c>
      <c r="AZ65" s="2" t="e">
        <f t="shared" si="8"/>
        <v>#DIV/0!</v>
      </c>
      <c r="BA65" s="2">
        <f t="shared" si="9"/>
        <v>1.3698630136986301E-2</v>
      </c>
      <c r="BB65" s="2" t="s">
        <v>315</v>
      </c>
      <c r="BC65" s="2">
        <f>VLOOKUP(Y65,Spp!B:H,7,FALSE)</f>
        <v>4</v>
      </c>
      <c r="BD65" s="5" t="str">
        <f>VLOOKUP(Y65,GFQuimbayo!B:C,2,FALSE)</f>
        <v>PS</v>
      </c>
      <c r="BE65" s="5" t="str">
        <f>VLOOKUP(BD65,GFQuimbayo!E:F,2,FALSE)</f>
        <v>Piscivores</v>
      </c>
      <c r="BF65" s="2" t="str">
        <f>VLOOKUP(Y65,Spp!B:L,11,FALSE)</f>
        <v>LC</v>
      </c>
    </row>
    <row r="66" spans="1:58">
      <c r="A66" s="2" t="s">
        <v>40</v>
      </c>
      <c r="B66" s="2" t="s">
        <v>41</v>
      </c>
      <c r="C66" s="2" t="s">
        <v>135</v>
      </c>
      <c r="D66" s="2" t="s">
        <v>1446</v>
      </c>
      <c r="E66" s="2" t="s">
        <v>503</v>
      </c>
      <c r="F66" s="2" t="s">
        <v>43</v>
      </c>
      <c r="G66" s="22" t="s">
        <v>315</v>
      </c>
      <c r="H66" s="22" t="s">
        <v>315</v>
      </c>
      <c r="I66" s="9" t="s">
        <v>315</v>
      </c>
      <c r="K66" s="2">
        <v>0</v>
      </c>
      <c r="L66" s="11">
        <v>35139</v>
      </c>
      <c r="M66" s="2">
        <v>1996</v>
      </c>
      <c r="N66" s="2" t="s">
        <v>292</v>
      </c>
      <c r="O66" s="2" t="s">
        <v>136</v>
      </c>
      <c r="P66" s="11">
        <v>42080</v>
      </c>
      <c r="Q66" s="9">
        <v>9</v>
      </c>
      <c r="S66" s="22">
        <v>13.5</v>
      </c>
      <c r="T66" s="4">
        <v>0.37152777777777773</v>
      </c>
      <c r="U66" s="4">
        <v>0.42222222222222222</v>
      </c>
      <c r="V66" s="4">
        <v>5.0694444444444486E-2</v>
      </c>
      <c r="W66" s="2">
        <v>73</v>
      </c>
      <c r="X66" s="2" t="s">
        <v>251</v>
      </c>
      <c r="Y66" s="6" t="str">
        <f>VLOOKUP(X66,Spp!A:B,2,FALSE)</f>
        <v>Holacanthus passer</v>
      </c>
      <c r="Z66" s="7">
        <f t="shared" si="0"/>
        <v>44</v>
      </c>
      <c r="AD66" s="2">
        <v>17</v>
      </c>
      <c r="AE66" s="2">
        <v>26</v>
      </c>
      <c r="AF66" s="2">
        <v>1</v>
      </c>
      <c r="AU66" s="2">
        <f>VLOOKUP(Y66,Spp!B:C,2,FALSE)</f>
        <v>2.7130000000000001E-2</v>
      </c>
      <c r="AV66" s="2">
        <f>VLOOKUP(Y66,Spp!B:D,3,FALSE)</f>
        <v>3.0842299999999998</v>
      </c>
      <c r="AW66" s="2">
        <f t="shared" si="5"/>
        <v>19169.113076216148</v>
      </c>
      <c r="AX66" s="2" t="e">
        <f t="shared" si="6"/>
        <v>#DIV/0!</v>
      </c>
      <c r="AY66" s="2" t="e">
        <f t="shared" si="7"/>
        <v>#DIV/0!</v>
      </c>
      <c r="AZ66" s="2" t="e">
        <f t="shared" si="8"/>
        <v>#DIV/0!</v>
      </c>
      <c r="BA66" s="2">
        <f t="shared" si="9"/>
        <v>0.60273972602739723</v>
      </c>
      <c r="BB66" s="2" t="s">
        <v>315</v>
      </c>
      <c r="BC66" s="2">
        <f>VLOOKUP(Y66,Spp!B:H,7,FALSE)</f>
        <v>2.6</v>
      </c>
      <c r="BD66" s="5" t="str">
        <f>VLOOKUP(Y66,GFQuimbayo!B:C,2,FALSE)</f>
        <v>IN</v>
      </c>
      <c r="BE66" s="5" t="str">
        <f>VLOOKUP(BD66,GFQuimbayo!E:F,2,FALSE)</f>
        <v>Invertebrivores</v>
      </c>
      <c r="BF66" s="2" t="str">
        <f>VLOOKUP(Y66,Spp!B:L,11,FALSE)</f>
        <v>LC</v>
      </c>
    </row>
    <row r="67" spans="1:58">
      <c r="A67" s="2" t="s">
        <v>40</v>
      </c>
      <c r="B67" s="2" t="s">
        <v>41</v>
      </c>
      <c r="C67" s="2" t="s">
        <v>135</v>
      </c>
      <c r="D67" s="2" t="s">
        <v>1446</v>
      </c>
      <c r="E67" s="2" t="s">
        <v>503</v>
      </c>
      <c r="F67" s="2" t="s">
        <v>43</v>
      </c>
      <c r="G67" s="22" t="s">
        <v>315</v>
      </c>
      <c r="H67" s="22" t="s">
        <v>315</v>
      </c>
      <c r="I67" s="9" t="s">
        <v>315</v>
      </c>
      <c r="K67" s="2">
        <v>0</v>
      </c>
      <c r="L67" s="11">
        <v>35139</v>
      </c>
      <c r="M67" s="2">
        <v>1996</v>
      </c>
      <c r="N67" s="2" t="s">
        <v>292</v>
      </c>
      <c r="O67" s="2" t="s">
        <v>136</v>
      </c>
      <c r="P67" s="11">
        <v>42080</v>
      </c>
      <c r="Q67" s="9">
        <v>9</v>
      </c>
      <c r="S67" s="22">
        <v>13.5</v>
      </c>
      <c r="T67" s="4">
        <v>0.37152777777777773</v>
      </c>
      <c r="U67" s="4">
        <v>0.42222222222222222</v>
      </c>
      <c r="V67" s="4">
        <v>5.0694444444444486E-2</v>
      </c>
      <c r="W67" s="2">
        <v>73</v>
      </c>
      <c r="X67" s="2" t="s">
        <v>277</v>
      </c>
      <c r="Y67" s="6" t="str">
        <f>VLOOKUP(X67,Spp!A:B,2,FALSE)</f>
        <v>Microspathodon bairdii</v>
      </c>
      <c r="Z67" s="7">
        <f t="shared" ref="Z67:Z130" si="10">SUM(AA67:AT67)</f>
        <v>1</v>
      </c>
      <c r="AE67" s="2">
        <v>1</v>
      </c>
      <c r="AU67" s="2">
        <f>VLOOKUP(Y67,Spp!B:C,2,FALSE)</f>
        <v>2.3900000000000001E-2</v>
      </c>
      <c r="AV67" s="2">
        <f>VLOOKUP(Y67,Spp!B:D,3,FALSE)</f>
        <v>3.0819999999999999</v>
      </c>
      <c r="AW67" s="2">
        <f t="shared" si="5"/>
        <v>486.23812459083422</v>
      </c>
      <c r="AX67" s="2" t="e">
        <f t="shared" si="6"/>
        <v>#DIV/0!</v>
      </c>
      <c r="AY67" s="2" t="e">
        <f t="shared" si="7"/>
        <v>#DIV/0!</v>
      </c>
      <c r="AZ67" s="2" t="e">
        <f t="shared" si="8"/>
        <v>#DIV/0!</v>
      </c>
      <c r="BA67" s="2">
        <f t="shared" si="9"/>
        <v>1.3698630136986301E-2</v>
      </c>
      <c r="BB67" s="2" t="s">
        <v>315</v>
      </c>
      <c r="BC67" s="2">
        <f>VLOOKUP(Y67,Spp!B:H,7,FALSE)</f>
        <v>2.5</v>
      </c>
      <c r="BD67" s="5" t="str">
        <f>VLOOKUP(Y67,GFQuimbayo!B:C,2,FALSE)</f>
        <v>HM</v>
      </c>
      <c r="BE67" s="5" t="str">
        <f>VLOOKUP(BD67,GFQuimbayo!E:F,2,FALSE)</f>
        <v>Macroalgae feeders</v>
      </c>
      <c r="BF67" s="2" t="str">
        <f>VLOOKUP(Y67,Spp!B:L,11,FALSE)</f>
        <v>LC</v>
      </c>
    </row>
    <row r="68" spans="1:58">
      <c r="A68" s="2" t="s">
        <v>40</v>
      </c>
      <c r="B68" s="2" t="s">
        <v>41</v>
      </c>
      <c r="C68" s="2" t="s">
        <v>135</v>
      </c>
      <c r="D68" s="2" t="s">
        <v>1446</v>
      </c>
      <c r="E68" s="2" t="s">
        <v>503</v>
      </c>
      <c r="F68" s="2" t="s">
        <v>43</v>
      </c>
      <c r="G68" s="22" t="s">
        <v>315</v>
      </c>
      <c r="H68" s="22" t="s">
        <v>315</v>
      </c>
      <c r="I68" s="9" t="s">
        <v>315</v>
      </c>
      <c r="K68" s="2">
        <v>0</v>
      </c>
      <c r="L68" s="11">
        <v>35139</v>
      </c>
      <c r="M68" s="2">
        <v>1996</v>
      </c>
      <c r="N68" s="2" t="s">
        <v>292</v>
      </c>
      <c r="O68" s="2" t="s">
        <v>136</v>
      </c>
      <c r="P68" s="11">
        <v>42080</v>
      </c>
      <c r="Q68" s="9">
        <v>9</v>
      </c>
      <c r="S68" s="22">
        <v>13.5</v>
      </c>
      <c r="T68" s="4">
        <v>0.37152777777777773</v>
      </c>
      <c r="U68" s="4">
        <v>0.42222222222222222</v>
      </c>
      <c r="V68" s="4">
        <v>5.0694444444444486E-2</v>
      </c>
      <c r="W68" s="2">
        <v>73</v>
      </c>
      <c r="X68" s="2" t="s">
        <v>284</v>
      </c>
      <c r="Y68" s="6" t="str">
        <f>VLOOKUP(X68,Spp!A:B,2,FALSE)</f>
        <v>Microspathodon dorsalis</v>
      </c>
      <c r="Z68" s="7">
        <f t="shared" si="10"/>
        <v>9</v>
      </c>
      <c r="AE68" s="2">
        <v>9</v>
      </c>
      <c r="AU68" s="2">
        <f>VLOOKUP(Y68,Spp!B:C,2,FALSE)</f>
        <v>2.3900000000000001E-2</v>
      </c>
      <c r="AV68" s="2">
        <f>VLOOKUP(Y68,Spp!B:D,3,FALSE)</f>
        <v>3.0819999999999999</v>
      </c>
      <c r="AW68" s="2">
        <f t="shared" ref="AW68:AW131" si="11">((AU68*$AA$2^AV68)*AA68)+((AU68*$AB$2^AV68)*AB68)+((AU68*$AC$2^AV68)*AC68)+((AU68*$AD$2^AV68)*AD68)+((AU68*$AE$2^AV68)*AE68)+((AU68*$AF$2^AV68)*AF68)+((AU68*$AG$2^AV68)*AG68)+((AU68*$AH$2^AV68)*AH68)+((AU68*$AI$2^AV68)*AI68)+((AU68*$AJ$2^AV68)*AJ68)+((AU68*$AK$2^AV68)*AK68)+((AU68*$AL$2^AV68)*AL68)+((AU68*$AM$2^AV68)*AM68)+((AU68*$AN$2^AV68)*AN68)+((AU68*$AO$2^AV68)*AO68)+((AU68*$AP$2^AV68)*AP68)+((AU68*$AQ$2^AV68)*AQ68)+((AU68*$AR$2^AV68)*AR68)+((AU68*$AS$2^AV68)*AS68)+((AU68*$AT$2^AV68)*AT68)</f>
        <v>4376.1431213175083</v>
      </c>
      <c r="AX68" s="2" t="e">
        <f t="shared" ref="AX68:AX131" si="12">AW68/K68</f>
        <v>#DIV/0!</v>
      </c>
      <c r="AY68" s="2" t="e">
        <f t="shared" ref="AY68:AY131" si="13">AX68*10</f>
        <v>#DIV/0!</v>
      </c>
      <c r="AZ68" s="2" t="e">
        <f t="shared" ref="AZ68:AZ131" si="14">AY68/1000</f>
        <v>#DIV/0!</v>
      </c>
      <c r="BA68" s="2">
        <f t="shared" ref="BA68:BA131" si="15">Z68/W68</f>
        <v>0.12328767123287671</v>
      </c>
      <c r="BB68" s="2" t="s">
        <v>315</v>
      </c>
      <c r="BC68" s="2">
        <f>VLOOKUP(Y68,Spp!B:H,7,FALSE)</f>
        <v>2.1</v>
      </c>
      <c r="BD68" s="5" t="str">
        <f>VLOOKUP(Y68,GFQuimbayo!B:C,2,FALSE)</f>
        <v>HM</v>
      </c>
      <c r="BE68" s="5" t="str">
        <f>VLOOKUP(BD68,GFQuimbayo!E:F,2,FALSE)</f>
        <v>Macroalgae feeders</v>
      </c>
      <c r="BF68" s="2" t="str">
        <f>VLOOKUP(Y68,Spp!B:L,11,FALSE)</f>
        <v>LC</v>
      </c>
    </row>
    <row r="69" spans="1:58">
      <c r="A69" s="2" t="s">
        <v>40</v>
      </c>
      <c r="B69" s="2" t="s">
        <v>41</v>
      </c>
      <c r="C69" s="2" t="s">
        <v>135</v>
      </c>
      <c r="D69" s="2" t="s">
        <v>1446</v>
      </c>
      <c r="E69" s="2" t="s">
        <v>503</v>
      </c>
      <c r="F69" s="2" t="s">
        <v>43</v>
      </c>
      <c r="G69" s="22" t="s">
        <v>315</v>
      </c>
      <c r="H69" s="22" t="s">
        <v>315</v>
      </c>
      <c r="I69" s="9" t="s">
        <v>315</v>
      </c>
      <c r="K69" s="2">
        <v>0</v>
      </c>
      <c r="L69" s="11">
        <v>35139</v>
      </c>
      <c r="M69" s="2">
        <v>1996</v>
      </c>
      <c r="N69" s="2" t="s">
        <v>292</v>
      </c>
      <c r="O69" s="2" t="s">
        <v>136</v>
      </c>
      <c r="P69" s="11">
        <v>42080</v>
      </c>
      <c r="Q69" s="9">
        <v>9</v>
      </c>
      <c r="S69" s="22">
        <v>13.5</v>
      </c>
      <c r="T69" s="4">
        <v>0.37152777777777773</v>
      </c>
      <c r="U69" s="4">
        <v>0.42222222222222222</v>
      </c>
      <c r="V69" s="4">
        <v>5.0694444444444486E-2</v>
      </c>
      <c r="W69" s="2">
        <v>73</v>
      </c>
      <c r="X69" s="2" t="s">
        <v>131</v>
      </c>
      <c r="Y69" s="6" t="str">
        <f>VLOOKUP(X69,Spp!A:B,2,FALSE)</f>
        <v>Muraena lentiginosa</v>
      </c>
      <c r="Z69" s="7">
        <f t="shared" si="10"/>
        <v>2</v>
      </c>
      <c r="AE69" s="2">
        <v>1</v>
      </c>
      <c r="AG69" s="2">
        <v>1</v>
      </c>
      <c r="AU69" s="2">
        <f>VLOOKUP(Y69,Spp!B:C,2,FALSE)</f>
        <v>1.6999999999999999E-3</v>
      </c>
      <c r="AV69" s="2">
        <f>VLOOKUP(Y69,Spp!B:D,3,FALSE)</f>
        <v>2.9527999999999999</v>
      </c>
      <c r="AW69" s="2">
        <f t="shared" si="11"/>
        <v>152.25437712641883</v>
      </c>
      <c r="AX69" s="2" t="e">
        <f t="shared" si="12"/>
        <v>#DIV/0!</v>
      </c>
      <c r="AY69" s="2" t="e">
        <f t="shared" si="13"/>
        <v>#DIV/0!</v>
      </c>
      <c r="AZ69" s="2" t="e">
        <f t="shared" si="14"/>
        <v>#DIV/0!</v>
      </c>
      <c r="BA69" s="2">
        <f t="shared" si="15"/>
        <v>2.7397260273972601E-2</v>
      </c>
      <c r="BB69" s="2" t="s">
        <v>315</v>
      </c>
      <c r="BC69" s="2">
        <f>VLOOKUP(Y69,Spp!B:H,7,FALSE)</f>
        <v>3.9</v>
      </c>
      <c r="BD69" s="5" t="str">
        <f>VLOOKUP(Y69,GFQuimbayo!B:C,2,FALSE)</f>
        <v>PS</v>
      </c>
      <c r="BE69" s="5" t="str">
        <f>VLOOKUP(BD69,GFQuimbayo!E:F,2,FALSE)</f>
        <v>Piscivores</v>
      </c>
      <c r="BF69" s="2" t="str">
        <f>VLOOKUP(Y69,Spp!B:L,11,FALSE)</f>
        <v>LC</v>
      </c>
    </row>
    <row r="70" spans="1:58">
      <c r="A70" s="2" t="s">
        <v>40</v>
      </c>
      <c r="B70" s="2" t="s">
        <v>41</v>
      </c>
      <c r="C70" s="2" t="s">
        <v>135</v>
      </c>
      <c r="D70" s="2" t="s">
        <v>1446</v>
      </c>
      <c r="E70" s="2" t="s">
        <v>503</v>
      </c>
      <c r="F70" s="2" t="s">
        <v>43</v>
      </c>
      <c r="G70" s="22" t="s">
        <v>315</v>
      </c>
      <c r="H70" s="22" t="s">
        <v>315</v>
      </c>
      <c r="I70" s="9" t="s">
        <v>315</v>
      </c>
      <c r="K70" s="2">
        <v>0</v>
      </c>
      <c r="L70" s="11">
        <v>35139</v>
      </c>
      <c r="M70" s="2">
        <v>1996</v>
      </c>
      <c r="N70" s="2" t="s">
        <v>292</v>
      </c>
      <c r="O70" s="2" t="s">
        <v>136</v>
      </c>
      <c r="P70" s="11">
        <v>42080</v>
      </c>
      <c r="Q70" s="9">
        <v>9</v>
      </c>
      <c r="S70" s="22">
        <v>13.5</v>
      </c>
      <c r="T70" s="4">
        <v>0.37152777777777773</v>
      </c>
      <c r="U70" s="4">
        <v>0.42222222222222222</v>
      </c>
      <c r="V70" s="4">
        <v>5.0694444444444486E-2</v>
      </c>
      <c r="W70" s="2">
        <v>73</v>
      </c>
      <c r="X70" s="24" t="s">
        <v>114</v>
      </c>
      <c r="Y70" s="6" t="str">
        <f>VLOOKUP(X70,Spp!A:B,2,FALSE)</f>
        <v>Pareques viola</v>
      </c>
      <c r="Z70" s="7">
        <f t="shared" si="10"/>
        <v>1</v>
      </c>
      <c r="AE70" s="2">
        <v>1</v>
      </c>
      <c r="AU70" s="2">
        <f>VLOOKUP(Y70,Spp!B:C,2,FALSE)</f>
        <v>0</v>
      </c>
      <c r="AV70" s="2">
        <f>VLOOKUP(Y70,Spp!B:D,3,FALSE)</f>
        <v>0</v>
      </c>
      <c r="AW70" s="2">
        <f t="shared" si="11"/>
        <v>0</v>
      </c>
      <c r="AX70" s="2" t="e">
        <f t="shared" si="12"/>
        <v>#DIV/0!</v>
      </c>
      <c r="AY70" s="2" t="e">
        <f t="shared" si="13"/>
        <v>#DIV/0!</v>
      </c>
      <c r="AZ70" s="2" t="e">
        <f t="shared" si="14"/>
        <v>#DIV/0!</v>
      </c>
      <c r="BA70" s="2">
        <f t="shared" si="15"/>
        <v>1.3698630136986301E-2</v>
      </c>
      <c r="BB70" s="2" t="s">
        <v>315</v>
      </c>
      <c r="BC70" s="2">
        <f>VLOOKUP(Y70,Spp!B:H,7,FALSE)</f>
        <v>0</v>
      </c>
      <c r="BD70" s="5" t="str">
        <f>VLOOKUP(Y70,GFQuimbayo!B:C,2,FALSE)</f>
        <v>IN</v>
      </c>
      <c r="BE70" s="5" t="str">
        <f>VLOOKUP(BD70,GFQuimbayo!E:F,2,FALSE)</f>
        <v>Invertebrivores</v>
      </c>
      <c r="BF70" s="2">
        <f>VLOOKUP(Y70,Spp!B:L,11,FALSE)</f>
        <v>0</v>
      </c>
    </row>
    <row r="71" spans="1:58">
      <c r="A71" s="2" t="s">
        <v>40</v>
      </c>
      <c r="B71" s="2" t="s">
        <v>41</v>
      </c>
      <c r="C71" s="2" t="s">
        <v>135</v>
      </c>
      <c r="D71" s="2" t="s">
        <v>1446</v>
      </c>
      <c r="E71" s="2" t="s">
        <v>503</v>
      </c>
      <c r="F71" s="2" t="s">
        <v>43</v>
      </c>
      <c r="G71" s="22" t="s">
        <v>315</v>
      </c>
      <c r="H71" s="22" t="s">
        <v>315</v>
      </c>
      <c r="I71" s="9" t="s">
        <v>315</v>
      </c>
      <c r="K71" s="2">
        <v>0</v>
      </c>
      <c r="L71" s="11">
        <v>35139</v>
      </c>
      <c r="M71" s="2">
        <v>1996</v>
      </c>
      <c r="N71" s="2" t="s">
        <v>292</v>
      </c>
      <c r="O71" s="2" t="s">
        <v>136</v>
      </c>
      <c r="P71" s="11">
        <v>42080</v>
      </c>
      <c r="Q71" s="9">
        <v>9</v>
      </c>
      <c r="S71" s="22">
        <v>13.5</v>
      </c>
      <c r="T71" s="4">
        <v>0.37152777777777773</v>
      </c>
      <c r="U71" s="4">
        <v>0.42222222222222222</v>
      </c>
      <c r="V71" s="4">
        <v>5.0694444444444486E-2</v>
      </c>
      <c r="W71" s="2">
        <v>73</v>
      </c>
      <c r="X71" s="2" t="s">
        <v>68</v>
      </c>
      <c r="Y71" s="6" t="str">
        <f>VLOOKUP(X71,Spp!A:B,2,FALSE)</f>
        <v>Pseudobalistes naufragium</v>
      </c>
      <c r="Z71" s="7">
        <f t="shared" si="10"/>
        <v>1</v>
      </c>
      <c r="AG71" s="2">
        <v>1</v>
      </c>
      <c r="AU71" s="2">
        <f>VLOOKUP(Y71,Spp!B:C,2,FALSE)</f>
        <v>0.12970000000000001</v>
      </c>
      <c r="AV71" s="2">
        <f>VLOOKUP(Y71,Spp!B:D,3,FALSE)</f>
        <v>2.6061000000000001</v>
      </c>
      <c r="AW71" s="2">
        <f t="shared" si="11"/>
        <v>2638.6215692737646</v>
      </c>
      <c r="AX71" s="2" t="e">
        <f t="shared" si="12"/>
        <v>#DIV/0!</v>
      </c>
      <c r="AY71" s="2" t="e">
        <f t="shared" si="13"/>
        <v>#DIV/0!</v>
      </c>
      <c r="AZ71" s="2" t="e">
        <f t="shared" si="14"/>
        <v>#DIV/0!</v>
      </c>
      <c r="BA71" s="2">
        <f t="shared" si="15"/>
        <v>1.3698630136986301E-2</v>
      </c>
      <c r="BB71" s="2" t="s">
        <v>315</v>
      </c>
      <c r="BC71" s="2">
        <f>VLOOKUP(Y71,Spp!B:H,7,FALSE)</f>
        <v>3.8</v>
      </c>
      <c r="BD71" s="5" t="str">
        <f>VLOOKUP(Y71,GFQuimbayo!B:C,2,FALSE)</f>
        <v>IN</v>
      </c>
      <c r="BE71" s="5" t="str">
        <f>VLOOKUP(BD71,GFQuimbayo!E:F,2,FALSE)</f>
        <v>Invertebrivores</v>
      </c>
      <c r="BF71" s="2" t="str">
        <f>VLOOKUP(Y71,Spp!B:L,11,FALSE)</f>
        <v>LC</v>
      </c>
    </row>
    <row r="72" spans="1:58">
      <c r="A72" s="2" t="s">
        <v>40</v>
      </c>
      <c r="B72" s="2" t="s">
        <v>41</v>
      </c>
      <c r="C72" s="2" t="s">
        <v>135</v>
      </c>
      <c r="D72" s="2" t="s">
        <v>1446</v>
      </c>
      <c r="E72" s="2" t="s">
        <v>503</v>
      </c>
      <c r="F72" s="2" t="s">
        <v>43</v>
      </c>
      <c r="G72" s="22" t="s">
        <v>315</v>
      </c>
      <c r="H72" s="22" t="s">
        <v>315</v>
      </c>
      <c r="I72" s="9" t="s">
        <v>315</v>
      </c>
      <c r="K72" s="2">
        <v>0</v>
      </c>
      <c r="L72" s="11">
        <v>35139</v>
      </c>
      <c r="M72" s="2">
        <v>1996</v>
      </c>
      <c r="N72" s="2" t="s">
        <v>292</v>
      </c>
      <c r="O72" s="2" t="s">
        <v>136</v>
      </c>
      <c r="P72" s="11">
        <v>42080</v>
      </c>
      <c r="Q72" s="9">
        <v>9</v>
      </c>
      <c r="S72" s="22">
        <v>13.5</v>
      </c>
      <c r="T72" s="4">
        <v>0.37152777777777773</v>
      </c>
      <c r="U72" s="4">
        <v>0.42222222222222222</v>
      </c>
      <c r="V72" s="4">
        <v>5.0694444444444486E-2</v>
      </c>
      <c r="W72" s="2">
        <v>73</v>
      </c>
      <c r="X72" s="2" t="s">
        <v>123</v>
      </c>
      <c r="Y72" s="6" t="str">
        <f>VLOOKUP(X72,Spp!A:B,2,FALSE)</f>
        <v>Scorpaena mystes</v>
      </c>
      <c r="Z72" s="7">
        <f t="shared" si="10"/>
        <v>1</v>
      </c>
      <c r="AG72" s="2">
        <v>1</v>
      </c>
      <c r="AU72" s="2">
        <f>VLOOKUP(Y72,Spp!B:C,2,FALSE)</f>
        <v>1.95E-2</v>
      </c>
      <c r="AV72" s="2">
        <f>VLOOKUP(Y72,Spp!B:D,3,FALSE)</f>
        <v>3.0055999999999998</v>
      </c>
      <c r="AW72" s="2">
        <f t="shared" si="11"/>
        <v>1815.2236565223466</v>
      </c>
      <c r="AX72" s="2" t="e">
        <f t="shared" si="12"/>
        <v>#DIV/0!</v>
      </c>
      <c r="AY72" s="2" t="e">
        <f t="shared" si="13"/>
        <v>#DIV/0!</v>
      </c>
      <c r="AZ72" s="2" t="e">
        <f t="shared" si="14"/>
        <v>#DIV/0!</v>
      </c>
      <c r="BA72" s="2">
        <f t="shared" si="15"/>
        <v>1.3698630136986301E-2</v>
      </c>
      <c r="BB72" s="2" t="s">
        <v>315</v>
      </c>
      <c r="BC72" s="2">
        <f>VLOOKUP(Y72,Spp!B:H,7,FALSE)</f>
        <v>3.8</v>
      </c>
      <c r="BD72" s="5" t="str">
        <f>VLOOKUP(Y72,GFQuimbayo!B:C,2,FALSE)</f>
        <v>PS</v>
      </c>
      <c r="BE72" s="5" t="str">
        <f>VLOOKUP(BD72,GFQuimbayo!E:F,2,FALSE)</f>
        <v>Piscivores</v>
      </c>
      <c r="BF72" s="2" t="str">
        <f>VLOOKUP(Y72,Spp!B:L,11,FALSE)</f>
        <v>LC</v>
      </c>
    </row>
    <row r="73" spans="1:58">
      <c r="A73" s="2" t="s">
        <v>40</v>
      </c>
      <c r="B73" s="2" t="s">
        <v>41</v>
      </c>
      <c r="C73" s="2" t="s">
        <v>135</v>
      </c>
      <c r="D73" s="2" t="s">
        <v>1446</v>
      </c>
      <c r="E73" s="2" t="s">
        <v>503</v>
      </c>
      <c r="F73" s="2" t="s">
        <v>43</v>
      </c>
      <c r="G73" s="22" t="s">
        <v>315</v>
      </c>
      <c r="H73" s="22" t="s">
        <v>315</v>
      </c>
      <c r="I73" s="9" t="s">
        <v>315</v>
      </c>
      <c r="K73" s="2">
        <v>0</v>
      </c>
      <c r="L73" s="11">
        <v>35139</v>
      </c>
      <c r="M73" s="2">
        <v>1996</v>
      </c>
      <c r="N73" s="2" t="s">
        <v>292</v>
      </c>
      <c r="O73" s="2" t="s">
        <v>136</v>
      </c>
      <c r="P73" s="11">
        <v>42080</v>
      </c>
      <c r="Q73" s="9">
        <v>9</v>
      </c>
      <c r="S73" s="22">
        <v>13.5</v>
      </c>
      <c r="T73" s="4">
        <v>0.37152777777777773</v>
      </c>
      <c r="U73" s="4">
        <v>0.42222222222222222</v>
      </c>
      <c r="V73" s="4">
        <v>5.0694444444444486E-2</v>
      </c>
      <c r="W73" s="2">
        <v>73</v>
      </c>
      <c r="X73" s="24" t="s">
        <v>294</v>
      </c>
      <c r="Y73" s="6" t="str">
        <f>VLOOKUP(X73,Spp!A:B,2,FALSE)</f>
        <v>Shyrna lewinii</v>
      </c>
      <c r="Z73" s="7">
        <f t="shared" si="10"/>
        <v>1</v>
      </c>
      <c r="AO73" s="2">
        <v>1</v>
      </c>
      <c r="AU73" s="2">
        <f>VLOOKUP(Y73,Spp!B:C,2,FALSE)</f>
        <v>3.47E-3</v>
      </c>
      <c r="AV73" s="2">
        <f>VLOOKUP(Y73,Spp!B:D,3,FALSE)</f>
        <v>3.15</v>
      </c>
      <c r="AW73" s="2">
        <f t="shared" si="11"/>
        <v>31953.436750654531</v>
      </c>
      <c r="AX73" s="2" t="e">
        <f t="shared" si="12"/>
        <v>#DIV/0!</v>
      </c>
      <c r="AY73" s="2" t="e">
        <f t="shared" si="13"/>
        <v>#DIV/0!</v>
      </c>
      <c r="AZ73" s="2" t="e">
        <f t="shared" si="14"/>
        <v>#DIV/0!</v>
      </c>
      <c r="BA73" s="2">
        <f t="shared" si="15"/>
        <v>1.3698630136986301E-2</v>
      </c>
      <c r="BB73" s="2" t="s">
        <v>315</v>
      </c>
      <c r="BC73" s="2">
        <f>VLOOKUP(Y73,Spp!B:H,7,FALSE)</f>
        <v>4</v>
      </c>
      <c r="BD73" s="5" t="e">
        <f>VLOOKUP(Y73,GFQuimbayo!B:C,2,FALSE)</f>
        <v>#N/A</v>
      </c>
      <c r="BE73" s="5" t="e">
        <f>VLOOKUP(BD73,GFQuimbayo!E:F,2,FALSE)</f>
        <v>#N/A</v>
      </c>
      <c r="BF73" s="2" t="str">
        <f>VLOOKUP(Y73,Spp!B:L,11,FALSE)</f>
        <v>EN</v>
      </c>
    </row>
    <row r="74" spans="1:58">
      <c r="A74" s="2" t="s">
        <v>40</v>
      </c>
      <c r="B74" s="2" t="s">
        <v>41</v>
      </c>
      <c r="C74" s="2" t="s">
        <v>135</v>
      </c>
      <c r="D74" s="2" t="s">
        <v>1446</v>
      </c>
      <c r="E74" s="2" t="s">
        <v>503</v>
      </c>
      <c r="F74" s="2" t="s">
        <v>43</v>
      </c>
      <c r="G74" s="22" t="s">
        <v>315</v>
      </c>
      <c r="H74" s="22" t="s">
        <v>315</v>
      </c>
      <c r="I74" s="9" t="s">
        <v>315</v>
      </c>
      <c r="K74" s="2">
        <v>0</v>
      </c>
      <c r="L74" s="11">
        <v>35139</v>
      </c>
      <c r="M74" s="2">
        <v>1996</v>
      </c>
      <c r="N74" s="2" t="s">
        <v>292</v>
      </c>
      <c r="O74" s="2" t="s">
        <v>136</v>
      </c>
      <c r="P74" s="11">
        <v>42080</v>
      </c>
      <c r="Q74" s="9">
        <v>9</v>
      </c>
      <c r="S74" s="22">
        <v>13.5</v>
      </c>
      <c r="T74" s="4">
        <v>0.37152777777777773</v>
      </c>
      <c r="U74" s="4">
        <v>0.42222222222222222</v>
      </c>
      <c r="V74" s="4">
        <v>5.0694444444444486E-2</v>
      </c>
      <c r="W74" s="2">
        <v>73</v>
      </c>
      <c r="X74" s="2" t="s">
        <v>87</v>
      </c>
      <c r="Y74" s="6" t="str">
        <f>VLOOKUP(X74,Spp!A:B,2,FALSE)</f>
        <v>Stegastes acapulcoensis</v>
      </c>
      <c r="Z74" s="7">
        <f t="shared" si="10"/>
        <v>12</v>
      </c>
      <c r="AA74" s="2">
        <v>12</v>
      </c>
      <c r="AU74" s="2">
        <f>VLOOKUP(Y74,Spp!B:C,2,FALSE)</f>
        <v>3.49E-2</v>
      </c>
      <c r="AV74" s="2">
        <f>VLOOKUP(Y74,Spp!B:D,3,FALSE)</f>
        <v>2.9108999999999998</v>
      </c>
      <c r="AW74" s="2">
        <f t="shared" si="11"/>
        <v>6.0307349853357497</v>
      </c>
      <c r="AX74" s="2" t="e">
        <f t="shared" si="12"/>
        <v>#DIV/0!</v>
      </c>
      <c r="AY74" s="2" t="e">
        <f t="shared" si="13"/>
        <v>#DIV/0!</v>
      </c>
      <c r="AZ74" s="2" t="e">
        <f t="shared" si="14"/>
        <v>#DIV/0!</v>
      </c>
      <c r="BA74" s="2">
        <f t="shared" si="15"/>
        <v>0.16438356164383561</v>
      </c>
      <c r="BB74" s="2" t="s">
        <v>315</v>
      </c>
      <c r="BC74" s="2">
        <f>VLOOKUP(Y74,Spp!B:H,7,FALSE)</f>
        <v>2</v>
      </c>
      <c r="BD74" s="5" t="str">
        <f>VLOOKUP(Y74,GFQuimbayo!B:C,2,FALSE)</f>
        <v>HD</v>
      </c>
      <c r="BE74" s="5" t="str">
        <f>VLOOKUP(BD74,GFQuimbayo!E:F,2,FALSE)</f>
        <v>Detritivores</v>
      </c>
      <c r="BF74" s="2" t="str">
        <f>VLOOKUP(Y74,Spp!B:L,11,FALSE)</f>
        <v>LC</v>
      </c>
    </row>
    <row r="75" spans="1:58">
      <c r="A75" s="2" t="s">
        <v>40</v>
      </c>
      <c r="B75" s="2" t="s">
        <v>41</v>
      </c>
      <c r="C75" s="2" t="s">
        <v>135</v>
      </c>
      <c r="D75" s="2" t="s">
        <v>1446</v>
      </c>
      <c r="E75" s="2" t="s">
        <v>503</v>
      </c>
      <c r="F75" s="2" t="s">
        <v>43</v>
      </c>
      <c r="G75" s="22" t="s">
        <v>315</v>
      </c>
      <c r="H75" s="22" t="s">
        <v>315</v>
      </c>
      <c r="I75" s="9" t="s">
        <v>315</v>
      </c>
      <c r="K75" s="2">
        <v>0</v>
      </c>
      <c r="L75" s="11">
        <v>35139</v>
      </c>
      <c r="M75" s="2">
        <v>1996</v>
      </c>
      <c r="N75" s="2" t="s">
        <v>292</v>
      </c>
      <c r="O75" s="2" t="s">
        <v>136</v>
      </c>
      <c r="P75" s="11">
        <v>42080</v>
      </c>
      <c r="Q75" s="9">
        <v>9</v>
      </c>
      <c r="S75" s="22">
        <v>13.5</v>
      </c>
      <c r="T75" s="4">
        <v>0.37152777777777773</v>
      </c>
      <c r="U75" s="4">
        <v>0.42222222222222222</v>
      </c>
      <c r="V75" s="4">
        <v>5.0694444444444486E-2</v>
      </c>
      <c r="W75" s="2">
        <v>73</v>
      </c>
      <c r="X75" s="2" t="s">
        <v>59</v>
      </c>
      <c r="Y75" s="6" t="str">
        <f>VLOOKUP(X75,Spp!A:B,2,FALSE)</f>
        <v>Synodus lacertinus</v>
      </c>
      <c r="Z75" s="7">
        <f t="shared" si="10"/>
        <v>1</v>
      </c>
      <c r="AD75" s="2">
        <v>1</v>
      </c>
      <c r="AU75" s="2">
        <f>VLOOKUP(Y75,Spp!B:C,2,FALSE)</f>
        <v>6.4999999999999997E-3</v>
      </c>
      <c r="AV75" s="2">
        <f>VLOOKUP(Y75,Spp!B:D,3,FALSE)</f>
        <v>2.99</v>
      </c>
      <c r="AW75" s="2">
        <f t="shared" si="11"/>
        <v>33.852996959150786</v>
      </c>
      <c r="AX75" s="2" t="e">
        <f t="shared" si="12"/>
        <v>#DIV/0!</v>
      </c>
      <c r="AY75" s="2" t="e">
        <f t="shared" si="13"/>
        <v>#DIV/0!</v>
      </c>
      <c r="AZ75" s="2" t="e">
        <f t="shared" si="14"/>
        <v>#DIV/0!</v>
      </c>
      <c r="BA75" s="2">
        <f t="shared" si="15"/>
        <v>1.3698630136986301E-2</v>
      </c>
      <c r="BB75" s="2" t="s">
        <v>315</v>
      </c>
      <c r="BC75" s="2">
        <f>VLOOKUP(Y75,Spp!B:H,7,FALSE)</f>
        <v>4.2</v>
      </c>
      <c r="BD75" s="5" t="str">
        <f>VLOOKUP(Y75,GFQuimbayo!B:C,2,FALSE)</f>
        <v>PS</v>
      </c>
      <c r="BE75" s="5" t="str">
        <f>VLOOKUP(BD75,GFQuimbayo!E:F,2,FALSE)</f>
        <v>Piscivores</v>
      </c>
      <c r="BF75" s="2" t="str">
        <f>VLOOKUP(Y75,Spp!B:L,11,FALSE)</f>
        <v>LC</v>
      </c>
    </row>
    <row r="76" spans="1:58">
      <c r="A76" s="2" t="s">
        <v>40</v>
      </c>
      <c r="B76" s="2" t="s">
        <v>41</v>
      </c>
      <c r="C76" s="2" t="s">
        <v>135</v>
      </c>
      <c r="D76" s="2" t="s">
        <v>1446</v>
      </c>
      <c r="E76" s="2" t="s">
        <v>503</v>
      </c>
      <c r="F76" s="2" t="s">
        <v>43</v>
      </c>
      <c r="G76" s="22" t="s">
        <v>315</v>
      </c>
      <c r="H76" s="22" t="s">
        <v>315</v>
      </c>
      <c r="I76" s="9" t="s">
        <v>315</v>
      </c>
      <c r="K76" s="2">
        <v>0</v>
      </c>
      <c r="L76" s="11">
        <v>35139</v>
      </c>
      <c r="M76" s="2">
        <v>1996</v>
      </c>
      <c r="N76" s="2" t="s">
        <v>292</v>
      </c>
      <c r="O76" s="2" t="s">
        <v>136</v>
      </c>
      <c r="P76" s="11">
        <v>42080</v>
      </c>
      <c r="Q76" s="9">
        <v>9</v>
      </c>
      <c r="S76" s="22">
        <v>13.5</v>
      </c>
      <c r="T76" s="4">
        <v>0.37152777777777773</v>
      </c>
      <c r="U76" s="4">
        <v>0.42222222222222222</v>
      </c>
      <c r="V76" s="4">
        <v>5.0694444444444486E-2</v>
      </c>
      <c r="W76" s="2">
        <v>73</v>
      </c>
      <c r="X76" s="2" t="s">
        <v>91</v>
      </c>
      <c r="Y76" s="6" t="str">
        <f>VLOOKUP(X76,Spp!A:B,2,FALSE)</f>
        <v>Halichoeres nicholsi</v>
      </c>
      <c r="Z76" s="7">
        <f t="shared" si="10"/>
        <v>13</v>
      </c>
      <c r="AE76" s="2">
        <v>7</v>
      </c>
      <c r="AF76" s="2">
        <v>6</v>
      </c>
      <c r="AU76" s="2">
        <f>VLOOKUP(Y76,Spp!B:C,2,FALSE)</f>
        <v>1.26E-2</v>
      </c>
      <c r="AV76" s="2">
        <f>VLOOKUP(Y76,Spp!B:D,3,FALSE)</f>
        <v>3.0672999999999999</v>
      </c>
      <c r="AW76" s="2">
        <f t="shared" si="11"/>
        <v>5829.0494878331701</v>
      </c>
      <c r="AX76" s="2" t="e">
        <f t="shared" si="12"/>
        <v>#DIV/0!</v>
      </c>
      <c r="AY76" s="2" t="e">
        <f t="shared" si="13"/>
        <v>#DIV/0!</v>
      </c>
      <c r="AZ76" s="2" t="e">
        <f t="shared" si="14"/>
        <v>#DIV/0!</v>
      </c>
      <c r="BA76" s="2">
        <f t="shared" si="15"/>
        <v>0.17808219178082191</v>
      </c>
      <c r="BB76" s="2" t="s">
        <v>315</v>
      </c>
      <c r="BC76" s="2">
        <f>VLOOKUP(Y76,Spp!B:H,7,FALSE)</f>
        <v>4</v>
      </c>
      <c r="BD76" s="5" t="str">
        <f>VLOOKUP(Y76,GFQuimbayo!B:C,2,FALSE)</f>
        <v>IN</v>
      </c>
      <c r="BE76" s="5" t="str">
        <f>VLOOKUP(BD76,GFQuimbayo!E:F,2,FALSE)</f>
        <v>Invertebrivores</v>
      </c>
      <c r="BF76" s="2" t="str">
        <f>VLOOKUP(Y76,Spp!B:L,11,FALSE)</f>
        <v>LC</v>
      </c>
    </row>
    <row r="77" spans="1:58">
      <c r="A77" s="2" t="s">
        <v>40</v>
      </c>
      <c r="B77" s="2" t="s">
        <v>41</v>
      </c>
      <c r="C77" s="2" t="s">
        <v>135</v>
      </c>
      <c r="D77" s="2" t="s">
        <v>1446</v>
      </c>
      <c r="E77" s="2" t="s">
        <v>503</v>
      </c>
      <c r="F77" s="2" t="s">
        <v>43</v>
      </c>
      <c r="G77" s="22" t="s">
        <v>315</v>
      </c>
      <c r="H77" s="22" t="s">
        <v>315</v>
      </c>
      <c r="I77" s="9" t="s">
        <v>315</v>
      </c>
      <c r="K77" s="2">
        <v>0</v>
      </c>
      <c r="L77" s="11">
        <v>35139</v>
      </c>
      <c r="M77" s="2">
        <v>1996</v>
      </c>
      <c r="N77" s="2" t="s">
        <v>292</v>
      </c>
      <c r="O77" s="2" t="s">
        <v>136</v>
      </c>
      <c r="P77" s="11">
        <v>42080</v>
      </c>
      <c r="Q77" s="9">
        <v>9</v>
      </c>
      <c r="S77" s="22">
        <v>13.5</v>
      </c>
      <c r="T77" s="4">
        <v>0.37152777777777773</v>
      </c>
      <c r="U77" s="4">
        <v>0.42222222222222222</v>
      </c>
      <c r="V77" s="4">
        <v>5.0694444444444486E-2</v>
      </c>
      <c r="W77" s="2">
        <v>73</v>
      </c>
      <c r="X77" s="2" t="s">
        <v>121</v>
      </c>
      <c r="Y77" s="6" t="str">
        <f>VLOOKUP(X77,Spp!A:B,2,FALSE)</f>
        <v>Scarus rubroviolaceus</v>
      </c>
      <c r="Z77" s="7">
        <f t="shared" si="10"/>
        <v>2</v>
      </c>
      <c r="AH77" s="2">
        <v>2</v>
      </c>
      <c r="AU77" s="2">
        <f>VLOOKUP(Y77,Spp!B:C,2,FALSE)</f>
        <v>1.3599999999999999E-2</v>
      </c>
      <c r="AV77" s="2">
        <f>VLOOKUP(Y77,Spp!B:D,3,FALSE)</f>
        <v>3.109</v>
      </c>
      <c r="AW77" s="2">
        <f t="shared" si="11"/>
        <v>7004.1672141039935</v>
      </c>
      <c r="AX77" s="2" t="e">
        <f t="shared" si="12"/>
        <v>#DIV/0!</v>
      </c>
      <c r="AY77" s="2" t="e">
        <f t="shared" si="13"/>
        <v>#DIV/0!</v>
      </c>
      <c r="AZ77" s="2" t="e">
        <f t="shared" si="14"/>
        <v>#DIV/0!</v>
      </c>
      <c r="BA77" s="2">
        <f t="shared" si="15"/>
        <v>2.7397260273972601E-2</v>
      </c>
      <c r="BB77" s="2" t="s">
        <v>315</v>
      </c>
      <c r="BC77" s="2">
        <f>VLOOKUP(Y77,Spp!B:H,7,FALSE)</f>
        <v>2</v>
      </c>
      <c r="BD77" s="5" t="str">
        <f>VLOOKUP(Y77,GFQuimbayo!B:C,2,FALSE)</f>
        <v>HM</v>
      </c>
      <c r="BE77" s="5" t="str">
        <f>VLOOKUP(BD77,GFQuimbayo!E:F,2,FALSE)</f>
        <v>Macroalgae feeders</v>
      </c>
      <c r="BF77" s="2" t="str">
        <f>VLOOKUP(Y77,Spp!B:L,11,FALSE)</f>
        <v>LC</v>
      </c>
    </row>
    <row r="78" spans="1:58">
      <c r="A78" s="2" t="s">
        <v>40</v>
      </c>
      <c r="B78" s="2" t="s">
        <v>41</v>
      </c>
      <c r="C78" s="2" t="s">
        <v>135</v>
      </c>
      <c r="D78" s="2" t="s">
        <v>1446</v>
      </c>
      <c r="E78" s="2" t="s">
        <v>503</v>
      </c>
      <c r="F78" s="2" t="s">
        <v>43</v>
      </c>
      <c r="G78" s="22" t="s">
        <v>315</v>
      </c>
      <c r="H78" s="22" t="s">
        <v>315</v>
      </c>
      <c r="I78" s="9" t="s">
        <v>315</v>
      </c>
      <c r="K78" s="2">
        <v>0</v>
      </c>
      <c r="L78" s="11">
        <v>35139</v>
      </c>
      <c r="M78" s="2">
        <v>1996</v>
      </c>
      <c r="N78" s="2" t="s">
        <v>292</v>
      </c>
      <c r="O78" s="2" t="s">
        <v>136</v>
      </c>
      <c r="P78" s="11">
        <v>42080</v>
      </c>
      <c r="Q78" s="9">
        <v>9</v>
      </c>
      <c r="S78" s="22">
        <v>13.5</v>
      </c>
      <c r="T78" s="4">
        <v>0.37152777777777773</v>
      </c>
      <c r="U78" s="4">
        <v>0.42222222222222222</v>
      </c>
      <c r="V78" s="4">
        <v>5.0694444444444486E-2</v>
      </c>
      <c r="W78" s="2">
        <v>73</v>
      </c>
      <c r="X78" s="2" t="s">
        <v>265</v>
      </c>
      <c r="Y78" s="6" t="str">
        <f>VLOOKUP(X78,Spp!A:B,2,FALSE)</f>
        <v>Bodianus diplotaenia</v>
      </c>
      <c r="Z78" s="7">
        <f t="shared" si="10"/>
        <v>45</v>
      </c>
      <c r="AB78" s="2">
        <v>4</v>
      </c>
      <c r="AC78" s="2">
        <v>16</v>
      </c>
      <c r="AE78" s="2">
        <v>25</v>
      </c>
      <c r="AU78" s="2">
        <f>VLOOKUP(Y78,Spp!B:C,2,FALSE)</f>
        <v>2.01E-2</v>
      </c>
      <c r="AV78" s="2">
        <f>VLOOKUP(Y78,Spp!B:D,3,FALSE)</f>
        <v>2.9992000000000001</v>
      </c>
      <c r="AW78" s="2">
        <f t="shared" si="11"/>
        <v>8492.0911686942218</v>
      </c>
      <c r="AX78" s="2" t="e">
        <f t="shared" si="12"/>
        <v>#DIV/0!</v>
      </c>
      <c r="AY78" s="2" t="e">
        <f t="shared" si="13"/>
        <v>#DIV/0!</v>
      </c>
      <c r="AZ78" s="2" t="e">
        <f t="shared" si="14"/>
        <v>#DIV/0!</v>
      </c>
      <c r="BA78" s="2">
        <f t="shared" si="15"/>
        <v>0.61643835616438358</v>
      </c>
      <c r="BB78" s="2" t="s">
        <v>315</v>
      </c>
      <c r="BC78" s="2">
        <f>VLOOKUP(Y78,Spp!B:H,7,FALSE)</f>
        <v>3.4</v>
      </c>
      <c r="BD78" s="5" t="str">
        <f>VLOOKUP(Y78,GFQuimbayo!B:C,2,FALSE)</f>
        <v>IN</v>
      </c>
      <c r="BE78" s="5" t="str">
        <f>VLOOKUP(BD78,GFQuimbayo!E:F,2,FALSE)</f>
        <v>Invertebrivores</v>
      </c>
      <c r="BF78" s="2" t="str">
        <f>VLOOKUP(Y78,Spp!B:L,11,FALSE)</f>
        <v>LC</v>
      </c>
    </row>
    <row r="79" spans="1:58">
      <c r="A79" s="2" t="s">
        <v>40</v>
      </c>
      <c r="B79" s="2" t="s">
        <v>41</v>
      </c>
      <c r="C79" s="2" t="s">
        <v>135</v>
      </c>
      <c r="D79" s="2" t="s">
        <v>1446</v>
      </c>
      <c r="E79" s="2" t="s">
        <v>503</v>
      </c>
      <c r="F79" s="2" t="s">
        <v>43</v>
      </c>
      <c r="G79" s="22" t="s">
        <v>315</v>
      </c>
      <c r="H79" s="22" t="s">
        <v>315</v>
      </c>
      <c r="I79" s="9" t="s">
        <v>315</v>
      </c>
      <c r="K79" s="2">
        <v>0</v>
      </c>
      <c r="L79" s="11">
        <v>35139</v>
      </c>
      <c r="M79" s="2">
        <v>1996</v>
      </c>
      <c r="N79" s="2" t="s">
        <v>292</v>
      </c>
      <c r="O79" s="2" t="s">
        <v>136</v>
      </c>
      <c r="P79" s="11">
        <v>42080</v>
      </c>
      <c r="Q79" s="9">
        <v>9</v>
      </c>
      <c r="S79" s="22">
        <v>13.5</v>
      </c>
      <c r="T79" s="4">
        <v>0.37152777777777773</v>
      </c>
      <c r="U79" s="4">
        <v>0.42222222222222222</v>
      </c>
      <c r="V79" s="4">
        <v>5.0694444444444486E-2</v>
      </c>
      <c r="W79" s="2">
        <v>73</v>
      </c>
      <c r="X79" s="2" t="s">
        <v>70</v>
      </c>
      <c r="Y79" s="6" t="str">
        <f>VLOOKUP(X79,Spp!A:B,2,FALSE)</f>
        <v>Chaetodon humeralis</v>
      </c>
      <c r="Z79" s="7">
        <f t="shared" si="10"/>
        <v>20</v>
      </c>
      <c r="AB79" s="2">
        <v>8</v>
      </c>
      <c r="AC79" s="2">
        <v>8</v>
      </c>
      <c r="AD79" s="2">
        <v>4</v>
      </c>
      <c r="AU79" s="2">
        <f>VLOOKUP(Y79,Spp!B:C,2,FALSE)</f>
        <v>2.9600000000000001E-2</v>
      </c>
      <c r="AV79" s="2">
        <f>VLOOKUP(Y79,Spp!B:D,3,FALSE)</f>
        <v>2.9895</v>
      </c>
      <c r="AW79" s="2">
        <f t="shared" si="11"/>
        <v>1163.9678221670874</v>
      </c>
      <c r="AX79" s="2" t="e">
        <f t="shared" si="12"/>
        <v>#DIV/0!</v>
      </c>
      <c r="AY79" s="2" t="e">
        <f t="shared" si="13"/>
        <v>#DIV/0!</v>
      </c>
      <c r="AZ79" s="2" t="e">
        <f t="shared" si="14"/>
        <v>#DIV/0!</v>
      </c>
      <c r="BA79" s="2">
        <f t="shared" si="15"/>
        <v>0.27397260273972601</v>
      </c>
      <c r="BB79" s="2" t="s">
        <v>315</v>
      </c>
      <c r="BC79" s="2">
        <f>VLOOKUP(Y79,Spp!B:H,7,FALSE)</f>
        <v>2.7</v>
      </c>
      <c r="BD79" s="5" t="str">
        <f>VLOOKUP(Y79,GFQuimbayo!B:C,2,FALSE)</f>
        <v>OM</v>
      </c>
      <c r="BE79" s="5" t="str">
        <f>VLOOKUP(BD79,GFQuimbayo!E:F,2,FALSE)</f>
        <v>Omnivores</v>
      </c>
      <c r="BF79" s="2" t="str">
        <f>VLOOKUP(Y79,Spp!B:L,11,FALSE)</f>
        <v>LC</v>
      </c>
    </row>
    <row r="80" spans="1:58">
      <c r="A80" s="2" t="s">
        <v>40</v>
      </c>
      <c r="B80" s="2" t="s">
        <v>41</v>
      </c>
      <c r="C80" s="2" t="s">
        <v>135</v>
      </c>
      <c r="D80" s="2" t="s">
        <v>1446</v>
      </c>
      <c r="E80" s="2" t="s">
        <v>503</v>
      </c>
      <c r="F80" s="2" t="s">
        <v>43</v>
      </c>
      <c r="G80" s="22" t="s">
        <v>315</v>
      </c>
      <c r="H80" s="22" t="s">
        <v>315</v>
      </c>
      <c r="I80" s="9" t="s">
        <v>315</v>
      </c>
      <c r="K80" s="2">
        <v>0</v>
      </c>
      <c r="L80" s="11">
        <v>35139</v>
      </c>
      <c r="M80" s="2">
        <v>1996</v>
      </c>
      <c r="N80" s="2" t="s">
        <v>292</v>
      </c>
      <c r="O80" s="2" t="s">
        <v>136</v>
      </c>
      <c r="P80" s="11">
        <v>42080</v>
      </c>
      <c r="Q80" s="9">
        <v>9</v>
      </c>
      <c r="S80" s="22">
        <v>13.5</v>
      </c>
      <c r="T80" s="4">
        <v>0.37152777777777773</v>
      </c>
      <c r="U80" s="4">
        <v>0.42222222222222222</v>
      </c>
      <c r="V80" s="4">
        <v>5.0694444444444486E-2</v>
      </c>
      <c r="W80" s="2">
        <v>73</v>
      </c>
      <c r="X80" s="2" t="s">
        <v>256</v>
      </c>
      <c r="Y80" s="6" t="str">
        <f>VLOOKUP(X80,Spp!A:B,2,FALSE)</f>
        <v>Fistularia commersonii</v>
      </c>
      <c r="Z80" s="7">
        <f t="shared" si="10"/>
        <v>3</v>
      </c>
      <c r="AJ80" s="2">
        <v>3</v>
      </c>
      <c r="AU80" s="2">
        <f>VLOOKUP(Y80,Spp!B:C,2,FALSE)</f>
        <v>5.9999999999999995E-4</v>
      </c>
      <c r="AV80" s="2">
        <f>VLOOKUP(Y80,Spp!B:D,3,FALSE)</f>
        <v>3</v>
      </c>
      <c r="AW80" s="2">
        <f t="shared" si="11"/>
        <v>759.37499999999989</v>
      </c>
      <c r="AX80" s="2" t="e">
        <f t="shared" si="12"/>
        <v>#DIV/0!</v>
      </c>
      <c r="AY80" s="2" t="e">
        <f t="shared" si="13"/>
        <v>#DIV/0!</v>
      </c>
      <c r="AZ80" s="2" t="e">
        <f t="shared" si="14"/>
        <v>#DIV/0!</v>
      </c>
      <c r="BA80" s="2">
        <f t="shared" si="15"/>
        <v>4.1095890410958902E-2</v>
      </c>
      <c r="BB80" s="2" t="s">
        <v>315</v>
      </c>
      <c r="BC80" s="2">
        <f>VLOOKUP(Y80,Spp!B:H,7,FALSE)</f>
        <v>4.3</v>
      </c>
      <c r="BD80" s="5" t="str">
        <f>VLOOKUP(Y80,GFQuimbayo!B:C,2,FALSE)</f>
        <v>PS</v>
      </c>
      <c r="BE80" s="5" t="str">
        <f>VLOOKUP(BD80,GFQuimbayo!E:F,2,FALSE)</f>
        <v>Piscivores</v>
      </c>
      <c r="BF80" s="2" t="str">
        <f>VLOOKUP(Y80,Spp!B:L,11,FALSE)</f>
        <v>NE</v>
      </c>
    </row>
    <row r="81" spans="1:58">
      <c r="A81" s="2" t="s">
        <v>40</v>
      </c>
      <c r="B81" s="2" t="s">
        <v>41</v>
      </c>
      <c r="C81" s="2" t="s">
        <v>135</v>
      </c>
      <c r="D81" s="2" t="s">
        <v>1446</v>
      </c>
      <c r="E81" s="2" t="s">
        <v>503</v>
      </c>
      <c r="F81" s="2" t="s">
        <v>43</v>
      </c>
      <c r="G81" s="22" t="s">
        <v>315</v>
      </c>
      <c r="H81" s="22" t="s">
        <v>315</v>
      </c>
      <c r="I81" s="9" t="s">
        <v>315</v>
      </c>
      <c r="K81" s="2">
        <v>0</v>
      </c>
      <c r="L81" s="11">
        <v>35139</v>
      </c>
      <c r="M81" s="2">
        <v>1996</v>
      </c>
      <c r="N81" s="2" t="s">
        <v>292</v>
      </c>
      <c r="O81" s="2" t="s">
        <v>136</v>
      </c>
      <c r="P81" s="11">
        <v>42080</v>
      </c>
      <c r="Q81" s="9">
        <v>9</v>
      </c>
      <c r="S81" s="22">
        <v>13.5</v>
      </c>
      <c r="T81" s="4">
        <v>0.37152777777777773</v>
      </c>
      <c r="U81" s="4">
        <v>0.42222222222222222</v>
      </c>
      <c r="V81" s="4">
        <v>5.0694444444444486E-2</v>
      </c>
      <c r="W81" s="2">
        <v>73</v>
      </c>
      <c r="X81" s="2" t="s">
        <v>78</v>
      </c>
      <c r="Y81" s="6" t="str">
        <f>VLOOKUP(X81,Spp!A:B,2,FALSE)</f>
        <v>Halichoeres chierchiae</v>
      </c>
      <c r="Z81" s="7">
        <f t="shared" si="10"/>
        <v>231</v>
      </c>
      <c r="AB81" s="2">
        <v>3</v>
      </c>
      <c r="AC81" s="2">
        <v>220</v>
      </c>
      <c r="AD81" s="2">
        <v>5</v>
      </c>
      <c r="AE81" s="2">
        <v>3</v>
      </c>
      <c r="AU81" s="2">
        <f>VLOOKUP(Y81,Spp!B:C,2,FALSE)</f>
        <v>1.26E-2</v>
      </c>
      <c r="AV81" s="2">
        <f>VLOOKUP(Y81,Spp!B:D,3,FALSE)</f>
        <v>3.0672999999999999</v>
      </c>
      <c r="AW81" s="2">
        <f t="shared" si="11"/>
        <v>7578.3125815324565</v>
      </c>
      <c r="AX81" s="2" t="e">
        <f t="shared" si="12"/>
        <v>#DIV/0!</v>
      </c>
      <c r="AY81" s="2" t="e">
        <f t="shared" si="13"/>
        <v>#DIV/0!</v>
      </c>
      <c r="AZ81" s="2" t="e">
        <f t="shared" si="14"/>
        <v>#DIV/0!</v>
      </c>
      <c r="BA81" s="2">
        <f t="shared" si="15"/>
        <v>3.1643835616438358</v>
      </c>
      <c r="BB81" s="2" t="s">
        <v>315</v>
      </c>
      <c r="BC81" s="2">
        <f>VLOOKUP(Y81,Spp!B:H,7,FALSE)</f>
        <v>3.5</v>
      </c>
      <c r="BD81" s="5" t="str">
        <f>VLOOKUP(Y81,GFQuimbayo!B:C,2,FALSE)</f>
        <v>IN</v>
      </c>
      <c r="BE81" s="5" t="str">
        <f>VLOOKUP(BD81,GFQuimbayo!E:F,2,FALSE)</f>
        <v>Invertebrivores</v>
      </c>
      <c r="BF81" s="2" t="str">
        <f>VLOOKUP(Y81,Spp!B:L,11,FALSE)</f>
        <v>LC</v>
      </c>
    </row>
    <row r="82" spans="1:58">
      <c r="A82" s="2" t="s">
        <v>40</v>
      </c>
      <c r="B82" s="2" t="s">
        <v>41</v>
      </c>
      <c r="C82" s="2" t="s">
        <v>135</v>
      </c>
      <c r="D82" s="2" t="s">
        <v>1446</v>
      </c>
      <c r="E82" s="2" t="s">
        <v>503</v>
      </c>
      <c r="F82" s="2" t="s">
        <v>43</v>
      </c>
      <c r="G82" s="22" t="s">
        <v>315</v>
      </c>
      <c r="H82" s="22" t="s">
        <v>315</v>
      </c>
      <c r="I82" s="9" t="s">
        <v>315</v>
      </c>
      <c r="K82" s="2">
        <v>0</v>
      </c>
      <c r="L82" s="11">
        <v>35139</v>
      </c>
      <c r="M82" s="2">
        <v>1996</v>
      </c>
      <c r="N82" s="2" t="s">
        <v>292</v>
      </c>
      <c r="O82" s="2" t="s">
        <v>136</v>
      </c>
      <c r="P82" s="11">
        <v>42080</v>
      </c>
      <c r="Q82" s="9">
        <v>9</v>
      </c>
      <c r="S82" s="22">
        <v>13.5</v>
      </c>
      <c r="T82" s="4">
        <v>0.37152777777777773</v>
      </c>
      <c r="U82" s="4">
        <v>0.42222222222222222</v>
      </c>
      <c r="V82" s="4">
        <v>5.0694444444444486E-2</v>
      </c>
      <c r="W82" s="2">
        <v>73</v>
      </c>
      <c r="X82" s="2" t="s">
        <v>89</v>
      </c>
      <c r="Y82" s="6" t="str">
        <f>VLOOKUP(X82,Spp!A:B,2,FALSE)</f>
        <v>Lutjanus argentiventris</v>
      </c>
      <c r="Z82" s="7">
        <f t="shared" si="10"/>
        <v>3</v>
      </c>
      <c r="AE82" s="2">
        <v>3</v>
      </c>
      <c r="AU82" s="2">
        <f>VLOOKUP(Y82,Spp!B:C,2,FALSE)</f>
        <v>1.7299999999999999E-2</v>
      </c>
      <c r="AV82" s="2">
        <f>VLOOKUP(Y82,Spp!B:D,3,FALSE)</f>
        <v>3</v>
      </c>
      <c r="AW82" s="2">
        <f t="shared" si="11"/>
        <v>810.9375</v>
      </c>
      <c r="AX82" s="2" t="e">
        <f t="shared" si="12"/>
        <v>#DIV/0!</v>
      </c>
      <c r="AY82" s="2" t="e">
        <f t="shared" si="13"/>
        <v>#DIV/0!</v>
      </c>
      <c r="AZ82" s="2" t="e">
        <f t="shared" si="14"/>
        <v>#DIV/0!</v>
      </c>
      <c r="BA82" s="2">
        <f t="shared" si="15"/>
        <v>4.1095890410958902E-2</v>
      </c>
      <c r="BB82" s="2" t="s">
        <v>315</v>
      </c>
      <c r="BC82" s="2">
        <f>VLOOKUP(Y82,Spp!B:H,7,FALSE)</f>
        <v>4</v>
      </c>
      <c r="BD82" s="5" t="str">
        <f>VLOOKUP(Y82,GFQuimbayo!B:C,2,FALSE)</f>
        <v>PS</v>
      </c>
      <c r="BE82" s="5" t="str">
        <f>VLOOKUP(BD82,GFQuimbayo!E:F,2,FALSE)</f>
        <v>Piscivores</v>
      </c>
      <c r="BF82" s="2" t="str">
        <f>VLOOKUP(Y82,Spp!B:L,11,FALSE)</f>
        <v>LC</v>
      </c>
    </row>
    <row r="83" spans="1:58">
      <c r="A83" s="2" t="s">
        <v>40</v>
      </c>
      <c r="B83" s="2" t="s">
        <v>41</v>
      </c>
      <c r="C83" s="2" t="s">
        <v>135</v>
      </c>
      <c r="D83" s="2" t="s">
        <v>1446</v>
      </c>
      <c r="E83" s="2" t="s">
        <v>503</v>
      </c>
      <c r="F83" s="2" t="s">
        <v>43</v>
      </c>
      <c r="G83" s="22" t="s">
        <v>315</v>
      </c>
      <c r="H83" s="22" t="s">
        <v>315</v>
      </c>
      <c r="I83" s="9" t="s">
        <v>315</v>
      </c>
      <c r="K83" s="2">
        <v>0</v>
      </c>
      <c r="L83" s="11">
        <v>35139</v>
      </c>
      <c r="M83" s="2">
        <v>1996</v>
      </c>
      <c r="N83" s="2" t="s">
        <v>292</v>
      </c>
      <c r="O83" s="2" t="s">
        <v>136</v>
      </c>
      <c r="P83" s="11">
        <v>42080</v>
      </c>
      <c r="Q83" s="9">
        <v>9</v>
      </c>
      <c r="S83" s="22">
        <v>13.5</v>
      </c>
      <c r="T83" s="4">
        <v>0.37152777777777773</v>
      </c>
      <c r="U83" s="4">
        <v>0.42222222222222222</v>
      </c>
      <c r="V83" s="4">
        <v>5.0694444444444486E-2</v>
      </c>
      <c r="W83" s="2">
        <v>73</v>
      </c>
      <c r="X83" s="2" t="s">
        <v>74</v>
      </c>
      <c r="Y83" s="6" t="str">
        <f>VLOOKUP(X83,Spp!A:B,2,FALSE)</f>
        <v>Stegastes flavilatus</v>
      </c>
      <c r="Z83" s="7">
        <f t="shared" si="10"/>
        <v>71</v>
      </c>
      <c r="AA83" s="2">
        <v>6</v>
      </c>
      <c r="AB83" s="2">
        <v>65</v>
      </c>
      <c r="AU83" s="2">
        <f>VLOOKUP(Y83,Spp!B:C,2,FALSE)</f>
        <v>3.49E-2</v>
      </c>
      <c r="AV83" s="2">
        <f>VLOOKUP(Y83,Spp!B:D,3,FALSE)</f>
        <v>2.9108999999999998</v>
      </c>
      <c r="AW83" s="2">
        <f t="shared" si="11"/>
        <v>802.76604231299109</v>
      </c>
      <c r="AX83" s="2" t="e">
        <f t="shared" si="12"/>
        <v>#DIV/0!</v>
      </c>
      <c r="AY83" s="2" t="e">
        <f t="shared" si="13"/>
        <v>#DIV/0!</v>
      </c>
      <c r="AZ83" s="2" t="e">
        <f t="shared" si="14"/>
        <v>#DIV/0!</v>
      </c>
      <c r="BA83" s="2">
        <f t="shared" si="15"/>
        <v>0.9726027397260274</v>
      </c>
      <c r="BB83" s="2" t="s">
        <v>315</v>
      </c>
      <c r="BC83" s="2">
        <f>VLOOKUP(Y83,Spp!B:H,7,FALSE)</f>
        <v>2</v>
      </c>
      <c r="BD83" s="5" t="str">
        <f>VLOOKUP(Y83,GFQuimbayo!B:C,2,FALSE)</f>
        <v>HD</v>
      </c>
      <c r="BE83" s="5" t="str">
        <f>VLOOKUP(BD83,GFQuimbayo!E:F,2,FALSE)</f>
        <v>Detritivores</v>
      </c>
      <c r="BF83" s="2" t="str">
        <f>VLOOKUP(Y83,Spp!B:L,11,FALSE)</f>
        <v>LC</v>
      </c>
    </row>
    <row r="84" spans="1:58">
      <c r="A84" s="2" t="s">
        <v>40</v>
      </c>
      <c r="B84" s="2" t="s">
        <v>41</v>
      </c>
      <c r="C84" s="2" t="s">
        <v>135</v>
      </c>
      <c r="D84" s="2" t="s">
        <v>1446</v>
      </c>
      <c r="E84" s="2" t="s">
        <v>503</v>
      </c>
      <c r="F84" s="2" t="s">
        <v>43</v>
      </c>
      <c r="G84" s="22" t="s">
        <v>315</v>
      </c>
      <c r="H84" s="22" t="s">
        <v>315</v>
      </c>
      <c r="I84" s="9" t="s">
        <v>315</v>
      </c>
      <c r="K84" s="2">
        <v>0</v>
      </c>
      <c r="L84" s="11">
        <v>35139</v>
      </c>
      <c r="M84" s="2">
        <v>1996</v>
      </c>
      <c r="N84" s="2" t="s">
        <v>292</v>
      </c>
      <c r="O84" s="2" t="s">
        <v>136</v>
      </c>
      <c r="P84" s="11">
        <v>42080</v>
      </c>
      <c r="Q84" s="9">
        <v>9</v>
      </c>
      <c r="S84" s="22">
        <v>13.5</v>
      </c>
      <c r="T84" s="4">
        <v>0.37152777777777773</v>
      </c>
      <c r="U84" s="4">
        <v>0.42222222222222222</v>
      </c>
      <c r="V84" s="4">
        <v>5.0694444444444486E-2</v>
      </c>
      <c r="W84" s="2">
        <v>73</v>
      </c>
      <c r="X84" s="2" t="s">
        <v>80</v>
      </c>
      <c r="Y84" s="6" t="str">
        <f>VLOOKUP(X84,Spp!A:B,2,FALSE)</f>
        <v>Sufflamen verres</v>
      </c>
      <c r="Z84" s="7">
        <f t="shared" si="10"/>
        <v>40</v>
      </c>
      <c r="AE84" s="2">
        <v>32</v>
      </c>
      <c r="AF84" s="2">
        <v>8</v>
      </c>
      <c r="AU84" s="2">
        <f>VLOOKUP(Y84,Spp!B:C,2,FALSE)</f>
        <v>2.4899999999999999E-2</v>
      </c>
      <c r="AV84" s="2">
        <f>VLOOKUP(Y84,Spp!B:D,3,FALSE)</f>
        <v>3.0129999999999999</v>
      </c>
      <c r="AW84" s="2">
        <f t="shared" si="11"/>
        <v>21926.740690468483</v>
      </c>
      <c r="AX84" s="2" t="e">
        <f t="shared" si="12"/>
        <v>#DIV/0!</v>
      </c>
      <c r="AY84" s="2" t="e">
        <f t="shared" si="13"/>
        <v>#DIV/0!</v>
      </c>
      <c r="AZ84" s="2" t="e">
        <f t="shared" si="14"/>
        <v>#DIV/0!</v>
      </c>
      <c r="BA84" s="2">
        <f t="shared" si="15"/>
        <v>0.54794520547945202</v>
      </c>
      <c r="BB84" s="2" t="s">
        <v>315</v>
      </c>
      <c r="BC84" s="2">
        <f>VLOOKUP(Y84,Spp!B:H,7,FALSE)</f>
        <v>3.3</v>
      </c>
      <c r="BD84" s="5" t="str">
        <f>VLOOKUP(Y84,GFQuimbayo!B:C,2,FALSE)</f>
        <v>IN</v>
      </c>
      <c r="BE84" s="5" t="str">
        <f>VLOOKUP(BD84,GFQuimbayo!E:F,2,FALSE)</f>
        <v>Invertebrivores</v>
      </c>
      <c r="BF84" s="2" t="str">
        <f>VLOOKUP(Y84,Spp!B:L,11,FALSE)</f>
        <v>LC</v>
      </c>
    </row>
    <row r="85" spans="1:58">
      <c r="A85" s="2" t="s">
        <v>40</v>
      </c>
      <c r="B85" s="2" t="s">
        <v>41</v>
      </c>
      <c r="C85" s="2" t="s">
        <v>135</v>
      </c>
      <c r="D85" s="2" t="s">
        <v>1446</v>
      </c>
      <c r="E85" s="2" t="s">
        <v>503</v>
      </c>
      <c r="F85" s="2" t="s">
        <v>43</v>
      </c>
      <c r="G85" s="22" t="s">
        <v>315</v>
      </c>
      <c r="H85" s="22" t="s">
        <v>315</v>
      </c>
      <c r="I85" s="9" t="s">
        <v>315</v>
      </c>
      <c r="K85" s="2">
        <v>0</v>
      </c>
      <c r="L85" s="11">
        <v>35139</v>
      </c>
      <c r="M85" s="2">
        <v>1996</v>
      </c>
      <c r="N85" s="2" t="s">
        <v>292</v>
      </c>
      <c r="O85" s="2" t="s">
        <v>136</v>
      </c>
      <c r="P85" s="11">
        <v>42080</v>
      </c>
      <c r="Q85" s="9">
        <v>9</v>
      </c>
      <c r="S85" s="22">
        <v>13.5</v>
      </c>
      <c r="T85" s="4">
        <v>0.37152777777777773</v>
      </c>
      <c r="U85" s="4">
        <v>0.42222222222222222</v>
      </c>
      <c r="V85" s="4">
        <v>5.0694444444444486E-2</v>
      </c>
      <c r="W85" s="2">
        <v>73</v>
      </c>
      <c r="X85" s="2" t="s">
        <v>269</v>
      </c>
      <c r="Y85" s="6" t="str">
        <f>VLOOKUP(X85,Spp!A:B,2,FALSE)</f>
        <v>Cirrhitus rivulatus</v>
      </c>
      <c r="Z85" s="7">
        <f t="shared" si="10"/>
        <v>4</v>
      </c>
      <c r="AE85" s="2">
        <v>4</v>
      </c>
      <c r="AU85" s="2">
        <f>VLOOKUP(Y85,Spp!B:C,2,FALSE)</f>
        <v>2.76E-2</v>
      </c>
      <c r="AV85" s="2">
        <f>VLOOKUP(Y85,Spp!B:D,3,FALSE)</f>
        <v>3</v>
      </c>
      <c r="AW85" s="2">
        <f t="shared" si="11"/>
        <v>1725</v>
      </c>
      <c r="AX85" s="2" t="e">
        <f t="shared" si="12"/>
        <v>#DIV/0!</v>
      </c>
      <c r="AY85" s="2" t="e">
        <f t="shared" si="13"/>
        <v>#DIV/0!</v>
      </c>
      <c r="AZ85" s="2" t="e">
        <f t="shared" si="14"/>
        <v>#DIV/0!</v>
      </c>
      <c r="BA85" s="2">
        <f t="shared" si="15"/>
        <v>5.4794520547945202E-2</v>
      </c>
      <c r="BB85" s="2" t="s">
        <v>315</v>
      </c>
      <c r="BC85" s="2">
        <f>VLOOKUP(Y85,Spp!B:H,7,FALSE)</f>
        <v>4</v>
      </c>
      <c r="BD85" s="5" t="str">
        <f>VLOOKUP(Y85,GFQuimbayo!B:C,2,FALSE)</f>
        <v>IN</v>
      </c>
      <c r="BE85" s="5" t="str">
        <f>VLOOKUP(BD85,GFQuimbayo!E:F,2,FALSE)</f>
        <v>Invertebrivores</v>
      </c>
      <c r="BF85" s="2" t="str">
        <f>VLOOKUP(Y85,Spp!B:L,11,FALSE)</f>
        <v>LC</v>
      </c>
    </row>
    <row r="86" spans="1:58">
      <c r="A86" s="2" t="s">
        <v>40</v>
      </c>
      <c r="B86" s="2" t="s">
        <v>41</v>
      </c>
      <c r="C86" s="2" t="s">
        <v>135</v>
      </c>
      <c r="D86" s="2" t="s">
        <v>1446</v>
      </c>
      <c r="E86" s="2" t="s">
        <v>503</v>
      </c>
      <c r="F86" s="2" t="s">
        <v>43</v>
      </c>
      <c r="G86" s="22" t="s">
        <v>315</v>
      </c>
      <c r="H86" s="22" t="s">
        <v>315</v>
      </c>
      <c r="I86" s="9" t="s">
        <v>315</v>
      </c>
      <c r="K86" s="2">
        <v>0</v>
      </c>
      <c r="L86" s="11">
        <v>35139</v>
      </c>
      <c r="M86" s="2">
        <v>1996</v>
      </c>
      <c r="N86" s="2" t="s">
        <v>292</v>
      </c>
      <c r="O86" s="2" t="s">
        <v>136</v>
      </c>
      <c r="P86" s="11">
        <v>42080</v>
      </c>
      <c r="Q86" s="9">
        <v>9</v>
      </c>
      <c r="S86" s="22">
        <v>13.5</v>
      </c>
      <c r="T86" s="4">
        <v>0.37152777777777773</v>
      </c>
      <c r="U86" s="4">
        <v>0.42222222222222222</v>
      </c>
      <c r="V86" s="4">
        <v>5.0694444444444486E-2</v>
      </c>
      <c r="W86" s="2">
        <v>73</v>
      </c>
      <c r="X86" s="2" t="s">
        <v>119</v>
      </c>
      <c r="Y86" s="6" t="str">
        <f>VLOOKUP(X86,Spp!A:B,2,FALSE)</f>
        <v>Scarus perrico</v>
      </c>
      <c r="Z86" s="7">
        <f t="shared" si="10"/>
        <v>11</v>
      </c>
      <c r="AE86" s="2">
        <v>7</v>
      </c>
      <c r="AG86" s="2">
        <v>4</v>
      </c>
      <c r="AU86" s="2">
        <f>VLOOKUP(Y86,Spp!B:C,2,FALSE)</f>
        <v>1.8599999999999998E-2</v>
      </c>
      <c r="AV86" s="2">
        <f>VLOOKUP(Y86,Spp!B:D,3,FALSE)</f>
        <v>3.0455000000000001</v>
      </c>
      <c r="AW86" s="2">
        <f t="shared" si="11"/>
        <v>10417.044519794876</v>
      </c>
      <c r="AX86" s="2" t="e">
        <f t="shared" si="12"/>
        <v>#DIV/0!</v>
      </c>
      <c r="AY86" s="2" t="e">
        <f t="shared" si="13"/>
        <v>#DIV/0!</v>
      </c>
      <c r="AZ86" s="2" t="e">
        <f t="shared" si="14"/>
        <v>#DIV/0!</v>
      </c>
      <c r="BA86" s="2">
        <f t="shared" si="15"/>
        <v>0.15068493150684931</v>
      </c>
      <c r="BB86" s="2" t="s">
        <v>315</v>
      </c>
      <c r="BC86" s="2">
        <f>VLOOKUP(Y86,Spp!B:H,7,FALSE)</f>
        <v>2</v>
      </c>
      <c r="BD86" s="5" t="str">
        <f>VLOOKUP(Y86,GFQuimbayo!B:C,2,FALSE)</f>
        <v>HM</v>
      </c>
      <c r="BE86" s="5" t="str">
        <f>VLOOKUP(BD86,GFQuimbayo!E:F,2,FALSE)</f>
        <v>Macroalgae feeders</v>
      </c>
      <c r="BF86" s="2" t="str">
        <f>VLOOKUP(Y86,Spp!B:L,11,FALSE)</f>
        <v>LC</v>
      </c>
    </row>
    <row r="87" spans="1:58">
      <c r="A87" s="2" t="s">
        <v>40</v>
      </c>
      <c r="B87" s="2" t="s">
        <v>41</v>
      </c>
      <c r="C87" s="2" t="s">
        <v>135</v>
      </c>
      <c r="D87" s="2" t="s">
        <v>1446</v>
      </c>
      <c r="E87" s="2" t="s">
        <v>503</v>
      </c>
      <c r="F87" s="2" t="s">
        <v>43</v>
      </c>
      <c r="G87" s="22" t="s">
        <v>315</v>
      </c>
      <c r="H87" s="22" t="s">
        <v>315</v>
      </c>
      <c r="I87" s="9" t="s">
        <v>315</v>
      </c>
      <c r="K87" s="2">
        <v>0</v>
      </c>
      <c r="L87" s="11">
        <v>35139</v>
      </c>
      <c r="M87" s="2">
        <v>1996</v>
      </c>
      <c r="N87" s="2" t="s">
        <v>292</v>
      </c>
      <c r="O87" s="2" t="s">
        <v>136</v>
      </c>
      <c r="P87" s="11">
        <v>42080</v>
      </c>
      <c r="Q87" s="9">
        <v>9</v>
      </c>
      <c r="S87" s="22">
        <v>13.5</v>
      </c>
      <c r="T87" s="4">
        <v>0.37152777777777773</v>
      </c>
      <c r="U87" s="4">
        <v>0.42222222222222222</v>
      </c>
      <c r="V87" s="4">
        <v>5.0694444444444486E-2</v>
      </c>
      <c r="W87" s="2">
        <v>73</v>
      </c>
      <c r="X87" s="2" t="s">
        <v>45</v>
      </c>
      <c r="Y87" s="6" t="str">
        <f>VLOOKUP(X87,Spp!A:B,2,FALSE)</f>
        <v>Canthigaster punctatissima</v>
      </c>
      <c r="Z87" s="7">
        <f t="shared" si="10"/>
        <v>12</v>
      </c>
      <c r="AB87" s="2">
        <v>12</v>
      </c>
      <c r="AU87" s="2">
        <f>VLOOKUP(Y87,Spp!B:C,2,FALSE)</f>
        <v>1.9699999999999999E-2</v>
      </c>
      <c r="AV87" s="2">
        <f>VLOOKUP(Y87,Spp!B:D,3,FALSE)</f>
        <v>2.9174000000000002</v>
      </c>
      <c r="AW87" s="2">
        <f t="shared" si="11"/>
        <v>84.440578897266136</v>
      </c>
      <c r="AX87" s="2" t="e">
        <f t="shared" si="12"/>
        <v>#DIV/0!</v>
      </c>
      <c r="AY87" s="2" t="e">
        <f t="shared" si="13"/>
        <v>#DIV/0!</v>
      </c>
      <c r="AZ87" s="2" t="e">
        <f t="shared" si="14"/>
        <v>#DIV/0!</v>
      </c>
      <c r="BA87" s="2">
        <f t="shared" si="15"/>
        <v>0.16438356164383561</v>
      </c>
      <c r="BB87" s="2" t="s">
        <v>315</v>
      </c>
      <c r="BC87" s="2">
        <f>VLOOKUP(Y87,Spp!B:H,7,FALSE)</f>
        <v>3</v>
      </c>
      <c r="BD87" s="5" t="str">
        <f>VLOOKUP(Y87,GFQuimbayo!B:C,2,FALSE)</f>
        <v>IN</v>
      </c>
      <c r="BE87" s="5" t="str">
        <f>VLOOKUP(BD87,GFQuimbayo!E:F,2,FALSE)</f>
        <v>Invertebrivores</v>
      </c>
      <c r="BF87" s="2" t="str">
        <f>VLOOKUP(Y87,Spp!B:L,11,FALSE)</f>
        <v>LC</v>
      </c>
    </row>
    <row r="88" spans="1:58">
      <c r="A88" s="2" t="s">
        <v>40</v>
      </c>
      <c r="B88" s="2" t="s">
        <v>41</v>
      </c>
      <c r="C88" s="2" t="s">
        <v>135</v>
      </c>
      <c r="D88" s="2" t="s">
        <v>1446</v>
      </c>
      <c r="E88" s="2" t="s">
        <v>503</v>
      </c>
      <c r="F88" s="2" t="s">
        <v>43</v>
      </c>
      <c r="G88" s="22" t="s">
        <v>315</v>
      </c>
      <c r="H88" s="22" t="s">
        <v>315</v>
      </c>
      <c r="I88" s="9" t="s">
        <v>315</v>
      </c>
      <c r="K88" s="2">
        <v>0</v>
      </c>
      <c r="L88" s="11">
        <v>35139</v>
      </c>
      <c r="M88" s="2">
        <v>1996</v>
      </c>
      <c r="N88" s="2" t="s">
        <v>292</v>
      </c>
      <c r="O88" s="2" t="s">
        <v>136</v>
      </c>
      <c r="P88" s="11">
        <v>42080</v>
      </c>
      <c r="Q88" s="9">
        <v>9</v>
      </c>
      <c r="S88" s="22">
        <v>13.5</v>
      </c>
      <c r="T88" s="4">
        <v>0.37152777777777773</v>
      </c>
      <c r="U88" s="4">
        <v>0.42222222222222222</v>
      </c>
      <c r="V88" s="4">
        <v>5.0694444444444486E-2</v>
      </c>
      <c r="W88" s="2">
        <v>73</v>
      </c>
      <c r="X88" s="2" t="s">
        <v>61</v>
      </c>
      <c r="Y88" s="6" t="str">
        <f>VLOOKUP(X88,Spp!A:B,2,FALSE)</f>
        <v>Cirrhitichthys oxycephalus</v>
      </c>
      <c r="Z88" s="7">
        <f t="shared" si="10"/>
        <v>30</v>
      </c>
      <c r="AB88" s="2">
        <v>5</v>
      </c>
      <c r="AC88" s="2">
        <v>25</v>
      </c>
      <c r="AU88" s="2">
        <f>VLOOKUP(Y88,Spp!B:C,2,FALSE)</f>
        <v>3.32E-2</v>
      </c>
      <c r="AV88" s="2">
        <f>VLOOKUP(Y88,Spp!B:D,3,FALSE)</f>
        <v>3</v>
      </c>
      <c r="AW88" s="2">
        <f t="shared" si="11"/>
        <v>1691.125</v>
      </c>
      <c r="AX88" s="2" t="e">
        <f t="shared" si="12"/>
        <v>#DIV/0!</v>
      </c>
      <c r="AY88" s="2" t="e">
        <f t="shared" si="13"/>
        <v>#DIV/0!</v>
      </c>
      <c r="AZ88" s="2" t="e">
        <f t="shared" si="14"/>
        <v>#DIV/0!</v>
      </c>
      <c r="BA88" s="2">
        <f t="shared" si="15"/>
        <v>0.41095890410958902</v>
      </c>
      <c r="BB88" s="2" t="s">
        <v>315</v>
      </c>
      <c r="BC88" s="2">
        <f>VLOOKUP(Y88,Spp!B:H,7,FALSE)</f>
        <v>3.9</v>
      </c>
      <c r="BD88" s="5" t="str">
        <f>VLOOKUP(Y88,GFQuimbayo!B:C,2,FALSE)</f>
        <v>IN</v>
      </c>
      <c r="BE88" s="5" t="str">
        <f>VLOOKUP(BD88,GFQuimbayo!E:F,2,FALSE)</f>
        <v>Invertebrivores</v>
      </c>
      <c r="BF88" s="2" t="str">
        <f>VLOOKUP(Y88,Spp!B:L,11,FALSE)</f>
        <v>NE</v>
      </c>
    </row>
    <row r="89" spans="1:58">
      <c r="A89" s="2" t="s">
        <v>40</v>
      </c>
      <c r="B89" s="2" t="s">
        <v>41</v>
      </c>
      <c r="C89" s="2" t="s">
        <v>135</v>
      </c>
      <c r="D89" s="2" t="s">
        <v>1446</v>
      </c>
      <c r="E89" s="2" t="s">
        <v>503</v>
      </c>
      <c r="F89" s="2" t="s">
        <v>43</v>
      </c>
      <c r="G89" s="22" t="s">
        <v>315</v>
      </c>
      <c r="H89" s="22" t="s">
        <v>315</v>
      </c>
      <c r="I89" s="9" t="s">
        <v>315</v>
      </c>
      <c r="K89" s="2">
        <v>0</v>
      </c>
      <c r="L89" s="11">
        <v>35139</v>
      </c>
      <c r="M89" s="2">
        <v>1996</v>
      </c>
      <c r="N89" s="2" t="s">
        <v>292</v>
      </c>
      <c r="O89" s="2" t="s">
        <v>136</v>
      </c>
      <c r="P89" s="11">
        <v>42080</v>
      </c>
      <c r="Q89" s="9">
        <v>9</v>
      </c>
      <c r="S89" s="22">
        <v>13.5</v>
      </c>
      <c r="T89" s="4">
        <v>0.37152777777777773</v>
      </c>
      <c r="U89" s="4">
        <v>0.42222222222222222</v>
      </c>
      <c r="V89" s="4">
        <v>5.0694444444444486E-2</v>
      </c>
      <c r="W89" s="2">
        <v>73</v>
      </c>
      <c r="X89" s="2" t="s">
        <v>295</v>
      </c>
      <c r="Y89" s="6" t="str">
        <f>VLOOKUP(X89,Spp!A:B,2,FALSE)</f>
        <v>Cephalopholis panamensis</v>
      </c>
      <c r="Z89" s="7">
        <f t="shared" si="10"/>
        <v>12</v>
      </c>
      <c r="AE89" s="2">
        <v>12</v>
      </c>
      <c r="AU89" s="2">
        <f>VLOOKUP(Y89,Spp!B:C,2,FALSE)</f>
        <v>2.1700000000000001E-2</v>
      </c>
      <c r="AV89" s="2">
        <f>VLOOKUP(Y89,Spp!B:D,3,FALSE)</f>
        <v>3.0350000000000001</v>
      </c>
      <c r="AW89" s="2">
        <f t="shared" si="11"/>
        <v>4553.9567973340345</v>
      </c>
      <c r="AX89" s="2" t="e">
        <f t="shared" si="12"/>
        <v>#DIV/0!</v>
      </c>
      <c r="AY89" s="2" t="e">
        <f t="shared" si="13"/>
        <v>#DIV/0!</v>
      </c>
      <c r="AZ89" s="2" t="e">
        <f t="shared" si="14"/>
        <v>#DIV/0!</v>
      </c>
      <c r="BA89" s="2">
        <f t="shared" si="15"/>
        <v>0.16438356164383561</v>
      </c>
      <c r="BB89" s="2" t="s">
        <v>315</v>
      </c>
      <c r="BC89" s="2">
        <f>VLOOKUP(Y89,Spp!B:H,7,FALSE)</f>
        <v>4</v>
      </c>
      <c r="BD89" s="5" t="str">
        <f>VLOOKUP(Y89,GFQuimbayo!B:C,2,FALSE)</f>
        <v>PS</v>
      </c>
      <c r="BE89" s="5" t="str">
        <f>VLOOKUP(BD89,GFQuimbayo!E:F,2,FALSE)</f>
        <v>Piscivores</v>
      </c>
      <c r="BF89" s="2" t="str">
        <f>VLOOKUP(Y89,Spp!B:L,11,FALSE)</f>
        <v>LC</v>
      </c>
    </row>
    <row r="90" spans="1:58">
      <c r="A90" s="2" t="s">
        <v>40</v>
      </c>
      <c r="B90" s="2" t="s">
        <v>41</v>
      </c>
      <c r="C90" s="2" t="s">
        <v>135</v>
      </c>
      <c r="D90" s="2" t="s">
        <v>1446</v>
      </c>
      <c r="E90" s="2" t="s">
        <v>503</v>
      </c>
      <c r="F90" s="2" t="s">
        <v>43</v>
      </c>
      <c r="G90" s="22" t="s">
        <v>315</v>
      </c>
      <c r="H90" s="22" t="s">
        <v>315</v>
      </c>
      <c r="I90" s="9" t="s">
        <v>315</v>
      </c>
      <c r="K90" s="2">
        <v>0</v>
      </c>
      <c r="L90" s="11">
        <v>35139</v>
      </c>
      <c r="M90" s="2">
        <v>1996</v>
      </c>
      <c r="N90" s="2" t="s">
        <v>292</v>
      </c>
      <c r="O90" s="2" t="s">
        <v>136</v>
      </c>
      <c r="P90" s="11">
        <v>42080</v>
      </c>
      <c r="Q90" s="9">
        <v>9</v>
      </c>
      <c r="S90" s="22">
        <v>13.5</v>
      </c>
      <c r="T90" s="4">
        <v>0.37152777777777773</v>
      </c>
      <c r="U90" s="4">
        <v>0.42222222222222222</v>
      </c>
      <c r="V90" s="4">
        <v>5.0694444444444486E-2</v>
      </c>
      <c r="W90" s="2">
        <v>73</v>
      </c>
      <c r="X90" s="2" t="s">
        <v>285</v>
      </c>
      <c r="Y90" s="6" t="str">
        <f>VLOOKUP(X90,Spp!A:B,2,FALSE)</f>
        <v>Haemulon steindachneri</v>
      </c>
      <c r="Z90" s="7">
        <f t="shared" si="10"/>
        <v>5</v>
      </c>
      <c r="AE90" s="2">
        <v>5</v>
      </c>
      <c r="AU90" s="2">
        <f>VLOOKUP(Y90,Spp!B:C,2,FALSE)</f>
        <v>9.7999999999999997E-3</v>
      </c>
      <c r="AV90" s="2">
        <f>VLOOKUP(Y90,Spp!B:D,3,FALSE)</f>
        <v>3.1240000000000001</v>
      </c>
      <c r="AW90" s="2">
        <f t="shared" si="11"/>
        <v>1141.197120387887</v>
      </c>
      <c r="AX90" s="2" t="e">
        <f t="shared" si="12"/>
        <v>#DIV/0!</v>
      </c>
      <c r="AY90" s="2" t="e">
        <f t="shared" si="13"/>
        <v>#DIV/0!</v>
      </c>
      <c r="AZ90" s="2" t="e">
        <f t="shared" si="14"/>
        <v>#DIV/0!</v>
      </c>
      <c r="BA90" s="2">
        <f t="shared" si="15"/>
        <v>6.8493150684931503E-2</v>
      </c>
      <c r="BB90" s="2" t="s">
        <v>315</v>
      </c>
      <c r="BC90" s="2">
        <f>VLOOKUP(Y90,Spp!B:H,7,FALSE)</f>
        <v>3.5</v>
      </c>
      <c r="BD90" s="5" t="str">
        <f>VLOOKUP(Y90,GFQuimbayo!B:C,2,FALSE)</f>
        <v>IN</v>
      </c>
      <c r="BE90" s="5" t="str">
        <f>VLOOKUP(BD90,GFQuimbayo!E:F,2,FALSE)</f>
        <v>Invertebrivores</v>
      </c>
      <c r="BF90" s="2" t="str">
        <f>VLOOKUP(Y90,Spp!B:L,11,FALSE)</f>
        <v>LC</v>
      </c>
    </row>
    <row r="91" spans="1:58">
      <c r="A91" s="2" t="s">
        <v>40</v>
      </c>
      <c r="B91" s="2" t="s">
        <v>41</v>
      </c>
      <c r="C91" s="2" t="s">
        <v>135</v>
      </c>
      <c r="D91" s="2" t="s">
        <v>1446</v>
      </c>
      <c r="E91" s="2" t="s">
        <v>503</v>
      </c>
      <c r="F91" s="2" t="s">
        <v>43</v>
      </c>
      <c r="G91" s="22" t="s">
        <v>315</v>
      </c>
      <c r="H91" s="22" t="s">
        <v>315</v>
      </c>
      <c r="I91" s="9" t="s">
        <v>315</v>
      </c>
      <c r="K91" s="2">
        <v>0</v>
      </c>
      <c r="L91" s="11">
        <v>35139</v>
      </c>
      <c r="M91" s="2">
        <v>1996</v>
      </c>
      <c r="N91" s="2" t="s">
        <v>292</v>
      </c>
      <c r="O91" s="2" t="s">
        <v>136</v>
      </c>
      <c r="P91" s="11">
        <v>42080</v>
      </c>
      <c r="Q91" s="9">
        <v>9</v>
      </c>
      <c r="S91" s="22">
        <v>13.5</v>
      </c>
      <c r="T91" s="4">
        <v>0.37152777777777773</v>
      </c>
      <c r="U91" s="4">
        <v>0.42222222222222222</v>
      </c>
      <c r="V91" s="4">
        <v>5.0694444444444486E-2</v>
      </c>
      <c r="W91" s="2">
        <v>73</v>
      </c>
      <c r="X91" s="2" t="s">
        <v>296</v>
      </c>
      <c r="Y91" s="6" t="str">
        <f>VLOOKUP(X91,Spp!A:B,2,FALSE)</f>
        <v>Halichoeres notospilus</v>
      </c>
      <c r="Z91" s="7">
        <f t="shared" si="10"/>
        <v>5</v>
      </c>
      <c r="AD91" s="2">
        <v>5</v>
      </c>
      <c r="AU91" s="2">
        <f>VLOOKUP(Y91,Spp!B:C,2,FALSE)</f>
        <v>1.26E-2</v>
      </c>
      <c r="AV91" s="2">
        <f>VLOOKUP(Y91,Spp!B:D,3,FALSE)</f>
        <v>3.0672999999999999</v>
      </c>
      <c r="AW91" s="2">
        <f t="shared" si="11"/>
        <v>409.36542200399771</v>
      </c>
      <c r="AX91" s="2" t="e">
        <f t="shared" si="12"/>
        <v>#DIV/0!</v>
      </c>
      <c r="AY91" s="2" t="e">
        <f t="shared" si="13"/>
        <v>#DIV/0!</v>
      </c>
      <c r="AZ91" s="2" t="e">
        <f t="shared" si="14"/>
        <v>#DIV/0!</v>
      </c>
      <c r="BA91" s="2">
        <f t="shared" si="15"/>
        <v>6.8493150684931503E-2</v>
      </c>
      <c r="BB91" s="2" t="s">
        <v>315</v>
      </c>
      <c r="BC91" s="2">
        <f>VLOOKUP(Y91,Spp!B:H,7,FALSE)</f>
        <v>3.5</v>
      </c>
      <c r="BD91" s="5" t="str">
        <f>VLOOKUP(Y91,GFQuimbayo!B:C,2,FALSE)</f>
        <v>IN</v>
      </c>
      <c r="BE91" s="5" t="str">
        <f>VLOOKUP(BD91,GFQuimbayo!E:F,2,FALSE)</f>
        <v>Invertebrivores</v>
      </c>
      <c r="BF91" s="2" t="str">
        <f>VLOOKUP(Y91,Spp!B:L,11,FALSE)</f>
        <v>LC</v>
      </c>
    </row>
    <row r="92" spans="1:58">
      <c r="A92" s="2" t="s">
        <v>40</v>
      </c>
      <c r="B92" s="2" t="s">
        <v>41</v>
      </c>
      <c r="C92" s="2" t="s">
        <v>135</v>
      </c>
      <c r="D92" s="2" t="s">
        <v>1446</v>
      </c>
      <c r="E92" s="2" t="s">
        <v>503</v>
      </c>
      <c r="F92" s="2" t="s">
        <v>43</v>
      </c>
      <c r="G92" s="22" t="s">
        <v>315</v>
      </c>
      <c r="H92" s="22" t="s">
        <v>315</v>
      </c>
      <c r="I92" s="9" t="s">
        <v>315</v>
      </c>
      <c r="K92" s="2">
        <v>0</v>
      </c>
      <c r="L92" s="11">
        <v>35139</v>
      </c>
      <c r="M92" s="2">
        <v>1996</v>
      </c>
      <c r="N92" s="2" t="s">
        <v>292</v>
      </c>
      <c r="O92" s="2" t="s">
        <v>136</v>
      </c>
      <c r="P92" s="11">
        <v>42080</v>
      </c>
      <c r="Q92" s="9">
        <v>9</v>
      </c>
      <c r="S92" s="22">
        <v>13.5</v>
      </c>
      <c r="T92" s="4">
        <v>0.37152777777777773</v>
      </c>
      <c r="U92" s="4">
        <v>0.42222222222222222</v>
      </c>
      <c r="V92" s="4">
        <v>5.0694444444444486E-2</v>
      </c>
      <c r="W92" s="2">
        <v>73</v>
      </c>
      <c r="X92" s="2" t="s">
        <v>72</v>
      </c>
      <c r="Y92" s="6" t="str">
        <f>VLOOKUP(X92,Spp!A:B,2,FALSE)</f>
        <v>Scarus ghobban</v>
      </c>
      <c r="Z92" s="7">
        <f t="shared" si="10"/>
        <v>7</v>
      </c>
      <c r="AE92" s="2">
        <v>7</v>
      </c>
      <c r="AU92" s="2">
        <f>VLOOKUP(Y92,Spp!B:C,2,FALSE)</f>
        <v>2.3300000000000001E-2</v>
      </c>
      <c r="AV92" s="2">
        <f>VLOOKUP(Y92,Spp!B:D,3,FALSE)</f>
        <v>2.919</v>
      </c>
      <c r="AW92" s="2">
        <f t="shared" si="11"/>
        <v>1963.5449438847363</v>
      </c>
      <c r="AX92" s="2" t="e">
        <f t="shared" si="12"/>
        <v>#DIV/0!</v>
      </c>
      <c r="AY92" s="2" t="e">
        <f t="shared" si="13"/>
        <v>#DIV/0!</v>
      </c>
      <c r="AZ92" s="2" t="e">
        <f t="shared" si="14"/>
        <v>#DIV/0!</v>
      </c>
      <c r="BA92" s="2">
        <f t="shared" si="15"/>
        <v>9.5890410958904104E-2</v>
      </c>
      <c r="BB92" s="2" t="s">
        <v>315</v>
      </c>
      <c r="BC92" s="2">
        <f>VLOOKUP(Y92,Spp!B:H,7,FALSE)</f>
        <v>2</v>
      </c>
      <c r="BD92" s="5" t="str">
        <f>VLOOKUP(Y92,GFQuimbayo!B:C,2,FALSE)</f>
        <v>HM</v>
      </c>
      <c r="BE92" s="5" t="str">
        <f>VLOOKUP(BD92,GFQuimbayo!E:F,2,FALSE)</f>
        <v>Macroalgae feeders</v>
      </c>
      <c r="BF92" s="2" t="str">
        <f>VLOOKUP(Y92,Spp!B:L,11,FALSE)</f>
        <v>LC</v>
      </c>
    </row>
    <row r="93" spans="1:58">
      <c r="A93" s="2" t="s">
        <v>40</v>
      </c>
      <c r="B93" s="2" t="s">
        <v>41</v>
      </c>
      <c r="C93" s="2" t="s">
        <v>135</v>
      </c>
      <c r="D93" s="2" t="s">
        <v>1446</v>
      </c>
      <c r="E93" s="2" t="s">
        <v>503</v>
      </c>
      <c r="F93" s="2" t="s">
        <v>43</v>
      </c>
      <c r="G93" s="22" t="s">
        <v>315</v>
      </c>
      <c r="H93" s="22" t="s">
        <v>315</v>
      </c>
      <c r="I93" s="9" t="s">
        <v>315</v>
      </c>
      <c r="K93" s="2">
        <v>0</v>
      </c>
      <c r="L93" s="11">
        <v>35139</v>
      </c>
      <c r="M93" s="2">
        <v>1996</v>
      </c>
      <c r="N93" s="2" t="s">
        <v>292</v>
      </c>
      <c r="O93" s="2" t="s">
        <v>136</v>
      </c>
      <c r="P93" s="11">
        <v>42080</v>
      </c>
      <c r="Q93" s="9">
        <v>9</v>
      </c>
      <c r="S93" s="22">
        <v>13.5</v>
      </c>
      <c r="T93" s="4">
        <v>0.37152777777777773</v>
      </c>
      <c r="U93" s="4">
        <v>0.42222222222222222</v>
      </c>
      <c r="V93" s="4">
        <v>5.0694444444444486E-2</v>
      </c>
      <c r="W93" s="2">
        <v>73</v>
      </c>
      <c r="X93" s="2" t="s">
        <v>107</v>
      </c>
      <c r="Y93" s="6" t="str">
        <f>VLOOKUP(X93,Spp!A:B,2,FALSE)</f>
        <v>Thalassoma lucasanum</v>
      </c>
      <c r="Z93" s="7">
        <f t="shared" si="10"/>
        <v>63</v>
      </c>
      <c r="AC93" s="2">
        <v>55</v>
      </c>
      <c r="AD93" s="2">
        <v>8</v>
      </c>
      <c r="AU93" s="2">
        <f>VLOOKUP(Y93,Spp!B:C,2,FALSE)</f>
        <v>1.261E-2</v>
      </c>
      <c r="AV93" s="2">
        <f>VLOOKUP(Y93,Spp!B:D,3,FALSE)</f>
        <v>2.8782999999999999</v>
      </c>
      <c r="AW93" s="2">
        <f t="shared" si="11"/>
        <v>1377.7541664217572</v>
      </c>
      <c r="AX93" s="2" t="e">
        <f t="shared" si="12"/>
        <v>#DIV/0!</v>
      </c>
      <c r="AY93" s="2" t="e">
        <f t="shared" si="13"/>
        <v>#DIV/0!</v>
      </c>
      <c r="AZ93" s="2" t="e">
        <f t="shared" si="14"/>
        <v>#DIV/0!</v>
      </c>
      <c r="BA93" s="2">
        <f t="shared" si="15"/>
        <v>0.86301369863013699</v>
      </c>
      <c r="BB93" s="2" t="s">
        <v>315</v>
      </c>
      <c r="BC93" s="2">
        <f>VLOOKUP(Y93,Spp!B:H,7,FALSE)</f>
        <v>3.5</v>
      </c>
      <c r="BD93" s="5" t="str">
        <f>VLOOKUP(Y93,GFQuimbayo!B:C,2,FALSE)</f>
        <v>IN</v>
      </c>
      <c r="BE93" s="5" t="str">
        <f>VLOOKUP(BD93,GFQuimbayo!E:F,2,FALSE)</f>
        <v>Invertebrivores</v>
      </c>
      <c r="BF93" s="2" t="str">
        <f>VLOOKUP(Y93,Spp!B:L,11,FALSE)</f>
        <v>LC</v>
      </c>
    </row>
    <row r="94" spans="1:58">
      <c r="A94" s="2" t="s">
        <v>40</v>
      </c>
      <c r="B94" s="2" t="s">
        <v>41</v>
      </c>
      <c r="C94" s="2" t="s">
        <v>135</v>
      </c>
      <c r="D94" s="2" t="s">
        <v>1446</v>
      </c>
      <c r="E94" s="2" t="s">
        <v>503</v>
      </c>
      <c r="F94" s="2" t="s">
        <v>43</v>
      </c>
      <c r="G94" s="22" t="s">
        <v>315</v>
      </c>
      <c r="H94" s="22" t="s">
        <v>315</v>
      </c>
      <c r="I94" s="9" t="s">
        <v>315</v>
      </c>
      <c r="K94" s="2">
        <v>0</v>
      </c>
      <c r="L94" s="11">
        <v>35139</v>
      </c>
      <c r="M94" s="2">
        <v>1996</v>
      </c>
      <c r="N94" s="2" t="s">
        <v>292</v>
      </c>
      <c r="O94" s="2" t="s">
        <v>136</v>
      </c>
      <c r="P94" s="11">
        <v>42080</v>
      </c>
      <c r="Q94" s="9">
        <v>9</v>
      </c>
      <c r="S94" s="22">
        <v>13.5</v>
      </c>
      <c r="T94" s="4">
        <v>0.37152777777777773</v>
      </c>
      <c r="U94" s="4">
        <v>0.42222222222222222</v>
      </c>
      <c r="V94" s="4">
        <v>5.0694444444444486E-2</v>
      </c>
      <c r="W94" s="2">
        <v>73</v>
      </c>
      <c r="X94" s="2" t="s">
        <v>109</v>
      </c>
      <c r="Y94" s="6" t="str">
        <f>VLOOKUP(X94,Spp!A:B,2,FALSE)</f>
        <v>Chromis atrilobata</v>
      </c>
      <c r="Z94" s="7">
        <f t="shared" si="10"/>
        <v>1060</v>
      </c>
      <c r="AB94" s="2">
        <v>60</v>
      </c>
      <c r="AC94" s="2">
        <v>1000</v>
      </c>
      <c r="AU94" s="2">
        <f>VLOOKUP(Y94,Spp!B:C,2,FALSE)</f>
        <v>5.2300000000000003E-3</v>
      </c>
      <c r="AV94" s="2">
        <f>VLOOKUP(Y94,Spp!B:D,3,FALSE)</f>
        <v>3.41655</v>
      </c>
      <c r="AW94" s="2">
        <f t="shared" si="11"/>
        <v>29558.036449204243</v>
      </c>
      <c r="AX94" s="2" t="e">
        <f t="shared" si="12"/>
        <v>#DIV/0!</v>
      </c>
      <c r="AY94" s="2" t="e">
        <f t="shared" si="13"/>
        <v>#DIV/0!</v>
      </c>
      <c r="AZ94" s="2" t="e">
        <f t="shared" si="14"/>
        <v>#DIV/0!</v>
      </c>
      <c r="BA94" s="2">
        <f t="shared" si="15"/>
        <v>14.520547945205479</v>
      </c>
      <c r="BB94" s="2" t="s">
        <v>315</v>
      </c>
      <c r="BC94" s="2">
        <f>VLOOKUP(Y94,Spp!B:H,7,FALSE)</f>
        <v>3.4</v>
      </c>
      <c r="BD94" s="5" t="str">
        <f>VLOOKUP(Y94,GFQuimbayo!B:C,2,FALSE)</f>
        <v>PK</v>
      </c>
      <c r="BE94" s="5" t="str">
        <f>VLOOKUP(BD94,GFQuimbayo!E:F,2,FALSE)</f>
        <v>Planktivores</v>
      </c>
      <c r="BF94" s="2" t="str">
        <f>VLOOKUP(Y94,Spp!B:L,11,FALSE)</f>
        <v>LC</v>
      </c>
    </row>
    <row r="95" spans="1:58">
      <c r="A95" s="2" t="s">
        <v>40</v>
      </c>
      <c r="B95" s="2" t="s">
        <v>41</v>
      </c>
      <c r="C95" s="2" t="s">
        <v>135</v>
      </c>
      <c r="D95" s="2" t="s">
        <v>1446</v>
      </c>
      <c r="E95" s="2" t="s">
        <v>503</v>
      </c>
      <c r="F95" s="2" t="s">
        <v>43</v>
      </c>
      <c r="G95" s="22" t="s">
        <v>315</v>
      </c>
      <c r="H95" s="22" t="s">
        <v>315</v>
      </c>
      <c r="I95" s="9" t="s">
        <v>315</v>
      </c>
      <c r="K95" s="2">
        <v>0</v>
      </c>
      <c r="L95" s="11">
        <v>35139</v>
      </c>
      <c r="M95" s="2">
        <v>1996</v>
      </c>
      <c r="N95" s="2" t="s">
        <v>292</v>
      </c>
      <c r="O95" s="2" t="s">
        <v>136</v>
      </c>
      <c r="P95" s="11">
        <v>42080</v>
      </c>
      <c r="Q95" s="9">
        <v>9</v>
      </c>
      <c r="S95" s="22">
        <v>13.5</v>
      </c>
      <c r="T95" s="4">
        <v>0.37152777777777773</v>
      </c>
      <c r="U95" s="4">
        <v>0.42222222222222222</v>
      </c>
      <c r="V95" s="4">
        <v>5.0694444444444486E-2</v>
      </c>
      <c r="W95" s="2">
        <v>73</v>
      </c>
      <c r="X95" s="2" t="s">
        <v>66</v>
      </c>
      <c r="Y95" s="6" t="str">
        <f>VLOOKUP(X95,Spp!A:B,2,FALSE)</f>
        <v>Kyphosus elegans</v>
      </c>
      <c r="Z95" s="7">
        <f t="shared" si="10"/>
        <v>10</v>
      </c>
      <c r="AE95" s="2">
        <v>10</v>
      </c>
      <c r="AU95" s="2">
        <f>VLOOKUP(Y95,Spp!B:C,2,FALSE)</f>
        <v>2.18E-2</v>
      </c>
      <c r="AV95" s="2">
        <f>VLOOKUP(Y95,Spp!B:D,3,FALSE)</f>
        <v>3.0053000000000001</v>
      </c>
      <c r="AW95" s="2">
        <f t="shared" si="11"/>
        <v>3464.8592845619964</v>
      </c>
      <c r="AX95" s="2" t="e">
        <f t="shared" si="12"/>
        <v>#DIV/0!</v>
      </c>
      <c r="AY95" s="2" t="e">
        <f t="shared" si="13"/>
        <v>#DIV/0!</v>
      </c>
      <c r="AZ95" s="2" t="e">
        <f t="shared" si="14"/>
        <v>#DIV/0!</v>
      </c>
      <c r="BA95" s="2">
        <f t="shared" si="15"/>
        <v>0.13698630136986301</v>
      </c>
      <c r="BB95" s="2" t="s">
        <v>315</v>
      </c>
      <c r="BC95" s="2">
        <f>VLOOKUP(Y95,Spp!B:H,7,FALSE)</f>
        <v>2.9</v>
      </c>
      <c r="BD95" s="5" t="str">
        <f>VLOOKUP(Y95,GFQuimbayo!B:C,2,FALSE)</f>
        <v>HM</v>
      </c>
      <c r="BE95" s="5" t="str">
        <f>VLOOKUP(BD95,GFQuimbayo!E:F,2,FALSE)</f>
        <v>Macroalgae feeders</v>
      </c>
      <c r="BF95" s="2" t="str">
        <f>VLOOKUP(Y95,Spp!B:L,11,FALSE)</f>
        <v>LC</v>
      </c>
    </row>
    <row r="96" spans="1:58">
      <c r="A96" s="2" t="s">
        <v>40</v>
      </c>
      <c r="B96" s="2" t="s">
        <v>41</v>
      </c>
      <c r="C96" s="2" t="s">
        <v>135</v>
      </c>
      <c r="D96" s="2" t="s">
        <v>1446</v>
      </c>
      <c r="E96" s="2" t="s">
        <v>503</v>
      </c>
      <c r="F96" s="2" t="s">
        <v>43</v>
      </c>
      <c r="G96" s="22" t="s">
        <v>315</v>
      </c>
      <c r="H96" s="22" t="s">
        <v>315</v>
      </c>
      <c r="I96" s="9" t="s">
        <v>315</v>
      </c>
      <c r="K96" s="2">
        <v>0</v>
      </c>
      <c r="L96" s="11">
        <v>35139</v>
      </c>
      <c r="M96" s="2">
        <v>1996</v>
      </c>
      <c r="N96" s="2" t="s">
        <v>292</v>
      </c>
      <c r="O96" s="2" t="s">
        <v>136</v>
      </c>
      <c r="P96" s="11">
        <v>42080</v>
      </c>
      <c r="Q96" s="9">
        <v>9</v>
      </c>
      <c r="S96" s="22">
        <v>13.5</v>
      </c>
      <c r="T96" s="4">
        <v>0.37152777777777773</v>
      </c>
      <c r="U96" s="4">
        <v>0.42222222222222222</v>
      </c>
      <c r="V96" s="4">
        <v>5.0694444444444486E-2</v>
      </c>
      <c r="W96" s="2">
        <v>73</v>
      </c>
      <c r="X96" s="2" t="s">
        <v>82</v>
      </c>
      <c r="Y96" s="6" t="str">
        <f>VLOOKUP(X96,Spp!A:B,2,FALSE)</f>
        <v>Odontoscion xanthops</v>
      </c>
      <c r="Z96" s="7">
        <f t="shared" si="10"/>
        <v>10</v>
      </c>
      <c r="AE96" s="2">
        <v>10</v>
      </c>
      <c r="AU96" s="2">
        <f>VLOOKUP(Y96,Spp!B:C,2,FALSE)</f>
        <v>9.3299999999999998E-3</v>
      </c>
      <c r="AV96" s="2">
        <f>VLOOKUP(Y96,Spp!B:D,3,FALSE)</f>
        <v>3.09</v>
      </c>
      <c r="AW96" s="2">
        <f t="shared" si="11"/>
        <v>1947.6740168387068</v>
      </c>
      <c r="AX96" s="2" t="e">
        <f t="shared" si="12"/>
        <v>#DIV/0!</v>
      </c>
      <c r="AY96" s="2" t="e">
        <f t="shared" si="13"/>
        <v>#DIV/0!</v>
      </c>
      <c r="AZ96" s="2" t="e">
        <f t="shared" si="14"/>
        <v>#DIV/0!</v>
      </c>
      <c r="BA96" s="2">
        <f t="shared" si="15"/>
        <v>0.13698630136986301</v>
      </c>
      <c r="BB96" s="2" t="s">
        <v>315</v>
      </c>
      <c r="BC96" s="2">
        <f>VLOOKUP(Y96,Spp!B:H,7,FALSE)</f>
        <v>3.7</v>
      </c>
      <c r="BD96" s="5" t="str">
        <f>VLOOKUP(Y96,GFQuimbayo!B:C,2,FALSE)</f>
        <v>PK</v>
      </c>
      <c r="BE96" s="5" t="str">
        <f>VLOOKUP(BD96,GFQuimbayo!E:F,2,FALSE)</f>
        <v>Planktivores</v>
      </c>
      <c r="BF96" s="2" t="str">
        <f>VLOOKUP(Y96,Spp!B:L,11,FALSE)</f>
        <v>LC</v>
      </c>
    </row>
    <row r="97" spans="1:58">
      <c r="A97" s="2" t="s">
        <v>40</v>
      </c>
      <c r="B97" s="2" t="s">
        <v>41</v>
      </c>
      <c r="C97" s="2" t="s">
        <v>135</v>
      </c>
      <c r="D97" s="2" t="s">
        <v>1446</v>
      </c>
      <c r="E97" s="2" t="s">
        <v>503</v>
      </c>
      <c r="F97" s="2" t="s">
        <v>43</v>
      </c>
      <c r="G97" s="22" t="s">
        <v>315</v>
      </c>
      <c r="H97" s="22" t="s">
        <v>315</v>
      </c>
      <c r="I97" s="9" t="s">
        <v>315</v>
      </c>
      <c r="K97" s="2">
        <v>0</v>
      </c>
      <c r="L97" s="11">
        <v>35139</v>
      </c>
      <c r="M97" s="2">
        <v>1996</v>
      </c>
      <c r="N97" s="2" t="s">
        <v>292</v>
      </c>
      <c r="O97" s="2" t="s">
        <v>136</v>
      </c>
      <c r="P97" s="11">
        <v>42080</v>
      </c>
      <c r="Q97" s="9">
        <v>9</v>
      </c>
      <c r="S97" s="22">
        <v>13.5</v>
      </c>
      <c r="T97" s="4">
        <v>0.37152777777777773</v>
      </c>
      <c r="U97" s="4">
        <v>0.42222222222222222</v>
      </c>
      <c r="V97" s="4">
        <v>5.0694444444444486E-2</v>
      </c>
      <c r="W97" s="2">
        <v>73</v>
      </c>
      <c r="X97" s="2" t="s">
        <v>57</v>
      </c>
      <c r="Y97" s="6" t="str">
        <f>VLOOKUP(X97,Spp!A:B,2,FALSE)</f>
        <v>Serranus psittacinus</v>
      </c>
      <c r="Z97" s="7">
        <f t="shared" si="10"/>
        <v>10</v>
      </c>
      <c r="AC97" s="2">
        <v>10</v>
      </c>
      <c r="AU97" s="2">
        <f>VLOOKUP(Y97,Spp!B:C,2,FALSE)</f>
        <v>1.9300000000000001E-2</v>
      </c>
      <c r="AV97" s="2">
        <f>VLOOKUP(Y97,Spp!B:D,3,FALSE)</f>
        <v>2.8511000000000002</v>
      </c>
      <c r="AW97" s="2">
        <f t="shared" si="11"/>
        <v>258.79593301150686</v>
      </c>
      <c r="AX97" s="2" t="e">
        <f t="shared" si="12"/>
        <v>#DIV/0!</v>
      </c>
      <c r="AY97" s="2" t="e">
        <f t="shared" si="13"/>
        <v>#DIV/0!</v>
      </c>
      <c r="AZ97" s="2" t="e">
        <f t="shared" si="14"/>
        <v>#DIV/0!</v>
      </c>
      <c r="BA97" s="2">
        <f t="shared" si="15"/>
        <v>0.13698630136986301</v>
      </c>
      <c r="BB97" s="2" t="s">
        <v>315</v>
      </c>
      <c r="BC97" s="2">
        <f>VLOOKUP(Y97,Spp!B:H,7,FALSE)</f>
        <v>3.6</v>
      </c>
      <c r="BD97" s="5" t="str">
        <f>VLOOKUP(Y97,GFQuimbayo!B:C,2,FALSE)</f>
        <v>PS</v>
      </c>
      <c r="BE97" s="5" t="str">
        <f>VLOOKUP(BD97,GFQuimbayo!E:F,2,FALSE)</f>
        <v>Piscivores</v>
      </c>
      <c r="BF97" s="2" t="str">
        <f>VLOOKUP(Y97,Spp!B:L,11,FALSE)</f>
        <v>LC</v>
      </c>
    </row>
    <row r="98" spans="1:58">
      <c r="A98" s="2" t="s">
        <v>40</v>
      </c>
      <c r="B98" s="2" t="s">
        <v>41</v>
      </c>
      <c r="C98" s="2" t="s">
        <v>135</v>
      </c>
      <c r="D98" s="2" t="s">
        <v>1446</v>
      </c>
      <c r="E98" s="2" t="s">
        <v>503</v>
      </c>
      <c r="F98" s="2" t="s">
        <v>43</v>
      </c>
      <c r="G98" s="22" t="s">
        <v>315</v>
      </c>
      <c r="H98" s="22" t="s">
        <v>315</v>
      </c>
      <c r="I98" s="9" t="s">
        <v>315</v>
      </c>
      <c r="K98" s="2">
        <v>0</v>
      </c>
      <c r="L98" s="11">
        <v>35139</v>
      </c>
      <c r="M98" s="2">
        <v>1996</v>
      </c>
      <c r="N98" s="2" t="s">
        <v>292</v>
      </c>
      <c r="O98" s="2" t="s">
        <v>136</v>
      </c>
      <c r="P98" s="11">
        <v>42080</v>
      </c>
      <c r="Q98" s="9">
        <v>9</v>
      </c>
      <c r="S98" s="22">
        <v>13.5</v>
      </c>
      <c r="T98" s="4">
        <v>0.37152777777777773</v>
      </c>
      <c r="U98" s="4">
        <v>0.42222222222222222</v>
      </c>
      <c r="V98" s="4">
        <v>5.0694444444444486E-2</v>
      </c>
      <c r="W98" s="2">
        <v>73</v>
      </c>
      <c r="X98" s="2" t="s">
        <v>297</v>
      </c>
      <c r="Y98" s="6" t="str">
        <f>VLOOKUP(X98,Spp!A:B,2,FALSE)</f>
        <v>Elacatinus punticulatus</v>
      </c>
      <c r="Z98" s="7">
        <f t="shared" si="10"/>
        <v>20</v>
      </c>
      <c r="AA98" s="2">
        <v>20</v>
      </c>
      <c r="AU98" s="2">
        <f>VLOOKUP(Y98,Spp!B:C,2,FALSE)</f>
        <v>8.0000000000000002E-3</v>
      </c>
      <c r="AV98" s="2">
        <f>VLOOKUP(Y98,Spp!B:D,3,FALSE)</f>
        <v>3.137</v>
      </c>
      <c r="AW98" s="2">
        <f t="shared" si="11"/>
        <v>2.8343781399777774</v>
      </c>
      <c r="AX98" s="2" t="e">
        <f t="shared" si="12"/>
        <v>#DIV/0!</v>
      </c>
      <c r="AY98" s="2" t="e">
        <f t="shared" si="13"/>
        <v>#DIV/0!</v>
      </c>
      <c r="AZ98" s="2" t="e">
        <f t="shared" si="14"/>
        <v>#DIV/0!</v>
      </c>
      <c r="BA98" s="2">
        <f t="shared" si="15"/>
        <v>0.27397260273972601</v>
      </c>
      <c r="BB98" s="2" t="s">
        <v>315</v>
      </c>
      <c r="BC98" s="2">
        <f>VLOOKUP(Y98,Spp!B:H,7,FALSE)</f>
        <v>3.5</v>
      </c>
      <c r="BD98" s="5" t="str">
        <f>VLOOKUP(Y98,GFQuimbayo!B:C,2,FALSE)</f>
        <v>IN</v>
      </c>
      <c r="BE98" s="5" t="str">
        <f>VLOOKUP(BD98,GFQuimbayo!E:F,2,FALSE)</f>
        <v>Invertebrivores</v>
      </c>
      <c r="BF98" s="2" t="str">
        <f>VLOOKUP(Y98,Spp!B:L,11,FALSE)</f>
        <v>LC</v>
      </c>
    </row>
    <row r="99" spans="1:58">
      <c r="A99" s="2" t="s">
        <v>40</v>
      </c>
      <c r="B99" s="2" t="s">
        <v>41</v>
      </c>
      <c r="C99" s="2" t="s">
        <v>135</v>
      </c>
      <c r="D99" s="2" t="s">
        <v>1446</v>
      </c>
      <c r="E99" s="2" t="s">
        <v>503</v>
      </c>
      <c r="F99" s="2" t="s">
        <v>43</v>
      </c>
      <c r="G99" s="22" t="s">
        <v>315</v>
      </c>
      <c r="H99" s="22" t="s">
        <v>315</v>
      </c>
      <c r="I99" s="9" t="s">
        <v>315</v>
      </c>
      <c r="K99" s="2">
        <v>0</v>
      </c>
      <c r="L99" s="11">
        <v>35139</v>
      </c>
      <c r="M99" s="2">
        <v>1996</v>
      </c>
      <c r="N99" s="2" t="s">
        <v>292</v>
      </c>
      <c r="O99" s="2" t="s">
        <v>136</v>
      </c>
      <c r="P99" s="11">
        <v>42080</v>
      </c>
      <c r="Q99" s="9">
        <v>9</v>
      </c>
      <c r="S99" s="22">
        <v>13.5</v>
      </c>
      <c r="T99" s="4">
        <v>0.37152777777777773</v>
      </c>
      <c r="U99" s="4">
        <v>0.42222222222222222</v>
      </c>
      <c r="V99" s="4">
        <v>5.0694444444444486E-2</v>
      </c>
      <c r="W99" s="2">
        <v>73</v>
      </c>
      <c r="X99" s="2" t="s">
        <v>131</v>
      </c>
      <c r="Y99" s="6" t="str">
        <f>VLOOKUP(X99,Spp!A:B,2,FALSE)</f>
        <v>Muraena lentiginosa</v>
      </c>
      <c r="Z99" s="7">
        <f t="shared" si="10"/>
        <v>40</v>
      </c>
      <c r="AD99" s="2">
        <v>20</v>
      </c>
      <c r="AE99" s="2">
        <v>20</v>
      </c>
      <c r="AU99" s="2">
        <f>VLOOKUP(Y99,Spp!B:C,2,FALSE)</f>
        <v>1.6999999999999999E-3</v>
      </c>
      <c r="AV99" s="2">
        <f>VLOOKUP(Y99,Spp!B:D,3,FALSE)</f>
        <v>2.9527999999999999</v>
      </c>
      <c r="AW99" s="2">
        <f t="shared" si="11"/>
        <v>615.56119734357549</v>
      </c>
      <c r="AX99" s="2" t="e">
        <f t="shared" si="12"/>
        <v>#DIV/0!</v>
      </c>
      <c r="AY99" s="2" t="e">
        <f t="shared" si="13"/>
        <v>#DIV/0!</v>
      </c>
      <c r="AZ99" s="2" t="e">
        <f t="shared" si="14"/>
        <v>#DIV/0!</v>
      </c>
      <c r="BA99" s="2">
        <f t="shared" si="15"/>
        <v>0.54794520547945202</v>
      </c>
      <c r="BB99" s="2" t="s">
        <v>315</v>
      </c>
      <c r="BC99" s="2">
        <f>VLOOKUP(Y99,Spp!B:H,7,FALSE)</f>
        <v>3.9</v>
      </c>
      <c r="BD99" s="5" t="str">
        <f>VLOOKUP(Y99,GFQuimbayo!B:C,2,FALSE)</f>
        <v>PS</v>
      </c>
      <c r="BE99" s="5" t="str">
        <f>VLOOKUP(BD99,GFQuimbayo!E:F,2,FALSE)</f>
        <v>Piscivores</v>
      </c>
      <c r="BF99" s="2" t="str">
        <f>VLOOKUP(Y99,Spp!B:L,11,FALSE)</f>
        <v>LC</v>
      </c>
    </row>
    <row r="100" spans="1:58">
      <c r="A100" s="2" t="s">
        <v>40</v>
      </c>
      <c r="B100" s="2" t="s">
        <v>41</v>
      </c>
      <c r="C100" s="2" t="s">
        <v>135</v>
      </c>
      <c r="D100" s="2" t="s">
        <v>1446</v>
      </c>
      <c r="E100" s="2" t="s">
        <v>503</v>
      </c>
      <c r="F100" s="2" t="s">
        <v>43</v>
      </c>
      <c r="G100" s="22" t="s">
        <v>315</v>
      </c>
      <c r="H100" s="22" t="s">
        <v>315</v>
      </c>
      <c r="I100" s="9" t="s">
        <v>315</v>
      </c>
      <c r="K100" s="2">
        <v>0</v>
      </c>
      <c r="L100" s="11">
        <v>35139</v>
      </c>
      <c r="M100" s="2">
        <v>1996</v>
      </c>
      <c r="N100" s="2" t="s">
        <v>292</v>
      </c>
      <c r="O100" s="2" t="s">
        <v>136</v>
      </c>
      <c r="P100" s="11">
        <v>42080</v>
      </c>
      <c r="Q100" s="9">
        <v>9</v>
      </c>
      <c r="S100" s="22">
        <v>13.5</v>
      </c>
      <c r="T100" s="4">
        <v>0.37152777777777773</v>
      </c>
      <c r="U100" s="4">
        <v>0.42222222222222222</v>
      </c>
      <c r="V100" s="4">
        <v>5.0694444444444486E-2</v>
      </c>
      <c r="W100" s="2">
        <v>73</v>
      </c>
      <c r="X100" s="2" t="s">
        <v>85</v>
      </c>
      <c r="Y100" s="6" t="str">
        <f>VLOOKUP(X100,Spp!A:B,2,FALSE)</f>
        <v>Sargocentron suborbitalis</v>
      </c>
      <c r="Z100" s="7">
        <f t="shared" si="10"/>
        <v>20</v>
      </c>
      <c r="AD100" s="2">
        <v>20</v>
      </c>
      <c r="AU100" s="2">
        <f>VLOOKUP(Y100,Spp!B:C,2,FALSE)</f>
        <v>2.3199999999999998E-2</v>
      </c>
      <c r="AV100" s="2">
        <f>VLOOKUP(Y100,Spp!B:D,3,FALSE)</f>
        <v>2.9554</v>
      </c>
      <c r="AW100" s="2">
        <f t="shared" si="11"/>
        <v>2188.7322124140392</v>
      </c>
      <c r="AX100" s="2" t="e">
        <f t="shared" si="12"/>
        <v>#DIV/0!</v>
      </c>
      <c r="AY100" s="2" t="e">
        <f t="shared" si="13"/>
        <v>#DIV/0!</v>
      </c>
      <c r="AZ100" s="2" t="e">
        <f t="shared" si="14"/>
        <v>#DIV/0!</v>
      </c>
      <c r="BA100" s="2">
        <f t="shared" si="15"/>
        <v>0.27397260273972601</v>
      </c>
      <c r="BB100" s="2" t="s">
        <v>315</v>
      </c>
      <c r="BC100" s="2">
        <f>VLOOKUP(Y100,Spp!B:H,7,FALSE)</f>
        <v>3.5</v>
      </c>
      <c r="BD100" s="5" t="str">
        <f>VLOOKUP(Y100,GFQuimbayo!B:C,2,FALSE)</f>
        <v>IN</v>
      </c>
      <c r="BE100" s="5" t="str">
        <f>VLOOKUP(BD100,GFQuimbayo!E:F,2,FALSE)</f>
        <v>Invertebrivores</v>
      </c>
      <c r="BF100" s="2" t="str">
        <f>VLOOKUP(Y100,Spp!B:L,11,FALSE)</f>
        <v>LC</v>
      </c>
    </row>
    <row r="101" spans="1:58">
      <c r="A101" s="2" t="s">
        <v>40</v>
      </c>
      <c r="B101" s="2" t="s">
        <v>41</v>
      </c>
      <c r="C101" s="2" t="s">
        <v>135</v>
      </c>
      <c r="D101" s="2" t="s">
        <v>1446</v>
      </c>
      <c r="E101" s="2" t="s">
        <v>503</v>
      </c>
      <c r="F101" s="2" t="s">
        <v>43</v>
      </c>
      <c r="G101" s="22" t="s">
        <v>315</v>
      </c>
      <c r="H101" s="22" t="s">
        <v>315</v>
      </c>
      <c r="I101" s="9" t="s">
        <v>315</v>
      </c>
      <c r="K101" s="2">
        <v>0</v>
      </c>
      <c r="L101" s="11">
        <v>35139</v>
      </c>
      <c r="M101" s="2">
        <v>1996</v>
      </c>
      <c r="N101" s="2" t="s">
        <v>292</v>
      </c>
      <c r="O101" s="2" t="s">
        <v>136</v>
      </c>
      <c r="P101" s="11">
        <v>42080</v>
      </c>
      <c r="Q101" s="9">
        <v>9</v>
      </c>
      <c r="S101" s="22">
        <v>13.5</v>
      </c>
      <c r="T101" s="4">
        <v>0.37152777777777773</v>
      </c>
      <c r="U101" s="4">
        <v>0.42222222222222222</v>
      </c>
      <c r="V101" s="4">
        <v>5.0694444444444486E-2</v>
      </c>
      <c r="W101" s="2">
        <v>73</v>
      </c>
      <c r="X101" s="2" t="s">
        <v>105</v>
      </c>
      <c r="Y101" s="6" t="str">
        <f>VLOOKUP(X101,Spp!A:B,2,FALSE)</f>
        <v>Haemulon maculicauda</v>
      </c>
      <c r="Z101" s="7">
        <f t="shared" si="10"/>
        <v>380</v>
      </c>
      <c r="AC101" s="2">
        <v>200</v>
      </c>
      <c r="AD101" s="2">
        <v>100</v>
      </c>
      <c r="AE101" s="2">
        <v>80</v>
      </c>
      <c r="AU101" s="2">
        <f>VLOOKUP(Y101,Spp!B:C,2,FALSE)</f>
        <v>8.8999999999999999E-3</v>
      </c>
      <c r="AV101" s="2">
        <f>VLOOKUP(Y101,Spp!B:D,3,FALSE)</f>
        <v>3.16</v>
      </c>
      <c r="AW101" s="2">
        <f t="shared" si="11"/>
        <v>31367.747366422973</v>
      </c>
      <c r="AX101" s="2" t="e">
        <f t="shared" si="12"/>
        <v>#DIV/0!</v>
      </c>
      <c r="AY101" s="2" t="e">
        <f t="shared" si="13"/>
        <v>#DIV/0!</v>
      </c>
      <c r="AZ101" s="2" t="e">
        <f t="shared" si="14"/>
        <v>#DIV/0!</v>
      </c>
      <c r="BA101" s="2">
        <f t="shared" si="15"/>
        <v>5.2054794520547949</v>
      </c>
      <c r="BB101" s="2" t="s">
        <v>315</v>
      </c>
      <c r="BC101" s="2">
        <f>VLOOKUP(Y101,Spp!B:H,7,FALSE)</f>
        <v>4.2</v>
      </c>
      <c r="BD101" s="5" t="str">
        <f>VLOOKUP(Y101,GFQuimbayo!B:C,2,FALSE)</f>
        <v>PS</v>
      </c>
      <c r="BE101" s="5" t="str">
        <f>VLOOKUP(BD101,GFQuimbayo!E:F,2,FALSE)</f>
        <v>Piscivores</v>
      </c>
      <c r="BF101" s="2" t="str">
        <f>VLOOKUP(Y101,Spp!B:L,11,FALSE)</f>
        <v>LC</v>
      </c>
    </row>
    <row r="102" spans="1:58">
      <c r="A102" s="2" t="s">
        <v>40</v>
      </c>
      <c r="B102" s="2" t="s">
        <v>41</v>
      </c>
      <c r="C102" s="2" t="s">
        <v>135</v>
      </c>
      <c r="D102" s="2" t="s">
        <v>1446</v>
      </c>
      <c r="E102" s="2" t="s">
        <v>503</v>
      </c>
      <c r="F102" s="2" t="s">
        <v>43</v>
      </c>
      <c r="G102" s="22" t="s">
        <v>315</v>
      </c>
      <c r="H102" s="22" t="s">
        <v>315</v>
      </c>
      <c r="I102" s="9" t="s">
        <v>315</v>
      </c>
      <c r="K102" s="2">
        <v>0</v>
      </c>
      <c r="L102" s="11">
        <v>35139</v>
      </c>
      <c r="M102" s="2">
        <v>1996</v>
      </c>
      <c r="N102" s="2" t="s">
        <v>292</v>
      </c>
      <c r="O102" s="2" t="s">
        <v>136</v>
      </c>
      <c r="P102" s="11">
        <v>42080</v>
      </c>
      <c r="Q102" s="9">
        <v>9</v>
      </c>
      <c r="S102" s="22">
        <v>13.5</v>
      </c>
      <c r="T102" s="4">
        <v>0.37152777777777773</v>
      </c>
      <c r="U102" s="4">
        <v>0.42222222222222222</v>
      </c>
      <c r="V102" s="4">
        <v>5.0694444444444486E-2</v>
      </c>
      <c r="W102" s="2">
        <v>73</v>
      </c>
      <c r="X102" s="2" t="s">
        <v>101</v>
      </c>
      <c r="Y102" s="6" t="str">
        <f>VLOOKUP(X102,Spp!A:B,2,FALSE)</f>
        <v>Caranx caballus</v>
      </c>
      <c r="Z102" s="7">
        <f t="shared" si="10"/>
        <v>100</v>
      </c>
      <c r="AF102" s="2">
        <v>100</v>
      </c>
      <c r="AU102" s="2">
        <f>VLOOKUP(Y102,Spp!B:C,2,FALSE)</f>
        <v>2.5000000000000001E-2</v>
      </c>
      <c r="AV102" s="2">
        <f>VLOOKUP(Y102,Spp!B:D,3,FALSE)</f>
        <v>3</v>
      </c>
      <c r="AW102" s="2">
        <f t="shared" si="11"/>
        <v>107187.5</v>
      </c>
      <c r="AX102" s="2" t="e">
        <f t="shared" si="12"/>
        <v>#DIV/0!</v>
      </c>
      <c r="AY102" s="2" t="e">
        <f t="shared" si="13"/>
        <v>#DIV/0!</v>
      </c>
      <c r="AZ102" s="2" t="e">
        <f t="shared" si="14"/>
        <v>#DIV/0!</v>
      </c>
      <c r="BA102" s="2">
        <f t="shared" si="15"/>
        <v>1.3698630136986301</v>
      </c>
      <c r="BB102" s="2" t="s">
        <v>315</v>
      </c>
      <c r="BC102" s="2">
        <f>VLOOKUP(Y102,Spp!B:H,7,FALSE)</f>
        <v>4</v>
      </c>
      <c r="BD102" s="5" t="str">
        <f>VLOOKUP(Y102,GFQuimbayo!B:C,2,FALSE)</f>
        <v>PS</v>
      </c>
      <c r="BE102" s="5" t="str">
        <f>VLOOKUP(BD102,GFQuimbayo!E:F,2,FALSE)</f>
        <v>Piscivores</v>
      </c>
      <c r="BF102" s="2" t="str">
        <f>VLOOKUP(Y102,Spp!B:L,11,FALSE)</f>
        <v>LC</v>
      </c>
    </row>
    <row r="103" spans="1:58">
      <c r="A103" s="2" t="s">
        <v>40</v>
      </c>
      <c r="B103" s="2" t="s">
        <v>41</v>
      </c>
      <c r="C103" s="2" t="s">
        <v>135</v>
      </c>
      <c r="D103" s="2" t="s">
        <v>1446</v>
      </c>
      <c r="E103" s="2" t="s">
        <v>503</v>
      </c>
      <c r="F103" s="2" t="s">
        <v>43</v>
      </c>
      <c r="G103" s="22" t="s">
        <v>315</v>
      </c>
      <c r="H103" s="22" t="s">
        <v>315</v>
      </c>
      <c r="I103" s="9" t="s">
        <v>315</v>
      </c>
      <c r="K103" s="2">
        <v>0</v>
      </c>
      <c r="L103" s="11">
        <v>35139</v>
      </c>
      <c r="M103" s="2">
        <v>1996</v>
      </c>
      <c r="N103" s="2" t="s">
        <v>292</v>
      </c>
      <c r="O103" s="2" t="s">
        <v>136</v>
      </c>
      <c r="P103" s="11">
        <v>42080</v>
      </c>
      <c r="Q103" s="9">
        <v>9</v>
      </c>
      <c r="S103" s="22">
        <v>13.5</v>
      </c>
      <c r="T103" s="4">
        <v>0.37152777777777773</v>
      </c>
      <c r="U103" s="4">
        <v>0.42222222222222222</v>
      </c>
      <c r="V103" s="4">
        <v>5.0694444444444486E-2</v>
      </c>
      <c r="W103" s="2">
        <v>73</v>
      </c>
      <c r="X103" s="2" t="s">
        <v>99</v>
      </c>
      <c r="Y103" s="6" t="str">
        <f>VLOOKUP(X103,Spp!A:B,2,FALSE)</f>
        <v>Abudefduf troschelii</v>
      </c>
      <c r="Z103" s="7">
        <f t="shared" si="10"/>
        <v>725</v>
      </c>
      <c r="AC103" s="2">
        <v>225</v>
      </c>
      <c r="AD103" s="2">
        <v>500</v>
      </c>
      <c r="AU103" s="2">
        <f>VLOOKUP(Y103,Spp!B:C,2,FALSE)</f>
        <v>1.6E-2</v>
      </c>
      <c r="AV103" s="2">
        <f>VLOOKUP(Y103,Spp!B:D,3,FALSE)</f>
        <v>3.0516000000000001</v>
      </c>
      <c r="AW103" s="2">
        <f t="shared" si="11"/>
        <v>57708.69555235991</v>
      </c>
      <c r="AX103" s="2" t="e">
        <f t="shared" si="12"/>
        <v>#DIV/0!</v>
      </c>
      <c r="AY103" s="2" t="e">
        <f t="shared" si="13"/>
        <v>#DIV/0!</v>
      </c>
      <c r="AZ103" s="2" t="e">
        <f t="shared" si="14"/>
        <v>#DIV/0!</v>
      </c>
      <c r="BA103" s="2">
        <f t="shared" si="15"/>
        <v>9.9315068493150687</v>
      </c>
      <c r="BB103" s="2" t="s">
        <v>315</v>
      </c>
      <c r="BC103" s="2">
        <f>VLOOKUP(Y103,Spp!B:H,7,FALSE)</f>
        <v>3</v>
      </c>
      <c r="BD103" s="5" t="str">
        <f>VLOOKUP(Y103,GFQuimbayo!B:C,2,FALSE)</f>
        <v>PK</v>
      </c>
      <c r="BE103" s="5" t="str">
        <f>VLOOKUP(BD103,GFQuimbayo!E:F,2,FALSE)</f>
        <v>Planktivores</v>
      </c>
      <c r="BF103" s="2" t="str">
        <f>VLOOKUP(Y103,Spp!B:L,11,FALSE)</f>
        <v>LC</v>
      </c>
    </row>
    <row r="104" spans="1:58">
      <c r="A104" s="2" t="s">
        <v>40</v>
      </c>
      <c r="B104" s="2" t="s">
        <v>41</v>
      </c>
      <c r="C104" s="2" t="s">
        <v>135</v>
      </c>
      <c r="D104" s="2" t="s">
        <v>1446</v>
      </c>
      <c r="E104" s="2" t="s">
        <v>503</v>
      </c>
      <c r="F104" s="2" t="s">
        <v>43</v>
      </c>
      <c r="G104" s="22" t="s">
        <v>315</v>
      </c>
      <c r="H104" s="22" t="s">
        <v>315</v>
      </c>
      <c r="I104" s="9" t="s">
        <v>315</v>
      </c>
      <c r="K104" s="2">
        <v>0</v>
      </c>
      <c r="L104" s="11">
        <v>35139</v>
      </c>
      <c r="M104" s="2">
        <v>1996</v>
      </c>
      <c r="N104" s="2" t="s">
        <v>292</v>
      </c>
      <c r="O104" s="2" t="s">
        <v>136</v>
      </c>
      <c r="P104" s="11">
        <v>42080</v>
      </c>
      <c r="Q104" s="9">
        <v>9</v>
      </c>
      <c r="S104" s="22">
        <v>13.5</v>
      </c>
      <c r="T104" s="4">
        <v>0.37152777777777773</v>
      </c>
      <c r="U104" s="4">
        <v>0.42222222222222222</v>
      </c>
      <c r="V104" s="4">
        <v>5.0694444444444486E-2</v>
      </c>
      <c r="W104" s="2">
        <v>73</v>
      </c>
      <c r="X104" s="2" t="s">
        <v>266</v>
      </c>
      <c r="Y104" s="6" t="str">
        <f>VLOOKUP(X104,Spp!A:B,2,FALSE)</f>
        <v>Halichoeres dispilus</v>
      </c>
      <c r="Z104" s="7">
        <f t="shared" si="10"/>
        <v>500</v>
      </c>
      <c r="AB104" s="2">
        <v>500</v>
      </c>
      <c r="AU104" s="2">
        <f>VLOOKUP(Y104,Spp!B:C,2,FALSE)</f>
        <v>1.26E-2</v>
      </c>
      <c r="AV104" s="2">
        <f>VLOOKUP(Y104,Spp!B:D,3,FALSE)</f>
        <v>3.0672999999999999</v>
      </c>
      <c r="AW104" s="2">
        <f t="shared" si="11"/>
        <v>3043.7989483857768</v>
      </c>
      <c r="AX104" s="2" t="e">
        <f t="shared" si="12"/>
        <v>#DIV/0!</v>
      </c>
      <c r="AY104" s="2" t="e">
        <f t="shared" si="13"/>
        <v>#DIV/0!</v>
      </c>
      <c r="AZ104" s="2" t="e">
        <f t="shared" si="14"/>
        <v>#DIV/0!</v>
      </c>
      <c r="BA104" s="2">
        <f t="shared" si="15"/>
        <v>6.8493150684931505</v>
      </c>
      <c r="BB104" s="2" t="s">
        <v>315</v>
      </c>
      <c r="BC104" s="2">
        <f>VLOOKUP(Y104,Spp!B:H,7,FALSE)</f>
        <v>3.9</v>
      </c>
      <c r="BD104" s="5" t="str">
        <f>VLOOKUP(Y104,GFQuimbayo!B:C,2,FALSE)</f>
        <v>IN</v>
      </c>
      <c r="BE104" s="5" t="str">
        <f>VLOOKUP(BD104,GFQuimbayo!E:F,2,FALSE)</f>
        <v>Invertebrivores</v>
      </c>
      <c r="BF104" s="2" t="str">
        <f>VLOOKUP(Y104,Spp!B:L,11,FALSE)</f>
        <v>LC</v>
      </c>
    </row>
    <row r="105" spans="1:58">
      <c r="A105" s="2" t="s">
        <v>40</v>
      </c>
      <c r="B105" s="2" t="s">
        <v>41</v>
      </c>
      <c r="C105" s="2" t="s">
        <v>135</v>
      </c>
      <c r="D105" s="2" t="s">
        <v>1446</v>
      </c>
      <c r="E105" s="2" t="s">
        <v>503</v>
      </c>
      <c r="F105" s="2" t="s">
        <v>43</v>
      </c>
      <c r="G105" s="22" t="s">
        <v>315</v>
      </c>
      <c r="H105" s="22" t="s">
        <v>315</v>
      </c>
      <c r="I105" s="9" t="s">
        <v>315</v>
      </c>
      <c r="K105" s="2">
        <v>0</v>
      </c>
      <c r="L105" s="11">
        <v>35139</v>
      </c>
      <c r="M105" s="2">
        <v>1996</v>
      </c>
      <c r="N105" s="2" t="s">
        <v>292</v>
      </c>
      <c r="O105" s="2" t="s">
        <v>136</v>
      </c>
      <c r="P105" s="11">
        <v>42080</v>
      </c>
      <c r="Q105" s="9">
        <v>9</v>
      </c>
      <c r="S105" s="22">
        <v>13.5</v>
      </c>
      <c r="T105" s="4">
        <v>0.37152777777777773</v>
      </c>
      <c r="U105" s="4">
        <v>0.42222222222222222</v>
      </c>
      <c r="V105" s="4">
        <v>5.0694444444444486E-2</v>
      </c>
      <c r="W105" s="2">
        <v>73</v>
      </c>
      <c r="X105" s="2" t="s">
        <v>111</v>
      </c>
      <c r="Y105" s="6" t="str">
        <f>VLOOKUP(X105,Spp!A:B,2,FALSE)</f>
        <v>Apogon pacificus</v>
      </c>
      <c r="Z105" s="7">
        <f t="shared" si="10"/>
        <v>2000</v>
      </c>
      <c r="AA105" s="2">
        <v>2000</v>
      </c>
      <c r="AU105" s="2">
        <f>VLOOKUP(Y105,Spp!B:C,2,FALSE)</f>
        <v>1.41E-2</v>
      </c>
      <c r="AV105" s="2">
        <f>VLOOKUP(Y105,Spp!B:D,3,FALSE)</f>
        <v>3.1286</v>
      </c>
      <c r="AW105" s="2">
        <f t="shared" si="11"/>
        <v>495.72887866705611</v>
      </c>
      <c r="AX105" s="2" t="e">
        <f t="shared" si="12"/>
        <v>#DIV/0!</v>
      </c>
      <c r="AY105" s="2" t="e">
        <f t="shared" si="13"/>
        <v>#DIV/0!</v>
      </c>
      <c r="AZ105" s="2" t="e">
        <f t="shared" si="14"/>
        <v>#DIV/0!</v>
      </c>
      <c r="BA105" s="2">
        <f t="shared" si="15"/>
        <v>27.397260273972602</v>
      </c>
      <c r="BB105" s="2" t="s">
        <v>315</v>
      </c>
      <c r="BC105" s="2">
        <f>VLOOKUP(Y105,Spp!B:H,7,FALSE)</f>
        <v>3.4</v>
      </c>
      <c r="BD105" s="5" t="str">
        <f>VLOOKUP(Y105,GFQuimbayo!B:C,2,FALSE)</f>
        <v>PK</v>
      </c>
      <c r="BE105" s="5" t="str">
        <f>VLOOKUP(BD105,GFQuimbayo!E:F,2,FALSE)</f>
        <v>Planktivores</v>
      </c>
      <c r="BF105" s="2" t="str">
        <f>VLOOKUP(Y105,Spp!B:L,11,FALSE)</f>
        <v>LC</v>
      </c>
    </row>
    <row r="106" spans="1:58">
      <c r="A106" s="2" t="s">
        <v>40</v>
      </c>
      <c r="B106" s="2" t="s">
        <v>41</v>
      </c>
      <c r="C106" s="2" t="s">
        <v>135</v>
      </c>
      <c r="D106" s="2" t="s">
        <v>1446</v>
      </c>
      <c r="E106" s="2" t="s">
        <v>503</v>
      </c>
      <c r="F106" s="2" t="s">
        <v>43</v>
      </c>
      <c r="G106" s="22" t="s">
        <v>315</v>
      </c>
      <c r="H106" s="22" t="s">
        <v>315</v>
      </c>
      <c r="I106" s="9" t="s">
        <v>315</v>
      </c>
      <c r="K106" s="2">
        <v>0</v>
      </c>
      <c r="L106" s="11">
        <v>35140</v>
      </c>
      <c r="M106" s="2">
        <v>1996</v>
      </c>
      <c r="N106" s="2" t="s">
        <v>292</v>
      </c>
      <c r="O106" s="2" t="s">
        <v>136</v>
      </c>
      <c r="P106" s="11">
        <v>42115</v>
      </c>
      <c r="Q106" s="9">
        <v>9</v>
      </c>
      <c r="S106" s="22">
        <v>9</v>
      </c>
      <c r="T106" s="4">
        <v>0.37152777777777773</v>
      </c>
      <c r="U106" s="4">
        <v>0.42222222222222222</v>
      </c>
      <c r="V106" s="4">
        <v>5.0694444444444486E-2</v>
      </c>
      <c r="W106" s="2">
        <v>73</v>
      </c>
      <c r="X106" s="2" t="s">
        <v>99</v>
      </c>
      <c r="Y106" s="6" t="str">
        <f>VLOOKUP(X106,Spp!A:B,2,FALSE)</f>
        <v>Abudefduf troschelii</v>
      </c>
      <c r="Z106" s="7">
        <f t="shared" si="10"/>
        <v>725</v>
      </c>
      <c r="AC106" s="2">
        <v>225</v>
      </c>
      <c r="AD106" s="2">
        <v>500</v>
      </c>
      <c r="AU106" s="2">
        <f>VLOOKUP(Y106,Spp!B:C,2,FALSE)</f>
        <v>1.6E-2</v>
      </c>
      <c r="AV106" s="2">
        <f>VLOOKUP(Y106,Spp!B:D,3,FALSE)</f>
        <v>3.0516000000000001</v>
      </c>
      <c r="AW106" s="2">
        <f t="shared" si="11"/>
        <v>57708.69555235991</v>
      </c>
      <c r="AX106" s="2" t="e">
        <f t="shared" si="12"/>
        <v>#DIV/0!</v>
      </c>
      <c r="AY106" s="2" t="e">
        <f t="shared" si="13"/>
        <v>#DIV/0!</v>
      </c>
      <c r="AZ106" s="2" t="e">
        <f t="shared" si="14"/>
        <v>#DIV/0!</v>
      </c>
      <c r="BA106" s="2">
        <f t="shared" si="15"/>
        <v>9.9315068493150687</v>
      </c>
      <c r="BB106" s="2" t="s">
        <v>315</v>
      </c>
      <c r="BC106" s="2">
        <f>VLOOKUP(Y106,Spp!B:H,7,FALSE)</f>
        <v>3</v>
      </c>
      <c r="BD106" s="5" t="str">
        <f>VLOOKUP(Y106,GFQuimbayo!B:C,2,FALSE)</f>
        <v>PK</v>
      </c>
      <c r="BE106" s="5" t="str">
        <f>VLOOKUP(BD106,GFQuimbayo!E:F,2,FALSE)</f>
        <v>Planktivores</v>
      </c>
      <c r="BF106" s="2" t="str">
        <f>VLOOKUP(Y106,Spp!B:L,11,FALSE)</f>
        <v>LC</v>
      </c>
    </row>
    <row r="107" spans="1:58">
      <c r="A107" s="2" t="s">
        <v>40</v>
      </c>
      <c r="B107" s="2" t="s">
        <v>41</v>
      </c>
      <c r="C107" s="2" t="s">
        <v>135</v>
      </c>
      <c r="D107" s="2" t="s">
        <v>1446</v>
      </c>
      <c r="E107" s="2" t="s">
        <v>503</v>
      </c>
      <c r="F107" s="2" t="s">
        <v>43</v>
      </c>
      <c r="G107" s="22" t="s">
        <v>315</v>
      </c>
      <c r="H107" s="22" t="s">
        <v>315</v>
      </c>
      <c r="I107" s="9" t="s">
        <v>315</v>
      </c>
      <c r="K107" s="2">
        <v>0</v>
      </c>
      <c r="L107" s="11">
        <v>35140</v>
      </c>
      <c r="M107" s="2">
        <v>1996</v>
      </c>
      <c r="N107" s="2" t="s">
        <v>292</v>
      </c>
      <c r="O107" s="2" t="s">
        <v>136</v>
      </c>
      <c r="P107" s="11">
        <v>42115</v>
      </c>
      <c r="Q107" s="9">
        <v>9</v>
      </c>
      <c r="S107" s="22">
        <v>9</v>
      </c>
      <c r="T107" s="4">
        <v>0.37152777777777773</v>
      </c>
      <c r="U107" s="4">
        <v>0.42222222222222222</v>
      </c>
      <c r="V107" s="4">
        <v>5.0694444444444486E-2</v>
      </c>
      <c r="W107" s="2">
        <v>73</v>
      </c>
      <c r="X107" s="2" t="s">
        <v>111</v>
      </c>
      <c r="Y107" s="6" t="str">
        <f>VLOOKUP(X107,Spp!A:B,2,FALSE)</f>
        <v>Apogon pacificus</v>
      </c>
      <c r="Z107" s="7">
        <f t="shared" si="10"/>
        <v>2000</v>
      </c>
      <c r="AA107" s="2">
        <v>2000</v>
      </c>
      <c r="AU107" s="2">
        <f>VLOOKUP(Y107,Spp!B:C,2,FALSE)</f>
        <v>1.41E-2</v>
      </c>
      <c r="AV107" s="2">
        <f>VLOOKUP(Y107,Spp!B:D,3,FALSE)</f>
        <v>3.1286</v>
      </c>
      <c r="AW107" s="2">
        <f t="shared" si="11"/>
        <v>495.72887866705611</v>
      </c>
      <c r="AX107" s="2" t="e">
        <f t="shared" si="12"/>
        <v>#DIV/0!</v>
      </c>
      <c r="AY107" s="2" t="e">
        <f t="shared" si="13"/>
        <v>#DIV/0!</v>
      </c>
      <c r="AZ107" s="2" t="e">
        <f t="shared" si="14"/>
        <v>#DIV/0!</v>
      </c>
      <c r="BA107" s="2">
        <f t="shared" si="15"/>
        <v>27.397260273972602</v>
      </c>
      <c r="BB107" s="2" t="s">
        <v>315</v>
      </c>
      <c r="BC107" s="2">
        <f>VLOOKUP(Y107,Spp!B:H,7,FALSE)</f>
        <v>3.4</v>
      </c>
      <c r="BD107" s="5" t="str">
        <f>VLOOKUP(Y107,GFQuimbayo!B:C,2,FALSE)</f>
        <v>PK</v>
      </c>
      <c r="BE107" s="5" t="str">
        <f>VLOOKUP(BD107,GFQuimbayo!E:F,2,FALSE)</f>
        <v>Planktivores</v>
      </c>
      <c r="BF107" s="2" t="str">
        <f>VLOOKUP(Y107,Spp!B:L,11,FALSE)</f>
        <v>LC</v>
      </c>
    </row>
    <row r="108" spans="1:58">
      <c r="A108" s="2" t="s">
        <v>40</v>
      </c>
      <c r="B108" s="2" t="s">
        <v>41</v>
      </c>
      <c r="C108" s="2" t="s">
        <v>135</v>
      </c>
      <c r="D108" s="2" t="s">
        <v>1446</v>
      </c>
      <c r="E108" s="2" t="s">
        <v>503</v>
      </c>
      <c r="F108" s="2" t="s">
        <v>43</v>
      </c>
      <c r="G108" s="22" t="s">
        <v>315</v>
      </c>
      <c r="H108" s="22" t="s">
        <v>315</v>
      </c>
      <c r="I108" s="9" t="s">
        <v>315</v>
      </c>
      <c r="K108" s="2">
        <v>0</v>
      </c>
      <c r="L108" s="11">
        <v>35140</v>
      </c>
      <c r="M108" s="2">
        <v>1996</v>
      </c>
      <c r="N108" s="2" t="s">
        <v>292</v>
      </c>
      <c r="O108" s="2" t="s">
        <v>136</v>
      </c>
      <c r="P108" s="11">
        <v>42115</v>
      </c>
      <c r="Q108" s="9">
        <v>9</v>
      </c>
      <c r="S108" s="22">
        <v>9</v>
      </c>
      <c r="T108" s="4">
        <v>0.37152777777777773</v>
      </c>
      <c r="U108" s="4">
        <v>0.42222222222222222</v>
      </c>
      <c r="V108" s="4">
        <v>5.0694444444444486E-2</v>
      </c>
      <c r="W108" s="2">
        <v>73</v>
      </c>
      <c r="X108" s="2" t="s">
        <v>265</v>
      </c>
      <c r="Y108" s="6" t="str">
        <f>VLOOKUP(X108,Spp!A:B,2,FALSE)</f>
        <v>Bodianus diplotaenia</v>
      </c>
      <c r="Z108" s="7">
        <f t="shared" si="10"/>
        <v>35</v>
      </c>
      <c r="AB108" s="2">
        <v>4</v>
      </c>
      <c r="AC108" s="2">
        <v>6</v>
      </c>
      <c r="AE108" s="2">
        <v>25</v>
      </c>
      <c r="AU108" s="2">
        <f>VLOOKUP(Y108,Spp!B:C,2,FALSE)</f>
        <v>2.01E-2</v>
      </c>
      <c r="AV108" s="2">
        <f>VLOOKUP(Y108,Spp!B:D,3,FALSE)</f>
        <v>2.9992000000000001</v>
      </c>
      <c r="AW108" s="2">
        <f t="shared" si="11"/>
        <v>8100.3054794858535</v>
      </c>
      <c r="AX108" s="2" t="e">
        <f t="shared" si="12"/>
        <v>#DIV/0!</v>
      </c>
      <c r="AY108" s="2" t="e">
        <f t="shared" si="13"/>
        <v>#DIV/0!</v>
      </c>
      <c r="AZ108" s="2" t="e">
        <f t="shared" si="14"/>
        <v>#DIV/0!</v>
      </c>
      <c r="BA108" s="2">
        <f t="shared" si="15"/>
        <v>0.47945205479452052</v>
      </c>
      <c r="BB108" s="2" t="s">
        <v>315</v>
      </c>
      <c r="BC108" s="2">
        <f>VLOOKUP(Y108,Spp!B:H,7,FALSE)</f>
        <v>3.4</v>
      </c>
      <c r="BD108" s="5" t="str">
        <f>VLOOKUP(Y108,GFQuimbayo!B:C,2,FALSE)</f>
        <v>IN</v>
      </c>
      <c r="BE108" s="5" t="str">
        <f>VLOOKUP(BD108,GFQuimbayo!E:F,2,FALSE)</f>
        <v>Invertebrivores</v>
      </c>
      <c r="BF108" s="2" t="str">
        <f>VLOOKUP(Y108,Spp!B:L,11,FALSE)</f>
        <v>LC</v>
      </c>
    </row>
    <row r="109" spans="1:58">
      <c r="A109" s="2" t="s">
        <v>40</v>
      </c>
      <c r="B109" s="2" t="s">
        <v>41</v>
      </c>
      <c r="C109" s="2" t="s">
        <v>135</v>
      </c>
      <c r="D109" s="2" t="s">
        <v>1446</v>
      </c>
      <c r="E109" s="2" t="s">
        <v>503</v>
      </c>
      <c r="F109" s="2" t="s">
        <v>43</v>
      </c>
      <c r="G109" s="22" t="s">
        <v>315</v>
      </c>
      <c r="H109" s="22" t="s">
        <v>315</v>
      </c>
      <c r="I109" s="9" t="s">
        <v>315</v>
      </c>
      <c r="K109" s="2">
        <v>0</v>
      </c>
      <c r="L109" s="11">
        <v>35140</v>
      </c>
      <c r="M109" s="2">
        <v>1996</v>
      </c>
      <c r="N109" s="2" t="s">
        <v>292</v>
      </c>
      <c r="O109" s="2" t="s">
        <v>136</v>
      </c>
      <c r="P109" s="11">
        <v>42115</v>
      </c>
      <c r="Q109" s="9">
        <v>9</v>
      </c>
      <c r="S109" s="22">
        <v>9</v>
      </c>
      <c r="T109" s="4">
        <v>0.37152777777777773</v>
      </c>
      <c r="U109" s="4">
        <v>0.42222222222222222</v>
      </c>
      <c r="V109" s="4">
        <v>5.0694444444444486E-2</v>
      </c>
      <c r="W109" s="2">
        <v>73</v>
      </c>
      <c r="X109" s="2" t="s">
        <v>76</v>
      </c>
      <c r="Y109" s="6" t="str">
        <f>VLOOKUP(X109,Spp!A:B,2,FALSE)</f>
        <v>Calamus brachysomus</v>
      </c>
      <c r="Z109" s="7">
        <f t="shared" si="10"/>
        <v>1</v>
      </c>
      <c r="AF109" s="2">
        <v>1</v>
      </c>
      <c r="AU109" s="2">
        <f>VLOOKUP(Y109,Spp!B:C,2,FALSE)</f>
        <v>0.39750000000000002</v>
      </c>
      <c r="AV109" s="2">
        <f>VLOOKUP(Y109,Spp!B:D,3,FALSE)</f>
        <v>2.8761000000000001</v>
      </c>
      <c r="AW109" s="2">
        <f t="shared" si="11"/>
        <v>10970.62159418472</v>
      </c>
      <c r="AX109" s="2" t="e">
        <f t="shared" si="12"/>
        <v>#DIV/0!</v>
      </c>
      <c r="AY109" s="2" t="e">
        <f t="shared" si="13"/>
        <v>#DIV/0!</v>
      </c>
      <c r="AZ109" s="2" t="e">
        <f t="shared" si="14"/>
        <v>#DIV/0!</v>
      </c>
      <c r="BA109" s="2">
        <f t="shared" si="15"/>
        <v>1.3698630136986301E-2</v>
      </c>
      <c r="BB109" s="2" t="s">
        <v>315</v>
      </c>
      <c r="BC109" s="2">
        <f>VLOOKUP(Y109,Spp!B:H,7,FALSE)</f>
        <v>3.5</v>
      </c>
      <c r="BD109" s="5" t="str">
        <f>VLOOKUP(Y109,GFQuimbayo!B:C,2,FALSE)</f>
        <v>IN</v>
      </c>
      <c r="BE109" s="5" t="str">
        <f>VLOOKUP(BD109,GFQuimbayo!E:F,2,FALSE)</f>
        <v>Invertebrivores</v>
      </c>
      <c r="BF109" s="2" t="str">
        <f>VLOOKUP(Y109,Spp!B:L,11,FALSE)</f>
        <v>NE</v>
      </c>
    </row>
    <row r="110" spans="1:58">
      <c r="A110" s="2" t="s">
        <v>40</v>
      </c>
      <c r="B110" s="2" t="s">
        <v>41</v>
      </c>
      <c r="C110" s="2" t="s">
        <v>135</v>
      </c>
      <c r="D110" s="2" t="s">
        <v>1446</v>
      </c>
      <c r="E110" s="2" t="s">
        <v>503</v>
      </c>
      <c r="F110" s="2" t="s">
        <v>43</v>
      </c>
      <c r="G110" s="22" t="s">
        <v>315</v>
      </c>
      <c r="H110" s="22" t="s">
        <v>315</v>
      </c>
      <c r="I110" s="9" t="s">
        <v>315</v>
      </c>
      <c r="K110" s="2">
        <v>0</v>
      </c>
      <c r="L110" s="11">
        <v>35140</v>
      </c>
      <c r="M110" s="2">
        <v>1996</v>
      </c>
      <c r="N110" s="2" t="s">
        <v>292</v>
      </c>
      <c r="O110" s="2" t="s">
        <v>136</v>
      </c>
      <c r="P110" s="11">
        <v>42115</v>
      </c>
      <c r="Q110" s="9">
        <v>9</v>
      </c>
      <c r="S110" s="22">
        <v>9</v>
      </c>
      <c r="T110" s="4">
        <v>0.37152777777777773</v>
      </c>
      <c r="U110" s="4">
        <v>0.42222222222222222</v>
      </c>
      <c r="V110" s="4">
        <v>5.0694444444444486E-2</v>
      </c>
      <c r="W110" s="2">
        <v>73</v>
      </c>
      <c r="X110" s="2" t="s">
        <v>45</v>
      </c>
      <c r="Y110" s="6" t="str">
        <f>VLOOKUP(X110,Spp!A:B,2,FALSE)</f>
        <v>Canthigaster punctatissima</v>
      </c>
      <c r="Z110" s="7">
        <f t="shared" si="10"/>
        <v>12</v>
      </c>
      <c r="AB110" s="2">
        <v>12</v>
      </c>
      <c r="AU110" s="2">
        <f>VLOOKUP(Y110,Spp!B:C,2,FALSE)</f>
        <v>1.9699999999999999E-2</v>
      </c>
      <c r="AV110" s="2">
        <f>VLOOKUP(Y110,Spp!B:D,3,FALSE)</f>
        <v>2.9174000000000002</v>
      </c>
      <c r="AW110" s="2">
        <f t="shared" si="11"/>
        <v>84.440578897266136</v>
      </c>
      <c r="AX110" s="2" t="e">
        <f t="shared" si="12"/>
        <v>#DIV/0!</v>
      </c>
      <c r="AY110" s="2" t="e">
        <f t="shared" si="13"/>
        <v>#DIV/0!</v>
      </c>
      <c r="AZ110" s="2" t="e">
        <f t="shared" si="14"/>
        <v>#DIV/0!</v>
      </c>
      <c r="BA110" s="2">
        <f t="shared" si="15"/>
        <v>0.16438356164383561</v>
      </c>
      <c r="BB110" s="2" t="s">
        <v>315</v>
      </c>
      <c r="BC110" s="2">
        <f>VLOOKUP(Y110,Spp!B:H,7,FALSE)</f>
        <v>3</v>
      </c>
      <c r="BD110" s="5" t="str">
        <f>VLOOKUP(Y110,GFQuimbayo!B:C,2,FALSE)</f>
        <v>IN</v>
      </c>
      <c r="BE110" s="5" t="str">
        <f>VLOOKUP(BD110,GFQuimbayo!E:F,2,FALSE)</f>
        <v>Invertebrivores</v>
      </c>
      <c r="BF110" s="2" t="str">
        <f>VLOOKUP(Y110,Spp!B:L,11,FALSE)</f>
        <v>LC</v>
      </c>
    </row>
    <row r="111" spans="1:58">
      <c r="A111" s="2" t="s">
        <v>40</v>
      </c>
      <c r="B111" s="2" t="s">
        <v>41</v>
      </c>
      <c r="C111" s="2" t="s">
        <v>135</v>
      </c>
      <c r="D111" s="2" t="s">
        <v>1446</v>
      </c>
      <c r="E111" s="2" t="s">
        <v>503</v>
      </c>
      <c r="F111" s="2" t="s">
        <v>43</v>
      </c>
      <c r="G111" s="22" t="s">
        <v>315</v>
      </c>
      <c r="H111" s="22" t="s">
        <v>315</v>
      </c>
      <c r="I111" s="9" t="s">
        <v>315</v>
      </c>
      <c r="K111" s="2">
        <v>0</v>
      </c>
      <c r="L111" s="11">
        <v>35140</v>
      </c>
      <c r="M111" s="2">
        <v>1996</v>
      </c>
      <c r="N111" s="2" t="s">
        <v>292</v>
      </c>
      <c r="O111" s="2" t="s">
        <v>136</v>
      </c>
      <c r="P111" s="11">
        <v>42115</v>
      </c>
      <c r="Q111" s="9">
        <v>9</v>
      </c>
      <c r="S111" s="22">
        <v>9</v>
      </c>
      <c r="T111" s="4">
        <v>0.37152777777777773</v>
      </c>
      <c r="U111" s="4">
        <v>0.42222222222222222</v>
      </c>
      <c r="V111" s="4">
        <v>5.0694444444444486E-2</v>
      </c>
      <c r="W111" s="2">
        <v>73</v>
      </c>
      <c r="X111" s="2" t="s">
        <v>298</v>
      </c>
      <c r="Y111" s="6" t="str">
        <f>VLOOKUP(X111,Spp!A:B,2,FALSE)</f>
        <v>Calotomus carolinus</v>
      </c>
      <c r="Z111" s="7">
        <f t="shared" si="10"/>
        <v>100</v>
      </c>
      <c r="AF111" s="2">
        <v>100</v>
      </c>
      <c r="AU111" s="2">
        <f>VLOOKUP(Y111,Spp!B:C,2,FALSE)</f>
        <v>1.2200000000000001E-2</v>
      </c>
      <c r="AV111" s="2">
        <f>VLOOKUP(Y111,Spp!B:D,3,FALSE)</f>
        <v>3.1669999999999998</v>
      </c>
      <c r="AW111" s="2">
        <f t="shared" si="11"/>
        <v>94715.995262848883</v>
      </c>
      <c r="AX111" s="2" t="e">
        <f t="shared" si="12"/>
        <v>#DIV/0!</v>
      </c>
      <c r="AY111" s="2" t="e">
        <f t="shared" si="13"/>
        <v>#DIV/0!</v>
      </c>
      <c r="AZ111" s="2" t="e">
        <f t="shared" si="14"/>
        <v>#DIV/0!</v>
      </c>
      <c r="BA111" s="2">
        <f t="shared" si="15"/>
        <v>1.3698630136986301</v>
      </c>
      <c r="BB111" s="2" t="s">
        <v>315</v>
      </c>
      <c r="BC111" s="2">
        <f>VLOOKUP(Y111,Spp!B:H,7,FALSE)</f>
        <v>2</v>
      </c>
      <c r="BD111" s="5" t="str">
        <f>VLOOKUP(Y111,GFQuimbayo!B:C,2,FALSE)</f>
        <v>HM</v>
      </c>
      <c r="BE111" s="5" t="str">
        <f>VLOOKUP(BD111,GFQuimbayo!E:F,2,FALSE)</f>
        <v>Macroalgae feeders</v>
      </c>
      <c r="BF111" s="2" t="str">
        <f>VLOOKUP(Y111,Spp!B:L,11,FALSE)</f>
        <v>LC</v>
      </c>
    </row>
    <row r="112" spans="1:58">
      <c r="A112" s="2" t="s">
        <v>40</v>
      </c>
      <c r="B112" s="2" t="s">
        <v>41</v>
      </c>
      <c r="C112" s="2" t="s">
        <v>135</v>
      </c>
      <c r="D112" s="2" t="s">
        <v>1446</v>
      </c>
      <c r="E112" s="2" t="s">
        <v>503</v>
      </c>
      <c r="F112" s="2" t="s">
        <v>43</v>
      </c>
      <c r="G112" s="22" t="s">
        <v>315</v>
      </c>
      <c r="H112" s="22" t="s">
        <v>315</v>
      </c>
      <c r="I112" s="9" t="s">
        <v>315</v>
      </c>
      <c r="K112" s="2">
        <v>0</v>
      </c>
      <c r="L112" s="11">
        <v>35140</v>
      </c>
      <c r="M112" s="2">
        <v>1996</v>
      </c>
      <c r="N112" s="2" t="s">
        <v>292</v>
      </c>
      <c r="O112" s="2" t="s">
        <v>136</v>
      </c>
      <c r="P112" s="11">
        <v>42115</v>
      </c>
      <c r="Q112" s="9">
        <v>9</v>
      </c>
      <c r="S112" s="22">
        <v>9</v>
      </c>
      <c r="T112" s="4">
        <v>0.37152777777777773</v>
      </c>
      <c r="U112" s="4">
        <v>0.42222222222222222</v>
      </c>
      <c r="V112" s="4">
        <v>5.0694444444444486E-2</v>
      </c>
      <c r="W112" s="2">
        <v>73</v>
      </c>
      <c r="X112" s="2" t="s">
        <v>70</v>
      </c>
      <c r="Y112" s="6" t="str">
        <f>VLOOKUP(X112,Spp!A:B,2,FALSE)</f>
        <v>Chaetodon humeralis</v>
      </c>
      <c r="Z112" s="7">
        <f t="shared" si="10"/>
        <v>20</v>
      </c>
      <c r="AB112" s="2">
        <v>8</v>
      </c>
      <c r="AC112" s="2">
        <v>8</v>
      </c>
      <c r="AD112" s="2">
        <v>4</v>
      </c>
      <c r="AU112" s="2">
        <f>VLOOKUP(Y112,Spp!B:C,2,FALSE)</f>
        <v>2.9600000000000001E-2</v>
      </c>
      <c r="AV112" s="2">
        <f>VLOOKUP(Y112,Spp!B:D,3,FALSE)</f>
        <v>2.9895</v>
      </c>
      <c r="AW112" s="2">
        <f t="shared" si="11"/>
        <v>1163.9678221670874</v>
      </c>
      <c r="AX112" s="2" t="e">
        <f t="shared" si="12"/>
        <v>#DIV/0!</v>
      </c>
      <c r="AY112" s="2" t="e">
        <f t="shared" si="13"/>
        <v>#DIV/0!</v>
      </c>
      <c r="AZ112" s="2" t="e">
        <f t="shared" si="14"/>
        <v>#DIV/0!</v>
      </c>
      <c r="BA112" s="2">
        <f t="shared" si="15"/>
        <v>0.27397260273972601</v>
      </c>
      <c r="BB112" s="2" t="s">
        <v>315</v>
      </c>
      <c r="BC112" s="2">
        <f>VLOOKUP(Y112,Spp!B:H,7,FALSE)</f>
        <v>2.7</v>
      </c>
      <c r="BD112" s="5" t="str">
        <f>VLOOKUP(Y112,GFQuimbayo!B:C,2,FALSE)</f>
        <v>OM</v>
      </c>
      <c r="BE112" s="5" t="str">
        <f>VLOOKUP(BD112,GFQuimbayo!E:F,2,FALSE)</f>
        <v>Omnivores</v>
      </c>
      <c r="BF112" s="2" t="str">
        <f>VLOOKUP(Y112,Spp!B:L,11,FALSE)</f>
        <v>LC</v>
      </c>
    </row>
    <row r="113" spans="1:58">
      <c r="A113" s="2" t="s">
        <v>40</v>
      </c>
      <c r="B113" s="2" t="s">
        <v>41</v>
      </c>
      <c r="C113" s="2" t="s">
        <v>135</v>
      </c>
      <c r="D113" s="2" t="s">
        <v>1446</v>
      </c>
      <c r="E113" s="2" t="s">
        <v>503</v>
      </c>
      <c r="F113" s="2" t="s">
        <v>43</v>
      </c>
      <c r="G113" s="22" t="s">
        <v>315</v>
      </c>
      <c r="H113" s="22" t="s">
        <v>315</v>
      </c>
      <c r="I113" s="9" t="s">
        <v>315</v>
      </c>
      <c r="K113" s="2">
        <v>0</v>
      </c>
      <c r="L113" s="11">
        <v>35140</v>
      </c>
      <c r="M113" s="2">
        <v>1996</v>
      </c>
      <c r="N113" s="2" t="s">
        <v>292</v>
      </c>
      <c r="O113" s="2" t="s">
        <v>136</v>
      </c>
      <c r="P113" s="11">
        <v>42115</v>
      </c>
      <c r="Q113" s="9">
        <v>9</v>
      </c>
      <c r="S113" s="22">
        <v>9</v>
      </c>
      <c r="T113" s="4">
        <v>0.37152777777777773</v>
      </c>
      <c r="U113" s="4">
        <v>0.42222222222222222</v>
      </c>
      <c r="V113" s="4">
        <v>5.0694444444444486E-2</v>
      </c>
      <c r="W113" s="2">
        <v>73</v>
      </c>
      <c r="X113" s="2" t="s">
        <v>109</v>
      </c>
      <c r="Y113" s="6" t="str">
        <f>VLOOKUP(X113,Spp!A:B,2,FALSE)</f>
        <v>Chromis atrilobata</v>
      </c>
      <c r="Z113" s="7">
        <f t="shared" si="10"/>
        <v>1050</v>
      </c>
      <c r="AB113" s="2">
        <v>50</v>
      </c>
      <c r="AC113" s="2">
        <v>1000</v>
      </c>
      <c r="AU113" s="2">
        <f>VLOOKUP(Y113,Spp!B:C,2,FALSE)</f>
        <v>5.2300000000000003E-3</v>
      </c>
      <c r="AV113" s="2">
        <f>VLOOKUP(Y113,Spp!B:D,3,FALSE)</f>
        <v>3.41655</v>
      </c>
      <c r="AW113" s="2">
        <f t="shared" si="11"/>
        <v>29506.963345776909</v>
      </c>
      <c r="AX113" s="2" t="e">
        <f t="shared" si="12"/>
        <v>#DIV/0!</v>
      </c>
      <c r="AY113" s="2" t="e">
        <f t="shared" si="13"/>
        <v>#DIV/0!</v>
      </c>
      <c r="AZ113" s="2" t="e">
        <f t="shared" si="14"/>
        <v>#DIV/0!</v>
      </c>
      <c r="BA113" s="2">
        <f t="shared" si="15"/>
        <v>14.383561643835616</v>
      </c>
      <c r="BB113" s="2" t="s">
        <v>315</v>
      </c>
      <c r="BC113" s="2">
        <f>VLOOKUP(Y113,Spp!B:H,7,FALSE)</f>
        <v>3.4</v>
      </c>
      <c r="BD113" s="5" t="str">
        <f>VLOOKUP(Y113,GFQuimbayo!B:C,2,FALSE)</f>
        <v>PK</v>
      </c>
      <c r="BE113" s="5" t="str">
        <f>VLOOKUP(BD113,GFQuimbayo!E:F,2,FALSE)</f>
        <v>Planktivores</v>
      </c>
      <c r="BF113" s="2" t="str">
        <f>VLOOKUP(Y113,Spp!B:L,11,FALSE)</f>
        <v>LC</v>
      </c>
    </row>
    <row r="114" spans="1:58">
      <c r="A114" s="2" t="s">
        <v>40</v>
      </c>
      <c r="B114" s="2" t="s">
        <v>41</v>
      </c>
      <c r="C114" s="2" t="s">
        <v>135</v>
      </c>
      <c r="D114" s="2" t="s">
        <v>1446</v>
      </c>
      <c r="E114" s="2" t="s">
        <v>503</v>
      </c>
      <c r="F114" s="2" t="s">
        <v>43</v>
      </c>
      <c r="G114" s="22" t="s">
        <v>315</v>
      </c>
      <c r="H114" s="22" t="s">
        <v>315</v>
      </c>
      <c r="I114" s="9" t="s">
        <v>315</v>
      </c>
      <c r="K114" s="2">
        <v>0</v>
      </c>
      <c r="L114" s="11">
        <v>35140</v>
      </c>
      <c r="M114" s="2">
        <v>1996</v>
      </c>
      <c r="N114" s="2" t="s">
        <v>292</v>
      </c>
      <c r="O114" s="2" t="s">
        <v>136</v>
      </c>
      <c r="P114" s="11">
        <v>42115</v>
      </c>
      <c r="Q114" s="9">
        <v>9</v>
      </c>
      <c r="S114" s="22">
        <v>9</v>
      </c>
      <c r="T114" s="4">
        <v>0.37152777777777773</v>
      </c>
      <c r="U114" s="4">
        <v>0.42222222222222222</v>
      </c>
      <c r="V114" s="4">
        <v>5.0694444444444486E-2</v>
      </c>
      <c r="W114" s="2">
        <v>73</v>
      </c>
      <c r="X114" s="2" t="s">
        <v>61</v>
      </c>
      <c r="Y114" s="6" t="str">
        <f>VLOOKUP(X114,Spp!A:B,2,FALSE)</f>
        <v>Cirrhitichthys oxycephalus</v>
      </c>
      <c r="Z114" s="7">
        <f t="shared" si="10"/>
        <v>1</v>
      </c>
      <c r="AH114" s="2">
        <v>1</v>
      </c>
      <c r="AU114" s="2">
        <f>VLOOKUP(Y114,Spp!B:C,2,FALSE)</f>
        <v>3.32E-2</v>
      </c>
      <c r="AV114" s="2">
        <f>VLOOKUP(Y114,Spp!B:D,3,FALSE)</f>
        <v>3</v>
      </c>
      <c r="AW114" s="2">
        <f t="shared" si="11"/>
        <v>5523.65</v>
      </c>
      <c r="AX114" s="2" t="e">
        <f t="shared" si="12"/>
        <v>#DIV/0!</v>
      </c>
      <c r="AY114" s="2" t="e">
        <f t="shared" si="13"/>
        <v>#DIV/0!</v>
      </c>
      <c r="AZ114" s="2" t="e">
        <f t="shared" si="14"/>
        <v>#DIV/0!</v>
      </c>
      <c r="BA114" s="2">
        <f t="shared" si="15"/>
        <v>1.3698630136986301E-2</v>
      </c>
      <c r="BB114" s="2" t="s">
        <v>315</v>
      </c>
      <c r="BC114" s="2">
        <f>VLOOKUP(Y114,Spp!B:H,7,FALSE)</f>
        <v>3.9</v>
      </c>
      <c r="BD114" s="5" t="str">
        <f>VLOOKUP(Y114,GFQuimbayo!B:C,2,FALSE)</f>
        <v>IN</v>
      </c>
      <c r="BE114" s="5" t="str">
        <f>VLOOKUP(BD114,GFQuimbayo!E:F,2,FALSE)</f>
        <v>Invertebrivores</v>
      </c>
      <c r="BF114" s="2" t="str">
        <f>VLOOKUP(Y114,Spp!B:L,11,FALSE)</f>
        <v>NE</v>
      </c>
    </row>
    <row r="115" spans="1:58">
      <c r="A115" s="2" t="s">
        <v>40</v>
      </c>
      <c r="B115" s="2" t="s">
        <v>41</v>
      </c>
      <c r="C115" s="2" t="s">
        <v>135</v>
      </c>
      <c r="D115" s="2" t="s">
        <v>1446</v>
      </c>
      <c r="E115" s="2" t="s">
        <v>503</v>
      </c>
      <c r="F115" s="2" t="s">
        <v>43</v>
      </c>
      <c r="G115" s="22" t="s">
        <v>315</v>
      </c>
      <c r="H115" s="22" t="s">
        <v>315</v>
      </c>
      <c r="I115" s="9" t="s">
        <v>315</v>
      </c>
      <c r="K115" s="2">
        <v>0</v>
      </c>
      <c r="L115" s="11">
        <v>35140</v>
      </c>
      <c r="M115" s="2">
        <v>1996</v>
      </c>
      <c r="N115" s="2" t="s">
        <v>292</v>
      </c>
      <c r="O115" s="2" t="s">
        <v>136</v>
      </c>
      <c r="P115" s="11">
        <v>42115</v>
      </c>
      <c r="Q115" s="9">
        <v>9</v>
      </c>
      <c r="S115" s="22">
        <v>9</v>
      </c>
      <c r="T115" s="4">
        <v>0.37152777777777773</v>
      </c>
      <c r="U115" s="4">
        <v>0.42222222222222222</v>
      </c>
      <c r="V115" s="4">
        <v>5.0694444444444486E-2</v>
      </c>
      <c r="W115" s="2">
        <v>73</v>
      </c>
      <c r="X115" s="2" t="s">
        <v>269</v>
      </c>
      <c r="Y115" s="6" t="str">
        <f>VLOOKUP(X115,Spp!A:B,2,FALSE)</f>
        <v>Cirrhitus rivulatus</v>
      </c>
      <c r="Z115" s="7">
        <f t="shared" si="10"/>
        <v>4</v>
      </c>
      <c r="AE115" s="2">
        <v>4</v>
      </c>
      <c r="AU115" s="2">
        <f>VLOOKUP(Y115,Spp!B:C,2,FALSE)</f>
        <v>2.76E-2</v>
      </c>
      <c r="AV115" s="2">
        <f>VLOOKUP(Y115,Spp!B:D,3,FALSE)</f>
        <v>3</v>
      </c>
      <c r="AW115" s="2">
        <f t="shared" si="11"/>
        <v>1725</v>
      </c>
      <c r="AX115" s="2" t="e">
        <f t="shared" si="12"/>
        <v>#DIV/0!</v>
      </c>
      <c r="AY115" s="2" t="e">
        <f t="shared" si="13"/>
        <v>#DIV/0!</v>
      </c>
      <c r="AZ115" s="2" t="e">
        <f t="shared" si="14"/>
        <v>#DIV/0!</v>
      </c>
      <c r="BA115" s="2">
        <f t="shared" si="15"/>
        <v>5.4794520547945202E-2</v>
      </c>
      <c r="BB115" s="2" t="s">
        <v>315</v>
      </c>
      <c r="BC115" s="2">
        <f>VLOOKUP(Y115,Spp!B:H,7,FALSE)</f>
        <v>4</v>
      </c>
      <c r="BD115" s="5" t="str">
        <f>VLOOKUP(Y115,GFQuimbayo!B:C,2,FALSE)</f>
        <v>IN</v>
      </c>
      <c r="BE115" s="5" t="str">
        <f>VLOOKUP(BD115,GFQuimbayo!E:F,2,FALSE)</f>
        <v>Invertebrivores</v>
      </c>
      <c r="BF115" s="2" t="str">
        <f>VLOOKUP(Y115,Spp!B:L,11,FALSE)</f>
        <v>LC</v>
      </c>
    </row>
    <row r="116" spans="1:58">
      <c r="A116" s="2" t="s">
        <v>40</v>
      </c>
      <c r="B116" s="2" t="s">
        <v>41</v>
      </c>
      <c r="C116" s="2" t="s">
        <v>135</v>
      </c>
      <c r="D116" s="2" t="s">
        <v>1446</v>
      </c>
      <c r="E116" s="2" t="s">
        <v>503</v>
      </c>
      <c r="F116" s="2" t="s">
        <v>43</v>
      </c>
      <c r="G116" s="22" t="s">
        <v>315</v>
      </c>
      <c r="H116" s="22" t="s">
        <v>315</v>
      </c>
      <c r="I116" s="9" t="s">
        <v>315</v>
      </c>
      <c r="K116" s="2">
        <v>0</v>
      </c>
      <c r="L116" s="11">
        <v>35140</v>
      </c>
      <c r="M116" s="2">
        <v>1996</v>
      </c>
      <c r="N116" s="2" t="s">
        <v>292</v>
      </c>
      <c r="O116" s="2" t="s">
        <v>136</v>
      </c>
      <c r="P116" s="11">
        <v>42115</v>
      </c>
      <c r="Q116" s="9">
        <v>9</v>
      </c>
      <c r="S116" s="22">
        <v>9</v>
      </c>
      <c r="T116" s="4">
        <v>0.37152777777777773</v>
      </c>
      <c r="U116" s="4">
        <v>0.42222222222222222</v>
      </c>
      <c r="V116" s="4">
        <v>5.0694444444444486E-2</v>
      </c>
      <c r="W116" s="2">
        <v>73</v>
      </c>
      <c r="X116" s="2" t="s">
        <v>125</v>
      </c>
      <c r="Y116" s="6" t="str">
        <f>VLOOKUP(X116,Spp!A:B,2,FALSE)</f>
        <v>Diodon holocanthus</v>
      </c>
      <c r="Z116" s="7">
        <f t="shared" si="10"/>
        <v>8</v>
      </c>
      <c r="AE116" s="2">
        <v>6</v>
      </c>
      <c r="AF116" s="2">
        <v>2</v>
      </c>
      <c r="AU116" s="2">
        <f>VLOOKUP(Y116,Spp!B:C,2,FALSE)</f>
        <v>2.1899999999999999E-2</v>
      </c>
      <c r="AV116" s="2">
        <f>VLOOKUP(Y116,Spp!B:D,3,FALSE)</f>
        <v>3</v>
      </c>
      <c r="AW116" s="2">
        <f t="shared" si="11"/>
        <v>3931.05</v>
      </c>
      <c r="AX116" s="2" t="e">
        <f t="shared" si="12"/>
        <v>#DIV/0!</v>
      </c>
      <c r="AY116" s="2" t="e">
        <f t="shared" si="13"/>
        <v>#DIV/0!</v>
      </c>
      <c r="AZ116" s="2" t="e">
        <f t="shared" si="14"/>
        <v>#DIV/0!</v>
      </c>
      <c r="BA116" s="2">
        <f t="shared" si="15"/>
        <v>0.1095890410958904</v>
      </c>
      <c r="BB116" s="2" t="s">
        <v>315</v>
      </c>
      <c r="BC116" s="2">
        <f>VLOOKUP(Y116,Spp!B:H,7,FALSE)</f>
        <v>3.3</v>
      </c>
      <c r="BD116" s="5" t="str">
        <f>VLOOKUP(Y116,GFQuimbayo!B:C,2,FALSE)</f>
        <v>IN</v>
      </c>
      <c r="BE116" s="5" t="str">
        <f>VLOOKUP(BD116,GFQuimbayo!E:F,2,FALSE)</f>
        <v>Invertebrivores</v>
      </c>
      <c r="BF116" s="2" t="str">
        <f>VLOOKUP(Y116,Spp!B:L,11,FALSE)</f>
        <v>NE</v>
      </c>
    </row>
    <row r="117" spans="1:58">
      <c r="A117" s="2" t="s">
        <v>40</v>
      </c>
      <c r="B117" s="2" t="s">
        <v>41</v>
      </c>
      <c r="C117" s="2" t="s">
        <v>135</v>
      </c>
      <c r="D117" s="2" t="s">
        <v>1446</v>
      </c>
      <c r="E117" s="2" t="s">
        <v>503</v>
      </c>
      <c r="F117" s="2" t="s">
        <v>43</v>
      </c>
      <c r="G117" s="22" t="s">
        <v>315</v>
      </c>
      <c r="H117" s="22" t="s">
        <v>315</v>
      </c>
      <c r="I117" s="9" t="s">
        <v>315</v>
      </c>
      <c r="K117" s="2">
        <v>0</v>
      </c>
      <c r="L117" s="11">
        <v>35140</v>
      </c>
      <c r="M117" s="2">
        <v>1996</v>
      </c>
      <c r="N117" s="2" t="s">
        <v>292</v>
      </c>
      <c r="O117" s="2" t="s">
        <v>136</v>
      </c>
      <c r="P117" s="11">
        <v>42115</v>
      </c>
      <c r="Q117" s="9">
        <v>9</v>
      </c>
      <c r="S117" s="22">
        <v>9</v>
      </c>
      <c r="T117" s="4">
        <v>0.37152777777777773</v>
      </c>
      <c r="U117" s="4">
        <v>0.42222222222222222</v>
      </c>
      <c r="V117" s="4">
        <v>5.0694444444444486E-2</v>
      </c>
      <c r="W117" s="2">
        <v>73</v>
      </c>
      <c r="X117" s="2" t="s">
        <v>256</v>
      </c>
      <c r="Y117" s="6" t="str">
        <f>VLOOKUP(X117,Spp!A:B,2,FALSE)</f>
        <v>Fistularia commersonii</v>
      </c>
      <c r="Z117" s="7">
        <f t="shared" si="10"/>
        <v>3</v>
      </c>
      <c r="AJ117" s="2">
        <v>3</v>
      </c>
      <c r="AU117" s="2">
        <f>VLOOKUP(Y117,Spp!B:C,2,FALSE)</f>
        <v>5.9999999999999995E-4</v>
      </c>
      <c r="AV117" s="2">
        <f>VLOOKUP(Y117,Spp!B:D,3,FALSE)</f>
        <v>3</v>
      </c>
      <c r="AW117" s="2">
        <f t="shared" si="11"/>
        <v>759.37499999999989</v>
      </c>
      <c r="AX117" s="2" t="e">
        <f t="shared" si="12"/>
        <v>#DIV/0!</v>
      </c>
      <c r="AY117" s="2" t="e">
        <f t="shared" si="13"/>
        <v>#DIV/0!</v>
      </c>
      <c r="AZ117" s="2" t="e">
        <f t="shared" si="14"/>
        <v>#DIV/0!</v>
      </c>
      <c r="BA117" s="2">
        <f t="shared" si="15"/>
        <v>4.1095890410958902E-2</v>
      </c>
      <c r="BB117" s="2" t="s">
        <v>315</v>
      </c>
      <c r="BC117" s="2">
        <f>VLOOKUP(Y117,Spp!B:H,7,FALSE)</f>
        <v>4.3</v>
      </c>
      <c r="BD117" s="5" t="str">
        <f>VLOOKUP(Y117,GFQuimbayo!B:C,2,FALSE)</f>
        <v>PS</v>
      </c>
      <c r="BE117" s="5" t="str">
        <f>VLOOKUP(BD117,GFQuimbayo!E:F,2,FALSE)</f>
        <v>Piscivores</v>
      </c>
      <c r="BF117" s="2" t="str">
        <f>VLOOKUP(Y117,Spp!B:L,11,FALSE)</f>
        <v>NE</v>
      </c>
    </row>
    <row r="118" spans="1:58">
      <c r="A118" s="2" t="s">
        <v>40</v>
      </c>
      <c r="B118" s="2" t="s">
        <v>41</v>
      </c>
      <c r="C118" s="2" t="s">
        <v>135</v>
      </c>
      <c r="D118" s="2" t="s">
        <v>1446</v>
      </c>
      <c r="E118" s="2" t="s">
        <v>503</v>
      </c>
      <c r="F118" s="2" t="s">
        <v>43</v>
      </c>
      <c r="G118" s="22" t="s">
        <v>315</v>
      </c>
      <c r="H118" s="22" t="s">
        <v>315</v>
      </c>
      <c r="I118" s="9" t="s">
        <v>315</v>
      </c>
      <c r="K118" s="2">
        <v>0</v>
      </c>
      <c r="L118" s="11">
        <v>35140</v>
      </c>
      <c r="M118" s="2">
        <v>1996</v>
      </c>
      <c r="N118" s="2" t="s">
        <v>292</v>
      </c>
      <c r="O118" s="2" t="s">
        <v>136</v>
      </c>
      <c r="P118" s="11">
        <v>42115</v>
      </c>
      <c r="Q118" s="9">
        <v>9</v>
      </c>
      <c r="S118" s="22">
        <v>9</v>
      </c>
      <c r="T118" s="4">
        <v>0.37152777777777773</v>
      </c>
      <c r="U118" s="4">
        <v>0.42222222222222222</v>
      </c>
      <c r="V118" s="4">
        <v>5.0694444444444486E-2</v>
      </c>
      <c r="W118" s="2">
        <v>73</v>
      </c>
      <c r="X118" s="2" t="s">
        <v>64</v>
      </c>
      <c r="Y118" s="6" t="str">
        <f>VLOOKUP(X118,Spp!A:B,2,FALSE)</f>
        <v>Johnrandallia nigrirostris</v>
      </c>
      <c r="Z118" s="7">
        <f t="shared" si="10"/>
        <v>6</v>
      </c>
      <c r="AD118" s="2">
        <v>6</v>
      </c>
      <c r="AU118" s="2">
        <f>VLOOKUP(Y118,Spp!B:C,2,FALSE)</f>
        <v>2.5600000000000001E-2</v>
      </c>
      <c r="AV118" s="2">
        <f>VLOOKUP(Y118,Spp!B:D,3,FALSE)</f>
        <v>3.0005999999999999</v>
      </c>
      <c r="AW118" s="2">
        <f t="shared" si="11"/>
        <v>824.61491284080489</v>
      </c>
      <c r="AX118" s="2" t="e">
        <f t="shared" si="12"/>
        <v>#DIV/0!</v>
      </c>
      <c r="AY118" s="2" t="e">
        <f t="shared" si="13"/>
        <v>#DIV/0!</v>
      </c>
      <c r="AZ118" s="2" t="e">
        <f t="shared" si="14"/>
        <v>#DIV/0!</v>
      </c>
      <c r="BA118" s="2">
        <f t="shared" si="15"/>
        <v>8.2191780821917804E-2</v>
      </c>
      <c r="BB118" s="2" t="s">
        <v>315</v>
      </c>
      <c r="BC118" s="2">
        <f>VLOOKUP(Y118,Spp!B:H,7,FALSE)</f>
        <v>3</v>
      </c>
      <c r="BD118" s="5" t="str">
        <f>VLOOKUP(Y118,GFQuimbayo!B:C,2,FALSE)</f>
        <v>IN</v>
      </c>
      <c r="BE118" s="5" t="str">
        <f>VLOOKUP(BD118,GFQuimbayo!E:F,2,FALSE)</f>
        <v>Invertebrivores</v>
      </c>
      <c r="BF118" s="2" t="str">
        <f>VLOOKUP(Y118,Spp!B:L,11,FALSE)</f>
        <v>LC</v>
      </c>
    </row>
    <row r="119" spans="1:58">
      <c r="A119" s="2" t="s">
        <v>40</v>
      </c>
      <c r="B119" s="2" t="s">
        <v>41</v>
      </c>
      <c r="C119" s="2" t="s">
        <v>135</v>
      </c>
      <c r="D119" s="2" t="s">
        <v>1446</v>
      </c>
      <c r="E119" s="2" t="s">
        <v>503</v>
      </c>
      <c r="F119" s="2" t="s">
        <v>43</v>
      </c>
      <c r="G119" s="22" t="s">
        <v>315</v>
      </c>
      <c r="H119" s="22" t="s">
        <v>315</v>
      </c>
      <c r="I119" s="9" t="s">
        <v>315</v>
      </c>
      <c r="K119" s="2">
        <v>0</v>
      </c>
      <c r="L119" s="11">
        <v>35140</v>
      </c>
      <c r="M119" s="2">
        <v>1996</v>
      </c>
      <c r="N119" s="2" t="s">
        <v>292</v>
      </c>
      <c r="O119" s="2" t="s">
        <v>136</v>
      </c>
      <c r="P119" s="11">
        <v>42115</v>
      </c>
      <c r="Q119" s="9">
        <v>9</v>
      </c>
      <c r="S119" s="22">
        <v>9</v>
      </c>
      <c r="T119" s="4">
        <v>0.37152777777777773</v>
      </c>
      <c r="U119" s="4">
        <v>0.42222222222222222</v>
      </c>
      <c r="V119" s="4">
        <v>5.0694444444444486E-2</v>
      </c>
      <c r="W119" s="2">
        <v>73</v>
      </c>
      <c r="X119" s="2" t="s">
        <v>295</v>
      </c>
      <c r="Y119" s="6" t="str">
        <f>VLOOKUP(X119,Spp!A:B,2,FALSE)</f>
        <v>Cephalopholis panamensis</v>
      </c>
      <c r="Z119" s="7">
        <f t="shared" si="10"/>
        <v>12</v>
      </c>
      <c r="AE119" s="2">
        <v>12</v>
      </c>
      <c r="AU119" s="2">
        <f>VLOOKUP(Y119,Spp!B:C,2,FALSE)</f>
        <v>2.1700000000000001E-2</v>
      </c>
      <c r="AV119" s="2">
        <f>VLOOKUP(Y119,Spp!B:D,3,FALSE)</f>
        <v>3.0350000000000001</v>
      </c>
      <c r="AW119" s="2">
        <f t="shared" si="11"/>
        <v>4553.9567973340345</v>
      </c>
      <c r="AX119" s="2" t="e">
        <f t="shared" si="12"/>
        <v>#DIV/0!</v>
      </c>
      <c r="AY119" s="2" t="e">
        <f t="shared" si="13"/>
        <v>#DIV/0!</v>
      </c>
      <c r="AZ119" s="2" t="e">
        <f t="shared" si="14"/>
        <v>#DIV/0!</v>
      </c>
      <c r="BA119" s="2">
        <f t="shared" si="15"/>
        <v>0.16438356164383561</v>
      </c>
      <c r="BB119" s="2" t="s">
        <v>315</v>
      </c>
      <c r="BC119" s="2">
        <f>VLOOKUP(Y119,Spp!B:H,7,FALSE)</f>
        <v>4</v>
      </c>
      <c r="BD119" s="5" t="str">
        <f>VLOOKUP(Y119,GFQuimbayo!B:C,2,FALSE)</f>
        <v>PS</v>
      </c>
      <c r="BE119" s="5" t="str">
        <f>VLOOKUP(BD119,GFQuimbayo!E:F,2,FALSE)</f>
        <v>Piscivores</v>
      </c>
      <c r="BF119" s="2" t="str">
        <f>VLOOKUP(Y119,Spp!B:L,11,FALSE)</f>
        <v>LC</v>
      </c>
    </row>
    <row r="120" spans="1:58">
      <c r="A120" s="2" t="s">
        <v>40</v>
      </c>
      <c r="B120" s="2" t="s">
        <v>41</v>
      </c>
      <c r="C120" s="2" t="s">
        <v>135</v>
      </c>
      <c r="D120" s="2" t="s">
        <v>1446</v>
      </c>
      <c r="E120" s="2" t="s">
        <v>503</v>
      </c>
      <c r="F120" s="2" t="s">
        <v>43</v>
      </c>
      <c r="G120" s="22" t="s">
        <v>315</v>
      </c>
      <c r="H120" s="22" t="s">
        <v>315</v>
      </c>
      <c r="I120" s="9" t="s">
        <v>315</v>
      </c>
      <c r="K120" s="2">
        <v>0</v>
      </c>
      <c r="L120" s="11">
        <v>35140</v>
      </c>
      <c r="M120" s="2">
        <v>1996</v>
      </c>
      <c r="N120" s="2" t="s">
        <v>292</v>
      </c>
      <c r="O120" s="2" t="s">
        <v>136</v>
      </c>
      <c r="P120" s="11">
        <v>42115</v>
      </c>
      <c r="Q120" s="9">
        <v>9</v>
      </c>
      <c r="S120" s="22">
        <v>9</v>
      </c>
      <c r="T120" s="4">
        <v>0.37152777777777773</v>
      </c>
      <c r="U120" s="4">
        <v>0.42222222222222222</v>
      </c>
      <c r="V120" s="4">
        <v>5.0694444444444486E-2</v>
      </c>
      <c r="W120" s="2">
        <v>73</v>
      </c>
      <c r="X120" s="2" t="s">
        <v>255</v>
      </c>
      <c r="Y120" s="6" t="str">
        <f>VLOOKUP(X120,Spp!A:B,2,FALSE)</f>
        <v>Gnathanodon speciosus</v>
      </c>
      <c r="Z120" s="7">
        <f t="shared" si="10"/>
        <v>34</v>
      </c>
      <c r="AF120" s="2">
        <v>34</v>
      </c>
      <c r="AU120" s="2">
        <f>VLOOKUP(Y120,Spp!B:C,2,FALSE)</f>
        <v>3.9E-2</v>
      </c>
      <c r="AV120" s="2">
        <f>VLOOKUP(Y120,Spp!B:D,3,FALSE)</f>
        <v>2.84</v>
      </c>
      <c r="AW120" s="2">
        <f t="shared" si="11"/>
        <v>32188.205847024808</v>
      </c>
      <c r="AX120" s="2" t="e">
        <f t="shared" si="12"/>
        <v>#DIV/0!</v>
      </c>
      <c r="AY120" s="2" t="e">
        <f t="shared" si="13"/>
        <v>#DIV/0!</v>
      </c>
      <c r="AZ120" s="2" t="e">
        <f t="shared" si="14"/>
        <v>#DIV/0!</v>
      </c>
      <c r="BA120" s="2">
        <f t="shared" si="15"/>
        <v>0.46575342465753422</v>
      </c>
      <c r="BB120" s="2" t="s">
        <v>315</v>
      </c>
      <c r="BC120" s="2">
        <f>VLOOKUP(Y120,Spp!B:H,7,FALSE)</f>
        <v>3.8</v>
      </c>
      <c r="BD120" s="5" t="str">
        <f>VLOOKUP(Y120,GFQuimbayo!B:C,2,FALSE)</f>
        <v>IN</v>
      </c>
      <c r="BE120" s="5" t="str">
        <f>VLOOKUP(BD120,GFQuimbayo!E:F,2,FALSE)</f>
        <v>Invertebrivores</v>
      </c>
      <c r="BF120" s="2" t="str">
        <f>VLOOKUP(Y120,Spp!B:L,11,FALSE)</f>
        <v>NE</v>
      </c>
    </row>
    <row r="121" spans="1:58">
      <c r="A121" s="2" t="s">
        <v>40</v>
      </c>
      <c r="B121" s="2" t="s">
        <v>41</v>
      </c>
      <c r="C121" s="2" t="s">
        <v>135</v>
      </c>
      <c r="D121" s="2" t="s">
        <v>1446</v>
      </c>
      <c r="E121" s="2" t="s">
        <v>503</v>
      </c>
      <c r="F121" s="2" t="s">
        <v>43</v>
      </c>
      <c r="G121" s="22" t="s">
        <v>315</v>
      </c>
      <c r="H121" s="22" t="s">
        <v>315</v>
      </c>
      <c r="I121" s="9" t="s">
        <v>315</v>
      </c>
      <c r="K121" s="2">
        <v>0</v>
      </c>
      <c r="L121" s="11">
        <v>35140</v>
      </c>
      <c r="M121" s="2">
        <v>1996</v>
      </c>
      <c r="N121" s="2" t="s">
        <v>292</v>
      </c>
      <c r="O121" s="2" t="s">
        <v>136</v>
      </c>
      <c r="P121" s="11">
        <v>42115</v>
      </c>
      <c r="Q121" s="9">
        <v>9</v>
      </c>
      <c r="S121" s="22">
        <v>9</v>
      </c>
      <c r="T121" s="4">
        <v>0.37152777777777773</v>
      </c>
      <c r="U121" s="4">
        <v>0.42222222222222222</v>
      </c>
      <c r="V121" s="4">
        <v>5.0694444444444486E-2</v>
      </c>
      <c r="W121" s="2">
        <v>73</v>
      </c>
      <c r="X121" s="2" t="s">
        <v>293</v>
      </c>
      <c r="Y121" s="6" t="str">
        <f>VLOOKUP(X121,Spp!A:B,2,FALSE)</f>
        <v>Gymnothorax panamensis</v>
      </c>
      <c r="Z121" s="7">
        <f t="shared" si="10"/>
        <v>1</v>
      </c>
      <c r="AG121" s="2">
        <v>1</v>
      </c>
      <c r="AU121" s="2">
        <f>VLOOKUP(Y121,Spp!B:C,2,FALSE)</f>
        <v>6.9999999999999999E-4</v>
      </c>
      <c r="AV121" s="2">
        <f>VLOOKUP(Y121,Spp!B:D,3,FALSE)</f>
        <v>3.218</v>
      </c>
      <c r="AW121" s="2">
        <f t="shared" si="11"/>
        <v>146.26348239219229</v>
      </c>
      <c r="AX121" s="2" t="e">
        <f t="shared" si="12"/>
        <v>#DIV/0!</v>
      </c>
      <c r="AY121" s="2" t="e">
        <f t="shared" si="13"/>
        <v>#DIV/0!</v>
      </c>
      <c r="AZ121" s="2" t="e">
        <f t="shared" si="14"/>
        <v>#DIV/0!</v>
      </c>
      <c r="BA121" s="2">
        <f t="shared" si="15"/>
        <v>1.3698630136986301E-2</v>
      </c>
      <c r="BB121" s="2" t="s">
        <v>315</v>
      </c>
      <c r="BC121" s="2">
        <f>VLOOKUP(Y121,Spp!B:H,7,FALSE)</f>
        <v>4</v>
      </c>
      <c r="BD121" s="5" t="str">
        <f>VLOOKUP(Y121,GFQuimbayo!B:C,2,FALSE)</f>
        <v>PS</v>
      </c>
      <c r="BE121" s="5" t="str">
        <f>VLOOKUP(BD121,GFQuimbayo!E:F,2,FALSE)</f>
        <v>Piscivores</v>
      </c>
      <c r="BF121" s="2" t="str">
        <f>VLOOKUP(Y121,Spp!B:L,11,FALSE)</f>
        <v>LC</v>
      </c>
    </row>
    <row r="122" spans="1:58">
      <c r="A122" s="2" t="s">
        <v>40</v>
      </c>
      <c r="B122" s="2" t="s">
        <v>41</v>
      </c>
      <c r="C122" s="2" t="s">
        <v>135</v>
      </c>
      <c r="D122" s="2" t="s">
        <v>1446</v>
      </c>
      <c r="E122" s="2" t="s">
        <v>503</v>
      </c>
      <c r="F122" s="2" t="s">
        <v>43</v>
      </c>
      <c r="G122" s="22" t="s">
        <v>315</v>
      </c>
      <c r="H122" s="22" t="s">
        <v>315</v>
      </c>
      <c r="I122" s="9" t="s">
        <v>315</v>
      </c>
      <c r="K122" s="2">
        <v>0</v>
      </c>
      <c r="L122" s="11">
        <v>35140</v>
      </c>
      <c r="M122" s="2">
        <v>1996</v>
      </c>
      <c r="N122" s="2" t="s">
        <v>292</v>
      </c>
      <c r="O122" s="2" t="s">
        <v>136</v>
      </c>
      <c r="P122" s="11">
        <v>42115</v>
      </c>
      <c r="Q122" s="9">
        <v>9</v>
      </c>
      <c r="S122" s="22">
        <v>9</v>
      </c>
      <c r="T122" s="4">
        <v>0.37152777777777773</v>
      </c>
      <c r="U122" s="4">
        <v>0.42222222222222222</v>
      </c>
      <c r="V122" s="4">
        <v>5.0694444444444486E-2</v>
      </c>
      <c r="W122" s="2">
        <v>73</v>
      </c>
      <c r="X122" s="2" t="s">
        <v>105</v>
      </c>
      <c r="Y122" s="6" t="str">
        <f>VLOOKUP(X122,Spp!A:B,2,FALSE)</f>
        <v>Haemulon maculicauda</v>
      </c>
      <c r="Z122" s="7">
        <f t="shared" si="10"/>
        <v>380</v>
      </c>
      <c r="AD122" s="2">
        <v>300</v>
      </c>
      <c r="AE122" s="2">
        <v>80</v>
      </c>
      <c r="AU122" s="2">
        <f>VLOOKUP(Y122,Spp!B:C,2,FALSE)</f>
        <v>8.8999999999999999E-3</v>
      </c>
      <c r="AV122" s="2">
        <f>VLOOKUP(Y122,Spp!B:D,3,FALSE)</f>
        <v>3.16</v>
      </c>
      <c r="AW122" s="2">
        <f t="shared" si="11"/>
        <v>41240.587316149657</v>
      </c>
      <c r="AX122" s="2" t="e">
        <f t="shared" si="12"/>
        <v>#DIV/0!</v>
      </c>
      <c r="AY122" s="2" t="e">
        <f t="shared" si="13"/>
        <v>#DIV/0!</v>
      </c>
      <c r="AZ122" s="2" t="e">
        <f t="shared" si="14"/>
        <v>#DIV/0!</v>
      </c>
      <c r="BA122" s="2">
        <f t="shared" si="15"/>
        <v>5.2054794520547949</v>
      </c>
      <c r="BB122" s="2" t="s">
        <v>315</v>
      </c>
      <c r="BC122" s="2">
        <f>VLOOKUP(Y122,Spp!B:H,7,FALSE)</f>
        <v>4.2</v>
      </c>
      <c r="BD122" s="5" t="str">
        <f>VLOOKUP(Y122,GFQuimbayo!B:C,2,FALSE)</f>
        <v>PS</v>
      </c>
      <c r="BE122" s="5" t="str">
        <f>VLOOKUP(BD122,GFQuimbayo!E:F,2,FALSE)</f>
        <v>Piscivores</v>
      </c>
      <c r="BF122" s="2" t="str">
        <f>VLOOKUP(Y122,Spp!B:L,11,FALSE)</f>
        <v>LC</v>
      </c>
    </row>
    <row r="123" spans="1:58">
      <c r="A123" s="2" t="s">
        <v>40</v>
      </c>
      <c r="B123" s="2" t="s">
        <v>41</v>
      </c>
      <c r="C123" s="2" t="s">
        <v>135</v>
      </c>
      <c r="D123" s="2" t="s">
        <v>1446</v>
      </c>
      <c r="E123" s="2" t="s">
        <v>503</v>
      </c>
      <c r="F123" s="2" t="s">
        <v>43</v>
      </c>
      <c r="G123" s="22" t="s">
        <v>315</v>
      </c>
      <c r="H123" s="22" t="s">
        <v>315</v>
      </c>
      <c r="I123" s="9" t="s">
        <v>315</v>
      </c>
      <c r="K123" s="2">
        <v>0</v>
      </c>
      <c r="L123" s="11">
        <v>35140</v>
      </c>
      <c r="M123" s="2">
        <v>1996</v>
      </c>
      <c r="N123" s="2" t="s">
        <v>292</v>
      </c>
      <c r="O123" s="2" t="s">
        <v>136</v>
      </c>
      <c r="P123" s="11">
        <v>42115</v>
      </c>
      <c r="Q123" s="9">
        <v>9</v>
      </c>
      <c r="S123" s="22">
        <v>9</v>
      </c>
      <c r="T123" s="4">
        <v>0.37152777777777773</v>
      </c>
      <c r="U123" s="4">
        <v>0.42222222222222222</v>
      </c>
      <c r="V123" s="4">
        <v>5.0694444444444486E-2</v>
      </c>
      <c r="W123" s="2">
        <v>73</v>
      </c>
      <c r="X123" s="2" t="s">
        <v>285</v>
      </c>
      <c r="Y123" s="6" t="str">
        <f>VLOOKUP(X123,Spp!A:B,2,FALSE)</f>
        <v>Haemulon steindachneri</v>
      </c>
      <c r="Z123" s="7">
        <f t="shared" si="10"/>
        <v>5</v>
      </c>
      <c r="AE123" s="2">
        <v>5</v>
      </c>
      <c r="AU123" s="2">
        <f>VLOOKUP(Y123,Spp!B:C,2,FALSE)</f>
        <v>9.7999999999999997E-3</v>
      </c>
      <c r="AV123" s="2">
        <f>VLOOKUP(Y123,Spp!B:D,3,FALSE)</f>
        <v>3.1240000000000001</v>
      </c>
      <c r="AW123" s="2">
        <f t="shared" si="11"/>
        <v>1141.197120387887</v>
      </c>
      <c r="AX123" s="2" t="e">
        <f t="shared" si="12"/>
        <v>#DIV/0!</v>
      </c>
      <c r="AY123" s="2" t="e">
        <f t="shared" si="13"/>
        <v>#DIV/0!</v>
      </c>
      <c r="AZ123" s="2" t="e">
        <f t="shared" si="14"/>
        <v>#DIV/0!</v>
      </c>
      <c r="BA123" s="2">
        <f t="shared" si="15"/>
        <v>6.8493150684931503E-2</v>
      </c>
      <c r="BB123" s="2" t="s">
        <v>315</v>
      </c>
      <c r="BC123" s="2">
        <f>VLOOKUP(Y123,Spp!B:H,7,FALSE)</f>
        <v>3.5</v>
      </c>
      <c r="BD123" s="5" t="str">
        <f>VLOOKUP(Y123,GFQuimbayo!B:C,2,FALSE)</f>
        <v>IN</v>
      </c>
      <c r="BE123" s="5" t="str">
        <f>VLOOKUP(BD123,GFQuimbayo!E:F,2,FALSE)</f>
        <v>Invertebrivores</v>
      </c>
      <c r="BF123" s="2" t="str">
        <f>VLOOKUP(Y123,Spp!B:L,11,FALSE)</f>
        <v>LC</v>
      </c>
    </row>
    <row r="124" spans="1:58">
      <c r="A124" s="2" t="s">
        <v>40</v>
      </c>
      <c r="B124" s="2" t="s">
        <v>41</v>
      </c>
      <c r="C124" s="2" t="s">
        <v>135</v>
      </c>
      <c r="D124" s="2" t="s">
        <v>1446</v>
      </c>
      <c r="E124" s="2" t="s">
        <v>503</v>
      </c>
      <c r="F124" s="2" t="s">
        <v>43</v>
      </c>
      <c r="G124" s="22" t="s">
        <v>315</v>
      </c>
      <c r="H124" s="22" t="s">
        <v>315</v>
      </c>
      <c r="I124" s="9" t="s">
        <v>315</v>
      </c>
      <c r="K124" s="2">
        <v>0</v>
      </c>
      <c r="L124" s="11">
        <v>35140</v>
      </c>
      <c r="M124" s="2">
        <v>1996</v>
      </c>
      <c r="N124" s="2" t="s">
        <v>292</v>
      </c>
      <c r="O124" s="2" t="s">
        <v>136</v>
      </c>
      <c r="P124" s="11">
        <v>42115</v>
      </c>
      <c r="Q124" s="9">
        <v>9</v>
      </c>
      <c r="S124" s="22">
        <v>9</v>
      </c>
      <c r="T124" s="4">
        <v>0.37152777777777773</v>
      </c>
      <c r="U124" s="4">
        <v>0.42222222222222222</v>
      </c>
      <c r="V124" s="4">
        <v>5.0694444444444486E-2</v>
      </c>
      <c r="W124" s="2">
        <v>73</v>
      </c>
      <c r="X124" s="2" t="s">
        <v>78</v>
      </c>
      <c r="Y124" s="6" t="str">
        <f>VLOOKUP(X124,Spp!A:B,2,FALSE)</f>
        <v>Halichoeres chierchiae</v>
      </c>
      <c r="Z124" s="7">
        <f t="shared" si="10"/>
        <v>231</v>
      </c>
      <c r="AC124" s="2">
        <v>220</v>
      </c>
      <c r="AD124" s="2">
        <v>8</v>
      </c>
      <c r="AE124" s="2">
        <v>3</v>
      </c>
      <c r="AU124" s="2">
        <f>VLOOKUP(Y124,Spp!B:C,2,FALSE)</f>
        <v>1.26E-2</v>
      </c>
      <c r="AV124" s="2">
        <f>VLOOKUP(Y124,Spp!B:D,3,FALSE)</f>
        <v>3.0672999999999999</v>
      </c>
      <c r="AW124" s="2">
        <f t="shared" si="11"/>
        <v>7805.6690410445408</v>
      </c>
      <c r="AX124" s="2" t="e">
        <f t="shared" si="12"/>
        <v>#DIV/0!</v>
      </c>
      <c r="AY124" s="2" t="e">
        <f t="shared" si="13"/>
        <v>#DIV/0!</v>
      </c>
      <c r="AZ124" s="2" t="e">
        <f t="shared" si="14"/>
        <v>#DIV/0!</v>
      </c>
      <c r="BA124" s="2">
        <f t="shared" si="15"/>
        <v>3.1643835616438358</v>
      </c>
      <c r="BB124" s="2" t="s">
        <v>315</v>
      </c>
      <c r="BC124" s="2">
        <f>VLOOKUP(Y124,Spp!B:H,7,FALSE)</f>
        <v>3.5</v>
      </c>
      <c r="BD124" s="5" t="str">
        <f>VLOOKUP(Y124,GFQuimbayo!B:C,2,FALSE)</f>
        <v>IN</v>
      </c>
      <c r="BE124" s="5" t="str">
        <f>VLOOKUP(BD124,GFQuimbayo!E:F,2,FALSE)</f>
        <v>Invertebrivores</v>
      </c>
      <c r="BF124" s="2" t="str">
        <f>VLOOKUP(Y124,Spp!B:L,11,FALSE)</f>
        <v>LC</v>
      </c>
    </row>
    <row r="125" spans="1:58">
      <c r="A125" s="2" t="s">
        <v>40</v>
      </c>
      <c r="B125" s="2" t="s">
        <v>41</v>
      </c>
      <c r="C125" s="2" t="s">
        <v>135</v>
      </c>
      <c r="D125" s="2" t="s">
        <v>1446</v>
      </c>
      <c r="E125" s="2" t="s">
        <v>503</v>
      </c>
      <c r="F125" s="2" t="s">
        <v>43</v>
      </c>
      <c r="G125" s="22" t="s">
        <v>315</v>
      </c>
      <c r="H125" s="22" t="s">
        <v>315</v>
      </c>
      <c r="I125" s="9" t="s">
        <v>315</v>
      </c>
      <c r="K125" s="2">
        <v>0</v>
      </c>
      <c r="L125" s="11">
        <v>35140</v>
      </c>
      <c r="M125" s="2">
        <v>1996</v>
      </c>
      <c r="N125" s="2" t="s">
        <v>292</v>
      </c>
      <c r="O125" s="2" t="s">
        <v>136</v>
      </c>
      <c r="P125" s="11">
        <v>42115</v>
      </c>
      <c r="Q125" s="9">
        <v>9</v>
      </c>
      <c r="S125" s="22">
        <v>9</v>
      </c>
      <c r="T125" s="4">
        <v>0.37152777777777773</v>
      </c>
      <c r="U125" s="4">
        <v>0.42222222222222222</v>
      </c>
      <c r="V125" s="4">
        <v>5.0694444444444486E-2</v>
      </c>
      <c r="W125" s="2">
        <v>73</v>
      </c>
      <c r="X125" s="2" t="s">
        <v>296</v>
      </c>
      <c r="Y125" s="6" t="str">
        <f>VLOOKUP(X125,Spp!A:B,2,FALSE)</f>
        <v>Halichoeres notospilus</v>
      </c>
      <c r="Z125" s="7">
        <f t="shared" si="10"/>
        <v>5</v>
      </c>
      <c r="AD125" s="2">
        <v>5</v>
      </c>
      <c r="AU125" s="2">
        <f>VLOOKUP(Y125,Spp!B:C,2,FALSE)</f>
        <v>1.26E-2</v>
      </c>
      <c r="AV125" s="2">
        <f>VLOOKUP(Y125,Spp!B:D,3,FALSE)</f>
        <v>3.0672999999999999</v>
      </c>
      <c r="AW125" s="2">
        <f t="shared" si="11"/>
        <v>409.36542200399771</v>
      </c>
      <c r="AX125" s="2" t="e">
        <f t="shared" si="12"/>
        <v>#DIV/0!</v>
      </c>
      <c r="AY125" s="2" t="e">
        <f t="shared" si="13"/>
        <v>#DIV/0!</v>
      </c>
      <c r="AZ125" s="2" t="e">
        <f t="shared" si="14"/>
        <v>#DIV/0!</v>
      </c>
      <c r="BA125" s="2">
        <f t="shared" si="15"/>
        <v>6.8493150684931503E-2</v>
      </c>
      <c r="BB125" s="2" t="s">
        <v>315</v>
      </c>
      <c r="BC125" s="2">
        <f>VLOOKUP(Y125,Spp!B:H,7,FALSE)</f>
        <v>3.5</v>
      </c>
      <c r="BD125" s="5" t="str">
        <f>VLOOKUP(Y125,GFQuimbayo!B:C,2,FALSE)</f>
        <v>IN</v>
      </c>
      <c r="BE125" s="5" t="str">
        <f>VLOOKUP(BD125,GFQuimbayo!E:F,2,FALSE)</f>
        <v>Invertebrivores</v>
      </c>
      <c r="BF125" s="2" t="str">
        <f>VLOOKUP(Y125,Spp!B:L,11,FALSE)</f>
        <v>LC</v>
      </c>
    </row>
    <row r="126" spans="1:58">
      <c r="A126" s="2" t="s">
        <v>40</v>
      </c>
      <c r="B126" s="2" t="s">
        <v>41</v>
      </c>
      <c r="C126" s="2" t="s">
        <v>135</v>
      </c>
      <c r="D126" s="2" t="s">
        <v>1446</v>
      </c>
      <c r="E126" s="2" t="s">
        <v>503</v>
      </c>
      <c r="F126" s="2" t="s">
        <v>43</v>
      </c>
      <c r="G126" s="22" t="s">
        <v>315</v>
      </c>
      <c r="H126" s="22" t="s">
        <v>315</v>
      </c>
      <c r="I126" s="9" t="s">
        <v>315</v>
      </c>
      <c r="K126" s="2">
        <v>0</v>
      </c>
      <c r="L126" s="11">
        <v>35140</v>
      </c>
      <c r="M126" s="2">
        <v>1996</v>
      </c>
      <c r="N126" s="2" t="s">
        <v>292</v>
      </c>
      <c r="O126" s="2" t="s">
        <v>136</v>
      </c>
      <c r="P126" s="11">
        <v>42115</v>
      </c>
      <c r="Q126" s="9">
        <v>9</v>
      </c>
      <c r="S126" s="22">
        <v>9</v>
      </c>
      <c r="T126" s="4">
        <v>0.37152777777777773</v>
      </c>
      <c r="U126" s="4">
        <v>0.42222222222222222</v>
      </c>
      <c r="V126" s="4">
        <v>5.0694444444444486E-2</v>
      </c>
      <c r="W126" s="2">
        <v>73</v>
      </c>
      <c r="X126" s="2" t="s">
        <v>91</v>
      </c>
      <c r="Y126" s="6" t="str">
        <f>VLOOKUP(X126,Spp!A:B,2,FALSE)</f>
        <v>Halichoeres nicholsi</v>
      </c>
      <c r="Z126" s="7">
        <f t="shared" si="10"/>
        <v>13</v>
      </c>
      <c r="AE126" s="2">
        <v>7</v>
      </c>
      <c r="AF126" s="2">
        <v>6</v>
      </c>
      <c r="AU126" s="2">
        <f>VLOOKUP(Y126,Spp!B:C,2,FALSE)</f>
        <v>1.26E-2</v>
      </c>
      <c r="AV126" s="2">
        <f>VLOOKUP(Y126,Spp!B:D,3,FALSE)</f>
        <v>3.0672999999999999</v>
      </c>
      <c r="AW126" s="2">
        <f t="shared" si="11"/>
        <v>5829.0494878331701</v>
      </c>
      <c r="AX126" s="2" t="e">
        <f t="shared" si="12"/>
        <v>#DIV/0!</v>
      </c>
      <c r="AY126" s="2" t="e">
        <f t="shared" si="13"/>
        <v>#DIV/0!</v>
      </c>
      <c r="AZ126" s="2" t="e">
        <f t="shared" si="14"/>
        <v>#DIV/0!</v>
      </c>
      <c r="BA126" s="2">
        <f t="shared" si="15"/>
        <v>0.17808219178082191</v>
      </c>
      <c r="BB126" s="2" t="s">
        <v>315</v>
      </c>
      <c r="BC126" s="2">
        <f>VLOOKUP(Y126,Spp!B:H,7,FALSE)</f>
        <v>4</v>
      </c>
      <c r="BD126" s="5" t="str">
        <f>VLOOKUP(Y126,GFQuimbayo!B:C,2,FALSE)</f>
        <v>IN</v>
      </c>
      <c r="BE126" s="5" t="str">
        <f>VLOOKUP(BD126,GFQuimbayo!E:F,2,FALSE)</f>
        <v>Invertebrivores</v>
      </c>
      <c r="BF126" s="2" t="str">
        <f>VLOOKUP(Y126,Spp!B:L,11,FALSE)</f>
        <v>LC</v>
      </c>
    </row>
    <row r="127" spans="1:58">
      <c r="A127" s="2" t="s">
        <v>40</v>
      </c>
      <c r="B127" s="2" t="s">
        <v>41</v>
      </c>
      <c r="C127" s="2" t="s">
        <v>135</v>
      </c>
      <c r="D127" s="2" t="s">
        <v>1446</v>
      </c>
      <c r="E127" s="2" t="s">
        <v>503</v>
      </c>
      <c r="F127" s="2" t="s">
        <v>43</v>
      </c>
      <c r="G127" s="22" t="s">
        <v>315</v>
      </c>
      <c r="H127" s="22" t="s">
        <v>315</v>
      </c>
      <c r="I127" s="9" t="s">
        <v>315</v>
      </c>
      <c r="K127" s="2">
        <v>0</v>
      </c>
      <c r="L127" s="11">
        <v>35140</v>
      </c>
      <c r="M127" s="2">
        <v>1996</v>
      </c>
      <c r="N127" s="2" t="s">
        <v>292</v>
      </c>
      <c r="O127" s="2" t="s">
        <v>136</v>
      </c>
      <c r="P127" s="11">
        <v>42115</v>
      </c>
      <c r="Q127" s="9">
        <v>9</v>
      </c>
      <c r="S127" s="22">
        <v>9</v>
      </c>
      <c r="T127" s="4">
        <v>0.37152777777777773</v>
      </c>
      <c r="U127" s="4">
        <v>0.42222222222222222</v>
      </c>
      <c r="V127" s="4">
        <v>5.0694444444444486E-2</v>
      </c>
      <c r="W127" s="2">
        <v>73</v>
      </c>
      <c r="X127" s="2" t="s">
        <v>251</v>
      </c>
      <c r="Y127" s="6" t="str">
        <f>VLOOKUP(X127,Spp!A:B,2,FALSE)</f>
        <v>Holacanthus passer</v>
      </c>
      <c r="Z127" s="7">
        <f t="shared" si="10"/>
        <v>44</v>
      </c>
      <c r="AD127" s="2">
        <v>17</v>
      </c>
      <c r="AE127" s="2">
        <v>26</v>
      </c>
      <c r="AF127" s="2">
        <v>1</v>
      </c>
      <c r="AU127" s="2">
        <f>VLOOKUP(Y127,Spp!B:C,2,FALSE)</f>
        <v>2.7130000000000001E-2</v>
      </c>
      <c r="AV127" s="2">
        <f>VLOOKUP(Y127,Spp!B:D,3,FALSE)</f>
        <v>3.0842299999999998</v>
      </c>
      <c r="AW127" s="2">
        <f t="shared" si="11"/>
        <v>19169.113076216148</v>
      </c>
      <c r="AX127" s="2" t="e">
        <f t="shared" si="12"/>
        <v>#DIV/0!</v>
      </c>
      <c r="AY127" s="2" t="e">
        <f t="shared" si="13"/>
        <v>#DIV/0!</v>
      </c>
      <c r="AZ127" s="2" t="e">
        <f t="shared" si="14"/>
        <v>#DIV/0!</v>
      </c>
      <c r="BA127" s="2">
        <f t="shared" si="15"/>
        <v>0.60273972602739723</v>
      </c>
      <c r="BB127" s="2" t="s">
        <v>315</v>
      </c>
      <c r="BC127" s="2">
        <f>VLOOKUP(Y127,Spp!B:H,7,FALSE)</f>
        <v>2.6</v>
      </c>
      <c r="BD127" s="5" t="str">
        <f>VLOOKUP(Y127,GFQuimbayo!B:C,2,FALSE)</f>
        <v>IN</v>
      </c>
      <c r="BE127" s="5" t="str">
        <f>VLOOKUP(BD127,GFQuimbayo!E:F,2,FALSE)</f>
        <v>Invertebrivores</v>
      </c>
      <c r="BF127" s="2" t="str">
        <f>VLOOKUP(Y127,Spp!B:L,11,FALSE)</f>
        <v>LC</v>
      </c>
    </row>
    <row r="128" spans="1:58">
      <c r="A128" s="2" t="s">
        <v>40</v>
      </c>
      <c r="B128" s="2" t="s">
        <v>41</v>
      </c>
      <c r="C128" s="2" t="s">
        <v>135</v>
      </c>
      <c r="D128" s="2" t="s">
        <v>1446</v>
      </c>
      <c r="E128" s="2" t="s">
        <v>503</v>
      </c>
      <c r="F128" s="2" t="s">
        <v>43</v>
      </c>
      <c r="G128" s="22" t="s">
        <v>315</v>
      </c>
      <c r="H128" s="22" t="s">
        <v>315</v>
      </c>
      <c r="I128" s="9" t="s">
        <v>315</v>
      </c>
      <c r="K128" s="2">
        <v>0</v>
      </c>
      <c r="L128" s="11">
        <v>35140</v>
      </c>
      <c r="M128" s="2">
        <v>1996</v>
      </c>
      <c r="N128" s="2" t="s">
        <v>292</v>
      </c>
      <c r="O128" s="2" t="s">
        <v>136</v>
      </c>
      <c r="P128" s="11">
        <v>42115</v>
      </c>
      <c r="Q128" s="9">
        <v>9</v>
      </c>
      <c r="S128" s="22">
        <v>9</v>
      </c>
      <c r="T128" s="4">
        <v>0.37152777777777773</v>
      </c>
      <c r="U128" s="4">
        <v>0.42222222222222222</v>
      </c>
      <c r="V128" s="4">
        <v>5.0694444444444486E-2</v>
      </c>
      <c r="W128" s="2">
        <v>73</v>
      </c>
      <c r="X128" s="2" t="s">
        <v>66</v>
      </c>
      <c r="Y128" s="6" t="str">
        <f>VLOOKUP(X128,Spp!A:B,2,FALSE)</f>
        <v>Kyphosus elegans</v>
      </c>
      <c r="Z128" s="7">
        <f t="shared" si="10"/>
        <v>10</v>
      </c>
      <c r="AE128" s="2">
        <v>10</v>
      </c>
      <c r="AU128" s="2">
        <f>VLOOKUP(Y128,Spp!B:C,2,FALSE)</f>
        <v>2.18E-2</v>
      </c>
      <c r="AV128" s="2">
        <f>VLOOKUP(Y128,Spp!B:D,3,FALSE)</f>
        <v>3.0053000000000001</v>
      </c>
      <c r="AW128" s="2">
        <f t="shared" si="11"/>
        <v>3464.8592845619964</v>
      </c>
      <c r="AX128" s="2" t="e">
        <f t="shared" si="12"/>
        <v>#DIV/0!</v>
      </c>
      <c r="AY128" s="2" t="e">
        <f t="shared" si="13"/>
        <v>#DIV/0!</v>
      </c>
      <c r="AZ128" s="2" t="e">
        <f t="shared" si="14"/>
        <v>#DIV/0!</v>
      </c>
      <c r="BA128" s="2">
        <f t="shared" si="15"/>
        <v>0.13698630136986301</v>
      </c>
      <c r="BB128" s="2" t="s">
        <v>315</v>
      </c>
      <c r="BC128" s="2">
        <f>VLOOKUP(Y128,Spp!B:H,7,FALSE)</f>
        <v>2.9</v>
      </c>
      <c r="BD128" s="5" t="str">
        <f>VLOOKUP(Y128,GFQuimbayo!B:C,2,FALSE)</f>
        <v>HM</v>
      </c>
      <c r="BE128" s="5" t="str">
        <f>VLOOKUP(BD128,GFQuimbayo!E:F,2,FALSE)</f>
        <v>Macroalgae feeders</v>
      </c>
      <c r="BF128" s="2" t="str">
        <f>VLOOKUP(Y128,Spp!B:L,11,FALSE)</f>
        <v>LC</v>
      </c>
    </row>
    <row r="129" spans="1:58">
      <c r="A129" s="2" t="s">
        <v>40</v>
      </c>
      <c r="B129" s="2" t="s">
        <v>41</v>
      </c>
      <c r="C129" s="2" t="s">
        <v>135</v>
      </c>
      <c r="D129" s="2" t="s">
        <v>1446</v>
      </c>
      <c r="E129" s="2" t="s">
        <v>503</v>
      </c>
      <c r="F129" s="2" t="s">
        <v>43</v>
      </c>
      <c r="G129" s="22" t="s">
        <v>315</v>
      </c>
      <c r="H129" s="22" t="s">
        <v>315</v>
      </c>
      <c r="I129" s="9" t="s">
        <v>315</v>
      </c>
      <c r="K129" s="2">
        <v>0</v>
      </c>
      <c r="L129" s="11">
        <v>35140</v>
      </c>
      <c r="M129" s="2">
        <v>1996</v>
      </c>
      <c r="N129" s="2" t="s">
        <v>292</v>
      </c>
      <c r="O129" s="2" t="s">
        <v>136</v>
      </c>
      <c r="P129" s="11">
        <v>42115</v>
      </c>
      <c r="Q129" s="9">
        <v>9</v>
      </c>
      <c r="S129" s="22">
        <v>9</v>
      </c>
      <c r="T129" s="4">
        <v>0.37152777777777773</v>
      </c>
      <c r="U129" s="4">
        <v>0.42222222222222222</v>
      </c>
      <c r="V129" s="4">
        <v>5.0694444444444486E-2</v>
      </c>
      <c r="W129" s="2">
        <v>73</v>
      </c>
      <c r="X129" s="2" t="s">
        <v>89</v>
      </c>
      <c r="Y129" s="6" t="str">
        <f>VLOOKUP(X129,Spp!A:B,2,FALSE)</f>
        <v>Lutjanus argentiventris</v>
      </c>
      <c r="Z129" s="7">
        <f t="shared" si="10"/>
        <v>3</v>
      </c>
      <c r="AE129" s="2">
        <v>3</v>
      </c>
      <c r="AU129" s="2">
        <f>VLOOKUP(Y129,Spp!B:C,2,FALSE)</f>
        <v>1.7299999999999999E-2</v>
      </c>
      <c r="AV129" s="2">
        <f>VLOOKUP(Y129,Spp!B:D,3,FALSE)</f>
        <v>3</v>
      </c>
      <c r="AW129" s="2">
        <f t="shared" si="11"/>
        <v>810.9375</v>
      </c>
      <c r="AX129" s="2" t="e">
        <f t="shared" si="12"/>
        <v>#DIV/0!</v>
      </c>
      <c r="AY129" s="2" t="e">
        <f t="shared" si="13"/>
        <v>#DIV/0!</v>
      </c>
      <c r="AZ129" s="2" t="e">
        <f t="shared" si="14"/>
        <v>#DIV/0!</v>
      </c>
      <c r="BA129" s="2">
        <f t="shared" si="15"/>
        <v>4.1095890410958902E-2</v>
      </c>
      <c r="BB129" s="2" t="s">
        <v>315</v>
      </c>
      <c r="BC129" s="2">
        <f>VLOOKUP(Y129,Spp!B:H,7,FALSE)</f>
        <v>4</v>
      </c>
      <c r="BD129" s="5" t="str">
        <f>VLOOKUP(Y129,GFQuimbayo!B:C,2,FALSE)</f>
        <v>PS</v>
      </c>
      <c r="BE129" s="5" t="str">
        <f>VLOOKUP(BD129,GFQuimbayo!E:F,2,FALSE)</f>
        <v>Piscivores</v>
      </c>
      <c r="BF129" s="2" t="str">
        <f>VLOOKUP(Y129,Spp!B:L,11,FALSE)</f>
        <v>LC</v>
      </c>
    </row>
    <row r="130" spans="1:58">
      <c r="A130" s="2" t="s">
        <v>40</v>
      </c>
      <c r="B130" s="2" t="s">
        <v>41</v>
      </c>
      <c r="C130" s="2" t="s">
        <v>135</v>
      </c>
      <c r="D130" s="2" t="s">
        <v>1446</v>
      </c>
      <c r="E130" s="2" t="s">
        <v>503</v>
      </c>
      <c r="F130" s="2" t="s">
        <v>43</v>
      </c>
      <c r="G130" s="22" t="s">
        <v>315</v>
      </c>
      <c r="H130" s="22" t="s">
        <v>315</v>
      </c>
      <c r="I130" s="9" t="s">
        <v>315</v>
      </c>
      <c r="K130" s="2">
        <v>0</v>
      </c>
      <c r="L130" s="11">
        <v>35140</v>
      </c>
      <c r="M130" s="2">
        <v>1996</v>
      </c>
      <c r="N130" s="2" t="s">
        <v>292</v>
      </c>
      <c r="O130" s="2" t="s">
        <v>136</v>
      </c>
      <c r="P130" s="11">
        <v>42115</v>
      </c>
      <c r="Q130" s="9">
        <v>9</v>
      </c>
      <c r="S130" s="22">
        <v>9</v>
      </c>
      <c r="T130" s="4">
        <v>0.37152777777777773</v>
      </c>
      <c r="U130" s="4">
        <v>0.42222222222222222</v>
      </c>
      <c r="V130" s="4">
        <v>5.0694444444444486E-2</v>
      </c>
      <c r="W130" s="2">
        <v>73</v>
      </c>
      <c r="X130" s="2" t="s">
        <v>277</v>
      </c>
      <c r="Y130" s="6" t="str">
        <f>VLOOKUP(X130,Spp!A:B,2,FALSE)</f>
        <v>Microspathodon bairdii</v>
      </c>
      <c r="Z130" s="7">
        <f t="shared" si="10"/>
        <v>1</v>
      </c>
      <c r="AE130" s="2">
        <v>1</v>
      </c>
      <c r="AU130" s="2">
        <f>VLOOKUP(Y130,Spp!B:C,2,FALSE)</f>
        <v>2.3900000000000001E-2</v>
      </c>
      <c r="AV130" s="2">
        <f>VLOOKUP(Y130,Spp!B:D,3,FALSE)</f>
        <v>3.0819999999999999</v>
      </c>
      <c r="AW130" s="2">
        <f t="shared" si="11"/>
        <v>486.23812459083422</v>
      </c>
      <c r="AX130" s="2" t="e">
        <f t="shared" si="12"/>
        <v>#DIV/0!</v>
      </c>
      <c r="AY130" s="2" t="e">
        <f t="shared" si="13"/>
        <v>#DIV/0!</v>
      </c>
      <c r="AZ130" s="2" t="e">
        <f t="shared" si="14"/>
        <v>#DIV/0!</v>
      </c>
      <c r="BA130" s="2">
        <f t="shared" si="15"/>
        <v>1.3698630136986301E-2</v>
      </c>
      <c r="BB130" s="2" t="s">
        <v>315</v>
      </c>
      <c r="BC130" s="2">
        <f>VLOOKUP(Y130,Spp!B:H,7,FALSE)</f>
        <v>2.5</v>
      </c>
      <c r="BD130" s="5" t="str">
        <f>VLOOKUP(Y130,GFQuimbayo!B:C,2,FALSE)</f>
        <v>HM</v>
      </c>
      <c r="BE130" s="5" t="str">
        <f>VLOOKUP(BD130,GFQuimbayo!E:F,2,FALSE)</f>
        <v>Macroalgae feeders</v>
      </c>
      <c r="BF130" s="2" t="str">
        <f>VLOOKUP(Y130,Spp!B:L,11,FALSE)</f>
        <v>LC</v>
      </c>
    </row>
    <row r="131" spans="1:58">
      <c r="A131" s="2" t="s">
        <v>40</v>
      </c>
      <c r="B131" s="2" t="s">
        <v>41</v>
      </c>
      <c r="C131" s="2" t="s">
        <v>135</v>
      </c>
      <c r="D131" s="2" t="s">
        <v>1446</v>
      </c>
      <c r="E131" s="2" t="s">
        <v>503</v>
      </c>
      <c r="F131" s="2" t="s">
        <v>43</v>
      </c>
      <c r="G131" s="22" t="s">
        <v>315</v>
      </c>
      <c r="H131" s="22" t="s">
        <v>315</v>
      </c>
      <c r="I131" s="9" t="s">
        <v>315</v>
      </c>
      <c r="K131" s="2">
        <v>0</v>
      </c>
      <c r="L131" s="11">
        <v>35140</v>
      </c>
      <c r="M131" s="2">
        <v>1996</v>
      </c>
      <c r="N131" s="2" t="s">
        <v>292</v>
      </c>
      <c r="O131" s="2" t="s">
        <v>136</v>
      </c>
      <c r="P131" s="11">
        <v>42115</v>
      </c>
      <c r="Q131" s="9">
        <v>9</v>
      </c>
      <c r="S131" s="22">
        <v>9</v>
      </c>
      <c r="T131" s="4">
        <v>0.37152777777777773</v>
      </c>
      <c r="U131" s="4">
        <v>0.42222222222222222</v>
      </c>
      <c r="V131" s="4">
        <v>5.0694444444444486E-2</v>
      </c>
      <c r="W131" s="2">
        <v>73</v>
      </c>
      <c r="X131" s="2" t="s">
        <v>131</v>
      </c>
      <c r="Y131" s="6" t="str">
        <f>VLOOKUP(X131,Spp!A:B,2,FALSE)</f>
        <v>Muraena lentiginosa</v>
      </c>
      <c r="Z131" s="7">
        <f t="shared" ref="Z131:Z194" si="16">SUM(AA131:AT131)</f>
        <v>2</v>
      </c>
      <c r="AE131" s="2">
        <v>1</v>
      </c>
      <c r="AG131" s="2">
        <v>1</v>
      </c>
      <c r="AU131" s="2">
        <f>VLOOKUP(Y131,Spp!B:C,2,FALSE)</f>
        <v>1.6999999999999999E-3</v>
      </c>
      <c r="AV131" s="2">
        <f>VLOOKUP(Y131,Spp!B:D,3,FALSE)</f>
        <v>2.9527999999999999</v>
      </c>
      <c r="AW131" s="2">
        <f t="shared" si="11"/>
        <v>152.25437712641883</v>
      </c>
      <c r="AX131" s="2" t="e">
        <f t="shared" si="12"/>
        <v>#DIV/0!</v>
      </c>
      <c r="AY131" s="2" t="e">
        <f t="shared" si="13"/>
        <v>#DIV/0!</v>
      </c>
      <c r="AZ131" s="2" t="e">
        <f t="shared" si="14"/>
        <v>#DIV/0!</v>
      </c>
      <c r="BA131" s="2">
        <f t="shared" si="15"/>
        <v>2.7397260273972601E-2</v>
      </c>
      <c r="BB131" s="2" t="s">
        <v>315</v>
      </c>
      <c r="BC131" s="2">
        <f>VLOOKUP(Y131,Spp!B:H,7,FALSE)</f>
        <v>3.9</v>
      </c>
      <c r="BD131" s="5" t="str">
        <f>VLOOKUP(Y131,GFQuimbayo!B:C,2,FALSE)</f>
        <v>PS</v>
      </c>
      <c r="BE131" s="5" t="str">
        <f>VLOOKUP(BD131,GFQuimbayo!E:F,2,FALSE)</f>
        <v>Piscivores</v>
      </c>
      <c r="BF131" s="2" t="str">
        <f>VLOOKUP(Y131,Spp!B:L,11,FALSE)</f>
        <v>LC</v>
      </c>
    </row>
    <row r="132" spans="1:58">
      <c r="A132" s="2" t="s">
        <v>40</v>
      </c>
      <c r="B132" s="2" t="s">
        <v>41</v>
      </c>
      <c r="C132" s="2" t="s">
        <v>135</v>
      </c>
      <c r="D132" s="2" t="s">
        <v>1446</v>
      </c>
      <c r="E132" s="2" t="s">
        <v>503</v>
      </c>
      <c r="F132" s="2" t="s">
        <v>43</v>
      </c>
      <c r="G132" s="22" t="s">
        <v>315</v>
      </c>
      <c r="H132" s="22" t="s">
        <v>315</v>
      </c>
      <c r="I132" s="9" t="s">
        <v>315</v>
      </c>
      <c r="K132" s="2">
        <v>0</v>
      </c>
      <c r="L132" s="11">
        <v>35140</v>
      </c>
      <c r="M132" s="2">
        <v>1996</v>
      </c>
      <c r="N132" s="2" t="s">
        <v>292</v>
      </c>
      <c r="O132" s="2" t="s">
        <v>136</v>
      </c>
      <c r="P132" s="11">
        <v>42115</v>
      </c>
      <c r="Q132" s="9">
        <v>9</v>
      </c>
      <c r="S132" s="22">
        <v>9</v>
      </c>
      <c r="T132" s="4">
        <v>0.37152777777777773</v>
      </c>
      <c r="U132" s="4">
        <v>0.42222222222222222</v>
      </c>
      <c r="V132" s="4">
        <v>5.0694444444444486E-2</v>
      </c>
      <c r="W132" s="2">
        <v>73</v>
      </c>
      <c r="X132" s="2" t="s">
        <v>284</v>
      </c>
      <c r="Y132" s="6" t="str">
        <f>VLOOKUP(X132,Spp!A:B,2,FALSE)</f>
        <v>Microspathodon dorsalis</v>
      </c>
      <c r="Z132" s="7">
        <f t="shared" si="16"/>
        <v>9</v>
      </c>
      <c r="AE132" s="2">
        <v>9</v>
      </c>
      <c r="AU132" s="2">
        <f>VLOOKUP(Y132,Spp!B:C,2,FALSE)</f>
        <v>2.3900000000000001E-2</v>
      </c>
      <c r="AV132" s="2">
        <f>VLOOKUP(Y132,Spp!B:D,3,FALSE)</f>
        <v>3.0819999999999999</v>
      </c>
      <c r="AW132" s="2">
        <f t="shared" ref="AW132:AW195" si="17">((AU132*$AA$2^AV132)*AA132)+((AU132*$AB$2^AV132)*AB132)+((AU132*$AC$2^AV132)*AC132)+((AU132*$AD$2^AV132)*AD132)+((AU132*$AE$2^AV132)*AE132)+((AU132*$AF$2^AV132)*AF132)+((AU132*$AG$2^AV132)*AG132)+((AU132*$AH$2^AV132)*AH132)+((AU132*$AI$2^AV132)*AI132)+((AU132*$AJ$2^AV132)*AJ132)+((AU132*$AK$2^AV132)*AK132)+((AU132*$AL$2^AV132)*AL132)+((AU132*$AM$2^AV132)*AM132)+((AU132*$AN$2^AV132)*AN132)+((AU132*$AO$2^AV132)*AO132)+((AU132*$AP$2^AV132)*AP132)+((AU132*$AQ$2^AV132)*AQ132)+((AU132*$AR$2^AV132)*AR132)+((AU132*$AS$2^AV132)*AS132)+((AU132*$AT$2^AV132)*AT132)</f>
        <v>4376.1431213175083</v>
      </c>
      <c r="AX132" s="2" t="e">
        <f t="shared" ref="AX132:AX195" si="18">AW132/K132</f>
        <v>#DIV/0!</v>
      </c>
      <c r="AY132" s="2" t="e">
        <f t="shared" ref="AY132:AY195" si="19">AX132*10</f>
        <v>#DIV/0!</v>
      </c>
      <c r="AZ132" s="2" t="e">
        <f t="shared" ref="AZ132:AZ195" si="20">AY132/1000</f>
        <v>#DIV/0!</v>
      </c>
      <c r="BA132" s="2">
        <f t="shared" ref="BA132:BA195" si="21">Z132/W132</f>
        <v>0.12328767123287671</v>
      </c>
      <c r="BB132" s="2" t="s">
        <v>315</v>
      </c>
      <c r="BC132" s="2">
        <f>VLOOKUP(Y132,Spp!B:H,7,FALSE)</f>
        <v>2.1</v>
      </c>
      <c r="BD132" s="5" t="str">
        <f>VLOOKUP(Y132,GFQuimbayo!B:C,2,FALSE)</f>
        <v>HM</v>
      </c>
      <c r="BE132" s="5" t="str">
        <f>VLOOKUP(BD132,GFQuimbayo!E:F,2,FALSE)</f>
        <v>Macroalgae feeders</v>
      </c>
      <c r="BF132" s="2" t="str">
        <f>VLOOKUP(Y132,Spp!B:L,11,FALSE)</f>
        <v>LC</v>
      </c>
    </row>
    <row r="133" spans="1:58">
      <c r="A133" s="2" t="s">
        <v>40</v>
      </c>
      <c r="B133" s="2" t="s">
        <v>41</v>
      </c>
      <c r="C133" s="2" t="s">
        <v>135</v>
      </c>
      <c r="D133" s="2" t="s">
        <v>1446</v>
      </c>
      <c r="E133" s="2" t="s">
        <v>503</v>
      </c>
      <c r="F133" s="2" t="s">
        <v>43</v>
      </c>
      <c r="G133" s="22" t="s">
        <v>315</v>
      </c>
      <c r="H133" s="22" t="s">
        <v>315</v>
      </c>
      <c r="I133" s="9" t="s">
        <v>315</v>
      </c>
      <c r="K133" s="2">
        <v>0</v>
      </c>
      <c r="L133" s="11">
        <v>35140</v>
      </c>
      <c r="M133" s="2">
        <v>1996</v>
      </c>
      <c r="N133" s="2" t="s">
        <v>292</v>
      </c>
      <c r="O133" s="2" t="s">
        <v>136</v>
      </c>
      <c r="P133" s="11">
        <v>42115</v>
      </c>
      <c r="Q133" s="9">
        <v>9</v>
      </c>
      <c r="S133" s="22">
        <v>9</v>
      </c>
      <c r="T133" s="4">
        <v>0.37152777777777773</v>
      </c>
      <c r="U133" s="4">
        <v>0.42222222222222222</v>
      </c>
      <c r="V133" s="4">
        <v>5.0694444444444486E-2</v>
      </c>
      <c r="W133" s="2">
        <v>73</v>
      </c>
      <c r="X133" s="2" t="s">
        <v>301</v>
      </c>
      <c r="Y133" s="6" t="str">
        <f>VLOOKUP(X133,Spp!A:B,2,FALSE)</f>
        <v>Lutjanus inermis</v>
      </c>
      <c r="Z133" s="7">
        <f t="shared" si="16"/>
        <v>10</v>
      </c>
      <c r="AB133" s="2">
        <v>10</v>
      </c>
      <c r="AU133" s="2">
        <f>VLOOKUP(Y133,Spp!B:C,2,FALSE)</f>
        <v>1.67E-2</v>
      </c>
      <c r="AV133" s="2">
        <f>VLOOKUP(Y133,Spp!B:D,3,FALSE)</f>
        <v>2.9773000000000001</v>
      </c>
      <c r="AW133" s="2">
        <f t="shared" si="17"/>
        <v>67.303301808521965</v>
      </c>
      <c r="AX133" s="2" t="e">
        <f t="shared" si="18"/>
        <v>#DIV/0!</v>
      </c>
      <c r="AY133" s="2" t="e">
        <f t="shared" si="19"/>
        <v>#DIV/0!</v>
      </c>
      <c r="AZ133" s="2" t="e">
        <f t="shared" si="20"/>
        <v>#DIV/0!</v>
      </c>
      <c r="BA133" s="2">
        <f t="shared" si="21"/>
        <v>0.13698630136986301</v>
      </c>
      <c r="BB133" s="2" t="s">
        <v>315</v>
      </c>
      <c r="BC133" s="2">
        <f>VLOOKUP(Y133,Spp!B:H,7,FALSE)</f>
        <v>3.8</v>
      </c>
      <c r="BD133" s="5" t="str">
        <f>VLOOKUP(Y133,GFQuimbayo!B:C,2,FALSE)</f>
        <v>PK</v>
      </c>
      <c r="BE133" s="5" t="str">
        <f>VLOOKUP(BD133,GFQuimbayo!E:F,2,FALSE)</f>
        <v>Planktivores</v>
      </c>
      <c r="BF133" s="2" t="str">
        <f>VLOOKUP(Y133,Spp!B:L,11,FALSE)</f>
        <v>LC</v>
      </c>
    </row>
    <row r="134" spans="1:58">
      <c r="A134" s="2" t="s">
        <v>40</v>
      </c>
      <c r="B134" s="2" t="s">
        <v>41</v>
      </c>
      <c r="C134" s="2" t="s">
        <v>135</v>
      </c>
      <c r="D134" s="2" t="s">
        <v>1446</v>
      </c>
      <c r="E134" s="2" t="s">
        <v>503</v>
      </c>
      <c r="F134" s="2" t="s">
        <v>43</v>
      </c>
      <c r="G134" s="22" t="s">
        <v>315</v>
      </c>
      <c r="H134" s="22" t="s">
        <v>315</v>
      </c>
      <c r="I134" s="9" t="s">
        <v>315</v>
      </c>
      <c r="K134" s="2">
        <v>0</v>
      </c>
      <c r="L134" s="11">
        <v>35140</v>
      </c>
      <c r="M134" s="2">
        <v>1996</v>
      </c>
      <c r="N134" s="2" t="s">
        <v>292</v>
      </c>
      <c r="O134" s="2" t="s">
        <v>136</v>
      </c>
      <c r="P134" s="11">
        <v>42115</v>
      </c>
      <c r="Q134" s="9">
        <v>9</v>
      </c>
      <c r="S134" s="22">
        <v>9</v>
      </c>
      <c r="T134" s="4">
        <v>0.37152777777777773</v>
      </c>
      <c r="U134" s="4">
        <v>0.42222222222222222</v>
      </c>
      <c r="V134" s="4">
        <v>5.0694444444444486E-2</v>
      </c>
      <c r="W134" s="2">
        <v>73</v>
      </c>
      <c r="X134" s="2" t="s">
        <v>266</v>
      </c>
      <c r="Y134" s="6" t="str">
        <f>VLOOKUP(X134,Spp!A:B,2,FALSE)</f>
        <v>Halichoeres dispilus</v>
      </c>
      <c r="Z134" s="7">
        <f t="shared" si="16"/>
        <v>500</v>
      </c>
      <c r="AB134" s="2">
        <v>500</v>
      </c>
      <c r="AU134" s="2">
        <f>VLOOKUP(Y134,Spp!B:C,2,FALSE)</f>
        <v>1.26E-2</v>
      </c>
      <c r="AV134" s="2">
        <f>VLOOKUP(Y134,Spp!B:D,3,FALSE)</f>
        <v>3.0672999999999999</v>
      </c>
      <c r="AW134" s="2">
        <f t="shared" si="17"/>
        <v>3043.7989483857768</v>
      </c>
      <c r="AX134" s="2" t="e">
        <f t="shared" si="18"/>
        <v>#DIV/0!</v>
      </c>
      <c r="AY134" s="2" t="e">
        <f t="shared" si="19"/>
        <v>#DIV/0!</v>
      </c>
      <c r="AZ134" s="2" t="e">
        <f t="shared" si="20"/>
        <v>#DIV/0!</v>
      </c>
      <c r="BA134" s="2">
        <f t="shared" si="21"/>
        <v>6.8493150684931505</v>
      </c>
      <c r="BB134" s="2" t="s">
        <v>315</v>
      </c>
      <c r="BC134" s="2">
        <f>VLOOKUP(Y134,Spp!B:H,7,FALSE)</f>
        <v>3.9</v>
      </c>
      <c r="BD134" s="5" t="str">
        <f>VLOOKUP(Y134,GFQuimbayo!B:C,2,FALSE)</f>
        <v>IN</v>
      </c>
      <c r="BE134" s="5" t="str">
        <f>VLOOKUP(BD134,GFQuimbayo!E:F,2,FALSE)</f>
        <v>Invertebrivores</v>
      </c>
      <c r="BF134" s="2" t="str">
        <f>VLOOKUP(Y134,Spp!B:L,11,FALSE)</f>
        <v>LC</v>
      </c>
    </row>
    <row r="135" spans="1:58">
      <c r="A135" s="2" t="s">
        <v>40</v>
      </c>
      <c r="B135" s="2" t="s">
        <v>41</v>
      </c>
      <c r="C135" s="2" t="s">
        <v>135</v>
      </c>
      <c r="D135" s="2" t="s">
        <v>1446</v>
      </c>
      <c r="E135" s="2" t="s">
        <v>503</v>
      </c>
      <c r="F135" s="2" t="s">
        <v>43</v>
      </c>
      <c r="G135" s="22" t="s">
        <v>315</v>
      </c>
      <c r="H135" s="22" t="s">
        <v>315</v>
      </c>
      <c r="I135" s="9" t="s">
        <v>315</v>
      </c>
      <c r="K135" s="2">
        <v>0</v>
      </c>
      <c r="L135" s="11">
        <v>35140</v>
      </c>
      <c r="M135" s="2">
        <v>1996</v>
      </c>
      <c r="N135" s="2" t="s">
        <v>292</v>
      </c>
      <c r="O135" s="2" t="s">
        <v>136</v>
      </c>
      <c r="P135" s="11">
        <v>42115</v>
      </c>
      <c r="Q135" s="9">
        <v>9</v>
      </c>
      <c r="S135" s="22">
        <v>9</v>
      </c>
      <c r="T135" s="4">
        <v>0.37152777777777773</v>
      </c>
      <c r="U135" s="4">
        <v>0.42222222222222222</v>
      </c>
      <c r="V135" s="4">
        <v>5.0694444444444486E-2</v>
      </c>
      <c r="W135" s="2">
        <v>73</v>
      </c>
      <c r="X135" s="24" t="s">
        <v>313</v>
      </c>
      <c r="Y135" s="6" t="str">
        <f>VLOOKUP(X135,Spp!A:B,2,FALSE)</f>
        <v>Sphyrna sp.</v>
      </c>
      <c r="Z135" s="7">
        <f t="shared" si="16"/>
        <v>1</v>
      </c>
      <c r="AN135" s="2">
        <v>1</v>
      </c>
      <c r="AU135" s="2">
        <f>VLOOKUP(Y135,Spp!B:C,2,FALSE)</f>
        <v>0</v>
      </c>
      <c r="AV135" s="2">
        <f>VLOOKUP(Y135,Spp!B:D,3,FALSE)</f>
        <v>0</v>
      </c>
      <c r="AW135" s="2">
        <f t="shared" si="17"/>
        <v>0</v>
      </c>
      <c r="AX135" s="2" t="e">
        <f t="shared" si="18"/>
        <v>#DIV/0!</v>
      </c>
      <c r="AY135" s="2" t="e">
        <f t="shared" si="19"/>
        <v>#DIV/0!</v>
      </c>
      <c r="AZ135" s="2" t="e">
        <f t="shared" si="20"/>
        <v>#DIV/0!</v>
      </c>
      <c r="BA135" s="2">
        <f t="shared" si="21"/>
        <v>1.3698630136986301E-2</v>
      </c>
      <c r="BB135" s="2" t="s">
        <v>315</v>
      </c>
      <c r="BC135" s="2">
        <f>VLOOKUP(Y135,Spp!B:H,7,FALSE)</f>
        <v>0</v>
      </c>
      <c r="BD135" s="5" t="str">
        <f>VLOOKUP(Y135,GFQuimbayo!B:C,2,FALSE)</f>
        <v>PS</v>
      </c>
      <c r="BE135" s="5" t="str">
        <f>VLOOKUP(BD135,GFQuimbayo!E:F,2,FALSE)</f>
        <v>Piscivores</v>
      </c>
      <c r="BF135" s="2">
        <f>VLOOKUP(Y135,Spp!B:L,11,FALSE)</f>
        <v>0</v>
      </c>
    </row>
    <row r="136" spans="1:58">
      <c r="A136" s="2" t="s">
        <v>40</v>
      </c>
      <c r="B136" s="2" t="s">
        <v>41</v>
      </c>
      <c r="C136" s="2" t="s">
        <v>135</v>
      </c>
      <c r="D136" s="2" t="s">
        <v>1446</v>
      </c>
      <c r="E136" s="2" t="s">
        <v>503</v>
      </c>
      <c r="F136" s="2" t="s">
        <v>43</v>
      </c>
      <c r="G136" s="22" t="s">
        <v>315</v>
      </c>
      <c r="H136" s="22" t="s">
        <v>315</v>
      </c>
      <c r="I136" s="9" t="s">
        <v>315</v>
      </c>
      <c r="K136" s="2">
        <v>0</v>
      </c>
      <c r="L136" s="11">
        <v>35140</v>
      </c>
      <c r="M136" s="2">
        <v>1996</v>
      </c>
      <c r="N136" s="2" t="s">
        <v>292</v>
      </c>
      <c r="O136" s="2" t="s">
        <v>136</v>
      </c>
      <c r="P136" s="11">
        <v>42115</v>
      </c>
      <c r="Q136" s="9">
        <v>9</v>
      </c>
      <c r="S136" s="22">
        <v>9</v>
      </c>
      <c r="T136" s="4">
        <v>0.37152777777777773</v>
      </c>
      <c r="U136" s="4">
        <v>0.42222222222222222</v>
      </c>
      <c r="V136" s="4">
        <v>5.0694444444444486E-2</v>
      </c>
      <c r="W136" s="2">
        <v>73</v>
      </c>
      <c r="X136" s="2" t="s">
        <v>311</v>
      </c>
      <c r="Y136" s="6" t="str">
        <f>VLOOKUP(X136,Spp!A:B,2,FALSE)</f>
        <v>Aluterus scriptus</v>
      </c>
      <c r="Z136" s="7">
        <f t="shared" si="16"/>
        <v>1</v>
      </c>
      <c r="AH136" s="2">
        <v>1</v>
      </c>
      <c r="AU136" s="2">
        <f>VLOOKUP(Y136,Spp!B:C,2,FALSE)</f>
        <v>0.82299999999999995</v>
      </c>
      <c r="AV136" s="2">
        <f>VLOOKUP(Y136,Spp!B:D,3,FALSE)</f>
        <v>1.8140000000000001</v>
      </c>
      <c r="AW136" s="2">
        <f t="shared" si="17"/>
        <v>1181.4565488676385</v>
      </c>
      <c r="AX136" s="2" t="e">
        <f t="shared" si="18"/>
        <v>#DIV/0!</v>
      </c>
      <c r="AY136" s="2" t="e">
        <f t="shared" si="19"/>
        <v>#DIV/0!</v>
      </c>
      <c r="AZ136" s="2" t="e">
        <f t="shared" si="20"/>
        <v>#DIV/0!</v>
      </c>
      <c r="BA136" s="2">
        <f t="shared" si="21"/>
        <v>1.3698630136986301E-2</v>
      </c>
      <c r="BB136" s="2" t="s">
        <v>315</v>
      </c>
      <c r="BC136" s="2">
        <f>VLOOKUP(Y136,Spp!B:H,7,FALSE)</f>
        <v>2.8</v>
      </c>
      <c r="BD136" s="5" t="str">
        <f>VLOOKUP(Y136,GFQuimbayo!B:C,2,FALSE)</f>
        <v>PK</v>
      </c>
      <c r="BE136" s="5" t="str">
        <f>VLOOKUP(BD136,GFQuimbayo!E:F,2,FALSE)</f>
        <v>Planktivores</v>
      </c>
      <c r="BF136" s="2" t="str">
        <f>VLOOKUP(Y136,Spp!B:L,11,FALSE)</f>
        <v>NE</v>
      </c>
    </row>
    <row r="137" spans="1:58">
      <c r="A137" s="2" t="s">
        <v>40</v>
      </c>
      <c r="B137" s="2" t="s">
        <v>41</v>
      </c>
      <c r="C137" s="2" t="s">
        <v>135</v>
      </c>
      <c r="D137" s="2" t="s">
        <v>1446</v>
      </c>
      <c r="E137" s="2" t="s">
        <v>503</v>
      </c>
      <c r="F137" s="2" t="s">
        <v>43</v>
      </c>
      <c r="G137" s="22" t="s">
        <v>315</v>
      </c>
      <c r="H137" s="22" t="s">
        <v>315</v>
      </c>
      <c r="I137" s="9" t="s">
        <v>315</v>
      </c>
      <c r="K137" s="2">
        <v>0</v>
      </c>
      <c r="L137" s="11">
        <v>35140</v>
      </c>
      <c r="M137" s="2">
        <v>1996</v>
      </c>
      <c r="N137" s="2" t="s">
        <v>292</v>
      </c>
      <c r="O137" s="2" t="s">
        <v>136</v>
      </c>
      <c r="P137" s="11">
        <v>42115</v>
      </c>
      <c r="Q137" s="9">
        <v>9</v>
      </c>
      <c r="S137" s="22">
        <v>9</v>
      </c>
      <c r="T137" s="4">
        <v>0.37152777777777773</v>
      </c>
      <c r="U137" s="4">
        <v>0.42222222222222222</v>
      </c>
      <c r="V137" s="4">
        <v>5.0694444444444486E-2</v>
      </c>
      <c r="W137" s="2">
        <v>73</v>
      </c>
      <c r="X137" s="2" t="s">
        <v>52</v>
      </c>
      <c r="Y137" s="6" t="str">
        <f>VLOOKUP(X137,Spp!A:B,2,FALSE)</f>
        <v>Ophioblennius steindachneri</v>
      </c>
      <c r="Z137" s="7">
        <f t="shared" si="16"/>
        <v>3</v>
      </c>
      <c r="AB137" s="2">
        <v>3</v>
      </c>
      <c r="AU137" s="2">
        <f>VLOOKUP(Y137,Spp!B:C,2,FALSE)</f>
        <v>3.2399999999999998E-2</v>
      </c>
      <c r="AV137" s="2">
        <f>VLOOKUP(Y137,Spp!B:D,3,FALSE)</f>
        <v>2.379</v>
      </c>
      <c r="AW137" s="2">
        <f t="shared" si="17"/>
        <v>11.733754854080178</v>
      </c>
      <c r="AX137" s="2" t="e">
        <f t="shared" si="18"/>
        <v>#DIV/0!</v>
      </c>
      <c r="AY137" s="2" t="e">
        <f t="shared" si="19"/>
        <v>#DIV/0!</v>
      </c>
      <c r="AZ137" s="2" t="e">
        <f t="shared" si="20"/>
        <v>#DIV/0!</v>
      </c>
      <c r="BA137" s="2">
        <f t="shared" si="21"/>
        <v>4.1095890410958902E-2</v>
      </c>
      <c r="BB137" s="2" t="s">
        <v>315</v>
      </c>
      <c r="BC137" s="2">
        <f>VLOOKUP(Y137,Spp!B:H,7,FALSE)</f>
        <v>2.7</v>
      </c>
      <c r="BD137" s="5" t="str">
        <f>VLOOKUP(Y137,GFQuimbayo!B:C,2,FALSE)</f>
        <v>HD</v>
      </c>
      <c r="BE137" s="5" t="str">
        <f>VLOOKUP(BD137,GFQuimbayo!E:F,2,FALSE)</f>
        <v>Detritivores</v>
      </c>
      <c r="BF137" s="2" t="str">
        <f>VLOOKUP(Y137,Spp!B:L,11,FALSE)</f>
        <v>LC</v>
      </c>
    </row>
    <row r="138" spans="1:58">
      <c r="A138" s="2" t="s">
        <v>40</v>
      </c>
      <c r="B138" s="2" t="s">
        <v>41</v>
      </c>
      <c r="C138" s="2" t="s">
        <v>135</v>
      </c>
      <c r="D138" s="2" t="s">
        <v>1446</v>
      </c>
      <c r="E138" s="2" t="s">
        <v>503</v>
      </c>
      <c r="F138" s="2" t="s">
        <v>43</v>
      </c>
      <c r="G138" s="22" t="s">
        <v>315</v>
      </c>
      <c r="H138" s="22" t="s">
        <v>315</v>
      </c>
      <c r="I138" s="9" t="s">
        <v>315</v>
      </c>
      <c r="K138" s="2">
        <v>0</v>
      </c>
      <c r="L138" s="11">
        <v>35140</v>
      </c>
      <c r="M138" s="2">
        <v>1996</v>
      </c>
      <c r="N138" s="2" t="s">
        <v>292</v>
      </c>
      <c r="O138" s="2" t="s">
        <v>136</v>
      </c>
      <c r="P138" s="11">
        <v>42115</v>
      </c>
      <c r="Q138" s="9">
        <v>9</v>
      </c>
      <c r="S138" s="22">
        <v>9</v>
      </c>
      <c r="T138" s="4">
        <v>0.37152777777777773</v>
      </c>
      <c r="U138" s="4">
        <v>0.42222222222222222</v>
      </c>
      <c r="V138" s="4">
        <v>5.0694444444444486E-2</v>
      </c>
      <c r="W138" s="2">
        <v>73</v>
      </c>
      <c r="X138" s="2" t="s">
        <v>97</v>
      </c>
      <c r="Y138" s="6" t="str">
        <f>VLOOKUP(X138,Spp!A:B,2,FALSE)</f>
        <v>Plagiotremus azaleus</v>
      </c>
      <c r="Z138" s="7">
        <f t="shared" si="16"/>
        <v>22</v>
      </c>
      <c r="AB138" s="2">
        <v>22</v>
      </c>
      <c r="AU138" s="2">
        <f>VLOOKUP(Y138,Spp!B:C,2,FALSE)</f>
        <v>4.5999999999999999E-3</v>
      </c>
      <c r="AV138" s="2">
        <f>VLOOKUP(Y138,Spp!B:D,3,FALSE)</f>
        <v>3.1387999999999998</v>
      </c>
      <c r="AW138" s="2">
        <f t="shared" si="17"/>
        <v>56.470652518264693</v>
      </c>
      <c r="AX138" s="2" t="e">
        <f t="shared" si="18"/>
        <v>#DIV/0!</v>
      </c>
      <c r="AY138" s="2" t="e">
        <f t="shared" si="19"/>
        <v>#DIV/0!</v>
      </c>
      <c r="AZ138" s="2" t="e">
        <f t="shared" si="20"/>
        <v>#DIV/0!</v>
      </c>
      <c r="BA138" s="2">
        <f t="shared" si="21"/>
        <v>0.30136986301369861</v>
      </c>
      <c r="BB138" s="2" t="s">
        <v>315</v>
      </c>
      <c r="BC138" s="2">
        <f>VLOOKUP(Y138,Spp!B:H,7,FALSE)</f>
        <v>4</v>
      </c>
      <c r="BD138" s="5" t="str">
        <f>VLOOKUP(Y138,GFQuimbayo!B:C,2,FALSE)</f>
        <v>PS</v>
      </c>
      <c r="BE138" s="5" t="str">
        <f>VLOOKUP(BD138,GFQuimbayo!E:F,2,FALSE)</f>
        <v>Piscivores</v>
      </c>
      <c r="BF138" s="2" t="str">
        <f>VLOOKUP(Y138,Spp!B:L,11,FALSE)</f>
        <v>LC</v>
      </c>
    </row>
    <row r="139" spans="1:58">
      <c r="A139" s="2" t="s">
        <v>40</v>
      </c>
      <c r="B139" s="2" t="s">
        <v>41</v>
      </c>
      <c r="C139" s="2" t="s">
        <v>135</v>
      </c>
      <c r="D139" s="2" t="s">
        <v>1446</v>
      </c>
      <c r="E139" s="2" t="s">
        <v>503</v>
      </c>
      <c r="F139" s="2" t="s">
        <v>43</v>
      </c>
      <c r="G139" s="22" t="s">
        <v>315</v>
      </c>
      <c r="H139" s="22" t="s">
        <v>315</v>
      </c>
      <c r="I139" s="9" t="s">
        <v>315</v>
      </c>
      <c r="K139" s="2">
        <v>0</v>
      </c>
      <c r="L139" s="11">
        <v>35140</v>
      </c>
      <c r="M139" s="2">
        <v>1996</v>
      </c>
      <c r="N139" s="2" t="s">
        <v>292</v>
      </c>
      <c r="O139" s="2" t="s">
        <v>136</v>
      </c>
      <c r="P139" s="11">
        <v>42115</v>
      </c>
      <c r="Q139" s="9">
        <v>9</v>
      </c>
      <c r="S139" s="22">
        <v>9</v>
      </c>
      <c r="T139" s="4">
        <v>0.37152777777777773</v>
      </c>
      <c r="U139" s="4">
        <v>0.42222222222222222</v>
      </c>
      <c r="V139" s="4">
        <v>5.0694444444444486E-2</v>
      </c>
      <c r="W139" s="2">
        <v>73</v>
      </c>
      <c r="X139" s="2" t="s">
        <v>82</v>
      </c>
      <c r="Y139" s="6" t="str">
        <f>VLOOKUP(X139,Spp!A:B,2,FALSE)</f>
        <v>Odontoscion xanthops</v>
      </c>
      <c r="Z139" s="7">
        <f t="shared" si="16"/>
        <v>5</v>
      </c>
      <c r="AC139" s="2">
        <v>5</v>
      </c>
      <c r="AU139" s="2">
        <f>VLOOKUP(Y139,Spp!B:C,2,FALSE)</f>
        <v>9.3299999999999998E-3</v>
      </c>
      <c r="AV139" s="2">
        <f>VLOOKUP(Y139,Spp!B:D,3,FALSE)</f>
        <v>3.09</v>
      </c>
      <c r="AW139" s="2">
        <f t="shared" si="17"/>
        <v>114.36775292956254</v>
      </c>
      <c r="AX139" s="2" t="e">
        <f t="shared" si="18"/>
        <v>#DIV/0!</v>
      </c>
      <c r="AY139" s="2" t="e">
        <f t="shared" si="19"/>
        <v>#DIV/0!</v>
      </c>
      <c r="AZ139" s="2" t="e">
        <f t="shared" si="20"/>
        <v>#DIV/0!</v>
      </c>
      <c r="BA139" s="2">
        <f t="shared" si="21"/>
        <v>6.8493150684931503E-2</v>
      </c>
      <c r="BB139" s="2" t="s">
        <v>315</v>
      </c>
      <c r="BC139" s="2">
        <f>VLOOKUP(Y139,Spp!B:H,7,FALSE)</f>
        <v>3.7</v>
      </c>
      <c r="BD139" s="5" t="str">
        <f>VLOOKUP(Y139,GFQuimbayo!B:C,2,FALSE)</f>
        <v>PK</v>
      </c>
      <c r="BE139" s="5" t="str">
        <f>VLOOKUP(BD139,GFQuimbayo!E:F,2,FALSE)</f>
        <v>Planktivores</v>
      </c>
      <c r="BF139" s="2" t="str">
        <f>VLOOKUP(Y139,Spp!B:L,11,FALSE)</f>
        <v>LC</v>
      </c>
    </row>
    <row r="140" spans="1:58">
      <c r="A140" s="2" t="s">
        <v>40</v>
      </c>
      <c r="B140" s="2" t="s">
        <v>41</v>
      </c>
      <c r="C140" s="2" t="s">
        <v>135</v>
      </c>
      <c r="D140" s="2" t="s">
        <v>1446</v>
      </c>
      <c r="E140" s="2" t="s">
        <v>503</v>
      </c>
      <c r="F140" s="2" t="s">
        <v>43</v>
      </c>
      <c r="G140" s="22" t="s">
        <v>315</v>
      </c>
      <c r="H140" s="22" t="s">
        <v>315</v>
      </c>
      <c r="I140" s="9" t="s">
        <v>315</v>
      </c>
      <c r="K140" s="2">
        <v>0</v>
      </c>
      <c r="L140" s="11">
        <v>35140</v>
      </c>
      <c r="M140" s="2">
        <v>1996</v>
      </c>
      <c r="N140" s="2" t="s">
        <v>292</v>
      </c>
      <c r="O140" s="2" t="s">
        <v>136</v>
      </c>
      <c r="P140" s="11">
        <v>42115</v>
      </c>
      <c r="Q140" s="9">
        <v>9</v>
      </c>
      <c r="S140" s="22">
        <v>9</v>
      </c>
      <c r="T140" s="4">
        <v>0.37152777777777773</v>
      </c>
      <c r="U140" s="4">
        <v>0.42222222222222222</v>
      </c>
      <c r="V140" s="4">
        <v>5.0694444444444486E-2</v>
      </c>
      <c r="W140" s="2">
        <v>73</v>
      </c>
      <c r="X140" s="2" t="s">
        <v>97</v>
      </c>
      <c r="Y140" s="6" t="str">
        <f>VLOOKUP(X140,Spp!A:B,2,FALSE)</f>
        <v>Plagiotremus azaleus</v>
      </c>
      <c r="Z140" s="7">
        <f t="shared" si="16"/>
        <v>7</v>
      </c>
      <c r="AB140" s="2">
        <v>7</v>
      </c>
      <c r="AU140" s="2">
        <f>VLOOKUP(Y140,Spp!B:C,2,FALSE)</f>
        <v>4.5999999999999999E-3</v>
      </c>
      <c r="AV140" s="2">
        <f>VLOOKUP(Y140,Spp!B:D,3,FALSE)</f>
        <v>3.1387999999999998</v>
      </c>
      <c r="AW140" s="2">
        <f t="shared" si="17"/>
        <v>17.96793489217513</v>
      </c>
      <c r="AX140" s="2" t="e">
        <f t="shared" si="18"/>
        <v>#DIV/0!</v>
      </c>
      <c r="AY140" s="2" t="e">
        <f t="shared" si="19"/>
        <v>#DIV/0!</v>
      </c>
      <c r="AZ140" s="2" t="e">
        <f t="shared" si="20"/>
        <v>#DIV/0!</v>
      </c>
      <c r="BA140" s="2">
        <f t="shared" si="21"/>
        <v>9.5890410958904104E-2</v>
      </c>
      <c r="BB140" s="2" t="s">
        <v>315</v>
      </c>
      <c r="BC140" s="2">
        <f>VLOOKUP(Y140,Spp!B:H,7,FALSE)</f>
        <v>4</v>
      </c>
      <c r="BD140" s="5" t="str">
        <f>VLOOKUP(Y140,GFQuimbayo!B:C,2,FALSE)</f>
        <v>PS</v>
      </c>
      <c r="BE140" s="5" t="str">
        <f>VLOOKUP(BD140,GFQuimbayo!E:F,2,FALSE)</f>
        <v>Piscivores</v>
      </c>
      <c r="BF140" s="2" t="str">
        <f>VLOOKUP(Y140,Spp!B:L,11,FALSE)</f>
        <v>LC</v>
      </c>
    </row>
    <row r="141" spans="1:58">
      <c r="A141" s="2" t="s">
        <v>40</v>
      </c>
      <c r="B141" s="2" t="s">
        <v>41</v>
      </c>
      <c r="C141" s="2" t="s">
        <v>135</v>
      </c>
      <c r="D141" s="2" t="s">
        <v>1446</v>
      </c>
      <c r="E141" s="2" t="s">
        <v>503</v>
      </c>
      <c r="F141" s="2" t="s">
        <v>43</v>
      </c>
      <c r="G141" s="22" t="s">
        <v>315</v>
      </c>
      <c r="H141" s="22" t="s">
        <v>315</v>
      </c>
      <c r="I141" s="9" t="s">
        <v>315</v>
      </c>
      <c r="K141" s="2">
        <v>0</v>
      </c>
      <c r="L141" s="11">
        <v>35140</v>
      </c>
      <c r="M141" s="2">
        <v>1996</v>
      </c>
      <c r="N141" s="2" t="s">
        <v>292</v>
      </c>
      <c r="O141" s="2" t="s">
        <v>136</v>
      </c>
      <c r="P141" s="11">
        <v>42115</v>
      </c>
      <c r="Q141" s="9">
        <v>9</v>
      </c>
      <c r="S141" s="22">
        <v>9</v>
      </c>
      <c r="T141" s="4">
        <v>0.37152777777777773</v>
      </c>
      <c r="U141" s="4">
        <v>0.42222222222222222</v>
      </c>
      <c r="V141" s="4">
        <v>5.0694444444444486E-2</v>
      </c>
      <c r="W141" s="2">
        <v>73</v>
      </c>
      <c r="X141" s="2" t="s">
        <v>115</v>
      </c>
      <c r="Y141" s="6" t="str">
        <f>VLOOKUP(X141,Spp!A:B,2,FALSE)</f>
        <v>Pomacanthus zonipectus</v>
      </c>
      <c r="Z141" s="7">
        <f t="shared" si="16"/>
        <v>3</v>
      </c>
      <c r="AB141" s="2">
        <v>3</v>
      </c>
      <c r="AU141" s="2">
        <f>VLOOKUP(Y141,Spp!B:C,2,FALSE)</f>
        <v>1.9300000000000001E-2</v>
      </c>
      <c r="AV141" s="2">
        <f>VLOOKUP(Y141,Spp!B:D,3,FALSE)</f>
        <v>2.9695999999999998</v>
      </c>
      <c r="AW141" s="2">
        <f t="shared" si="17"/>
        <v>22.975262999945883</v>
      </c>
      <c r="AX141" s="2" t="e">
        <f t="shared" si="18"/>
        <v>#DIV/0!</v>
      </c>
      <c r="AY141" s="2" t="e">
        <f t="shared" si="19"/>
        <v>#DIV/0!</v>
      </c>
      <c r="AZ141" s="2" t="e">
        <f t="shared" si="20"/>
        <v>#DIV/0!</v>
      </c>
      <c r="BA141" s="2">
        <f t="shared" si="21"/>
        <v>4.1095890410958902E-2</v>
      </c>
      <c r="BB141" s="2" t="s">
        <v>315</v>
      </c>
      <c r="BC141" s="2">
        <f>VLOOKUP(Y141,Spp!B:H,7,FALSE)</f>
        <v>3.1</v>
      </c>
      <c r="BD141" s="5" t="str">
        <f>VLOOKUP(Y141,GFQuimbayo!B:C,2,FALSE)</f>
        <v>IN</v>
      </c>
      <c r="BE141" s="5" t="str">
        <f>VLOOKUP(BD141,GFQuimbayo!E:F,2,FALSE)</f>
        <v>Invertebrivores</v>
      </c>
      <c r="BF141" s="2" t="str">
        <f>VLOOKUP(Y141,Spp!B:L,11,FALSE)</f>
        <v>LC</v>
      </c>
    </row>
    <row r="142" spans="1:58">
      <c r="A142" s="2" t="s">
        <v>40</v>
      </c>
      <c r="B142" s="2" t="s">
        <v>41</v>
      </c>
      <c r="C142" s="2" t="s">
        <v>135</v>
      </c>
      <c r="D142" s="2" t="s">
        <v>1446</v>
      </c>
      <c r="E142" s="2" t="s">
        <v>503</v>
      </c>
      <c r="F142" s="2" t="s">
        <v>43</v>
      </c>
      <c r="G142" s="22" t="s">
        <v>315</v>
      </c>
      <c r="H142" s="22" t="s">
        <v>315</v>
      </c>
      <c r="I142" s="9" t="s">
        <v>315</v>
      </c>
      <c r="K142" s="2">
        <v>0</v>
      </c>
      <c r="L142" s="11">
        <v>35140</v>
      </c>
      <c r="M142" s="2">
        <v>1996</v>
      </c>
      <c r="N142" s="2" t="s">
        <v>292</v>
      </c>
      <c r="O142" s="2" t="s">
        <v>136</v>
      </c>
      <c r="P142" s="11">
        <v>42115</v>
      </c>
      <c r="Q142" s="9">
        <v>9</v>
      </c>
      <c r="S142" s="22">
        <v>9</v>
      </c>
      <c r="T142" s="4">
        <v>0.37152777777777773</v>
      </c>
      <c r="U142" s="4">
        <v>0.42222222222222222</v>
      </c>
      <c r="V142" s="4">
        <v>5.0694444444444486E-2</v>
      </c>
      <c r="W142" s="2">
        <v>73</v>
      </c>
      <c r="X142" s="2" t="s">
        <v>72</v>
      </c>
      <c r="Y142" s="6" t="str">
        <f>VLOOKUP(X142,Spp!A:B,2,FALSE)</f>
        <v>Scarus ghobban</v>
      </c>
      <c r="Z142" s="7">
        <f t="shared" si="16"/>
        <v>2</v>
      </c>
      <c r="AH142" s="2">
        <v>1</v>
      </c>
      <c r="AI142" s="2">
        <v>1</v>
      </c>
      <c r="AU142" s="2">
        <f>VLOOKUP(Y142,Spp!B:C,2,FALSE)</f>
        <v>2.3300000000000001E-2</v>
      </c>
      <c r="AV142" s="2">
        <f>VLOOKUP(Y142,Spp!B:D,3,FALSE)</f>
        <v>2.919</v>
      </c>
      <c r="AW142" s="2">
        <f t="shared" si="17"/>
        <v>7365.0369828478852</v>
      </c>
      <c r="AX142" s="2" t="e">
        <f t="shared" si="18"/>
        <v>#DIV/0!</v>
      </c>
      <c r="AY142" s="2" t="e">
        <f t="shared" si="19"/>
        <v>#DIV/0!</v>
      </c>
      <c r="AZ142" s="2" t="e">
        <f t="shared" si="20"/>
        <v>#DIV/0!</v>
      </c>
      <c r="BA142" s="2">
        <f t="shared" si="21"/>
        <v>2.7397260273972601E-2</v>
      </c>
      <c r="BB142" s="2" t="s">
        <v>315</v>
      </c>
      <c r="BC142" s="2">
        <f>VLOOKUP(Y142,Spp!B:H,7,FALSE)</f>
        <v>2</v>
      </c>
      <c r="BD142" s="5" t="str">
        <f>VLOOKUP(Y142,GFQuimbayo!B:C,2,FALSE)</f>
        <v>HM</v>
      </c>
      <c r="BE142" s="5" t="str">
        <f>VLOOKUP(BD142,GFQuimbayo!E:F,2,FALSE)</f>
        <v>Macroalgae feeders</v>
      </c>
      <c r="BF142" s="2" t="str">
        <f>VLOOKUP(Y142,Spp!B:L,11,FALSE)</f>
        <v>LC</v>
      </c>
    </row>
    <row r="143" spans="1:58">
      <c r="A143" s="2" t="s">
        <v>40</v>
      </c>
      <c r="B143" s="2" t="s">
        <v>41</v>
      </c>
      <c r="C143" s="2" t="s">
        <v>135</v>
      </c>
      <c r="D143" s="2" t="s">
        <v>1446</v>
      </c>
      <c r="E143" s="2" t="s">
        <v>503</v>
      </c>
      <c r="F143" s="2" t="s">
        <v>43</v>
      </c>
      <c r="G143" s="22" t="s">
        <v>315</v>
      </c>
      <c r="H143" s="22" t="s">
        <v>315</v>
      </c>
      <c r="I143" s="9" t="s">
        <v>315</v>
      </c>
      <c r="K143" s="2">
        <v>0</v>
      </c>
      <c r="L143" s="11">
        <v>35140</v>
      </c>
      <c r="M143" s="2">
        <v>1996</v>
      </c>
      <c r="N143" s="2" t="s">
        <v>292</v>
      </c>
      <c r="O143" s="2" t="s">
        <v>136</v>
      </c>
      <c r="P143" s="11">
        <v>42115</v>
      </c>
      <c r="Q143" s="9">
        <v>9</v>
      </c>
      <c r="S143" s="22">
        <v>9</v>
      </c>
      <c r="T143" s="4">
        <v>0.37152777777777773</v>
      </c>
      <c r="U143" s="4">
        <v>0.42222222222222222</v>
      </c>
      <c r="V143" s="4">
        <v>5.0694444444444486E-2</v>
      </c>
      <c r="W143" s="2">
        <v>73</v>
      </c>
      <c r="X143" s="2" t="s">
        <v>121</v>
      </c>
      <c r="Y143" s="6" t="str">
        <f>VLOOKUP(X143,Spp!A:B,2,FALSE)</f>
        <v>Scarus rubroviolaceus</v>
      </c>
      <c r="Z143" s="7">
        <f t="shared" si="16"/>
        <v>14</v>
      </c>
      <c r="AE143" s="2">
        <v>13</v>
      </c>
      <c r="AH143" s="2">
        <v>1</v>
      </c>
      <c r="AU143" s="2">
        <f>VLOOKUP(Y143,Spp!B:C,2,FALSE)</f>
        <v>1.3599999999999999E-2</v>
      </c>
      <c r="AV143" s="2">
        <f>VLOOKUP(Y143,Spp!B:D,3,FALSE)</f>
        <v>3.109</v>
      </c>
      <c r="AW143" s="2">
        <f t="shared" si="17"/>
        <v>7425.6205633360605</v>
      </c>
      <c r="AX143" s="2" t="e">
        <f t="shared" si="18"/>
        <v>#DIV/0!</v>
      </c>
      <c r="AY143" s="2" t="e">
        <f t="shared" si="19"/>
        <v>#DIV/0!</v>
      </c>
      <c r="AZ143" s="2" t="e">
        <f t="shared" si="20"/>
        <v>#DIV/0!</v>
      </c>
      <c r="BA143" s="2">
        <f t="shared" si="21"/>
        <v>0.19178082191780821</v>
      </c>
      <c r="BB143" s="2" t="s">
        <v>315</v>
      </c>
      <c r="BC143" s="2">
        <f>VLOOKUP(Y143,Spp!B:H,7,FALSE)</f>
        <v>2</v>
      </c>
      <c r="BD143" s="5" t="str">
        <f>VLOOKUP(Y143,GFQuimbayo!B:C,2,FALSE)</f>
        <v>HM</v>
      </c>
      <c r="BE143" s="5" t="str">
        <f>VLOOKUP(BD143,GFQuimbayo!E:F,2,FALSE)</f>
        <v>Macroalgae feeders</v>
      </c>
      <c r="BF143" s="2" t="str">
        <f>VLOOKUP(Y143,Spp!B:L,11,FALSE)</f>
        <v>LC</v>
      </c>
    </row>
    <row r="144" spans="1:58">
      <c r="A144" s="2" t="s">
        <v>40</v>
      </c>
      <c r="B144" s="2" t="s">
        <v>41</v>
      </c>
      <c r="C144" s="2" t="s">
        <v>135</v>
      </c>
      <c r="D144" s="2" t="s">
        <v>1446</v>
      </c>
      <c r="E144" s="2" t="s">
        <v>503</v>
      </c>
      <c r="F144" s="2" t="s">
        <v>43</v>
      </c>
      <c r="G144" s="22" t="s">
        <v>315</v>
      </c>
      <c r="H144" s="22" t="s">
        <v>315</v>
      </c>
      <c r="I144" s="9" t="s">
        <v>315</v>
      </c>
      <c r="K144" s="2">
        <v>0</v>
      </c>
      <c r="L144" s="11">
        <v>35140</v>
      </c>
      <c r="M144" s="2">
        <v>1996</v>
      </c>
      <c r="N144" s="2" t="s">
        <v>292</v>
      </c>
      <c r="O144" s="2" t="s">
        <v>136</v>
      </c>
      <c r="P144" s="11">
        <v>42115</v>
      </c>
      <c r="Q144" s="9">
        <v>9</v>
      </c>
      <c r="S144" s="22">
        <v>9</v>
      </c>
      <c r="T144" s="4">
        <v>0.37152777777777773</v>
      </c>
      <c r="U144" s="4">
        <v>0.42222222222222222</v>
      </c>
      <c r="V144" s="4">
        <v>5.0694444444444486E-2</v>
      </c>
      <c r="W144" s="2">
        <v>73</v>
      </c>
      <c r="X144" s="2" t="s">
        <v>87</v>
      </c>
      <c r="Y144" s="6" t="str">
        <f>VLOOKUP(X144,Spp!A:B,2,FALSE)</f>
        <v>Stegastes acapulcoensis</v>
      </c>
      <c r="Z144" s="7">
        <f t="shared" si="16"/>
        <v>499</v>
      </c>
      <c r="AA144" s="2">
        <v>375</v>
      </c>
      <c r="AB144" s="2">
        <v>12</v>
      </c>
      <c r="AC144" s="2">
        <v>8</v>
      </c>
      <c r="AD144" s="2">
        <v>104</v>
      </c>
      <c r="AU144" s="2">
        <f>VLOOKUP(Y144,Spp!B:C,2,FALSE)</f>
        <v>3.49E-2</v>
      </c>
      <c r="AV144" s="2">
        <f>VLOOKUP(Y144,Spp!B:D,3,FALSE)</f>
        <v>2.9108999999999998</v>
      </c>
      <c r="AW144" s="2">
        <f t="shared" si="17"/>
        <v>15845.172040333164</v>
      </c>
      <c r="AX144" s="2" t="e">
        <f t="shared" si="18"/>
        <v>#DIV/0!</v>
      </c>
      <c r="AY144" s="2" t="e">
        <f t="shared" si="19"/>
        <v>#DIV/0!</v>
      </c>
      <c r="AZ144" s="2" t="e">
        <f t="shared" si="20"/>
        <v>#DIV/0!</v>
      </c>
      <c r="BA144" s="2">
        <f t="shared" si="21"/>
        <v>6.8356164383561646</v>
      </c>
      <c r="BB144" s="2" t="s">
        <v>315</v>
      </c>
      <c r="BC144" s="2">
        <f>VLOOKUP(Y144,Spp!B:H,7,FALSE)</f>
        <v>2</v>
      </c>
      <c r="BD144" s="5" t="str">
        <f>VLOOKUP(Y144,GFQuimbayo!B:C,2,FALSE)</f>
        <v>HD</v>
      </c>
      <c r="BE144" s="5" t="str">
        <f>VLOOKUP(BD144,GFQuimbayo!E:F,2,FALSE)</f>
        <v>Detritivores</v>
      </c>
      <c r="BF144" s="2" t="str">
        <f>VLOOKUP(Y144,Spp!B:L,11,FALSE)</f>
        <v>LC</v>
      </c>
    </row>
    <row r="145" spans="1:58">
      <c r="A145" s="2" t="s">
        <v>40</v>
      </c>
      <c r="B145" s="2" t="s">
        <v>41</v>
      </c>
      <c r="C145" s="2" t="s">
        <v>135</v>
      </c>
      <c r="D145" s="2" t="s">
        <v>1446</v>
      </c>
      <c r="E145" s="2" t="s">
        <v>503</v>
      </c>
      <c r="F145" s="2" t="s">
        <v>43</v>
      </c>
      <c r="G145" s="22" t="s">
        <v>315</v>
      </c>
      <c r="H145" s="22" t="s">
        <v>315</v>
      </c>
      <c r="I145" s="9" t="s">
        <v>315</v>
      </c>
      <c r="K145" s="2">
        <v>0</v>
      </c>
      <c r="L145" s="11">
        <v>35140</v>
      </c>
      <c r="M145" s="2">
        <v>1996</v>
      </c>
      <c r="N145" s="2" t="s">
        <v>292</v>
      </c>
      <c r="O145" s="2" t="s">
        <v>136</v>
      </c>
      <c r="P145" s="11">
        <v>42115</v>
      </c>
      <c r="Q145" s="9">
        <v>9</v>
      </c>
      <c r="S145" s="22">
        <v>9</v>
      </c>
      <c r="T145" s="4">
        <v>0.37152777777777773</v>
      </c>
      <c r="U145" s="4">
        <v>0.42222222222222222</v>
      </c>
      <c r="V145" s="4">
        <v>5.0694444444444486E-2</v>
      </c>
      <c r="W145" s="2">
        <v>73</v>
      </c>
      <c r="X145" s="2" t="s">
        <v>74</v>
      </c>
      <c r="Y145" s="6" t="str">
        <f>VLOOKUP(X145,Spp!A:B,2,FALSE)</f>
        <v>Stegastes flavilatus</v>
      </c>
      <c r="Z145" s="7">
        <f t="shared" si="16"/>
        <v>27</v>
      </c>
      <c r="AA145" s="2">
        <v>5</v>
      </c>
      <c r="AB145" s="2">
        <v>21</v>
      </c>
      <c r="AC145" s="2">
        <v>1</v>
      </c>
      <c r="AU145" s="2">
        <f>VLOOKUP(Y145,Spp!B:C,2,FALSE)</f>
        <v>3.49E-2</v>
      </c>
      <c r="AV145" s="2">
        <f>VLOOKUP(Y145,Spp!B:D,3,FALSE)</f>
        <v>2.9108999999999998</v>
      </c>
      <c r="AW145" s="2">
        <f t="shared" si="17"/>
        <v>315.32159393987041</v>
      </c>
      <c r="AX145" s="2" t="e">
        <f t="shared" si="18"/>
        <v>#DIV/0!</v>
      </c>
      <c r="AY145" s="2" t="e">
        <f t="shared" si="19"/>
        <v>#DIV/0!</v>
      </c>
      <c r="AZ145" s="2" t="e">
        <f t="shared" si="20"/>
        <v>#DIV/0!</v>
      </c>
      <c r="BA145" s="2">
        <f t="shared" si="21"/>
        <v>0.36986301369863012</v>
      </c>
      <c r="BB145" s="2" t="s">
        <v>315</v>
      </c>
      <c r="BC145" s="2">
        <f>VLOOKUP(Y145,Spp!B:H,7,FALSE)</f>
        <v>2</v>
      </c>
      <c r="BD145" s="5" t="str">
        <f>VLOOKUP(Y145,GFQuimbayo!B:C,2,FALSE)</f>
        <v>HD</v>
      </c>
      <c r="BE145" s="5" t="str">
        <f>VLOOKUP(BD145,GFQuimbayo!E:F,2,FALSE)</f>
        <v>Detritivores</v>
      </c>
      <c r="BF145" s="2" t="str">
        <f>VLOOKUP(Y145,Spp!B:L,11,FALSE)</f>
        <v>LC</v>
      </c>
    </row>
    <row r="146" spans="1:58">
      <c r="A146" s="2" t="s">
        <v>40</v>
      </c>
      <c r="B146" s="2" t="s">
        <v>41</v>
      </c>
      <c r="C146" s="2" t="s">
        <v>135</v>
      </c>
      <c r="D146" s="2" t="s">
        <v>1446</v>
      </c>
      <c r="E146" s="2" t="s">
        <v>503</v>
      </c>
      <c r="F146" s="2" t="s">
        <v>43</v>
      </c>
      <c r="G146" s="22" t="s">
        <v>315</v>
      </c>
      <c r="H146" s="22" t="s">
        <v>315</v>
      </c>
      <c r="I146" s="9" t="s">
        <v>315</v>
      </c>
      <c r="K146" s="2">
        <v>0</v>
      </c>
      <c r="L146" s="11">
        <v>35140</v>
      </c>
      <c r="M146" s="2">
        <v>1996</v>
      </c>
      <c r="N146" s="2" t="s">
        <v>292</v>
      </c>
      <c r="O146" s="2" t="s">
        <v>136</v>
      </c>
      <c r="P146" s="11">
        <v>42115</v>
      </c>
      <c r="Q146" s="9">
        <v>9</v>
      </c>
      <c r="S146" s="22">
        <v>9</v>
      </c>
      <c r="T146" s="4">
        <v>0.37152777777777773</v>
      </c>
      <c r="U146" s="4">
        <v>0.42222222222222222</v>
      </c>
      <c r="V146" s="4">
        <v>5.0694444444444486E-2</v>
      </c>
      <c r="W146" s="2">
        <v>73</v>
      </c>
      <c r="X146" s="2" t="s">
        <v>80</v>
      </c>
      <c r="Y146" s="6" t="str">
        <f>VLOOKUP(X146,Spp!A:B,2,FALSE)</f>
        <v>Sufflamen verres</v>
      </c>
      <c r="Z146" s="7">
        <f t="shared" si="16"/>
        <v>8</v>
      </c>
      <c r="AE146" s="2">
        <v>8</v>
      </c>
      <c r="AU146" s="2">
        <f>VLOOKUP(Y146,Spp!B:C,2,FALSE)</f>
        <v>2.4899999999999999E-2</v>
      </c>
      <c r="AV146" s="2">
        <f>VLOOKUP(Y146,Spp!B:D,3,FALSE)</f>
        <v>3.0129999999999999</v>
      </c>
      <c r="AW146" s="2">
        <f t="shared" si="17"/>
        <v>3245.5072245647962</v>
      </c>
      <c r="AX146" s="2" t="e">
        <f t="shared" si="18"/>
        <v>#DIV/0!</v>
      </c>
      <c r="AY146" s="2" t="e">
        <f t="shared" si="19"/>
        <v>#DIV/0!</v>
      </c>
      <c r="AZ146" s="2" t="e">
        <f t="shared" si="20"/>
        <v>#DIV/0!</v>
      </c>
      <c r="BA146" s="2">
        <f t="shared" si="21"/>
        <v>0.1095890410958904</v>
      </c>
      <c r="BB146" s="2" t="s">
        <v>315</v>
      </c>
      <c r="BC146" s="2">
        <f>VLOOKUP(Y146,Spp!B:H,7,FALSE)</f>
        <v>3.3</v>
      </c>
      <c r="BD146" s="5" t="str">
        <f>VLOOKUP(Y146,GFQuimbayo!B:C,2,FALSE)</f>
        <v>IN</v>
      </c>
      <c r="BE146" s="5" t="str">
        <f>VLOOKUP(BD146,GFQuimbayo!E:F,2,FALSE)</f>
        <v>Invertebrivores</v>
      </c>
      <c r="BF146" s="2" t="str">
        <f>VLOOKUP(Y146,Spp!B:L,11,FALSE)</f>
        <v>LC</v>
      </c>
    </row>
    <row r="147" spans="1:58">
      <c r="A147" s="2" t="s">
        <v>40</v>
      </c>
      <c r="B147" s="2" t="s">
        <v>41</v>
      </c>
      <c r="C147" s="2" t="s">
        <v>135</v>
      </c>
      <c r="D147" s="2" t="s">
        <v>1446</v>
      </c>
      <c r="E147" s="2" t="s">
        <v>503</v>
      </c>
      <c r="F147" s="2" t="s">
        <v>43</v>
      </c>
      <c r="G147" s="22" t="s">
        <v>315</v>
      </c>
      <c r="H147" s="22" t="s">
        <v>315</v>
      </c>
      <c r="I147" s="9" t="s">
        <v>315</v>
      </c>
      <c r="K147" s="2">
        <v>0</v>
      </c>
      <c r="L147" s="11">
        <v>35140</v>
      </c>
      <c r="M147" s="2">
        <v>1996</v>
      </c>
      <c r="N147" s="2" t="s">
        <v>292</v>
      </c>
      <c r="O147" s="2" t="s">
        <v>136</v>
      </c>
      <c r="P147" s="11">
        <v>42115</v>
      </c>
      <c r="Q147" s="9">
        <v>9</v>
      </c>
      <c r="S147" s="22">
        <v>9</v>
      </c>
      <c r="T147" s="4">
        <v>0.37152777777777773</v>
      </c>
      <c r="U147" s="4">
        <v>0.42222222222222222</v>
      </c>
      <c r="V147" s="4">
        <v>5.0694444444444486E-2</v>
      </c>
      <c r="W147" s="2">
        <v>73</v>
      </c>
      <c r="X147" s="2" t="s">
        <v>107</v>
      </c>
      <c r="Y147" s="6" t="str">
        <f>VLOOKUP(X147,Spp!A:B,2,FALSE)</f>
        <v>Thalassoma lucasanum</v>
      </c>
      <c r="Z147" s="7">
        <f t="shared" si="16"/>
        <v>133</v>
      </c>
      <c r="AB147" s="2">
        <v>130</v>
      </c>
      <c r="AC147" s="2">
        <v>1</v>
      </c>
      <c r="AD147" s="2">
        <v>2</v>
      </c>
      <c r="AU147" s="2">
        <f>VLOOKUP(Y147,Spp!B:C,2,FALSE)</f>
        <v>1.261E-2</v>
      </c>
      <c r="AV147" s="2">
        <f>VLOOKUP(Y147,Spp!B:D,3,FALSE)</f>
        <v>2.8782999999999999</v>
      </c>
      <c r="AW147" s="2">
        <f t="shared" si="17"/>
        <v>654.70553832137932</v>
      </c>
      <c r="AX147" s="2" t="e">
        <f t="shared" si="18"/>
        <v>#DIV/0!</v>
      </c>
      <c r="AY147" s="2" t="e">
        <f t="shared" si="19"/>
        <v>#DIV/0!</v>
      </c>
      <c r="AZ147" s="2" t="e">
        <f t="shared" si="20"/>
        <v>#DIV/0!</v>
      </c>
      <c r="BA147" s="2">
        <f t="shared" si="21"/>
        <v>1.821917808219178</v>
      </c>
      <c r="BB147" s="2" t="s">
        <v>315</v>
      </c>
      <c r="BC147" s="2">
        <f>VLOOKUP(Y147,Spp!B:H,7,FALSE)</f>
        <v>3.5</v>
      </c>
      <c r="BD147" s="5" t="str">
        <f>VLOOKUP(Y147,GFQuimbayo!B:C,2,FALSE)</f>
        <v>IN</v>
      </c>
      <c r="BE147" s="5" t="str">
        <f>VLOOKUP(BD147,GFQuimbayo!E:F,2,FALSE)</f>
        <v>Invertebrivores</v>
      </c>
      <c r="BF147" s="2" t="str">
        <f>VLOOKUP(Y147,Spp!B:L,11,FALSE)</f>
        <v>LC</v>
      </c>
    </row>
    <row r="148" spans="1:58">
      <c r="A148" s="2" t="s">
        <v>40</v>
      </c>
      <c r="B148" s="2" t="s">
        <v>41</v>
      </c>
      <c r="C148" s="2" t="s">
        <v>135</v>
      </c>
      <c r="D148" s="2" t="s">
        <v>1446</v>
      </c>
      <c r="E148" s="2" t="s">
        <v>503</v>
      </c>
      <c r="F148" s="2" t="s">
        <v>43</v>
      </c>
      <c r="G148" s="22" t="s">
        <v>315</v>
      </c>
      <c r="H148" s="22" t="s">
        <v>315</v>
      </c>
      <c r="I148" s="9" t="s">
        <v>315</v>
      </c>
      <c r="K148" s="2">
        <v>0</v>
      </c>
      <c r="L148" s="11">
        <v>35140</v>
      </c>
      <c r="M148" s="2">
        <v>1996</v>
      </c>
      <c r="N148" s="2" t="s">
        <v>292</v>
      </c>
      <c r="O148" s="2" t="s">
        <v>136</v>
      </c>
      <c r="P148" s="11">
        <v>42115</v>
      </c>
      <c r="Q148" s="9">
        <v>9</v>
      </c>
      <c r="S148" s="22">
        <v>9</v>
      </c>
      <c r="T148" s="4">
        <v>0.37152777777777773</v>
      </c>
      <c r="U148" s="4">
        <v>0.42222222222222222</v>
      </c>
      <c r="V148" s="4">
        <v>5.0694444444444486E-2</v>
      </c>
      <c r="W148" s="2">
        <v>73</v>
      </c>
      <c r="X148" s="2" t="s">
        <v>57</v>
      </c>
      <c r="Y148" s="6" t="str">
        <f>VLOOKUP(X148,Spp!A:B,2,FALSE)</f>
        <v>Serranus psittacinus</v>
      </c>
      <c r="Z148" s="7">
        <f t="shared" si="16"/>
        <v>7</v>
      </c>
      <c r="AB148" s="2">
        <v>7</v>
      </c>
      <c r="AU148" s="2">
        <f>VLOOKUP(Y148,Spp!B:C,2,FALSE)</f>
        <v>1.9300000000000001E-2</v>
      </c>
      <c r="AV148" s="2">
        <f>VLOOKUP(Y148,Spp!B:D,3,FALSE)</f>
        <v>2.8511000000000002</v>
      </c>
      <c r="AW148" s="2">
        <f t="shared" si="17"/>
        <v>42.222361237760509</v>
      </c>
      <c r="AX148" s="2" t="e">
        <f t="shared" si="18"/>
        <v>#DIV/0!</v>
      </c>
      <c r="AY148" s="2" t="e">
        <f t="shared" si="19"/>
        <v>#DIV/0!</v>
      </c>
      <c r="AZ148" s="2" t="e">
        <f t="shared" si="20"/>
        <v>#DIV/0!</v>
      </c>
      <c r="BA148" s="2">
        <f t="shared" si="21"/>
        <v>9.5890410958904104E-2</v>
      </c>
      <c r="BB148" s="2" t="s">
        <v>315</v>
      </c>
      <c r="BC148" s="2">
        <f>VLOOKUP(Y148,Spp!B:H,7,FALSE)</f>
        <v>3.6</v>
      </c>
      <c r="BD148" s="5" t="str">
        <f>VLOOKUP(Y148,GFQuimbayo!B:C,2,FALSE)</f>
        <v>PS</v>
      </c>
      <c r="BE148" s="5" t="str">
        <f>VLOOKUP(BD148,GFQuimbayo!E:F,2,FALSE)</f>
        <v>Piscivores</v>
      </c>
      <c r="BF148" s="2" t="str">
        <f>VLOOKUP(Y148,Spp!B:L,11,FALSE)</f>
        <v>LC</v>
      </c>
    </row>
    <row r="149" spans="1:58">
      <c r="A149" s="2" t="s">
        <v>40</v>
      </c>
      <c r="B149" s="2" t="s">
        <v>41</v>
      </c>
      <c r="C149" s="2" t="s">
        <v>135</v>
      </c>
      <c r="D149" s="2" t="s">
        <v>1446</v>
      </c>
      <c r="E149" s="2" t="s">
        <v>503</v>
      </c>
      <c r="F149" s="2" t="s">
        <v>43</v>
      </c>
      <c r="G149" s="22" t="s">
        <v>315</v>
      </c>
      <c r="H149" s="22" t="s">
        <v>315</v>
      </c>
      <c r="I149" s="9" t="s">
        <v>315</v>
      </c>
      <c r="K149" s="2">
        <v>0</v>
      </c>
      <c r="L149" s="11">
        <v>35140</v>
      </c>
      <c r="M149" s="2">
        <v>1996</v>
      </c>
      <c r="N149" s="2" t="s">
        <v>292</v>
      </c>
      <c r="O149" s="2" t="s">
        <v>136</v>
      </c>
      <c r="P149" s="11">
        <v>42115</v>
      </c>
      <c r="Q149" s="9">
        <v>9</v>
      </c>
      <c r="S149" s="22">
        <v>9</v>
      </c>
      <c r="T149" s="4">
        <v>0.37152777777777773</v>
      </c>
      <c r="U149" s="4">
        <v>0.42222222222222222</v>
      </c>
      <c r="V149" s="4">
        <v>5.0694444444444486E-2</v>
      </c>
      <c r="W149" s="2">
        <v>73</v>
      </c>
      <c r="X149" s="2" t="s">
        <v>59</v>
      </c>
      <c r="Y149" s="6" t="str">
        <f>VLOOKUP(X149,Spp!A:B,2,FALSE)</f>
        <v>Synodus lacertinus</v>
      </c>
      <c r="Z149" s="7">
        <f t="shared" si="16"/>
        <v>2</v>
      </c>
      <c r="AC149" s="2">
        <v>2</v>
      </c>
      <c r="AU149" s="2">
        <f>VLOOKUP(Y149,Spp!B:C,2,FALSE)</f>
        <v>6.4999999999999997E-3</v>
      </c>
      <c r="AV149" s="2">
        <f>VLOOKUP(Y149,Spp!B:D,3,FALSE)</f>
        <v>2.99</v>
      </c>
      <c r="AW149" s="2">
        <f t="shared" si="17"/>
        <v>24.757357683102803</v>
      </c>
      <c r="AX149" s="2" t="e">
        <f t="shared" si="18"/>
        <v>#DIV/0!</v>
      </c>
      <c r="AY149" s="2" t="e">
        <f t="shared" si="19"/>
        <v>#DIV/0!</v>
      </c>
      <c r="AZ149" s="2" t="e">
        <f t="shared" si="20"/>
        <v>#DIV/0!</v>
      </c>
      <c r="BA149" s="2">
        <f t="shared" si="21"/>
        <v>2.7397260273972601E-2</v>
      </c>
      <c r="BB149" s="2" t="s">
        <v>315</v>
      </c>
      <c r="BC149" s="2">
        <f>VLOOKUP(Y149,Spp!B:H,7,FALSE)</f>
        <v>4.2</v>
      </c>
      <c r="BD149" s="5" t="str">
        <f>VLOOKUP(Y149,GFQuimbayo!B:C,2,FALSE)</f>
        <v>PS</v>
      </c>
      <c r="BE149" s="5" t="str">
        <f>VLOOKUP(BD149,GFQuimbayo!E:F,2,FALSE)</f>
        <v>Piscivores</v>
      </c>
      <c r="BF149" s="2" t="str">
        <f>VLOOKUP(Y149,Spp!B:L,11,FALSE)</f>
        <v>LC</v>
      </c>
    </row>
    <row r="150" spans="1:58">
      <c r="A150" s="2" t="s">
        <v>40</v>
      </c>
      <c r="B150" s="2" t="s">
        <v>41</v>
      </c>
      <c r="C150" s="2" t="s">
        <v>42</v>
      </c>
      <c r="D150" s="2" t="s">
        <v>42</v>
      </c>
      <c r="E150" s="2" t="s">
        <v>501</v>
      </c>
      <c r="F150" s="2" t="s">
        <v>43</v>
      </c>
      <c r="G150" s="22" t="s">
        <v>315</v>
      </c>
      <c r="H150" s="22" t="s">
        <v>315</v>
      </c>
      <c r="I150" s="9" t="s">
        <v>315</v>
      </c>
      <c r="K150" s="2">
        <v>0</v>
      </c>
      <c r="L150" s="11">
        <v>35196</v>
      </c>
      <c r="M150" s="2">
        <v>1996</v>
      </c>
      <c r="N150" s="2" t="s">
        <v>292</v>
      </c>
      <c r="O150" s="2" t="s">
        <v>136</v>
      </c>
      <c r="P150" s="11">
        <v>42086</v>
      </c>
      <c r="Q150" s="9">
        <v>9</v>
      </c>
      <c r="S150" s="22">
        <v>7.5</v>
      </c>
      <c r="T150" s="4">
        <v>0.3576388888888889</v>
      </c>
      <c r="U150" s="4">
        <v>0.39027777777777778</v>
      </c>
      <c r="V150" s="4">
        <v>3.2638888888888884E-2</v>
      </c>
      <c r="W150" s="2">
        <v>47</v>
      </c>
      <c r="X150" s="2" t="s">
        <v>85</v>
      </c>
      <c r="Y150" s="6" t="str">
        <f>VLOOKUP(X150,Spp!A:B,2,FALSE)</f>
        <v>Sargocentron suborbitalis</v>
      </c>
      <c r="Z150" s="7">
        <f t="shared" si="16"/>
        <v>19</v>
      </c>
      <c r="AD150" s="2">
        <v>10</v>
      </c>
      <c r="AE150" s="2">
        <v>9</v>
      </c>
      <c r="AU150" s="2">
        <f>VLOOKUP(Y150,Spp!B:C,2,FALSE)</f>
        <v>2.3199999999999998E-2</v>
      </c>
      <c r="AV150" s="2">
        <f>VLOOKUP(Y150,Spp!B:D,3,FALSE)</f>
        <v>2.9554</v>
      </c>
      <c r="AW150" s="2">
        <f t="shared" si="17"/>
        <v>3920.562877821329</v>
      </c>
      <c r="AX150" s="2" t="e">
        <f t="shared" si="18"/>
        <v>#DIV/0!</v>
      </c>
      <c r="AY150" s="2" t="e">
        <f t="shared" si="19"/>
        <v>#DIV/0!</v>
      </c>
      <c r="AZ150" s="2" t="e">
        <f t="shared" si="20"/>
        <v>#DIV/0!</v>
      </c>
      <c r="BA150" s="2">
        <f t="shared" si="21"/>
        <v>0.40425531914893614</v>
      </c>
      <c r="BB150" s="2" t="s">
        <v>315</v>
      </c>
      <c r="BC150" s="2">
        <f>VLOOKUP(Y150,Spp!B:H,7,FALSE)</f>
        <v>3.5</v>
      </c>
      <c r="BD150" s="5" t="str">
        <f>VLOOKUP(Y150,GFQuimbayo!B:C,2,FALSE)</f>
        <v>IN</v>
      </c>
      <c r="BE150" s="5" t="str">
        <f>VLOOKUP(BD150,GFQuimbayo!E:F,2,FALSE)</f>
        <v>Invertebrivores</v>
      </c>
      <c r="BF150" s="2" t="str">
        <f>VLOOKUP(Y150,Spp!B:L,11,FALSE)</f>
        <v>LC</v>
      </c>
    </row>
    <row r="151" spans="1:58">
      <c r="A151" s="2" t="s">
        <v>40</v>
      </c>
      <c r="B151" s="2" t="s">
        <v>41</v>
      </c>
      <c r="C151" s="2" t="s">
        <v>42</v>
      </c>
      <c r="D151" s="2" t="s">
        <v>42</v>
      </c>
      <c r="E151" s="2" t="s">
        <v>501</v>
      </c>
      <c r="F151" s="2" t="s">
        <v>43</v>
      </c>
      <c r="G151" s="22" t="s">
        <v>315</v>
      </c>
      <c r="H151" s="22" t="s">
        <v>315</v>
      </c>
      <c r="I151" s="9" t="s">
        <v>315</v>
      </c>
      <c r="K151" s="2">
        <v>0</v>
      </c>
      <c r="L151" s="11">
        <v>35196</v>
      </c>
      <c r="M151" s="2">
        <v>1996</v>
      </c>
      <c r="N151" s="2" t="s">
        <v>292</v>
      </c>
      <c r="O151" s="2" t="s">
        <v>136</v>
      </c>
      <c r="P151" s="11">
        <v>42086</v>
      </c>
      <c r="Q151" s="9">
        <v>9</v>
      </c>
      <c r="S151" s="22">
        <v>7.5</v>
      </c>
      <c r="T151" s="4">
        <v>0.3576388888888889</v>
      </c>
      <c r="U151" s="4">
        <v>0.39027777777777778</v>
      </c>
      <c r="V151" s="4">
        <v>3.2638888888888884E-2</v>
      </c>
      <c r="W151" s="2">
        <v>47</v>
      </c>
      <c r="X151" s="2" t="s">
        <v>99</v>
      </c>
      <c r="Y151" s="6" t="str">
        <f>VLOOKUP(X151,Spp!A:B,2,FALSE)</f>
        <v>Abudefduf troschelii</v>
      </c>
      <c r="Z151" s="7">
        <f t="shared" si="16"/>
        <v>100</v>
      </c>
      <c r="AC151" s="2">
        <v>100</v>
      </c>
      <c r="AU151" s="2">
        <f>VLOOKUP(Y151,Spp!B:C,2,FALSE)</f>
        <v>1.6E-2</v>
      </c>
      <c r="AV151" s="2">
        <f>VLOOKUP(Y151,Spp!B:D,3,FALSE)</f>
        <v>3.0516000000000001</v>
      </c>
      <c r="AW151" s="2">
        <f t="shared" si="17"/>
        <v>3560.0047574829864</v>
      </c>
      <c r="AX151" s="2" t="e">
        <f t="shared" si="18"/>
        <v>#DIV/0!</v>
      </c>
      <c r="AY151" s="2" t="e">
        <f t="shared" si="19"/>
        <v>#DIV/0!</v>
      </c>
      <c r="AZ151" s="2" t="e">
        <f t="shared" si="20"/>
        <v>#DIV/0!</v>
      </c>
      <c r="BA151" s="2">
        <f t="shared" si="21"/>
        <v>2.1276595744680851</v>
      </c>
      <c r="BB151" s="2" t="s">
        <v>315</v>
      </c>
      <c r="BC151" s="2">
        <f>VLOOKUP(Y151,Spp!B:H,7,FALSE)</f>
        <v>3</v>
      </c>
      <c r="BD151" s="5" t="str">
        <f>VLOOKUP(Y151,GFQuimbayo!B:C,2,FALSE)</f>
        <v>PK</v>
      </c>
      <c r="BE151" s="5" t="str">
        <f>VLOOKUP(BD151,GFQuimbayo!E:F,2,FALSE)</f>
        <v>Planktivores</v>
      </c>
      <c r="BF151" s="2" t="str">
        <f>VLOOKUP(Y151,Spp!B:L,11,FALSE)</f>
        <v>LC</v>
      </c>
    </row>
    <row r="152" spans="1:58">
      <c r="A152" s="2" t="s">
        <v>40</v>
      </c>
      <c r="B152" s="2" t="s">
        <v>41</v>
      </c>
      <c r="C152" s="2" t="s">
        <v>42</v>
      </c>
      <c r="D152" s="2" t="s">
        <v>42</v>
      </c>
      <c r="E152" s="2" t="s">
        <v>501</v>
      </c>
      <c r="F152" s="2" t="s">
        <v>43</v>
      </c>
      <c r="G152" s="22" t="s">
        <v>315</v>
      </c>
      <c r="H152" s="22" t="s">
        <v>315</v>
      </c>
      <c r="I152" s="9" t="s">
        <v>315</v>
      </c>
      <c r="K152" s="2">
        <v>0</v>
      </c>
      <c r="L152" s="11">
        <v>35196</v>
      </c>
      <c r="M152" s="2">
        <v>1996</v>
      </c>
      <c r="N152" s="2" t="s">
        <v>292</v>
      </c>
      <c r="O152" s="2" t="s">
        <v>136</v>
      </c>
      <c r="P152" s="11">
        <v>42086</v>
      </c>
      <c r="Q152" s="9">
        <v>9</v>
      </c>
      <c r="S152" s="22">
        <v>7.5</v>
      </c>
      <c r="T152" s="4">
        <v>0.3576388888888889</v>
      </c>
      <c r="U152" s="4">
        <v>0.39027777777777778</v>
      </c>
      <c r="V152" s="4">
        <v>3.2638888888888884E-2</v>
      </c>
      <c r="W152" s="2">
        <v>47</v>
      </c>
      <c r="X152" s="2" t="s">
        <v>278</v>
      </c>
      <c r="Y152" s="6" t="str">
        <f>VLOOKUP(X152,Spp!A:B,2,FALSE)</f>
        <v>Balistes polylepis</v>
      </c>
      <c r="Z152" s="7">
        <f t="shared" si="16"/>
        <v>3</v>
      </c>
      <c r="AG152" s="2">
        <v>3</v>
      </c>
      <c r="AU152" s="2">
        <f>VLOOKUP(Y152,Spp!B:C,2,FALSE)</f>
        <v>2.6800000000000001E-2</v>
      </c>
      <c r="AV152" s="2">
        <f>VLOOKUP(Y152,Spp!B:D,3,FALSE)</f>
        <v>2.8982999999999999</v>
      </c>
      <c r="AW152" s="2">
        <f t="shared" si="17"/>
        <v>4974.6425178584295</v>
      </c>
      <c r="AX152" s="2" t="e">
        <f t="shared" si="18"/>
        <v>#DIV/0!</v>
      </c>
      <c r="AY152" s="2" t="e">
        <f t="shared" si="19"/>
        <v>#DIV/0!</v>
      </c>
      <c r="AZ152" s="2" t="e">
        <f t="shared" si="20"/>
        <v>#DIV/0!</v>
      </c>
      <c r="BA152" s="2">
        <f t="shared" si="21"/>
        <v>6.3829787234042548E-2</v>
      </c>
      <c r="BB152" s="2" t="s">
        <v>315</v>
      </c>
      <c r="BC152" s="2">
        <f>VLOOKUP(Y152,Spp!B:H,7,FALSE)</f>
        <v>3.3</v>
      </c>
      <c r="BD152" s="5" t="str">
        <f>VLOOKUP(Y152,GFQuimbayo!B:C,2,FALSE)</f>
        <v>IN</v>
      </c>
      <c r="BE152" s="5" t="str">
        <f>VLOOKUP(BD152,GFQuimbayo!E:F,2,FALSE)</f>
        <v>Invertebrivores</v>
      </c>
      <c r="BF152" s="2" t="str">
        <f>VLOOKUP(Y152,Spp!B:L,11,FALSE)</f>
        <v>LC</v>
      </c>
    </row>
    <row r="153" spans="1:58">
      <c r="A153" s="2" t="s">
        <v>40</v>
      </c>
      <c r="B153" s="2" t="s">
        <v>41</v>
      </c>
      <c r="C153" s="2" t="s">
        <v>42</v>
      </c>
      <c r="D153" s="2" t="s">
        <v>42</v>
      </c>
      <c r="E153" s="2" t="s">
        <v>501</v>
      </c>
      <c r="F153" s="2" t="s">
        <v>43</v>
      </c>
      <c r="G153" s="22" t="s">
        <v>315</v>
      </c>
      <c r="H153" s="22" t="s">
        <v>315</v>
      </c>
      <c r="I153" s="9" t="s">
        <v>315</v>
      </c>
      <c r="K153" s="2">
        <v>0</v>
      </c>
      <c r="L153" s="11">
        <v>35196</v>
      </c>
      <c r="M153" s="2">
        <v>1996</v>
      </c>
      <c r="N153" s="2" t="s">
        <v>292</v>
      </c>
      <c r="O153" s="2" t="s">
        <v>136</v>
      </c>
      <c r="P153" s="11">
        <v>42086</v>
      </c>
      <c r="Q153" s="9">
        <v>9</v>
      </c>
      <c r="S153" s="22">
        <v>7.5</v>
      </c>
      <c r="T153" s="4">
        <v>0.3576388888888889</v>
      </c>
      <c r="U153" s="4">
        <v>0.39027777777777778</v>
      </c>
      <c r="V153" s="4">
        <v>3.2638888888888884E-2</v>
      </c>
      <c r="W153" s="2">
        <v>47</v>
      </c>
      <c r="X153" s="2" t="s">
        <v>76</v>
      </c>
      <c r="Y153" s="6" t="str">
        <f>VLOOKUP(X153,Spp!A:B,2,FALSE)</f>
        <v>Calamus brachysomus</v>
      </c>
      <c r="Z153" s="7">
        <f t="shared" si="16"/>
        <v>8</v>
      </c>
      <c r="AC153" s="2">
        <v>8</v>
      </c>
      <c r="AU153" s="2">
        <f>VLOOKUP(Y153,Spp!B:C,2,FALSE)</f>
        <v>0.39750000000000002</v>
      </c>
      <c r="AV153" s="2">
        <f>VLOOKUP(Y153,Spp!B:D,3,FALSE)</f>
        <v>2.8761000000000001</v>
      </c>
      <c r="AW153" s="2">
        <f t="shared" si="17"/>
        <v>4542.0301045736742</v>
      </c>
      <c r="AX153" s="2" t="e">
        <f t="shared" si="18"/>
        <v>#DIV/0!</v>
      </c>
      <c r="AY153" s="2" t="e">
        <f t="shared" si="19"/>
        <v>#DIV/0!</v>
      </c>
      <c r="AZ153" s="2" t="e">
        <f t="shared" si="20"/>
        <v>#DIV/0!</v>
      </c>
      <c r="BA153" s="2">
        <f t="shared" si="21"/>
        <v>0.1702127659574468</v>
      </c>
      <c r="BB153" s="2" t="s">
        <v>315</v>
      </c>
      <c r="BC153" s="2">
        <f>VLOOKUP(Y153,Spp!B:H,7,FALSE)</f>
        <v>3.5</v>
      </c>
      <c r="BD153" s="5" t="str">
        <f>VLOOKUP(Y153,GFQuimbayo!B:C,2,FALSE)</f>
        <v>IN</v>
      </c>
      <c r="BE153" s="5" t="str">
        <f>VLOOKUP(BD153,GFQuimbayo!E:F,2,FALSE)</f>
        <v>Invertebrivores</v>
      </c>
      <c r="BF153" s="2" t="str">
        <f>VLOOKUP(Y153,Spp!B:L,11,FALSE)</f>
        <v>NE</v>
      </c>
    </row>
    <row r="154" spans="1:58">
      <c r="A154" s="2" t="s">
        <v>40</v>
      </c>
      <c r="B154" s="2" t="s">
        <v>41</v>
      </c>
      <c r="C154" s="2" t="s">
        <v>42</v>
      </c>
      <c r="D154" s="2" t="s">
        <v>42</v>
      </c>
      <c r="E154" s="2" t="s">
        <v>501</v>
      </c>
      <c r="F154" s="2" t="s">
        <v>43</v>
      </c>
      <c r="G154" s="22" t="s">
        <v>315</v>
      </c>
      <c r="H154" s="22" t="s">
        <v>315</v>
      </c>
      <c r="I154" s="9" t="s">
        <v>315</v>
      </c>
      <c r="K154" s="2">
        <v>0</v>
      </c>
      <c r="L154" s="11">
        <v>35196</v>
      </c>
      <c r="M154" s="2">
        <v>1996</v>
      </c>
      <c r="N154" s="2" t="s">
        <v>292</v>
      </c>
      <c r="O154" s="2" t="s">
        <v>136</v>
      </c>
      <c r="P154" s="11">
        <v>42086</v>
      </c>
      <c r="Q154" s="9">
        <v>9</v>
      </c>
      <c r="S154" s="22">
        <v>7.5</v>
      </c>
      <c r="T154" s="4">
        <v>0.3576388888888889</v>
      </c>
      <c r="U154" s="4">
        <v>0.39027777777777778</v>
      </c>
      <c r="V154" s="4">
        <v>3.2638888888888884E-2</v>
      </c>
      <c r="W154" s="2">
        <v>47</v>
      </c>
      <c r="X154" s="2" t="s">
        <v>45</v>
      </c>
      <c r="Y154" s="6" t="str">
        <f>VLOOKUP(X154,Spp!A:B,2,FALSE)</f>
        <v>Canthigaster punctatissima</v>
      </c>
      <c r="Z154" s="7">
        <f t="shared" si="16"/>
        <v>25</v>
      </c>
      <c r="AB154" s="2">
        <v>25</v>
      </c>
      <c r="AU154" s="2">
        <f>VLOOKUP(Y154,Spp!B:C,2,FALSE)</f>
        <v>1.9699999999999999E-2</v>
      </c>
      <c r="AV154" s="2">
        <f>VLOOKUP(Y154,Spp!B:D,3,FALSE)</f>
        <v>2.9174000000000002</v>
      </c>
      <c r="AW154" s="2">
        <f t="shared" si="17"/>
        <v>175.91787270263779</v>
      </c>
      <c r="AX154" s="2" t="e">
        <f t="shared" si="18"/>
        <v>#DIV/0!</v>
      </c>
      <c r="AY154" s="2" t="e">
        <f t="shared" si="19"/>
        <v>#DIV/0!</v>
      </c>
      <c r="AZ154" s="2" t="e">
        <f t="shared" si="20"/>
        <v>#DIV/0!</v>
      </c>
      <c r="BA154" s="2">
        <f t="shared" si="21"/>
        <v>0.53191489361702127</v>
      </c>
      <c r="BB154" s="2" t="s">
        <v>315</v>
      </c>
      <c r="BC154" s="2">
        <f>VLOOKUP(Y154,Spp!B:H,7,FALSE)</f>
        <v>3</v>
      </c>
      <c r="BD154" s="5" t="str">
        <f>VLOOKUP(Y154,GFQuimbayo!B:C,2,FALSE)</f>
        <v>IN</v>
      </c>
      <c r="BE154" s="5" t="str">
        <f>VLOOKUP(BD154,GFQuimbayo!E:F,2,FALSE)</f>
        <v>Invertebrivores</v>
      </c>
      <c r="BF154" s="2" t="str">
        <f>VLOOKUP(Y154,Spp!B:L,11,FALSE)</f>
        <v>LC</v>
      </c>
    </row>
    <row r="155" spans="1:58">
      <c r="A155" s="2" t="s">
        <v>40</v>
      </c>
      <c r="B155" s="2" t="s">
        <v>41</v>
      </c>
      <c r="C155" s="2" t="s">
        <v>42</v>
      </c>
      <c r="D155" s="2" t="s">
        <v>42</v>
      </c>
      <c r="E155" s="2" t="s">
        <v>501</v>
      </c>
      <c r="F155" s="2" t="s">
        <v>43</v>
      </c>
      <c r="G155" s="22" t="s">
        <v>315</v>
      </c>
      <c r="H155" s="22" t="s">
        <v>315</v>
      </c>
      <c r="I155" s="9" t="s">
        <v>315</v>
      </c>
      <c r="K155" s="2">
        <v>0</v>
      </c>
      <c r="L155" s="11">
        <v>35196</v>
      </c>
      <c r="M155" s="2">
        <v>1996</v>
      </c>
      <c r="N155" s="2" t="s">
        <v>292</v>
      </c>
      <c r="O155" s="2" t="s">
        <v>136</v>
      </c>
      <c r="P155" s="11">
        <v>42086</v>
      </c>
      <c r="Q155" s="9">
        <v>9</v>
      </c>
      <c r="S155" s="22">
        <v>7.5</v>
      </c>
      <c r="T155" s="4">
        <v>0.3576388888888889</v>
      </c>
      <c r="U155" s="4">
        <v>0.39027777777777778</v>
      </c>
      <c r="V155" s="4">
        <v>3.2638888888888884E-2</v>
      </c>
      <c r="W155" s="2">
        <v>47</v>
      </c>
      <c r="X155" s="2" t="s">
        <v>298</v>
      </c>
      <c r="Y155" s="6" t="str">
        <f>VLOOKUP(X155,Spp!A:B,2,FALSE)</f>
        <v>Calotomus carolinus</v>
      </c>
      <c r="Z155" s="7">
        <f t="shared" si="16"/>
        <v>50</v>
      </c>
      <c r="AE155" s="2">
        <v>50</v>
      </c>
      <c r="AU155" s="2">
        <f>VLOOKUP(Y155,Spp!B:C,2,FALSE)</f>
        <v>1.2200000000000001E-2</v>
      </c>
      <c r="AV155" s="2">
        <f>VLOOKUP(Y155,Spp!B:D,3,FALSE)</f>
        <v>3.1669999999999998</v>
      </c>
      <c r="AW155" s="2">
        <f t="shared" si="17"/>
        <v>16315.704929527241</v>
      </c>
      <c r="AX155" s="2" t="e">
        <f t="shared" si="18"/>
        <v>#DIV/0!</v>
      </c>
      <c r="AY155" s="2" t="e">
        <f t="shared" si="19"/>
        <v>#DIV/0!</v>
      </c>
      <c r="AZ155" s="2" t="e">
        <f t="shared" si="20"/>
        <v>#DIV/0!</v>
      </c>
      <c r="BA155" s="2">
        <f t="shared" si="21"/>
        <v>1.0638297872340425</v>
      </c>
      <c r="BB155" s="2" t="s">
        <v>315</v>
      </c>
      <c r="BC155" s="2">
        <f>VLOOKUP(Y155,Spp!B:H,7,FALSE)</f>
        <v>2</v>
      </c>
      <c r="BD155" s="5" t="str">
        <f>VLOOKUP(Y155,GFQuimbayo!B:C,2,FALSE)</f>
        <v>HM</v>
      </c>
      <c r="BE155" s="5" t="str">
        <f>VLOOKUP(BD155,GFQuimbayo!E:F,2,FALSE)</f>
        <v>Macroalgae feeders</v>
      </c>
      <c r="BF155" s="2" t="str">
        <f>VLOOKUP(Y155,Spp!B:L,11,FALSE)</f>
        <v>LC</v>
      </c>
    </row>
    <row r="156" spans="1:58">
      <c r="A156" s="2" t="s">
        <v>40</v>
      </c>
      <c r="B156" s="2" t="s">
        <v>41</v>
      </c>
      <c r="C156" s="2" t="s">
        <v>42</v>
      </c>
      <c r="D156" s="2" t="s">
        <v>42</v>
      </c>
      <c r="E156" s="2" t="s">
        <v>501</v>
      </c>
      <c r="F156" s="2" t="s">
        <v>43</v>
      </c>
      <c r="G156" s="22" t="s">
        <v>315</v>
      </c>
      <c r="H156" s="22" t="s">
        <v>315</v>
      </c>
      <c r="I156" s="9" t="s">
        <v>315</v>
      </c>
      <c r="K156" s="2">
        <v>0</v>
      </c>
      <c r="L156" s="11">
        <v>35196</v>
      </c>
      <c r="M156" s="2">
        <v>1996</v>
      </c>
      <c r="N156" s="2" t="s">
        <v>292</v>
      </c>
      <c r="O156" s="2" t="s">
        <v>136</v>
      </c>
      <c r="P156" s="11">
        <v>42086</v>
      </c>
      <c r="Q156" s="9">
        <v>9</v>
      </c>
      <c r="S156" s="22">
        <v>7.5</v>
      </c>
      <c r="T156" s="4">
        <v>0.3576388888888889</v>
      </c>
      <c r="U156" s="4">
        <v>0.39027777777777778</v>
      </c>
      <c r="V156" s="4">
        <v>3.2638888888888884E-2</v>
      </c>
      <c r="W156" s="2">
        <v>47</v>
      </c>
      <c r="X156" s="2" t="s">
        <v>70</v>
      </c>
      <c r="Y156" s="6" t="str">
        <f>VLOOKUP(X156,Spp!A:B,2,FALSE)</f>
        <v>Chaetodon humeralis</v>
      </c>
      <c r="Z156" s="7">
        <f t="shared" si="16"/>
        <v>8</v>
      </c>
      <c r="AB156" s="2">
        <v>8</v>
      </c>
      <c r="AU156" s="2">
        <f>VLOOKUP(Y156,Spp!B:C,2,FALSE)</f>
        <v>2.9600000000000001E-2</v>
      </c>
      <c r="AV156" s="2">
        <f>VLOOKUP(Y156,Spp!B:D,3,FALSE)</f>
        <v>2.9895</v>
      </c>
      <c r="AW156" s="2">
        <f t="shared" si="17"/>
        <v>97.808668094736007</v>
      </c>
      <c r="AX156" s="2" t="e">
        <f t="shared" si="18"/>
        <v>#DIV/0!</v>
      </c>
      <c r="AY156" s="2" t="e">
        <f t="shared" si="19"/>
        <v>#DIV/0!</v>
      </c>
      <c r="AZ156" s="2" t="e">
        <f t="shared" si="20"/>
        <v>#DIV/0!</v>
      </c>
      <c r="BA156" s="2">
        <f t="shared" si="21"/>
        <v>0.1702127659574468</v>
      </c>
      <c r="BB156" s="2" t="s">
        <v>315</v>
      </c>
      <c r="BC156" s="2">
        <f>VLOOKUP(Y156,Spp!B:H,7,FALSE)</f>
        <v>2.7</v>
      </c>
      <c r="BD156" s="5" t="str">
        <f>VLOOKUP(Y156,GFQuimbayo!B:C,2,FALSE)</f>
        <v>OM</v>
      </c>
      <c r="BE156" s="5" t="str">
        <f>VLOOKUP(BD156,GFQuimbayo!E:F,2,FALSE)</f>
        <v>Omnivores</v>
      </c>
      <c r="BF156" s="2" t="str">
        <f>VLOOKUP(Y156,Spp!B:L,11,FALSE)</f>
        <v>LC</v>
      </c>
    </row>
    <row r="157" spans="1:58">
      <c r="A157" s="2" t="s">
        <v>40</v>
      </c>
      <c r="B157" s="2" t="s">
        <v>41</v>
      </c>
      <c r="C157" s="2" t="s">
        <v>42</v>
      </c>
      <c r="D157" s="2" t="s">
        <v>42</v>
      </c>
      <c r="E157" s="2" t="s">
        <v>501</v>
      </c>
      <c r="F157" s="2" t="s">
        <v>43</v>
      </c>
      <c r="G157" s="22" t="s">
        <v>315</v>
      </c>
      <c r="H157" s="22" t="s">
        <v>315</v>
      </c>
      <c r="I157" s="9" t="s">
        <v>315</v>
      </c>
      <c r="K157" s="2">
        <v>0</v>
      </c>
      <c r="L157" s="11">
        <v>35196</v>
      </c>
      <c r="M157" s="2">
        <v>1996</v>
      </c>
      <c r="N157" s="2" t="s">
        <v>292</v>
      </c>
      <c r="O157" s="2" t="s">
        <v>136</v>
      </c>
      <c r="P157" s="11">
        <v>42086</v>
      </c>
      <c r="Q157" s="9">
        <v>9</v>
      </c>
      <c r="S157" s="22">
        <v>7.5</v>
      </c>
      <c r="T157" s="4">
        <v>0.3576388888888889</v>
      </c>
      <c r="U157" s="4">
        <v>0.39027777777777778</v>
      </c>
      <c r="V157" s="4">
        <v>3.2638888888888884E-2</v>
      </c>
      <c r="W157" s="2">
        <v>47</v>
      </c>
      <c r="X157" s="2" t="s">
        <v>109</v>
      </c>
      <c r="Y157" s="6" t="str">
        <f>VLOOKUP(X157,Spp!A:B,2,FALSE)</f>
        <v>Chromis atrilobata</v>
      </c>
      <c r="Z157" s="7">
        <f t="shared" si="16"/>
        <v>200</v>
      </c>
      <c r="AB157" s="2">
        <v>200</v>
      </c>
      <c r="AU157" s="2">
        <f>VLOOKUP(Y157,Spp!B:C,2,FALSE)</f>
        <v>5.2300000000000003E-3</v>
      </c>
      <c r="AV157" s="2">
        <f>VLOOKUP(Y157,Spp!B:D,3,FALSE)</f>
        <v>3.41655</v>
      </c>
      <c r="AW157" s="2">
        <f t="shared" si="17"/>
        <v>1021.462068546705</v>
      </c>
      <c r="AX157" s="2" t="e">
        <f t="shared" si="18"/>
        <v>#DIV/0!</v>
      </c>
      <c r="AY157" s="2" t="e">
        <f t="shared" si="19"/>
        <v>#DIV/0!</v>
      </c>
      <c r="AZ157" s="2" t="e">
        <f t="shared" si="20"/>
        <v>#DIV/0!</v>
      </c>
      <c r="BA157" s="2">
        <f t="shared" si="21"/>
        <v>4.2553191489361701</v>
      </c>
      <c r="BB157" s="2" t="s">
        <v>315</v>
      </c>
      <c r="BC157" s="2">
        <f>VLOOKUP(Y157,Spp!B:H,7,FALSE)</f>
        <v>3.4</v>
      </c>
      <c r="BD157" s="5" t="str">
        <f>VLOOKUP(Y157,GFQuimbayo!B:C,2,FALSE)</f>
        <v>PK</v>
      </c>
      <c r="BE157" s="5" t="str">
        <f>VLOOKUP(BD157,GFQuimbayo!E:F,2,FALSE)</f>
        <v>Planktivores</v>
      </c>
      <c r="BF157" s="2" t="str">
        <f>VLOOKUP(Y157,Spp!B:L,11,FALSE)</f>
        <v>LC</v>
      </c>
    </row>
    <row r="158" spans="1:58">
      <c r="A158" s="2" t="s">
        <v>40</v>
      </c>
      <c r="B158" s="2" t="s">
        <v>41</v>
      </c>
      <c r="C158" s="2" t="s">
        <v>42</v>
      </c>
      <c r="D158" s="2" t="s">
        <v>42</v>
      </c>
      <c r="E158" s="2" t="s">
        <v>501</v>
      </c>
      <c r="F158" s="2" t="s">
        <v>43</v>
      </c>
      <c r="G158" s="22" t="s">
        <v>315</v>
      </c>
      <c r="H158" s="22" t="s">
        <v>315</v>
      </c>
      <c r="I158" s="9" t="s">
        <v>315</v>
      </c>
      <c r="K158" s="2">
        <v>0</v>
      </c>
      <c r="L158" s="11">
        <v>35196</v>
      </c>
      <c r="M158" s="2">
        <v>1996</v>
      </c>
      <c r="N158" s="2" t="s">
        <v>292</v>
      </c>
      <c r="O158" s="2" t="s">
        <v>136</v>
      </c>
      <c r="P158" s="11">
        <v>42086</v>
      </c>
      <c r="Q158" s="9">
        <v>9</v>
      </c>
      <c r="S158" s="22">
        <v>7.5</v>
      </c>
      <c r="T158" s="4">
        <v>0.3576388888888889</v>
      </c>
      <c r="U158" s="4">
        <v>0.39027777777777778</v>
      </c>
      <c r="V158" s="4">
        <v>3.2638888888888884E-2</v>
      </c>
      <c r="W158" s="2">
        <v>47</v>
      </c>
      <c r="X158" s="2" t="s">
        <v>61</v>
      </c>
      <c r="Y158" s="6" t="str">
        <f>VLOOKUP(X158,Spp!A:B,2,FALSE)</f>
        <v>Cirrhitichthys oxycephalus</v>
      </c>
      <c r="Z158" s="7">
        <f t="shared" si="16"/>
        <v>3</v>
      </c>
      <c r="AC158" s="2">
        <v>3</v>
      </c>
      <c r="AU158" s="2">
        <f>VLOOKUP(Y158,Spp!B:C,2,FALSE)</f>
        <v>3.32E-2</v>
      </c>
      <c r="AV158" s="2">
        <f>VLOOKUP(Y158,Spp!B:D,3,FALSE)</f>
        <v>3</v>
      </c>
      <c r="AW158" s="2">
        <f t="shared" si="17"/>
        <v>194.53125</v>
      </c>
      <c r="AX158" s="2" t="e">
        <f t="shared" si="18"/>
        <v>#DIV/0!</v>
      </c>
      <c r="AY158" s="2" t="e">
        <f t="shared" si="19"/>
        <v>#DIV/0!</v>
      </c>
      <c r="AZ158" s="2" t="e">
        <f t="shared" si="20"/>
        <v>#DIV/0!</v>
      </c>
      <c r="BA158" s="2">
        <f t="shared" si="21"/>
        <v>6.3829787234042548E-2</v>
      </c>
      <c r="BB158" s="2" t="s">
        <v>315</v>
      </c>
      <c r="BC158" s="2">
        <f>VLOOKUP(Y158,Spp!B:H,7,FALSE)</f>
        <v>3.9</v>
      </c>
      <c r="BD158" s="5" t="str">
        <f>VLOOKUP(Y158,GFQuimbayo!B:C,2,FALSE)</f>
        <v>IN</v>
      </c>
      <c r="BE158" s="5" t="str">
        <f>VLOOKUP(BD158,GFQuimbayo!E:F,2,FALSE)</f>
        <v>Invertebrivores</v>
      </c>
      <c r="BF158" s="2" t="str">
        <f>VLOOKUP(Y158,Spp!B:L,11,FALSE)</f>
        <v>NE</v>
      </c>
    </row>
    <row r="159" spans="1:58">
      <c r="A159" s="2" t="s">
        <v>40</v>
      </c>
      <c r="B159" s="2" t="s">
        <v>41</v>
      </c>
      <c r="C159" s="2" t="s">
        <v>42</v>
      </c>
      <c r="D159" s="2" t="s">
        <v>42</v>
      </c>
      <c r="E159" s="2" t="s">
        <v>501</v>
      </c>
      <c r="F159" s="2" t="s">
        <v>43</v>
      </c>
      <c r="G159" s="22" t="s">
        <v>315</v>
      </c>
      <c r="H159" s="22" t="s">
        <v>315</v>
      </c>
      <c r="I159" s="9" t="s">
        <v>315</v>
      </c>
      <c r="K159" s="2">
        <v>0</v>
      </c>
      <c r="L159" s="11">
        <v>35196</v>
      </c>
      <c r="M159" s="2">
        <v>1996</v>
      </c>
      <c r="N159" s="2" t="s">
        <v>292</v>
      </c>
      <c r="O159" s="2" t="s">
        <v>136</v>
      </c>
      <c r="P159" s="11">
        <v>42086</v>
      </c>
      <c r="Q159" s="9">
        <v>9</v>
      </c>
      <c r="S159" s="22">
        <v>7.5</v>
      </c>
      <c r="T159" s="4">
        <v>0.3576388888888889</v>
      </c>
      <c r="U159" s="4">
        <v>0.39027777777777778</v>
      </c>
      <c r="V159" s="4">
        <v>3.2638888888888884E-2</v>
      </c>
      <c r="W159" s="2">
        <v>47</v>
      </c>
      <c r="X159" s="2" t="s">
        <v>125</v>
      </c>
      <c r="Y159" s="6" t="str">
        <f>VLOOKUP(X159,Spp!A:B,2,FALSE)</f>
        <v>Diodon holocanthus</v>
      </c>
      <c r="Z159" s="7">
        <f t="shared" si="16"/>
        <v>3</v>
      </c>
      <c r="AE159" s="2">
        <v>3</v>
      </c>
      <c r="AU159" s="2">
        <f>VLOOKUP(Y159,Spp!B:C,2,FALSE)</f>
        <v>2.1899999999999999E-2</v>
      </c>
      <c r="AV159" s="2">
        <f>VLOOKUP(Y159,Spp!B:D,3,FALSE)</f>
        <v>3</v>
      </c>
      <c r="AW159" s="2">
        <f t="shared" si="17"/>
        <v>1026.5625</v>
      </c>
      <c r="AX159" s="2" t="e">
        <f t="shared" si="18"/>
        <v>#DIV/0!</v>
      </c>
      <c r="AY159" s="2" t="e">
        <f t="shared" si="19"/>
        <v>#DIV/0!</v>
      </c>
      <c r="AZ159" s="2" t="e">
        <f t="shared" si="20"/>
        <v>#DIV/0!</v>
      </c>
      <c r="BA159" s="2">
        <f t="shared" si="21"/>
        <v>6.3829787234042548E-2</v>
      </c>
      <c r="BB159" s="2" t="s">
        <v>315</v>
      </c>
      <c r="BC159" s="2">
        <f>VLOOKUP(Y159,Spp!B:H,7,FALSE)</f>
        <v>3.3</v>
      </c>
      <c r="BD159" s="5" t="str">
        <f>VLOOKUP(Y159,GFQuimbayo!B:C,2,FALSE)</f>
        <v>IN</v>
      </c>
      <c r="BE159" s="5" t="str">
        <f>VLOOKUP(BD159,GFQuimbayo!E:F,2,FALSE)</f>
        <v>Invertebrivores</v>
      </c>
      <c r="BF159" s="2" t="str">
        <f>VLOOKUP(Y159,Spp!B:L,11,FALSE)</f>
        <v>NE</v>
      </c>
    </row>
    <row r="160" spans="1:58">
      <c r="A160" s="2" t="s">
        <v>40</v>
      </c>
      <c r="B160" s="2" t="s">
        <v>41</v>
      </c>
      <c r="C160" s="2" t="s">
        <v>42</v>
      </c>
      <c r="D160" s="2" t="s">
        <v>42</v>
      </c>
      <c r="E160" s="2" t="s">
        <v>501</v>
      </c>
      <c r="F160" s="2" t="s">
        <v>43</v>
      </c>
      <c r="G160" s="22" t="s">
        <v>315</v>
      </c>
      <c r="H160" s="22" t="s">
        <v>315</v>
      </c>
      <c r="I160" s="9" t="s">
        <v>315</v>
      </c>
      <c r="K160" s="2">
        <v>0</v>
      </c>
      <c r="L160" s="11">
        <v>35196</v>
      </c>
      <c r="M160" s="2">
        <v>1996</v>
      </c>
      <c r="N160" s="2" t="s">
        <v>292</v>
      </c>
      <c r="O160" s="2" t="s">
        <v>136</v>
      </c>
      <c r="P160" s="11">
        <v>42086</v>
      </c>
      <c r="Q160" s="9">
        <v>9</v>
      </c>
      <c r="S160" s="22">
        <v>7.5</v>
      </c>
      <c r="T160" s="4">
        <v>0.3576388888888889</v>
      </c>
      <c r="U160" s="4">
        <v>0.39027777777777778</v>
      </c>
      <c r="V160" s="4">
        <v>3.2638888888888884E-2</v>
      </c>
      <c r="W160" s="2">
        <v>47</v>
      </c>
      <c r="X160" s="2" t="s">
        <v>256</v>
      </c>
      <c r="Y160" s="6" t="str">
        <f>VLOOKUP(X160,Spp!A:B,2,FALSE)</f>
        <v>Fistularia commersonii</v>
      </c>
      <c r="Z160" s="7">
        <f t="shared" si="16"/>
        <v>8</v>
      </c>
      <c r="AI160" s="2">
        <v>8</v>
      </c>
      <c r="AU160" s="2">
        <f>VLOOKUP(Y160,Spp!B:C,2,FALSE)</f>
        <v>5.9999999999999995E-4</v>
      </c>
      <c r="AV160" s="2">
        <f>VLOOKUP(Y160,Spp!B:D,3,FALSE)</f>
        <v>3</v>
      </c>
      <c r="AW160" s="2">
        <f t="shared" si="17"/>
        <v>1318.1999999999998</v>
      </c>
      <c r="AX160" s="2" t="e">
        <f t="shared" si="18"/>
        <v>#DIV/0!</v>
      </c>
      <c r="AY160" s="2" t="e">
        <f t="shared" si="19"/>
        <v>#DIV/0!</v>
      </c>
      <c r="AZ160" s="2" t="e">
        <f t="shared" si="20"/>
        <v>#DIV/0!</v>
      </c>
      <c r="BA160" s="2">
        <f t="shared" si="21"/>
        <v>0.1702127659574468</v>
      </c>
      <c r="BB160" s="2" t="s">
        <v>315</v>
      </c>
      <c r="BC160" s="2">
        <f>VLOOKUP(Y160,Spp!B:H,7,FALSE)</f>
        <v>4.3</v>
      </c>
      <c r="BD160" s="5" t="str">
        <f>VLOOKUP(Y160,GFQuimbayo!B:C,2,FALSE)</f>
        <v>PS</v>
      </c>
      <c r="BE160" s="5" t="str">
        <f>VLOOKUP(BD160,GFQuimbayo!E:F,2,FALSE)</f>
        <v>Piscivores</v>
      </c>
      <c r="BF160" s="2" t="str">
        <f>VLOOKUP(Y160,Spp!B:L,11,FALSE)</f>
        <v>NE</v>
      </c>
    </row>
    <row r="161" spans="1:58">
      <c r="A161" s="2" t="s">
        <v>40</v>
      </c>
      <c r="B161" s="2" t="s">
        <v>41</v>
      </c>
      <c r="C161" s="2" t="s">
        <v>42</v>
      </c>
      <c r="D161" s="2" t="s">
        <v>42</v>
      </c>
      <c r="E161" s="2" t="s">
        <v>501</v>
      </c>
      <c r="F161" s="2" t="s">
        <v>43</v>
      </c>
      <c r="G161" s="22" t="s">
        <v>315</v>
      </c>
      <c r="H161" s="22" t="s">
        <v>315</v>
      </c>
      <c r="I161" s="9" t="s">
        <v>315</v>
      </c>
      <c r="K161" s="2">
        <v>0</v>
      </c>
      <c r="L161" s="11">
        <v>35196</v>
      </c>
      <c r="M161" s="2">
        <v>1996</v>
      </c>
      <c r="N161" s="2" t="s">
        <v>292</v>
      </c>
      <c r="O161" s="2" t="s">
        <v>136</v>
      </c>
      <c r="P161" s="11">
        <v>42086</v>
      </c>
      <c r="Q161" s="9">
        <v>9</v>
      </c>
      <c r="S161" s="22">
        <v>7.5</v>
      </c>
      <c r="T161" s="4">
        <v>0.3576388888888889</v>
      </c>
      <c r="U161" s="4">
        <v>0.39027777777777778</v>
      </c>
      <c r="V161" s="4">
        <v>3.2638888888888884E-2</v>
      </c>
      <c r="W161" s="2">
        <v>47</v>
      </c>
      <c r="X161" s="2" t="s">
        <v>255</v>
      </c>
      <c r="Y161" s="6" t="str">
        <f>VLOOKUP(X161,Spp!A:B,2,FALSE)</f>
        <v>Gnathanodon speciosus</v>
      </c>
      <c r="Z161" s="7">
        <f t="shared" si="16"/>
        <v>13</v>
      </c>
      <c r="AF161" s="2">
        <v>13</v>
      </c>
      <c r="AU161" s="2">
        <f>VLOOKUP(Y161,Spp!B:C,2,FALSE)</f>
        <v>3.9E-2</v>
      </c>
      <c r="AV161" s="2">
        <f>VLOOKUP(Y161,Spp!B:D,3,FALSE)</f>
        <v>2.84</v>
      </c>
      <c r="AW161" s="2">
        <f t="shared" si="17"/>
        <v>12307.255176803603</v>
      </c>
      <c r="AX161" s="2" t="e">
        <f t="shared" si="18"/>
        <v>#DIV/0!</v>
      </c>
      <c r="AY161" s="2" t="e">
        <f t="shared" si="19"/>
        <v>#DIV/0!</v>
      </c>
      <c r="AZ161" s="2" t="e">
        <f t="shared" si="20"/>
        <v>#DIV/0!</v>
      </c>
      <c r="BA161" s="2">
        <f t="shared" si="21"/>
        <v>0.27659574468085107</v>
      </c>
      <c r="BB161" s="2" t="s">
        <v>315</v>
      </c>
      <c r="BC161" s="2">
        <f>VLOOKUP(Y161,Spp!B:H,7,FALSE)</f>
        <v>3.8</v>
      </c>
      <c r="BD161" s="5" t="str">
        <f>VLOOKUP(Y161,GFQuimbayo!B:C,2,FALSE)</f>
        <v>IN</v>
      </c>
      <c r="BE161" s="5" t="str">
        <f>VLOOKUP(BD161,GFQuimbayo!E:F,2,FALSE)</f>
        <v>Invertebrivores</v>
      </c>
      <c r="BF161" s="2" t="str">
        <f>VLOOKUP(Y161,Spp!B:L,11,FALSE)</f>
        <v>NE</v>
      </c>
    </row>
    <row r="162" spans="1:58">
      <c r="A162" s="2" t="s">
        <v>40</v>
      </c>
      <c r="B162" s="2" t="s">
        <v>41</v>
      </c>
      <c r="C162" s="2" t="s">
        <v>42</v>
      </c>
      <c r="D162" s="2" t="s">
        <v>42</v>
      </c>
      <c r="E162" s="2" t="s">
        <v>501</v>
      </c>
      <c r="F162" s="2" t="s">
        <v>43</v>
      </c>
      <c r="G162" s="22" t="s">
        <v>315</v>
      </c>
      <c r="H162" s="22" t="s">
        <v>315</v>
      </c>
      <c r="I162" s="9" t="s">
        <v>315</v>
      </c>
      <c r="K162" s="2">
        <v>0</v>
      </c>
      <c r="L162" s="11">
        <v>35196</v>
      </c>
      <c r="M162" s="2">
        <v>1996</v>
      </c>
      <c r="N162" s="2" t="s">
        <v>292</v>
      </c>
      <c r="O162" s="2" t="s">
        <v>136</v>
      </c>
      <c r="P162" s="11">
        <v>42086</v>
      </c>
      <c r="Q162" s="9">
        <v>9</v>
      </c>
      <c r="S162" s="22">
        <v>7.5</v>
      </c>
      <c r="T162" s="4">
        <v>0.3576388888888889</v>
      </c>
      <c r="U162" s="4">
        <v>0.39027777777777778</v>
      </c>
      <c r="V162" s="4">
        <v>3.2638888888888884E-2</v>
      </c>
      <c r="W162" s="2">
        <v>47</v>
      </c>
      <c r="X162" s="2" t="s">
        <v>105</v>
      </c>
      <c r="Y162" s="6" t="str">
        <f>VLOOKUP(X162,Spp!A:B,2,FALSE)</f>
        <v>Haemulon maculicauda</v>
      </c>
      <c r="Z162" s="7">
        <f t="shared" si="16"/>
        <v>175</v>
      </c>
      <c r="AC162" s="2">
        <v>100</v>
      </c>
      <c r="AD162" s="2">
        <v>75</v>
      </c>
      <c r="AU162" s="2">
        <f>VLOOKUP(Y162,Spp!B:C,2,FALSE)</f>
        <v>8.8999999999999999E-3</v>
      </c>
      <c r="AV162" s="2">
        <f>VLOOKUP(Y162,Spp!B:D,3,FALSE)</f>
        <v>3.16</v>
      </c>
      <c r="AW162" s="2">
        <f t="shared" si="17"/>
        <v>8259.1541056172991</v>
      </c>
      <c r="AX162" s="2" t="e">
        <f t="shared" si="18"/>
        <v>#DIV/0!</v>
      </c>
      <c r="AY162" s="2" t="e">
        <f t="shared" si="19"/>
        <v>#DIV/0!</v>
      </c>
      <c r="AZ162" s="2" t="e">
        <f t="shared" si="20"/>
        <v>#DIV/0!</v>
      </c>
      <c r="BA162" s="2">
        <f t="shared" si="21"/>
        <v>3.7234042553191489</v>
      </c>
      <c r="BB162" s="2" t="s">
        <v>315</v>
      </c>
      <c r="BC162" s="2">
        <f>VLOOKUP(Y162,Spp!B:H,7,FALSE)</f>
        <v>4.2</v>
      </c>
      <c r="BD162" s="5" t="str">
        <f>VLOOKUP(Y162,GFQuimbayo!B:C,2,FALSE)</f>
        <v>PS</v>
      </c>
      <c r="BE162" s="5" t="str">
        <f>VLOOKUP(BD162,GFQuimbayo!E:F,2,FALSE)</f>
        <v>Piscivores</v>
      </c>
      <c r="BF162" s="2" t="str">
        <f>VLOOKUP(Y162,Spp!B:L,11,FALSE)</f>
        <v>LC</v>
      </c>
    </row>
    <row r="163" spans="1:58">
      <c r="A163" s="2" t="s">
        <v>40</v>
      </c>
      <c r="B163" s="2" t="s">
        <v>41</v>
      </c>
      <c r="C163" s="2" t="s">
        <v>42</v>
      </c>
      <c r="D163" s="2" t="s">
        <v>42</v>
      </c>
      <c r="E163" s="2" t="s">
        <v>501</v>
      </c>
      <c r="F163" s="2" t="s">
        <v>43</v>
      </c>
      <c r="G163" s="22" t="s">
        <v>315</v>
      </c>
      <c r="H163" s="22" t="s">
        <v>315</v>
      </c>
      <c r="I163" s="9" t="s">
        <v>315</v>
      </c>
      <c r="K163" s="2">
        <v>0</v>
      </c>
      <c r="L163" s="11">
        <v>35196</v>
      </c>
      <c r="M163" s="2">
        <v>1996</v>
      </c>
      <c r="N163" s="2" t="s">
        <v>292</v>
      </c>
      <c r="O163" s="2" t="s">
        <v>136</v>
      </c>
      <c r="P163" s="11">
        <v>42086</v>
      </c>
      <c r="Q163" s="9">
        <v>9</v>
      </c>
      <c r="S163" s="22">
        <v>7.5</v>
      </c>
      <c r="T163" s="4">
        <v>0.3576388888888889</v>
      </c>
      <c r="U163" s="4">
        <v>0.39027777777777778</v>
      </c>
      <c r="V163" s="4">
        <v>3.2638888888888884E-2</v>
      </c>
      <c r="W163" s="2">
        <v>47</v>
      </c>
      <c r="X163" s="2" t="s">
        <v>299</v>
      </c>
      <c r="Y163" s="6" t="str">
        <f>VLOOKUP(X163,Spp!A:B,2,FALSE)</f>
        <v>Haemulon scudderi</v>
      </c>
      <c r="Z163" s="7">
        <f t="shared" si="16"/>
        <v>5</v>
      </c>
      <c r="AC163" s="2">
        <v>5</v>
      </c>
      <c r="AU163" s="2">
        <f>VLOOKUP(Y163,Spp!B:C,2,FALSE)</f>
        <v>8.1000000000000003E-2</v>
      </c>
      <c r="AV163" s="2">
        <f>VLOOKUP(Y163,Spp!B:D,3,FALSE)</f>
        <v>2.71</v>
      </c>
      <c r="AW163" s="2">
        <f t="shared" si="17"/>
        <v>380.26045057731272</v>
      </c>
      <c r="AX163" s="2" t="e">
        <f t="shared" si="18"/>
        <v>#DIV/0!</v>
      </c>
      <c r="AY163" s="2" t="e">
        <f t="shared" si="19"/>
        <v>#DIV/0!</v>
      </c>
      <c r="AZ163" s="2" t="e">
        <f t="shared" si="20"/>
        <v>#DIV/0!</v>
      </c>
      <c r="BA163" s="2">
        <f t="shared" si="21"/>
        <v>0.10638297872340426</v>
      </c>
      <c r="BB163" s="2" t="s">
        <v>315</v>
      </c>
      <c r="BC163" s="2">
        <f>VLOOKUP(Y163,Spp!B:H,7,FALSE)</f>
        <v>4.2</v>
      </c>
      <c r="BD163" s="5" t="str">
        <f>VLOOKUP(Y163,GFQuimbayo!B:C,2,FALSE)</f>
        <v>PS</v>
      </c>
      <c r="BE163" s="5" t="str">
        <f>VLOOKUP(BD163,GFQuimbayo!E:F,2,FALSE)</f>
        <v>Piscivores</v>
      </c>
      <c r="BF163" s="2" t="str">
        <f>VLOOKUP(Y163,Spp!B:L,11,FALSE)</f>
        <v>LC</v>
      </c>
    </row>
    <row r="164" spans="1:58">
      <c r="A164" s="2" t="s">
        <v>40</v>
      </c>
      <c r="B164" s="2" t="s">
        <v>41</v>
      </c>
      <c r="C164" s="2" t="s">
        <v>42</v>
      </c>
      <c r="D164" s="2" t="s">
        <v>42</v>
      </c>
      <c r="E164" s="2" t="s">
        <v>501</v>
      </c>
      <c r="F164" s="2" t="s">
        <v>43</v>
      </c>
      <c r="G164" s="22" t="s">
        <v>315</v>
      </c>
      <c r="H164" s="22" t="s">
        <v>315</v>
      </c>
      <c r="I164" s="9" t="s">
        <v>315</v>
      </c>
      <c r="K164" s="2">
        <v>0</v>
      </c>
      <c r="L164" s="11">
        <v>35196</v>
      </c>
      <c r="M164" s="2">
        <v>1996</v>
      </c>
      <c r="N164" s="2" t="s">
        <v>292</v>
      </c>
      <c r="O164" s="2" t="s">
        <v>136</v>
      </c>
      <c r="P164" s="11">
        <v>42086</v>
      </c>
      <c r="Q164" s="9">
        <v>9</v>
      </c>
      <c r="S164" s="22">
        <v>7.5</v>
      </c>
      <c r="T164" s="4">
        <v>0.3576388888888889</v>
      </c>
      <c r="U164" s="4">
        <v>0.39027777777777778</v>
      </c>
      <c r="V164" s="4">
        <v>3.2638888888888884E-2</v>
      </c>
      <c r="W164" s="2">
        <v>47</v>
      </c>
      <c r="X164" s="2" t="s">
        <v>285</v>
      </c>
      <c r="Y164" s="6" t="str">
        <f>VLOOKUP(X164,Spp!A:B,2,FALSE)</f>
        <v>Haemulon steindachneri</v>
      </c>
      <c r="Z164" s="7">
        <f t="shared" si="16"/>
        <v>80</v>
      </c>
      <c r="AD164" s="2">
        <v>5</v>
      </c>
      <c r="AE164" s="2">
        <v>70</v>
      </c>
      <c r="AF164" s="2">
        <v>5</v>
      </c>
      <c r="AU164" s="2">
        <f>VLOOKUP(Y164,Spp!B:C,2,FALSE)</f>
        <v>9.7999999999999997E-3</v>
      </c>
      <c r="AV164" s="2">
        <f>VLOOKUP(Y164,Spp!B:D,3,FALSE)</f>
        <v>3.1240000000000001</v>
      </c>
      <c r="AW164" s="2">
        <f t="shared" si="17"/>
        <v>19616.116136849545</v>
      </c>
      <c r="AX164" s="2" t="e">
        <f t="shared" si="18"/>
        <v>#DIV/0!</v>
      </c>
      <c r="AY164" s="2" t="e">
        <f t="shared" si="19"/>
        <v>#DIV/0!</v>
      </c>
      <c r="AZ164" s="2" t="e">
        <f t="shared" si="20"/>
        <v>#DIV/0!</v>
      </c>
      <c r="BA164" s="2">
        <f t="shared" si="21"/>
        <v>1.7021276595744681</v>
      </c>
      <c r="BB164" s="2" t="s">
        <v>315</v>
      </c>
      <c r="BC164" s="2">
        <f>VLOOKUP(Y164,Spp!B:H,7,FALSE)</f>
        <v>3.5</v>
      </c>
      <c r="BD164" s="5" t="str">
        <f>VLOOKUP(Y164,GFQuimbayo!B:C,2,FALSE)</f>
        <v>IN</v>
      </c>
      <c r="BE164" s="5" t="str">
        <f>VLOOKUP(BD164,GFQuimbayo!E:F,2,FALSE)</f>
        <v>Invertebrivores</v>
      </c>
      <c r="BF164" s="2" t="str">
        <f>VLOOKUP(Y164,Spp!B:L,11,FALSE)</f>
        <v>LC</v>
      </c>
    </row>
    <row r="165" spans="1:58">
      <c r="A165" s="2" t="s">
        <v>40</v>
      </c>
      <c r="B165" s="2" t="s">
        <v>41</v>
      </c>
      <c r="C165" s="2" t="s">
        <v>42</v>
      </c>
      <c r="D165" s="2" t="s">
        <v>42</v>
      </c>
      <c r="E165" s="2" t="s">
        <v>501</v>
      </c>
      <c r="F165" s="2" t="s">
        <v>43</v>
      </c>
      <c r="G165" s="22" t="s">
        <v>315</v>
      </c>
      <c r="H165" s="22" t="s">
        <v>315</v>
      </c>
      <c r="I165" s="9" t="s">
        <v>315</v>
      </c>
      <c r="K165" s="2">
        <v>0</v>
      </c>
      <c r="L165" s="11">
        <v>35196</v>
      </c>
      <c r="M165" s="2">
        <v>1996</v>
      </c>
      <c r="N165" s="2" t="s">
        <v>292</v>
      </c>
      <c r="O165" s="2" t="s">
        <v>136</v>
      </c>
      <c r="P165" s="11">
        <v>42086</v>
      </c>
      <c r="Q165" s="9">
        <v>9</v>
      </c>
      <c r="S165" s="22">
        <v>7.5</v>
      </c>
      <c r="T165" s="4">
        <v>0.3576388888888889</v>
      </c>
      <c r="U165" s="4">
        <v>0.39027777777777778</v>
      </c>
      <c r="V165" s="4">
        <v>3.2638888888888884E-2</v>
      </c>
      <c r="W165" s="2">
        <v>47</v>
      </c>
      <c r="X165" s="2" t="s">
        <v>78</v>
      </c>
      <c r="Y165" s="6" t="str">
        <f>VLOOKUP(X165,Spp!A:B,2,FALSE)</f>
        <v>Halichoeres chierchiae</v>
      </c>
      <c r="Z165" s="7">
        <f t="shared" si="16"/>
        <v>50</v>
      </c>
      <c r="AD165" s="2">
        <v>50</v>
      </c>
      <c r="AU165" s="2">
        <f>VLOOKUP(Y165,Spp!B:C,2,FALSE)</f>
        <v>1.26E-2</v>
      </c>
      <c r="AV165" s="2">
        <f>VLOOKUP(Y165,Spp!B:D,3,FALSE)</f>
        <v>3.0672999999999999</v>
      </c>
      <c r="AW165" s="2">
        <f t="shared" si="17"/>
        <v>4093.6542200399772</v>
      </c>
      <c r="AX165" s="2" t="e">
        <f t="shared" si="18"/>
        <v>#DIV/0!</v>
      </c>
      <c r="AY165" s="2" t="e">
        <f t="shared" si="19"/>
        <v>#DIV/0!</v>
      </c>
      <c r="AZ165" s="2" t="e">
        <f t="shared" si="20"/>
        <v>#DIV/0!</v>
      </c>
      <c r="BA165" s="2">
        <f t="shared" si="21"/>
        <v>1.0638297872340425</v>
      </c>
      <c r="BB165" s="2" t="s">
        <v>315</v>
      </c>
      <c r="BC165" s="2">
        <f>VLOOKUP(Y165,Spp!B:H,7,FALSE)</f>
        <v>3.5</v>
      </c>
      <c r="BD165" s="5" t="str">
        <f>VLOOKUP(Y165,GFQuimbayo!B:C,2,FALSE)</f>
        <v>IN</v>
      </c>
      <c r="BE165" s="5" t="str">
        <f>VLOOKUP(BD165,GFQuimbayo!E:F,2,FALSE)</f>
        <v>Invertebrivores</v>
      </c>
      <c r="BF165" s="2" t="str">
        <f>VLOOKUP(Y165,Spp!B:L,11,FALSE)</f>
        <v>LC</v>
      </c>
    </row>
    <row r="166" spans="1:58">
      <c r="A166" s="2" t="s">
        <v>40</v>
      </c>
      <c r="B166" s="2" t="s">
        <v>41</v>
      </c>
      <c r="C166" s="2" t="s">
        <v>42</v>
      </c>
      <c r="D166" s="2" t="s">
        <v>42</v>
      </c>
      <c r="E166" s="2" t="s">
        <v>501</v>
      </c>
      <c r="F166" s="2" t="s">
        <v>43</v>
      </c>
      <c r="G166" s="22" t="s">
        <v>315</v>
      </c>
      <c r="H166" s="22" t="s">
        <v>315</v>
      </c>
      <c r="I166" s="9" t="s">
        <v>315</v>
      </c>
      <c r="K166" s="2">
        <v>0</v>
      </c>
      <c r="L166" s="11">
        <v>35196</v>
      </c>
      <c r="M166" s="2">
        <v>1996</v>
      </c>
      <c r="N166" s="2" t="s">
        <v>292</v>
      </c>
      <c r="O166" s="2" t="s">
        <v>136</v>
      </c>
      <c r="P166" s="11">
        <v>42086</v>
      </c>
      <c r="Q166" s="9">
        <v>9</v>
      </c>
      <c r="S166" s="22">
        <v>7.5</v>
      </c>
      <c r="T166" s="4">
        <v>0.3576388888888889</v>
      </c>
      <c r="U166" s="4">
        <v>0.39027777777777778</v>
      </c>
      <c r="V166" s="4">
        <v>3.2638888888888884E-2</v>
      </c>
      <c r="W166" s="2">
        <v>47</v>
      </c>
      <c r="X166" s="2" t="s">
        <v>266</v>
      </c>
      <c r="Y166" s="6" t="str">
        <f>VLOOKUP(X166,Spp!A:B,2,FALSE)</f>
        <v>Halichoeres dispilus</v>
      </c>
      <c r="Z166" s="7">
        <f t="shared" si="16"/>
        <v>17</v>
      </c>
      <c r="AC166" s="2">
        <v>17</v>
      </c>
      <c r="AU166" s="2">
        <f>VLOOKUP(Y166,Spp!B:C,2,FALSE)</f>
        <v>1.26E-2</v>
      </c>
      <c r="AV166" s="2">
        <f>VLOOKUP(Y166,Spp!B:D,3,FALSE)</f>
        <v>3.0672999999999999</v>
      </c>
      <c r="AW166" s="2">
        <f t="shared" si="17"/>
        <v>495.8742417500489</v>
      </c>
      <c r="AX166" s="2" t="e">
        <f t="shared" si="18"/>
        <v>#DIV/0!</v>
      </c>
      <c r="AY166" s="2" t="e">
        <f t="shared" si="19"/>
        <v>#DIV/0!</v>
      </c>
      <c r="AZ166" s="2" t="e">
        <f t="shared" si="20"/>
        <v>#DIV/0!</v>
      </c>
      <c r="BA166" s="2">
        <f t="shared" si="21"/>
        <v>0.36170212765957449</v>
      </c>
      <c r="BB166" s="2" t="s">
        <v>315</v>
      </c>
      <c r="BC166" s="2">
        <f>VLOOKUP(Y166,Spp!B:H,7,FALSE)</f>
        <v>3.9</v>
      </c>
      <c r="BD166" s="5" t="str">
        <f>VLOOKUP(Y166,GFQuimbayo!B:C,2,FALSE)</f>
        <v>IN</v>
      </c>
      <c r="BE166" s="5" t="str">
        <f>VLOOKUP(BD166,GFQuimbayo!E:F,2,FALSE)</f>
        <v>Invertebrivores</v>
      </c>
      <c r="BF166" s="2" t="str">
        <f>VLOOKUP(Y166,Spp!B:L,11,FALSE)</f>
        <v>LC</v>
      </c>
    </row>
    <row r="167" spans="1:58">
      <c r="A167" s="2" t="s">
        <v>40</v>
      </c>
      <c r="B167" s="2" t="s">
        <v>41</v>
      </c>
      <c r="C167" s="2" t="s">
        <v>42</v>
      </c>
      <c r="D167" s="2" t="s">
        <v>42</v>
      </c>
      <c r="E167" s="2" t="s">
        <v>501</v>
      </c>
      <c r="F167" s="2" t="s">
        <v>43</v>
      </c>
      <c r="G167" s="22" t="s">
        <v>315</v>
      </c>
      <c r="H167" s="22" t="s">
        <v>315</v>
      </c>
      <c r="I167" s="9" t="s">
        <v>315</v>
      </c>
      <c r="K167" s="2">
        <v>0</v>
      </c>
      <c r="L167" s="11">
        <v>35196</v>
      </c>
      <c r="M167" s="2">
        <v>1996</v>
      </c>
      <c r="N167" s="2" t="s">
        <v>292</v>
      </c>
      <c r="O167" s="2" t="s">
        <v>136</v>
      </c>
      <c r="P167" s="11">
        <v>42086</v>
      </c>
      <c r="Q167" s="9">
        <v>9</v>
      </c>
      <c r="S167" s="22">
        <v>7.5</v>
      </c>
      <c r="T167" s="4">
        <v>0.3576388888888889</v>
      </c>
      <c r="U167" s="4">
        <v>0.39027777777777778</v>
      </c>
      <c r="V167" s="4">
        <v>3.2638888888888884E-2</v>
      </c>
      <c r="W167" s="2">
        <v>47</v>
      </c>
      <c r="X167" s="2" t="s">
        <v>91</v>
      </c>
      <c r="Y167" s="6" t="str">
        <f>VLOOKUP(X167,Spp!A:B,2,FALSE)</f>
        <v>Halichoeres nicholsi</v>
      </c>
      <c r="Z167" s="7">
        <f t="shared" si="16"/>
        <v>4</v>
      </c>
      <c r="AE167" s="2">
        <v>4</v>
      </c>
      <c r="AU167" s="2">
        <f>VLOOKUP(Y167,Spp!B:C,2,FALSE)</f>
        <v>1.26E-2</v>
      </c>
      <c r="AV167" s="2">
        <f>VLOOKUP(Y167,Spp!B:D,3,FALSE)</f>
        <v>3.0672999999999999</v>
      </c>
      <c r="AW167" s="2">
        <f t="shared" si="17"/>
        <v>977.9843948421717</v>
      </c>
      <c r="AX167" s="2" t="e">
        <f t="shared" si="18"/>
        <v>#DIV/0!</v>
      </c>
      <c r="AY167" s="2" t="e">
        <f t="shared" si="19"/>
        <v>#DIV/0!</v>
      </c>
      <c r="AZ167" s="2" t="e">
        <f t="shared" si="20"/>
        <v>#DIV/0!</v>
      </c>
      <c r="BA167" s="2">
        <f t="shared" si="21"/>
        <v>8.5106382978723402E-2</v>
      </c>
      <c r="BB167" s="2" t="s">
        <v>315</v>
      </c>
      <c r="BC167" s="2">
        <f>VLOOKUP(Y167,Spp!B:H,7,FALSE)</f>
        <v>4</v>
      </c>
      <c r="BD167" s="5" t="str">
        <f>VLOOKUP(Y167,GFQuimbayo!B:C,2,FALSE)</f>
        <v>IN</v>
      </c>
      <c r="BE167" s="5" t="str">
        <f>VLOOKUP(BD167,GFQuimbayo!E:F,2,FALSE)</f>
        <v>Invertebrivores</v>
      </c>
      <c r="BF167" s="2" t="str">
        <f>VLOOKUP(Y167,Spp!B:L,11,FALSE)</f>
        <v>LC</v>
      </c>
    </row>
    <row r="168" spans="1:58">
      <c r="A168" s="2" t="s">
        <v>40</v>
      </c>
      <c r="B168" s="2" t="s">
        <v>41</v>
      </c>
      <c r="C168" s="2" t="s">
        <v>42</v>
      </c>
      <c r="D168" s="2" t="s">
        <v>42</v>
      </c>
      <c r="E168" s="2" t="s">
        <v>501</v>
      </c>
      <c r="F168" s="2" t="s">
        <v>43</v>
      </c>
      <c r="G168" s="22" t="s">
        <v>315</v>
      </c>
      <c r="H168" s="22" t="s">
        <v>315</v>
      </c>
      <c r="I168" s="9" t="s">
        <v>315</v>
      </c>
      <c r="K168" s="2">
        <v>0</v>
      </c>
      <c r="L168" s="11">
        <v>35196</v>
      </c>
      <c r="M168" s="2">
        <v>1996</v>
      </c>
      <c r="N168" s="2" t="s">
        <v>292</v>
      </c>
      <c r="O168" s="2" t="s">
        <v>136</v>
      </c>
      <c r="P168" s="11">
        <v>42086</v>
      </c>
      <c r="Q168" s="9">
        <v>9</v>
      </c>
      <c r="S168" s="22">
        <v>7.5</v>
      </c>
      <c r="T168" s="4">
        <v>0.3576388888888889</v>
      </c>
      <c r="U168" s="4">
        <v>0.39027777777777778</v>
      </c>
      <c r="V168" s="4">
        <v>3.2638888888888884E-2</v>
      </c>
      <c r="W168" s="2">
        <v>47</v>
      </c>
      <c r="X168" s="2" t="s">
        <v>133</v>
      </c>
      <c r="Y168" s="6" t="str">
        <f>VLOOKUP(X168,Spp!A:B,2,FALSE)</f>
        <v>Hoplopagrus guentherii</v>
      </c>
      <c r="Z168" s="7">
        <f t="shared" si="16"/>
        <v>3</v>
      </c>
      <c r="AF168" s="2">
        <v>3</v>
      </c>
      <c r="AU168" s="2">
        <f>VLOOKUP(Y168,Spp!B:C,2,FALSE)</f>
        <v>2.2800000000000001E-2</v>
      </c>
      <c r="AV168" s="2">
        <f>VLOOKUP(Y168,Spp!B:D,3,FALSE)</f>
        <v>3</v>
      </c>
      <c r="AW168" s="2">
        <f t="shared" si="17"/>
        <v>2932.65</v>
      </c>
      <c r="AX168" s="2" t="e">
        <f t="shared" si="18"/>
        <v>#DIV/0!</v>
      </c>
      <c r="AY168" s="2" t="e">
        <f t="shared" si="19"/>
        <v>#DIV/0!</v>
      </c>
      <c r="AZ168" s="2" t="e">
        <f t="shared" si="20"/>
        <v>#DIV/0!</v>
      </c>
      <c r="BA168" s="2">
        <f t="shared" si="21"/>
        <v>6.3829787234042548E-2</v>
      </c>
      <c r="BB168" s="2" t="s">
        <v>315</v>
      </c>
      <c r="BC168" s="2">
        <f>VLOOKUP(Y168,Spp!B:H,7,FALSE)</f>
        <v>3.8</v>
      </c>
      <c r="BD168" s="5" t="str">
        <f>VLOOKUP(Y168,GFQuimbayo!B:C,2,FALSE)</f>
        <v>PS</v>
      </c>
      <c r="BE168" s="5" t="str">
        <f>VLOOKUP(BD168,GFQuimbayo!E:F,2,FALSE)</f>
        <v>Piscivores</v>
      </c>
      <c r="BF168" s="2" t="str">
        <f>VLOOKUP(Y168,Spp!B:L,11,FALSE)</f>
        <v>LC</v>
      </c>
    </row>
    <row r="169" spans="1:58">
      <c r="A169" s="2" t="s">
        <v>40</v>
      </c>
      <c r="B169" s="2" t="s">
        <v>41</v>
      </c>
      <c r="C169" s="2" t="s">
        <v>42</v>
      </c>
      <c r="D169" s="2" t="s">
        <v>42</v>
      </c>
      <c r="E169" s="2" t="s">
        <v>501</v>
      </c>
      <c r="F169" s="2" t="s">
        <v>43</v>
      </c>
      <c r="G169" s="22" t="s">
        <v>315</v>
      </c>
      <c r="H169" s="22" t="s">
        <v>315</v>
      </c>
      <c r="I169" s="9" t="s">
        <v>315</v>
      </c>
      <c r="K169" s="2">
        <v>0</v>
      </c>
      <c r="L169" s="11">
        <v>35196</v>
      </c>
      <c r="M169" s="2">
        <v>1996</v>
      </c>
      <c r="N169" s="2" t="s">
        <v>292</v>
      </c>
      <c r="O169" s="2" t="s">
        <v>136</v>
      </c>
      <c r="P169" s="11">
        <v>42086</v>
      </c>
      <c r="Q169" s="9">
        <v>9</v>
      </c>
      <c r="S169" s="22">
        <v>7.5</v>
      </c>
      <c r="T169" s="4">
        <v>0.3576388888888889</v>
      </c>
      <c r="U169" s="4">
        <v>0.39027777777777778</v>
      </c>
      <c r="V169" s="4">
        <v>3.2638888888888884E-2</v>
      </c>
      <c r="W169" s="2">
        <v>47</v>
      </c>
      <c r="X169" s="2" t="s">
        <v>64</v>
      </c>
      <c r="Y169" s="6" t="str">
        <f>VLOOKUP(X169,Spp!A:B,2,FALSE)</f>
        <v>Johnrandallia nigrirostris</v>
      </c>
      <c r="Z169" s="7">
        <f t="shared" si="16"/>
        <v>7</v>
      </c>
      <c r="AB169" s="2">
        <v>1</v>
      </c>
      <c r="AC169" s="2">
        <v>3</v>
      </c>
      <c r="AD169" s="2">
        <v>2</v>
      </c>
      <c r="AE169" s="2">
        <v>1</v>
      </c>
      <c r="AU169" s="2">
        <f>VLOOKUP(Y169,Spp!B:C,2,FALSE)</f>
        <v>2.5600000000000001E-2</v>
      </c>
      <c r="AV169" s="2">
        <f>VLOOKUP(Y169,Spp!B:D,3,FALSE)</f>
        <v>3.0005999999999999</v>
      </c>
      <c r="AW169" s="2">
        <f t="shared" si="17"/>
        <v>836.68546666903353</v>
      </c>
      <c r="AX169" s="2" t="e">
        <f t="shared" si="18"/>
        <v>#DIV/0!</v>
      </c>
      <c r="AY169" s="2" t="e">
        <f t="shared" si="19"/>
        <v>#DIV/0!</v>
      </c>
      <c r="AZ169" s="2" t="e">
        <f t="shared" si="20"/>
        <v>#DIV/0!</v>
      </c>
      <c r="BA169" s="2">
        <f t="shared" si="21"/>
        <v>0.14893617021276595</v>
      </c>
      <c r="BB169" s="2" t="s">
        <v>315</v>
      </c>
      <c r="BC169" s="2">
        <f>VLOOKUP(Y169,Spp!B:H,7,FALSE)</f>
        <v>3</v>
      </c>
      <c r="BD169" s="5" t="str">
        <f>VLOOKUP(Y169,GFQuimbayo!B:C,2,FALSE)</f>
        <v>IN</v>
      </c>
      <c r="BE169" s="5" t="str">
        <f>VLOOKUP(BD169,GFQuimbayo!E:F,2,FALSE)</f>
        <v>Invertebrivores</v>
      </c>
      <c r="BF169" s="2" t="str">
        <f>VLOOKUP(Y169,Spp!B:L,11,FALSE)</f>
        <v>LC</v>
      </c>
    </row>
    <row r="170" spans="1:58">
      <c r="A170" s="2" t="s">
        <v>40</v>
      </c>
      <c r="B170" s="2" t="s">
        <v>41</v>
      </c>
      <c r="C170" s="2" t="s">
        <v>42</v>
      </c>
      <c r="D170" s="2" t="s">
        <v>42</v>
      </c>
      <c r="E170" s="2" t="s">
        <v>501</v>
      </c>
      <c r="F170" s="2" t="s">
        <v>43</v>
      </c>
      <c r="G170" s="22" t="s">
        <v>315</v>
      </c>
      <c r="H170" s="22" t="s">
        <v>315</v>
      </c>
      <c r="I170" s="9" t="s">
        <v>315</v>
      </c>
      <c r="K170" s="2">
        <v>0</v>
      </c>
      <c r="L170" s="11">
        <v>35196</v>
      </c>
      <c r="M170" s="2">
        <v>1996</v>
      </c>
      <c r="N170" s="2" t="s">
        <v>292</v>
      </c>
      <c r="O170" s="2" t="s">
        <v>136</v>
      </c>
      <c r="P170" s="11">
        <v>42086</v>
      </c>
      <c r="Q170" s="9">
        <v>9</v>
      </c>
      <c r="S170" s="22">
        <v>7.5</v>
      </c>
      <c r="T170" s="4">
        <v>0.3576388888888889</v>
      </c>
      <c r="U170" s="4">
        <v>0.39027777777777778</v>
      </c>
      <c r="V170" s="4">
        <v>3.2638888888888884E-2</v>
      </c>
      <c r="W170" s="2">
        <v>47</v>
      </c>
      <c r="X170" s="2" t="s">
        <v>272</v>
      </c>
      <c r="Y170" s="6" t="str">
        <f>VLOOKUP(X170,Spp!A:B,2,FALSE)</f>
        <v>Kyphosus analogus</v>
      </c>
      <c r="Z170" s="7">
        <f t="shared" si="16"/>
        <v>5</v>
      </c>
      <c r="AE170" s="2">
        <v>4</v>
      </c>
      <c r="AF170" s="2">
        <v>1</v>
      </c>
      <c r="AU170" s="2">
        <f>VLOOKUP(Y170,Spp!B:C,2,FALSE)</f>
        <v>2.18E-2</v>
      </c>
      <c r="AV170" s="2">
        <f>VLOOKUP(Y170,Spp!B:D,3,FALSE)</f>
        <v>3.0053000000000001</v>
      </c>
      <c r="AW170" s="2">
        <f t="shared" si="17"/>
        <v>2338.3981025552921</v>
      </c>
      <c r="AX170" s="2" t="e">
        <f t="shared" si="18"/>
        <v>#DIV/0!</v>
      </c>
      <c r="AY170" s="2" t="e">
        <f t="shared" si="19"/>
        <v>#DIV/0!</v>
      </c>
      <c r="AZ170" s="2" t="e">
        <f t="shared" si="20"/>
        <v>#DIV/0!</v>
      </c>
      <c r="BA170" s="2">
        <f t="shared" si="21"/>
        <v>0.10638297872340426</v>
      </c>
      <c r="BB170" s="2" t="s">
        <v>315</v>
      </c>
      <c r="BC170" s="2">
        <f>VLOOKUP(Y170,Spp!B:H,7,FALSE)</f>
        <v>2</v>
      </c>
      <c r="BD170" s="5" t="str">
        <f>VLOOKUP(Y170,GFQuimbayo!B:C,2,FALSE)</f>
        <v>HM</v>
      </c>
      <c r="BE170" s="5" t="str">
        <f>VLOOKUP(BD170,GFQuimbayo!E:F,2,FALSE)</f>
        <v>Macroalgae feeders</v>
      </c>
      <c r="BF170" s="2" t="str">
        <f>VLOOKUP(Y170,Spp!B:L,11,FALSE)</f>
        <v>LC</v>
      </c>
    </row>
    <row r="171" spans="1:58">
      <c r="A171" s="2" t="s">
        <v>40</v>
      </c>
      <c r="B171" s="2" t="s">
        <v>41</v>
      </c>
      <c r="C171" s="2" t="s">
        <v>42</v>
      </c>
      <c r="D171" s="2" t="s">
        <v>42</v>
      </c>
      <c r="E171" s="2" t="s">
        <v>501</v>
      </c>
      <c r="F171" s="2" t="s">
        <v>43</v>
      </c>
      <c r="G171" s="22" t="s">
        <v>315</v>
      </c>
      <c r="H171" s="22" t="s">
        <v>315</v>
      </c>
      <c r="I171" s="9" t="s">
        <v>315</v>
      </c>
      <c r="K171" s="2">
        <v>0</v>
      </c>
      <c r="L171" s="11">
        <v>35196</v>
      </c>
      <c r="M171" s="2">
        <v>1996</v>
      </c>
      <c r="N171" s="2" t="s">
        <v>292</v>
      </c>
      <c r="O171" s="2" t="s">
        <v>136</v>
      </c>
      <c r="P171" s="11">
        <v>42086</v>
      </c>
      <c r="Q171" s="9">
        <v>9</v>
      </c>
      <c r="S171" s="22">
        <v>7.5</v>
      </c>
      <c r="T171" s="4">
        <v>0.3576388888888889</v>
      </c>
      <c r="U171" s="4">
        <v>0.39027777777777778</v>
      </c>
      <c r="V171" s="4">
        <v>3.2638888888888884E-2</v>
      </c>
      <c r="W171" s="2">
        <v>47</v>
      </c>
      <c r="X171" s="2" t="s">
        <v>89</v>
      </c>
      <c r="Y171" s="6" t="str">
        <f>VLOOKUP(X171,Spp!A:B,2,FALSE)</f>
        <v>Lutjanus argentiventris</v>
      </c>
      <c r="Z171" s="7">
        <f t="shared" si="16"/>
        <v>21</v>
      </c>
      <c r="AE171" s="2">
        <v>3</v>
      </c>
      <c r="AF171" s="2">
        <v>18</v>
      </c>
      <c r="AU171" s="2">
        <f>VLOOKUP(Y171,Spp!B:C,2,FALSE)</f>
        <v>1.7299999999999999E-2</v>
      </c>
      <c r="AV171" s="2">
        <f>VLOOKUP(Y171,Spp!B:D,3,FALSE)</f>
        <v>3</v>
      </c>
      <c r="AW171" s="2">
        <f t="shared" si="17"/>
        <v>14162.2125</v>
      </c>
      <c r="AX171" s="2" t="e">
        <f t="shared" si="18"/>
        <v>#DIV/0!</v>
      </c>
      <c r="AY171" s="2" t="e">
        <f t="shared" si="19"/>
        <v>#DIV/0!</v>
      </c>
      <c r="AZ171" s="2" t="e">
        <f t="shared" si="20"/>
        <v>#DIV/0!</v>
      </c>
      <c r="BA171" s="2">
        <f t="shared" si="21"/>
        <v>0.44680851063829785</v>
      </c>
      <c r="BB171" s="2" t="s">
        <v>315</v>
      </c>
      <c r="BC171" s="2">
        <f>VLOOKUP(Y171,Spp!B:H,7,FALSE)</f>
        <v>4</v>
      </c>
      <c r="BD171" s="5" t="str">
        <f>VLOOKUP(Y171,GFQuimbayo!B:C,2,FALSE)</f>
        <v>PS</v>
      </c>
      <c r="BE171" s="5" t="str">
        <f>VLOOKUP(BD171,GFQuimbayo!E:F,2,FALSE)</f>
        <v>Piscivores</v>
      </c>
      <c r="BF171" s="2" t="str">
        <f>VLOOKUP(Y171,Spp!B:L,11,FALSE)</f>
        <v>LC</v>
      </c>
    </row>
    <row r="172" spans="1:58">
      <c r="A172" s="2" t="s">
        <v>40</v>
      </c>
      <c r="B172" s="2" t="s">
        <v>41</v>
      </c>
      <c r="C172" s="2" t="s">
        <v>42</v>
      </c>
      <c r="D172" s="2" t="s">
        <v>42</v>
      </c>
      <c r="E172" s="2" t="s">
        <v>501</v>
      </c>
      <c r="F172" s="2" t="s">
        <v>43</v>
      </c>
      <c r="G172" s="22" t="s">
        <v>315</v>
      </c>
      <c r="H172" s="22" t="s">
        <v>315</v>
      </c>
      <c r="I172" s="9" t="s">
        <v>315</v>
      </c>
      <c r="K172" s="2">
        <v>0</v>
      </c>
      <c r="L172" s="11">
        <v>35196</v>
      </c>
      <c r="M172" s="2">
        <v>1996</v>
      </c>
      <c r="N172" s="2" t="s">
        <v>292</v>
      </c>
      <c r="O172" s="2" t="s">
        <v>136</v>
      </c>
      <c r="P172" s="11">
        <v>42086</v>
      </c>
      <c r="Q172" s="9">
        <v>9</v>
      </c>
      <c r="S172" s="22">
        <v>7.5</v>
      </c>
      <c r="T172" s="4">
        <v>0.3576388888888889</v>
      </c>
      <c r="U172" s="4">
        <v>0.39027777777777778</v>
      </c>
      <c r="V172" s="4">
        <v>3.2638888888888884E-2</v>
      </c>
      <c r="W172" s="2">
        <v>47</v>
      </c>
      <c r="X172" s="2" t="s">
        <v>300</v>
      </c>
      <c r="Y172" s="6" t="str">
        <f>VLOOKUP(X172,Spp!A:B,2,FALSE)</f>
        <v>Lutjanus guttatus</v>
      </c>
      <c r="Z172" s="7">
        <f t="shared" si="16"/>
        <v>50</v>
      </c>
      <c r="AE172" s="2">
        <v>50</v>
      </c>
      <c r="AU172" s="2">
        <f>VLOOKUP(Y172,Spp!B:C,2,FALSE)</f>
        <v>1.43E-2</v>
      </c>
      <c r="AV172" s="2">
        <f>VLOOKUP(Y172,Spp!B:D,3,FALSE)</f>
        <v>3</v>
      </c>
      <c r="AW172" s="2">
        <f t="shared" si="17"/>
        <v>11171.875</v>
      </c>
      <c r="AX172" s="2" t="e">
        <f t="shared" si="18"/>
        <v>#DIV/0!</v>
      </c>
      <c r="AY172" s="2" t="e">
        <f t="shared" si="19"/>
        <v>#DIV/0!</v>
      </c>
      <c r="AZ172" s="2" t="e">
        <f t="shared" si="20"/>
        <v>#DIV/0!</v>
      </c>
      <c r="BA172" s="2">
        <f t="shared" si="21"/>
        <v>1.0638297872340425</v>
      </c>
      <c r="BB172" s="2" t="s">
        <v>315</v>
      </c>
      <c r="BC172" s="2">
        <f>VLOOKUP(Y172,Spp!B:H,7,FALSE)</f>
        <v>3.9</v>
      </c>
      <c r="BD172" s="5" t="str">
        <f>VLOOKUP(Y172,GFQuimbayo!B:C,2,FALSE)</f>
        <v>PS</v>
      </c>
      <c r="BE172" s="5" t="str">
        <f>VLOOKUP(BD172,GFQuimbayo!E:F,2,FALSE)</f>
        <v>Piscivores</v>
      </c>
      <c r="BF172" s="2" t="str">
        <f>VLOOKUP(Y172,Spp!B:L,11,FALSE)</f>
        <v>LC</v>
      </c>
    </row>
    <row r="173" spans="1:58">
      <c r="A173" s="2" t="s">
        <v>40</v>
      </c>
      <c r="B173" s="2" t="s">
        <v>41</v>
      </c>
      <c r="C173" s="2" t="s">
        <v>42</v>
      </c>
      <c r="D173" s="2" t="s">
        <v>42</v>
      </c>
      <c r="E173" s="2" t="s">
        <v>501</v>
      </c>
      <c r="F173" s="2" t="s">
        <v>43</v>
      </c>
      <c r="G173" s="22" t="s">
        <v>315</v>
      </c>
      <c r="H173" s="22" t="s">
        <v>315</v>
      </c>
      <c r="I173" s="9" t="s">
        <v>315</v>
      </c>
      <c r="K173" s="2">
        <v>0</v>
      </c>
      <c r="L173" s="11">
        <v>35196</v>
      </c>
      <c r="M173" s="2">
        <v>1996</v>
      </c>
      <c r="N173" s="2" t="s">
        <v>292</v>
      </c>
      <c r="O173" s="2" t="s">
        <v>136</v>
      </c>
      <c r="P173" s="11">
        <v>42086</v>
      </c>
      <c r="Q173" s="9">
        <v>9</v>
      </c>
      <c r="S173" s="22">
        <v>7.5</v>
      </c>
      <c r="T173" s="4">
        <v>0.3576388888888889</v>
      </c>
      <c r="U173" s="4">
        <v>0.39027777777777778</v>
      </c>
      <c r="V173" s="4">
        <v>3.2638888888888884E-2</v>
      </c>
      <c r="W173" s="2">
        <v>47</v>
      </c>
      <c r="X173" s="2" t="s">
        <v>301</v>
      </c>
      <c r="Y173" s="6" t="str">
        <f>VLOOKUP(X173,Spp!A:B,2,FALSE)</f>
        <v>Lutjanus inermis</v>
      </c>
      <c r="Z173" s="7">
        <f t="shared" si="16"/>
        <v>15</v>
      </c>
      <c r="AE173" s="2">
        <v>15</v>
      </c>
      <c r="AU173" s="2">
        <f>VLOOKUP(Y173,Spp!B:C,2,FALSE)</f>
        <v>1.67E-2</v>
      </c>
      <c r="AV173" s="2">
        <f>VLOOKUP(Y173,Spp!B:D,3,FALSE)</f>
        <v>2.9773000000000001</v>
      </c>
      <c r="AW173" s="2">
        <f t="shared" si="17"/>
        <v>3638.2665872904954</v>
      </c>
      <c r="AX173" s="2" t="e">
        <f t="shared" si="18"/>
        <v>#DIV/0!</v>
      </c>
      <c r="AY173" s="2" t="e">
        <f t="shared" si="19"/>
        <v>#DIV/0!</v>
      </c>
      <c r="AZ173" s="2" t="e">
        <f t="shared" si="20"/>
        <v>#DIV/0!</v>
      </c>
      <c r="BA173" s="2">
        <f t="shared" si="21"/>
        <v>0.31914893617021278</v>
      </c>
      <c r="BB173" s="2" t="s">
        <v>315</v>
      </c>
      <c r="BC173" s="2">
        <f>VLOOKUP(Y173,Spp!B:H,7,FALSE)</f>
        <v>3.8</v>
      </c>
      <c r="BD173" s="5" t="str">
        <f>VLOOKUP(Y173,GFQuimbayo!B:C,2,FALSE)</f>
        <v>PK</v>
      </c>
      <c r="BE173" s="5" t="str">
        <f>VLOOKUP(BD173,GFQuimbayo!E:F,2,FALSE)</f>
        <v>Planktivores</v>
      </c>
      <c r="BF173" s="2" t="str">
        <f>VLOOKUP(Y173,Spp!B:L,11,FALSE)</f>
        <v>LC</v>
      </c>
    </row>
    <row r="174" spans="1:58">
      <c r="A174" s="2" t="s">
        <v>40</v>
      </c>
      <c r="B174" s="2" t="s">
        <v>41</v>
      </c>
      <c r="C174" s="2" t="s">
        <v>42</v>
      </c>
      <c r="D174" s="2" t="s">
        <v>42</v>
      </c>
      <c r="E174" s="2" t="s">
        <v>501</v>
      </c>
      <c r="F174" s="2" t="s">
        <v>43</v>
      </c>
      <c r="G174" s="22" t="s">
        <v>315</v>
      </c>
      <c r="H174" s="22" t="s">
        <v>315</v>
      </c>
      <c r="I174" s="9" t="s">
        <v>315</v>
      </c>
      <c r="K174" s="2">
        <v>0</v>
      </c>
      <c r="L174" s="11">
        <v>35196</v>
      </c>
      <c r="M174" s="2">
        <v>1996</v>
      </c>
      <c r="N174" s="2" t="s">
        <v>292</v>
      </c>
      <c r="O174" s="2" t="s">
        <v>136</v>
      </c>
      <c r="P174" s="11">
        <v>42086</v>
      </c>
      <c r="Q174" s="9">
        <v>9</v>
      </c>
      <c r="S174" s="22">
        <v>7.5</v>
      </c>
      <c r="T174" s="4">
        <v>0.3576388888888889</v>
      </c>
      <c r="U174" s="4">
        <v>0.39027777777777778</v>
      </c>
      <c r="V174" s="4">
        <v>3.2638888888888884E-2</v>
      </c>
      <c r="W174" s="2">
        <v>47</v>
      </c>
      <c r="X174" s="2" t="s">
        <v>49</v>
      </c>
      <c r="Y174" s="6" t="str">
        <f>VLOOKUP(X174,Spp!A:B,2,FALSE)</f>
        <v>Lutjanus novemfasciatus</v>
      </c>
      <c r="Z174" s="7">
        <f t="shared" si="16"/>
        <v>8</v>
      </c>
      <c r="AF174" s="2">
        <v>8</v>
      </c>
      <c r="AU174" s="2">
        <f>VLOOKUP(Y174,Spp!B:C,2,FALSE)</f>
        <v>1.4500000000000001E-2</v>
      </c>
      <c r="AV174" s="2">
        <f>VLOOKUP(Y174,Spp!B:D,3,FALSE)</f>
        <v>3</v>
      </c>
      <c r="AW174" s="2">
        <f t="shared" si="17"/>
        <v>4973.5</v>
      </c>
      <c r="AX174" s="2" t="e">
        <f t="shared" si="18"/>
        <v>#DIV/0!</v>
      </c>
      <c r="AY174" s="2" t="e">
        <f t="shared" si="19"/>
        <v>#DIV/0!</v>
      </c>
      <c r="AZ174" s="2" t="e">
        <f t="shared" si="20"/>
        <v>#DIV/0!</v>
      </c>
      <c r="BA174" s="2">
        <f t="shared" si="21"/>
        <v>0.1702127659574468</v>
      </c>
      <c r="BB174" s="2" t="s">
        <v>315</v>
      </c>
      <c r="BC174" s="2">
        <f>VLOOKUP(Y174,Spp!B:H,7,FALSE)</f>
        <v>4</v>
      </c>
      <c r="BD174" s="5" t="str">
        <f>VLOOKUP(Y174,GFQuimbayo!B:C,2,FALSE)</f>
        <v>PS</v>
      </c>
      <c r="BE174" s="5" t="str">
        <f>VLOOKUP(BD174,GFQuimbayo!E:F,2,FALSE)</f>
        <v>Piscivores</v>
      </c>
      <c r="BF174" s="2" t="str">
        <f>VLOOKUP(Y174,Spp!B:L,11,FALSE)</f>
        <v>LC</v>
      </c>
    </row>
    <row r="175" spans="1:58">
      <c r="A175" s="2" t="s">
        <v>40</v>
      </c>
      <c r="B175" s="2" t="s">
        <v>41</v>
      </c>
      <c r="C175" s="2" t="s">
        <v>42</v>
      </c>
      <c r="D175" s="2" t="s">
        <v>42</v>
      </c>
      <c r="E175" s="2" t="s">
        <v>501</v>
      </c>
      <c r="F175" s="2" t="s">
        <v>43</v>
      </c>
      <c r="G175" s="22" t="s">
        <v>315</v>
      </c>
      <c r="H175" s="22" t="s">
        <v>315</v>
      </c>
      <c r="I175" s="9" t="s">
        <v>315</v>
      </c>
      <c r="K175" s="2">
        <v>0</v>
      </c>
      <c r="L175" s="11">
        <v>35196</v>
      </c>
      <c r="M175" s="2">
        <v>1996</v>
      </c>
      <c r="N175" s="2" t="s">
        <v>292</v>
      </c>
      <c r="O175" s="2" t="s">
        <v>136</v>
      </c>
      <c r="P175" s="11">
        <v>42086</v>
      </c>
      <c r="Q175" s="9">
        <v>9</v>
      </c>
      <c r="S175" s="22">
        <v>7.5</v>
      </c>
      <c r="T175" s="4">
        <v>0.3576388888888889</v>
      </c>
      <c r="U175" s="4">
        <v>0.39027777777777778</v>
      </c>
      <c r="V175" s="4">
        <v>3.2638888888888884E-2</v>
      </c>
      <c r="W175" s="2">
        <v>47</v>
      </c>
      <c r="X175" s="2" t="s">
        <v>82</v>
      </c>
      <c r="Y175" s="6" t="str">
        <f>VLOOKUP(X175,Spp!A:B,2,FALSE)</f>
        <v>Odontoscion xanthops</v>
      </c>
      <c r="Z175" s="7">
        <f t="shared" si="16"/>
        <v>150</v>
      </c>
      <c r="AD175" s="2">
        <v>50</v>
      </c>
      <c r="AE175" s="2">
        <v>100</v>
      </c>
      <c r="AU175" s="2">
        <f>VLOOKUP(Y175,Spp!B:C,2,FALSE)</f>
        <v>9.3299999999999998E-3</v>
      </c>
      <c r="AV175" s="2">
        <f>VLOOKUP(Y175,Spp!B:D,3,FALSE)</f>
        <v>3.09</v>
      </c>
      <c r="AW175" s="2">
        <f t="shared" si="17"/>
        <v>22711.478973523012</v>
      </c>
      <c r="AX175" s="2" t="e">
        <f t="shared" si="18"/>
        <v>#DIV/0!</v>
      </c>
      <c r="AY175" s="2" t="e">
        <f t="shared" si="19"/>
        <v>#DIV/0!</v>
      </c>
      <c r="AZ175" s="2" t="e">
        <f t="shared" si="20"/>
        <v>#DIV/0!</v>
      </c>
      <c r="BA175" s="2">
        <f t="shared" si="21"/>
        <v>3.1914893617021276</v>
      </c>
      <c r="BB175" s="2" t="s">
        <v>315</v>
      </c>
      <c r="BC175" s="2">
        <f>VLOOKUP(Y175,Spp!B:H,7,FALSE)</f>
        <v>3.7</v>
      </c>
      <c r="BD175" s="5" t="str">
        <f>VLOOKUP(Y175,GFQuimbayo!B:C,2,FALSE)</f>
        <v>PK</v>
      </c>
      <c r="BE175" s="5" t="str">
        <f>VLOOKUP(BD175,GFQuimbayo!E:F,2,FALSE)</f>
        <v>Planktivores</v>
      </c>
      <c r="BF175" s="2" t="str">
        <f>VLOOKUP(Y175,Spp!B:L,11,FALSE)</f>
        <v>LC</v>
      </c>
    </row>
    <row r="176" spans="1:58">
      <c r="A176" s="2" t="s">
        <v>40</v>
      </c>
      <c r="B176" s="2" t="s">
        <v>41</v>
      </c>
      <c r="C176" s="2" t="s">
        <v>42</v>
      </c>
      <c r="D176" s="2" t="s">
        <v>42</v>
      </c>
      <c r="E176" s="2" t="s">
        <v>501</v>
      </c>
      <c r="F176" s="2" t="s">
        <v>43</v>
      </c>
      <c r="G176" s="22" t="s">
        <v>315</v>
      </c>
      <c r="H176" s="22" t="s">
        <v>315</v>
      </c>
      <c r="I176" s="9" t="s">
        <v>315</v>
      </c>
      <c r="K176" s="2">
        <v>0</v>
      </c>
      <c r="L176" s="11">
        <v>35196</v>
      </c>
      <c r="M176" s="2">
        <v>1996</v>
      </c>
      <c r="N176" s="2" t="s">
        <v>292</v>
      </c>
      <c r="O176" s="2" t="s">
        <v>136</v>
      </c>
      <c r="P176" s="11">
        <v>42086</v>
      </c>
      <c r="Q176" s="9">
        <v>9</v>
      </c>
      <c r="S176" s="22">
        <v>7.5</v>
      </c>
      <c r="T176" s="4">
        <v>0.3576388888888889</v>
      </c>
      <c r="U176" s="4">
        <v>0.39027777777777778</v>
      </c>
      <c r="V176" s="4">
        <v>3.2638888888888884E-2</v>
      </c>
      <c r="W176" s="2">
        <v>47</v>
      </c>
      <c r="X176" s="2" t="s">
        <v>52</v>
      </c>
      <c r="Y176" s="6" t="str">
        <f>VLOOKUP(X176,Spp!A:B,2,FALSE)</f>
        <v>Ophioblennius steindachneri</v>
      </c>
      <c r="Z176" s="7">
        <f t="shared" si="16"/>
        <v>7</v>
      </c>
      <c r="AB176" s="2">
        <v>7</v>
      </c>
      <c r="AU176" s="2">
        <f>VLOOKUP(Y176,Spp!B:C,2,FALSE)</f>
        <v>3.2399999999999998E-2</v>
      </c>
      <c r="AV176" s="2">
        <f>VLOOKUP(Y176,Spp!B:D,3,FALSE)</f>
        <v>2.379</v>
      </c>
      <c r="AW176" s="2">
        <f t="shared" si="17"/>
        <v>27.378761326187082</v>
      </c>
      <c r="AX176" s="2" t="e">
        <f t="shared" si="18"/>
        <v>#DIV/0!</v>
      </c>
      <c r="AY176" s="2" t="e">
        <f t="shared" si="19"/>
        <v>#DIV/0!</v>
      </c>
      <c r="AZ176" s="2" t="e">
        <f t="shared" si="20"/>
        <v>#DIV/0!</v>
      </c>
      <c r="BA176" s="2">
        <f t="shared" si="21"/>
        <v>0.14893617021276595</v>
      </c>
      <c r="BB176" s="2" t="s">
        <v>315</v>
      </c>
      <c r="BC176" s="2">
        <f>VLOOKUP(Y176,Spp!B:H,7,FALSE)</f>
        <v>2.7</v>
      </c>
      <c r="BD176" s="5" t="str">
        <f>VLOOKUP(Y176,GFQuimbayo!B:C,2,FALSE)</f>
        <v>HD</v>
      </c>
      <c r="BE176" s="5" t="str">
        <f>VLOOKUP(BD176,GFQuimbayo!E:F,2,FALSE)</f>
        <v>Detritivores</v>
      </c>
      <c r="BF176" s="2" t="str">
        <f>VLOOKUP(Y176,Spp!B:L,11,FALSE)</f>
        <v>LC</v>
      </c>
    </row>
    <row r="177" spans="1:58">
      <c r="A177" s="2" t="s">
        <v>40</v>
      </c>
      <c r="B177" s="2" t="s">
        <v>41</v>
      </c>
      <c r="C177" s="2" t="s">
        <v>42</v>
      </c>
      <c r="D177" s="2" t="s">
        <v>42</v>
      </c>
      <c r="E177" s="2" t="s">
        <v>501</v>
      </c>
      <c r="F177" s="2" t="s">
        <v>43</v>
      </c>
      <c r="G177" s="22" t="s">
        <v>315</v>
      </c>
      <c r="H177" s="22" t="s">
        <v>315</v>
      </c>
      <c r="I177" s="9" t="s">
        <v>315</v>
      </c>
      <c r="K177" s="2">
        <v>0</v>
      </c>
      <c r="L177" s="11">
        <v>35196</v>
      </c>
      <c r="M177" s="2">
        <v>1996</v>
      </c>
      <c r="N177" s="2" t="s">
        <v>292</v>
      </c>
      <c r="O177" s="2" t="s">
        <v>136</v>
      </c>
      <c r="P177" s="11">
        <v>42086</v>
      </c>
      <c r="Q177" s="9">
        <v>9</v>
      </c>
      <c r="S177" s="22">
        <v>7.5</v>
      </c>
      <c r="T177" s="4">
        <v>0.3576388888888889</v>
      </c>
      <c r="U177" s="4">
        <v>0.39027777777777778</v>
      </c>
      <c r="V177" s="4">
        <v>3.2638888888888884E-2</v>
      </c>
      <c r="W177" s="2">
        <v>47</v>
      </c>
      <c r="X177" s="24" t="s">
        <v>302</v>
      </c>
      <c r="Y177" s="6" t="str">
        <f>VLOOKUP(X177,Spp!A:B,2,FALSE)</f>
        <v>Microlepidotus brevipinnis</v>
      </c>
      <c r="Z177" s="7">
        <f t="shared" si="16"/>
        <v>1</v>
      </c>
      <c r="AF177" s="2">
        <v>1</v>
      </c>
      <c r="AU177" s="2">
        <f>VLOOKUP(Y177,Spp!B:C,2,FALSE)</f>
        <v>0</v>
      </c>
      <c r="AV177" s="2">
        <f>VLOOKUP(Y177,Spp!B:D,3,FALSE)</f>
        <v>0</v>
      </c>
      <c r="AW177" s="2">
        <f t="shared" si="17"/>
        <v>0</v>
      </c>
      <c r="AX177" s="2" t="e">
        <f t="shared" si="18"/>
        <v>#DIV/0!</v>
      </c>
      <c r="AY177" s="2" t="e">
        <f t="shared" si="19"/>
        <v>#DIV/0!</v>
      </c>
      <c r="AZ177" s="2" t="e">
        <f t="shared" si="20"/>
        <v>#DIV/0!</v>
      </c>
      <c r="BA177" s="2">
        <f t="shared" si="21"/>
        <v>2.1276595744680851E-2</v>
      </c>
      <c r="BB177" s="2" t="s">
        <v>315</v>
      </c>
      <c r="BC177" s="2">
        <f>VLOOKUP(Y177,Spp!B:H,7,FALSE)</f>
        <v>0</v>
      </c>
      <c r="BD177" s="5" t="str">
        <f>VLOOKUP(Y177,GFQuimbayo!B:C,2,FALSE)</f>
        <v>IN</v>
      </c>
      <c r="BE177" s="5" t="str">
        <f>VLOOKUP(BD177,GFQuimbayo!E:F,2,FALSE)</f>
        <v>Invertebrivores</v>
      </c>
      <c r="BF177" s="2">
        <f>VLOOKUP(Y177,Spp!B:L,11,FALSE)</f>
        <v>0</v>
      </c>
    </row>
    <row r="178" spans="1:58">
      <c r="A178" s="2" t="s">
        <v>40</v>
      </c>
      <c r="B178" s="2" t="s">
        <v>41</v>
      </c>
      <c r="C178" s="2" t="s">
        <v>42</v>
      </c>
      <c r="D178" s="2" t="s">
        <v>42</v>
      </c>
      <c r="E178" s="2" t="s">
        <v>501</v>
      </c>
      <c r="F178" s="2" t="s">
        <v>43</v>
      </c>
      <c r="G178" s="22" t="s">
        <v>315</v>
      </c>
      <c r="H178" s="22" t="s">
        <v>315</v>
      </c>
      <c r="I178" s="9" t="s">
        <v>315</v>
      </c>
      <c r="K178" s="2">
        <v>0</v>
      </c>
      <c r="L178" s="11">
        <v>35196</v>
      </c>
      <c r="M178" s="2">
        <v>1996</v>
      </c>
      <c r="N178" s="2" t="s">
        <v>292</v>
      </c>
      <c r="O178" s="2" t="s">
        <v>136</v>
      </c>
      <c r="P178" s="11">
        <v>42086</v>
      </c>
      <c r="Q178" s="9">
        <v>9</v>
      </c>
      <c r="S178" s="22">
        <v>7.5</v>
      </c>
      <c r="T178" s="4">
        <v>0.3576388888888889</v>
      </c>
      <c r="U178" s="4">
        <v>0.39027777777777778</v>
      </c>
      <c r="V178" s="4">
        <v>3.2638888888888884E-2</v>
      </c>
      <c r="W178" s="2">
        <v>47</v>
      </c>
      <c r="X178" s="2" t="s">
        <v>97</v>
      </c>
      <c r="Y178" s="6" t="str">
        <f>VLOOKUP(X178,Spp!A:B,2,FALSE)</f>
        <v>Plagiotremus azaleus</v>
      </c>
      <c r="Z178" s="7">
        <f t="shared" si="16"/>
        <v>6</v>
      </c>
      <c r="AB178" s="2">
        <v>5</v>
      </c>
      <c r="AC178" s="2">
        <v>1</v>
      </c>
      <c r="AU178" s="2">
        <f>VLOOKUP(Y178,Spp!B:C,2,FALSE)</f>
        <v>4.5999999999999999E-3</v>
      </c>
      <c r="AV178" s="2">
        <f>VLOOKUP(Y178,Spp!B:D,3,FALSE)</f>
        <v>3.1387999999999998</v>
      </c>
      <c r="AW178" s="2">
        <f t="shared" si="17"/>
        <v>25.590957954537725</v>
      </c>
      <c r="AX178" s="2" t="e">
        <f t="shared" si="18"/>
        <v>#DIV/0!</v>
      </c>
      <c r="AY178" s="2" t="e">
        <f t="shared" si="19"/>
        <v>#DIV/0!</v>
      </c>
      <c r="AZ178" s="2" t="e">
        <f t="shared" si="20"/>
        <v>#DIV/0!</v>
      </c>
      <c r="BA178" s="2">
        <f t="shared" si="21"/>
        <v>0.1276595744680851</v>
      </c>
      <c r="BB178" s="2" t="s">
        <v>315</v>
      </c>
      <c r="BC178" s="2">
        <f>VLOOKUP(Y178,Spp!B:H,7,FALSE)</f>
        <v>4</v>
      </c>
      <c r="BD178" s="5" t="str">
        <f>VLOOKUP(Y178,GFQuimbayo!B:C,2,FALSE)</f>
        <v>PS</v>
      </c>
      <c r="BE178" s="5" t="str">
        <f>VLOOKUP(BD178,GFQuimbayo!E:F,2,FALSE)</f>
        <v>Piscivores</v>
      </c>
      <c r="BF178" s="2" t="str">
        <f>VLOOKUP(Y178,Spp!B:L,11,FALSE)</f>
        <v>LC</v>
      </c>
    </row>
    <row r="179" spans="1:58">
      <c r="A179" s="2" t="s">
        <v>40</v>
      </c>
      <c r="B179" s="2" t="s">
        <v>41</v>
      </c>
      <c r="C179" s="2" t="s">
        <v>42</v>
      </c>
      <c r="D179" s="2" t="s">
        <v>42</v>
      </c>
      <c r="E179" s="2" t="s">
        <v>501</v>
      </c>
      <c r="F179" s="2" t="s">
        <v>43</v>
      </c>
      <c r="G179" s="22" t="s">
        <v>315</v>
      </c>
      <c r="H179" s="22" t="s">
        <v>315</v>
      </c>
      <c r="I179" s="9" t="s">
        <v>315</v>
      </c>
      <c r="K179" s="2">
        <v>0</v>
      </c>
      <c r="L179" s="11">
        <v>35196</v>
      </c>
      <c r="M179" s="2">
        <v>1996</v>
      </c>
      <c r="N179" s="2" t="s">
        <v>292</v>
      </c>
      <c r="O179" s="2" t="s">
        <v>136</v>
      </c>
      <c r="P179" s="11">
        <v>42086</v>
      </c>
      <c r="Q179" s="9">
        <v>9</v>
      </c>
      <c r="S179" s="22">
        <v>7.5</v>
      </c>
      <c r="T179" s="4">
        <v>0.3576388888888889</v>
      </c>
      <c r="U179" s="4">
        <v>0.39027777777777778</v>
      </c>
      <c r="V179" s="4">
        <v>3.2638888888888884E-2</v>
      </c>
      <c r="W179" s="2">
        <v>47</v>
      </c>
      <c r="X179" s="2" t="s">
        <v>72</v>
      </c>
      <c r="Y179" s="6" t="str">
        <f>VLOOKUP(X179,Spp!A:B,2,FALSE)</f>
        <v>Scarus ghobban</v>
      </c>
      <c r="Z179" s="7">
        <f t="shared" si="16"/>
        <v>30</v>
      </c>
      <c r="AB179" s="2">
        <v>1</v>
      </c>
      <c r="AD179" s="2">
        <v>2</v>
      </c>
      <c r="AE179" s="2">
        <v>15</v>
      </c>
      <c r="AF179" s="2">
        <v>12</v>
      </c>
      <c r="AU179" s="2">
        <f>VLOOKUP(Y179,Spp!B:C,2,FALSE)</f>
        <v>2.3300000000000001E-2</v>
      </c>
      <c r="AV179" s="2">
        <f>VLOOKUP(Y179,Spp!B:D,3,FALSE)</f>
        <v>2.919</v>
      </c>
      <c r="AW179" s="2">
        <f t="shared" si="17"/>
        <v>13402.194208250203</v>
      </c>
      <c r="AX179" s="2" t="e">
        <f t="shared" si="18"/>
        <v>#DIV/0!</v>
      </c>
      <c r="AY179" s="2" t="e">
        <f t="shared" si="19"/>
        <v>#DIV/0!</v>
      </c>
      <c r="AZ179" s="2" t="e">
        <f t="shared" si="20"/>
        <v>#DIV/0!</v>
      </c>
      <c r="BA179" s="2">
        <f t="shared" si="21"/>
        <v>0.63829787234042556</v>
      </c>
      <c r="BB179" s="2" t="s">
        <v>315</v>
      </c>
      <c r="BC179" s="2">
        <f>VLOOKUP(Y179,Spp!B:H,7,FALSE)</f>
        <v>2</v>
      </c>
      <c r="BD179" s="5" t="str">
        <f>VLOOKUP(Y179,GFQuimbayo!B:C,2,FALSE)</f>
        <v>HM</v>
      </c>
      <c r="BE179" s="5" t="str">
        <f>VLOOKUP(BD179,GFQuimbayo!E:F,2,FALSE)</f>
        <v>Macroalgae feeders</v>
      </c>
      <c r="BF179" s="2" t="str">
        <f>VLOOKUP(Y179,Spp!B:L,11,FALSE)</f>
        <v>LC</v>
      </c>
    </row>
    <row r="180" spans="1:58">
      <c r="A180" s="2" t="s">
        <v>40</v>
      </c>
      <c r="B180" s="2" t="s">
        <v>41</v>
      </c>
      <c r="C180" s="2" t="s">
        <v>42</v>
      </c>
      <c r="D180" s="2" t="s">
        <v>42</v>
      </c>
      <c r="E180" s="2" t="s">
        <v>501</v>
      </c>
      <c r="F180" s="2" t="s">
        <v>43</v>
      </c>
      <c r="G180" s="22" t="s">
        <v>315</v>
      </c>
      <c r="H180" s="22" t="s">
        <v>315</v>
      </c>
      <c r="I180" s="9" t="s">
        <v>315</v>
      </c>
      <c r="K180" s="2">
        <v>0</v>
      </c>
      <c r="L180" s="11">
        <v>35196</v>
      </c>
      <c r="M180" s="2">
        <v>1996</v>
      </c>
      <c r="N180" s="2" t="s">
        <v>292</v>
      </c>
      <c r="O180" s="2" t="s">
        <v>136</v>
      </c>
      <c r="P180" s="11">
        <v>42086</v>
      </c>
      <c r="Q180" s="9">
        <v>9</v>
      </c>
      <c r="S180" s="22">
        <v>7.5</v>
      </c>
      <c r="T180" s="4">
        <v>0.3576388888888889</v>
      </c>
      <c r="U180" s="4">
        <v>0.39027777777777778</v>
      </c>
      <c r="V180" s="4">
        <v>3.2638888888888884E-2</v>
      </c>
      <c r="W180" s="2">
        <v>47</v>
      </c>
      <c r="X180" s="2" t="s">
        <v>119</v>
      </c>
      <c r="Y180" s="6" t="str">
        <f>VLOOKUP(X180,Spp!A:B,2,FALSE)</f>
        <v>Scarus perrico</v>
      </c>
      <c r="Z180" s="7">
        <f t="shared" si="16"/>
        <v>5</v>
      </c>
      <c r="AD180" s="2">
        <v>5</v>
      </c>
      <c r="AU180" s="2">
        <f>VLOOKUP(Y180,Spp!B:C,2,FALSE)</f>
        <v>1.8599999999999998E-2</v>
      </c>
      <c r="AV180" s="2">
        <f>VLOOKUP(Y180,Spp!B:D,3,FALSE)</f>
        <v>3.0455000000000001</v>
      </c>
      <c r="AW180" s="2">
        <f t="shared" si="17"/>
        <v>567.74762457084705</v>
      </c>
      <c r="AX180" s="2" t="e">
        <f t="shared" si="18"/>
        <v>#DIV/0!</v>
      </c>
      <c r="AY180" s="2" t="e">
        <f t="shared" si="19"/>
        <v>#DIV/0!</v>
      </c>
      <c r="AZ180" s="2" t="e">
        <f t="shared" si="20"/>
        <v>#DIV/0!</v>
      </c>
      <c r="BA180" s="2">
        <f t="shared" si="21"/>
        <v>0.10638297872340426</v>
      </c>
      <c r="BB180" s="2" t="s">
        <v>315</v>
      </c>
      <c r="BC180" s="2">
        <f>VLOOKUP(Y180,Spp!B:H,7,FALSE)</f>
        <v>2</v>
      </c>
      <c r="BD180" s="5" t="str">
        <f>VLOOKUP(Y180,GFQuimbayo!B:C,2,FALSE)</f>
        <v>HM</v>
      </c>
      <c r="BE180" s="5" t="str">
        <f>VLOOKUP(BD180,GFQuimbayo!E:F,2,FALSE)</f>
        <v>Macroalgae feeders</v>
      </c>
      <c r="BF180" s="2" t="str">
        <f>VLOOKUP(Y180,Spp!B:L,11,FALSE)</f>
        <v>LC</v>
      </c>
    </row>
    <row r="181" spans="1:58">
      <c r="A181" s="2" t="s">
        <v>40</v>
      </c>
      <c r="B181" s="2" t="s">
        <v>41</v>
      </c>
      <c r="C181" s="2" t="s">
        <v>42</v>
      </c>
      <c r="D181" s="2" t="s">
        <v>42</v>
      </c>
      <c r="E181" s="2" t="s">
        <v>501</v>
      </c>
      <c r="F181" s="2" t="s">
        <v>43</v>
      </c>
      <c r="G181" s="22" t="s">
        <v>315</v>
      </c>
      <c r="H181" s="22" t="s">
        <v>315</v>
      </c>
      <c r="I181" s="9" t="s">
        <v>315</v>
      </c>
      <c r="K181" s="2">
        <v>0</v>
      </c>
      <c r="L181" s="11">
        <v>35196</v>
      </c>
      <c r="M181" s="2">
        <v>1996</v>
      </c>
      <c r="N181" s="2" t="s">
        <v>292</v>
      </c>
      <c r="O181" s="2" t="s">
        <v>136</v>
      </c>
      <c r="P181" s="11">
        <v>42086</v>
      </c>
      <c r="Q181" s="9">
        <v>9</v>
      </c>
      <c r="S181" s="22">
        <v>7.5</v>
      </c>
      <c r="T181" s="4">
        <v>0.3576388888888889</v>
      </c>
      <c r="U181" s="4">
        <v>0.39027777777777778</v>
      </c>
      <c r="V181" s="4">
        <v>3.2638888888888884E-2</v>
      </c>
      <c r="W181" s="2">
        <v>47</v>
      </c>
      <c r="X181" s="2" t="s">
        <v>57</v>
      </c>
      <c r="Y181" s="6" t="str">
        <f>VLOOKUP(X181,Spp!A:B,2,FALSE)</f>
        <v>Serranus psittacinus</v>
      </c>
      <c r="Z181" s="7">
        <f t="shared" si="16"/>
        <v>9</v>
      </c>
      <c r="AB181" s="2">
        <v>3</v>
      </c>
      <c r="AD181" s="2">
        <v>5</v>
      </c>
      <c r="AE181" s="2">
        <v>1</v>
      </c>
      <c r="AU181" s="2">
        <f>VLOOKUP(Y181,Spp!B:C,2,FALSE)</f>
        <v>1.9300000000000001E-2</v>
      </c>
      <c r="AV181" s="2">
        <f>VLOOKUP(Y181,Spp!B:D,3,FALSE)</f>
        <v>2.8511000000000002</v>
      </c>
      <c r="AW181" s="2">
        <f t="shared" si="17"/>
        <v>542.54671783374999</v>
      </c>
      <c r="AX181" s="2" t="e">
        <f t="shared" si="18"/>
        <v>#DIV/0!</v>
      </c>
      <c r="AY181" s="2" t="e">
        <f t="shared" si="19"/>
        <v>#DIV/0!</v>
      </c>
      <c r="AZ181" s="2" t="e">
        <f t="shared" si="20"/>
        <v>#DIV/0!</v>
      </c>
      <c r="BA181" s="2">
        <f t="shared" si="21"/>
        <v>0.19148936170212766</v>
      </c>
      <c r="BB181" s="2" t="s">
        <v>315</v>
      </c>
      <c r="BC181" s="2">
        <f>VLOOKUP(Y181,Spp!B:H,7,FALSE)</f>
        <v>3.6</v>
      </c>
      <c r="BD181" s="5" t="str">
        <f>VLOOKUP(Y181,GFQuimbayo!B:C,2,FALSE)</f>
        <v>PS</v>
      </c>
      <c r="BE181" s="5" t="str">
        <f>VLOOKUP(BD181,GFQuimbayo!E:F,2,FALSE)</f>
        <v>Piscivores</v>
      </c>
      <c r="BF181" s="2" t="str">
        <f>VLOOKUP(Y181,Spp!B:L,11,FALSE)</f>
        <v>LC</v>
      </c>
    </row>
    <row r="182" spans="1:58">
      <c r="A182" s="2" t="s">
        <v>40</v>
      </c>
      <c r="B182" s="2" t="s">
        <v>41</v>
      </c>
      <c r="C182" s="2" t="s">
        <v>42</v>
      </c>
      <c r="D182" s="2" t="s">
        <v>42</v>
      </c>
      <c r="E182" s="2" t="s">
        <v>501</v>
      </c>
      <c r="F182" s="2" t="s">
        <v>43</v>
      </c>
      <c r="G182" s="22" t="s">
        <v>315</v>
      </c>
      <c r="H182" s="22" t="s">
        <v>315</v>
      </c>
      <c r="I182" s="9" t="s">
        <v>315</v>
      </c>
      <c r="K182" s="2">
        <v>0</v>
      </c>
      <c r="L182" s="11">
        <v>35196</v>
      </c>
      <c r="M182" s="2">
        <v>1996</v>
      </c>
      <c r="N182" s="2" t="s">
        <v>292</v>
      </c>
      <c r="O182" s="2" t="s">
        <v>136</v>
      </c>
      <c r="P182" s="11">
        <v>42086</v>
      </c>
      <c r="Q182" s="9">
        <v>9</v>
      </c>
      <c r="S182" s="22">
        <v>7.5</v>
      </c>
      <c r="T182" s="4">
        <v>0.3576388888888889</v>
      </c>
      <c r="U182" s="4">
        <v>0.39027777777777778</v>
      </c>
      <c r="V182" s="4">
        <v>3.2638888888888884E-2</v>
      </c>
      <c r="W182" s="2">
        <v>47</v>
      </c>
      <c r="X182" s="2" t="s">
        <v>87</v>
      </c>
      <c r="Y182" s="6" t="str">
        <f>VLOOKUP(X182,Spp!A:B,2,FALSE)</f>
        <v>Stegastes acapulcoensis</v>
      </c>
      <c r="Z182" s="7">
        <f t="shared" si="16"/>
        <v>30</v>
      </c>
      <c r="AA182" s="2">
        <v>2</v>
      </c>
      <c r="AB182" s="2">
        <v>20</v>
      </c>
      <c r="AC182" s="2">
        <v>8</v>
      </c>
      <c r="AU182" s="2">
        <f>VLOOKUP(Y182,Spp!B:C,2,FALSE)</f>
        <v>3.49E-2</v>
      </c>
      <c r="AV182" s="2">
        <f>VLOOKUP(Y182,Spp!B:D,3,FALSE)</f>
        <v>2.9108999999999998</v>
      </c>
      <c r="AW182" s="2">
        <f t="shared" si="17"/>
        <v>682.50465678220257</v>
      </c>
      <c r="AX182" s="2" t="e">
        <f t="shared" si="18"/>
        <v>#DIV/0!</v>
      </c>
      <c r="AY182" s="2" t="e">
        <f t="shared" si="19"/>
        <v>#DIV/0!</v>
      </c>
      <c r="AZ182" s="2" t="e">
        <f t="shared" si="20"/>
        <v>#DIV/0!</v>
      </c>
      <c r="BA182" s="2">
        <f t="shared" si="21"/>
        <v>0.63829787234042556</v>
      </c>
      <c r="BB182" s="2" t="s">
        <v>315</v>
      </c>
      <c r="BC182" s="2">
        <f>VLOOKUP(Y182,Spp!B:H,7,FALSE)</f>
        <v>2</v>
      </c>
      <c r="BD182" s="5" t="str">
        <f>VLOOKUP(Y182,GFQuimbayo!B:C,2,FALSE)</f>
        <v>HD</v>
      </c>
      <c r="BE182" s="5" t="str">
        <f>VLOOKUP(BD182,GFQuimbayo!E:F,2,FALSE)</f>
        <v>Detritivores</v>
      </c>
      <c r="BF182" s="2" t="str">
        <f>VLOOKUP(Y182,Spp!B:L,11,FALSE)</f>
        <v>LC</v>
      </c>
    </row>
    <row r="183" spans="1:58">
      <c r="A183" s="2" t="s">
        <v>40</v>
      </c>
      <c r="B183" s="2" t="s">
        <v>41</v>
      </c>
      <c r="C183" s="2" t="s">
        <v>42</v>
      </c>
      <c r="D183" s="2" t="s">
        <v>42</v>
      </c>
      <c r="E183" s="2" t="s">
        <v>501</v>
      </c>
      <c r="F183" s="2" t="s">
        <v>43</v>
      </c>
      <c r="G183" s="22" t="s">
        <v>315</v>
      </c>
      <c r="H183" s="22" t="s">
        <v>315</v>
      </c>
      <c r="I183" s="9" t="s">
        <v>315</v>
      </c>
      <c r="K183" s="2">
        <v>0</v>
      </c>
      <c r="L183" s="11">
        <v>35196</v>
      </c>
      <c r="M183" s="2">
        <v>1996</v>
      </c>
      <c r="N183" s="2" t="s">
        <v>292</v>
      </c>
      <c r="O183" s="2" t="s">
        <v>136</v>
      </c>
      <c r="P183" s="11">
        <v>42086</v>
      </c>
      <c r="Q183" s="9">
        <v>9</v>
      </c>
      <c r="S183" s="22">
        <v>7.5</v>
      </c>
      <c r="T183" s="4">
        <v>0.3576388888888889</v>
      </c>
      <c r="U183" s="4">
        <v>0.39027777777777778</v>
      </c>
      <c r="V183" s="4">
        <v>3.2638888888888884E-2</v>
      </c>
      <c r="W183" s="2">
        <v>47</v>
      </c>
      <c r="X183" s="2" t="s">
        <v>80</v>
      </c>
      <c r="Y183" s="6" t="str">
        <f>VLOOKUP(X183,Spp!A:B,2,FALSE)</f>
        <v>Sufflamen verres</v>
      </c>
      <c r="Z183" s="7">
        <f t="shared" si="16"/>
        <v>26</v>
      </c>
      <c r="AB183" s="2">
        <v>2</v>
      </c>
      <c r="AC183" s="2">
        <v>9</v>
      </c>
      <c r="AF183" s="2">
        <v>15</v>
      </c>
      <c r="AU183" s="2">
        <f>VLOOKUP(Y183,Spp!B:C,2,FALSE)</f>
        <v>2.4899999999999999E-2</v>
      </c>
      <c r="AV183" s="2">
        <f>VLOOKUP(Y183,Spp!B:D,3,FALSE)</f>
        <v>3.0129999999999999</v>
      </c>
      <c r="AW183" s="2">
        <f t="shared" si="17"/>
        <v>17245.206921249934</v>
      </c>
      <c r="AX183" s="2" t="e">
        <f t="shared" si="18"/>
        <v>#DIV/0!</v>
      </c>
      <c r="AY183" s="2" t="e">
        <f t="shared" si="19"/>
        <v>#DIV/0!</v>
      </c>
      <c r="AZ183" s="2" t="e">
        <f t="shared" si="20"/>
        <v>#DIV/0!</v>
      </c>
      <c r="BA183" s="2">
        <f t="shared" si="21"/>
        <v>0.55319148936170215</v>
      </c>
      <c r="BB183" s="2" t="s">
        <v>315</v>
      </c>
      <c r="BC183" s="2">
        <f>VLOOKUP(Y183,Spp!B:H,7,FALSE)</f>
        <v>3.3</v>
      </c>
      <c r="BD183" s="5" t="str">
        <f>VLOOKUP(Y183,GFQuimbayo!B:C,2,FALSE)</f>
        <v>IN</v>
      </c>
      <c r="BE183" s="5" t="str">
        <f>VLOOKUP(BD183,GFQuimbayo!E:F,2,FALSE)</f>
        <v>Invertebrivores</v>
      </c>
      <c r="BF183" s="2" t="str">
        <f>VLOOKUP(Y183,Spp!B:L,11,FALSE)</f>
        <v>LC</v>
      </c>
    </row>
    <row r="184" spans="1:58">
      <c r="A184" s="2" t="s">
        <v>40</v>
      </c>
      <c r="B184" s="2" t="s">
        <v>41</v>
      </c>
      <c r="C184" s="2" t="s">
        <v>42</v>
      </c>
      <c r="D184" s="2" t="s">
        <v>42</v>
      </c>
      <c r="E184" s="2" t="s">
        <v>501</v>
      </c>
      <c r="F184" s="2" t="s">
        <v>43</v>
      </c>
      <c r="G184" s="22" t="s">
        <v>315</v>
      </c>
      <c r="H184" s="22" t="s">
        <v>315</v>
      </c>
      <c r="I184" s="9" t="s">
        <v>315</v>
      </c>
      <c r="K184" s="2">
        <v>0</v>
      </c>
      <c r="L184" s="11">
        <v>35196</v>
      </c>
      <c r="M184" s="2">
        <v>1996</v>
      </c>
      <c r="N184" s="2" t="s">
        <v>292</v>
      </c>
      <c r="O184" s="2" t="s">
        <v>136</v>
      </c>
      <c r="P184" s="11">
        <v>42086</v>
      </c>
      <c r="Q184" s="9">
        <v>9</v>
      </c>
      <c r="S184" s="22">
        <v>7.5</v>
      </c>
      <c r="T184" s="4">
        <v>0.3576388888888889</v>
      </c>
      <c r="U184" s="4">
        <v>0.39027777777777778</v>
      </c>
      <c r="V184" s="4">
        <v>3.2638888888888884E-2</v>
      </c>
      <c r="W184" s="2">
        <v>47</v>
      </c>
      <c r="X184" s="2" t="s">
        <v>59</v>
      </c>
      <c r="Y184" s="6" t="str">
        <f>VLOOKUP(X184,Spp!A:B,2,FALSE)</f>
        <v>Synodus lacertinus</v>
      </c>
      <c r="Z184" s="7">
        <f t="shared" si="16"/>
        <v>2</v>
      </c>
      <c r="AB184" s="2">
        <v>1</v>
      </c>
      <c r="AC184" s="2">
        <v>1</v>
      </c>
      <c r="AU184" s="2">
        <f>VLOOKUP(Y184,Spp!B:C,2,FALSE)</f>
        <v>6.4999999999999997E-3</v>
      </c>
      <c r="AV184" s="2">
        <f>VLOOKUP(Y184,Spp!B:D,3,FALSE)</f>
        <v>2.99</v>
      </c>
      <c r="AW184" s="2">
        <f t="shared" si="17"/>
        <v>15.066166844274612</v>
      </c>
      <c r="AX184" s="2" t="e">
        <f t="shared" si="18"/>
        <v>#DIV/0!</v>
      </c>
      <c r="AY184" s="2" t="e">
        <f t="shared" si="19"/>
        <v>#DIV/0!</v>
      </c>
      <c r="AZ184" s="2" t="e">
        <f t="shared" si="20"/>
        <v>#DIV/0!</v>
      </c>
      <c r="BA184" s="2">
        <f t="shared" si="21"/>
        <v>4.2553191489361701E-2</v>
      </c>
      <c r="BB184" s="2" t="s">
        <v>315</v>
      </c>
      <c r="BC184" s="2">
        <f>VLOOKUP(Y184,Spp!B:H,7,FALSE)</f>
        <v>4.2</v>
      </c>
      <c r="BD184" s="5" t="str">
        <f>VLOOKUP(Y184,GFQuimbayo!B:C,2,FALSE)</f>
        <v>PS</v>
      </c>
      <c r="BE184" s="5" t="str">
        <f>VLOOKUP(BD184,GFQuimbayo!E:F,2,FALSE)</f>
        <v>Piscivores</v>
      </c>
      <c r="BF184" s="2" t="str">
        <f>VLOOKUP(Y184,Spp!B:L,11,FALSE)</f>
        <v>LC</v>
      </c>
    </row>
    <row r="185" spans="1:58">
      <c r="A185" s="2" t="s">
        <v>40</v>
      </c>
      <c r="B185" s="2" t="s">
        <v>41</v>
      </c>
      <c r="C185" s="2" t="s">
        <v>42</v>
      </c>
      <c r="D185" s="2" t="s">
        <v>42</v>
      </c>
      <c r="E185" s="2" t="s">
        <v>501</v>
      </c>
      <c r="F185" s="2" t="s">
        <v>43</v>
      </c>
      <c r="G185" s="22" t="s">
        <v>315</v>
      </c>
      <c r="H185" s="22" t="s">
        <v>315</v>
      </c>
      <c r="I185" s="9" t="s">
        <v>315</v>
      </c>
      <c r="K185" s="2">
        <v>0</v>
      </c>
      <c r="L185" s="11">
        <v>35196</v>
      </c>
      <c r="M185" s="2">
        <v>1996</v>
      </c>
      <c r="N185" s="2" t="s">
        <v>292</v>
      </c>
      <c r="O185" s="2" t="s">
        <v>136</v>
      </c>
      <c r="P185" s="11">
        <v>42086</v>
      </c>
      <c r="Q185" s="9">
        <v>9</v>
      </c>
      <c r="S185" s="22">
        <v>7.5</v>
      </c>
      <c r="T185" s="4">
        <v>0.3576388888888889</v>
      </c>
      <c r="U185" s="4">
        <v>0.39027777777777778</v>
      </c>
      <c r="V185" s="4">
        <v>3.2638888888888884E-2</v>
      </c>
      <c r="W185" s="2">
        <v>47</v>
      </c>
      <c r="X185" s="2" t="s">
        <v>107</v>
      </c>
      <c r="Y185" s="6" t="str">
        <f>VLOOKUP(X185,Spp!A:B,2,FALSE)</f>
        <v>Thalassoma lucasanum</v>
      </c>
      <c r="Z185" s="7">
        <f t="shared" si="16"/>
        <v>18</v>
      </c>
      <c r="AC185" s="2">
        <v>17</v>
      </c>
      <c r="AD185" s="2">
        <v>1</v>
      </c>
      <c r="AU185" s="2">
        <f>VLOOKUP(Y185,Spp!B:C,2,FALSE)</f>
        <v>1.261E-2</v>
      </c>
      <c r="AV185" s="2">
        <f>VLOOKUP(Y185,Spp!B:D,3,FALSE)</f>
        <v>2.8782999999999999</v>
      </c>
      <c r="AW185" s="2">
        <f t="shared" si="17"/>
        <v>355.59683888426332</v>
      </c>
      <c r="AX185" s="2" t="e">
        <f t="shared" si="18"/>
        <v>#DIV/0!</v>
      </c>
      <c r="AY185" s="2" t="e">
        <f t="shared" si="19"/>
        <v>#DIV/0!</v>
      </c>
      <c r="AZ185" s="2" t="e">
        <f t="shared" si="20"/>
        <v>#DIV/0!</v>
      </c>
      <c r="BA185" s="2">
        <f t="shared" si="21"/>
        <v>0.38297872340425532</v>
      </c>
      <c r="BB185" s="2" t="s">
        <v>315</v>
      </c>
      <c r="BC185" s="2">
        <f>VLOOKUP(Y185,Spp!B:H,7,FALSE)</f>
        <v>3.5</v>
      </c>
      <c r="BD185" s="5" t="str">
        <f>VLOOKUP(Y185,GFQuimbayo!B:C,2,FALSE)</f>
        <v>IN</v>
      </c>
      <c r="BE185" s="5" t="str">
        <f>VLOOKUP(BD185,GFQuimbayo!E:F,2,FALSE)</f>
        <v>Invertebrivores</v>
      </c>
      <c r="BF185" s="2" t="str">
        <f>VLOOKUP(Y185,Spp!B:L,11,FALSE)</f>
        <v>LC</v>
      </c>
    </row>
    <row r="186" spans="1:58">
      <c r="A186" s="2" t="s">
        <v>40</v>
      </c>
      <c r="B186" s="2" t="s">
        <v>41</v>
      </c>
      <c r="C186" s="2" t="s">
        <v>220</v>
      </c>
      <c r="D186" s="2" t="s">
        <v>1444</v>
      </c>
      <c r="E186" s="2" t="s">
        <v>505</v>
      </c>
      <c r="F186" s="2" t="s">
        <v>43</v>
      </c>
      <c r="G186" s="22" t="s">
        <v>315</v>
      </c>
      <c r="H186" s="22" t="s">
        <v>315</v>
      </c>
      <c r="I186" s="9" t="s">
        <v>315</v>
      </c>
      <c r="K186" s="2">
        <v>0</v>
      </c>
      <c r="L186" s="11">
        <v>35197</v>
      </c>
      <c r="M186" s="2">
        <v>1996</v>
      </c>
      <c r="N186" s="2" t="s">
        <v>292</v>
      </c>
      <c r="O186" s="2" t="s">
        <v>136</v>
      </c>
      <c r="P186" s="11">
        <v>42106</v>
      </c>
      <c r="Q186" s="9">
        <v>13.5</v>
      </c>
      <c r="S186" s="22">
        <v>7.5</v>
      </c>
      <c r="T186" s="4">
        <v>0.33333333333333331</v>
      </c>
      <c r="U186" s="4">
        <v>0.35694444444444445</v>
      </c>
      <c r="V186" s="4">
        <f>U186-T186</f>
        <v>2.3611111111111138E-2</v>
      </c>
      <c r="W186" s="2">
        <v>34</v>
      </c>
      <c r="X186" s="2" t="s">
        <v>99</v>
      </c>
      <c r="Y186" s="6" t="str">
        <f>VLOOKUP(X186,Spp!A:B,2,FALSE)</f>
        <v>Abudefduf troschelii</v>
      </c>
      <c r="Z186" s="7">
        <f t="shared" si="16"/>
        <v>230</v>
      </c>
      <c r="AB186" s="2">
        <v>20</v>
      </c>
      <c r="AC186" s="2">
        <v>210</v>
      </c>
      <c r="AU186" s="2">
        <f>VLOOKUP(Y186,Spp!B:C,2,FALSE)</f>
        <v>1.6E-2</v>
      </c>
      <c r="AV186" s="2">
        <f>VLOOKUP(Y186,Spp!B:D,3,FALSE)</f>
        <v>3.0516000000000001</v>
      </c>
      <c r="AW186" s="2">
        <f t="shared" si="17"/>
        <v>7625.8014079018085</v>
      </c>
      <c r="AX186" s="2" t="e">
        <f t="shared" si="18"/>
        <v>#DIV/0!</v>
      </c>
      <c r="AY186" s="2" t="e">
        <f t="shared" si="19"/>
        <v>#DIV/0!</v>
      </c>
      <c r="AZ186" s="2" t="e">
        <f t="shared" si="20"/>
        <v>#DIV/0!</v>
      </c>
      <c r="BA186" s="2">
        <f t="shared" si="21"/>
        <v>6.7647058823529411</v>
      </c>
      <c r="BB186" s="2" t="s">
        <v>315</v>
      </c>
      <c r="BC186" s="2">
        <f>VLOOKUP(Y186,Spp!B:H,7,FALSE)</f>
        <v>3</v>
      </c>
      <c r="BD186" s="5" t="str">
        <f>VLOOKUP(Y186,GFQuimbayo!B:C,2,FALSE)</f>
        <v>PK</v>
      </c>
      <c r="BE186" s="5" t="str">
        <f>VLOOKUP(BD186,GFQuimbayo!E:F,2,FALSE)</f>
        <v>Planktivores</v>
      </c>
      <c r="BF186" s="2" t="str">
        <f>VLOOKUP(Y186,Spp!B:L,11,FALSE)</f>
        <v>LC</v>
      </c>
    </row>
    <row r="187" spans="1:58">
      <c r="A187" s="2" t="s">
        <v>40</v>
      </c>
      <c r="B187" s="2" t="s">
        <v>41</v>
      </c>
      <c r="C187" s="2" t="s">
        <v>220</v>
      </c>
      <c r="D187" s="2" t="s">
        <v>1444</v>
      </c>
      <c r="E187" s="2" t="s">
        <v>505</v>
      </c>
      <c r="F187" s="2" t="s">
        <v>43</v>
      </c>
      <c r="G187" s="22" t="s">
        <v>315</v>
      </c>
      <c r="H187" s="22" t="s">
        <v>315</v>
      </c>
      <c r="I187" s="9" t="s">
        <v>315</v>
      </c>
      <c r="K187" s="2">
        <v>0</v>
      </c>
      <c r="L187" s="11">
        <v>35197</v>
      </c>
      <c r="M187" s="2">
        <v>1996</v>
      </c>
      <c r="N187" s="2" t="s">
        <v>292</v>
      </c>
      <c r="O187" s="2" t="s">
        <v>136</v>
      </c>
      <c r="P187" s="11">
        <v>42106</v>
      </c>
      <c r="Q187" s="9">
        <v>13.5</v>
      </c>
      <c r="S187" s="22">
        <v>7.5</v>
      </c>
      <c r="T187" s="4">
        <v>0.33333333333333331</v>
      </c>
      <c r="U187" s="4">
        <v>0.35694444444444445</v>
      </c>
      <c r="V187" s="4">
        <v>2.3611111111111138E-2</v>
      </c>
      <c r="W187" s="2">
        <v>34</v>
      </c>
      <c r="X187" s="24" t="s">
        <v>1443</v>
      </c>
      <c r="Y187" s="6" t="str">
        <f>VLOOKUP(X187,Spp!A:B,2,FALSE)</f>
        <v>Genyatremus dovii</v>
      </c>
      <c r="Z187" s="7">
        <f t="shared" si="16"/>
        <v>50</v>
      </c>
      <c r="AB187" s="2">
        <v>50</v>
      </c>
      <c r="AU187" s="2">
        <f>VLOOKUP(Y187,Spp!B:C,2,FALSE)</f>
        <v>1.95E-2</v>
      </c>
      <c r="AV187" s="2">
        <f>VLOOKUP(Y187,Spp!B:D,3,FALSE)</f>
        <v>297</v>
      </c>
      <c r="AW187" s="2" t="e">
        <f t="shared" si="17"/>
        <v>#NUM!</v>
      </c>
      <c r="AX187" s="2" t="e">
        <f t="shared" si="18"/>
        <v>#NUM!</v>
      </c>
      <c r="AY187" s="2" t="e">
        <f t="shared" si="19"/>
        <v>#NUM!</v>
      </c>
      <c r="AZ187" s="2" t="e">
        <f t="shared" si="20"/>
        <v>#NUM!</v>
      </c>
      <c r="BA187" s="2">
        <f t="shared" si="21"/>
        <v>1.4705882352941178</v>
      </c>
      <c r="BB187" s="2" t="s">
        <v>315</v>
      </c>
      <c r="BC187" s="2">
        <f>VLOOKUP(Y187,Spp!B:H,7,FALSE)</f>
        <v>0</v>
      </c>
      <c r="BD187" s="5" t="str">
        <f>VLOOKUP(Y187,GFQuimbayo!B:C,2,FALSE)</f>
        <v>PS</v>
      </c>
      <c r="BE187" s="5" t="str">
        <f>VLOOKUP(BD187,GFQuimbayo!E:F,2,FALSE)</f>
        <v>Piscivores</v>
      </c>
      <c r="BF187" s="2">
        <f>VLOOKUP(Y187,Spp!B:L,11,FALSE)</f>
        <v>0</v>
      </c>
    </row>
    <row r="188" spans="1:58">
      <c r="A188" s="2" t="s">
        <v>40</v>
      </c>
      <c r="B188" s="2" t="s">
        <v>41</v>
      </c>
      <c r="C188" s="2" t="s">
        <v>220</v>
      </c>
      <c r="D188" s="2" t="s">
        <v>1444</v>
      </c>
      <c r="E188" s="2" t="s">
        <v>505</v>
      </c>
      <c r="F188" s="2" t="s">
        <v>43</v>
      </c>
      <c r="G188" s="22" t="s">
        <v>315</v>
      </c>
      <c r="H188" s="22" t="s">
        <v>315</v>
      </c>
      <c r="I188" s="9" t="s">
        <v>315</v>
      </c>
      <c r="K188" s="2">
        <v>0</v>
      </c>
      <c r="L188" s="11">
        <v>35197</v>
      </c>
      <c r="M188" s="2">
        <v>1996</v>
      </c>
      <c r="N188" s="2" t="s">
        <v>292</v>
      </c>
      <c r="O188" s="2" t="s">
        <v>136</v>
      </c>
      <c r="P188" s="11">
        <v>42106</v>
      </c>
      <c r="Q188" s="9">
        <v>13.5</v>
      </c>
      <c r="S188" s="22">
        <v>7.5</v>
      </c>
      <c r="T188" s="4">
        <v>0.33333333333333331</v>
      </c>
      <c r="U188" s="4">
        <v>0.35694444444444445</v>
      </c>
      <c r="V188" s="4">
        <v>2.3611111111111138E-2</v>
      </c>
      <c r="W188" s="2">
        <v>34</v>
      </c>
      <c r="X188" s="2" t="s">
        <v>111</v>
      </c>
      <c r="Y188" s="6" t="str">
        <f>VLOOKUP(X188,Spp!A:B,2,FALSE)</f>
        <v>Apogon pacificus</v>
      </c>
      <c r="Z188" s="7">
        <f t="shared" si="16"/>
        <v>200</v>
      </c>
      <c r="AB188" s="2">
        <v>200</v>
      </c>
      <c r="AU188" s="2">
        <f>VLOOKUP(Y188,Spp!B:C,2,FALSE)</f>
        <v>1.41E-2</v>
      </c>
      <c r="AV188" s="2">
        <f>VLOOKUP(Y188,Spp!B:D,3,FALSE)</f>
        <v>3.1286</v>
      </c>
      <c r="AW188" s="2">
        <f t="shared" si="17"/>
        <v>1541.578969510447</v>
      </c>
      <c r="AX188" s="2" t="e">
        <f t="shared" si="18"/>
        <v>#DIV/0!</v>
      </c>
      <c r="AY188" s="2" t="e">
        <f t="shared" si="19"/>
        <v>#DIV/0!</v>
      </c>
      <c r="AZ188" s="2" t="e">
        <f t="shared" si="20"/>
        <v>#DIV/0!</v>
      </c>
      <c r="BA188" s="2">
        <f t="shared" si="21"/>
        <v>5.882352941176471</v>
      </c>
      <c r="BB188" s="2" t="s">
        <v>315</v>
      </c>
      <c r="BC188" s="2">
        <f>VLOOKUP(Y188,Spp!B:H,7,FALSE)</f>
        <v>3.4</v>
      </c>
      <c r="BD188" s="5" t="str">
        <f>VLOOKUP(Y188,GFQuimbayo!B:C,2,FALSE)</f>
        <v>PK</v>
      </c>
      <c r="BE188" s="5" t="str">
        <f>VLOOKUP(BD188,GFQuimbayo!E:F,2,FALSE)</f>
        <v>Planktivores</v>
      </c>
      <c r="BF188" s="2" t="str">
        <f>VLOOKUP(Y188,Spp!B:L,11,FALSE)</f>
        <v>LC</v>
      </c>
    </row>
    <row r="189" spans="1:58">
      <c r="A189" s="2" t="s">
        <v>40</v>
      </c>
      <c r="B189" s="2" t="s">
        <v>41</v>
      </c>
      <c r="C189" s="2" t="s">
        <v>220</v>
      </c>
      <c r="D189" s="2" t="s">
        <v>1444</v>
      </c>
      <c r="E189" s="2" t="s">
        <v>505</v>
      </c>
      <c r="F189" s="2" t="s">
        <v>43</v>
      </c>
      <c r="G189" s="22" t="s">
        <v>315</v>
      </c>
      <c r="H189" s="22" t="s">
        <v>315</v>
      </c>
      <c r="I189" s="9" t="s">
        <v>315</v>
      </c>
      <c r="K189" s="2">
        <v>0</v>
      </c>
      <c r="L189" s="11">
        <v>35197</v>
      </c>
      <c r="M189" s="2">
        <v>1996</v>
      </c>
      <c r="N189" s="2" t="s">
        <v>292</v>
      </c>
      <c r="O189" s="2" t="s">
        <v>136</v>
      </c>
      <c r="P189" s="11">
        <v>42106</v>
      </c>
      <c r="Q189" s="9">
        <v>13.5</v>
      </c>
      <c r="S189" s="22">
        <v>7.5</v>
      </c>
      <c r="T189" s="4">
        <v>0.33333333333333331</v>
      </c>
      <c r="U189" s="4">
        <v>0.35694444444444445</v>
      </c>
      <c r="V189" s="4">
        <v>2.3611111111111138E-2</v>
      </c>
      <c r="W189" s="2">
        <v>34</v>
      </c>
      <c r="X189" s="2" t="s">
        <v>265</v>
      </c>
      <c r="Y189" s="6" t="str">
        <f>VLOOKUP(X189,Spp!A:B,2,FALSE)</f>
        <v>Bodianus diplotaenia</v>
      </c>
      <c r="Z189" s="7">
        <f t="shared" si="16"/>
        <v>19</v>
      </c>
      <c r="AE189" s="2">
        <v>18</v>
      </c>
      <c r="AF189" s="2">
        <v>1</v>
      </c>
      <c r="AU189" s="2">
        <f>VLOOKUP(Y189,Spp!B:C,2,FALSE)</f>
        <v>2.01E-2</v>
      </c>
      <c r="AV189" s="2">
        <f>VLOOKUP(Y189,Spp!B:D,3,FALSE)</f>
        <v>2.9992000000000001</v>
      </c>
      <c r="AW189" s="2">
        <f t="shared" si="17"/>
        <v>6497.9261803242998</v>
      </c>
      <c r="AX189" s="2" t="e">
        <f t="shared" si="18"/>
        <v>#DIV/0!</v>
      </c>
      <c r="AY189" s="2" t="e">
        <f t="shared" si="19"/>
        <v>#DIV/0!</v>
      </c>
      <c r="AZ189" s="2" t="e">
        <f t="shared" si="20"/>
        <v>#DIV/0!</v>
      </c>
      <c r="BA189" s="2">
        <f t="shared" si="21"/>
        <v>0.55882352941176472</v>
      </c>
      <c r="BB189" s="2" t="s">
        <v>315</v>
      </c>
      <c r="BC189" s="2">
        <f>VLOOKUP(Y189,Spp!B:H,7,FALSE)</f>
        <v>3.4</v>
      </c>
      <c r="BD189" s="5" t="str">
        <f>VLOOKUP(Y189,GFQuimbayo!B:C,2,FALSE)</f>
        <v>IN</v>
      </c>
      <c r="BE189" s="5" t="str">
        <f>VLOOKUP(BD189,GFQuimbayo!E:F,2,FALSE)</f>
        <v>Invertebrivores</v>
      </c>
      <c r="BF189" s="2" t="str">
        <f>VLOOKUP(Y189,Spp!B:L,11,FALSE)</f>
        <v>LC</v>
      </c>
    </row>
    <row r="190" spans="1:58">
      <c r="A190" s="2" t="s">
        <v>40</v>
      </c>
      <c r="B190" s="2" t="s">
        <v>41</v>
      </c>
      <c r="C190" s="2" t="s">
        <v>220</v>
      </c>
      <c r="D190" s="2" t="s">
        <v>1444</v>
      </c>
      <c r="E190" s="2" t="s">
        <v>505</v>
      </c>
      <c r="F190" s="2" t="s">
        <v>43</v>
      </c>
      <c r="G190" s="22" t="s">
        <v>315</v>
      </c>
      <c r="H190" s="22" t="s">
        <v>315</v>
      </c>
      <c r="I190" s="9" t="s">
        <v>315</v>
      </c>
      <c r="K190" s="2">
        <v>0</v>
      </c>
      <c r="L190" s="11">
        <v>35197</v>
      </c>
      <c r="M190" s="2">
        <v>1996</v>
      </c>
      <c r="N190" s="2" t="s">
        <v>292</v>
      </c>
      <c r="O190" s="2" t="s">
        <v>136</v>
      </c>
      <c r="P190" s="11">
        <v>42106</v>
      </c>
      <c r="Q190" s="9">
        <v>13.5</v>
      </c>
      <c r="S190" s="22">
        <v>7.5</v>
      </c>
      <c r="T190" s="4">
        <v>0.33333333333333331</v>
      </c>
      <c r="U190" s="4">
        <v>0.35694444444444445</v>
      </c>
      <c r="V190" s="4">
        <v>2.3611111111111138E-2</v>
      </c>
      <c r="W190" s="2">
        <v>34</v>
      </c>
      <c r="X190" s="2" t="s">
        <v>45</v>
      </c>
      <c r="Y190" s="6" t="str">
        <f>VLOOKUP(X190,Spp!A:B,2,FALSE)</f>
        <v>Canthigaster punctatissima</v>
      </c>
      <c r="Z190" s="7">
        <f t="shared" si="16"/>
        <v>8</v>
      </c>
      <c r="AB190" s="2">
        <v>8</v>
      </c>
      <c r="AU190" s="2">
        <f>VLOOKUP(Y190,Spp!B:C,2,FALSE)</f>
        <v>1.9699999999999999E-2</v>
      </c>
      <c r="AV190" s="2">
        <f>VLOOKUP(Y190,Spp!B:D,3,FALSE)</f>
        <v>2.9174000000000002</v>
      </c>
      <c r="AW190" s="2">
        <f t="shared" si="17"/>
        <v>56.293719264844093</v>
      </c>
      <c r="AX190" s="2" t="e">
        <f t="shared" si="18"/>
        <v>#DIV/0!</v>
      </c>
      <c r="AY190" s="2" t="e">
        <f t="shared" si="19"/>
        <v>#DIV/0!</v>
      </c>
      <c r="AZ190" s="2" t="e">
        <f t="shared" si="20"/>
        <v>#DIV/0!</v>
      </c>
      <c r="BA190" s="2">
        <f t="shared" si="21"/>
        <v>0.23529411764705882</v>
      </c>
      <c r="BB190" s="2" t="s">
        <v>315</v>
      </c>
      <c r="BC190" s="2">
        <f>VLOOKUP(Y190,Spp!B:H,7,FALSE)</f>
        <v>3</v>
      </c>
      <c r="BD190" s="5" t="str">
        <f>VLOOKUP(Y190,GFQuimbayo!B:C,2,FALSE)</f>
        <v>IN</v>
      </c>
      <c r="BE190" s="5" t="str">
        <f>VLOOKUP(BD190,GFQuimbayo!E:F,2,FALSE)</f>
        <v>Invertebrivores</v>
      </c>
      <c r="BF190" s="2" t="str">
        <f>VLOOKUP(Y190,Spp!B:L,11,FALSE)</f>
        <v>LC</v>
      </c>
    </row>
    <row r="191" spans="1:58">
      <c r="A191" s="2" t="s">
        <v>40</v>
      </c>
      <c r="B191" s="2" t="s">
        <v>41</v>
      </c>
      <c r="C191" s="2" t="s">
        <v>220</v>
      </c>
      <c r="D191" s="2" t="s">
        <v>1444</v>
      </c>
      <c r="E191" s="2" t="s">
        <v>505</v>
      </c>
      <c r="F191" s="2" t="s">
        <v>43</v>
      </c>
      <c r="G191" s="22" t="s">
        <v>315</v>
      </c>
      <c r="H191" s="22" t="s">
        <v>315</v>
      </c>
      <c r="I191" s="9" t="s">
        <v>315</v>
      </c>
      <c r="K191" s="2">
        <v>0</v>
      </c>
      <c r="L191" s="11">
        <v>35197</v>
      </c>
      <c r="M191" s="2">
        <v>1996</v>
      </c>
      <c r="N191" s="2" t="s">
        <v>292</v>
      </c>
      <c r="O191" s="2" t="s">
        <v>136</v>
      </c>
      <c r="P191" s="11">
        <v>42106</v>
      </c>
      <c r="Q191" s="9">
        <v>13.5</v>
      </c>
      <c r="S191" s="22">
        <v>7.5</v>
      </c>
      <c r="T191" s="4">
        <v>0.33333333333333331</v>
      </c>
      <c r="U191" s="4">
        <v>0.35694444444444445</v>
      </c>
      <c r="V191" s="4">
        <v>2.3611111111111138E-2</v>
      </c>
      <c r="W191" s="2">
        <v>34</v>
      </c>
      <c r="X191" s="2" t="s">
        <v>101</v>
      </c>
      <c r="Y191" s="6" t="str">
        <f>VLOOKUP(X191,Spp!A:B,2,FALSE)</f>
        <v>Caranx caballus</v>
      </c>
      <c r="Z191" s="7">
        <f t="shared" si="16"/>
        <v>1000</v>
      </c>
      <c r="AE191" s="2">
        <v>1000</v>
      </c>
      <c r="AU191" s="2">
        <f>VLOOKUP(Y191,Spp!B:C,2,FALSE)</f>
        <v>2.5000000000000001E-2</v>
      </c>
      <c r="AV191" s="2">
        <f>VLOOKUP(Y191,Spp!B:D,3,FALSE)</f>
        <v>3</v>
      </c>
      <c r="AW191" s="2">
        <f t="shared" si="17"/>
        <v>390625</v>
      </c>
      <c r="AX191" s="2" t="e">
        <f t="shared" si="18"/>
        <v>#DIV/0!</v>
      </c>
      <c r="AY191" s="2" t="e">
        <f t="shared" si="19"/>
        <v>#DIV/0!</v>
      </c>
      <c r="AZ191" s="2" t="e">
        <f t="shared" si="20"/>
        <v>#DIV/0!</v>
      </c>
      <c r="BA191" s="2">
        <f t="shared" si="21"/>
        <v>29.411764705882351</v>
      </c>
      <c r="BB191" s="2" t="s">
        <v>315</v>
      </c>
      <c r="BC191" s="2">
        <f>VLOOKUP(Y191,Spp!B:H,7,FALSE)</f>
        <v>4</v>
      </c>
      <c r="BD191" s="5" t="str">
        <f>VLOOKUP(Y191,GFQuimbayo!B:C,2,FALSE)</f>
        <v>PS</v>
      </c>
      <c r="BE191" s="5" t="str">
        <f>VLOOKUP(BD191,GFQuimbayo!E:F,2,FALSE)</f>
        <v>Piscivores</v>
      </c>
      <c r="BF191" s="2" t="str">
        <f>VLOOKUP(Y191,Spp!B:L,11,FALSE)</f>
        <v>LC</v>
      </c>
    </row>
    <row r="192" spans="1:58">
      <c r="A192" s="2" t="s">
        <v>40</v>
      </c>
      <c r="B192" s="2" t="s">
        <v>41</v>
      </c>
      <c r="C192" s="2" t="s">
        <v>220</v>
      </c>
      <c r="D192" s="2" t="s">
        <v>1444</v>
      </c>
      <c r="E192" s="2" t="s">
        <v>505</v>
      </c>
      <c r="F192" s="2" t="s">
        <v>43</v>
      </c>
      <c r="G192" s="22" t="s">
        <v>315</v>
      </c>
      <c r="H192" s="22" t="s">
        <v>315</v>
      </c>
      <c r="I192" s="9" t="s">
        <v>315</v>
      </c>
      <c r="K192" s="2">
        <v>0</v>
      </c>
      <c r="L192" s="11">
        <v>35197</v>
      </c>
      <c r="M192" s="2">
        <v>1996</v>
      </c>
      <c r="N192" s="2" t="s">
        <v>292</v>
      </c>
      <c r="O192" s="2" t="s">
        <v>136</v>
      </c>
      <c r="P192" s="11">
        <v>42106</v>
      </c>
      <c r="Q192" s="9">
        <v>13.5</v>
      </c>
      <c r="S192" s="22">
        <v>7.5</v>
      </c>
      <c r="T192" s="4">
        <v>0.33333333333333331</v>
      </c>
      <c r="U192" s="4">
        <v>0.35694444444444445</v>
      </c>
      <c r="V192" s="4">
        <v>2.3611111111111138E-2</v>
      </c>
      <c r="W192" s="2">
        <v>34</v>
      </c>
      <c r="X192" s="2" t="s">
        <v>70</v>
      </c>
      <c r="Y192" s="6" t="str">
        <f>VLOOKUP(X192,Spp!A:B,2,FALSE)</f>
        <v>Chaetodon humeralis</v>
      </c>
      <c r="Z192" s="7">
        <f t="shared" si="16"/>
        <v>6</v>
      </c>
      <c r="AC192" s="2">
        <v>6</v>
      </c>
      <c r="AU192" s="2">
        <f>VLOOKUP(Y192,Spp!B:C,2,FALSE)</f>
        <v>2.9600000000000001E-2</v>
      </c>
      <c r="AV192" s="2">
        <f>VLOOKUP(Y192,Spp!B:D,3,FALSE)</f>
        <v>2.9895</v>
      </c>
      <c r="AW192" s="2">
        <f t="shared" si="17"/>
        <v>337.79673327419937</v>
      </c>
      <c r="AX192" s="2" t="e">
        <f t="shared" si="18"/>
        <v>#DIV/0!</v>
      </c>
      <c r="AY192" s="2" t="e">
        <f t="shared" si="19"/>
        <v>#DIV/0!</v>
      </c>
      <c r="AZ192" s="2" t="e">
        <f t="shared" si="20"/>
        <v>#DIV/0!</v>
      </c>
      <c r="BA192" s="2">
        <f t="shared" si="21"/>
        <v>0.17647058823529413</v>
      </c>
      <c r="BB192" s="2" t="s">
        <v>315</v>
      </c>
      <c r="BC192" s="2">
        <f>VLOOKUP(Y192,Spp!B:H,7,FALSE)</f>
        <v>2.7</v>
      </c>
      <c r="BD192" s="5" t="str">
        <f>VLOOKUP(Y192,GFQuimbayo!B:C,2,FALSE)</f>
        <v>OM</v>
      </c>
      <c r="BE192" s="5" t="str">
        <f>VLOOKUP(BD192,GFQuimbayo!E:F,2,FALSE)</f>
        <v>Omnivores</v>
      </c>
      <c r="BF192" s="2" t="str">
        <f>VLOOKUP(Y192,Spp!B:L,11,FALSE)</f>
        <v>LC</v>
      </c>
    </row>
    <row r="193" spans="1:58">
      <c r="A193" s="2" t="s">
        <v>40</v>
      </c>
      <c r="B193" s="2" t="s">
        <v>41</v>
      </c>
      <c r="C193" s="2" t="s">
        <v>220</v>
      </c>
      <c r="D193" s="2" t="s">
        <v>1444</v>
      </c>
      <c r="E193" s="2" t="s">
        <v>505</v>
      </c>
      <c r="F193" s="2" t="s">
        <v>43</v>
      </c>
      <c r="G193" s="22" t="s">
        <v>315</v>
      </c>
      <c r="H193" s="22" t="s">
        <v>315</v>
      </c>
      <c r="I193" s="9" t="s">
        <v>315</v>
      </c>
      <c r="K193" s="2">
        <v>0</v>
      </c>
      <c r="L193" s="11">
        <v>35197</v>
      </c>
      <c r="M193" s="2">
        <v>1996</v>
      </c>
      <c r="N193" s="2" t="s">
        <v>292</v>
      </c>
      <c r="O193" s="2" t="s">
        <v>136</v>
      </c>
      <c r="P193" s="11">
        <v>42106</v>
      </c>
      <c r="Q193" s="9">
        <v>13.5</v>
      </c>
      <c r="S193" s="22">
        <v>7.5</v>
      </c>
      <c r="T193" s="4">
        <v>0.33333333333333331</v>
      </c>
      <c r="U193" s="4">
        <v>0.35694444444444445</v>
      </c>
      <c r="V193" s="4">
        <v>2.3611111111111138E-2</v>
      </c>
      <c r="W193" s="2">
        <v>34</v>
      </c>
      <c r="X193" s="2" t="s">
        <v>109</v>
      </c>
      <c r="Y193" s="6" t="str">
        <f>VLOOKUP(X193,Spp!A:B,2,FALSE)</f>
        <v>Chromis atrilobata</v>
      </c>
      <c r="Z193" s="7">
        <f t="shared" si="16"/>
        <v>3000</v>
      </c>
      <c r="AA193" s="2">
        <v>2000</v>
      </c>
      <c r="AB193" s="2">
        <v>1000</v>
      </c>
      <c r="AU193" s="2">
        <f>VLOOKUP(Y193,Spp!B:C,2,FALSE)</f>
        <v>5.2300000000000003E-3</v>
      </c>
      <c r="AV193" s="2">
        <f>VLOOKUP(Y193,Spp!B:D,3,FALSE)</f>
        <v>3.41655</v>
      </c>
      <c r="AW193" s="2">
        <f t="shared" si="17"/>
        <v>5346.7045410639394</v>
      </c>
      <c r="AX193" s="2" t="e">
        <f t="shared" si="18"/>
        <v>#DIV/0!</v>
      </c>
      <c r="AY193" s="2" t="e">
        <f t="shared" si="19"/>
        <v>#DIV/0!</v>
      </c>
      <c r="AZ193" s="2" t="e">
        <f t="shared" si="20"/>
        <v>#DIV/0!</v>
      </c>
      <c r="BA193" s="2">
        <f t="shared" si="21"/>
        <v>88.235294117647058</v>
      </c>
      <c r="BB193" s="2" t="s">
        <v>315</v>
      </c>
      <c r="BC193" s="2">
        <f>VLOOKUP(Y193,Spp!B:H,7,FALSE)</f>
        <v>3.4</v>
      </c>
      <c r="BD193" s="5" t="str">
        <f>VLOOKUP(Y193,GFQuimbayo!B:C,2,FALSE)</f>
        <v>PK</v>
      </c>
      <c r="BE193" s="5" t="str">
        <f>VLOOKUP(BD193,GFQuimbayo!E:F,2,FALSE)</f>
        <v>Planktivores</v>
      </c>
      <c r="BF193" s="2" t="str">
        <f>VLOOKUP(Y193,Spp!B:L,11,FALSE)</f>
        <v>LC</v>
      </c>
    </row>
    <row r="194" spans="1:58">
      <c r="A194" s="2" t="s">
        <v>40</v>
      </c>
      <c r="B194" s="2" t="s">
        <v>41</v>
      </c>
      <c r="C194" s="2" t="s">
        <v>220</v>
      </c>
      <c r="D194" s="2" t="s">
        <v>1444</v>
      </c>
      <c r="E194" s="2" t="s">
        <v>505</v>
      </c>
      <c r="F194" s="2" t="s">
        <v>43</v>
      </c>
      <c r="G194" s="22" t="s">
        <v>315</v>
      </c>
      <c r="H194" s="22" t="s">
        <v>315</v>
      </c>
      <c r="I194" s="9" t="s">
        <v>315</v>
      </c>
      <c r="K194" s="2">
        <v>0</v>
      </c>
      <c r="L194" s="11">
        <v>35197</v>
      </c>
      <c r="M194" s="2">
        <v>1996</v>
      </c>
      <c r="N194" s="2" t="s">
        <v>292</v>
      </c>
      <c r="O194" s="2" t="s">
        <v>136</v>
      </c>
      <c r="P194" s="11">
        <v>42106</v>
      </c>
      <c r="Q194" s="9">
        <v>13.5</v>
      </c>
      <c r="S194" s="22">
        <v>7.5</v>
      </c>
      <c r="T194" s="4">
        <v>0.33333333333333331</v>
      </c>
      <c r="U194" s="4">
        <v>0.35694444444444445</v>
      </c>
      <c r="V194" s="4">
        <v>2.3611111111111138E-2</v>
      </c>
      <c r="W194" s="2">
        <v>34</v>
      </c>
      <c r="X194" s="2" t="s">
        <v>61</v>
      </c>
      <c r="Y194" s="6" t="str">
        <f>VLOOKUP(X194,Spp!A:B,2,FALSE)</f>
        <v>Cirrhitichthys oxycephalus</v>
      </c>
      <c r="Z194" s="7">
        <f t="shared" si="16"/>
        <v>2</v>
      </c>
      <c r="AB194" s="2">
        <v>2</v>
      </c>
      <c r="AU194" s="2">
        <f>VLOOKUP(Y194,Spp!B:C,2,FALSE)</f>
        <v>3.32E-2</v>
      </c>
      <c r="AV194" s="2">
        <f>VLOOKUP(Y194,Spp!B:D,3,FALSE)</f>
        <v>3</v>
      </c>
      <c r="AW194" s="2">
        <f t="shared" si="17"/>
        <v>28.012499999999999</v>
      </c>
      <c r="AX194" s="2" t="e">
        <f t="shared" si="18"/>
        <v>#DIV/0!</v>
      </c>
      <c r="AY194" s="2" t="e">
        <f t="shared" si="19"/>
        <v>#DIV/0!</v>
      </c>
      <c r="AZ194" s="2" t="e">
        <f t="shared" si="20"/>
        <v>#DIV/0!</v>
      </c>
      <c r="BA194" s="2">
        <f t="shared" si="21"/>
        <v>5.8823529411764705E-2</v>
      </c>
      <c r="BB194" s="2" t="s">
        <v>315</v>
      </c>
      <c r="BC194" s="2">
        <f>VLOOKUP(Y194,Spp!B:H,7,FALSE)</f>
        <v>3.9</v>
      </c>
      <c r="BD194" s="5" t="str">
        <f>VLOOKUP(Y194,GFQuimbayo!B:C,2,FALSE)</f>
        <v>IN</v>
      </c>
      <c r="BE194" s="5" t="str">
        <f>VLOOKUP(BD194,GFQuimbayo!E:F,2,FALSE)</f>
        <v>Invertebrivores</v>
      </c>
      <c r="BF194" s="2" t="str">
        <f>VLOOKUP(Y194,Spp!B:L,11,FALSE)</f>
        <v>NE</v>
      </c>
    </row>
    <row r="195" spans="1:58">
      <c r="A195" s="2" t="s">
        <v>40</v>
      </c>
      <c r="B195" s="2" t="s">
        <v>41</v>
      </c>
      <c r="C195" s="2" t="s">
        <v>220</v>
      </c>
      <c r="D195" s="2" t="s">
        <v>1444</v>
      </c>
      <c r="E195" s="2" t="s">
        <v>505</v>
      </c>
      <c r="F195" s="2" t="s">
        <v>43</v>
      </c>
      <c r="G195" s="22" t="s">
        <v>315</v>
      </c>
      <c r="H195" s="22" t="s">
        <v>315</v>
      </c>
      <c r="I195" s="9" t="s">
        <v>315</v>
      </c>
      <c r="K195" s="2">
        <v>0</v>
      </c>
      <c r="L195" s="11">
        <v>35197</v>
      </c>
      <c r="M195" s="2">
        <v>1996</v>
      </c>
      <c r="N195" s="2" t="s">
        <v>292</v>
      </c>
      <c r="O195" s="2" t="s">
        <v>136</v>
      </c>
      <c r="P195" s="11">
        <v>42106</v>
      </c>
      <c r="Q195" s="9">
        <v>13.5</v>
      </c>
      <c r="S195" s="22">
        <v>7.5</v>
      </c>
      <c r="T195" s="4">
        <v>0.33333333333333331</v>
      </c>
      <c r="U195" s="4">
        <v>0.35694444444444445</v>
      </c>
      <c r="V195" s="4">
        <v>2.3611111111111138E-2</v>
      </c>
      <c r="W195" s="2">
        <v>34</v>
      </c>
      <c r="X195" s="2" t="s">
        <v>125</v>
      </c>
      <c r="Y195" s="6" t="str">
        <f>VLOOKUP(X195,Spp!A:B,2,FALSE)</f>
        <v>Diodon holocanthus</v>
      </c>
      <c r="Z195" s="7">
        <f t="shared" ref="Z195:Z258" si="22">SUM(AA195:AT195)</f>
        <v>5</v>
      </c>
      <c r="AE195" s="2">
        <v>5</v>
      </c>
      <c r="AU195" s="2">
        <f>VLOOKUP(Y195,Spp!B:C,2,FALSE)</f>
        <v>2.1899999999999999E-2</v>
      </c>
      <c r="AV195" s="2">
        <f>VLOOKUP(Y195,Spp!B:D,3,FALSE)</f>
        <v>3</v>
      </c>
      <c r="AW195" s="2">
        <f t="shared" si="17"/>
        <v>1710.9375</v>
      </c>
      <c r="AX195" s="2" t="e">
        <f t="shared" si="18"/>
        <v>#DIV/0!</v>
      </c>
      <c r="AY195" s="2" t="e">
        <f t="shared" si="19"/>
        <v>#DIV/0!</v>
      </c>
      <c r="AZ195" s="2" t="e">
        <f t="shared" si="20"/>
        <v>#DIV/0!</v>
      </c>
      <c r="BA195" s="2">
        <f t="shared" si="21"/>
        <v>0.14705882352941177</v>
      </c>
      <c r="BB195" s="2" t="s">
        <v>315</v>
      </c>
      <c r="BC195" s="2">
        <f>VLOOKUP(Y195,Spp!B:H,7,FALSE)</f>
        <v>3.3</v>
      </c>
      <c r="BD195" s="5" t="str">
        <f>VLOOKUP(Y195,GFQuimbayo!B:C,2,FALSE)</f>
        <v>IN</v>
      </c>
      <c r="BE195" s="5" t="str">
        <f>VLOOKUP(BD195,GFQuimbayo!E:F,2,FALSE)</f>
        <v>Invertebrivores</v>
      </c>
      <c r="BF195" s="2" t="str">
        <f>VLOOKUP(Y195,Spp!B:L,11,FALSE)</f>
        <v>NE</v>
      </c>
    </row>
    <row r="196" spans="1:58">
      <c r="A196" s="2" t="s">
        <v>40</v>
      </c>
      <c r="B196" s="2" t="s">
        <v>41</v>
      </c>
      <c r="C196" s="2" t="s">
        <v>220</v>
      </c>
      <c r="D196" s="2" t="s">
        <v>1444</v>
      </c>
      <c r="E196" s="2" t="s">
        <v>505</v>
      </c>
      <c r="F196" s="2" t="s">
        <v>43</v>
      </c>
      <c r="G196" s="22" t="s">
        <v>315</v>
      </c>
      <c r="H196" s="22" t="s">
        <v>315</v>
      </c>
      <c r="I196" s="9" t="s">
        <v>315</v>
      </c>
      <c r="K196" s="2">
        <v>0</v>
      </c>
      <c r="L196" s="11">
        <v>35197</v>
      </c>
      <c r="M196" s="2">
        <v>1996</v>
      </c>
      <c r="N196" s="2" t="s">
        <v>292</v>
      </c>
      <c r="O196" s="2" t="s">
        <v>136</v>
      </c>
      <c r="P196" s="11">
        <v>42106</v>
      </c>
      <c r="Q196" s="9">
        <v>13.5</v>
      </c>
      <c r="S196" s="22">
        <v>7.5</v>
      </c>
      <c r="T196" s="4">
        <v>0.33333333333333331</v>
      </c>
      <c r="U196" s="4">
        <v>0.35694444444444445</v>
      </c>
      <c r="V196" s="4">
        <v>2.3611111111111138E-2</v>
      </c>
      <c r="W196" s="2">
        <v>34</v>
      </c>
      <c r="X196" s="2" t="s">
        <v>127</v>
      </c>
      <c r="Y196" s="6" t="str">
        <f>VLOOKUP(X196,Spp!A:B,2,FALSE)</f>
        <v>Echidna nebulosa</v>
      </c>
      <c r="Z196" s="7">
        <f t="shared" si="22"/>
        <v>1</v>
      </c>
      <c r="AF196" s="2">
        <v>1</v>
      </c>
      <c r="AU196" s="2">
        <f>VLOOKUP(Y196,Spp!B:C,2,FALSE)</f>
        <v>1.1999999999999999E-3</v>
      </c>
      <c r="AV196" s="2">
        <f>VLOOKUP(Y196,Spp!B:D,3,FALSE)</f>
        <v>3</v>
      </c>
      <c r="AW196" s="2">
        <f t="shared" ref="AW196:AW259" si="23">((AU196*$AA$2^AV196)*AA196)+((AU196*$AB$2^AV196)*AB196)+((AU196*$AC$2^AV196)*AC196)+((AU196*$AD$2^AV196)*AD196)+((AU196*$AE$2^AV196)*AE196)+((AU196*$AF$2^AV196)*AF196)+((AU196*$AG$2^AV196)*AG196)+((AU196*$AH$2^AV196)*AH196)+((AU196*$AI$2^AV196)*AI196)+((AU196*$AJ$2^AV196)*AJ196)+((AU196*$AK$2^AV196)*AK196)+((AU196*$AL$2^AV196)*AL196)+((AU196*$AM$2^AV196)*AM196)+((AU196*$AN$2^AV196)*AN196)+((AU196*$AO$2^AV196)*AO196)+((AU196*$AP$2^AV196)*AP196)+((AU196*$AQ$2^AV196)*AQ196)+((AU196*$AR$2^AV196)*AR196)+((AU196*$AS$2^AV196)*AS196)+((AU196*$AT$2^AV196)*AT196)</f>
        <v>51.449999999999996</v>
      </c>
      <c r="AX196" s="2" t="e">
        <f t="shared" ref="AX196:AX259" si="24">AW196/K196</f>
        <v>#DIV/0!</v>
      </c>
      <c r="AY196" s="2" t="e">
        <f t="shared" ref="AY196:AY259" si="25">AX196*10</f>
        <v>#DIV/0!</v>
      </c>
      <c r="AZ196" s="2" t="e">
        <f t="shared" ref="AZ196:AZ259" si="26">AY196/1000</f>
        <v>#DIV/0!</v>
      </c>
      <c r="BA196" s="2">
        <f t="shared" ref="BA196:BA259" si="27">Z196/W196</f>
        <v>2.9411764705882353E-2</v>
      </c>
      <c r="BB196" s="2" t="s">
        <v>315</v>
      </c>
      <c r="BC196" s="2">
        <f>VLOOKUP(Y196,Spp!B:H,7,FALSE)</f>
        <v>4</v>
      </c>
      <c r="BD196" s="5" t="str">
        <f>VLOOKUP(Y196,GFQuimbayo!B:C,2,FALSE)</f>
        <v>PS</v>
      </c>
      <c r="BE196" s="5" t="str">
        <f>VLOOKUP(BD196,GFQuimbayo!E:F,2,FALSE)</f>
        <v>Piscivores</v>
      </c>
      <c r="BF196" s="2" t="str">
        <f>VLOOKUP(Y196,Spp!B:L,11,FALSE)</f>
        <v>NE</v>
      </c>
    </row>
    <row r="197" spans="1:58">
      <c r="A197" s="2" t="s">
        <v>40</v>
      </c>
      <c r="B197" s="2" t="s">
        <v>41</v>
      </c>
      <c r="C197" s="2" t="s">
        <v>220</v>
      </c>
      <c r="D197" s="2" t="s">
        <v>1444</v>
      </c>
      <c r="E197" s="2" t="s">
        <v>505</v>
      </c>
      <c r="F197" s="2" t="s">
        <v>43</v>
      </c>
      <c r="G197" s="22" t="s">
        <v>315</v>
      </c>
      <c r="H197" s="22" t="s">
        <v>315</v>
      </c>
      <c r="I197" s="9" t="s">
        <v>315</v>
      </c>
      <c r="K197" s="2">
        <v>0</v>
      </c>
      <c r="L197" s="11">
        <v>35197</v>
      </c>
      <c r="M197" s="2">
        <v>1996</v>
      </c>
      <c r="N197" s="2" t="s">
        <v>292</v>
      </c>
      <c r="O197" s="2" t="s">
        <v>136</v>
      </c>
      <c r="P197" s="11">
        <v>42106</v>
      </c>
      <c r="Q197" s="9">
        <v>13.5</v>
      </c>
      <c r="S197" s="22">
        <v>7.5</v>
      </c>
      <c r="T197" s="4">
        <v>0.33333333333333331</v>
      </c>
      <c r="U197" s="4">
        <v>0.35694444444444445</v>
      </c>
      <c r="V197" s="4">
        <v>2.3611111111111138E-2</v>
      </c>
      <c r="W197" s="2">
        <v>34</v>
      </c>
      <c r="X197" s="2" t="s">
        <v>297</v>
      </c>
      <c r="Y197" s="6" t="str">
        <f>VLOOKUP(X197,Spp!A:B,2,FALSE)</f>
        <v>Elacatinus punticulatus</v>
      </c>
      <c r="Z197" s="7">
        <f t="shared" si="22"/>
        <v>12</v>
      </c>
      <c r="AA197" s="2">
        <v>12</v>
      </c>
      <c r="AU197" s="2">
        <f>VLOOKUP(Y197,Spp!B:C,2,FALSE)</f>
        <v>8.0000000000000002E-3</v>
      </c>
      <c r="AV197" s="2">
        <f>VLOOKUP(Y197,Spp!B:D,3,FALSE)</f>
        <v>3.137</v>
      </c>
      <c r="AW197" s="2">
        <f t="shared" si="23"/>
        <v>1.7006268839866663</v>
      </c>
      <c r="AX197" s="2" t="e">
        <f t="shared" si="24"/>
        <v>#DIV/0!</v>
      </c>
      <c r="AY197" s="2" t="e">
        <f t="shared" si="25"/>
        <v>#DIV/0!</v>
      </c>
      <c r="AZ197" s="2" t="e">
        <f t="shared" si="26"/>
        <v>#DIV/0!</v>
      </c>
      <c r="BA197" s="2">
        <f t="shared" si="27"/>
        <v>0.35294117647058826</v>
      </c>
      <c r="BB197" s="2" t="s">
        <v>315</v>
      </c>
      <c r="BC197" s="2">
        <f>VLOOKUP(Y197,Spp!B:H,7,FALSE)</f>
        <v>3.5</v>
      </c>
      <c r="BD197" s="5" t="str">
        <f>VLOOKUP(Y197,GFQuimbayo!B:C,2,FALSE)</f>
        <v>IN</v>
      </c>
      <c r="BE197" s="5" t="str">
        <f>VLOOKUP(BD197,GFQuimbayo!E:F,2,FALSE)</f>
        <v>Invertebrivores</v>
      </c>
      <c r="BF197" s="2" t="str">
        <f>VLOOKUP(Y197,Spp!B:L,11,FALSE)</f>
        <v>LC</v>
      </c>
    </row>
    <row r="198" spans="1:58">
      <c r="A198" s="2" t="s">
        <v>40</v>
      </c>
      <c r="B198" s="2" t="s">
        <v>41</v>
      </c>
      <c r="C198" s="2" t="s">
        <v>220</v>
      </c>
      <c r="D198" s="2" t="s">
        <v>1444</v>
      </c>
      <c r="E198" s="2" t="s">
        <v>505</v>
      </c>
      <c r="F198" s="2" t="s">
        <v>43</v>
      </c>
      <c r="G198" s="22" t="s">
        <v>315</v>
      </c>
      <c r="H198" s="22" t="s">
        <v>315</v>
      </c>
      <c r="I198" s="9" t="s">
        <v>315</v>
      </c>
      <c r="K198" s="2">
        <v>0</v>
      </c>
      <c r="L198" s="11">
        <v>35197</v>
      </c>
      <c r="M198" s="2">
        <v>1996</v>
      </c>
      <c r="N198" s="2" t="s">
        <v>292</v>
      </c>
      <c r="O198" s="2" t="s">
        <v>136</v>
      </c>
      <c r="P198" s="11">
        <v>42106</v>
      </c>
      <c r="Q198" s="9">
        <v>13.5</v>
      </c>
      <c r="S198" s="22">
        <v>7.5</v>
      </c>
      <c r="T198" s="4">
        <v>0.33333333333333331</v>
      </c>
      <c r="U198" s="4">
        <v>0.35694444444444445</v>
      </c>
      <c r="V198" s="4">
        <v>2.3611111111111138E-2</v>
      </c>
      <c r="W198" s="2">
        <v>34</v>
      </c>
      <c r="X198" s="24" t="s">
        <v>305</v>
      </c>
      <c r="Y198" s="6" t="str">
        <f>VLOOKUP(X198,Spp!A:B,2,FALSE)</f>
        <v>Elacatinus sp.</v>
      </c>
      <c r="Z198" s="7">
        <f t="shared" si="22"/>
        <v>5</v>
      </c>
      <c r="AA198" s="2">
        <v>5</v>
      </c>
      <c r="AU198" s="2">
        <f>VLOOKUP(Y198,Spp!B:C,2,FALSE)</f>
        <v>0</v>
      </c>
      <c r="AV198" s="2">
        <f>VLOOKUP(Y198,Spp!B:D,3,FALSE)</f>
        <v>0</v>
      </c>
      <c r="AW198" s="2">
        <f t="shared" si="23"/>
        <v>0</v>
      </c>
      <c r="AX198" s="2" t="e">
        <f t="shared" si="24"/>
        <v>#DIV/0!</v>
      </c>
      <c r="AY198" s="2" t="e">
        <f t="shared" si="25"/>
        <v>#DIV/0!</v>
      </c>
      <c r="AZ198" s="2" t="e">
        <f t="shared" si="26"/>
        <v>#DIV/0!</v>
      </c>
      <c r="BA198" s="2">
        <f t="shared" si="27"/>
        <v>0.14705882352941177</v>
      </c>
      <c r="BB198" s="2" t="s">
        <v>315</v>
      </c>
      <c r="BC198" s="2">
        <f>VLOOKUP(Y198,Spp!B:H,7,FALSE)</f>
        <v>0</v>
      </c>
      <c r="BD198" s="5" t="str">
        <f>VLOOKUP(Y198,GFQuimbayo!B:C,2,FALSE)</f>
        <v>IN</v>
      </c>
      <c r="BE198" s="5" t="str">
        <f>VLOOKUP(BD198,GFQuimbayo!E:F,2,FALSE)</f>
        <v>Invertebrivores</v>
      </c>
      <c r="BF198" s="2">
        <f>VLOOKUP(Y198,Spp!B:L,11,FALSE)</f>
        <v>0</v>
      </c>
    </row>
    <row r="199" spans="1:58">
      <c r="A199" s="2" t="s">
        <v>40</v>
      </c>
      <c r="B199" s="2" t="s">
        <v>41</v>
      </c>
      <c r="C199" s="2" t="s">
        <v>220</v>
      </c>
      <c r="D199" s="2" t="s">
        <v>1444</v>
      </c>
      <c r="E199" s="2" t="s">
        <v>505</v>
      </c>
      <c r="F199" s="2" t="s">
        <v>43</v>
      </c>
      <c r="G199" s="22" t="s">
        <v>315</v>
      </c>
      <c r="H199" s="22" t="s">
        <v>315</v>
      </c>
      <c r="I199" s="9" t="s">
        <v>315</v>
      </c>
      <c r="K199" s="2">
        <v>0</v>
      </c>
      <c r="L199" s="11">
        <v>35197</v>
      </c>
      <c r="M199" s="2">
        <v>1996</v>
      </c>
      <c r="N199" s="2" t="s">
        <v>292</v>
      </c>
      <c r="O199" s="2" t="s">
        <v>136</v>
      </c>
      <c r="P199" s="11">
        <v>42106</v>
      </c>
      <c r="Q199" s="9">
        <v>13.5</v>
      </c>
      <c r="S199" s="22">
        <v>7.5</v>
      </c>
      <c r="T199" s="4">
        <v>0.33333333333333331</v>
      </c>
      <c r="U199" s="4">
        <v>0.35694444444444445</v>
      </c>
      <c r="V199" s="4">
        <v>2.3611111111111138E-2</v>
      </c>
      <c r="W199" s="2">
        <v>34</v>
      </c>
      <c r="X199" s="2" t="s">
        <v>306</v>
      </c>
      <c r="Y199" s="6" t="str">
        <f>VLOOKUP(X199,Spp!A:B,2,FALSE)</f>
        <v>Elops affinis</v>
      </c>
      <c r="Z199" s="7">
        <f t="shared" si="22"/>
        <v>3</v>
      </c>
      <c r="AD199" s="2">
        <v>2</v>
      </c>
      <c r="AE199" s="2">
        <v>1</v>
      </c>
      <c r="AU199" s="2">
        <f>VLOOKUP(Y199,Spp!B:C,2,FALSE)</f>
        <v>6.7999999999999996E-3</v>
      </c>
      <c r="AV199" s="2">
        <f>VLOOKUP(Y199,Spp!B:D,3,FALSE)</f>
        <v>3.0249999999999999</v>
      </c>
      <c r="AW199" s="2">
        <f t="shared" si="23"/>
        <v>193.44767308074239</v>
      </c>
      <c r="AX199" s="2" t="e">
        <f t="shared" si="24"/>
        <v>#DIV/0!</v>
      </c>
      <c r="AY199" s="2" t="e">
        <f t="shared" si="25"/>
        <v>#DIV/0!</v>
      </c>
      <c r="AZ199" s="2" t="e">
        <f t="shared" si="26"/>
        <v>#DIV/0!</v>
      </c>
      <c r="BA199" s="2">
        <f t="shared" si="27"/>
        <v>8.8235294117647065E-2</v>
      </c>
      <c r="BB199" s="2" t="s">
        <v>315</v>
      </c>
      <c r="BC199" s="2">
        <f>VLOOKUP(Y199,Spp!B:H,7,FALSE)</f>
        <v>4</v>
      </c>
      <c r="BD199" s="5" t="str">
        <f>VLOOKUP(Y199,GFQuimbayo!B:C,2,FALSE)</f>
        <v>PS</v>
      </c>
      <c r="BE199" s="5" t="str">
        <f>VLOOKUP(BD199,GFQuimbayo!E:F,2,FALSE)</f>
        <v>Piscivores</v>
      </c>
      <c r="BF199" s="2" t="str">
        <f>VLOOKUP(Y199,Spp!B:L,11,FALSE)</f>
        <v>DD</v>
      </c>
    </row>
    <row r="200" spans="1:58">
      <c r="A200" s="2" t="s">
        <v>40</v>
      </c>
      <c r="B200" s="2" t="s">
        <v>41</v>
      </c>
      <c r="C200" s="2" t="s">
        <v>220</v>
      </c>
      <c r="D200" s="2" t="s">
        <v>1444</v>
      </c>
      <c r="E200" s="2" t="s">
        <v>505</v>
      </c>
      <c r="F200" s="2" t="s">
        <v>43</v>
      </c>
      <c r="G200" s="22" t="s">
        <v>315</v>
      </c>
      <c r="H200" s="22" t="s">
        <v>315</v>
      </c>
      <c r="I200" s="9" t="s">
        <v>315</v>
      </c>
      <c r="K200" s="2">
        <v>0</v>
      </c>
      <c r="L200" s="11">
        <v>35197</v>
      </c>
      <c r="M200" s="2">
        <v>1996</v>
      </c>
      <c r="N200" s="2" t="s">
        <v>292</v>
      </c>
      <c r="O200" s="2" t="s">
        <v>136</v>
      </c>
      <c r="P200" s="11">
        <v>42106</v>
      </c>
      <c r="Q200" s="9">
        <v>13.5</v>
      </c>
      <c r="S200" s="22">
        <v>7.5</v>
      </c>
      <c r="T200" s="4">
        <v>0.33333333333333331</v>
      </c>
      <c r="U200" s="4">
        <v>0.35694444444444445</v>
      </c>
      <c r="V200" s="4">
        <v>2.3611111111111138E-2</v>
      </c>
      <c r="W200" s="2">
        <v>34</v>
      </c>
      <c r="X200" s="2" t="s">
        <v>252</v>
      </c>
      <c r="Y200" s="6" t="str">
        <f>VLOOKUP(X200,Spp!A:B,2,FALSE)</f>
        <v>Epinephelus labriformis</v>
      </c>
      <c r="Z200" s="7">
        <f t="shared" si="22"/>
        <v>3</v>
      </c>
      <c r="AF200" s="2">
        <v>3</v>
      </c>
      <c r="AU200" s="2">
        <f>VLOOKUP(Y200,Spp!B:C,2,FALSE)</f>
        <v>3.4299999999999997E-2</v>
      </c>
      <c r="AV200" s="2">
        <f>VLOOKUP(Y200,Spp!B:D,3,FALSE)</f>
        <v>2.9</v>
      </c>
      <c r="AW200" s="2">
        <f t="shared" si="23"/>
        <v>3091.809329875925</v>
      </c>
      <c r="AX200" s="2" t="e">
        <f t="shared" si="24"/>
        <v>#DIV/0!</v>
      </c>
      <c r="AY200" s="2" t="e">
        <f t="shared" si="25"/>
        <v>#DIV/0!</v>
      </c>
      <c r="AZ200" s="2" t="e">
        <f t="shared" si="26"/>
        <v>#DIV/0!</v>
      </c>
      <c r="BA200" s="2">
        <f t="shared" si="27"/>
        <v>8.8235294117647065E-2</v>
      </c>
      <c r="BB200" s="2" t="s">
        <v>315</v>
      </c>
      <c r="BC200" s="2">
        <f>VLOOKUP(Y200,Spp!B:H,7,FALSE)</f>
        <v>4</v>
      </c>
      <c r="BD200" s="5" t="str">
        <f>VLOOKUP(Y200,GFQuimbayo!B:C,2,FALSE)</f>
        <v>PS</v>
      </c>
      <c r="BE200" s="5" t="str">
        <f>VLOOKUP(BD200,GFQuimbayo!E:F,2,FALSE)</f>
        <v>Piscivores</v>
      </c>
      <c r="BF200" s="2" t="str">
        <f>VLOOKUP(Y200,Spp!B:L,11,FALSE)</f>
        <v>LC</v>
      </c>
    </row>
    <row r="201" spans="1:58">
      <c r="A201" s="2" t="s">
        <v>40</v>
      </c>
      <c r="B201" s="2" t="s">
        <v>41</v>
      </c>
      <c r="C201" s="2" t="s">
        <v>220</v>
      </c>
      <c r="D201" s="2" t="s">
        <v>1444</v>
      </c>
      <c r="E201" s="2" t="s">
        <v>505</v>
      </c>
      <c r="F201" s="2" t="s">
        <v>43</v>
      </c>
      <c r="G201" s="22" t="s">
        <v>315</v>
      </c>
      <c r="H201" s="22" t="s">
        <v>315</v>
      </c>
      <c r="I201" s="9" t="s">
        <v>315</v>
      </c>
      <c r="K201" s="2">
        <v>0</v>
      </c>
      <c r="L201" s="11">
        <v>35197</v>
      </c>
      <c r="M201" s="2">
        <v>1996</v>
      </c>
      <c r="N201" s="2" t="s">
        <v>292</v>
      </c>
      <c r="O201" s="2" t="s">
        <v>136</v>
      </c>
      <c r="P201" s="11">
        <v>42106</v>
      </c>
      <c r="Q201" s="9">
        <v>13.5</v>
      </c>
      <c r="S201" s="22">
        <v>7.5</v>
      </c>
      <c r="T201" s="4">
        <v>0.33333333333333331</v>
      </c>
      <c r="U201" s="4">
        <v>0.35694444444444445</v>
      </c>
      <c r="V201" s="4">
        <v>2.3611111111111138E-2</v>
      </c>
      <c r="W201" s="2">
        <v>34</v>
      </c>
      <c r="X201" s="2" t="s">
        <v>295</v>
      </c>
      <c r="Y201" s="6" t="str">
        <f>VLOOKUP(X201,Spp!A:B,2,FALSE)</f>
        <v>Cephalopholis panamensis</v>
      </c>
      <c r="Z201" s="7">
        <f t="shared" si="22"/>
        <v>13</v>
      </c>
      <c r="AD201" s="2">
        <v>5</v>
      </c>
      <c r="AF201" s="2">
        <v>8</v>
      </c>
      <c r="AU201" s="2">
        <f>VLOOKUP(Y201,Spp!B:C,2,FALSE)</f>
        <v>2.1700000000000001E-2</v>
      </c>
      <c r="AV201" s="2">
        <f>VLOOKUP(Y201,Spp!B:D,3,FALSE)</f>
        <v>3.0350000000000001</v>
      </c>
      <c r="AW201" s="2">
        <f t="shared" si="23"/>
        <v>9072.1537369497091</v>
      </c>
      <c r="AX201" s="2" t="e">
        <f t="shared" si="24"/>
        <v>#DIV/0!</v>
      </c>
      <c r="AY201" s="2" t="e">
        <f t="shared" si="25"/>
        <v>#DIV/0!</v>
      </c>
      <c r="AZ201" s="2" t="e">
        <f t="shared" si="26"/>
        <v>#DIV/0!</v>
      </c>
      <c r="BA201" s="2">
        <f t="shared" si="27"/>
        <v>0.38235294117647056</v>
      </c>
      <c r="BB201" s="2" t="s">
        <v>315</v>
      </c>
      <c r="BC201" s="2">
        <f>VLOOKUP(Y201,Spp!B:H,7,FALSE)</f>
        <v>4</v>
      </c>
      <c r="BD201" s="5" t="str">
        <f>VLOOKUP(Y201,GFQuimbayo!B:C,2,FALSE)</f>
        <v>PS</v>
      </c>
      <c r="BE201" s="5" t="str">
        <f>VLOOKUP(BD201,GFQuimbayo!E:F,2,FALSE)</f>
        <v>Piscivores</v>
      </c>
      <c r="BF201" s="2" t="str">
        <f>VLOOKUP(Y201,Spp!B:L,11,FALSE)</f>
        <v>LC</v>
      </c>
    </row>
    <row r="202" spans="1:58">
      <c r="A202" s="2" t="s">
        <v>40</v>
      </c>
      <c r="B202" s="2" t="s">
        <v>41</v>
      </c>
      <c r="C202" s="2" t="s">
        <v>220</v>
      </c>
      <c r="D202" s="2" t="s">
        <v>1444</v>
      </c>
      <c r="E202" s="2" t="s">
        <v>505</v>
      </c>
      <c r="F202" s="2" t="s">
        <v>43</v>
      </c>
      <c r="G202" s="22" t="s">
        <v>315</v>
      </c>
      <c r="H202" s="22" t="s">
        <v>315</v>
      </c>
      <c r="I202" s="9" t="s">
        <v>315</v>
      </c>
      <c r="K202" s="2">
        <v>0</v>
      </c>
      <c r="L202" s="11">
        <v>35197</v>
      </c>
      <c r="M202" s="2">
        <v>1996</v>
      </c>
      <c r="N202" s="2" t="s">
        <v>292</v>
      </c>
      <c r="O202" s="2" t="s">
        <v>136</v>
      </c>
      <c r="P202" s="11">
        <v>42106</v>
      </c>
      <c r="Q202" s="9">
        <v>13.5</v>
      </c>
      <c r="S202" s="22">
        <v>7.5</v>
      </c>
      <c r="T202" s="4">
        <v>0.33333333333333331</v>
      </c>
      <c r="U202" s="4">
        <v>0.35694444444444445</v>
      </c>
      <c r="V202" s="4">
        <v>2.3611111111111138E-2</v>
      </c>
      <c r="W202" s="2">
        <v>34</v>
      </c>
      <c r="X202" s="2" t="s">
        <v>256</v>
      </c>
      <c r="Y202" s="6" t="str">
        <f>VLOOKUP(X202,Spp!A:B,2,FALSE)</f>
        <v>Fistularia commersonii</v>
      </c>
      <c r="Z202" s="7">
        <f t="shared" si="22"/>
        <v>4</v>
      </c>
      <c r="AJ202" s="2">
        <v>1</v>
      </c>
      <c r="AL202" s="2">
        <v>3</v>
      </c>
      <c r="AU202" s="2">
        <f>VLOOKUP(Y202,Spp!B:C,2,FALSE)</f>
        <v>5.9999999999999995E-4</v>
      </c>
      <c r="AV202" s="2">
        <f>VLOOKUP(Y202,Spp!B:D,3,FALSE)</f>
        <v>3</v>
      </c>
      <c r="AW202" s="2">
        <f t="shared" si="23"/>
        <v>1796.3999999999999</v>
      </c>
      <c r="AX202" s="2" t="e">
        <f t="shared" si="24"/>
        <v>#DIV/0!</v>
      </c>
      <c r="AY202" s="2" t="e">
        <f t="shared" si="25"/>
        <v>#DIV/0!</v>
      </c>
      <c r="AZ202" s="2" t="e">
        <f t="shared" si="26"/>
        <v>#DIV/0!</v>
      </c>
      <c r="BA202" s="2">
        <f t="shared" si="27"/>
        <v>0.11764705882352941</v>
      </c>
      <c r="BB202" s="2" t="s">
        <v>315</v>
      </c>
      <c r="BC202" s="2">
        <f>VLOOKUP(Y202,Spp!B:H,7,FALSE)</f>
        <v>4.3</v>
      </c>
      <c r="BD202" s="5" t="str">
        <f>VLOOKUP(Y202,GFQuimbayo!B:C,2,FALSE)</f>
        <v>PS</v>
      </c>
      <c r="BE202" s="5" t="str">
        <f>VLOOKUP(BD202,GFQuimbayo!E:F,2,FALSE)</f>
        <v>Piscivores</v>
      </c>
      <c r="BF202" s="2" t="str">
        <f>VLOOKUP(Y202,Spp!B:L,11,FALSE)</f>
        <v>NE</v>
      </c>
    </row>
    <row r="203" spans="1:58">
      <c r="A203" s="2" t="s">
        <v>40</v>
      </c>
      <c r="B203" s="2" t="s">
        <v>41</v>
      </c>
      <c r="C203" s="2" t="s">
        <v>220</v>
      </c>
      <c r="D203" s="2" t="s">
        <v>1444</v>
      </c>
      <c r="E203" s="2" t="s">
        <v>505</v>
      </c>
      <c r="F203" s="2" t="s">
        <v>43</v>
      </c>
      <c r="G203" s="22" t="s">
        <v>315</v>
      </c>
      <c r="H203" s="22" t="s">
        <v>315</v>
      </c>
      <c r="I203" s="9" t="s">
        <v>315</v>
      </c>
      <c r="K203" s="2">
        <v>0</v>
      </c>
      <c r="L203" s="11">
        <v>35197</v>
      </c>
      <c r="M203" s="2">
        <v>1996</v>
      </c>
      <c r="N203" s="2" t="s">
        <v>292</v>
      </c>
      <c r="O203" s="2" t="s">
        <v>136</v>
      </c>
      <c r="P203" s="11">
        <v>42106</v>
      </c>
      <c r="Q203" s="9">
        <v>13.5</v>
      </c>
      <c r="S203" s="22">
        <v>7.5</v>
      </c>
      <c r="T203" s="4">
        <v>0.33333333333333331</v>
      </c>
      <c r="U203" s="4">
        <v>0.35694444444444445</v>
      </c>
      <c r="V203" s="4">
        <v>2.3611111111111138E-2</v>
      </c>
      <c r="W203" s="2">
        <v>34</v>
      </c>
      <c r="X203" s="2" t="s">
        <v>270</v>
      </c>
      <c r="Y203" s="6" t="str">
        <f>VLOOKUP(X203,Spp!A:B,2,FALSE)</f>
        <v>Ginglymostoma cirratum</v>
      </c>
      <c r="Z203" s="7">
        <f t="shared" si="22"/>
        <v>1</v>
      </c>
      <c r="AP203" s="2">
        <v>1</v>
      </c>
      <c r="AU203" s="2">
        <f>VLOOKUP(Y203,Spp!B:C,2,FALSE)</f>
        <v>4.0000000000000001E-3</v>
      </c>
      <c r="AV203" s="2">
        <f>VLOOKUP(Y203,Spp!B:D,3,FALSE)</f>
        <v>3.07</v>
      </c>
      <c r="AW203" s="2">
        <f t="shared" si="23"/>
        <v>38034.165906026057</v>
      </c>
      <c r="AX203" s="2" t="e">
        <f t="shared" si="24"/>
        <v>#DIV/0!</v>
      </c>
      <c r="AY203" s="2" t="e">
        <f t="shared" si="25"/>
        <v>#DIV/0!</v>
      </c>
      <c r="AZ203" s="2" t="e">
        <f t="shared" si="26"/>
        <v>#DIV/0!</v>
      </c>
      <c r="BA203" s="2">
        <f t="shared" si="27"/>
        <v>2.9411764705882353E-2</v>
      </c>
      <c r="BB203" s="2" t="s">
        <v>315</v>
      </c>
      <c r="BC203" s="2">
        <f>VLOOKUP(Y203,Spp!B:H,7,FALSE)</f>
        <v>4.2</v>
      </c>
      <c r="BD203" s="5" t="str">
        <f>VLOOKUP(Y203,GFQuimbayo!B:C,2,FALSE)</f>
        <v>PS</v>
      </c>
      <c r="BE203" s="5" t="str">
        <f>VLOOKUP(BD203,GFQuimbayo!E:F,2,FALSE)</f>
        <v>Piscivores</v>
      </c>
      <c r="BF203" s="2" t="str">
        <f>VLOOKUP(Y203,Spp!B:L,11,FALSE)</f>
        <v>DD</v>
      </c>
    </row>
    <row r="204" spans="1:58">
      <c r="A204" s="2" t="s">
        <v>40</v>
      </c>
      <c r="B204" s="2" t="s">
        <v>41</v>
      </c>
      <c r="C204" s="2" t="s">
        <v>220</v>
      </c>
      <c r="D204" s="2" t="s">
        <v>1444</v>
      </c>
      <c r="E204" s="2" t="s">
        <v>505</v>
      </c>
      <c r="F204" s="2" t="s">
        <v>43</v>
      </c>
      <c r="G204" s="22" t="s">
        <v>315</v>
      </c>
      <c r="H204" s="22" t="s">
        <v>315</v>
      </c>
      <c r="I204" s="9" t="s">
        <v>315</v>
      </c>
      <c r="K204" s="2">
        <v>0</v>
      </c>
      <c r="L204" s="11">
        <v>35197</v>
      </c>
      <c r="M204" s="2">
        <v>1996</v>
      </c>
      <c r="N204" s="2" t="s">
        <v>292</v>
      </c>
      <c r="O204" s="2" t="s">
        <v>136</v>
      </c>
      <c r="P204" s="11">
        <v>42106</v>
      </c>
      <c r="Q204" s="9">
        <v>13.5</v>
      </c>
      <c r="S204" s="22">
        <v>7.5</v>
      </c>
      <c r="T204" s="4">
        <v>0.33333333333333331</v>
      </c>
      <c r="U204" s="4">
        <v>0.35694444444444445</v>
      </c>
      <c r="V204" s="4">
        <v>2.3611111111111138E-2</v>
      </c>
      <c r="W204" s="2">
        <v>34</v>
      </c>
      <c r="X204" s="2" t="s">
        <v>293</v>
      </c>
      <c r="Y204" s="6" t="str">
        <f>VLOOKUP(X204,Spp!A:B,2,FALSE)</f>
        <v>Gymnothorax panamensis</v>
      </c>
      <c r="Z204" s="7">
        <f t="shared" si="22"/>
        <v>5</v>
      </c>
      <c r="AE204" s="2">
        <v>5</v>
      </c>
      <c r="AU204" s="2">
        <f>VLOOKUP(Y204,Spp!B:C,2,FALSE)</f>
        <v>6.9999999999999999E-4</v>
      </c>
      <c r="AV204" s="2">
        <f>VLOOKUP(Y204,Spp!B:D,3,FALSE)</f>
        <v>3.218</v>
      </c>
      <c r="AW204" s="2">
        <f t="shared" si="23"/>
        <v>110.31612347340129</v>
      </c>
      <c r="AX204" s="2" t="e">
        <f t="shared" si="24"/>
        <v>#DIV/0!</v>
      </c>
      <c r="AY204" s="2" t="e">
        <f t="shared" si="25"/>
        <v>#DIV/0!</v>
      </c>
      <c r="AZ204" s="2" t="e">
        <f t="shared" si="26"/>
        <v>#DIV/0!</v>
      </c>
      <c r="BA204" s="2">
        <f t="shared" si="27"/>
        <v>0.14705882352941177</v>
      </c>
      <c r="BB204" s="2" t="s">
        <v>315</v>
      </c>
      <c r="BC204" s="2">
        <f>VLOOKUP(Y204,Spp!B:H,7,FALSE)</f>
        <v>4</v>
      </c>
      <c r="BD204" s="5" t="str">
        <f>VLOOKUP(Y204,GFQuimbayo!B:C,2,FALSE)</f>
        <v>PS</v>
      </c>
      <c r="BE204" s="5" t="str">
        <f>VLOOKUP(BD204,GFQuimbayo!E:F,2,FALSE)</f>
        <v>Piscivores</v>
      </c>
      <c r="BF204" s="2" t="str">
        <f>VLOOKUP(Y204,Spp!B:L,11,FALSE)</f>
        <v>LC</v>
      </c>
    </row>
    <row r="205" spans="1:58">
      <c r="A205" s="2" t="s">
        <v>40</v>
      </c>
      <c r="B205" s="2" t="s">
        <v>41</v>
      </c>
      <c r="C205" s="2" t="s">
        <v>220</v>
      </c>
      <c r="D205" s="2" t="s">
        <v>1444</v>
      </c>
      <c r="E205" s="2" t="s">
        <v>505</v>
      </c>
      <c r="F205" s="2" t="s">
        <v>43</v>
      </c>
      <c r="G205" s="22" t="s">
        <v>315</v>
      </c>
      <c r="H205" s="22" t="s">
        <v>315</v>
      </c>
      <c r="I205" s="9" t="s">
        <v>315</v>
      </c>
      <c r="K205" s="2">
        <v>0</v>
      </c>
      <c r="L205" s="11">
        <v>35197</v>
      </c>
      <c r="M205" s="2">
        <v>1996</v>
      </c>
      <c r="N205" s="2" t="s">
        <v>292</v>
      </c>
      <c r="O205" s="2" t="s">
        <v>136</v>
      </c>
      <c r="P205" s="11">
        <v>42106</v>
      </c>
      <c r="Q205" s="9">
        <v>13.5</v>
      </c>
      <c r="S205" s="22">
        <v>7.5</v>
      </c>
      <c r="T205" s="4">
        <v>0.33333333333333331</v>
      </c>
      <c r="U205" s="4">
        <v>0.35694444444444445</v>
      </c>
      <c r="V205" s="4">
        <v>2.3611111111111138E-2</v>
      </c>
      <c r="W205" s="2">
        <v>34</v>
      </c>
      <c r="X205" s="2" t="s">
        <v>105</v>
      </c>
      <c r="Y205" s="6" t="str">
        <f>VLOOKUP(X205,Spp!A:B,2,FALSE)</f>
        <v>Haemulon maculicauda</v>
      </c>
      <c r="Z205" s="7">
        <f t="shared" si="22"/>
        <v>610</v>
      </c>
      <c r="AE205" s="2">
        <v>610</v>
      </c>
      <c r="AU205" s="2">
        <f>VLOOKUP(Y205,Spp!B:C,2,FALSE)</f>
        <v>8.8999999999999999E-3</v>
      </c>
      <c r="AV205" s="2">
        <f>VLOOKUP(Y205,Spp!B:D,3,FALSE)</f>
        <v>3.16</v>
      </c>
      <c r="AW205" s="2">
        <f t="shared" si="23"/>
        <v>141974.47423364417</v>
      </c>
      <c r="AX205" s="2" t="e">
        <f t="shared" si="24"/>
        <v>#DIV/0!</v>
      </c>
      <c r="AY205" s="2" t="e">
        <f t="shared" si="25"/>
        <v>#DIV/0!</v>
      </c>
      <c r="AZ205" s="2" t="e">
        <f t="shared" si="26"/>
        <v>#DIV/0!</v>
      </c>
      <c r="BA205" s="2">
        <f t="shared" si="27"/>
        <v>17.941176470588236</v>
      </c>
      <c r="BB205" s="2" t="s">
        <v>315</v>
      </c>
      <c r="BC205" s="2">
        <f>VLOOKUP(Y205,Spp!B:H,7,FALSE)</f>
        <v>4.2</v>
      </c>
      <c r="BD205" s="5" t="str">
        <f>VLOOKUP(Y205,GFQuimbayo!B:C,2,FALSE)</f>
        <v>PS</v>
      </c>
      <c r="BE205" s="5" t="str">
        <f>VLOOKUP(BD205,GFQuimbayo!E:F,2,FALSE)</f>
        <v>Piscivores</v>
      </c>
      <c r="BF205" s="2" t="str">
        <f>VLOOKUP(Y205,Spp!B:L,11,FALSE)</f>
        <v>LC</v>
      </c>
    </row>
    <row r="206" spans="1:58">
      <c r="A206" s="2" t="s">
        <v>40</v>
      </c>
      <c r="B206" s="2" t="s">
        <v>41</v>
      </c>
      <c r="C206" s="2" t="s">
        <v>220</v>
      </c>
      <c r="D206" s="2" t="s">
        <v>1444</v>
      </c>
      <c r="E206" s="2" t="s">
        <v>505</v>
      </c>
      <c r="F206" s="2" t="s">
        <v>43</v>
      </c>
      <c r="G206" s="22" t="s">
        <v>315</v>
      </c>
      <c r="H206" s="22" t="s">
        <v>315</v>
      </c>
      <c r="I206" s="9" t="s">
        <v>315</v>
      </c>
      <c r="K206" s="2">
        <v>0</v>
      </c>
      <c r="L206" s="11">
        <v>35197</v>
      </c>
      <c r="M206" s="2">
        <v>1996</v>
      </c>
      <c r="N206" s="2" t="s">
        <v>292</v>
      </c>
      <c r="O206" s="2" t="s">
        <v>136</v>
      </c>
      <c r="P206" s="11">
        <v>42106</v>
      </c>
      <c r="Q206" s="9">
        <v>13.5</v>
      </c>
      <c r="S206" s="22">
        <v>7.5</v>
      </c>
      <c r="T206" s="4">
        <v>0.33333333333333331</v>
      </c>
      <c r="U206" s="4">
        <v>0.35694444444444445</v>
      </c>
      <c r="V206" s="4">
        <v>2.3611111111111138E-2</v>
      </c>
      <c r="W206" s="2">
        <v>34</v>
      </c>
      <c r="X206" s="2" t="s">
        <v>285</v>
      </c>
      <c r="Y206" s="6" t="str">
        <f>VLOOKUP(X206,Spp!A:B,2,FALSE)</f>
        <v>Haemulon steindachneri</v>
      </c>
      <c r="Z206" s="7">
        <f t="shared" si="22"/>
        <v>7</v>
      </c>
      <c r="AE206" s="2">
        <v>7</v>
      </c>
      <c r="AU206" s="2">
        <f>VLOOKUP(Y206,Spp!B:C,2,FALSE)</f>
        <v>9.7999999999999997E-3</v>
      </c>
      <c r="AV206" s="2">
        <f>VLOOKUP(Y206,Spp!B:D,3,FALSE)</f>
        <v>3.1240000000000001</v>
      </c>
      <c r="AW206" s="2">
        <f t="shared" si="23"/>
        <v>1597.6759685430418</v>
      </c>
      <c r="AX206" s="2" t="e">
        <f t="shared" si="24"/>
        <v>#DIV/0!</v>
      </c>
      <c r="AY206" s="2" t="e">
        <f t="shared" si="25"/>
        <v>#DIV/0!</v>
      </c>
      <c r="AZ206" s="2" t="e">
        <f t="shared" si="26"/>
        <v>#DIV/0!</v>
      </c>
      <c r="BA206" s="2">
        <f t="shared" si="27"/>
        <v>0.20588235294117646</v>
      </c>
      <c r="BB206" s="2" t="s">
        <v>315</v>
      </c>
      <c r="BC206" s="2">
        <f>VLOOKUP(Y206,Spp!B:H,7,FALSE)</f>
        <v>3.5</v>
      </c>
      <c r="BD206" s="5" t="str">
        <f>VLOOKUP(Y206,GFQuimbayo!B:C,2,FALSE)</f>
        <v>IN</v>
      </c>
      <c r="BE206" s="5" t="str">
        <f>VLOOKUP(BD206,GFQuimbayo!E:F,2,FALSE)</f>
        <v>Invertebrivores</v>
      </c>
      <c r="BF206" s="2" t="str">
        <f>VLOOKUP(Y206,Spp!B:L,11,FALSE)</f>
        <v>LC</v>
      </c>
    </row>
    <row r="207" spans="1:58">
      <c r="A207" s="2" t="s">
        <v>40</v>
      </c>
      <c r="B207" s="2" t="s">
        <v>41</v>
      </c>
      <c r="C207" s="2" t="s">
        <v>220</v>
      </c>
      <c r="D207" s="2" t="s">
        <v>1444</v>
      </c>
      <c r="E207" s="2" t="s">
        <v>505</v>
      </c>
      <c r="F207" s="2" t="s">
        <v>43</v>
      </c>
      <c r="G207" s="22" t="s">
        <v>315</v>
      </c>
      <c r="H207" s="22" t="s">
        <v>315</v>
      </c>
      <c r="I207" s="9" t="s">
        <v>315</v>
      </c>
      <c r="K207" s="2">
        <v>0</v>
      </c>
      <c r="L207" s="11">
        <v>35197</v>
      </c>
      <c r="M207" s="2">
        <v>1996</v>
      </c>
      <c r="N207" s="2" t="s">
        <v>292</v>
      </c>
      <c r="O207" s="2" t="s">
        <v>136</v>
      </c>
      <c r="P207" s="11">
        <v>42106</v>
      </c>
      <c r="Q207" s="9">
        <v>13.5</v>
      </c>
      <c r="S207" s="22">
        <v>7.5</v>
      </c>
      <c r="T207" s="4">
        <v>0.33333333333333331</v>
      </c>
      <c r="U207" s="4">
        <v>0.35694444444444445</v>
      </c>
      <c r="V207" s="4">
        <v>2.3611111111111138E-2</v>
      </c>
      <c r="W207" s="2">
        <v>34</v>
      </c>
      <c r="X207" s="2" t="s">
        <v>78</v>
      </c>
      <c r="Y207" s="6" t="str">
        <f>VLOOKUP(X207,Spp!A:B,2,FALSE)</f>
        <v>Halichoeres chierchiae</v>
      </c>
      <c r="Z207" s="7">
        <f t="shared" si="22"/>
        <v>23</v>
      </c>
      <c r="AC207" s="2">
        <v>20</v>
      </c>
      <c r="AD207" s="2">
        <v>3</v>
      </c>
      <c r="AU207" s="2">
        <f>VLOOKUP(Y207,Spp!B:C,2,FALSE)</f>
        <v>1.26E-2</v>
      </c>
      <c r="AV207" s="2">
        <f>VLOOKUP(Y207,Spp!B:D,3,FALSE)</f>
        <v>3.0672999999999999</v>
      </c>
      <c r="AW207" s="2">
        <f t="shared" si="23"/>
        <v>829.00071408480903</v>
      </c>
      <c r="AX207" s="2" t="e">
        <f t="shared" si="24"/>
        <v>#DIV/0!</v>
      </c>
      <c r="AY207" s="2" t="e">
        <f t="shared" si="25"/>
        <v>#DIV/0!</v>
      </c>
      <c r="AZ207" s="2" t="e">
        <f t="shared" si="26"/>
        <v>#DIV/0!</v>
      </c>
      <c r="BA207" s="2">
        <f t="shared" si="27"/>
        <v>0.67647058823529416</v>
      </c>
      <c r="BB207" s="2" t="s">
        <v>315</v>
      </c>
      <c r="BC207" s="2">
        <f>VLOOKUP(Y207,Spp!B:H,7,FALSE)</f>
        <v>3.5</v>
      </c>
      <c r="BD207" s="5" t="str">
        <f>VLOOKUP(Y207,GFQuimbayo!B:C,2,FALSE)</f>
        <v>IN</v>
      </c>
      <c r="BE207" s="5" t="str">
        <f>VLOOKUP(BD207,GFQuimbayo!E:F,2,FALSE)</f>
        <v>Invertebrivores</v>
      </c>
      <c r="BF207" s="2" t="str">
        <f>VLOOKUP(Y207,Spp!B:L,11,FALSE)</f>
        <v>LC</v>
      </c>
    </row>
    <row r="208" spans="1:58">
      <c r="A208" s="2" t="s">
        <v>40</v>
      </c>
      <c r="B208" s="2" t="s">
        <v>41</v>
      </c>
      <c r="C208" s="2" t="s">
        <v>220</v>
      </c>
      <c r="D208" s="2" t="s">
        <v>1444</v>
      </c>
      <c r="E208" s="2" t="s">
        <v>505</v>
      </c>
      <c r="F208" s="2" t="s">
        <v>43</v>
      </c>
      <c r="G208" s="22" t="s">
        <v>315</v>
      </c>
      <c r="H208" s="22" t="s">
        <v>315</v>
      </c>
      <c r="I208" s="9" t="s">
        <v>315</v>
      </c>
      <c r="K208" s="2">
        <v>0</v>
      </c>
      <c r="L208" s="11">
        <v>35197</v>
      </c>
      <c r="M208" s="2">
        <v>1996</v>
      </c>
      <c r="N208" s="2" t="s">
        <v>292</v>
      </c>
      <c r="O208" s="2" t="s">
        <v>136</v>
      </c>
      <c r="P208" s="11">
        <v>42106</v>
      </c>
      <c r="Q208" s="9">
        <v>13.5</v>
      </c>
      <c r="S208" s="22">
        <v>7.5</v>
      </c>
      <c r="T208" s="4">
        <v>0.33333333333333331</v>
      </c>
      <c r="U208" s="4">
        <v>0.35694444444444445</v>
      </c>
      <c r="V208" s="4">
        <v>2.3611111111111138E-2</v>
      </c>
      <c r="W208" s="2">
        <v>34</v>
      </c>
      <c r="X208" s="2" t="s">
        <v>266</v>
      </c>
      <c r="Y208" s="6" t="str">
        <f>VLOOKUP(X208,Spp!A:B,2,FALSE)</f>
        <v>Halichoeres dispilus</v>
      </c>
      <c r="Z208" s="7">
        <f t="shared" si="22"/>
        <v>23</v>
      </c>
      <c r="AC208" s="2">
        <v>15</v>
      </c>
      <c r="AD208" s="2">
        <v>8</v>
      </c>
      <c r="AU208" s="2">
        <f>VLOOKUP(Y208,Spp!B:C,2,FALSE)</f>
        <v>1.26E-2</v>
      </c>
      <c r="AV208" s="2">
        <f>VLOOKUP(Y208,Spp!B:D,3,FALSE)</f>
        <v>3.0672999999999999</v>
      </c>
      <c r="AW208" s="2">
        <f t="shared" si="23"/>
        <v>1092.5207708682042</v>
      </c>
      <c r="AX208" s="2" t="e">
        <f t="shared" si="24"/>
        <v>#DIV/0!</v>
      </c>
      <c r="AY208" s="2" t="e">
        <f t="shared" si="25"/>
        <v>#DIV/0!</v>
      </c>
      <c r="AZ208" s="2" t="e">
        <f t="shared" si="26"/>
        <v>#DIV/0!</v>
      </c>
      <c r="BA208" s="2">
        <f t="shared" si="27"/>
        <v>0.67647058823529416</v>
      </c>
      <c r="BB208" s="2" t="s">
        <v>315</v>
      </c>
      <c r="BC208" s="2">
        <f>VLOOKUP(Y208,Spp!B:H,7,FALSE)</f>
        <v>3.9</v>
      </c>
      <c r="BD208" s="5" t="str">
        <f>VLOOKUP(Y208,GFQuimbayo!B:C,2,FALSE)</f>
        <v>IN</v>
      </c>
      <c r="BE208" s="5" t="str">
        <f>VLOOKUP(BD208,GFQuimbayo!E:F,2,FALSE)</f>
        <v>Invertebrivores</v>
      </c>
      <c r="BF208" s="2" t="str">
        <f>VLOOKUP(Y208,Spp!B:L,11,FALSE)</f>
        <v>LC</v>
      </c>
    </row>
    <row r="209" spans="1:58">
      <c r="A209" s="2" t="s">
        <v>40</v>
      </c>
      <c r="B209" s="2" t="s">
        <v>41</v>
      </c>
      <c r="C209" s="2" t="s">
        <v>220</v>
      </c>
      <c r="D209" s="2" t="s">
        <v>1444</v>
      </c>
      <c r="E209" s="2" t="s">
        <v>505</v>
      </c>
      <c r="F209" s="2" t="s">
        <v>43</v>
      </c>
      <c r="G209" s="22" t="s">
        <v>315</v>
      </c>
      <c r="H209" s="22" t="s">
        <v>315</v>
      </c>
      <c r="I209" s="9" t="s">
        <v>315</v>
      </c>
      <c r="K209" s="2">
        <v>0</v>
      </c>
      <c r="L209" s="11">
        <v>35197</v>
      </c>
      <c r="M209" s="2">
        <v>1996</v>
      </c>
      <c r="N209" s="2" t="s">
        <v>292</v>
      </c>
      <c r="O209" s="2" t="s">
        <v>136</v>
      </c>
      <c r="P209" s="11">
        <v>42106</v>
      </c>
      <c r="Q209" s="9">
        <v>13.5</v>
      </c>
      <c r="S209" s="22">
        <v>7.5</v>
      </c>
      <c r="T209" s="4">
        <v>0.33333333333333331</v>
      </c>
      <c r="U209" s="4">
        <v>0.35694444444444445</v>
      </c>
      <c r="V209" s="4">
        <v>2.3611111111111138E-2</v>
      </c>
      <c r="W209" s="2">
        <v>34</v>
      </c>
      <c r="X209" s="2" t="s">
        <v>91</v>
      </c>
      <c r="Y209" s="6" t="str">
        <f>VLOOKUP(X209,Spp!A:B,2,FALSE)</f>
        <v>Halichoeres nicholsi</v>
      </c>
      <c r="Z209" s="7">
        <f t="shared" si="22"/>
        <v>15</v>
      </c>
      <c r="AB209" s="2">
        <v>12</v>
      </c>
      <c r="AE209" s="2">
        <v>2</v>
      </c>
      <c r="AF209" s="2">
        <v>1</v>
      </c>
      <c r="AU209" s="2">
        <f>VLOOKUP(Y209,Spp!B:C,2,FALSE)</f>
        <v>1.26E-2</v>
      </c>
      <c r="AV209" s="2">
        <f>VLOOKUP(Y209,Spp!B:D,3,FALSE)</f>
        <v>3.0672999999999999</v>
      </c>
      <c r="AW209" s="2">
        <f t="shared" si="23"/>
        <v>1248.3061716589061</v>
      </c>
      <c r="AX209" s="2" t="e">
        <f t="shared" si="24"/>
        <v>#DIV/0!</v>
      </c>
      <c r="AY209" s="2" t="e">
        <f t="shared" si="25"/>
        <v>#DIV/0!</v>
      </c>
      <c r="AZ209" s="2" t="e">
        <f t="shared" si="26"/>
        <v>#DIV/0!</v>
      </c>
      <c r="BA209" s="2">
        <f t="shared" si="27"/>
        <v>0.44117647058823528</v>
      </c>
      <c r="BB209" s="2" t="s">
        <v>315</v>
      </c>
      <c r="BC209" s="2">
        <f>VLOOKUP(Y209,Spp!B:H,7,FALSE)</f>
        <v>4</v>
      </c>
      <c r="BD209" s="5" t="str">
        <f>VLOOKUP(Y209,GFQuimbayo!B:C,2,FALSE)</f>
        <v>IN</v>
      </c>
      <c r="BE209" s="5" t="str">
        <f>VLOOKUP(BD209,GFQuimbayo!E:F,2,FALSE)</f>
        <v>Invertebrivores</v>
      </c>
      <c r="BF209" s="2" t="str">
        <f>VLOOKUP(Y209,Spp!B:L,11,FALSE)</f>
        <v>LC</v>
      </c>
    </row>
    <row r="210" spans="1:58">
      <c r="A210" s="2" t="s">
        <v>40</v>
      </c>
      <c r="B210" s="2" t="s">
        <v>41</v>
      </c>
      <c r="C210" s="2" t="s">
        <v>220</v>
      </c>
      <c r="D210" s="2" t="s">
        <v>1444</v>
      </c>
      <c r="E210" s="2" t="s">
        <v>505</v>
      </c>
      <c r="F210" s="2" t="s">
        <v>43</v>
      </c>
      <c r="G210" s="22" t="s">
        <v>315</v>
      </c>
      <c r="H210" s="22" t="s">
        <v>315</v>
      </c>
      <c r="I210" s="9" t="s">
        <v>315</v>
      </c>
      <c r="K210" s="2">
        <v>0</v>
      </c>
      <c r="L210" s="11">
        <v>35197</v>
      </c>
      <c r="M210" s="2">
        <v>1996</v>
      </c>
      <c r="N210" s="2" t="s">
        <v>292</v>
      </c>
      <c r="O210" s="2" t="s">
        <v>136</v>
      </c>
      <c r="P210" s="11">
        <v>42106</v>
      </c>
      <c r="Q210" s="9">
        <v>13.5</v>
      </c>
      <c r="S210" s="22">
        <v>7.5</v>
      </c>
      <c r="T210" s="4">
        <v>0.33333333333333331</v>
      </c>
      <c r="U210" s="4">
        <v>0.35694444444444445</v>
      </c>
      <c r="V210" s="4">
        <v>2.3611111111111138E-2</v>
      </c>
      <c r="W210" s="2">
        <v>34</v>
      </c>
      <c r="X210" s="2" t="s">
        <v>251</v>
      </c>
      <c r="Y210" s="6" t="str">
        <f>VLOOKUP(X210,Spp!A:B,2,FALSE)</f>
        <v>Holacanthus passer</v>
      </c>
      <c r="Z210" s="7">
        <f t="shared" si="22"/>
        <v>13</v>
      </c>
      <c r="AD210" s="2">
        <v>4</v>
      </c>
      <c r="AE210" s="2">
        <v>9</v>
      </c>
      <c r="AU210" s="2">
        <f>VLOOKUP(Y210,Spp!B:C,2,FALSE)</f>
        <v>2.7130000000000001E-2</v>
      </c>
      <c r="AV210" s="2">
        <f>VLOOKUP(Y210,Spp!B:D,3,FALSE)</f>
        <v>3.0842299999999998</v>
      </c>
      <c r="AW210" s="2">
        <f t="shared" si="23"/>
        <v>5743.5082187572671</v>
      </c>
      <c r="AX210" s="2" t="e">
        <f t="shared" si="24"/>
        <v>#DIV/0!</v>
      </c>
      <c r="AY210" s="2" t="e">
        <f t="shared" si="25"/>
        <v>#DIV/0!</v>
      </c>
      <c r="AZ210" s="2" t="e">
        <f t="shared" si="26"/>
        <v>#DIV/0!</v>
      </c>
      <c r="BA210" s="2">
        <f t="shared" si="27"/>
        <v>0.38235294117647056</v>
      </c>
      <c r="BB210" s="2" t="s">
        <v>315</v>
      </c>
      <c r="BC210" s="2">
        <f>VLOOKUP(Y210,Spp!B:H,7,FALSE)</f>
        <v>2.6</v>
      </c>
      <c r="BD210" s="5" t="str">
        <f>VLOOKUP(Y210,GFQuimbayo!B:C,2,FALSE)</f>
        <v>IN</v>
      </c>
      <c r="BE210" s="5" t="str">
        <f>VLOOKUP(BD210,GFQuimbayo!E:F,2,FALSE)</f>
        <v>Invertebrivores</v>
      </c>
      <c r="BF210" s="2" t="str">
        <f>VLOOKUP(Y210,Spp!B:L,11,FALSE)</f>
        <v>LC</v>
      </c>
    </row>
    <row r="211" spans="1:58">
      <c r="A211" s="2" t="s">
        <v>40</v>
      </c>
      <c r="B211" s="2" t="s">
        <v>41</v>
      </c>
      <c r="C211" s="2" t="s">
        <v>220</v>
      </c>
      <c r="D211" s="2" t="s">
        <v>1444</v>
      </c>
      <c r="E211" s="2" t="s">
        <v>505</v>
      </c>
      <c r="F211" s="2" t="s">
        <v>43</v>
      </c>
      <c r="G211" s="22" t="s">
        <v>315</v>
      </c>
      <c r="H211" s="22" t="s">
        <v>315</v>
      </c>
      <c r="I211" s="9" t="s">
        <v>315</v>
      </c>
      <c r="K211" s="2">
        <v>0</v>
      </c>
      <c r="L211" s="11">
        <v>35197</v>
      </c>
      <c r="M211" s="2">
        <v>1996</v>
      </c>
      <c r="N211" s="2" t="s">
        <v>292</v>
      </c>
      <c r="O211" s="2" t="s">
        <v>136</v>
      </c>
      <c r="P211" s="11">
        <v>42106</v>
      </c>
      <c r="Q211" s="9">
        <v>13.5</v>
      </c>
      <c r="S211" s="22">
        <v>7.5</v>
      </c>
      <c r="T211" s="4">
        <v>0.33333333333333331</v>
      </c>
      <c r="U211" s="4">
        <v>0.35694444444444445</v>
      </c>
      <c r="V211" s="4">
        <v>2.3611111111111138E-2</v>
      </c>
      <c r="W211" s="2">
        <v>34</v>
      </c>
      <c r="X211" s="2" t="s">
        <v>133</v>
      </c>
      <c r="Y211" s="6" t="str">
        <f>VLOOKUP(X211,Spp!A:B,2,FALSE)</f>
        <v>Hoplopagrus guentherii</v>
      </c>
      <c r="Z211" s="7">
        <f t="shared" si="22"/>
        <v>1</v>
      </c>
      <c r="AF211" s="2">
        <v>1</v>
      </c>
      <c r="AU211" s="2">
        <f>VLOOKUP(Y211,Spp!B:C,2,FALSE)</f>
        <v>2.2800000000000001E-2</v>
      </c>
      <c r="AV211" s="2">
        <f>VLOOKUP(Y211,Spp!B:D,3,FALSE)</f>
        <v>3</v>
      </c>
      <c r="AW211" s="2">
        <f t="shared" si="23"/>
        <v>977.55000000000007</v>
      </c>
      <c r="AX211" s="2" t="e">
        <f t="shared" si="24"/>
        <v>#DIV/0!</v>
      </c>
      <c r="AY211" s="2" t="e">
        <f t="shared" si="25"/>
        <v>#DIV/0!</v>
      </c>
      <c r="AZ211" s="2" t="e">
        <f t="shared" si="26"/>
        <v>#DIV/0!</v>
      </c>
      <c r="BA211" s="2">
        <f t="shared" si="27"/>
        <v>2.9411764705882353E-2</v>
      </c>
      <c r="BB211" s="2" t="s">
        <v>315</v>
      </c>
      <c r="BC211" s="2">
        <f>VLOOKUP(Y211,Spp!B:H,7,FALSE)</f>
        <v>3.8</v>
      </c>
      <c r="BD211" s="5" t="str">
        <f>VLOOKUP(Y211,GFQuimbayo!B:C,2,FALSE)</f>
        <v>PS</v>
      </c>
      <c r="BE211" s="5" t="str">
        <f>VLOOKUP(BD211,GFQuimbayo!E:F,2,FALSE)</f>
        <v>Piscivores</v>
      </c>
      <c r="BF211" s="2" t="str">
        <f>VLOOKUP(Y211,Spp!B:L,11,FALSE)</f>
        <v>LC</v>
      </c>
    </row>
    <row r="212" spans="1:58">
      <c r="A212" s="2" t="s">
        <v>40</v>
      </c>
      <c r="B212" s="2" t="s">
        <v>41</v>
      </c>
      <c r="C212" s="2" t="s">
        <v>220</v>
      </c>
      <c r="D212" s="2" t="s">
        <v>1444</v>
      </c>
      <c r="E212" s="2" t="s">
        <v>505</v>
      </c>
      <c r="F212" s="2" t="s">
        <v>43</v>
      </c>
      <c r="G212" s="22" t="s">
        <v>315</v>
      </c>
      <c r="H212" s="22" t="s">
        <v>315</v>
      </c>
      <c r="I212" s="9" t="s">
        <v>315</v>
      </c>
      <c r="K212" s="2">
        <v>0</v>
      </c>
      <c r="L212" s="11">
        <v>35197</v>
      </c>
      <c r="M212" s="2">
        <v>1996</v>
      </c>
      <c r="N212" s="2" t="s">
        <v>292</v>
      </c>
      <c r="O212" s="2" t="s">
        <v>136</v>
      </c>
      <c r="P212" s="11">
        <v>42106</v>
      </c>
      <c r="Q212" s="9">
        <v>13.5</v>
      </c>
      <c r="S212" s="22">
        <v>7.5</v>
      </c>
      <c r="T212" s="4">
        <v>0.33333333333333331</v>
      </c>
      <c r="U212" s="4">
        <v>0.35694444444444445</v>
      </c>
      <c r="V212" s="4">
        <v>2.3611111111111138E-2</v>
      </c>
      <c r="W212" s="2">
        <v>34</v>
      </c>
      <c r="X212" s="2" t="s">
        <v>89</v>
      </c>
      <c r="Y212" s="6" t="str">
        <f>VLOOKUP(X212,Spp!A:B,2,FALSE)</f>
        <v>Lutjanus argentiventris</v>
      </c>
      <c r="Z212" s="7">
        <f t="shared" si="22"/>
        <v>7</v>
      </c>
      <c r="AE212" s="2">
        <v>7</v>
      </c>
      <c r="AU212" s="2">
        <f>VLOOKUP(Y212,Spp!B:C,2,FALSE)</f>
        <v>1.7299999999999999E-2</v>
      </c>
      <c r="AV212" s="2">
        <f>VLOOKUP(Y212,Spp!B:D,3,FALSE)</f>
        <v>3</v>
      </c>
      <c r="AW212" s="2">
        <f t="shared" si="23"/>
        <v>1892.1875</v>
      </c>
      <c r="AX212" s="2" t="e">
        <f t="shared" si="24"/>
        <v>#DIV/0!</v>
      </c>
      <c r="AY212" s="2" t="e">
        <f t="shared" si="25"/>
        <v>#DIV/0!</v>
      </c>
      <c r="AZ212" s="2" t="e">
        <f t="shared" si="26"/>
        <v>#DIV/0!</v>
      </c>
      <c r="BA212" s="2">
        <f t="shared" si="27"/>
        <v>0.20588235294117646</v>
      </c>
      <c r="BB212" s="2" t="s">
        <v>315</v>
      </c>
      <c r="BC212" s="2">
        <f>VLOOKUP(Y212,Spp!B:H,7,FALSE)</f>
        <v>4</v>
      </c>
      <c r="BD212" s="5" t="str">
        <f>VLOOKUP(Y212,GFQuimbayo!B:C,2,FALSE)</f>
        <v>PS</v>
      </c>
      <c r="BE212" s="5" t="str">
        <f>VLOOKUP(BD212,GFQuimbayo!E:F,2,FALSE)</f>
        <v>Piscivores</v>
      </c>
      <c r="BF212" s="2" t="str">
        <f>VLOOKUP(Y212,Spp!B:L,11,FALSE)</f>
        <v>LC</v>
      </c>
    </row>
    <row r="213" spans="1:58">
      <c r="A213" s="2" t="s">
        <v>40</v>
      </c>
      <c r="B213" s="2" t="s">
        <v>41</v>
      </c>
      <c r="C213" s="2" t="s">
        <v>220</v>
      </c>
      <c r="D213" s="2" t="s">
        <v>1444</v>
      </c>
      <c r="E213" s="2" t="s">
        <v>505</v>
      </c>
      <c r="F213" s="2" t="s">
        <v>43</v>
      </c>
      <c r="G213" s="22" t="s">
        <v>315</v>
      </c>
      <c r="H213" s="22" t="s">
        <v>315</v>
      </c>
      <c r="I213" s="9" t="s">
        <v>315</v>
      </c>
      <c r="K213" s="2">
        <v>0</v>
      </c>
      <c r="L213" s="11">
        <v>35197</v>
      </c>
      <c r="M213" s="2">
        <v>1996</v>
      </c>
      <c r="N213" s="2" t="s">
        <v>292</v>
      </c>
      <c r="O213" s="2" t="s">
        <v>136</v>
      </c>
      <c r="P213" s="11">
        <v>42106</v>
      </c>
      <c r="Q213" s="9">
        <v>13.5</v>
      </c>
      <c r="S213" s="22">
        <v>7.5</v>
      </c>
      <c r="T213" s="4">
        <v>0.33333333333333331</v>
      </c>
      <c r="U213" s="4">
        <v>0.35694444444444445</v>
      </c>
      <c r="V213" s="4">
        <v>2.3611111111111138E-2</v>
      </c>
      <c r="W213" s="2">
        <v>34</v>
      </c>
      <c r="X213" s="2" t="s">
        <v>300</v>
      </c>
      <c r="Y213" s="6" t="str">
        <f>VLOOKUP(X213,Spp!A:B,2,FALSE)</f>
        <v>Lutjanus guttatus</v>
      </c>
      <c r="Z213" s="7">
        <f t="shared" si="22"/>
        <v>25</v>
      </c>
      <c r="AE213" s="2">
        <v>25</v>
      </c>
      <c r="AU213" s="2">
        <f>VLOOKUP(Y213,Spp!B:C,2,FALSE)</f>
        <v>1.43E-2</v>
      </c>
      <c r="AV213" s="2">
        <f>VLOOKUP(Y213,Spp!B:D,3,FALSE)</f>
        <v>3</v>
      </c>
      <c r="AW213" s="2">
        <f t="shared" si="23"/>
        <v>5585.9375</v>
      </c>
      <c r="AX213" s="2" t="e">
        <f t="shared" si="24"/>
        <v>#DIV/0!</v>
      </c>
      <c r="AY213" s="2" t="e">
        <f t="shared" si="25"/>
        <v>#DIV/0!</v>
      </c>
      <c r="AZ213" s="2" t="e">
        <f t="shared" si="26"/>
        <v>#DIV/0!</v>
      </c>
      <c r="BA213" s="2">
        <f t="shared" si="27"/>
        <v>0.73529411764705888</v>
      </c>
      <c r="BB213" s="2" t="s">
        <v>315</v>
      </c>
      <c r="BC213" s="2">
        <f>VLOOKUP(Y213,Spp!B:H,7,FALSE)</f>
        <v>3.9</v>
      </c>
      <c r="BD213" s="5" t="str">
        <f>VLOOKUP(Y213,GFQuimbayo!B:C,2,FALSE)</f>
        <v>PS</v>
      </c>
      <c r="BE213" s="5" t="str">
        <f>VLOOKUP(BD213,GFQuimbayo!E:F,2,FALSE)</f>
        <v>Piscivores</v>
      </c>
      <c r="BF213" s="2" t="str">
        <f>VLOOKUP(Y213,Spp!B:L,11,FALSE)</f>
        <v>LC</v>
      </c>
    </row>
    <row r="214" spans="1:58">
      <c r="A214" s="2" t="s">
        <v>40</v>
      </c>
      <c r="B214" s="2" t="s">
        <v>41</v>
      </c>
      <c r="C214" s="2" t="s">
        <v>220</v>
      </c>
      <c r="D214" s="2" t="s">
        <v>1444</v>
      </c>
      <c r="E214" s="2" t="s">
        <v>505</v>
      </c>
      <c r="F214" s="2" t="s">
        <v>43</v>
      </c>
      <c r="G214" s="22" t="s">
        <v>315</v>
      </c>
      <c r="H214" s="22" t="s">
        <v>315</v>
      </c>
      <c r="I214" s="9" t="s">
        <v>315</v>
      </c>
      <c r="K214" s="2">
        <v>0</v>
      </c>
      <c r="L214" s="11">
        <v>35197</v>
      </c>
      <c r="M214" s="2">
        <v>1996</v>
      </c>
      <c r="N214" s="2" t="s">
        <v>292</v>
      </c>
      <c r="O214" s="2" t="s">
        <v>136</v>
      </c>
      <c r="P214" s="11">
        <v>42106</v>
      </c>
      <c r="Q214" s="9">
        <v>13.5</v>
      </c>
      <c r="S214" s="22">
        <v>7.5</v>
      </c>
      <c r="T214" s="4">
        <v>0.33333333333333331</v>
      </c>
      <c r="U214" s="4">
        <v>0.35694444444444445</v>
      </c>
      <c r="V214" s="4">
        <v>2.3611111111111138E-2</v>
      </c>
      <c r="W214" s="2">
        <v>34</v>
      </c>
      <c r="X214" s="2" t="s">
        <v>301</v>
      </c>
      <c r="Y214" s="6" t="str">
        <f>VLOOKUP(X214,Spp!A:B,2,FALSE)</f>
        <v>Lutjanus inermis</v>
      </c>
      <c r="Z214" s="7">
        <f t="shared" si="22"/>
        <v>10</v>
      </c>
      <c r="AC214" s="2">
        <v>10</v>
      </c>
      <c r="AU214" s="2">
        <f>VLOOKUP(Y214,Spp!B:C,2,FALSE)</f>
        <v>1.67E-2</v>
      </c>
      <c r="AV214" s="2">
        <f>VLOOKUP(Y214,Spp!B:D,3,FALSE)</f>
        <v>2.9773000000000001</v>
      </c>
      <c r="AW214" s="2">
        <f t="shared" si="23"/>
        <v>307.99711810676689</v>
      </c>
      <c r="AX214" s="2" t="e">
        <f t="shared" si="24"/>
        <v>#DIV/0!</v>
      </c>
      <c r="AY214" s="2" t="e">
        <f t="shared" si="25"/>
        <v>#DIV/0!</v>
      </c>
      <c r="AZ214" s="2" t="e">
        <f t="shared" si="26"/>
        <v>#DIV/0!</v>
      </c>
      <c r="BA214" s="2">
        <f t="shared" si="27"/>
        <v>0.29411764705882354</v>
      </c>
      <c r="BB214" s="2" t="s">
        <v>315</v>
      </c>
      <c r="BC214" s="2">
        <f>VLOOKUP(Y214,Spp!B:H,7,FALSE)</f>
        <v>3.8</v>
      </c>
      <c r="BD214" s="5" t="str">
        <f>VLOOKUP(Y214,GFQuimbayo!B:C,2,FALSE)</f>
        <v>PK</v>
      </c>
      <c r="BE214" s="5" t="str">
        <f>VLOOKUP(BD214,GFQuimbayo!E:F,2,FALSE)</f>
        <v>Planktivores</v>
      </c>
      <c r="BF214" s="2" t="str">
        <f>VLOOKUP(Y214,Spp!B:L,11,FALSE)</f>
        <v>LC</v>
      </c>
    </row>
    <row r="215" spans="1:58">
      <c r="A215" s="2" t="s">
        <v>40</v>
      </c>
      <c r="B215" s="2" t="s">
        <v>41</v>
      </c>
      <c r="C215" s="2" t="s">
        <v>220</v>
      </c>
      <c r="D215" s="2" t="s">
        <v>1444</v>
      </c>
      <c r="E215" s="2" t="s">
        <v>505</v>
      </c>
      <c r="F215" s="2" t="s">
        <v>43</v>
      </c>
      <c r="G215" s="22" t="s">
        <v>315</v>
      </c>
      <c r="H215" s="22" t="s">
        <v>315</v>
      </c>
      <c r="I215" s="9" t="s">
        <v>315</v>
      </c>
      <c r="K215" s="2">
        <v>0</v>
      </c>
      <c r="L215" s="11">
        <v>35197</v>
      </c>
      <c r="M215" s="2">
        <v>1996</v>
      </c>
      <c r="N215" s="2" t="s">
        <v>292</v>
      </c>
      <c r="O215" s="2" t="s">
        <v>136</v>
      </c>
      <c r="P215" s="11">
        <v>42106</v>
      </c>
      <c r="Q215" s="9">
        <v>13.5</v>
      </c>
      <c r="S215" s="22">
        <v>7.5</v>
      </c>
      <c r="T215" s="4">
        <v>0.33333333333333331</v>
      </c>
      <c r="U215" s="4">
        <v>0.35694444444444445</v>
      </c>
      <c r="V215" s="4">
        <v>2.3611111111111138E-2</v>
      </c>
      <c r="W215" s="2">
        <v>34</v>
      </c>
      <c r="X215" s="2" t="s">
        <v>49</v>
      </c>
      <c r="Y215" s="6" t="str">
        <f>VLOOKUP(X215,Spp!A:B,2,FALSE)</f>
        <v>Lutjanus novemfasciatus</v>
      </c>
      <c r="Z215" s="7">
        <f t="shared" si="22"/>
        <v>1</v>
      </c>
      <c r="AF215" s="2">
        <v>1</v>
      </c>
      <c r="AU215" s="2">
        <f>VLOOKUP(Y215,Spp!B:C,2,FALSE)</f>
        <v>1.4500000000000001E-2</v>
      </c>
      <c r="AV215" s="2">
        <f>VLOOKUP(Y215,Spp!B:D,3,FALSE)</f>
        <v>3</v>
      </c>
      <c r="AW215" s="2">
        <f t="shared" si="23"/>
        <v>621.6875</v>
      </c>
      <c r="AX215" s="2" t="e">
        <f t="shared" si="24"/>
        <v>#DIV/0!</v>
      </c>
      <c r="AY215" s="2" t="e">
        <f t="shared" si="25"/>
        <v>#DIV/0!</v>
      </c>
      <c r="AZ215" s="2" t="e">
        <f t="shared" si="26"/>
        <v>#DIV/0!</v>
      </c>
      <c r="BA215" s="2">
        <f t="shared" si="27"/>
        <v>2.9411764705882353E-2</v>
      </c>
      <c r="BB215" s="2" t="s">
        <v>315</v>
      </c>
      <c r="BC215" s="2">
        <f>VLOOKUP(Y215,Spp!B:H,7,FALSE)</f>
        <v>4</v>
      </c>
      <c r="BD215" s="5" t="str">
        <f>VLOOKUP(Y215,GFQuimbayo!B:C,2,FALSE)</f>
        <v>PS</v>
      </c>
      <c r="BE215" s="5" t="str">
        <f>VLOOKUP(BD215,GFQuimbayo!E:F,2,FALSE)</f>
        <v>Piscivores</v>
      </c>
      <c r="BF215" s="2" t="str">
        <f>VLOOKUP(Y215,Spp!B:L,11,FALSE)</f>
        <v>LC</v>
      </c>
    </row>
    <row r="216" spans="1:58">
      <c r="A216" s="2" t="s">
        <v>40</v>
      </c>
      <c r="B216" s="2" t="s">
        <v>41</v>
      </c>
      <c r="C216" s="2" t="s">
        <v>220</v>
      </c>
      <c r="D216" s="2" t="s">
        <v>1444</v>
      </c>
      <c r="E216" s="2" t="s">
        <v>505</v>
      </c>
      <c r="F216" s="2" t="s">
        <v>43</v>
      </c>
      <c r="G216" s="22" t="s">
        <v>315</v>
      </c>
      <c r="H216" s="22" t="s">
        <v>315</v>
      </c>
      <c r="I216" s="9" t="s">
        <v>315</v>
      </c>
      <c r="K216" s="2">
        <v>0</v>
      </c>
      <c r="L216" s="11">
        <v>35197</v>
      </c>
      <c r="M216" s="2">
        <v>1996</v>
      </c>
      <c r="N216" s="2" t="s">
        <v>292</v>
      </c>
      <c r="O216" s="2" t="s">
        <v>136</v>
      </c>
      <c r="P216" s="11">
        <v>42106</v>
      </c>
      <c r="Q216" s="9">
        <v>13.5</v>
      </c>
      <c r="S216" s="22">
        <v>7.5</v>
      </c>
      <c r="T216" s="4">
        <v>0.33333333333333331</v>
      </c>
      <c r="U216" s="4">
        <v>0.35694444444444445</v>
      </c>
      <c r="V216" s="4">
        <v>2.3611111111111138E-2</v>
      </c>
      <c r="W216" s="2">
        <v>34</v>
      </c>
      <c r="X216" s="2" t="s">
        <v>284</v>
      </c>
      <c r="Y216" s="6" t="str">
        <f>VLOOKUP(X216,Spp!A:B,2,FALSE)</f>
        <v>Microspathodon dorsalis</v>
      </c>
      <c r="Z216" s="7">
        <f t="shared" si="22"/>
        <v>3</v>
      </c>
      <c r="AC216" s="2">
        <v>3</v>
      </c>
      <c r="AU216" s="2">
        <f>VLOOKUP(Y216,Spp!B:C,2,FALSE)</f>
        <v>2.3900000000000001E-2</v>
      </c>
      <c r="AV216" s="2">
        <f>VLOOKUP(Y216,Spp!B:D,3,FALSE)</f>
        <v>3.0819999999999999</v>
      </c>
      <c r="AW216" s="2">
        <f t="shared" si="23"/>
        <v>172.2645110352083</v>
      </c>
      <c r="AX216" s="2" t="e">
        <f t="shared" si="24"/>
        <v>#DIV/0!</v>
      </c>
      <c r="AY216" s="2" t="e">
        <f t="shared" si="25"/>
        <v>#DIV/0!</v>
      </c>
      <c r="AZ216" s="2" t="e">
        <f t="shared" si="26"/>
        <v>#DIV/0!</v>
      </c>
      <c r="BA216" s="2">
        <f t="shared" si="27"/>
        <v>8.8235294117647065E-2</v>
      </c>
      <c r="BB216" s="2" t="s">
        <v>315</v>
      </c>
      <c r="BC216" s="2">
        <f>VLOOKUP(Y216,Spp!B:H,7,FALSE)</f>
        <v>2.1</v>
      </c>
      <c r="BD216" s="5" t="str">
        <f>VLOOKUP(Y216,GFQuimbayo!B:C,2,FALSE)</f>
        <v>HM</v>
      </c>
      <c r="BE216" s="5" t="str">
        <f>VLOOKUP(BD216,GFQuimbayo!E:F,2,FALSE)</f>
        <v>Macroalgae feeders</v>
      </c>
      <c r="BF216" s="2" t="str">
        <f>VLOOKUP(Y216,Spp!B:L,11,FALSE)</f>
        <v>LC</v>
      </c>
    </row>
    <row r="217" spans="1:58">
      <c r="A217" s="2" t="s">
        <v>40</v>
      </c>
      <c r="B217" s="2" t="s">
        <v>41</v>
      </c>
      <c r="C217" s="2" t="s">
        <v>220</v>
      </c>
      <c r="D217" s="2" t="s">
        <v>1444</v>
      </c>
      <c r="E217" s="2" t="s">
        <v>505</v>
      </c>
      <c r="F217" s="2" t="s">
        <v>43</v>
      </c>
      <c r="G217" s="22" t="s">
        <v>315</v>
      </c>
      <c r="H217" s="22" t="s">
        <v>315</v>
      </c>
      <c r="I217" s="9" t="s">
        <v>315</v>
      </c>
      <c r="K217" s="2">
        <v>0</v>
      </c>
      <c r="L217" s="11">
        <v>35197</v>
      </c>
      <c r="M217" s="2">
        <v>1996</v>
      </c>
      <c r="N217" s="2" t="s">
        <v>292</v>
      </c>
      <c r="O217" s="2" t="s">
        <v>136</v>
      </c>
      <c r="P217" s="11">
        <v>42106</v>
      </c>
      <c r="Q217" s="9">
        <v>13.5</v>
      </c>
      <c r="S217" s="22">
        <v>7.5</v>
      </c>
      <c r="T217" s="4">
        <v>0.33333333333333331</v>
      </c>
      <c r="U217" s="4">
        <v>0.35694444444444445</v>
      </c>
      <c r="V217" s="4">
        <v>2.3611111111111138E-2</v>
      </c>
      <c r="W217" s="2">
        <v>34</v>
      </c>
      <c r="X217" s="2" t="s">
        <v>131</v>
      </c>
      <c r="Y217" s="6" t="str">
        <f>VLOOKUP(X217,Spp!A:B,2,FALSE)</f>
        <v>Muraena lentiginosa</v>
      </c>
      <c r="Z217" s="7">
        <f t="shared" si="22"/>
        <v>1</v>
      </c>
      <c r="AD217" s="2">
        <v>1</v>
      </c>
      <c r="AU217" s="2">
        <f>VLOOKUP(Y217,Spp!B:C,2,FALSE)</f>
        <v>1.6999999999999999E-3</v>
      </c>
      <c r="AV217" s="2">
        <f>VLOOKUP(Y217,Spp!B:D,3,FALSE)</f>
        <v>2.9527999999999999</v>
      </c>
      <c r="AW217" s="2">
        <f t="shared" si="23"/>
        <v>7.9596078477809948</v>
      </c>
      <c r="AX217" s="2" t="e">
        <f t="shared" si="24"/>
        <v>#DIV/0!</v>
      </c>
      <c r="AY217" s="2" t="e">
        <f t="shared" si="25"/>
        <v>#DIV/0!</v>
      </c>
      <c r="AZ217" s="2" t="e">
        <f t="shared" si="26"/>
        <v>#DIV/0!</v>
      </c>
      <c r="BA217" s="2">
        <f t="shared" si="27"/>
        <v>2.9411764705882353E-2</v>
      </c>
      <c r="BB217" s="2" t="s">
        <v>315</v>
      </c>
      <c r="BC217" s="2">
        <f>VLOOKUP(Y217,Spp!B:H,7,FALSE)</f>
        <v>3.9</v>
      </c>
      <c r="BD217" s="5" t="str">
        <f>VLOOKUP(Y217,GFQuimbayo!B:C,2,FALSE)</f>
        <v>PS</v>
      </c>
      <c r="BE217" s="5" t="str">
        <f>VLOOKUP(BD217,GFQuimbayo!E:F,2,FALSE)</f>
        <v>Piscivores</v>
      </c>
      <c r="BF217" s="2" t="str">
        <f>VLOOKUP(Y217,Spp!B:L,11,FALSE)</f>
        <v>LC</v>
      </c>
    </row>
    <row r="218" spans="1:58">
      <c r="A218" s="2" t="s">
        <v>40</v>
      </c>
      <c r="B218" s="2" t="s">
        <v>41</v>
      </c>
      <c r="C218" s="2" t="s">
        <v>220</v>
      </c>
      <c r="D218" s="2" t="s">
        <v>1444</v>
      </c>
      <c r="E218" s="2" t="s">
        <v>505</v>
      </c>
      <c r="F218" s="2" t="s">
        <v>43</v>
      </c>
      <c r="G218" s="22" t="s">
        <v>315</v>
      </c>
      <c r="H218" s="22" t="s">
        <v>315</v>
      </c>
      <c r="I218" s="9" t="s">
        <v>315</v>
      </c>
      <c r="K218" s="2">
        <v>0</v>
      </c>
      <c r="L218" s="11">
        <v>35197</v>
      </c>
      <c r="M218" s="2">
        <v>1996</v>
      </c>
      <c r="N218" s="2" t="s">
        <v>292</v>
      </c>
      <c r="O218" s="2" t="s">
        <v>136</v>
      </c>
      <c r="P218" s="11">
        <v>42106</v>
      </c>
      <c r="Q218" s="9">
        <v>13.5</v>
      </c>
      <c r="S218" s="22">
        <v>7.5</v>
      </c>
      <c r="T218" s="4">
        <v>0.33333333333333331</v>
      </c>
      <c r="U218" s="4">
        <v>0.35694444444444445</v>
      </c>
      <c r="V218" s="4">
        <v>2.3611111111111138E-2</v>
      </c>
      <c r="W218" s="2">
        <v>34</v>
      </c>
      <c r="X218" s="2" t="s">
        <v>307</v>
      </c>
      <c r="Y218" s="6" t="str">
        <f>VLOOKUP(X218,Spp!A:B,2,FALSE)</f>
        <v>Myripristis berndti</v>
      </c>
      <c r="Z218" s="7">
        <f t="shared" si="22"/>
        <v>1</v>
      </c>
      <c r="AE218" s="2">
        <v>1</v>
      </c>
      <c r="AU218" s="2">
        <f>VLOOKUP(Y218,Spp!B:C,2,FALSE)</f>
        <v>2.4E-2</v>
      </c>
      <c r="AV218" s="2">
        <f>VLOOKUP(Y218,Spp!B:D,3,FALSE)</f>
        <v>3.02</v>
      </c>
      <c r="AW218" s="2">
        <f t="shared" si="23"/>
        <v>399.93560332813746</v>
      </c>
      <c r="AX218" s="2" t="e">
        <f t="shared" si="24"/>
        <v>#DIV/0!</v>
      </c>
      <c r="AY218" s="2" t="e">
        <f t="shared" si="25"/>
        <v>#DIV/0!</v>
      </c>
      <c r="AZ218" s="2" t="e">
        <f t="shared" si="26"/>
        <v>#DIV/0!</v>
      </c>
      <c r="BA218" s="2">
        <f t="shared" si="27"/>
        <v>2.9411764705882353E-2</v>
      </c>
      <c r="BB218" s="2" t="s">
        <v>315</v>
      </c>
      <c r="BC218" s="2">
        <f>VLOOKUP(Y218,Spp!B:H,7,FALSE)</f>
        <v>3.7</v>
      </c>
      <c r="BD218" s="5" t="str">
        <f>VLOOKUP(Y218,GFQuimbayo!B:C,2,FALSE)</f>
        <v>PK</v>
      </c>
      <c r="BE218" s="5" t="str">
        <f>VLOOKUP(BD218,GFQuimbayo!E:F,2,FALSE)</f>
        <v>Planktivores</v>
      </c>
      <c r="BF218" s="2" t="str">
        <f>VLOOKUP(Y218,Spp!B:L,11,FALSE)</f>
        <v>NE</v>
      </c>
    </row>
    <row r="219" spans="1:58">
      <c r="A219" s="2" t="s">
        <v>40</v>
      </c>
      <c r="B219" s="2" t="s">
        <v>41</v>
      </c>
      <c r="C219" s="2" t="s">
        <v>220</v>
      </c>
      <c r="D219" s="2" t="s">
        <v>1444</v>
      </c>
      <c r="E219" s="2" t="s">
        <v>505</v>
      </c>
      <c r="F219" s="2" t="s">
        <v>43</v>
      </c>
      <c r="G219" s="22" t="s">
        <v>315</v>
      </c>
      <c r="H219" s="22" t="s">
        <v>315</v>
      </c>
      <c r="I219" s="9" t="s">
        <v>315</v>
      </c>
      <c r="K219" s="2">
        <v>0</v>
      </c>
      <c r="L219" s="11">
        <v>35197</v>
      </c>
      <c r="M219" s="2">
        <v>1996</v>
      </c>
      <c r="N219" s="2" t="s">
        <v>292</v>
      </c>
      <c r="O219" s="2" t="s">
        <v>136</v>
      </c>
      <c r="P219" s="11">
        <v>42106</v>
      </c>
      <c r="Q219" s="9">
        <v>13.5</v>
      </c>
      <c r="S219" s="22">
        <v>7.5</v>
      </c>
      <c r="T219" s="4">
        <v>0.33333333333333331</v>
      </c>
      <c r="U219" s="4">
        <v>0.35694444444444445</v>
      </c>
      <c r="V219" s="4">
        <v>2.3611111111111138E-2</v>
      </c>
      <c r="W219" s="2">
        <v>34</v>
      </c>
      <c r="X219" s="2" t="s">
        <v>303</v>
      </c>
      <c r="Y219" s="6" t="str">
        <f>VLOOKUP(X219,Spp!A:B,2,FALSE)</f>
        <v>Myripristis leiognathus</v>
      </c>
      <c r="Z219" s="7">
        <f t="shared" si="22"/>
        <v>8</v>
      </c>
      <c r="AD219" s="2">
        <v>5</v>
      </c>
      <c r="AE219" s="2">
        <v>3</v>
      </c>
      <c r="AU219" s="2">
        <f>VLOOKUP(Y219,Spp!B:C,2,FALSE)</f>
        <v>2.4899999999999999E-2</v>
      </c>
      <c r="AV219" s="2">
        <f>VLOOKUP(Y219,Spp!B:D,3,FALSE)</f>
        <v>3.0415999999999999</v>
      </c>
      <c r="AW219" s="2">
        <f t="shared" si="23"/>
        <v>2086.0396456695853</v>
      </c>
      <c r="AX219" s="2" t="e">
        <f t="shared" si="24"/>
        <v>#DIV/0!</v>
      </c>
      <c r="AY219" s="2" t="e">
        <f t="shared" si="25"/>
        <v>#DIV/0!</v>
      </c>
      <c r="AZ219" s="2" t="e">
        <f t="shared" si="26"/>
        <v>#DIV/0!</v>
      </c>
      <c r="BA219" s="2">
        <f t="shared" si="27"/>
        <v>0.23529411764705882</v>
      </c>
      <c r="BB219" s="2" t="s">
        <v>315</v>
      </c>
      <c r="BC219" s="2">
        <f>VLOOKUP(Y219,Spp!B:H,7,FALSE)</f>
        <v>3.1</v>
      </c>
      <c r="BD219" s="5" t="str">
        <f>VLOOKUP(Y219,GFQuimbayo!B:C,2,FALSE)</f>
        <v>PK</v>
      </c>
      <c r="BE219" s="5" t="str">
        <f>VLOOKUP(BD219,GFQuimbayo!E:F,2,FALSE)</f>
        <v>Planktivores</v>
      </c>
      <c r="BF219" s="2" t="str">
        <f>VLOOKUP(Y219,Spp!B:L,11,FALSE)</f>
        <v>LC</v>
      </c>
    </row>
    <row r="220" spans="1:58">
      <c r="A220" s="2" t="s">
        <v>40</v>
      </c>
      <c r="B220" s="2" t="s">
        <v>41</v>
      </c>
      <c r="C220" s="2" t="s">
        <v>220</v>
      </c>
      <c r="D220" s="2" t="s">
        <v>1444</v>
      </c>
      <c r="E220" s="2" t="s">
        <v>505</v>
      </c>
      <c r="F220" s="2" t="s">
        <v>43</v>
      </c>
      <c r="G220" s="22" t="s">
        <v>315</v>
      </c>
      <c r="H220" s="22" t="s">
        <v>315</v>
      </c>
      <c r="I220" s="9" t="s">
        <v>315</v>
      </c>
      <c r="K220" s="2">
        <v>0</v>
      </c>
      <c r="L220" s="11">
        <v>35197</v>
      </c>
      <c r="M220" s="2">
        <v>1996</v>
      </c>
      <c r="N220" s="2" t="s">
        <v>292</v>
      </c>
      <c r="O220" s="2" t="s">
        <v>136</v>
      </c>
      <c r="P220" s="11">
        <v>42106</v>
      </c>
      <c r="Q220" s="9">
        <v>13.5</v>
      </c>
      <c r="S220" s="22">
        <v>7.5</v>
      </c>
      <c r="T220" s="4">
        <v>0.33333333333333331</v>
      </c>
      <c r="U220" s="4">
        <v>0.35694444444444445</v>
      </c>
      <c r="V220" s="4">
        <v>2.3611111111111138E-2</v>
      </c>
      <c r="W220" s="2">
        <v>34</v>
      </c>
      <c r="X220" s="2" t="s">
        <v>52</v>
      </c>
      <c r="Y220" s="6" t="str">
        <f>VLOOKUP(X220,Spp!A:B,2,FALSE)</f>
        <v>Ophioblennius steindachneri</v>
      </c>
      <c r="Z220" s="7">
        <f t="shared" si="22"/>
        <v>3</v>
      </c>
      <c r="AC220" s="2">
        <v>3</v>
      </c>
      <c r="AU220" s="2">
        <f>VLOOKUP(Y220,Spp!B:C,2,FALSE)</f>
        <v>3.2399999999999998E-2</v>
      </c>
      <c r="AV220" s="2">
        <f>VLOOKUP(Y220,Spp!B:D,3,FALSE)</f>
        <v>2.379</v>
      </c>
      <c r="AW220" s="2">
        <f t="shared" si="23"/>
        <v>39.556256635645269</v>
      </c>
      <c r="AX220" s="2" t="e">
        <f t="shared" si="24"/>
        <v>#DIV/0!</v>
      </c>
      <c r="AY220" s="2" t="e">
        <f t="shared" si="25"/>
        <v>#DIV/0!</v>
      </c>
      <c r="AZ220" s="2" t="e">
        <f t="shared" si="26"/>
        <v>#DIV/0!</v>
      </c>
      <c r="BA220" s="2">
        <f t="shared" si="27"/>
        <v>8.8235294117647065E-2</v>
      </c>
      <c r="BB220" s="2" t="s">
        <v>315</v>
      </c>
      <c r="BC220" s="2">
        <f>VLOOKUP(Y220,Spp!B:H,7,FALSE)</f>
        <v>2.7</v>
      </c>
      <c r="BD220" s="5" t="str">
        <f>VLOOKUP(Y220,GFQuimbayo!B:C,2,FALSE)</f>
        <v>HD</v>
      </c>
      <c r="BE220" s="5" t="str">
        <f>VLOOKUP(BD220,GFQuimbayo!E:F,2,FALSE)</f>
        <v>Detritivores</v>
      </c>
      <c r="BF220" s="2" t="str">
        <f>VLOOKUP(Y220,Spp!B:L,11,FALSE)</f>
        <v>LC</v>
      </c>
    </row>
    <row r="221" spans="1:58">
      <c r="A221" s="2" t="s">
        <v>40</v>
      </c>
      <c r="B221" s="2" t="s">
        <v>41</v>
      </c>
      <c r="C221" s="2" t="s">
        <v>220</v>
      </c>
      <c r="D221" s="2" t="s">
        <v>1444</v>
      </c>
      <c r="E221" s="2" t="s">
        <v>505</v>
      </c>
      <c r="F221" s="2" t="s">
        <v>43</v>
      </c>
      <c r="G221" s="22" t="s">
        <v>315</v>
      </c>
      <c r="H221" s="22" t="s">
        <v>315</v>
      </c>
      <c r="I221" s="9" t="s">
        <v>315</v>
      </c>
      <c r="K221" s="2">
        <v>0</v>
      </c>
      <c r="L221" s="11">
        <v>35197</v>
      </c>
      <c r="M221" s="2">
        <v>1996</v>
      </c>
      <c r="N221" s="2" t="s">
        <v>292</v>
      </c>
      <c r="O221" s="2" t="s">
        <v>136</v>
      </c>
      <c r="P221" s="11">
        <v>42106</v>
      </c>
      <c r="Q221" s="9">
        <v>13.5</v>
      </c>
      <c r="S221" s="22">
        <v>7.5</v>
      </c>
      <c r="T221" s="4">
        <v>0.33333333333333331</v>
      </c>
      <c r="U221" s="4">
        <v>0.35694444444444445</v>
      </c>
      <c r="V221" s="4">
        <v>2.3611111111111138E-2</v>
      </c>
      <c r="W221" s="2">
        <v>34</v>
      </c>
      <c r="X221" s="24" t="s">
        <v>302</v>
      </c>
      <c r="Y221" s="6" t="str">
        <f>VLOOKUP(X221,Spp!A:B,2,FALSE)</f>
        <v>Microlepidotus brevipinnis</v>
      </c>
      <c r="Z221" s="7">
        <f t="shared" si="22"/>
        <v>30</v>
      </c>
      <c r="AF221" s="2">
        <v>30</v>
      </c>
      <c r="AU221" s="2">
        <f>VLOOKUP(Y221,Spp!B:C,2,FALSE)</f>
        <v>0</v>
      </c>
      <c r="AV221" s="2">
        <f>VLOOKUP(Y221,Spp!B:D,3,FALSE)</f>
        <v>0</v>
      </c>
      <c r="AW221" s="2">
        <f t="shared" si="23"/>
        <v>0</v>
      </c>
      <c r="AX221" s="2" t="e">
        <f t="shared" si="24"/>
        <v>#DIV/0!</v>
      </c>
      <c r="AY221" s="2" t="e">
        <f t="shared" si="25"/>
        <v>#DIV/0!</v>
      </c>
      <c r="AZ221" s="2" t="e">
        <f t="shared" si="26"/>
        <v>#DIV/0!</v>
      </c>
      <c r="BA221" s="2">
        <f t="shared" si="27"/>
        <v>0.88235294117647056</v>
      </c>
      <c r="BB221" s="2" t="s">
        <v>315</v>
      </c>
      <c r="BC221" s="2">
        <f>VLOOKUP(Y221,Spp!B:H,7,FALSE)</f>
        <v>0</v>
      </c>
      <c r="BD221" s="5" t="str">
        <f>VLOOKUP(Y221,GFQuimbayo!B:C,2,FALSE)</f>
        <v>IN</v>
      </c>
      <c r="BE221" s="5" t="str">
        <f>VLOOKUP(BD221,GFQuimbayo!E:F,2,FALSE)</f>
        <v>Invertebrivores</v>
      </c>
      <c r="BF221" s="2">
        <f>VLOOKUP(Y221,Spp!B:L,11,FALSE)</f>
        <v>0</v>
      </c>
    </row>
    <row r="222" spans="1:58">
      <c r="A222" s="2" t="s">
        <v>40</v>
      </c>
      <c r="B222" s="2" t="s">
        <v>41</v>
      </c>
      <c r="C222" s="2" t="s">
        <v>220</v>
      </c>
      <c r="D222" s="2" t="s">
        <v>1444</v>
      </c>
      <c r="E222" s="2" t="s">
        <v>505</v>
      </c>
      <c r="F222" s="2" t="s">
        <v>43</v>
      </c>
      <c r="G222" s="22" t="s">
        <v>315</v>
      </c>
      <c r="H222" s="22" t="s">
        <v>315</v>
      </c>
      <c r="I222" s="9" t="s">
        <v>315</v>
      </c>
      <c r="K222" s="2">
        <v>0</v>
      </c>
      <c r="L222" s="11">
        <v>35197</v>
      </c>
      <c r="M222" s="2">
        <v>1996</v>
      </c>
      <c r="N222" s="2" t="s">
        <v>292</v>
      </c>
      <c r="O222" s="2" t="s">
        <v>136</v>
      </c>
      <c r="P222" s="11">
        <v>42106</v>
      </c>
      <c r="Q222" s="9">
        <v>13.5</v>
      </c>
      <c r="S222" s="22">
        <v>7.5</v>
      </c>
      <c r="T222" s="4">
        <v>0.33333333333333331</v>
      </c>
      <c r="U222" s="4">
        <v>0.35694444444444445</v>
      </c>
      <c r="V222" s="4">
        <v>2.3611111111111138E-2</v>
      </c>
      <c r="W222" s="2">
        <v>34</v>
      </c>
      <c r="X222" s="2" t="s">
        <v>308</v>
      </c>
      <c r="Y222" s="6" t="str">
        <f>VLOOKUP(X222,Spp!A:B,2,FALSE)</f>
        <v>Paranthias colonus</v>
      </c>
      <c r="Z222" s="7">
        <f t="shared" si="22"/>
        <v>1</v>
      </c>
      <c r="AC222" s="2">
        <v>1</v>
      </c>
      <c r="AU222" s="2">
        <f>VLOOKUP(Y222,Spp!B:C,2,FALSE)</f>
        <v>1.485E-2</v>
      </c>
      <c r="AV222" s="2">
        <f>VLOOKUP(Y222,Spp!B:D,3,FALSE)</f>
        <v>2.8633299999999999</v>
      </c>
      <c r="AW222" s="2">
        <f t="shared" si="23"/>
        <v>20.537226894353285</v>
      </c>
      <c r="AX222" s="2" t="e">
        <f t="shared" si="24"/>
        <v>#DIV/0!</v>
      </c>
      <c r="AY222" s="2" t="e">
        <f t="shared" si="25"/>
        <v>#DIV/0!</v>
      </c>
      <c r="AZ222" s="2" t="e">
        <f t="shared" si="26"/>
        <v>#DIV/0!</v>
      </c>
      <c r="BA222" s="2">
        <f t="shared" si="27"/>
        <v>2.9411764705882353E-2</v>
      </c>
      <c r="BB222" s="2" t="s">
        <v>315</v>
      </c>
      <c r="BC222" s="2">
        <f>VLOOKUP(Y222,Spp!B:H,7,FALSE)</f>
        <v>3.8</v>
      </c>
      <c r="BD222" s="5" t="str">
        <f>VLOOKUP(Y222,GFQuimbayo!B:C,2,FALSE)</f>
        <v>PK</v>
      </c>
      <c r="BE222" s="5" t="str">
        <f>VLOOKUP(BD222,GFQuimbayo!E:F,2,FALSE)</f>
        <v>Planktivores</v>
      </c>
      <c r="BF222" s="2" t="str">
        <f>VLOOKUP(Y222,Spp!B:L,11,FALSE)</f>
        <v>LC</v>
      </c>
    </row>
    <row r="223" spans="1:58">
      <c r="A223" s="2" t="s">
        <v>40</v>
      </c>
      <c r="B223" s="2" t="s">
        <v>41</v>
      </c>
      <c r="C223" s="2" t="s">
        <v>220</v>
      </c>
      <c r="D223" s="2" t="s">
        <v>1444</v>
      </c>
      <c r="E223" s="2" t="s">
        <v>505</v>
      </c>
      <c r="F223" s="2" t="s">
        <v>43</v>
      </c>
      <c r="G223" s="22" t="s">
        <v>315</v>
      </c>
      <c r="H223" s="22" t="s">
        <v>315</v>
      </c>
      <c r="I223" s="9" t="s">
        <v>315</v>
      </c>
      <c r="K223" s="2">
        <v>0</v>
      </c>
      <c r="L223" s="11">
        <v>35197</v>
      </c>
      <c r="M223" s="2">
        <v>1996</v>
      </c>
      <c r="N223" s="2" t="s">
        <v>292</v>
      </c>
      <c r="O223" s="2" t="s">
        <v>136</v>
      </c>
      <c r="P223" s="11">
        <v>42106</v>
      </c>
      <c r="Q223" s="9">
        <v>13.5</v>
      </c>
      <c r="S223" s="22">
        <v>7.5</v>
      </c>
      <c r="T223" s="4">
        <v>0.33333333333333331</v>
      </c>
      <c r="U223" s="4">
        <v>0.35694444444444445</v>
      </c>
      <c r="V223" s="4">
        <v>2.3611111111111138E-2</v>
      </c>
      <c r="W223" s="2">
        <v>34</v>
      </c>
      <c r="X223" s="2" t="s">
        <v>97</v>
      </c>
      <c r="Y223" s="6" t="str">
        <f>VLOOKUP(X223,Spp!A:B,2,FALSE)</f>
        <v>Plagiotremus azaleus</v>
      </c>
      <c r="Z223" s="7">
        <f t="shared" si="22"/>
        <v>25</v>
      </c>
      <c r="AB223" s="2">
        <v>25</v>
      </c>
      <c r="AU223" s="2">
        <f>VLOOKUP(Y223,Spp!B:C,2,FALSE)</f>
        <v>4.5999999999999999E-3</v>
      </c>
      <c r="AV223" s="2">
        <f>VLOOKUP(Y223,Spp!B:D,3,FALSE)</f>
        <v>3.1387999999999998</v>
      </c>
      <c r="AW223" s="2">
        <f t="shared" si="23"/>
        <v>64.17119604348261</v>
      </c>
      <c r="AX223" s="2" t="e">
        <f t="shared" si="24"/>
        <v>#DIV/0!</v>
      </c>
      <c r="AY223" s="2" t="e">
        <f t="shared" si="25"/>
        <v>#DIV/0!</v>
      </c>
      <c r="AZ223" s="2" t="e">
        <f t="shared" si="26"/>
        <v>#DIV/0!</v>
      </c>
      <c r="BA223" s="2">
        <f t="shared" si="27"/>
        <v>0.73529411764705888</v>
      </c>
      <c r="BB223" s="2" t="s">
        <v>315</v>
      </c>
      <c r="BC223" s="2">
        <f>VLOOKUP(Y223,Spp!B:H,7,FALSE)</f>
        <v>4</v>
      </c>
      <c r="BD223" s="5" t="str">
        <f>VLOOKUP(Y223,GFQuimbayo!B:C,2,FALSE)</f>
        <v>PS</v>
      </c>
      <c r="BE223" s="5" t="str">
        <f>VLOOKUP(BD223,GFQuimbayo!E:F,2,FALSE)</f>
        <v>Piscivores</v>
      </c>
      <c r="BF223" s="2" t="str">
        <f>VLOOKUP(Y223,Spp!B:L,11,FALSE)</f>
        <v>LC</v>
      </c>
    </row>
    <row r="224" spans="1:58">
      <c r="A224" s="2" t="s">
        <v>40</v>
      </c>
      <c r="B224" s="2" t="s">
        <v>41</v>
      </c>
      <c r="C224" s="2" t="s">
        <v>220</v>
      </c>
      <c r="D224" s="2" t="s">
        <v>1444</v>
      </c>
      <c r="E224" s="2" t="s">
        <v>505</v>
      </c>
      <c r="F224" s="2" t="s">
        <v>43</v>
      </c>
      <c r="G224" s="22" t="s">
        <v>315</v>
      </c>
      <c r="H224" s="22" t="s">
        <v>315</v>
      </c>
      <c r="I224" s="9" t="s">
        <v>315</v>
      </c>
      <c r="K224" s="2">
        <v>0</v>
      </c>
      <c r="L224" s="11">
        <v>35197</v>
      </c>
      <c r="M224" s="2">
        <v>1996</v>
      </c>
      <c r="N224" s="2" t="s">
        <v>292</v>
      </c>
      <c r="O224" s="2" t="s">
        <v>136</v>
      </c>
      <c r="P224" s="11">
        <v>42106</v>
      </c>
      <c r="Q224" s="9">
        <v>13.5</v>
      </c>
      <c r="S224" s="22">
        <v>7.5</v>
      </c>
      <c r="T224" s="4">
        <v>0.33333333333333331</v>
      </c>
      <c r="U224" s="4">
        <v>0.35694444444444445</v>
      </c>
      <c r="V224" s="4">
        <v>2.3611111111111138E-2</v>
      </c>
      <c r="W224" s="2">
        <v>34</v>
      </c>
      <c r="X224" s="2" t="s">
        <v>68</v>
      </c>
      <c r="Y224" s="6" t="str">
        <f>VLOOKUP(X224,Spp!A:B,2,FALSE)</f>
        <v>Pseudobalistes naufragium</v>
      </c>
      <c r="Z224" s="7">
        <f t="shared" si="22"/>
        <v>3</v>
      </c>
      <c r="AF224" s="2">
        <v>2</v>
      </c>
      <c r="AH224" s="2">
        <v>1</v>
      </c>
      <c r="AU224" s="2">
        <f>VLOOKUP(Y224,Spp!B:C,2,FALSE)</f>
        <v>0.12970000000000001</v>
      </c>
      <c r="AV224" s="2">
        <f>VLOOKUP(Y224,Spp!B:D,3,FALSE)</f>
        <v>2.6061000000000001</v>
      </c>
      <c r="AW224" s="2">
        <f t="shared" si="23"/>
        <v>7192.7839044516977</v>
      </c>
      <c r="AX224" s="2" t="e">
        <f t="shared" si="24"/>
        <v>#DIV/0!</v>
      </c>
      <c r="AY224" s="2" t="e">
        <f t="shared" si="25"/>
        <v>#DIV/0!</v>
      </c>
      <c r="AZ224" s="2" t="e">
        <f t="shared" si="26"/>
        <v>#DIV/0!</v>
      </c>
      <c r="BA224" s="2">
        <f t="shared" si="27"/>
        <v>8.8235294117647065E-2</v>
      </c>
      <c r="BB224" s="2" t="s">
        <v>315</v>
      </c>
      <c r="BC224" s="2">
        <f>VLOOKUP(Y224,Spp!B:H,7,FALSE)</f>
        <v>3.8</v>
      </c>
      <c r="BD224" s="5" t="str">
        <f>VLOOKUP(Y224,GFQuimbayo!B:C,2,FALSE)</f>
        <v>IN</v>
      </c>
      <c r="BE224" s="5" t="str">
        <f>VLOOKUP(BD224,GFQuimbayo!E:F,2,FALSE)</f>
        <v>Invertebrivores</v>
      </c>
      <c r="BF224" s="2" t="str">
        <f>VLOOKUP(Y224,Spp!B:L,11,FALSE)</f>
        <v>LC</v>
      </c>
    </row>
    <row r="225" spans="1:58">
      <c r="A225" s="2" t="s">
        <v>40</v>
      </c>
      <c r="B225" s="2" t="s">
        <v>41</v>
      </c>
      <c r="C225" s="2" t="s">
        <v>220</v>
      </c>
      <c r="D225" s="2" t="s">
        <v>1444</v>
      </c>
      <c r="E225" s="2" t="s">
        <v>505</v>
      </c>
      <c r="F225" s="2" t="s">
        <v>43</v>
      </c>
      <c r="G225" s="22" t="s">
        <v>315</v>
      </c>
      <c r="H225" s="22" t="s">
        <v>315</v>
      </c>
      <c r="I225" s="9" t="s">
        <v>315</v>
      </c>
      <c r="K225" s="2">
        <v>0</v>
      </c>
      <c r="L225" s="11">
        <v>35197</v>
      </c>
      <c r="M225" s="2">
        <v>1996</v>
      </c>
      <c r="N225" s="2" t="s">
        <v>292</v>
      </c>
      <c r="O225" s="2" t="s">
        <v>136</v>
      </c>
      <c r="P225" s="11">
        <v>42106</v>
      </c>
      <c r="Q225" s="9">
        <v>13.5</v>
      </c>
      <c r="S225" s="22">
        <v>7.5</v>
      </c>
      <c r="T225" s="4">
        <v>0.33333333333333331</v>
      </c>
      <c r="U225" s="4">
        <v>0.35694444444444445</v>
      </c>
      <c r="V225" s="4">
        <v>2.3611111111111138E-2</v>
      </c>
      <c r="W225" s="2">
        <v>34</v>
      </c>
      <c r="X225" s="2" t="s">
        <v>55</v>
      </c>
      <c r="Y225" s="6" t="str">
        <f>VLOOKUP(X225,Spp!A:B,2,FALSE)</f>
        <v>Rypticus bicolor</v>
      </c>
      <c r="Z225" s="7">
        <f t="shared" si="22"/>
        <v>2</v>
      </c>
      <c r="AE225" s="2">
        <v>2</v>
      </c>
      <c r="AU225" s="2">
        <f>VLOOKUP(Y225,Spp!B:C,2,FALSE)</f>
        <v>1.52E-2</v>
      </c>
      <c r="AV225" s="2">
        <f>VLOOKUP(Y225,Spp!B:D,3,FALSE)</f>
        <v>3.0063</v>
      </c>
      <c r="AW225" s="2">
        <f t="shared" si="23"/>
        <v>484.73081766279211</v>
      </c>
      <c r="AX225" s="2" t="e">
        <f t="shared" si="24"/>
        <v>#DIV/0!</v>
      </c>
      <c r="AY225" s="2" t="e">
        <f t="shared" si="25"/>
        <v>#DIV/0!</v>
      </c>
      <c r="AZ225" s="2" t="e">
        <f t="shared" si="26"/>
        <v>#DIV/0!</v>
      </c>
      <c r="BA225" s="2">
        <f t="shared" si="27"/>
        <v>5.8823529411764705E-2</v>
      </c>
      <c r="BB225" s="2" t="s">
        <v>315</v>
      </c>
      <c r="BC225" s="2">
        <f>VLOOKUP(Y225,Spp!B:H,7,FALSE)</f>
        <v>4</v>
      </c>
      <c r="BD225" s="5" t="str">
        <f>VLOOKUP(Y225,GFQuimbayo!B:C,2,FALSE)</f>
        <v>PS</v>
      </c>
      <c r="BE225" s="5" t="str">
        <f>VLOOKUP(BD225,GFQuimbayo!E:F,2,FALSE)</f>
        <v>Piscivores</v>
      </c>
      <c r="BF225" s="2" t="str">
        <f>VLOOKUP(Y225,Spp!B:L,11,FALSE)</f>
        <v>LC</v>
      </c>
    </row>
    <row r="226" spans="1:58">
      <c r="A226" s="2" t="s">
        <v>40</v>
      </c>
      <c r="B226" s="2" t="s">
        <v>41</v>
      </c>
      <c r="C226" s="2" t="s">
        <v>220</v>
      </c>
      <c r="D226" s="2" t="s">
        <v>1444</v>
      </c>
      <c r="E226" s="2" t="s">
        <v>505</v>
      </c>
      <c r="F226" s="2" t="s">
        <v>43</v>
      </c>
      <c r="G226" s="22" t="s">
        <v>315</v>
      </c>
      <c r="H226" s="22" t="s">
        <v>315</v>
      </c>
      <c r="I226" s="9" t="s">
        <v>315</v>
      </c>
      <c r="K226" s="2">
        <v>0</v>
      </c>
      <c r="L226" s="11">
        <v>35197</v>
      </c>
      <c r="M226" s="2">
        <v>1996</v>
      </c>
      <c r="N226" s="2" t="s">
        <v>292</v>
      </c>
      <c r="O226" s="2" t="s">
        <v>136</v>
      </c>
      <c r="P226" s="11">
        <v>42106</v>
      </c>
      <c r="Q226" s="9">
        <v>13.5</v>
      </c>
      <c r="S226" s="22">
        <v>7.5</v>
      </c>
      <c r="T226" s="4">
        <v>0.33333333333333331</v>
      </c>
      <c r="U226" s="4">
        <v>0.35694444444444445</v>
      </c>
      <c r="V226" s="4">
        <v>2.3611111111111138E-2</v>
      </c>
      <c r="W226" s="2">
        <v>34</v>
      </c>
      <c r="X226" s="2" t="s">
        <v>72</v>
      </c>
      <c r="Y226" s="6" t="str">
        <f>VLOOKUP(X226,Spp!A:B,2,FALSE)</f>
        <v>Scarus ghobban</v>
      </c>
      <c r="Z226" s="7">
        <f t="shared" si="22"/>
        <v>15</v>
      </c>
      <c r="AE226" s="2">
        <v>3</v>
      </c>
      <c r="AF226" s="2">
        <v>12</v>
      </c>
      <c r="AU226" s="2">
        <f>VLOOKUP(Y226,Spp!B:C,2,FALSE)</f>
        <v>2.3300000000000001E-2</v>
      </c>
      <c r="AV226" s="2">
        <f>VLOOKUP(Y226,Spp!B:D,3,FALSE)</f>
        <v>2.919</v>
      </c>
      <c r="AW226" s="2">
        <f t="shared" si="23"/>
        <v>9829.6998284429774</v>
      </c>
      <c r="AX226" s="2" t="e">
        <f t="shared" si="24"/>
        <v>#DIV/0!</v>
      </c>
      <c r="AY226" s="2" t="e">
        <f t="shared" si="25"/>
        <v>#DIV/0!</v>
      </c>
      <c r="AZ226" s="2" t="e">
        <f t="shared" si="26"/>
        <v>#DIV/0!</v>
      </c>
      <c r="BA226" s="2">
        <f t="shared" si="27"/>
        <v>0.44117647058823528</v>
      </c>
      <c r="BB226" s="2" t="s">
        <v>315</v>
      </c>
      <c r="BC226" s="2">
        <f>VLOOKUP(Y226,Spp!B:H,7,FALSE)</f>
        <v>2</v>
      </c>
      <c r="BD226" s="5" t="str">
        <f>VLOOKUP(Y226,GFQuimbayo!B:C,2,FALSE)</f>
        <v>HM</v>
      </c>
      <c r="BE226" s="5" t="str">
        <f>VLOOKUP(BD226,GFQuimbayo!E:F,2,FALSE)</f>
        <v>Macroalgae feeders</v>
      </c>
      <c r="BF226" s="2" t="str">
        <f>VLOOKUP(Y226,Spp!B:L,11,FALSE)</f>
        <v>LC</v>
      </c>
    </row>
    <row r="227" spans="1:58">
      <c r="A227" s="2" t="s">
        <v>40</v>
      </c>
      <c r="B227" s="2" t="s">
        <v>41</v>
      </c>
      <c r="C227" s="2" t="s">
        <v>220</v>
      </c>
      <c r="D227" s="2" t="s">
        <v>1444</v>
      </c>
      <c r="E227" s="2" t="s">
        <v>505</v>
      </c>
      <c r="F227" s="2" t="s">
        <v>43</v>
      </c>
      <c r="G227" s="22" t="s">
        <v>315</v>
      </c>
      <c r="H227" s="22" t="s">
        <v>315</v>
      </c>
      <c r="I227" s="9" t="s">
        <v>315</v>
      </c>
      <c r="K227" s="2">
        <v>0</v>
      </c>
      <c r="L227" s="11">
        <v>35197</v>
      </c>
      <c r="M227" s="2">
        <v>1996</v>
      </c>
      <c r="N227" s="2" t="s">
        <v>292</v>
      </c>
      <c r="O227" s="2" t="s">
        <v>136</v>
      </c>
      <c r="P227" s="11">
        <v>42106</v>
      </c>
      <c r="Q227" s="9">
        <v>13.5</v>
      </c>
      <c r="S227" s="22">
        <v>7.5</v>
      </c>
      <c r="T227" s="4">
        <v>0.33333333333333331</v>
      </c>
      <c r="U227" s="4">
        <v>0.35694444444444445</v>
      </c>
      <c r="V227" s="4">
        <v>2.3611111111111138E-2</v>
      </c>
      <c r="W227" s="2">
        <v>34</v>
      </c>
      <c r="X227" s="2" t="s">
        <v>119</v>
      </c>
      <c r="Y227" s="6" t="str">
        <f>VLOOKUP(X227,Spp!A:B,2,FALSE)</f>
        <v>Scarus perrico</v>
      </c>
      <c r="Z227" s="7">
        <f t="shared" si="22"/>
        <v>20</v>
      </c>
      <c r="AF227" s="2">
        <v>20</v>
      </c>
      <c r="AU227" s="2">
        <f>VLOOKUP(Y227,Spp!B:C,2,FALSE)</f>
        <v>1.8599999999999998E-2</v>
      </c>
      <c r="AV227" s="2">
        <f>VLOOKUP(Y227,Spp!B:D,3,FALSE)</f>
        <v>3.0455000000000001</v>
      </c>
      <c r="AW227" s="2">
        <f t="shared" si="23"/>
        <v>18750.03872176115</v>
      </c>
      <c r="AX227" s="2" t="e">
        <f t="shared" si="24"/>
        <v>#DIV/0!</v>
      </c>
      <c r="AY227" s="2" t="e">
        <f t="shared" si="25"/>
        <v>#DIV/0!</v>
      </c>
      <c r="AZ227" s="2" t="e">
        <f t="shared" si="26"/>
        <v>#DIV/0!</v>
      </c>
      <c r="BA227" s="2">
        <f t="shared" si="27"/>
        <v>0.58823529411764708</v>
      </c>
      <c r="BB227" s="2" t="s">
        <v>315</v>
      </c>
      <c r="BC227" s="2">
        <f>VLOOKUP(Y227,Spp!B:H,7,FALSE)</f>
        <v>2</v>
      </c>
      <c r="BD227" s="5" t="str">
        <f>VLOOKUP(Y227,GFQuimbayo!B:C,2,FALSE)</f>
        <v>HM</v>
      </c>
      <c r="BE227" s="5" t="str">
        <f>VLOOKUP(BD227,GFQuimbayo!E:F,2,FALSE)</f>
        <v>Macroalgae feeders</v>
      </c>
      <c r="BF227" s="2" t="str">
        <f>VLOOKUP(Y227,Spp!B:L,11,FALSE)</f>
        <v>LC</v>
      </c>
    </row>
    <row r="228" spans="1:58">
      <c r="A228" s="2" t="s">
        <v>40</v>
      </c>
      <c r="B228" s="2" t="s">
        <v>41</v>
      </c>
      <c r="C228" s="2" t="s">
        <v>220</v>
      </c>
      <c r="D228" s="2" t="s">
        <v>1444</v>
      </c>
      <c r="E228" s="2" t="s">
        <v>505</v>
      </c>
      <c r="F228" s="2" t="s">
        <v>43</v>
      </c>
      <c r="G228" s="22" t="s">
        <v>315</v>
      </c>
      <c r="H228" s="22" t="s">
        <v>315</v>
      </c>
      <c r="I228" s="9" t="s">
        <v>315</v>
      </c>
      <c r="K228" s="2">
        <v>0</v>
      </c>
      <c r="L228" s="11">
        <v>35197</v>
      </c>
      <c r="M228" s="2">
        <v>1996</v>
      </c>
      <c r="N228" s="2" t="s">
        <v>292</v>
      </c>
      <c r="O228" s="2" t="s">
        <v>136</v>
      </c>
      <c r="P228" s="11">
        <v>42106</v>
      </c>
      <c r="Q228" s="9">
        <v>13.5</v>
      </c>
      <c r="S228" s="22">
        <v>7.5</v>
      </c>
      <c r="T228" s="4">
        <v>0.33333333333333331</v>
      </c>
      <c r="U228" s="4">
        <v>0.35694444444444445</v>
      </c>
      <c r="V228" s="4">
        <v>2.3611111111111138E-2</v>
      </c>
      <c r="W228" s="2">
        <v>34</v>
      </c>
      <c r="X228" s="2" t="s">
        <v>121</v>
      </c>
      <c r="Y228" s="6" t="str">
        <f>VLOOKUP(X228,Spp!A:B,2,FALSE)</f>
        <v>Scarus rubroviolaceus</v>
      </c>
      <c r="Z228" s="7">
        <f t="shared" si="22"/>
        <v>6</v>
      </c>
      <c r="AF228" s="2">
        <v>4</v>
      </c>
      <c r="AG228" s="2">
        <v>2</v>
      </c>
      <c r="AU228" s="2">
        <f>VLOOKUP(Y228,Spp!B:C,2,FALSE)</f>
        <v>1.3599999999999999E-2</v>
      </c>
      <c r="AV228" s="2">
        <f>VLOOKUP(Y228,Spp!B:D,3,FALSE)</f>
        <v>3.109</v>
      </c>
      <c r="AW228" s="2">
        <f t="shared" si="23"/>
        <v>7189.6640355330819</v>
      </c>
      <c r="AX228" s="2" t="e">
        <f t="shared" si="24"/>
        <v>#DIV/0!</v>
      </c>
      <c r="AY228" s="2" t="e">
        <f t="shared" si="25"/>
        <v>#DIV/0!</v>
      </c>
      <c r="AZ228" s="2" t="e">
        <f t="shared" si="26"/>
        <v>#DIV/0!</v>
      </c>
      <c r="BA228" s="2">
        <f t="shared" si="27"/>
        <v>0.17647058823529413</v>
      </c>
      <c r="BB228" s="2" t="s">
        <v>315</v>
      </c>
      <c r="BC228" s="2">
        <f>VLOOKUP(Y228,Spp!B:H,7,FALSE)</f>
        <v>2</v>
      </c>
      <c r="BD228" s="5" t="str">
        <f>VLOOKUP(Y228,GFQuimbayo!B:C,2,FALSE)</f>
        <v>HM</v>
      </c>
      <c r="BE228" s="5" t="str">
        <f>VLOOKUP(BD228,GFQuimbayo!E:F,2,FALSE)</f>
        <v>Macroalgae feeders</v>
      </c>
      <c r="BF228" s="2" t="str">
        <f>VLOOKUP(Y228,Spp!B:L,11,FALSE)</f>
        <v>LC</v>
      </c>
    </row>
    <row r="229" spans="1:58">
      <c r="A229" s="2" t="s">
        <v>40</v>
      </c>
      <c r="B229" s="2" t="s">
        <v>41</v>
      </c>
      <c r="C229" s="2" t="s">
        <v>220</v>
      </c>
      <c r="D229" s="2" t="s">
        <v>1444</v>
      </c>
      <c r="E229" s="2" t="s">
        <v>505</v>
      </c>
      <c r="F229" s="2" t="s">
        <v>43</v>
      </c>
      <c r="G229" s="22" t="s">
        <v>315</v>
      </c>
      <c r="H229" s="22" t="s">
        <v>315</v>
      </c>
      <c r="I229" s="9" t="s">
        <v>315</v>
      </c>
      <c r="K229" s="2">
        <v>0</v>
      </c>
      <c r="L229" s="11">
        <v>35197</v>
      </c>
      <c r="M229" s="2">
        <v>1996</v>
      </c>
      <c r="N229" s="2" t="s">
        <v>292</v>
      </c>
      <c r="O229" s="2" t="s">
        <v>136</v>
      </c>
      <c r="P229" s="11">
        <v>42106</v>
      </c>
      <c r="Q229" s="9">
        <v>13.5</v>
      </c>
      <c r="S229" s="22">
        <v>7.5</v>
      </c>
      <c r="T229" s="4">
        <v>0.33333333333333331</v>
      </c>
      <c r="U229" s="4">
        <v>0.35694444444444445</v>
      </c>
      <c r="V229" s="4">
        <v>2.3611111111111138E-2</v>
      </c>
      <c r="W229" s="2">
        <v>34</v>
      </c>
      <c r="X229" s="2" t="s">
        <v>123</v>
      </c>
      <c r="Y229" s="6" t="str">
        <f>VLOOKUP(X229,Spp!A:B,2,FALSE)</f>
        <v>Scorpaena mystes</v>
      </c>
      <c r="Z229" s="7">
        <f t="shared" si="22"/>
        <v>2</v>
      </c>
      <c r="AE229" s="2">
        <v>2</v>
      </c>
      <c r="AU229" s="2">
        <f>VLOOKUP(Y229,Spp!B:C,2,FALSE)</f>
        <v>1.95E-2</v>
      </c>
      <c r="AV229" s="2">
        <f>VLOOKUP(Y229,Spp!B:D,3,FALSE)</f>
        <v>3.0055999999999998</v>
      </c>
      <c r="AW229" s="2">
        <f t="shared" si="23"/>
        <v>620.45901219523091</v>
      </c>
      <c r="AX229" s="2" t="e">
        <f t="shared" si="24"/>
        <v>#DIV/0!</v>
      </c>
      <c r="AY229" s="2" t="e">
        <f t="shared" si="25"/>
        <v>#DIV/0!</v>
      </c>
      <c r="AZ229" s="2" t="e">
        <f t="shared" si="26"/>
        <v>#DIV/0!</v>
      </c>
      <c r="BA229" s="2">
        <f t="shared" si="27"/>
        <v>5.8823529411764705E-2</v>
      </c>
      <c r="BB229" s="2" t="s">
        <v>315</v>
      </c>
      <c r="BC229" s="2">
        <f>VLOOKUP(Y229,Spp!B:H,7,FALSE)</f>
        <v>3.8</v>
      </c>
      <c r="BD229" s="5" t="str">
        <f>VLOOKUP(Y229,GFQuimbayo!B:C,2,FALSE)</f>
        <v>PS</v>
      </c>
      <c r="BE229" s="5" t="str">
        <f>VLOOKUP(BD229,GFQuimbayo!E:F,2,FALSE)</f>
        <v>Piscivores</v>
      </c>
      <c r="BF229" s="2" t="str">
        <f>VLOOKUP(Y229,Spp!B:L,11,FALSE)</f>
        <v>LC</v>
      </c>
    </row>
    <row r="230" spans="1:58">
      <c r="A230" s="2" t="s">
        <v>40</v>
      </c>
      <c r="B230" s="2" t="s">
        <v>41</v>
      </c>
      <c r="C230" s="2" t="s">
        <v>220</v>
      </c>
      <c r="D230" s="2" t="s">
        <v>1444</v>
      </c>
      <c r="E230" s="2" t="s">
        <v>505</v>
      </c>
      <c r="F230" s="2" t="s">
        <v>43</v>
      </c>
      <c r="G230" s="22" t="s">
        <v>315</v>
      </c>
      <c r="H230" s="22" t="s">
        <v>315</v>
      </c>
      <c r="I230" s="9" t="s">
        <v>315</v>
      </c>
      <c r="K230" s="2">
        <v>0</v>
      </c>
      <c r="L230" s="11">
        <v>35197</v>
      </c>
      <c r="M230" s="2">
        <v>1996</v>
      </c>
      <c r="N230" s="2" t="s">
        <v>292</v>
      </c>
      <c r="O230" s="2" t="s">
        <v>136</v>
      </c>
      <c r="P230" s="11">
        <v>42106</v>
      </c>
      <c r="Q230" s="9">
        <v>13.5</v>
      </c>
      <c r="S230" s="22">
        <v>7.5</v>
      </c>
      <c r="T230" s="4">
        <v>0.33333333333333331</v>
      </c>
      <c r="U230" s="4">
        <v>0.35694444444444445</v>
      </c>
      <c r="V230" s="4">
        <v>2.3611111111111138E-2</v>
      </c>
      <c r="W230" s="2">
        <v>34</v>
      </c>
      <c r="X230" s="2" t="s">
        <v>57</v>
      </c>
      <c r="Y230" s="6" t="str">
        <f>VLOOKUP(X230,Spp!A:B,2,FALSE)</f>
        <v>Serranus psittacinus</v>
      </c>
      <c r="Z230" s="7">
        <f t="shared" si="22"/>
        <v>23</v>
      </c>
      <c r="AA230" s="2">
        <v>12</v>
      </c>
      <c r="AC230" s="2">
        <v>8</v>
      </c>
      <c r="AD230" s="2">
        <v>3</v>
      </c>
      <c r="AU230" s="2">
        <f>VLOOKUP(Y230,Spp!B:C,2,FALSE)</f>
        <v>1.9300000000000001E-2</v>
      </c>
      <c r="AV230" s="2">
        <f>VLOOKUP(Y230,Spp!B:D,3,FALSE)</f>
        <v>2.8511000000000002</v>
      </c>
      <c r="AW230" s="2">
        <f t="shared" si="23"/>
        <v>412.82424971585687</v>
      </c>
      <c r="AX230" s="2" t="e">
        <f t="shared" si="24"/>
        <v>#DIV/0!</v>
      </c>
      <c r="AY230" s="2" t="e">
        <f t="shared" si="25"/>
        <v>#DIV/0!</v>
      </c>
      <c r="AZ230" s="2" t="e">
        <f t="shared" si="26"/>
        <v>#DIV/0!</v>
      </c>
      <c r="BA230" s="2">
        <f t="shared" si="27"/>
        <v>0.67647058823529416</v>
      </c>
      <c r="BB230" s="2" t="s">
        <v>315</v>
      </c>
      <c r="BC230" s="2">
        <f>VLOOKUP(Y230,Spp!B:H,7,FALSE)</f>
        <v>3.6</v>
      </c>
      <c r="BD230" s="5" t="str">
        <f>VLOOKUP(Y230,GFQuimbayo!B:C,2,FALSE)</f>
        <v>PS</v>
      </c>
      <c r="BE230" s="5" t="str">
        <f>VLOOKUP(BD230,GFQuimbayo!E:F,2,FALSE)</f>
        <v>Piscivores</v>
      </c>
      <c r="BF230" s="2" t="str">
        <f>VLOOKUP(Y230,Spp!B:L,11,FALSE)</f>
        <v>LC</v>
      </c>
    </row>
    <row r="231" spans="1:58">
      <c r="A231" s="2" t="s">
        <v>40</v>
      </c>
      <c r="B231" s="2" t="s">
        <v>41</v>
      </c>
      <c r="C231" s="2" t="s">
        <v>220</v>
      </c>
      <c r="D231" s="2" t="s">
        <v>1444</v>
      </c>
      <c r="E231" s="2" t="s">
        <v>505</v>
      </c>
      <c r="F231" s="2" t="s">
        <v>43</v>
      </c>
      <c r="G231" s="22" t="s">
        <v>315</v>
      </c>
      <c r="H231" s="22" t="s">
        <v>315</v>
      </c>
      <c r="I231" s="9" t="s">
        <v>315</v>
      </c>
      <c r="K231" s="2">
        <v>0</v>
      </c>
      <c r="L231" s="11">
        <v>35197</v>
      </c>
      <c r="M231" s="2">
        <v>1996</v>
      </c>
      <c r="N231" s="2" t="s">
        <v>292</v>
      </c>
      <c r="O231" s="2" t="s">
        <v>136</v>
      </c>
      <c r="P231" s="11">
        <v>42106</v>
      </c>
      <c r="Q231" s="9">
        <v>13.5</v>
      </c>
      <c r="S231" s="22">
        <v>7.5</v>
      </c>
      <c r="T231" s="4">
        <v>0.33333333333333331</v>
      </c>
      <c r="U231" s="4">
        <v>0.35694444444444445</v>
      </c>
      <c r="V231" s="4">
        <v>2.3611111111111138E-2</v>
      </c>
      <c r="W231" s="2">
        <v>34</v>
      </c>
      <c r="X231" s="2" t="s">
        <v>87</v>
      </c>
      <c r="Y231" s="6" t="str">
        <f>VLOOKUP(X231,Spp!A:B,2,FALSE)</f>
        <v>Stegastes acapulcoensis</v>
      </c>
      <c r="Z231" s="7">
        <f t="shared" si="22"/>
        <v>88</v>
      </c>
      <c r="AA231" s="2">
        <v>17</v>
      </c>
      <c r="AB231" s="2">
        <v>21</v>
      </c>
      <c r="AD231" s="2">
        <v>50</v>
      </c>
      <c r="AU231" s="2">
        <f>VLOOKUP(Y231,Spp!B:C,2,FALSE)</f>
        <v>3.49E-2</v>
      </c>
      <c r="AV231" s="2">
        <f>VLOOKUP(Y231,Spp!B:D,3,FALSE)</f>
        <v>2.9108999999999998</v>
      </c>
      <c r="AW231" s="2">
        <f t="shared" si="23"/>
        <v>7513.8682256146149</v>
      </c>
      <c r="AX231" s="2" t="e">
        <f t="shared" si="24"/>
        <v>#DIV/0!</v>
      </c>
      <c r="AY231" s="2" t="e">
        <f t="shared" si="25"/>
        <v>#DIV/0!</v>
      </c>
      <c r="AZ231" s="2" t="e">
        <f t="shared" si="26"/>
        <v>#DIV/0!</v>
      </c>
      <c r="BA231" s="2">
        <f t="shared" si="27"/>
        <v>2.5882352941176472</v>
      </c>
      <c r="BB231" s="2" t="s">
        <v>315</v>
      </c>
      <c r="BC231" s="2">
        <f>VLOOKUP(Y231,Spp!B:H,7,FALSE)</f>
        <v>2</v>
      </c>
      <c r="BD231" s="5" t="str">
        <f>VLOOKUP(Y231,GFQuimbayo!B:C,2,FALSE)</f>
        <v>HD</v>
      </c>
      <c r="BE231" s="5" t="str">
        <f>VLOOKUP(BD231,GFQuimbayo!E:F,2,FALSE)</f>
        <v>Detritivores</v>
      </c>
      <c r="BF231" s="2" t="str">
        <f>VLOOKUP(Y231,Spp!B:L,11,FALSE)</f>
        <v>LC</v>
      </c>
    </row>
    <row r="232" spans="1:58">
      <c r="A232" s="2" t="s">
        <v>40</v>
      </c>
      <c r="B232" s="2" t="s">
        <v>41</v>
      </c>
      <c r="C232" s="2" t="s">
        <v>220</v>
      </c>
      <c r="D232" s="2" t="s">
        <v>1444</v>
      </c>
      <c r="E232" s="2" t="s">
        <v>505</v>
      </c>
      <c r="F232" s="2" t="s">
        <v>43</v>
      </c>
      <c r="G232" s="22" t="s">
        <v>315</v>
      </c>
      <c r="H232" s="22" t="s">
        <v>315</v>
      </c>
      <c r="I232" s="9" t="s">
        <v>315</v>
      </c>
      <c r="K232" s="2">
        <v>0</v>
      </c>
      <c r="L232" s="11">
        <v>35197</v>
      </c>
      <c r="M232" s="2">
        <v>1996</v>
      </c>
      <c r="N232" s="2" t="s">
        <v>292</v>
      </c>
      <c r="O232" s="2" t="s">
        <v>136</v>
      </c>
      <c r="P232" s="11">
        <v>42106</v>
      </c>
      <c r="Q232" s="9">
        <v>13.5</v>
      </c>
      <c r="S232" s="22">
        <v>7.5</v>
      </c>
      <c r="T232" s="4">
        <v>0.33333333333333331</v>
      </c>
      <c r="U232" s="4">
        <v>0.35694444444444445</v>
      </c>
      <c r="V232" s="4">
        <v>2.3611111111111138E-2</v>
      </c>
      <c r="W232" s="2">
        <v>34</v>
      </c>
      <c r="X232" s="2" t="s">
        <v>74</v>
      </c>
      <c r="Y232" s="6" t="str">
        <f>VLOOKUP(X232,Spp!A:B,2,FALSE)</f>
        <v>Stegastes flavilatus</v>
      </c>
      <c r="Z232" s="7">
        <f t="shared" si="22"/>
        <v>48</v>
      </c>
      <c r="AA232" s="2">
        <v>9</v>
      </c>
      <c r="AB232" s="2">
        <v>39</v>
      </c>
      <c r="AU232" s="2">
        <f>VLOOKUP(Y232,Spp!B:C,2,FALSE)</f>
        <v>3.49E-2</v>
      </c>
      <c r="AV232" s="2">
        <f>VLOOKUP(Y232,Spp!B:D,3,FALSE)</f>
        <v>2.9108999999999998</v>
      </c>
      <c r="AW232" s="2">
        <f t="shared" si="23"/>
        <v>484.37345613119572</v>
      </c>
      <c r="AX232" s="2" t="e">
        <f t="shared" si="24"/>
        <v>#DIV/0!</v>
      </c>
      <c r="AY232" s="2" t="e">
        <f t="shared" si="25"/>
        <v>#DIV/0!</v>
      </c>
      <c r="AZ232" s="2" t="e">
        <f t="shared" si="26"/>
        <v>#DIV/0!</v>
      </c>
      <c r="BA232" s="2">
        <f t="shared" si="27"/>
        <v>1.411764705882353</v>
      </c>
      <c r="BB232" s="2" t="s">
        <v>315</v>
      </c>
      <c r="BC232" s="2">
        <f>VLOOKUP(Y232,Spp!B:H,7,FALSE)</f>
        <v>2</v>
      </c>
      <c r="BD232" s="5" t="str">
        <f>VLOOKUP(Y232,GFQuimbayo!B:C,2,FALSE)</f>
        <v>HD</v>
      </c>
      <c r="BE232" s="5" t="str">
        <f>VLOOKUP(BD232,GFQuimbayo!E:F,2,FALSE)</f>
        <v>Detritivores</v>
      </c>
      <c r="BF232" s="2" t="str">
        <f>VLOOKUP(Y232,Spp!B:L,11,FALSE)</f>
        <v>LC</v>
      </c>
    </row>
    <row r="233" spans="1:58">
      <c r="A233" s="2" t="s">
        <v>40</v>
      </c>
      <c r="B233" s="2" t="s">
        <v>41</v>
      </c>
      <c r="C233" s="2" t="s">
        <v>220</v>
      </c>
      <c r="D233" s="2" t="s">
        <v>1444</v>
      </c>
      <c r="E233" s="2" t="s">
        <v>505</v>
      </c>
      <c r="F233" s="2" t="s">
        <v>43</v>
      </c>
      <c r="G233" s="22" t="s">
        <v>315</v>
      </c>
      <c r="H233" s="22" t="s">
        <v>315</v>
      </c>
      <c r="I233" s="9" t="s">
        <v>315</v>
      </c>
      <c r="K233" s="2">
        <v>0</v>
      </c>
      <c r="L233" s="11">
        <v>35197</v>
      </c>
      <c r="M233" s="2">
        <v>1996</v>
      </c>
      <c r="N233" s="2" t="s">
        <v>292</v>
      </c>
      <c r="O233" s="2" t="s">
        <v>136</v>
      </c>
      <c r="P233" s="11">
        <v>42106</v>
      </c>
      <c r="Q233" s="9">
        <v>13.5</v>
      </c>
      <c r="S233" s="22">
        <v>7.5</v>
      </c>
      <c r="T233" s="4">
        <v>0.33333333333333331</v>
      </c>
      <c r="U233" s="4">
        <v>0.35694444444444445</v>
      </c>
      <c r="V233" s="4">
        <v>2.3611111111111138E-2</v>
      </c>
      <c r="W233" s="2">
        <v>34</v>
      </c>
      <c r="X233" s="2" t="s">
        <v>80</v>
      </c>
      <c r="Y233" s="6" t="str">
        <f>VLOOKUP(X233,Spp!A:B,2,FALSE)</f>
        <v>Sufflamen verres</v>
      </c>
      <c r="Z233" s="7">
        <f t="shared" si="22"/>
        <v>44</v>
      </c>
      <c r="AE233" s="2">
        <v>12</v>
      </c>
      <c r="AF233" s="2">
        <v>32</v>
      </c>
      <c r="AU233" s="2">
        <f>VLOOKUP(Y233,Spp!B:C,2,FALSE)</f>
        <v>2.4899999999999999E-2</v>
      </c>
      <c r="AV233" s="2">
        <f>VLOOKUP(Y233,Spp!B:D,3,FALSE)</f>
        <v>3.0129999999999999</v>
      </c>
      <c r="AW233" s="2">
        <f t="shared" si="23"/>
        <v>40647.108005684393</v>
      </c>
      <c r="AX233" s="2" t="e">
        <f t="shared" si="24"/>
        <v>#DIV/0!</v>
      </c>
      <c r="AY233" s="2" t="e">
        <f t="shared" si="25"/>
        <v>#DIV/0!</v>
      </c>
      <c r="AZ233" s="2" t="e">
        <f t="shared" si="26"/>
        <v>#DIV/0!</v>
      </c>
      <c r="BA233" s="2">
        <f t="shared" si="27"/>
        <v>1.2941176470588236</v>
      </c>
      <c r="BB233" s="2" t="s">
        <v>315</v>
      </c>
      <c r="BC233" s="2">
        <f>VLOOKUP(Y233,Spp!B:H,7,FALSE)</f>
        <v>3.3</v>
      </c>
      <c r="BD233" s="5" t="str">
        <f>VLOOKUP(Y233,GFQuimbayo!B:C,2,FALSE)</f>
        <v>IN</v>
      </c>
      <c r="BE233" s="5" t="str">
        <f>VLOOKUP(BD233,GFQuimbayo!E:F,2,FALSE)</f>
        <v>Invertebrivores</v>
      </c>
      <c r="BF233" s="2" t="str">
        <f>VLOOKUP(Y233,Spp!B:L,11,FALSE)</f>
        <v>LC</v>
      </c>
    </row>
    <row r="234" spans="1:58">
      <c r="A234" s="2" t="s">
        <v>40</v>
      </c>
      <c r="B234" s="2" t="s">
        <v>41</v>
      </c>
      <c r="C234" s="2" t="s">
        <v>220</v>
      </c>
      <c r="D234" s="2" t="s">
        <v>1444</v>
      </c>
      <c r="E234" s="2" t="s">
        <v>505</v>
      </c>
      <c r="F234" s="2" t="s">
        <v>43</v>
      </c>
      <c r="G234" s="22" t="s">
        <v>315</v>
      </c>
      <c r="H234" s="22" t="s">
        <v>315</v>
      </c>
      <c r="I234" s="9" t="s">
        <v>315</v>
      </c>
      <c r="K234" s="2">
        <v>0</v>
      </c>
      <c r="L234" s="11">
        <v>35197</v>
      </c>
      <c r="M234" s="2">
        <v>1996</v>
      </c>
      <c r="N234" s="2" t="s">
        <v>292</v>
      </c>
      <c r="O234" s="2" t="s">
        <v>136</v>
      </c>
      <c r="P234" s="11">
        <v>42106</v>
      </c>
      <c r="Q234" s="9">
        <v>13.5</v>
      </c>
      <c r="S234" s="22">
        <v>7.5</v>
      </c>
      <c r="T234" s="4">
        <v>0.33333333333333331</v>
      </c>
      <c r="U234" s="4">
        <v>0.35694444444444445</v>
      </c>
      <c r="V234" s="4">
        <v>2.3611111111111138E-2</v>
      </c>
      <c r="W234" s="2">
        <v>34</v>
      </c>
      <c r="X234" s="2" t="s">
        <v>309</v>
      </c>
      <c r="Y234" s="6" t="str">
        <f>VLOOKUP(X234,Spp!A:B,2,FALSE)</f>
        <v>Seriola lalandi</v>
      </c>
      <c r="Z234" s="7">
        <f t="shared" si="22"/>
        <v>2</v>
      </c>
      <c r="AC234" s="2">
        <v>2</v>
      </c>
      <c r="AU234" s="2">
        <f>VLOOKUP(Y234,Spp!B:C,2,FALSE)</f>
        <v>2.46E-2</v>
      </c>
      <c r="AV234" s="2">
        <f>VLOOKUP(Y234,Spp!B:D,3,FALSE)</f>
        <v>2.8450000000000002</v>
      </c>
      <c r="AW234" s="2">
        <f t="shared" si="23"/>
        <v>64.964199261833414</v>
      </c>
      <c r="AX234" s="2" t="e">
        <f t="shared" si="24"/>
        <v>#DIV/0!</v>
      </c>
      <c r="AY234" s="2" t="e">
        <f t="shared" si="25"/>
        <v>#DIV/0!</v>
      </c>
      <c r="AZ234" s="2" t="e">
        <f t="shared" si="26"/>
        <v>#DIV/0!</v>
      </c>
      <c r="BA234" s="2">
        <f t="shared" si="27"/>
        <v>5.8823529411764705E-2</v>
      </c>
      <c r="BB234" s="2" t="s">
        <v>315</v>
      </c>
      <c r="BC234" s="2">
        <f>VLOOKUP(Y234,Spp!B:H,7,FALSE)</f>
        <v>4</v>
      </c>
      <c r="BD234" s="5" t="str">
        <f>VLOOKUP(Y234,GFQuimbayo!B:C,2,FALSE)</f>
        <v>PS</v>
      </c>
      <c r="BE234" s="5" t="str">
        <f>VLOOKUP(BD234,GFQuimbayo!E:F,2,FALSE)</f>
        <v>Piscivores</v>
      </c>
      <c r="BF234" s="2" t="str">
        <f>VLOOKUP(Y234,Spp!B:L,11,FALSE)</f>
        <v>NE</v>
      </c>
    </row>
    <row r="235" spans="1:58">
      <c r="A235" s="2" t="s">
        <v>40</v>
      </c>
      <c r="B235" s="2" t="s">
        <v>41</v>
      </c>
      <c r="C235" s="2" t="s">
        <v>220</v>
      </c>
      <c r="D235" s="2" t="s">
        <v>1444</v>
      </c>
      <c r="E235" s="2" t="s">
        <v>505</v>
      </c>
      <c r="F235" s="2" t="s">
        <v>43</v>
      </c>
      <c r="G235" s="22" t="s">
        <v>315</v>
      </c>
      <c r="H235" s="22" t="s">
        <v>315</v>
      </c>
      <c r="I235" s="9" t="s">
        <v>315</v>
      </c>
      <c r="K235" s="2">
        <v>0</v>
      </c>
      <c r="L235" s="11">
        <v>35197</v>
      </c>
      <c r="M235" s="2">
        <v>1996</v>
      </c>
      <c r="N235" s="2" t="s">
        <v>292</v>
      </c>
      <c r="O235" s="2" t="s">
        <v>136</v>
      </c>
      <c r="P235" s="11">
        <v>42106</v>
      </c>
      <c r="Q235" s="9">
        <v>13.5</v>
      </c>
      <c r="S235" s="22">
        <v>7.5</v>
      </c>
      <c r="T235" s="4">
        <v>0.33333333333333331</v>
      </c>
      <c r="U235" s="4">
        <v>0.35694444444444445</v>
      </c>
      <c r="V235" s="4">
        <v>2.3611111111111138E-2</v>
      </c>
      <c r="W235" s="2">
        <v>34</v>
      </c>
      <c r="X235" s="2" t="s">
        <v>107</v>
      </c>
      <c r="Y235" s="6" t="str">
        <f>VLOOKUP(X235,Spp!A:B,2,FALSE)</f>
        <v>Thalassoma lucasanum</v>
      </c>
      <c r="Z235" s="7">
        <f t="shared" si="22"/>
        <v>47</v>
      </c>
      <c r="AC235" s="2">
        <v>40</v>
      </c>
      <c r="AD235" s="2">
        <v>7</v>
      </c>
      <c r="AU235" s="2">
        <f>VLOOKUP(Y235,Spp!B:C,2,FALSE)</f>
        <v>1.261E-2</v>
      </c>
      <c r="AV235" s="2">
        <f>VLOOKUP(Y235,Spp!B:D,3,FALSE)</f>
        <v>2.8782999999999999</v>
      </c>
      <c r="AW235" s="2">
        <f t="shared" si="23"/>
        <v>1058.3800570350827</v>
      </c>
      <c r="AX235" s="2" t="e">
        <f t="shared" si="24"/>
        <v>#DIV/0!</v>
      </c>
      <c r="AY235" s="2" t="e">
        <f t="shared" si="25"/>
        <v>#DIV/0!</v>
      </c>
      <c r="AZ235" s="2" t="e">
        <f t="shared" si="26"/>
        <v>#DIV/0!</v>
      </c>
      <c r="BA235" s="2">
        <f t="shared" si="27"/>
        <v>1.3823529411764706</v>
      </c>
      <c r="BB235" s="2" t="s">
        <v>315</v>
      </c>
      <c r="BC235" s="2">
        <f>VLOOKUP(Y235,Spp!B:H,7,FALSE)</f>
        <v>3.5</v>
      </c>
      <c r="BD235" s="5" t="str">
        <f>VLOOKUP(Y235,GFQuimbayo!B:C,2,FALSE)</f>
        <v>IN</v>
      </c>
      <c r="BE235" s="5" t="str">
        <f>VLOOKUP(BD235,GFQuimbayo!E:F,2,FALSE)</f>
        <v>Invertebrivores</v>
      </c>
      <c r="BF235" s="2" t="str">
        <f>VLOOKUP(Y235,Spp!B:L,11,FALSE)</f>
        <v>LC</v>
      </c>
    </row>
    <row r="236" spans="1:58">
      <c r="A236" s="2" t="s">
        <v>40</v>
      </c>
      <c r="B236" s="2" t="s">
        <v>41</v>
      </c>
      <c r="C236" s="2" t="s">
        <v>220</v>
      </c>
      <c r="D236" s="2" t="s">
        <v>1444</v>
      </c>
      <c r="E236" s="2" t="s">
        <v>505</v>
      </c>
      <c r="F236" s="2" t="s">
        <v>43</v>
      </c>
      <c r="G236" s="22" t="s">
        <v>315</v>
      </c>
      <c r="H236" s="22" t="s">
        <v>315</v>
      </c>
      <c r="I236" s="9" t="s">
        <v>315</v>
      </c>
      <c r="K236" s="2">
        <v>0</v>
      </c>
      <c r="L236" s="11">
        <v>35197</v>
      </c>
      <c r="M236" s="2">
        <v>1996</v>
      </c>
      <c r="N236" s="2" t="s">
        <v>292</v>
      </c>
      <c r="O236" s="2" t="s">
        <v>136</v>
      </c>
      <c r="P236" s="11">
        <v>42106</v>
      </c>
      <c r="Q236" s="9">
        <v>13.5</v>
      </c>
      <c r="S236" s="22">
        <v>7.5</v>
      </c>
      <c r="T236" s="4">
        <v>0.33333333333333331</v>
      </c>
      <c r="U236" s="4">
        <v>0.35694444444444445</v>
      </c>
      <c r="V236" s="4">
        <v>2.3611111111111138E-2</v>
      </c>
      <c r="W236" s="2">
        <v>34</v>
      </c>
      <c r="X236" s="2" t="s">
        <v>310</v>
      </c>
      <c r="Y236" s="6" t="str">
        <f>VLOOKUP(X236,Spp!A:B,2,FALSE)</f>
        <v>Triaenodon obesus</v>
      </c>
      <c r="Z236" s="7">
        <f t="shared" si="22"/>
        <v>1</v>
      </c>
      <c r="AP236" s="2">
        <v>1</v>
      </c>
      <c r="AU236" s="2">
        <f>VLOOKUP(Y236,Spp!B:C,2,FALSE)</f>
        <v>1.5E-3</v>
      </c>
      <c r="AV236" s="2">
        <f>VLOOKUP(Y236,Spp!B:D,3,FALSE)</f>
        <v>3.3820000000000001</v>
      </c>
      <c r="AW236" s="2">
        <f t="shared" si="23"/>
        <v>73009.867651541092</v>
      </c>
      <c r="AX236" s="2" t="e">
        <f t="shared" si="24"/>
        <v>#DIV/0!</v>
      </c>
      <c r="AY236" s="2" t="e">
        <f t="shared" si="25"/>
        <v>#DIV/0!</v>
      </c>
      <c r="AZ236" s="2" t="e">
        <f t="shared" si="26"/>
        <v>#DIV/0!</v>
      </c>
      <c r="BA236" s="2">
        <f t="shared" si="27"/>
        <v>2.9411764705882353E-2</v>
      </c>
      <c r="BB236" s="2" t="s">
        <v>315</v>
      </c>
      <c r="BC236" s="2">
        <f>VLOOKUP(Y236,Spp!B:H,7,FALSE)</f>
        <v>4.2</v>
      </c>
      <c r="BD236" s="5" t="str">
        <f>VLOOKUP(Y236,GFQuimbayo!B:C,2,FALSE)</f>
        <v>PS</v>
      </c>
      <c r="BE236" s="5" t="str">
        <f>VLOOKUP(BD236,GFQuimbayo!E:F,2,FALSE)</f>
        <v>Piscivores</v>
      </c>
      <c r="BF236" s="2" t="str">
        <f>VLOOKUP(Y236,Spp!B:L,11,FALSE)</f>
        <v>NT</v>
      </c>
    </row>
    <row r="237" spans="1:58">
      <c r="A237" s="2" t="s">
        <v>40</v>
      </c>
      <c r="B237" s="2" t="s">
        <v>41</v>
      </c>
      <c r="C237" s="2" t="s">
        <v>212</v>
      </c>
      <c r="D237" s="2" t="s">
        <v>212</v>
      </c>
      <c r="E237" s="2" t="s">
        <v>504</v>
      </c>
      <c r="F237" s="2" t="s">
        <v>43</v>
      </c>
      <c r="G237" s="22" t="s">
        <v>315</v>
      </c>
      <c r="H237" s="22" t="s">
        <v>315</v>
      </c>
      <c r="I237" s="9" t="s">
        <v>315</v>
      </c>
      <c r="K237" s="2">
        <v>0</v>
      </c>
      <c r="L237" s="11">
        <v>35197</v>
      </c>
      <c r="M237" s="2">
        <v>1996</v>
      </c>
      <c r="N237" s="2" t="s">
        <v>292</v>
      </c>
      <c r="O237" s="2" t="s">
        <v>136</v>
      </c>
      <c r="P237" s="11">
        <v>42106</v>
      </c>
      <c r="Q237" s="9">
        <v>4.5</v>
      </c>
      <c r="S237" s="22">
        <v>3</v>
      </c>
      <c r="T237" s="4">
        <v>0.61111111111111105</v>
      </c>
      <c r="U237" s="4">
        <v>0.62847222222222221</v>
      </c>
      <c r="V237" s="4">
        <v>1.736111111111116E-2</v>
      </c>
      <c r="W237" s="2">
        <v>25</v>
      </c>
      <c r="X237" s="2" t="s">
        <v>103</v>
      </c>
      <c r="Y237" s="6" t="str">
        <f>VLOOKUP(X237,Spp!A:B,2,FALSE)</f>
        <v>Apogon dovii</v>
      </c>
      <c r="Z237" s="7">
        <f t="shared" si="22"/>
        <v>20</v>
      </c>
      <c r="AB237" s="2">
        <v>20</v>
      </c>
      <c r="AU237" s="2">
        <f>VLOOKUP(Y237,Spp!B:C,2,FALSE)</f>
        <v>1.41E-2</v>
      </c>
      <c r="AV237" s="2">
        <f>VLOOKUP(Y237,Spp!B:D,3,FALSE)</f>
        <v>3.1286</v>
      </c>
      <c r="AW237" s="2">
        <f t="shared" si="23"/>
        <v>154.15789695104471</v>
      </c>
      <c r="AX237" s="2" t="e">
        <f t="shared" si="24"/>
        <v>#DIV/0!</v>
      </c>
      <c r="AY237" s="2" t="e">
        <f t="shared" si="25"/>
        <v>#DIV/0!</v>
      </c>
      <c r="AZ237" s="2" t="e">
        <f t="shared" si="26"/>
        <v>#DIV/0!</v>
      </c>
      <c r="BA237" s="2">
        <f t="shared" si="27"/>
        <v>0.8</v>
      </c>
      <c r="BB237" s="2" t="s">
        <v>315</v>
      </c>
      <c r="BC237" s="2">
        <f>VLOOKUP(Y237,Spp!B:H,7,FALSE)</f>
        <v>3.4</v>
      </c>
      <c r="BD237" s="5" t="str">
        <f>VLOOKUP(Y237,GFQuimbayo!B:C,2,FALSE)</f>
        <v>PK</v>
      </c>
      <c r="BE237" s="5" t="str">
        <f>VLOOKUP(BD237,GFQuimbayo!E:F,2,FALSE)</f>
        <v>Planktivores</v>
      </c>
      <c r="BF237" s="2" t="str">
        <f>VLOOKUP(Y237,Spp!B:L,11,FALSE)</f>
        <v>LC</v>
      </c>
    </row>
    <row r="238" spans="1:58">
      <c r="A238" s="2" t="s">
        <v>40</v>
      </c>
      <c r="B238" s="2" t="s">
        <v>41</v>
      </c>
      <c r="C238" s="2" t="s">
        <v>212</v>
      </c>
      <c r="D238" s="2" t="s">
        <v>212</v>
      </c>
      <c r="E238" s="2" t="s">
        <v>504</v>
      </c>
      <c r="F238" s="2" t="s">
        <v>43</v>
      </c>
      <c r="G238" s="22" t="s">
        <v>315</v>
      </c>
      <c r="H238" s="22" t="s">
        <v>315</v>
      </c>
      <c r="I238" s="9" t="s">
        <v>315</v>
      </c>
      <c r="K238" s="2">
        <v>0</v>
      </c>
      <c r="L238" s="11">
        <v>35197</v>
      </c>
      <c r="M238" s="2">
        <v>1996</v>
      </c>
      <c r="N238" s="2" t="s">
        <v>292</v>
      </c>
      <c r="O238" s="2" t="s">
        <v>136</v>
      </c>
      <c r="P238" s="11">
        <v>42106</v>
      </c>
      <c r="Q238" s="9">
        <v>4.5</v>
      </c>
      <c r="S238" s="22">
        <v>3</v>
      </c>
      <c r="T238" s="4">
        <v>0.61111111111111105</v>
      </c>
      <c r="U238" s="4">
        <v>0.62847222222222221</v>
      </c>
      <c r="V238" s="4">
        <v>1.736111111111116E-2</v>
      </c>
      <c r="W238" s="2">
        <v>25</v>
      </c>
      <c r="X238" s="2" t="s">
        <v>45</v>
      </c>
      <c r="Y238" s="6" t="str">
        <f>VLOOKUP(X238,Spp!A:B,2,FALSE)</f>
        <v>Canthigaster punctatissima</v>
      </c>
      <c r="Z238" s="7">
        <f t="shared" si="22"/>
        <v>5</v>
      </c>
      <c r="AB238" s="2">
        <v>5</v>
      </c>
      <c r="AU238" s="2">
        <f>VLOOKUP(Y238,Spp!B:C,2,FALSE)</f>
        <v>1.9699999999999999E-2</v>
      </c>
      <c r="AV238" s="2">
        <f>VLOOKUP(Y238,Spp!B:D,3,FALSE)</f>
        <v>2.9174000000000002</v>
      </c>
      <c r="AW238" s="2">
        <f t="shared" si="23"/>
        <v>35.183574540527559</v>
      </c>
      <c r="AX238" s="2" t="e">
        <f t="shared" si="24"/>
        <v>#DIV/0!</v>
      </c>
      <c r="AY238" s="2" t="e">
        <f t="shared" si="25"/>
        <v>#DIV/0!</v>
      </c>
      <c r="AZ238" s="2" t="e">
        <f t="shared" si="26"/>
        <v>#DIV/0!</v>
      </c>
      <c r="BA238" s="2">
        <f t="shared" si="27"/>
        <v>0.2</v>
      </c>
      <c r="BB238" s="2" t="s">
        <v>315</v>
      </c>
      <c r="BC238" s="2">
        <f>VLOOKUP(Y238,Spp!B:H,7,FALSE)</f>
        <v>3</v>
      </c>
      <c r="BD238" s="5" t="str">
        <f>VLOOKUP(Y238,GFQuimbayo!B:C,2,FALSE)</f>
        <v>IN</v>
      </c>
      <c r="BE238" s="5" t="str">
        <f>VLOOKUP(BD238,GFQuimbayo!E:F,2,FALSE)</f>
        <v>Invertebrivores</v>
      </c>
      <c r="BF238" s="2" t="str">
        <f>VLOOKUP(Y238,Spp!B:L,11,FALSE)</f>
        <v>LC</v>
      </c>
    </row>
    <row r="239" spans="1:58">
      <c r="A239" s="2" t="s">
        <v>40</v>
      </c>
      <c r="B239" s="2" t="s">
        <v>41</v>
      </c>
      <c r="C239" s="2" t="s">
        <v>212</v>
      </c>
      <c r="D239" s="2" t="s">
        <v>212</v>
      </c>
      <c r="E239" s="2" t="s">
        <v>504</v>
      </c>
      <c r="F239" s="2" t="s">
        <v>43</v>
      </c>
      <c r="G239" s="22" t="s">
        <v>315</v>
      </c>
      <c r="H239" s="22" t="s">
        <v>315</v>
      </c>
      <c r="I239" s="9" t="s">
        <v>315</v>
      </c>
      <c r="K239" s="2">
        <v>0</v>
      </c>
      <c r="L239" s="11">
        <v>35197</v>
      </c>
      <c r="M239" s="2">
        <v>1996</v>
      </c>
      <c r="N239" s="2" t="s">
        <v>292</v>
      </c>
      <c r="O239" s="2" t="s">
        <v>136</v>
      </c>
      <c r="P239" s="11">
        <v>42106</v>
      </c>
      <c r="Q239" s="9">
        <v>4.5</v>
      </c>
      <c r="S239" s="22">
        <v>3</v>
      </c>
      <c r="T239" s="4">
        <v>0.61111111111111105</v>
      </c>
      <c r="U239" s="4">
        <v>0.62847222222222221</v>
      </c>
      <c r="V239" s="4">
        <v>1.736111111111116E-2</v>
      </c>
      <c r="W239" s="2">
        <v>25</v>
      </c>
      <c r="X239" s="2" t="s">
        <v>70</v>
      </c>
      <c r="Y239" s="6" t="str">
        <f>VLOOKUP(X239,Spp!A:B,2,FALSE)</f>
        <v>Chaetodon humeralis</v>
      </c>
      <c r="Z239" s="7">
        <f t="shared" si="22"/>
        <v>9</v>
      </c>
      <c r="AB239" s="2">
        <v>3</v>
      </c>
      <c r="AD239" s="2">
        <v>6</v>
      </c>
      <c r="AU239" s="2">
        <f>VLOOKUP(Y239,Spp!B:C,2,FALSE)</f>
        <v>2.9600000000000001E-2</v>
      </c>
      <c r="AV239" s="2">
        <f>VLOOKUP(Y239,Spp!B:D,3,FALSE)</f>
        <v>2.9895</v>
      </c>
      <c r="AW239" s="2">
        <f t="shared" si="23"/>
        <v>960.32351509565467</v>
      </c>
      <c r="AX239" s="2" t="e">
        <f t="shared" si="24"/>
        <v>#DIV/0!</v>
      </c>
      <c r="AY239" s="2" t="e">
        <f t="shared" si="25"/>
        <v>#DIV/0!</v>
      </c>
      <c r="AZ239" s="2" t="e">
        <f t="shared" si="26"/>
        <v>#DIV/0!</v>
      </c>
      <c r="BA239" s="2">
        <f t="shared" si="27"/>
        <v>0.36</v>
      </c>
      <c r="BB239" s="2" t="s">
        <v>315</v>
      </c>
      <c r="BC239" s="2">
        <f>VLOOKUP(Y239,Spp!B:H,7,FALSE)</f>
        <v>2.7</v>
      </c>
      <c r="BD239" s="5" t="str">
        <f>VLOOKUP(Y239,GFQuimbayo!B:C,2,FALSE)</f>
        <v>OM</v>
      </c>
      <c r="BE239" s="5" t="str">
        <f>VLOOKUP(BD239,GFQuimbayo!E:F,2,FALSE)</f>
        <v>Omnivores</v>
      </c>
      <c r="BF239" s="2" t="str">
        <f>VLOOKUP(Y239,Spp!B:L,11,FALSE)</f>
        <v>LC</v>
      </c>
    </row>
    <row r="240" spans="1:58">
      <c r="A240" s="2" t="s">
        <v>40</v>
      </c>
      <c r="B240" s="2" t="s">
        <v>41</v>
      </c>
      <c r="C240" s="2" t="s">
        <v>212</v>
      </c>
      <c r="D240" s="2" t="s">
        <v>212</v>
      </c>
      <c r="E240" s="2" t="s">
        <v>504</v>
      </c>
      <c r="F240" s="2" t="s">
        <v>43</v>
      </c>
      <c r="G240" s="22" t="s">
        <v>315</v>
      </c>
      <c r="H240" s="22" t="s">
        <v>315</v>
      </c>
      <c r="I240" s="9" t="s">
        <v>315</v>
      </c>
      <c r="K240" s="2">
        <v>0</v>
      </c>
      <c r="L240" s="11">
        <v>35197</v>
      </c>
      <c r="M240" s="2">
        <v>1996</v>
      </c>
      <c r="N240" s="2" t="s">
        <v>292</v>
      </c>
      <c r="O240" s="2" t="s">
        <v>136</v>
      </c>
      <c r="P240" s="11">
        <v>42106</v>
      </c>
      <c r="Q240" s="9">
        <v>4.5</v>
      </c>
      <c r="S240" s="22">
        <v>3</v>
      </c>
      <c r="T240" s="4">
        <v>0.61111111111111105</v>
      </c>
      <c r="U240" s="4">
        <v>0.62847222222222221</v>
      </c>
      <c r="V240" s="4">
        <v>1.736111111111116E-2</v>
      </c>
      <c r="W240" s="2">
        <v>25</v>
      </c>
      <c r="X240" s="2" t="s">
        <v>109</v>
      </c>
      <c r="Y240" s="6" t="str">
        <f>VLOOKUP(X240,Spp!A:B,2,FALSE)</f>
        <v>Chromis atrilobata</v>
      </c>
      <c r="Z240" s="7">
        <f t="shared" si="22"/>
        <v>20</v>
      </c>
      <c r="AC240" s="2">
        <v>20</v>
      </c>
      <c r="AU240" s="2">
        <f>VLOOKUP(Y240,Spp!B:C,2,FALSE)</f>
        <v>5.2300000000000003E-3</v>
      </c>
      <c r="AV240" s="2">
        <f>VLOOKUP(Y240,Spp!B:D,3,FALSE)</f>
        <v>3.41655</v>
      </c>
      <c r="AW240" s="2">
        <f t="shared" si="23"/>
        <v>585.03195657280469</v>
      </c>
      <c r="AX240" s="2" t="e">
        <f t="shared" si="24"/>
        <v>#DIV/0!</v>
      </c>
      <c r="AY240" s="2" t="e">
        <f t="shared" si="25"/>
        <v>#DIV/0!</v>
      </c>
      <c r="AZ240" s="2" t="e">
        <f t="shared" si="26"/>
        <v>#DIV/0!</v>
      </c>
      <c r="BA240" s="2">
        <f t="shared" si="27"/>
        <v>0.8</v>
      </c>
      <c r="BB240" s="2" t="s">
        <v>315</v>
      </c>
      <c r="BC240" s="2">
        <f>VLOOKUP(Y240,Spp!B:H,7,FALSE)</f>
        <v>3.4</v>
      </c>
      <c r="BD240" s="5" t="str">
        <f>VLOOKUP(Y240,GFQuimbayo!B:C,2,FALSE)</f>
        <v>PK</v>
      </c>
      <c r="BE240" s="5" t="str">
        <f>VLOOKUP(BD240,GFQuimbayo!E:F,2,FALSE)</f>
        <v>Planktivores</v>
      </c>
      <c r="BF240" s="2" t="str">
        <f>VLOOKUP(Y240,Spp!B:L,11,FALSE)</f>
        <v>LC</v>
      </c>
    </row>
    <row r="241" spans="1:58">
      <c r="A241" s="2" t="s">
        <v>40</v>
      </c>
      <c r="B241" s="2" t="s">
        <v>41</v>
      </c>
      <c r="C241" s="2" t="s">
        <v>212</v>
      </c>
      <c r="D241" s="2" t="s">
        <v>212</v>
      </c>
      <c r="E241" s="2" t="s">
        <v>504</v>
      </c>
      <c r="F241" s="2" t="s">
        <v>43</v>
      </c>
      <c r="G241" s="22" t="s">
        <v>315</v>
      </c>
      <c r="H241" s="22" t="s">
        <v>315</v>
      </c>
      <c r="I241" s="9" t="s">
        <v>315</v>
      </c>
      <c r="K241" s="2">
        <v>0</v>
      </c>
      <c r="L241" s="11">
        <v>35197</v>
      </c>
      <c r="M241" s="2">
        <v>1996</v>
      </c>
      <c r="N241" s="2" t="s">
        <v>292</v>
      </c>
      <c r="O241" s="2" t="s">
        <v>136</v>
      </c>
      <c r="P241" s="11">
        <v>42106</v>
      </c>
      <c r="Q241" s="9">
        <v>4.5</v>
      </c>
      <c r="S241" s="22">
        <v>3</v>
      </c>
      <c r="T241" s="4">
        <v>0.61111111111111105</v>
      </c>
      <c r="U241" s="4">
        <v>0.62847222222222221</v>
      </c>
      <c r="V241" s="4">
        <v>1.736111111111116E-2</v>
      </c>
      <c r="W241" s="2">
        <v>25</v>
      </c>
      <c r="X241" s="2" t="s">
        <v>275</v>
      </c>
      <c r="Y241" s="6" t="str">
        <f>VLOOKUP(X241,Spp!A:B,2,FALSE)</f>
        <v>Chilomycterus reticulatus</v>
      </c>
      <c r="Z241" s="7">
        <f t="shared" si="22"/>
        <v>1</v>
      </c>
      <c r="AF241" s="2">
        <v>1</v>
      </c>
      <c r="AU241" s="2">
        <f>VLOOKUP(Y241,Spp!B:C,2,FALSE)</f>
        <v>0.28499999999999998</v>
      </c>
      <c r="AV241" s="2">
        <f>VLOOKUP(Y241,Spp!B:D,3,FALSE)</f>
        <v>2.3450000000000002</v>
      </c>
      <c r="AW241" s="2">
        <f t="shared" si="23"/>
        <v>1190.376717670676</v>
      </c>
      <c r="AX241" s="2" t="e">
        <f t="shared" si="24"/>
        <v>#DIV/0!</v>
      </c>
      <c r="AY241" s="2" t="e">
        <f t="shared" si="25"/>
        <v>#DIV/0!</v>
      </c>
      <c r="AZ241" s="2" t="e">
        <f t="shared" si="26"/>
        <v>#DIV/0!</v>
      </c>
      <c r="BA241" s="2">
        <f t="shared" si="27"/>
        <v>0.04</v>
      </c>
      <c r="BB241" s="2" t="s">
        <v>315</v>
      </c>
      <c r="BC241" s="2">
        <f>VLOOKUP(Y241,Spp!B:H,7,FALSE)</f>
        <v>3.5</v>
      </c>
      <c r="BD241" s="5" t="str">
        <f>VLOOKUP(Y241,GFQuimbayo!B:C,2,FALSE)</f>
        <v>IN</v>
      </c>
      <c r="BE241" s="5" t="str">
        <f>VLOOKUP(BD241,GFQuimbayo!E:F,2,FALSE)</f>
        <v>Invertebrivores</v>
      </c>
      <c r="BF241" s="2" t="str">
        <f>VLOOKUP(Y241,Spp!B:L,11,FALSE)</f>
        <v>NE</v>
      </c>
    </row>
    <row r="242" spans="1:58">
      <c r="A242" s="2" t="s">
        <v>40</v>
      </c>
      <c r="B242" s="2" t="s">
        <v>41</v>
      </c>
      <c r="C242" s="2" t="s">
        <v>212</v>
      </c>
      <c r="D242" s="2" t="s">
        <v>212</v>
      </c>
      <c r="E242" s="2" t="s">
        <v>504</v>
      </c>
      <c r="F242" s="2" t="s">
        <v>43</v>
      </c>
      <c r="G242" s="22" t="s">
        <v>315</v>
      </c>
      <c r="H242" s="22" t="s">
        <v>315</v>
      </c>
      <c r="I242" s="9" t="s">
        <v>315</v>
      </c>
      <c r="K242" s="2">
        <v>0</v>
      </c>
      <c r="L242" s="11">
        <v>35197</v>
      </c>
      <c r="M242" s="2">
        <v>1996</v>
      </c>
      <c r="N242" s="2" t="s">
        <v>292</v>
      </c>
      <c r="O242" s="2" t="s">
        <v>136</v>
      </c>
      <c r="P242" s="11">
        <v>42106</v>
      </c>
      <c r="Q242" s="9">
        <v>4.5</v>
      </c>
      <c r="S242" s="22">
        <v>3</v>
      </c>
      <c r="T242" s="4">
        <v>0.61111111111111105</v>
      </c>
      <c r="U242" s="4">
        <v>0.62847222222222221</v>
      </c>
      <c r="V242" s="4">
        <v>1.736111111111116E-2</v>
      </c>
      <c r="W242" s="2">
        <v>25</v>
      </c>
      <c r="X242" s="2" t="s">
        <v>125</v>
      </c>
      <c r="Y242" s="6" t="str">
        <f>VLOOKUP(X242,Spp!A:B,2,FALSE)</f>
        <v>Diodon holocanthus</v>
      </c>
      <c r="Z242" s="7">
        <f t="shared" si="22"/>
        <v>1</v>
      </c>
      <c r="AE242" s="2">
        <v>1</v>
      </c>
      <c r="AU242" s="2">
        <f>VLOOKUP(Y242,Spp!B:C,2,FALSE)</f>
        <v>2.1899999999999999E-2</v>
      </c>
      <c r="AV242" s="2">
        <f>VLOOKUP(Y242,Spp!B:D,3,FALSE)</f>
        <v>3</v>
      </c>
      <c r="AW242" s="2">
        <f t="shared" si="23"/>
        <v>342.1875</v>
      </c>
      <c r="AX242" s="2" t="e">
        <f t="shared" si="24"/>
        <v>#DIV/0!</v>
      </c>
      <c r="AY242" s="2" t="e">
        <f t="shared" si="25"/>
        <v>#DIV/0!</v>
      </c>
      <c r="AZ242" s="2" t="e">
        <f t="shared" si="26"/>
        <v>#DIV/0!</v>
      </c>
      <c r="BA242" s="2">
        <f t="shared" si="27"/>
        <v>0.04</v>
      </c>
      <c r="BB242" s="2" t="s">
        <v>315</v>
      </c>
      <c r="BC242" s="2">
        <f>VLOOKUP(Y242,Spp!B:H,7,FALSE)</f>
        <v>3.3</v>
      </c>
      <c r="BD242" s="5" t="str">
        <f>VLOOKUP(Y242,GFQuimbayo!B:C,2,FALSE)</f>
        <v>IN</v>
      </c>
      <c r="BE242" s="5" t="str">
        <f>VLOOKUP(BD242,GFQuimbayo!E:F,2,FALSE)</f>
        <v>Invertebrivores</v>
      </c>
      <c r="BF242" s="2" t="str">
        <f>VLOOKUP(Y242,Spp!B:L,11,FALSE)</f>
        <v>NE</v>
      </c>
    </row>
    <row r="243" spans="1:58">
      <c r="A243" s="2" t="s">
        <v>40</v>
      </c>
      <c r="B243" s="2" t="s">
        <v>41</v>
      </c>
      <c r="C243" s="2" t="s">
        <v>212</v>
      </c>
      <c r="D243" s="2" t="s">
        <v>212</v>
      </c>
      <c r="E243" s="2" t="s">
        <v>504</v>
      </c>
      <c r="F243" s="2" t="s">
        <v>43</v>
      </c>
      <c r="G243" s="22" t="s">
        <v>315</v>
      </c>
      <c r="H243" s="22" t="s">
        <v>315</v>
      </c>
      <c r="I243" s="9" t="s">
        <v>315</v>
      </c>
      <c r="K243" s="2">
        <v>0</v>
      </c>
      <c r="L243" s="11">
        <v>35197</v>
      </c>
      <c r="M243" s="2">
        <v>1996</v>
      </c>
      <c r="N243" s="2" t="s">
        <v>292</v>
      </c>
      <c r="O243" s="2" t="s">
        <v>136</v>
      </c>
      <c r="P243" s="11">
        <v>42106</v>
      </c>
      <c r="Q243" s="9">
        <v>4.5</v>
      </c>
      <c r="S243" s="22">
        <v>3</v>
      </c>
      <c r="T243" s="4">
        <v>0.61111111111111105</v>
      </c>
      <c r="U243" s="4">
        <v>0.62847222222222221</v>
      </c>
      <c r="V243" s="4">
        <v>1.736111111111116E-2</v>
      </c>
      <c r="W243" s="2">
        <v>25</v>
      </c>
      <c r="X243" s="2" t="s">
        <v>105</v>
      </c>
      <c r="Y243" s="6" t="str">
        <f>VLOOKUP(X243,Spp!A:B,2,FALSE)</f>
        <v>Haemulon maculicauda</v>
      </c>
      <c r="Z243" s="7">
        <f t="shared" si="22"/>
        <v>100</v>
      </c>
      <c r="AC243" s="2">
        <v>100</v>
      </c>
      <c r="AU243" s="2">
        <f>VLOOKUP(Y243,Spp!B:C,2,FALSE)</f>
        <v>8.8999999999999999E-3</v>
      </c>
      <c r="AV243" s="2">
        <f>VLOOKUP(Y243,Spp!B:D,3,FALSE)</f>
        <v>3.16</v>
      </c>
      <c r="AW243" s="2">
        <f t="shared" si="23"/>
        <v>2603.9080711255961</v>
      </c>
      <c r="AX243" s="2" t="e">
        <f t="shared" si="24"/>
        <v>#DIV/0!</v>
      </c>
      <c r="AY243" s="2" t="e">
        <f t="shared" si="25"/>
        <v>#DIV/0!</v>
      </c>
      <c r="AZ243" s="2" t="e">
        <f t="shared" si="26"/>
        <v>#DIV/0!</v>
      </c>
      <c r="BA243" s="2">
        <f t="shared" si="27"/>
        <v>4</v>
      </c>
      <c r="BB243" s="2" t="s">
        <v>315</v>
      </c>
      <c r="BC243" s="2">
        <f>VLOOKUP(Y243,Spp!B:H,7,FALSE)</f>
        <v>4.2</v>
      </c>
      <c r="BD243" s="5" t="str">
        <f>VLOOKUP(Y243,GFQuimbayo!B:C,2,FALSE)</f>
        <v>PS</v>
      </c>
      <c r="BE243" s="5" t="str">
        <f>VLOOKUP(BD243,GFQuimbayo!E:F,2,FALSE)</f>
        <v>Piscivores</v>
      </c>
      <c r="BF243" s="2" t="str">
        <f>VLOOKUP(Y243,Spp!B:L,11,FALSE)</f>
        <v>LC</v>
      </c>
    </row>
    <row r="244" spans="1:58">
      <c r="A244" s="2" t="s">
        <v>40</v>
      </c>
      <c r="B244" s="2" t="s">
        <v>41</v>
      </c>
      <c r="C244" s="2" t="s">
        <v>212</v>
      </c>
      <c r="D244" s="2" t="s">
        <v>212</v>
      </c>
      <c r="E244" s="2" t="s">
        <v>504</v>
      </c>
      <c r="F244" s="2" t="s">
        <v>43</v>
      </c>
      <c r="G244" s="22" t="s">
        <v>315</v>
      </c>
      <c r="H244" s="22" t="s">
        <v>315</v>
      </c>
      <c r="I244" s="9" t="s">
        <v>315</v>
      </c>
      <c r="K244" s="2">
        <v>0</v>
      </c>
      <c r="L244" s="11">
        <v>35197</v>
      </c>
      <c r="M244" s="2">
        <v>1996</v>
      </c>
      <c r="N244" s="2" t="s">
        <v>292</v>
      </c>
      <c r="O244" s="2" t="s">
        <v>136</v>
      </c>
      <c r="P244" s="11">
        <v>42106</v>
      </c>
      <c r="Q244" s="9">
        <v>4.5</v>
      </c>
      <c r="S244" s="22">
        <v>3</v>
      </c>
      <c r="T244" s="4">
        <v>0.61111111111111105</v>
      </c>
      <c r="U244" s="4">
        <v>0.62847222222222221</v>
      </c>
      <c r="V244" s="4">
        <v>1.736111111111116E-2</v>
      </c>
      <c r="W244" s="2">
        <v>25</v>
      </c>
      <c r="X244" s="2" t="s">
        <v>285</v>
      </c>
      <c r="Y244" s="6" t="str">
        <f>VLOOKUP(X244,Spp!A:B,2,FALSE)</f>
        <v>Haemulon steindachneri</v>
      </c>
      <c r="Z244" s="7">
        <f t="shared" si="22"/>
        <v>30</v>
      </c>
      <c r="AC244" s="2">
        <v>15</v>
      </c>
      <c r="AD244" s="2">
        <v>10</v>
      </c>
      <c r="AF244" s="2">
        <v>5</v>
      </c>
      <c r="AU244" s="2">
        <f>VLOOKUP(Y244,Spp!B:C,2,FALSE)</f>
        <v>9.7999999999999997E-3</v>
      </c>
      <c r="AV244" s="2">
        <f>VLOOKUP(Y244,Spp!B:D,3,FALSE)</f>
        <v>3.1240000000000001</v>
      </c>
      <c r="AW244" s="2">
        <f t="shared" si="23"/>
        <v>4406.5552418492825</v>
      </c>
      <c r="AX244" s="2" t="e">
        <f t="shared" si="24"/>
        <v>#DIV/0!</v>
      </c>
      <c r="AY244" s="2" t="e">
        <f t="shared" si="25"/>
        <v>#DIV/0!</v>
      </c>
      <c r="AZ244" s="2" t="e">
        <f t="shared" si="26"/>
        <v>#DIV/0!</v>
      </c>
      <c r="BA244" s="2">
        <f t="shared" si="27"/>
        <v>1.2</v>
      </c>
      <c r="BB244" s="2" t="s">
        <v>315</v>
      </c>
      <c r="BC244" s="2">
        <f>VLOOKUP(Y244,Spp!B:H,7,FALSE)</f>
        <v>3.5</v>
      </c>
      <c r="BD244" s="5" t="str">
        <f>VLOOKUP(Y244,GFQuimbayo!B:C,2,FALSE)</f>
        <v>IN</v>
      </c>
      <c r="BE244" s="5" t="str">
        <f>VLOOKUP(BD244,GFQuimbayo!E:F,2,FALSE)</f>
        <v>Invertebrivores</v>
      </c>
      <c r="BF244" s="2" t="str">
        <f>VLOOKUP(Y244,Spp!B:L,11,FALSE)</f>
        <v>LC</v>
      </c>
    </row>
    <row r="245" spans="1:58">
      <c r="A245" s="2" t="s">
        <v>40</v>
      </c>
      <c r="B245" s="2" t="s">
        <v>41</v>
      </c>
      <c r="C245" s="2" t="s">
        <v>212</v>
      </c>
      <c r="D245" s="2" t="s">
        <v>212</v>
      </c>
      <c r="E245" s="2" t="s">
        <v>504</v>
      </c>
      <c r="F245" s="2" t="s">
        <v>43</v>
      </c>
      <c r="G245" s="22" t="s">
        <v>315</v>
      </c>
      <c r="H245" s="22" t="s">
        <v>315</v>
      </c>
      <c r="I245" s="9" t="s">
        <v>315</v>
      </c>
      <c r="K245" s="2">
        <v>0</v>
      </c>
      <c r="L245" s="11">
        <v>35197</v>
      </c>
      <c r="M245" s="2">
        <v>1996</v>
      </c>
      <c r="N245" s="2" t="s">
        <v>292</v>
      </c>
      <c r="O245" s="2" t="s">
        <v>136</v>
      </c>
      <c r="P245" s="11">
        <v>42106</v>
      </c>
      <c r="Q245" s="9">
        <v>4.5</v>
      </c>
      <c r="S245" s="22">
        <v>3</v>
      </c>
      <c r="T245" s="4">
        <v>0.61111111111111105</v>
      </c>
      <c r="U245" s="4">
        <v>0.62847222222222221</v>
      </c>
      <c r="V245" s="4">
        <v>1.736111111111116E-2</v>
      </c>
      <c r="W245" s="2">
        <v>25</v>
      </c>
      <c r="X245" s="2" t="s">
        <v>78</v>
      </c>
      <c r="Y245" s="6" t="str">
        <f>VLOOKUP(X245,Spp!A:B,2,FALSE)</f>
        <v>Halichoeres chierchiae</v>
      </c>
      <c r="Z245" s="7">
        <f t="shared" si="22"/>
        <v>44</v>
      </c>
      <c r="AB245" s="2">
        <v>35</v>
      </c>
      <c r="AC245" s="2">
        <v>5</v>
      </c>
      <c r="AD245" s="2">
        <v>4</v>
      </c>
      <c r="AU245" s="2">
        <f>VLOOKUP(Y245,Spp!B:C,2,FALSE)</f>
        <v>1.26E-2</v>
      </c>
      <c r="AV245" s="2">
        <f>VLOOKUP(Y245,Spp!B:D,3,FALSE)</f>
        <v>3.0672999999999999</v>
      </c>
      <c r="AW245" s="2">
        <f t="shared" si="23"/>
        <v>686.40362921080509</v>
      </c>
      <c r="AX245" s="2" t="e">
        <f t="shared" si="24"/>
        <v>#DIV/0!</v>
      </c>
      <c r="AY245" s="2" t="e">
        <f t="shared" si="25"/>
        <v>#DIV/0!</v>
      </c>
      <c r="AZ245" s="2" t="e">
        <f t="shared" si="26"/>
        <v>#DIV/0!</v>
      </c>
      <c r="BA245" s="2">
        <f t="shared" si="27"/>
        <v>1.76</v>
      </c>
      <c r="BB245" s="2" t="s">
        <v>315</v>
      </c>
      <c r="BC245" s="2">
        <f>VLOOKUP(Y245,Spp!B:H,7,FALSE)</f>
        <v>3.5</v>
      </c>
      <c r="BD245" s="5" t="str">
        <f>VLOOKUP(Y245,GFQuimbayo!B:C,2,FALSE)</f>
        <v>IN</v>
      </c>
      <c r="BE245" s="5" t="str">
        <f>VLOOKUP(BD245,GFQuimbayo!E:F,2,FALSE)</f>
        <v>Invertebrivores</v>
      </c>
      <c r="BF245" s="2" t="str">
        <f>VLOOKUP(Y245,Spp!B:L,11,FALSE)</f>
        <v>LC</v>
      </c>
    </row>
    <row r="246" spans="1:58">
      <c r="A246" s="2" t="s">
        <v>40</v>
      </c>
      <c r="B246" s="2" t="s">
        <v>41</v>
      </c>
      <c r="C246" s="2" t="s">
        <v>212</v>
      </c>
      <c r="D246" s="2" t="s">
        <v>212</v>
      </c>
      <c r="E246" s="2" t="s">
        <v>504</v>
      </c>
      <c r="F246" s="2" t="s">
        <v>43</v>
      </c>
      <c r="G246" s="22" t="s">
        <v>315</v>
      </c>
      <c r="H246" s="22" t="s">
        <v>315</v>
      </c>
      <c r="I246" s="9" t="s">
        <v>315</v>
      </c>
      <c r="K246" s="2">
        <v>0</v>
      </c>
      <c r="L246" s="11">
        <v>35197</v>
      </c>
      <c r="M246" s="2">
        <v>1996</v>
      </c>
      <c r="N246" s="2" t="s">
        <v>292</v>
      </c>
      <c r="O246" s="2" t="s">
        <v>136</v>
      </c>
      <c r="P246" s="11">
        <v>42106</v>
      </c>
      <c r="Q246" s="9">
        <v>4.5</v>
      </c>
      <c r="S246" s="22">
        <v>3</v>
      </c>
      <c r="T246" s="4">
        <v>0.61111111111111105</v>
      </c>
      <c r="U246" s="4">
        <v>0.62847222222222221</v>
      </c>
      <c r="V246" s="4">
        <v>1.736111111111116E-2</v>
      </c>
      <c r="W246" s="2">
        <v>25</v>
      </c>
      <c r="X246" s="2" t="s">
        <v>300</v>
      </c>
      <c r="Y246" s="6" t="str">
        <f>VLOOKUP(X246,Spp!A:B,2,FALSE)</f>
        <v>Lutjanus guttatus</v>
      </c>
      <c r="Z246" s="7">
        <f t="shared" si="22"/>
        <v>33</v>
      </c>
      <c r="AB246" s="2">
        <v>3</v>
      </c>
      <c r="AE246" s="2">
        <v>30</v>
      </c>
      <c r="AU246" s="2">
        <f>VLOOKUP(Y246,Spp!B:C,2,FALSE)</f>
        <v>1.43E-2</v>
      </c>
      <c r="AV246" s="2">
        <f>VLOOKUP(Y246,Spp!B:D,3,FALSE)</f>
        <v>3</v>
      </c>
      <c r="AW246" s="2">
        <f t="shared" si="23"/>
        <v>6721.2234374999998</v>
      </c>
      <c r="AX246" s="2" t="e">
        <f t="shared" si="24"/>
        <v>#DIV/0!</v>
      </c>
      <c r="AY246" s="2" t="e">
        <f t="shared" si="25"/>
        <v>#DIV/0!</v>
      </c>
      <c r="AZ246" s="2" t="e">
        <f t="shared" si="26"/>
        <v>#DIV/0!</v>
      </c>
      <c r="BA246" s="2">
        <f t="shared" si="27"/>
        <v>1.32</v>
      </c>
      <c r="BB246" s="2" t="s">
        <v>315</v>
      </c>
      <c r="BC246" s="2">
        <f>VLOOKUP(Y246,Spp!B:H,7,FALSE)</f>
        <v>3.9</v>
      </c>
      <c r="BD246" s="5" t="str">
        <f>VLOOKUP(Y246,GFQuimbayo!B:C,2,FALSE)</f>
        <v>PS</v>
      </c>
      <c r="BE246" s="5" t="str">
        <f>VLOOKUP(BD246,GFQuimbayo!E:F,2,FALSE)</f>
        <v>Piscivores</v>
      </c>
      <c r="BF246" s="2" t="str">
        <f>VLOOKUP(Y246,Spp!B:L,11,FALSE)</f>
        <v>LC</v>
      </c>
    </row>
    <row r="247" spans="1:58">
      <c r="A247" s="2" t="s">
        <v>40</v>
      </c>
      <c r="B247" s="2" t="s">
        <v>41</v>
      </c>
      <c r="C247" s="2" t="s">
        <v>212</v>
      </c>
      <c r="D247" s="2" t="s">
        <v>212</v>
      </c>
      <c r="E247" s="2" t="s">
        <v>504</v>
      </c>
      <c r="F247" s="2" t="s">
        <v>43</v>
      </c>
      <c r="G247" s="22" t="s">
        <v>315</v>
      </c>
      <c r="H247" s="22" t="s">
        <v>315</v>
      </c>
      <c r="I247" s="9" t="s">
        <v>315</v>
      </c>
      <c r="K247" s="2">
        <v>0</v>
      </c>
      <c r="L247" s="11">
        <v>35197</v>
      </c>
      <c r="M247" s="2">
        <v>1996</v>
      </c>
      <c r="N247" s="2" t="s">
        <v>292</v>
      </c>
      <c r="O247" s="2" t="s">
        <v>136</v>
      </c>
      <c r="P247" s="11">
        <v>42106</v>
      </c>
      <c r="Q247" s="9">
        <v>4.5</v>
      </c>
      <c r="S247" s="22">
        <v>3</v>
      </c>
      <c r="T247" s="4">
        <v>0.61111111111111105</v>
      </c>
      <c r="U247" s="4">
        <v>0.62847222222222221</v>
      </c>
      <c r="V247" s="4">
        <v>1.736111111111116E-2</v>
      </c>
      <c r="W247" s="2">
        <v>25</v>
      </c>
      <c r="X247" s="2" t="s">
        <v>303</v>
      </c>
      <c r="Y247" s="6" t="str">
        <f>VLOOKUP(X247,Spp!A:B,2,FALSE)</f>
        <v>Myripristis leiognathus</v>
      </c>
      <c r="Z247" s="7">
        <f t="shared" si="22"/>
        <v>7</v>
      </c>
      <c r="AD247" s="2">
        <v>7</v>
      </c>
      <c r="AU247" s="2">
        <f>VLOOKUP(Y247,Spp!B:C,2,FALSE)</f>
        <v>2.4899999999999999E-2</v>
      </c>
      <c r="AV247" s="2">
        <f>VLOOKUP(Y247,Spp!B:D,3,FALSE)</f>
        <v>3.0415999999999999</v>
      </c>
      <c r="AW247" s="2">
        <f t="shared" si="23"/>
        <v>1052.2572240664267</v>
      </c>
      <c r="AX247" s="2" t="e">
        <f t="shared" si="24"/>
        <v>#DIV/0!</v>
      </c>
      <c r="AY247" s="2" t="e">
        <f t="shared" si="25"/>
        <v>#DIV/0!</v>
      </c>
      <c r="AZ247" s="2" t="e">
        <f t="shared" si="26"/>
        <v>#DIV/0!</v>
      </c>
      <c r="BA247" s="2">
        <f t="shared" si="27"/>
        <v>0.28000000000000003</v>
      </c>
      <c r="BB247" s="2" t="s">
        <v>315</v>
      </c>
      <c r="BC247" s="2">
        <f>VLOOKUP(Y247,Spp!B:H,7,FALSE)</f>
        <v>3.1</v>
      </c>
      <c r="BD247" s="5" t="str">
        <f>VLOOKUP(Y247,GFQuimbayo!B:C,2,FALSE)</f>
        <v>PK</v>
      </c>
      <c r="BE247" s="5" t="str">
        <f>VLOOKUP(BD247,GFQuimbayo!E:F,2,FALSE)</f>
        <v>Planktivores</v>
      </c>
      <c r="BF247" s="2" t="str">
        <f>VLOOKUP(Y247,Spp!B:L,11,FALSE)</f>
        <v>LC</v>
      </c>
    </row>
    <row r="248" spans="1:58">
      <c r="A248" s="2" t="s">
        <v>40</v>
      </c>
      <c r="B248" s="2" t="s">
        <v>41</v>
      </c>
      <c r="C248" s="2" t="s">
        <v>212</v>
      </c>
      <c r="D248" s="2" t="s">
        <v>212</v>
      </c>
      <c r="E248" s="2" t="s">
        <v>504</v>
      </c>
      <c r="F248" s="2" t="s">
        <v>43</v>
      </c>
      <c r="G248" s="22" t="s">
        <v>315</v>
      </c>
      <c r="H248" s="22" t="s">
        <v>315</v>
      </c>
      <c r="I248" s="9" t="s">
        <v>315</v>
      </c>
      <c r="K248" s="2">
        <v>0</v>
      </c>
      <c r="L248" s="11">
        <v>35197</v>
      </c>
      <c r="M248" s="2">
        <v>1996</v>
      </c>
      <c r="N248" s="2" t="s">
        <v>292</v>
      </c>
      <c r="O248" s="2" t="s">
        <v>136</v>
      </c>
      <c r="P248" s="11">
        <v>42106</v>
      </c>
      <c r="Q248" s="9">
        <v>4.5</v>
      </c>
      <c r="S248" s="22">
        <v>3</v>
      </c>
      <c r="T248" s="4">
        <v>0.61111111111111105</v>
      </c>
      <c r="U248" s="4">
        <v>0.62847222222222221</v>
      </c>
      <c r="V248" s="4">
        <v>1.736111111111116E-2</v>
      </c>
      <c r="W248" s="2">
        <v>25</v>
      </c>
      <c r="X248" s="2" t="s">
        <v>97</v>
      </c>
      <c r="Y248" s="6" t="str">
        <f>VLOOKUP(X248,Spp!A:B,2,FALSE)</f>
        <v>Plagiotremus azaleus</v>
      </c>
      <c r="Z248" s="7">
        <f t="shared" si="22"/>
        <v>1</v>
      </c>
      <c r="AB248" s="2">
        <v>1</v>
      </c>
      <c r="AU248" s="2">
        <f>VLOOKUP(Y248,Spp!B:C,2,FALSE)</f>
        <v>4.5999999999999999E-3</v>
      </c>
      <c r="AV248" s="2">
        <f>VLOOKUP(Y248,Spp!B:D,3,FALSE)</f>
        <v>3.1387999999999998</v>
      </c>
      <c r="AW248" s="2">
        <f t="shared" si="23"/>
        <v>2.5668478417393041</v>
      </c>
      <c r="AX248" s="2" t="e">
        <f t="shared" si="24"/>
        <v>#DIV/0!</v>
      </c>
      <c r="AY248" s="2" t="e">
        <f t="shared" si="25"/>
        <v>#DIV/0!</v>
      </c>
      <c r="AZ248" s="2" t="e">
        <f t="shared" si="26"/>
        <v>#DIV/0!</v>
      </c>
      <c r="BA248" s="2">
        <f t="shared" si="27"/>
        <v>0.04</v>
      </c>
      <c r="BB248" s="2" t="s">
        <v>315</v>
      </c>
      <c r="BC248" s="2">
        <f>VLOOKUP(Y248,Spp!B:H,7,FALSE)</f>
        <v>4</v>
      </c>
      <c r="BD248" s="5" t="str">
        <f>VLOOKUP(Y248,GFQuimbayo!B:C,2,FALSE)</f>
        <v>PS</v>
      </c>
      <c r="BE248" s="5" t="str">
        <f>VLOOKUP(BD248,GFQuimbayo!E:F,2,FALSE)</f>
        <v>Piscivores</v>
      </c>
      <c r="BF248" s="2" t="str">
        <f>VLOOKUP(Y248,Spp!B:L,11,FALSE)</f>
        <v>LC</v>
      </c>
    </row>
    <row r="249" spans="1:58">
      <c r="A249" s="2" t="s">
        <v>40</v>
      </c>
      <c r="B249" s="2" t="s">
        <v>41</v>
      </c>
      <c r="C249" s="2" t="s">
        <v>212</v>
      </c>
      <c r="D249" s="2" t="s">
        <v>212</v>
      </c>
      <c r="E249" s="2" t="s">
        <v>504</v>
      </c>
      <c r="F249" s="2" t="s">
        <v>43</v>
      </c>
      <c r="G249" s="22" t="s">
        <v>315</v>
      </c>
      <c r="H249" s="22" t="s">
        <v>315</v>
      </c>
      <c r="I249" s="9" t="s">
        <v>315</v>
      </c>
      <c r="K249" s="2">
        <v>0</v>
      </c>
      <c r="L249" s="11">
        <v>35197</v>
      </c>
      <c r="M249" s="2">
        <v>1996</v>
      </c>
      <c r="N249" s="2" t="s">
        <v>292</v>
      </c>
      <c r="O249" s="2" t="s">
        <v>136</v>
      </c>
      <c r="P249" s="11">
        <v>42106</v>
      </c>
      <c r="Q249" s="9">
        <v>4.5</v>
      </c>
      <c r="S249" s="22">
        <v>3</v>
      </c>
      <c r="T249" s="4">
        <v>0.61111111111111105</v>
      </c>
      <c r="U249" s="4">
        <v>0.62847222222222221</v>
      </c>
      <c r="V249" s="4">
        <v>1.736111111111116E-2</v>
      </c>
      <c r="W249" s="2">
        <v>25</v>
      </c>
      <c r="X249" s="2" t="s">
        <v>115</v>
      </c>
      <c r="Y249" s="6" t="str">
        <f>VLOOKUP(X249,Spp!A:B,2,FALSE)</f>
        <v>Pomacanthus zonipectus</v>
      </c>
      <c r="Z249" s="7">
        <f t="shared" si="22"/>
        <v>4</v>
      </c>
      <c r="AB249" s="2">
        <v>2</v>
      </c>
      <c r="AC249" s="2">
        <v>2</v>
      </c>
      <c r="AU249" s="2">
        <f>VLOOKUP(Y249,Spp!B:C,2,FALSE)</f>
        <v>1.9300000000000001E-2</v>
      </c>
      <c r="AV249" s="2">
        <f>VLOOKUP(Y249,Spp!B:D,3,FALSE)</f>
        <v>2.9695999999999998</v>
      </c>
      <c r="AW249" s="2">
        <f t="shared" si="23"/>
        <v>85.135465019980202</v>
      </c>
      <c r="AX249" s="2" t="e">
        <f t="shared" si="24"/>
        <v>#DIV/0!</v>
      </c>
      <c r="AY249" s="2" t="e">
        <f t="shared" si="25"/>
        <v>#DIV/0!</v>
      </c>
      <c r="AZ249" s="2" t="e">
        <f t="shared" si="26"/>
        <v>#DIV/0!</v>
      </c>
      <c r="BA249" s="2">
        <f t="shared" si="27"/>
        <v>0.16</v>
      </c>
      <c r="BB249" s="2" t="s">
        <v>315</v>
      </c>
      <c r="BC249" s="2">
        <f>VLOOKUP(Y249,Spp!B:H,7,FALSE)</f>
        <v>3.1</v>
      </c>
      <c r="BD249" s="5" t="str">
        <f>VLOOKUP(Y249,GFQuimbayo!B:C,2,FALSE)</f>
        <v>IN</v>
      </c>
      <c r="BE249" s="5" t="str">
        <f>VLOOKUP(BD249,GFQuimbayo!E:F,2,FALSE)</f>
        <v>Invertebrivores</v>
      </c>
      <c r="BF249" s="2" t="str">
        <f>VLOOKUP(Y249,Spp!B:L,11,FALSE)</f>
        <v>LC</v>
      </c>
    </row>
    <row r="250" spans="1:58">
      <c r="A250" s="2" t="s">
        <v>40</v>
      </c>
      <c r="B250" s="2" t="s">
        <v>41</v>
      </c>
      <c r="C250" s="2" t="s">
        <v>212</v>
      </c>
      <c r="D250" s="2" t="s">
        <v>212</v>
      </c>
      <c r="E250" s="2" t="s">
        <v>504</v>
      </c>
      <c r="F250" s="2" t="s">
        <v>43</v>
      </c>
      <c r="G250" s="22" t="s">
        <v>315</v>
      </c>
      <c r="H250" s="22" t="s">
        <v>315</v>
      </c>
      <c r="I250" s="9" t="s">
        <v>315</v>
      </c>
      <c r="K250" s="2">
        <v>0</v>
      </c>
      <c r="L250" s="11">
        <v>35197</v>
      </c>
      <c r="M250" s="2">
        <v>1996</v>
      </c>
      <c r="N250" s="2" t="s">
        <v>292</v>
      </c>
      <c r="O250" s="2" t="s">
        <v>136</v>
      </c>
      <c r="P250" s="11">
        <v>42106</v>
      </c>
      <c r="Q250" s="9">
        <v>4.5</v>
      </c>
      <c r="S250" s="22">
        <v>3</v>
      </c>
      <c r="T250" s="4">
        <v>0.61111111111111105</v>
      </c>
      <c r="U250" s="4">
        <v>0.62847222222222221</v>
      </c>
      <c r="V250" s="4">
        <v>1.736111111111116E-2</v>
      </c>
      <c r="W250" s="2">
        <v>25</v>
      </c>
      <c r="X250" s="2" t="s">
        <v>55</v>
      </c>
      <c r="Y250" s="6" t="str">
        <f>VLOOKUP(X250,Spp!A:B,2,FALSE)</f>
        <v>Rypticus bicolor</v>
      </c>
      <c r="Z250" s="7">
        <f t="shared" si="22"/>
        <v>1</v>
      </c>
      <c r="AE250" s="2">
        <v>1</v>
      </c>
      <c r="AU250" s="2">
        <f>VLOOKUP(Y250,Spp!B:C,2,FALSE)</f>
        <v>1.52E-2</v>
      </c>
      <c r="AV250" s="2">
        <f>VLOOKUP(Y250,Spp!B:D,3,FALSE)</f>
        <v>3.0063</v>
      </c>
      <c r="AW250" s="2">
        <f t="shared" si="23"/>
        <v>242.36540883139605</v>
      </c>
      <c r="AX250" s="2" t="e">
        <f t="shared" si="24"/>
        <v>#DIV/0!</v>
      </c>
      <c r="AY250" s="2" t="e">
        <f t="shared" si="25"/>
        <v>#DIV/0!</v>
      </c>
      <c r="AZ250" s="2" t="e">
        <f t="shared" si="26"/>
        <v>#DIV/0!</v>
      </c>
      <c r="BA250" s="2">
        <f t="shared" si="27"/>
        <v>0.04</v>
      </c>
      <c r="BB250" s="2" t="s">
        <v>315</v>
      </c>
      <c r="BC250" s="2">
        <f>VLOOKUP(Y250,Spp!B:H,7,FALSE)</f>
        <v>4</v>
      </c>
      <c r="BD250" s="5" t="str">
        <f>VLOOKUP(Y250,GFQuimbayo!B:C,2,FALSE)</f>
        <v>PS</v>
      </c>
      <c r="BE250" s="5" t="str">
        <f>VLOOKUP(BD250,GFQuimbayo!E:F,2,FALSE)</f>
        <v>Piscivores</v>
      </c>
      <c r="BF250" s="2" t="str">
        <f>VLOOKUP(Y250,Spp!B:L,11,FALSE)</f>
        <v>LC</v>
      </c>
    </row>
    <row r="251" spans="1:58">
      <c r="A251" s="2" t="s">
        <v>40</v>
      </c>
      <c r="B251" s="2" t="s">
        <v>41</v>
      </c>
      <c r="C251" s="2" t="s">
        <v>212</v>
      </c>
      <c r="D251" s="2" t="s">
        <v>212</v>
      </c>
      <c r="E251" s="2" t="s">
        <v>504</v>
      </c>
      <c r="F251" s="2" t="s">
        <v>43</v>
      </c>
      <c r="G251" s="22" t="s">
        <v>315</v>
      </c>
      <c r="H251" s="22" t="s">
        <v>315</v>
      </c>
      <c r="I251" s="9" t="s">
        <v>315</v>
      </c>
      <c r="K251" s="2">
        <v>0</v>
      </c>
      <c r="L251" s="11">
        <v>35197</v>
      </c>
      <c r="M251" s="2">
        <v>1996</v>
      </c>
      <c r="N251" s="2" t="s">
        <v>292</v>
      </c>
      <c r="O251" s="2" t="s">
        <v>136</v>
      </c>
      <c r="P251" s="11">
        <v>42106</v>
      </c>
      <c r="Q251" s="9">
        <v>4.5</v>
      </c>
      <c r="S251" s="22">
        <v>3</v>
      </c>
      <c r="T251" s="4">
        <v>0.61111111111111105</v>
      </c>
      <c r="U251" s="4">
        <v>0.62847222222222221</v>
      </c>
      <c r="V251" s="4">
        <v>1.736111111111116E-2</v>
      </c>
      <c r="W251" s="2">
        <v>25</v>
      </c>
      <c r="X251" s="2" t="s">
        <v>85</v>
      </c>
      <c r="Y251" s="6" t="str">
        <f>VLOOKUP(X251,Spp!A:B,2,FALSE)</f>
        <v>Sargocentron suborbitalis</v>
      </c>
      <c r="Z251" s="7">
        <f t="shared" si="22"/>
        <v>4</v>
      </c>
      <c r="AD251" s="2">
        <v>4</v>
      </c>
      <c r="AU251" s="2">
        <f>VLOOKUP(Y251,Spp!B:C,2,FALSE)</f>
        <v>2.3199999999999998E-2</v>
      </c>
      <c r="AV251" s="2">
        <f>VLOOKUP(Y251,Spp!B:D,3,FALSE)</f>
        <v>2.9554</v>
      </c>
      <c r="AW251" s="2">
        <f t="shared" si="23"/>
        <v>437.74644248280788</v>
      </c>
      <c r="AX251" s="2" t="e">
        <f t="shared" si="24"/>
        <v>#DIV/0!</v>
      </c>
      <c r="AY251" s="2" t="e">
        <f t="shared" si="25"/>
        <v>#DIV/0!</v>
      </c>
      <c r="AZ251" s="2" t="e">
        <f t="shared" si="26"/>
        <v>#DIV/0!</v>
      </c>
      <c r="BA251" s="2">
        <f t="shared" si="27"/>
        <v>0.16</v>
      </c>
      <c r="BB251" s="2" t="s">
        <v>315</v>
      </c>
      <c r="BC251" s="2">
        <f>VLOOKUP(Y251,Spp!B:H,7,FALSE)</f>
        <v>3.5</v>
      </c>
      <c r="BD251" s="5" t="str">
        <f>VLOOKUP(Y251,GFQuimbayo!B:C,2,FALSE)</f>
        <v>IN</v>
      </c>
      <c r="BE251" s="5" t="str">
        <f>VLOOKUP(BD251,GFQuimbayo!E:F,2,FALSE)</f>
        <v>Invertebrivores</v>
      </c>
      <c r="BF251" s="2" t="str">
        <f>VLOOKUP(Y251,Spp!B:L,11,FALSE)</f>
        <v>LC</v>
      </c>
    </row>
    <row r="252" spans="1:58">
      <c r="A252" s="2" t="s">
        <v>40</v>
      </c>
      <c r="B252" s="2" t="s">
        <v>41</v>
      </c>
      <c r="C252" s="2" t="s">
        <v>212</v>
      </c>
      <c r="D252" s="2" t="s">
        <v>212</v>
      </c>
      <c r="E252" s="2" t="s">
        <v>504</v>
      </c>
      <c r="F252" s="2" t="s">
        <v>43</v>
      </c>
      <c r="G252" s="22" t="s">
        <v>315</v>
      </c>
      <c r="H252" s="22" t="s">
        <v>315</v>
      </c>
      <c r="I252" s="9" t="s">
        <v>315</v>
      </c>
      <c r="K252" s="2">
        <v>0</v>
      </c>
      <c r="L252" s="11">
        <v>35197</v>
      </c>
      <c r="M252" s="2">
        <v>1996</v>
      </c>
      <c r="N252" s="2" t="s">
        <v>292</v>
      </c>
      <c r="O252" s="2" t="s">
        <v>136</v>
      </c>
      <c r="P252" s="11">
        <v>42106</v>
      </c>
      <c r="Q252" s="9">
        <v>4.5</v>
      </c>
      <c r="S252" s="22">
        <v>3</v>
      </c>
      <c r="T252" s="4">
        <v>0.61111111111111105</v>
      </c>
      <c r="U252" s="4">
        <v>0.62847222222222221</v>
      </c>
      <c r="V252" s="4">
        <v>1.736111111111116E-2</v>
      </c>
      <c r="W252" s="2">
        <v>25</v>
      </c>
      <c r="X252" s="2" t="s">
        <v>57</v>
      </c>
      <c r="Y252" s="6" t="str">
        <f>VLOOKUP(X252,Spp!A:B,2,FALSE)</f>
        <v>Serranus psittacinus</v>
      </c>
      <c r="Z252" s="7">
        <f t="shared" si="22"/>
        <v>15</v>
      </c>
      <c r="AB252" s="2">
        <v>14</v>
      </c>
      <c r="AC252" s="2">
        <v>1</v>
      </c>
      <c r="AU252" s="2">
        <f>VLOOKUP(Y252,Spp!B:C,2,FALSE)</f>
        <v>1.9300000000000001E-2</v>
      </c>
      <c r="AV252" s="2">
        <f>VLOOKUP(Y252,Spp!B:D,3,FALSE)</f>
        <v>2.8511000000000002</v>
      </c>
      <c r="AW252" s="2">
        <f t="shared" si="23"/>
        <v>110.32431577667171</v>
      </c>
      <c r="AX252" s="2" t="e">
        <f t="shared" si="24"/>
        <v>#DIV/0!</v>
      </c>
      <c r="AY252" s="2" t="e">
        <f t="shared" si="25"/>
        <v>#DIV/0!</v>
      </c>
      <c r="AZ252" s="2" t="e">
        <f t="shared" si="26"/>
        <v>#DIV/0!</v>
      </c>
      <c r="BA252" s="2">
        <f t="shared" si="27"/>
        <v>0.6</v>
      </c>
      <c r="BB252" s="2" t="s">
        <v>315</v>
      </c>
      <c r="BC252" s="2">
        <f>VLOOKUP(Y252,Spp!B:H,7,FALSE)</f>
        <v>3.6</v>
      </c>
      <c r="BD252" s="5" t="str">
        <f>VLOOKUP(Y252,GFQuimbayo!B:C,2,FALSE)</f>
        <v>PS</v>
      </c>
      <c r="BE252" s="5" t="str">
        <f>VLOOKUP(BD252,GFQuimbayo!E:F,2,FALSE)</f>
        <v>Piscivores</v>
      </c>
      <c r="BF252" s="2" t="str">
        <f>VLOOKUP(Y252,Spp!B:L,11,FALSE)</f>
        <v>LC</v>
      </c>
    </row>
    <row r="253" spans="1:58">
      <c r="A253" s="2" t="s">
        <v>40</v>
      </c>
      <c r="B253" s="2" t="s">
        <v>41</v>
      </c>
      <c r="C253" s="2" t="s">
        <v>212</v>
      </c>
      <c r="D253" s="2" t="s">
        <v>212</v>
      </c>
      <c r="E253" s="2" t="s">
        <v>504</v>
      </c>
      <c r="F253" s="2" t="s">
        <v>43</v>
      </c>
      <c r="G253" s="22" t="s">
        <v>315</v>
      </c>
      <c r="H253" s="22" t="s">
        <v>315</v>
      </c>
      <c r="I253" s="9" t="s">
        <v>315</v>
      </c>
      <c r="K253" s="2">
        <v>0</v>
      </c>
      <c r="L253" s="11">
        <v>35197</v>
      </c>
      <c r="M253" s="2">
        <v>1996</v>
      </c>
      <c r="N253" s="2" t="s">
        <v>292</v>
      </c>
      <c r="O253" s="2" t="s">
        <v>136</v>
      </c>
      <c r="P253" s="11">
        <v>42106</v>
      </c>
      <c r="Q253" s="9">
        <v>4.5</v>
      </c>
      <c r="S253" s="22">
        <v>3</v>
      </c>
      <c r="T253" s="4">
        <v>0.61111111111111105</v>
      </c>
      <c r="U253" s="4">
        <v>0.62847222222222221</v>
      </c>
      <c r="V253" s="4">
        <v>1.736111111111116E-2</v>
      </c>
      <c r="W253" s="2">
        <v>25</v>
      </c>
      <c r="X253" s="2" t="s">
        <v>87</v>
      </c>
      <c r="Y253" s="6" t="str">
        <f>VLOOKUP(X253,Spp!A:B,2,FALSE)</f>
        <v>Stegastes acapulcoensis</v>
      </c>
      <c r="Z253" s="7">
        <f t="shared" si="22"/>
        <v>9</v>
      </c>
      <c r="AB253" s="2">
        <v>9</v>
      </c>
      <c r="AU253" s="2">
        <f>VLOOKUP(Y253,Spp!B:C,2,FALSE)</f>
        <v>3.49E-2</v>
      </c>
      <c r="AV253" s="2">
        <f>VLOOKUP(Y253,Spp!B:D,3,FALSE)</f>
        <v>2.9108999999999998</v>
      </c>
      <c r="AW253" s="2">
        <f t="shared" si="23"/>
        <v>110.73470882127552</v>
      </c>
      <c r="AX253" s="2" t="e">
        <f t="shared" si="24"/>
        <v>#DIV/0!</v>
      </c>
      <c r="AY253" s="2" t="e">
        <f t="shared" si="25"/>
        <v>#DIV/0!</v>
      </c>
      <c r="AZ253" s="2" t="e">
        <f t="shared" si="26"/>
        <v>#DIV/0!</v>
      </c>
      <c r="BA253" s="2">
        <f t="shared" si="27"/>
        <v>0.36</v>
      </c>
      <c r="BB253" s="2" t="s">
        <v>315</v>
      </c>
      <c r="BC253" s="2">
        <f>VLOOKUP(Y253,Spp!B:H,7,FALSE)</f>
        <v>2</v>
      </c>
      <c r="BD253" s="5" t="str">
        <f>VLOOKUP(Y253,GFQuimbayo!B:C,2,FALSE)</f>
        <v>HD</v>
      </c>
      <c r="BE253" s="5" t="str">
        <f>VLOOKUP(BD253,GFQuimbayo!E:F,2,FALSE)</f>
        <v>Detritivores</v>
      </c>
      <c r="BF253" s="2" t="str">
        <f>VLOOKUP(Y253,Spp!B:L,11,FALSE)</f>
        <v>LC</v>
      </c>
    </row>
    <row r="254" spans="1:58">
      <c r="A254" s="2" t="s">
        <v>40</v>
      </c>
      <c r="B254" s="2" t="s">
        <v>41</v>
      </c>
      <c r="C254" s="2" t="s">
        <v>212</v>
      </c>
      <c r="D254" s="2" t="s">
        <v>212</v>
      </c>
      <c r="E254" s="2" t="s">
        <v>504</v>
      </c>
      <c r="F254" s="2" t="s">
        <v>43</v>
      </c>
      <c r="G254" s="22" t="s">
        <v>315</v>
      </c>
      <c r="H254" s="22" t="s">
        <v>315</v>
      </c>
      <c r="I254" s="9" t="s">
        <v>315</v>
      </c>
      <c r="K254" s="2">
        <v>0</v>
      </c>
      <c r="L254" s="11">
        <v>35197</v>
      </c>
      <c r="M254" s="2">
        <v>1996</v>
      </c>
      <c r="N254" s="2" t="s">
        <v>292</v>
      </c>
      <c r="O254" s="2" t="s">
        <v>136</v>
      </c>
      <c r="P254" s="11">
        <v>42106</v>
      </c>
      <c r="Q254" s="9">
        <v>4.5</v>
      </c>
      <c r="S254" s="22">
        <v>3</v>
      </c>
      <c r="T254" s="4">
        <v>0.61111111111111105</v>
      </c>
      <c r="U254" s="4">
        <v>0.62847222222222221</v>
      </c>
      <c r="V254" s="4">
        <v>1.736111111111116E-2</v>
      </c>
      <c r="W254" s="2">
        <v>25</v>
      </c>
      <c r="X254" s="2" t="s">
        <v>74</v>
      </c>
      <c r="Y254" s="6" t="str">
        <f>VLOOKUP(X254,Spp!A:B,2,FALSE)</f>
        <v>Stegastes flavilatus</v>
      </c>
      <c r="Z254" s="7">
        <f t="shared" si="22"/>
        <v>13</v>
      </c>
      <c r="AA254" s="2">
        <v>9</v>
      </c>
      <c r="AB254" s="2">
        <v>4</v>
      </c>
      <c r="AU254" s="2">
        <f>VLOOKUP(Y254,Spp!B:C,2,FALSE)</f>
        <v>3.49E-2</v>
      </c>
      <c r="AV254" s="2">
        <f>VLOOKUP(Y254,Spp!B:D,3,FALSE)</f>
        <v>2.9108999999999998</v>
      </c>
      <c r="AW254" s="2">
        <f t="shared" si="23"/>
        <v>53.738477381790929</v>
      </c>
      <c r="AX254" s="2" t="e">
        <f t="shared" si="24"/>
        <v>#DIV/0!</v>
      </c>
      <c r="AY254" s="2" t="e">
        <f t="shared" si="25"/>
        <v>#DIV/0!</v>
      </c>
      <c r="AZ254" s="2" t="e">
        <f t="shared" si="26"/>
        <v>#DIV/0!</v>
      </c>
      <c r="BA254" s="2">
        <f t="shared" si="27"/>
        <v>0.52</v>
      </c>
      <c r="BB254" s="2" t="s">
        <v>315</v>
      </c>
      <c r="BC254" s="2">
        <f>VLOOKUP(Y254,Spp!B:H,7,FALSE)</f>
        <v>2</v>
      </c>
      <c r="BD254" s="5" t="str">
        <f>VLOOKUP(Y254,GFQuimbayo!B:C,2,FALSE)</f>
        <v>HD</v>
      </c>
      <c r="BE254" s="5" t="str">
        <f>VLOOKUP(BD254,GFQuimbayo!E:F,2,FALSE)</f>
        <v>Detritivores</v>
      </c>
      <c r="BF254" s="2" t="str">
        <f>VLOOKUP(Y254,Spp!B:L,11,FALSE)</f>
        <v>LC</v>
      </c>
    </row>
    <row r="255" spans="1:58">
      <c r="A255" s="2" t="s">
        <v>40</v>
      </c>
      <c r="B255" s="2" t="s">
        <v>41</v>
      </c>
      <c r="C255" s="2" t="s">
        <v>212</v>
      </c>
      <c r="D255" s="2" t="s">
        <v>212</v>
      </c>
      <c r="E255" s="2" t="s">
        <v>504</v>
      </c>
      <c r="F255" s="2" t="s">
        <v>43</v>
      </c>
      <c r="G255" s="22" t="s">
        <v>315</v>
      </c>
      <c r="H255" s="22" t="s">
        <v>315</v>
      </c>
      <c r="I255" s="9" t="s">
        <v>315</v>
      </c>
      <c r="K255" s="2">
        <v>0</v>
      </c>
      <c r="L255" s="11">
        <v>35197</v>
      </c>
      <c r="M255" s="2">
        <v>1996</v>
      </c>
      <c r="N255" s="2" t="s">
        <v>292</v>
      </c>
      <c r="O255" s="2" t="s">
        <v>136</v>
      </c>
      <c r="P255" s="11">
        <v>42106</v>
      </c>
      <c r="Q255" s="9">
        <v>4.5</v>
      </c>
      <c r="S255" s="22">
        <v>3</v>
      </c>
      <c r="T255" s="4">
        <v>0.61111111111111105</v>
      </c>
      <c r="U255" s="4">
        <v>0.62847222222222221</v>
      </c>
      <c r="V255" s="4">
        <v>1.736111111111116E-2</v>
      </c>
      <c r="W255" s="2">
        <v>25</v>
      </c>
      <c r="X255" s="2" t="s">
        <v>80</v>
      </c>
      <c r="Y255" s="6" t="str">
        <f>VLOOKUP(X255,Spp!A:B,2,FALSE)</f>
        <v>Sufflamen verres</v>
      </c>
      <c r="Z255" s="7">
        <f t="shared" si="22"/>
        <v>2</v>
      </c>
      <c r="AC255" s="2">
        <v>1</v>
      </c>
      <c r="AE255" s="2">
        <v>1</v>
      </c>
      <c r="AU255" s="2">
        <f>VLOOKUP(Y255,Spp!B:C,2,FALSE)</f>
        <v>2.4899999999999999E-2</v>
      </c>
      <c r="AV255" s="2">
        <f>VLOOKUP(Y255,Spp!B:D,3,FALSE)</f>
        <v>3.0129999999999999</v>
      </c>
      <c r="AW255" s="2">
        <f t="shared" si="23"/>
        <v>455.94455318514434</v>
      </c>
      <c r="AX255" s="2" t="e">
        <f t="shared" si="24"/>
        <v>#DIV/0!</v>
      </c>
      <c r="AY255" s="2" t="e">
        <f t="shared" si="25"/>
        <v>#DIV/0!</v>
      </c>
      <c r="AZ255" s="2" t="e">
        <f t="shared" si="26"/>
        <v>#DIV/0!</v>
      </c>
      <c r="BA255" s="2">
        <f t="shared" si="27"/>
        <v>0.08</v>
      </c>
      <c r="BB255" s="2" t="s">
        <v>315</v>
      </c>
      <c r="BC255" s="2">
        <f>VLOOKUP(Y255,Spp!B:H,7,FALSE)</f>
        <v>3.3</v>
      </c>
      <c r="BD255" s="5" t="str">
        <f>VLOOKUP(Y255,GFQuimbayo!B:C,2,FALSE)</f>
        <v>IN</v>
      </c>
      <c r="BE255" s="5" t="str">
        <f>VLOOKUP(BD255,GFQuimbayo!E:F,2,FALSE)</f>
        <v>Invertebrivores</v>
      </c>
      <c r="BF255" s="2" t="str">
        <f>VLOOKUP(Y255,Spp!B:L,11,FALSE)</f>
        <v>LC</v>
      </c>
    </row>
    <row r="256" spans="1:58">
      <c r="A256" s="2" t="s">
        <v>40</v>
      </c>
      <c r="B256" s="2" t="s">
        <v>41</v>
      </c>
      <c r="C256" s="2" t="s">
        <v>212</v>
      </c>
      <c r="D256" s="2" t="s">
        <v>212</v>
      </c>
      <c r="E256" s="2" t="s">
        <v>504</v>
      </c>
      <c r="F256" s="2" t="s">
        <v>43</v>
      </c>
      <c r="G256" s="22" t="s">
        <v>315</v>
      </c>
      <c r="H256" s="22" t="s">
        <v>315</v>
      </c>
      <c r="I256" s="9" t="s">
        <v>315</v>
      </c>
      <c r="K256" s="2">
        <v>0</v>
      </c>
      <c r="L256" s="11">
        <v>35197</v>
      </c>
      <c r="M256" s="2">
        <v>1996</v>
      </c>
      <c r="N256" s="2" t="s">
        <v>292</v>
      </c>
      <c r="O256" s="2" t="s">
        <v>136</v>
      </c>
      <c r="P256" s="11">
        <v>42106</v>
      </c>
      <c r="Q256" s="9">
        <v>4.5</v>
      </c>
      <c r="S256" s="22">
        <v>3</v>
      </c>
      <c r="T256" s="4">
        <v>0.61111111111111105</v>
      </c>
      <c r="U256" s="4">
        <v>0.62847222222222221</v>
      </c>
      <c r="V256" s="4">
        <v>1.736111111111116E-2</v>
      </c>
      <c r="W256" s="2">
        <v>25</v>
      </c>
      <c r="X256" s="2" t="s">
        <v>107</v>
      </c>
      <c r="Y256" s="6" t="str">
        <f>VLOOKUP(X256,Spp!A:B,2,FALSE)</f>
        <v>Thalassoma lucasanum</v>
      </c>
      <c r="Z256" s="7">
        <f t="shared" si="22"/>
        <v>35</v>
      </c>
      <c r="AB256" s="2">
        <v>20</v>
      </c>
      <c r="AC256" s="2">
        <v>15</v>
      </c>
      <c r="AU256" s="2">
        <f>VLOOKUP(Y256,Spp!B:C,2,FALSE)</f>
        <v>1.261E-2</v>
      </c>
      <c r="AV256" s="2">
        <f>VLOOKUP(Y256,Spp!B:D,3,FALSE)</f>
        <v>2.8782999999999999</v>
      </c>
      <c r="AW256" s="2">
        <f t="shared" si="23"/>
        <v>354.92999388777343</v>
      </c>
      <c r="AX256" s="2" t="e">
        <f t="shared" si="24"/>
        <v>#DIV/0!</v>
      </c>
      <c r="AY256" s="2" t="e">
        <f t="shared" si="25"/>
        <v>#DIV/0!</v>
      </c>
      <c r="AZ256" s="2" t="e">
        <f t="shared" si="26"/>
        <v>#DIV/0!</v>
      </c>
      <c r="BA256" s="2">
        <f t="shared" si="27"/>
        <v>1.4</v>
      </c>
      <c r="BB256" s="2" t="s">
        <v>315</v>
      </c>
      <c r="BC256" s="2">
        <f>VLOOKUP(Y256,Spp!B:H,7,FALSE)</f>
        <v>3.5</v>
      </c>
      <c r="BD256" s="5" t="str">
        <f>VLOOKUP(Y256,GFQuimbayo!B:C,2,FALSE)</f>
        <v>IN</v>
      </c>
      <c r="BE256" s="5" t="str">
        <f>VLOOKUP(BD256,GFQuimbayo!E:F,2,FALSE)</f>
        <v>Invertebrivores</v>
      </c>
      <c r="BF256" s="2" t="str">
        <f>VLOOKUP(Y256,Spp!B:L,11,FALSE)</f>
        <v>LC</v>
      </c>
    </row>
    <row r="257" spans="1:58">
      <c r="A257" s="2" t="s">
        <v>40</v>
      </c>
      <c r="B257" s="2" t="s">
        <v>41</v>
      </c>
      <c r="C257" s="2" t="s">
        <v>212</v>
      </c>
      <c r="D257" s="2" t="s">
        <v>212</v>
      </c>
      <c r="E257" s="2" t="s">
        <v>504</v>
      </c>
      <c r="F257" s="2" t="s">
        <v>43</v>
      </c>
      <c r="G257" s="22" t="s">
        <v>315</v>
      </c>
      <c r="H257" s="22" t="s">
        <v>315</v>
      </c>
      <c r="I257" s="9" t="s">
        <v>315</v>
      </c>
      <c r="K257" s="2">
        <v>0</v>
      </c>
      <c r="L257" s="11">
        <v>35197</v>
      </c>
      <c r="M257" s="2">
        <v>1996</v>
      </c>
      <c r="N257" s="2" t="s">
        <v>292</v>
      </c>
      <c r="O257" s="2" t="s">
        <v>136</v>
      </c>
      <c r="P257" s="11">
        <v>42106</v>
      </c>
      <c r="Q257" s="9">
        <v>4.5</v>
      </c>
      <c r="S257" s="22">
        <v>3</v>
      </c>
      <c r="T257" s="4">
        <v>0.61111111111111105</v>
      </c>
      <c r="U257" s="4">
        <v>0.62847222222222221</v>
      </c>
      <c r="V257" s="4">
        <v>1.736111111111116E-2</v>
      </c>
      <c r="W257" s="2">
        <v>25</v>
      </c>
      <c r="X257" s="2" t="s">
        <v>304</v>
      </c>
      <c r="Y257" s="6" t="str">
        <f>VLOOKUP(X257,Spp!A:B,2,FALSE)</f>
        <v>Urolophus halleri</v>
      </c>
      <c r="Z257" s="7">
        <f t="shared" si="22"/>
        <v>1</v>
      </c>
      <c r="AF257" s="2">
        <v>1</v>
      </c>
      <c r="AU257" s="2">
        <f>VLOOKUP(Y257,Spp!B:C,2,FALSE)</f>
        <v>7.3000000000000001E-3</v>
      </c>
      <c r="AV257" s="2">
        <f>VLOOKUP(Y257,Spp!B:D,3,FALSE)</f>
        <v>3</v>
      </c>
      <c r="AW257" s="2">
        <f t="shared" si="23"/>
        <v>312.98750000000001</v>
      </c>
      <c r="AX257" s="2" t="e">
        <f t="shared" si="24"/>
        <v>#DIV/0!</v>
      </c>
      <c r="AY257" s="2" t="e">
        <f t="shared" si="25"/>
        <v>#DIV/0!</v>
      </c>
      <c r="AZ257" s="2" t="e">
        <f t="shared" si="26"/>
        <v>#DIV/0!</v>
      </c>
      <c r="BA257" s="2">
        <f t="shared" si="27"/>
        <v>0.04</v>
      </c>
      <c r="BB257" s="2" t="s">
        <v>315</v>
      </c>
      <c r="BC257" s="2">
        <f>VLOOKUP(Y257,Spp!B:H,7,FALSE)</f>
        <v>3.2</v>
      </c>
      <c r="BD257" s="5" t="str">
        <f>VLOOKUP(Y257,GFQuimbayo!B:C,2,FALSE)</f>
        <v>IN</v>
      </c>
      <c r="BE257" s="5" t="str">
        <f>VLOOKUP(BD257,GFQuimbayo!E:F,2,FALSE)</f>
        <v>Invertebrivores</v>
      </c>
      <c r="BF257" s="2" t="str">
        <f>VLOOKUP(Y257,Spp!B:L,11,FALSE)</f>
        <v>LC</v>
      </c>
    </row>
    <row r="258" spans="1:58">
      <c r="A258" s="2" t="s">
        <v>40</v>
      </c>
      <c r="B258" s="2" t="s">
        <v>41</v>
      </c>
      <c r="C258" s="2" t="s">
        <v>291</v>
      </c>
      <c r="D258" s="2" t="s">
        <v>1445</v>
      </c>
      <c r="E258" s="2" t="s">
        <v>506</v>
      </c>
      <c r="F258" s="2" t="s">
        <v>43</v>
      </c>
      <c r="G258" s="22" t="s">
        <v>315</v>
      </c>
      <c r="H258" s="22" t="s">
        <v>315</v>
      </c>
      <c r="I258" s="9" t="s">
        <v>315</v>
      </c>
      <c r="K258" s="2">
        <v>0</v>
      </c>
      <c r="L258" s="11">
        <v>35198</v>
      </c>
      <c r="M258" s="2">
        <v>1996</v>
      </c>
      <c r="N258" s="2" t="s">
        <v>292</v>
      </c>
      <c r="O258" s="2" t="s">
        <v>136</v>
      </c>
      <c r="P258" s="11">
        <v>42107</v>
      </c>
      <c r="Q258" s="9">
        <v>7.5</v>
      </c>
      <c r="S258" s="22">
        <v>7.5</v>
      </c>
      <c r="T258" s="4">
        <v>0.625</v>
      </c>
      <c r="U258" s="4">
        <v>0.64236111111111105</v>
      </c>
      <c r="V258" s="4">
        <v>1.7361111111111049E-2</v>
      </c>
      <c r="W258" s="2">
        <v>25</v>
      </c>
      <c r="X258" s="2" t="s">
        <v>311</v>
      </c>
      <c r="Y258" s="6" t="str">
        <f>VLOOKUP(X258,Spp!A:B,2,FALSE)</f>
        <v>Aluterus scriptus</v>
      </c>
      <c r="Z258" s="7">
        <f t="shared" si="22"/>
        <v>1</v>
      </c>
      <c r="AH258" s="2">
        <v>1</v>
      </c>
      <c r="AU258" s="2">
        <f>VLOOKUP(Y258,Spp!B:C,2,FALSE)</f>
        <v>0.82299999999999995</v>
      </c>
      <c r="AV258" s="2">
        <f>VLOOKUP(Y258,Spp!B:D,3,FALSE)</f>
        <v>1.8140000000000001</v>
      </c>
      <c r="AW258" s="2">
        <f t="shared" si="23"/>
        <v>1181.4565488676385</v>
      </c>
      <c r="AX258" s="2" t="e">
        <f t="shared" si="24"/>
        <v>#DIV/0!</v>
      </c>
      <c r="AY258" s="2" t="e">
        <f t="shared" si="25"/>
        <v>#DIV/0!</v>
      </c>
      <c r="AZ258" s="2" t="e">
        <f t="shared" si="26"/>
        <v>#DIV/0!</v>
      </c>
      <c r="BA258" s="2">
        <f t="shared" si="27"/>
        <v>0.04</v>
      </c>
      <c r="BB258" s="2" t="s">
        <v>315</v>
      </c>
      <c r="BC258" s="2">
        <f>VLOOKUP(Y258,Spp!B:H,7,FALSE)</f>
        <v>2.8</v>
      </c>
      <c r="BD258" s="5" t="str">
        <f>VLOOKUP(Y258,GFQuimbayo!B:C,2,FALSE)</f>
        <v>PK</v>
      </c>
      <c r="BE258" s="5" t="str">
        <f>VLOOKUP(BD258,GFQuimbayo!E:F,2,FALSE)</f>
        <v>Planktivores</v>
      </c>
      <c r="BF258" s="2" t="str">
        <f>VLOOKUP(Y258,Spp!B:L,11,FALSE)</f>
        <v>NE</v>
      </c>
    </row>
    <row r="259" spans="1:58">
      <c r="A259" s="2" t="s">
        <v>40</v>
      </c>
      <c r="B259" s="2" t="s">
        <v>41</v>
      </c>
      <c r="C259" s="2" t="s">
        <v>291</v>
      </c>
      <c r="D259" s="2" t="s">
        <v>1445</v>
      </c>
      <c r="E259" s="2" t="s">
        <v>506</v>
      </c>
      <c r="F259" s="2" t="s">
        <v>43</v>
      </c>
      <c r="G259" s="22" t="s">
        <v>315</v>
      </c>
      <c r="H259" s="22" t="s">
        <v>315</v>
      </c>
      <c r="I259" s="9" t="s">
        <v>315</v>
      </c>
      <c r="K259" s="2">
        <v>0</v>
      </c>
      <c r="L259" s="11">
        <v>35198</v>
      </c>
      <c r="M259" s="2">
        <v>1996</v>
      </c>
      <c r="N259" s="2" t="s">
        <v>292</v>
      </c>
      <c r="O259" s="2" t="s">
        <v>136</v>
      </c>
      <c r="P259" s="11">
        <v>42107</v>
      </c>
      <c r="Q259" s="9">
        <v>7.5</v>
      </c>
      <c r="S259" s="22">
        <v>7.5</v>
      </c>
      <c r="T259" s="4">
        <v>0.625</v>
      </c>
      <c r="U259" s="4">
        <v>0.64236111111111105</v>
      </c>
      <c r="V259" s="4">
        <v>1.7361111111111049E-2</v>
      </c>
      <c r="W259" s="2">
        <v>25</v>
      </c>
      <c r="X259" s="2" t="s">
        <v>265</v>
      </c>
      <c r="Y259" s="6" t="str">
        <f>VLOOKUP(X259,Spp!A:B,2,FALSE)</f>
        <v>Bodianus diplotaenia</v>
      </c>
      <c r="Z259" s="7">
        <f t="shared" ref="Z259:Z322" si="28">SUM(AA259:AT259)</f>
        <v>5</v>
      </c>
      <c r="AE259" s="2">
        <v>5</v>
      </c>
      <c r="AU259" s="2">
        <f>VLOOKUP(Y259,Spp!B:C,2,FALSE)</f>
        <v>2.01E-2</v>
      </c>
      <c r="AV259" s="2">
        <f>VLOOKUP(Y259,Spp!B:D,3,FALSE)</f>
        <v>2.9992000000000001</v>
      </c>
      <c r="AW259" s="2">
        <f t="shared" si="23"/>
        <v>1566.2739892625043</v>
      </c>
      <c r="AX259" s="2" t="e">
        <f t="shared" si="24"/>
        <v>#DIV/0!</v>
      </c>
      <c r="AY259" s="2" t="e">
        <f t="shared" si="25"/>
        <v>#DIV/0!</v>
      </c>
      <c r="AZ259" s="2" t="e">
        <f t="shared" si="26"/>
        <v>#DIV/0!</v>
      </c>
      <c r="BA259" s="2">
        <f t="shared" si="27"/>
        <v>0.2</v>
      </c>
      <c r="BB259" s="2" t="s">
        <v>315</v>
      </c>
      <c r="BC259" s="2">
        <f>VLOOKUP(Y259,Spp!B:H,7,FALSE)</f>
        <v>3.4</v>
      </c>
      <c r="BD259" s="5" t="str">
        <f>VLOOKUP(Y259,GFQuimbayo!B:C,2,FALSE)</f>
        <v>IN</v>
      </c>
      <c r="BE259" s="5" t="str">
        <f>VLOOKUP(BD259,GFQuimbayo!E:F,2,FALSE)</f>
        <v>Invertebrivores</v>
      </c>
      <c r="BF259" s="2" t="str">
        <f>VLOOKUP(Y259,Spp!B:L,11,FALSE)</f>
        <v>LC</v>
      </c>
    </row>
    <row r="260" spans="1:58">
      <c r="A260" s="2" t="s">
        <v>40</v>
      </c>
      <c r="B260" s="2" t="s">
        <v>41</v>
      </c>
      <c r="C260" s="2" t="s">
        <v>291</v>
      </c>
      <c r="D260" s="2" t="s">
        <v>1445</v>
      </c>
      <c r="E260" s="2" t="s">
        <v>506</v>
      </c>
      <c r="F260" s="2" t="s">
        <v>43</v>
      </c>
      <c r="G260" s="22" t="s">
        <v>315</v>
      </c>
      <c r="H260" s="22" t="s">
        <v>315</v>
      </c>
      <c r="I260" s="9" t="s">
        <v>315</v>
      </c>
      <c r="K260" s="2">
        <v>0</v>
      </c>
      <c r="L260" s="11">
        <v>35198</v>
      </c>
      <c r="M260" s="2">
        <v>1996</v>
      </c>
      <c r="N260" s="2" t="s">
        <v>292</v>
      </c>
      <c r="O260" s="2" t="s">
        <v>136</v>
      </c>
      <c r="P260" s="11">
        <v>42107</v>
      </c>
      <c r="Q260" s="9">
        <v>7.5</v>
      </c>
      <c r="S260" s="22">
        <v>7.5</v>
      </c>
      <c r="T260" s="4">
        <v>0.625</v>
      </c>
      <c r="U260" s="4">
        <v>0.64236111111111105</v>
      </c>
      <c r="V260" s="4">
        <v>1.7361111111111049E-2</v>
      </c>
      <c r="W260" s="2">
        <v>25</v>
      </c>
      <c r="X260" s="2" t="s">
        <v>45</v>
      </c>
      <c r="Y260" s="6" t="str">
        <f>VLOOKUP(X260,Spp!A:B,2,FALSE)</f>
        <v>Canthigaster punctatissima</v>
      </c>
      <c r="Z260" s="7">
        <f t="shared" si="28"/>
        <v>6</v>
      </c>
      <c r="AB260" s="2">
        <v>5</v>
      </c>
      <c r="AC260" s="2">
        <v>1</v>
      </c>
      <c r="AU260" s="2">
        <f>VLOOKUP(Y260,Spp!B:C,2,FALSE)</f>
        <v>1.9699999999999999E-2</v>
      </c>
      <c r="AV260" s="2">
        <f>VLOOKUP(Y260,Spp!B:D,3,FALSE)</f>
        <v>2.9174000000000002</v>
      </c>
      <c r="AW260" s="2">
        <f t="shared" ref="AW260:AW323" si="29">((AU260*$AA$2^AV260)*AA260)+((AU260*$AB$2^AV260)*AB260)+((AU260*$AC$2^AV260)*AC260)+((AU260*$AD$2^AV260)*AD260)+((AU260*$AE$2^AV260)*AE260)+((AU260*$AF$2^AV260)*AF260)+((AU260*$AG$2^AV260)*AG260)+((AU260*$AH$2^AV260)*AH260)+((AU260*$AI$2^AV260)*AI260)+((AU260*$AJ$2^AV260)*AJ260)+((AU260*$AK$2^AV260)*AK260)+((AU260*$AL$2^AV260)*AL260)+((AU260*$AM$2^AV260)*AM260)+((AU260*$AN$2^AV260)*AN260)+((AU260*$AO$2^AV260)*AO260)+((AU260*$AP$2^AV260)*AP260)+((AU260*$AQ$2^AV260)*AQ260)+((AU260*$AR$2^AV260)*AR260)+((AU260*$AS$2^AV260)*AS260)+((AU260*$AT$2^AV260)*AT260)</f>
        <v>66.414977810022378</v>
      </c>
      <c r="AX260" s="2" t="e">
        <f t="shared" ref="AX260:AX323" si="30">AW260/K260</f>
        <v>#DIV/0!</v>
      </c>
      <c r="AY260" s="2" t="e">
        <f t="shared" ref="AY260:AY323" si="31">AX260*10</f>
        <v>#DIV/0!</v>
      </c>
      <c r="AZ260" s="2" t="e">
        <f t="shared" ref="AZ260:AZ323" si="32">AY260/1000</f>
        <v>#DIV/0!</v>
      </c>
      <c r="BA260" s="2">
        <f t="shared" ref="BA260:BA323" si="33">Z260/W260</f>
        <v>0.24</v>
      </c>
      <c r="BB260" s="2" t="s">
        <v>315</v>
      </c>
      <c r="BC260" s="2">
        <f>VLOOKUP(Y260,Spp!B:H,7,FALSE)</f>
        <v>3</v>
      </c>
      <c r="BD260" s="5" t="str">
        <f>VLOOKUP(Y260,GFQuimbayo!B:C,2,FALSE)</f>
        <v>IN</v>
      </c>
      <c r="BE260" s="5" t="str">
        <f>VLOOKUP(BD260,GFQuimbayo!E:F,2,FALSE)</f>
        <v>Invertebrivores</v>
      </c>
      <c r="BF260" s="2" t="str">
        <f>VLOOKUP(Y260,Spp!B:L,11,FALSE)</f>
        <v>LC</v>
      </c>
    </row>
    <row r="261" spans="1:58">
      <c r="A261" s="2" t="s">
        <v>40</v>
      </c>
      <c r="B261" s="2" t="s">
        <v>41</v>
      </c>
      <c r="C261" s="2" t="s">
        <v>291</v>
      </c>
      <c r="D261" s="2" t="s">
        <v>1445</v>
      </c>
      <c r="E261" s="2" t="s">
        <v>506</v>
      </c>
      <c r="F261" s="2" t="s">
        <v>43</v>
      </c>
      <c r="G261" s="22" t="s">
        <v>315</v>
      </c>
      <c r="H261" s="22" t="s">
        <v>315</v>
      </c>
      <c r="I261" s="9" t="s">
        <v>315</v>
      </c>
      <c r="K261" s="2">
        <v>0</v>
      </c>
      <c r="L261" s="11">
        <v>35198</v>
      </c>
      <c r="M261" s="2">
        <v>1996</v>
      </c>
      <c r="N261" s="2" t="s">
        <v>292</v>
      </c>
      <c r="O261" s="2" t="s">
        <v>136</v>
      </c>
      <c r="P261" s="11">
        <v>42107</v>
      </c>
      <c r="Q261" s="9">
        <v>7.5</v>
      </c>
      <c r="S261" s="22">
        <v>7.5</v>
      </c>
      <c r="T261" s="4">
        <v>0.625</v>
      </c>
      <c r="U261" s="4">
        <v>0.64236111111111105</v>
      </c>
      <c r="V261" s="4">
        <v>1.7361111111111049E-2</v>
      </c>
      <c r="W261" s="2">
        <v>25</v>
      </c>
      <c r="X261" s="2" t="s">
        <v>101</v>
      </c>
      <c r="Y261" s="6" t="str">
        <f>VLOOKUP(X261,Spp!A:B,2,FALSE)</f>
        <v>Caranx caballus</v>
      </c>
      <c r="Z261" s="7">
        <f t="shared" si="28"/>
        <v>40</v>
      </c>
      <c r="AE261" s="2">
        <v>40</v>
      </c>
      <c r="AU261" s="2">
        <f>VLOOKUP(Y261,Spp!B:C,2,FALSE)</f>
        <v>2.5000000000000001E-2</v>
      </c>
      <c r="AV261" s="2">
        <f>VLOOKUP(Y261,Spp!B:D,3,FALSE)</f>
        <v>3</v>
      </c>
      <c r="AW261" s="2">
        <f t="shared" si="29"/>
        <v>15625</v>
      </c>
      <c r="AX261" s="2" t="e">
        <f t="shared" si="30"/>
        <v>#DIV/0!</v>
      </c>
      <c r="AY261" s="2" t="e">
        <f t="shared" si="31"/>
        <v>#DIV/0!</v>
      </c>
      <c r="AZ261" s="2" t="e">
        <f t="shared" si="32"/>
        <v>#DIV/0!</v>
      </c>
      <c r="BA261" s="2">
        <f t="shared" si="33"/>
        <v>1.6</v>
      </c>
      <c r="BB261" s="2" t="s">
        <v>315</v>
      </c>
      <c r="BC261" s="2">
        <f>VLOOKUP(Y261,Spp!B:H,7,FALSE)</f>
        <v>4</v>
      </c>
      <c r="BD261" s="5" t="str">
        <f>VLOOKUP(Y261,GFQuimbayo!B:C,2,FALSE)</f>
        <v>PS</v>
      </c>
      <c r="BE261" s="5" t="str">
        <f>VLOOKUP(BD261,GFQuimbayo!E:F,2,FALSE)</f>
        <v>Piscivores</v>
      </c>
      <c r="BF261" s="2" t="str">
        <f>VLOOKUP(Y261,Spp!B:L,11,FALSE)</f>
        <v>LC</v>
      </c>
    </row>
    <row r="262" spans="1:58">
      <c r="A262" s="2" t="s">
        <v>40</v>
      </c>
      <c r="B262" s="2" t="s">
        <v>41</v>
      </c>
      <c r="C262" s="2" t="s">
        <v>291</v>
      </c>
      <c r="D262" s="2" t="s">
        <v>1445</v>
      </c>
      <c r="E262" s="2" t="s">
        <v>506</v>
      </c>
      <c r="F262" s="2" t="s">
        <v>43</v>
      </c>
      <c r="G262" s="22" t="s">
        <v>315</v>
      </c>
      <c r="H262" s="22" t="s">
        <v>315</v>
      </c>
      <c r="I262" s="9" t="s">
        <v>315</v>
      </c>
      <c r="K262" s="2">
        <v>0</v>
      </c>
      <c r="L262" s="11">
        <v>35198</v>
      </c>
      <c r="M262" s="2">
        <v>1996</v>
      </c>
      <c r="N262" s="2" t="s">
        <v>292</v>
      </c>
      <c r="O262" s="2" t="s">
        <v>136</v>
      </c>
      <c r="P262" s="11">
        <v>42107</v>
      </c>
      <c r="Q262" s="9">
        <v>7.5</v>
      </c>
      <c r="S262" s="22">
        <v>7.5</v>
      </c>
      <c r="T262" s="4">
        <v>0.625</v>
      </c>
      <c r="U262" s="4">
        <v>0.64236111111111105</v>
      </c>
      <c r="V262" s="4">
        <v>1.7361111111111049E-2</v>
      </c>
      <c r="W262" s="2">
        <v>25</v>
      </c>
      <c r="X262" s="2" t="s">
        <v>70</v>
      </c>
      <c r="Y262" s="6" t="str">
        <f>VLOOKUP(X262,Spp!A:B,2,FALSE)</f>
        <v>Chaetodon humeralis</v>
      </c>
      <c r="Z262" s="7">
        <f t="shared" si="28"/>
        <v>11</v>
      </c>
      <c r="AB262" s="2">
        <v>3</v>
      </c>
      <c r="AC262" s="2">
        <v>8</v>
      </c>
      <c r="AU262" s="2">
        <f>VLOOKUP(Y262,Spp!B:C,2,FALSE)</f>
        <v>2.9600000000000001E-2</v>
      </c>
      <c r="AV262" s="2">
        <f>VLOOKUP(Y262,Spp!B:D,3,FALSE)</f>
        <v>2.9895</v>
      </c>
      <c r="AW262" s="2">
        <f t="shared" si="29"/>
        <v>487.07389490112513</v>
      </c>
      <c r="AX262" s="2" t="e">
        <f t="shared" si="30"/>
        <v>#DIV/0!</v>
      </c>
      <c r="AY262" s="2" t="e">
        <f t="shared" si="31"/>
        <v>#DIV/0!</v>
      </c>
      <c r="AZ262" s="2" t="e">
        <f t="shared" si="32"/>
        <v>#DIV/0!</v>
      </c>
      <c r="BA262" s="2">
        <f t="shared" si="33"/>
        <v>0.44</v>
      </c>
      <c r="BB262" s="2" t="s">
        <v>315</v>
      </c>
      <c r="BC262" s="2">
        <f>VLOOKUP(Y262,Spp!B:H,7,FALSE)</f>
        <v>2.7</v>
      </c>
      <c r="BD262" s="5" t="str">
        <f>VLOOKUP(Y262,GFQuimbayo!B:C,2,FALSE)</f>
        <v>OM</v>
      </c>
      <c r="BE262" s="5" t="str">
        <f>VLOOKUP(BD262,GFQuimbayo!E:F,2,FALSE)</f>
        <v>Omnivores</v>
      </c>
      <c r="BF262" s="2" t="str">
        <f>VLOOKUP(Y262,Spp!B:L,11,FALSE)</f>
        <v>LC</v>
      </c>
    </row>
    <row r="263" spans="1:58">
      <c r="A263" s="2" t="s">
        <v>40</v>
      </c>
      <c r="B263" s="2" t="s">
        <v>41</v>
      </c>
      <c r="C263" s="2" t="s">
        <v>291</v>
      </c>
      <c r="D263" s="2" t="s">
        <v>1445</v>
      </c>
      <c r="E263" s="2" t="s">
        <v>506</v>
      </c>
      <c r="F263" s="2" t="s">
        <v>43</v>
      </c>
      <c r="G263" s="22" t="s">
        <v>315</v>
      </c>
      <c r="H263" s="22" t="s">
        <v>315</v>
      </c>
      <c r="I263" s="9" t="s">
        <v>315</v>
      </c>
      <c r="K263" s="2">
        <v>0</v>
      </c>
      <c r="L263" s="11">
        <v>35198</v>
      </c>
      <c r="M263" s="2">
        <v>1996</v>
      </c>
      <c r="N263" s="2" t="s">
        <v>292</v>
      </c>
      <c r="O263" s="2" t="s">
        <v>136</v>
      </c>
      <c r="P263" s="11">
        <v>42107</v>
      </c>
      <c r="Q263" s="9">
        <v>7.5</v>
      </c>
      <c r="S263" s="22">
        <v>7.5</v>
      </c>
      <c r="T263" s="4">
        <v>0.625</v>
      </c>
      <c r="U263" s="4">
        <v>0.64236111111111105</v>
      </c>
      <c r="V263" s="4">
        <v>1.7361111111111049E-2</v>
      </c>
      <c r="W263" s="2">
        <v>25</v>
      </c>
      <c r="X263" s="2" t="s">
        <v>109</v>
      </c>
      <c r="Y263" s="6" t="str">
        <f>VLOOKUP(X263,Spp!A:B,2,FALSE)</f>
        <v>Chromis atrilobata</v>
      </c>
      <c r="Z263" s="7">
        <f t="shared" si="28"/>
        <v>57</v>
      </c>
      <c r="AC263" s="2">
        <v>57</v>
      </c>
      <c r="AU263" s="2">
        <f>VLOOKUP(Y263,Spp!B:C,2,FALSE)</f>
        <v>5.2300000000000003E-3</v>
      </c>
      <c r="AV263" s="2">
        <f>VLOOKUP(Y263,Spp!B:D,3,FALSE)</f>
        <v>3.41655</v>
      </c>
      <c r="AW263" s="2">
        <f t="shared" si="29"/>
        <v>1667.3410762324932</v>
      </c>
      <c r="AX263" s="2" t="e">
        <f t="shared" si="30"/>
        <v>#DIV/0!</v>
      </c>
      <c r="AY263" s="2" t="e">
        <f t="shared" si="31"/>
        <v>#DIV/0!</v>
      </c>
      <c r="AZ263" s="2" t="e">
        <f t="shared" si="32"/>
        <v>#DIV/0!</v>
      </c>
      <c r="BA263" s="2">
        <f t="shared" si="33"/>
        <v>2.2799999999999998</v>
      </c>
      <c r="BB263" s="2" t="s">
        <v>315</v>
      </c>
      <c r="BC263" s="2">
        <f>VLOOKUP(Y263,Spp!B:H,7,FALSE)</f>
        <v>3.4</v>
      </c>
      <c r="BD263" s="5" t="str">
        <f>VLOOKUP(Y263,GFQuimbayo!B:C,2,FALSE)</f>
        <v>PK</v>
      </c>
      <c r="BE263" s="5" t="str">
        <f>VLOOKUP(BD263,GFQuimbayo!E:F,2,FALSE)</f>
        <v>Planktivores</v>
      </c>
      <c r="BF263" s="2" t="str">
        <f>VLOOKUP(Y263,Spp!B:L,11,FALSE)</f>
        <v>LC</v>
      </c>
    </row>
    <row r="264" spans="1:58">
      <c r="A264" s="2" t="s">
        <v>40</v>
      </c>
      <c r="B264" s="2" t="s">
        <v>41</v>
      </c>
      <c r="C264" s="2" t="s">
        <v>291</v>
      </c>
      <c r="D264" s="2" t="s">
        <v>1445</v>
      </c>
      <c r="E264" s="2" t="s">
        <v>506</v>
      </c>
      <c r="F264" s="2" t="s">
        <v>43</v>
      </c>
      <c r="G264" s="22" t="s">
        <v>315</v>
      </c>
      <c r="H264" s="22" t="s">
        <v>315</v>
      </c>
      <c r="I264" s="9" t="s">
        <v>315</v>
      </c>
      <c r="K264" s="2">
        <v>0</v>
      </c>
      <c r="L264" s="11">
        <v>35198</v>
      </c>
      <c r="M264" s="2">
        <v>1996</v>
      </c>
      <c r="N264" s="2" t="s">
        <v>292</v>
      </c>
      <c r="O264" s="2" t="s">
        <v>136</v>
      </c>
      <c r="P264" s="11">
        <v>42107</v>
      </c>
      <c r="Q264" s="9">
        <v>7.5</v>
      </c>
      <c r="S264" s="22">
        <v>7.5</v>
      </c>
      <c r="T264" s="4">
        <v>0.625</v>
      </c>
      <c r="U264" s="4">
        <v>0.64236111111111105</v>
      </c>
      <c r="V264" s="4">
        <v>1.7361111111111049E-2</v>
      </c>
      <c r="W264" s="2">
        <v>25</v>
      </c>
      <c r="X264" s="2" t="s">
        <v>256</v>
      </c>
      <c r="Y264" s="6" t="str">
        <f>VLOOKUP(X264,Spp!A:B,2,FALSE)</f>
        <v>Fistularia commersonii</v>
      </c>
      <c r="Z264" s="7">
        <f t="shared" si="28"/>
        <v>1</v>
      </c>
      <c r="AL264" s="2">
        <v>1</v>
      </c>
      <c r="AU264" s="2">
        <f>VLOOKUP(Y264,Spp!B:C,2,FALSE)</f>
        <v>5.9999999999999995E-4</v>
      </c>
      <c r="AV264" s="2">
        <f>VLOOKUP(Y264,Spp!B:D,3,FALSE)</f>
        <v>3</v>
      </c>
      <c r="AW264" s="2">
        <f t="shared" si="29"/>
        <v>514.42499999999995</v>
      </c>
      <c r="AX264" s="2" t="e">
        <f t="shared" si="30"/>
        <v>#DIV/0!</v>
      </c>
      <c r="AY264" s="2" t="e">
        <f t="shared" si="31"/>
        <v>#DIV/0!</v>
      </c>
      <c r="AZ264" s="2" t="e">
        <f t="shared" si="32"/>
        <v>#DIV/0!</v>
      </c>
      <c r="BA264" s="2">
        <f t="shared" si="33"/>
        <v>0.04</v>
      </c>
      <c r="BB264" s="2" t="s">
        <v>315</v>
      </c>
      <c r="BC264" s="2">
        <f>VLOOKUP(Y264,Spp!B:H,7,FALSE)</f>
        <v>4.3</v>
      </c>
      <c r="BD264" s="5" t="str">
        <f>VLOOKUP(Y264,GFQuimbayo!B:C,2,FALSE)</f>
        <v>PS</v>
      </c>
      <c r="BE264" s="5" t="str">
        <f>VLOOKUP(BD264,GFQuimbayo!E:F,2,FALSE)</f>
        <v>Piscivores</v>
      </c>
      <c r="BF264" s="2" t="str">
        <f>VLOOKUP(Y264,Spp!B:L,11,FALSE)</f>
        <v>NE</v>
      </c>
    </row>
    <row r="265" spans="1:58">
      <c r="A265" s="2" t="s">
        <v>40</v>
      </c>
      <c r="B265" s="2" t="s">
        <v>41</v>
      </c>
      <c r="C265" s="2" t="s">
        <v>291</v>
      </c>
      <c r="D265" s="2" t="s">
        <v>1445</v>
      </c>
      <c r="E265" s="2" t="s">
        <v>506</v>
      </c>
      <c r="F265" s="2" t="s">
        <v>43</v>
      </c>
      <c r="G265" s="22" t="s">
        <v>315</v>
      </c>
      <c r="H265" s="22" t="s">
        <v>315</v>
      </c>
      <c r="I265" s="9" t="s">
        <v>315</v>
      </c>
      <c r="K265" s="2">
        <v>0</v>
      </c>
      <c r="L265" s="11">
        <v>35198</v>
      </c>
      <c r="M265" s="2">
        <v>1996</v>
      </c>
      <c r="N265" s="2" t="s">
        <v>292</v>
      </c>
      <c r="O265" s="2" t="s">
        <v>136</v>
      </c>
      <c r="P265" s="11">
        <v>42107</v>
      </c>
      <c r="Q265" s="9">
        <v>7.5</v>
      </c>
      <c r="S265" s="22">
        <v>7.5</v>
      </c>
      <c r="T265" s="4">
        <v>0.625</v>
      </c>
      <c r="U265" s="4">
        <v>0.64236111111111105</v>
      </c>
      <c r="V265" s="4">
        <v>1.7361111111111049E-2</v>
      </c>
      <c r="W265" s="2">
        <v>25</v>
      </c>
      <c r="X265" s="2" t="s">
        <v>293</v>
      </c>
      <c r="Y265" s="6" t="str">
        <f>VLOOKUP(X265,Spp!A:B,2,FALSE)</f>
        <v>Gymnothorax panamensis</v>
      </c>
      <c r="Z265" s="7">
        <f t="shared" si="28"/>
        <v>1</v>
      </c>
      <c r="AD265" s="2">
        <v>1</v>
      </c>
      <c r="AU265" s="2">
        <f>VLOOKUP(Y265,Spp!B:C,2,FALSE)</f>
        <v>6.9999999999999999E-4</v>
      </c>
      <c r="AV265" s="2">
        <f>VLOOKUP(Y265,Spp!B:D,3,FALSE)</f>
        <v>3.218</v>
      </c>
      <c r="AW265" s="2">
        <f t="shared" si="29"/>
        <v>7.001554612588393</v>
      </c>
      <c r="AX265" s="2" t="e">
        <f t="shared" si="30"/>
        <v>#DIV/0!</v>
      </c>
      <c r="AY265" s="2" t="e">
        <f t="shared" si="31"/>
        <v>#DIV/0!</v>
      </c>
      <c r="AZ265" s="2" t="e">
        <f t="shared" si="32"/>
        <v>#DIV/0!</v>
      </c>
      <c r="BA265" s="2">
        <f t="shared" si="33"/>
        <v>0.04</v>
      </c>
      <c r="BB265" s="2" t="s">
        <v>315</v>
      </c>
      <c r="BC265" s="2">
        <f>VLOOKUP(Y265,Spp!B:H,7,FALSE)</f>
        <v>4</v>
      </c>
      <c r="BD265" s="5" t="str">
        <f>VLOOKUP(Y265,GFQuimbayo!B:C,2,FALSE)</f>
        <v>PS</v>
      </c>
      <c r="BE265" s="5" t="str">
        <f>VLOOKUP(BD265,GFQuimbayo!E:F,2,FALSE)</f>
        <v>Piscivores</v>
      </c>
      <c r="BF265" s="2" t="str">
        <f>VLOOKUP(Y265,Spp!B:L,11,FALSE)</f>
        <v>LC</v>
      </c>
    </row>
    <row r="266" spans="1:58">
      <c r="A266" s="2" t="s">
        <v>40</v>
      </c>
      <c r="B266" s="2" t="s">
        <v>41</v>
      </c>
      <c r="C266" s="2" t="s">
        <v>291</v>
      </c>
      <c r="D266" s="2" t="s">
        <v>1445</v>
      </c>
      <c r="E266" s="2" t="s">
        <v>506</v>
      </c>
      <c r="F266" s="2" t="s">
        <v>43</v>
      </c>
      <c r="G266" s="22" t="s">
        <v>315</v>
      </c>
      <c r="H266" s="22" t="s">
        <v>315</v>
      </c>
      <c r="I266" s="9" t="s">
        <v>315</v>
      </c>
      <c r="K266" s="2">
        <v>0</v>
      </c>
      <c r="L266" s="11">
        <v>35198</v>
      </c>
      <c r="M266" s="2">
        <v>1996</v>
      </c>
      <c r="N266" s="2" t="s">
        <v>292</v>
      </c>
      <c r="O266" s="2" t="s">
        <v>136</v>
      </c>
      <c r="P266" s="11">
        <v>42107</v>
      </c>
      <c r="Q266" s="9">
        <v>7.5</v>
      </c>
      <c r="S266" s="22">
        <v>7.5</v>
      </c>
      <c r="T266" s="4">
        <v>0.625</v>
      </c>
      <c r="U266" s="4">
        <v>0.64236111111111105</v>
      </c>
      <c r="V266" s="4">
        <v>1.7361111111111049E-2</v>
      </c>
      <c r="W266" s="2">
        <v>25</v>
      </c>
      <c r="X266" s="2" t="s">
        <v>299</v>
      </c>
      <c r="Y266" s="6" t="str">
        <f>VLOOKUP(X266,Spp!A:B,2,FALSE)</f>
        <v>Haemulon scudderi</v>
      </c>
      <c r="Z266" s="7">
        <f t="shared" si="28"/>
        <v>13</v>
      </c>
      <c r="AD266" s="2">
        <v>13</v>
      </c>
      <c r="AU266" s="2">
        <f>VLOOKUP(Y266,Spp!B:C,2,FALSE)</f>
        <v>8.1000000000000003E-2</v>
      </c>
      <c r="AV266" s="2">
        <f>VLOOKUP(Y266,Spp!B:D,3,FALSE)</f>
        <v>2.71</v>
      </c>
      <c r="AW266" s="2">
        <f t="shared" si="29"/>
        <v>2460.7159433606325</v>
      </c>
      <c r="AX266" s="2" t="e">
        <f t="shared" si="30"/>
        <v>#DIV/0!</v>
      </c>
      <c r="AY266" s="2" t="e">
        <f t="shared" si="31"/>
        <v>#DIV/0!</v>
      </c>
      <c r="AZ266" s="2" t="e">
        <f t="shared" si="32"/>
        <v>#DIV/0!</v>
      </c>
      <c r="BA266" s="2">
        <f t="shared" si="33"/>
        <v>0.52</v>
      </c>
      <c r="BB266" s="2" t="s">
        <v>315</v>
      </c>
      <c r="BC266" s="2">
        <f>VLOOKUP(Y266,Spp!B:H,7,FALSE)</f>
        <v>4.2</v>
      </c>
      <c r="BD266" s="5" t="str">
        <f>VLOOKUP(Y266,GFQuimbayo!B:C,2,FALSE)</f>
        <v>PS</v>
      </c>
      <c r="BE266" s="5" t="str">
        <f>VLOOKUP(BD266,GFQuimbayo!E:F,2,FALSE)</f>
        <v>Piscivores</v>
      </c>
      <c r="BF266" s="2" t="str">
        <f>VLOOKUP(Y266,Spp!B:L,11,FALSE)</f>
        <v>LC</v>
      </c>
    </row>
    <row r="267" spans="1:58">
      <c r="A267" s="2" t="s">
        <v>40</v>
      </c>
      <c r="B267" s="2" t="s">
        <v>41</v>
      </c>
      <c r="C267" s="2" t="s">
        <v>291</v>
      </c>
      <c r="D267" s="2" t="s">
        <v>1445</v>
      </c>
      <c r="E267" s="2" t="s">
        <v>506</v>
      </c>
      <c r="F267" s="2" t="s">
        <v>43</v>
      </c>
      <c r="G267" s="22" t="s">
        <v>315</v>
      </c>
      <c r="H267" s="22" t="s">
        <v>315</v>
      </c>
      <c r="I267" s="9" t="s">
        <v>315</v>
      </c>
      <c r="K267" s="2">
        <v>0</v>
      </c>
      <c r="L267" s="11">
        <v>35198</v>
      </c>
      <c r="M267" s="2">
        <v>1996</v>
      </c>
      <c r="N267" s="2" t="s">
        <v>292</v>
      </c>
      <c r="O267" s="2" t="s">
        <v>136</v>
      </c>
      <c r="P267" s="11">
        <v>42107</v>
      </c>
      <c r="Q267" s="9">
        <v>7.5</v>
      </c>
      <c r="S267" s="22">
        <v>7.5</v>
      </c>
      <c r="T267" s="4">
        <v>0.625</v>
      </c>
      <c r="U267" s="4">
        <v>0.64236111111111105</v>
      </c>
      <c r="V267" s="4">
        <v>1.7361111111111049E-2</v>
      </c>
      <c r="W267" s="2">
        <v>25</v>
      </c>
      <c r="X267" s="2" t="s">
        <v>285</v>
      </c>
      <c r="Y267" s="6" t="str">
        <f>VLOOKUP(X267,Spp!A:B,2,FALSE)</f>
        <v>Haemulon steindachneri</v>
      </c>
      <c r="Z267" s="7">
        <f t="shared" si="28"/>
        <v>85</v>
      </c>
      <c r="AC267" s="2">
        <v>30</v>
      </c>
      <c r="AD267" s="2">
        <v>5</v>
      </c>
      <c r="AF267" s="2">
        <v>50</v>
      </c>
      <c r="AU267" s="2">
        <f>VLOOKUP(Y267,Spp!B:C,2,FALSE)</f>
        <v>9.7999999999999997E-3</v>
      </c>
      <c r="AV267" s="2">
        <f>VLOOKUP(Y267,Spp!B:D,3,FALSE)</f>
        <v>3.1240000000000001</v>
      </c>
      <c r="AW267" s="2">
        <f t="shared" si="29"/>
        <v>33808.508364212947</v>
      </c>
      <c r="AX267" s="2" t="e">
        <f t="shared" si="30"/>
        <v>#DIV/0!</v>
      </c>
      <c r="AY267" s="2" t="e">
        <f t="shared" si="31"/>
        <v>#DIV/0!</v>
      </c>
      <c r="AZ267" s="2" t="e">
        <f t="shared" si="32"/>
        <v>#DIV/0!</v>
      </c>
      <c r="BA267" s="2">
        <f t="shared" si="33"/>
        <v>3.4</v>
      </c>
      <c r="BB267" s="2" t="s">
        <v>315</v>
      </c>
      <c r="BC267" s="2">
        <f>VLOOKUP(Y267,Spp!B:H,7,FALSE)</f>
        <v>3.5</v>
      </c>
      <c r="BD267" s="5" t="str">
        <f>VLOOKUP(Y267,GFQuimbayo!B:C,2,FALSE)</f>
        <v>IN</v>
      </c>
      <c r="BE267" s="5" t="str">
        <f>VLOOKUP(BD267,GFQuimbayo!E:F,2,FALSE)</f>
        <v>Invertebrivores</v>
      </c>
      <c r="BF267" s="2" t="str">
        <f>VLOOKUP(Y267,Spp!B:L,11,FALSE)</f>
        <v>LC</v>
      </c>
    </row>
    <row r="268" spans="1:58">
      <c r="A268" s="2" t="s">
        <v>40</v>
      </c>
      <c r="B268" s="2" t="s">
        <v>41</v>
      </c>
      <c r="C268" s="2" t="s">
        <v>291</v>
      </c>
      <c r="D268" s="2" t="s">
        <v>1445</v>
      </c>
      <c r="E268" s="2" t="s">
        <v>506</v>
      </c>
      <c r="F268" s="2" t="s">
        <v>43</v>
      </c>
      <c r="G268" s="22" t="s">
        <v>315</v>
      </c>
      <c r="H268" s="22" t="s">
        <v>315</v>
      </c>
      <c r="I268" s="9" t="s">
        <v>315</v>
      </c>
      <c r="K268" s="2">
        <v>0</v>
      </c>
      <c r="L268" s="11">
        <v>35198</v>
      </c>
      <c r="M268" s="2">
        <v>1996</v>
      </c>
      <c r="N268" s="2" t="s">
        <v>292</v>
      </c>
      <c r="O268" s="2" t="s">
        <v>136</v>
      </c>
      <c r="P268" s="11">
        <v>42107</v>
      </c>
      <c r="Q268" s="9">
        <v>7.5</v>
      </c>
      <c r="S268" s="22">
        <v>7.5</v>
      </c>
      <c r="T268" s="4">
        <v>0.625</v>
      </c>
      <c r="U268" s="4">
        <v>0.64236111111111105</v>
      </c>
      <c r="V268" s="4">
        <v>1.7361111111111049E-2</v>
      </c>
      <c r="W268" s="2">
        <v>25</v>
      </c>
      <c r="X268" s="2" t="s">
        <v>91</v>
      </c>
      <c r="Y268" s="6" t="str">
        <f>VLOOKUP(X268,Spp!A:B,2,FALSE)</f>
        <v>Halichoeres nicholsi</v>
      </c>
      <c r="Z268" s="7">
        <f t="shared" si="28"/>
        <v>21</v>
      </c>
      <c r="AB268" s="2">
        <v>18</v>
      </c>
      <c r="AC268" s="2">
        <v>3</v>
      </c>
      <c r="AU268" s="2">
        <f>VLOOKUP(Y268,Spp!B:C,2,FALSE)</f>
        <v>1.26E-2</v>
      </c>
      <c r="AV268" s="2">
        <f>VLOOKUP(Y268,Spp!B:D,3,FALSE)</f>
        <v>3.0672999999999999</v>
      </c>
      <c r="AW268" s="2">
        <f t="shared" si="29"/>
        <v>197.08398127424954</v>
      </c>
      <c r="AX268" s="2" t="e">
        <f t="shared" si="30"/>
        <v>#DIV/0!</v>
      </c>
      <c r="AY268" s="2" t="e">
        <f t="shared" si="31"/>
        <v>#DIV/0!</v>
      </c>
      <c r="AZ268" s="2" t="e">
        <f t="shared" si="32"/>
        <v>#DIV/0!</v>
      </c>
      <c r="BA268" s="2">
        <f t="shared" si="33"/>
        <v>0.84</v>
      </c>
      <c r="BB268" s="2" t="s">
        <v>315</v>
      </c>
      <c r="BC268" s="2">
        <f>VLOOKUP(Y268,Spp!B:H,7,FALSE)</f>
        <v>4</v>
      </c>
      <c r="BD268" s="5" t="str">
        <f>VLOOKUP(Y268,GFQuimbayo!B:C,2,FALSE)</f>
        <v>IN</v>
      </c>
      <c r="BE268" s="5" t="str">
        <f>VLOOKUP(BD268,GFQuimbayo!E:F,2,FALSE)</f>
        <v>Invertebrivores</v>
      </c>
      <c r="BF268" s="2" t="str">
        <f>VLOOKUP(Y268,Spp!B:L,11,FALSE)</f>
        <v>LC</v>
      </c>
    </row>
    <row r="269" spans="1:58">
      <c r="A269" s="2" t="s">
        <v>40</v>
      </c>
      <c r="B269" s="2" t="s">
        <v>41</v>
      </c>
      <c r="C269" s="2" t="s">
        <v>291</v>
      </c>
      <c r="D269" s="2" t="s">
        <v>1445</v>
      </c>
      <c r="E269" s="2" t="s">
        <v>506</v>
      </c>
      <c r="F269" s="2" t="s">
        <v>43</v>
      </c>
      <c r="G269" s="22" t="s">
        <v>315</v>
      </c>
      <c r="H269" s="22" t="s">
        <v>315</v>
      </c>
      <c r="I269" s="9" t="s">
        <v>315</v>
      </c>
      <c r="K269" s="2">
        <v>0</v>
      </c>
      <c r="L269" s="11">
        <v>35198</v>
      </c>
      <c r="M269" s="2">
        <v>1996</v>
      </c>
      <c r="N269" s="2" t="s">
        <v>292</v>
      </c>
      <c r="O269" s="2" t="s">
        <v>136</v>
      </c>
      <c r="P269" s="11">
        <v>42107</v>
      </c>
      <c r="Q269" s="9">
        <v>7.5</v>
      </c>
      <c r="S269" s="22">
        <v>7.5</v>
      </c>
      <c r="T269" s="4">
        <v>0.625</v>
      </c>
      <c r="U269" s="4">
        <v>0.64236111111111105</v>
      </c>
      <c r="V269" s="4">
        <v>1.7361111111111049E-2</v>
      </c>
      <c r="W269" s="2">
        <v>25</v>
      </c>
      <c r="X269" s="2" t="s">
        <v>64</v>
      </c>
      <c r="Y269" s="6" t="str">
        <f>VLOOKUP(X269,Spp!A:B,2,FALSE)</f>
        <v>Johnrandallia nigrirostris</v>
      </c>
      <c r="Z269" s="7">
        <f t="shared" si="28"/>
        <v>2</v>
      </c>
      <c r="AD269" s="2">
        <v>2</v>
      </c>
      <c r="AU269" s="2">
        <f>VLOOKUP(Y269,Spp!B:C,2,FALSE)</f>
        <v>2.5600000000000001E-2</v>
      </c>
      <c r="AV269" s="2">
        <f>VLOOKUP(Y269,Spp!B:D,3,FALSE)</f>
        <v>3.0005999999999999</v>
      </c>
      <c r="AW269" s="2">
        <f t="shared" si="29"/>
        <v>274.87163761360165</v>
      </c>
      <c r="AX269" s="2" t="e">
        <f t="shared" si="30"/>
        <v>#DIV/0!</v>
      </c>
      <c r="AY269" s="2" t="e">
        <f t="shared" si="31"/>
        <v>#DIV/0!</v>
      </c>
      <c r="AZ269" s="2" t="e">
        <f t="shared" si="32"/>
        <v>#DIV/0!</v>
      </c>
      <c r="BA269" s="2">
        <f t="shared" si="33"/>
        <v>0.08</v>
      </c>
      <c r="BB269" s="2" t="s">
        <v>315</v>
      </c>
      <c r="BC269" s="2">
        <f>VLOOKUP(Y269,Spp!B:H,7,FALSE)</f>
        <v>3</v>
      </c>
      <c r="BD269" s="5" t="str">
        <f>VLOOKUP(Y269,GFQuimbayo!B:C,2,FALSE)</f>
        <v>IN</v>
      </c>
      <c r="BE269" s="5" t="str">
        <f>VLOOKUP(BD269,GFQuimbayo!E:F,2,FALSE)</f>
        <v>Invertebrivores</v>
      </c>
      <c r="BF269" s="2" t="str">
        <f>VLOOKUP(Y269,Spp!B:L,11,FALSE)</f>
        <v>LC</v>
      </c>
    </row>
    <row r="270" spans="1:58">
      <c r="A270" s="2" t="s">
        <v>40</v>
      </c>
      <c r="B270" s="2" t="s">
        <v>41</v>
      </c>
      <c r="C270" s="2" t="s">
        <v>291</v>
      </c>
      <c r="D270" s="2" t="s">
        <v>1445</v>
      </c>
      <c r="E270" s="2" t="s">
        <v>506</v>
      </c>
      <c r="F270" s="2" t="s">
        <v>43</v>
      </c>
      <c r="G270" s="22" t="s">
        <v>315</v>
      </c>
      <c r="H270" s="22" t="s">
        <v>315</v>
      </c>
      <c r="I270" s="9" t="s">
        <v>315</v>
      </c>
      <c r="K270" s="2">
        <v>0</v>
      </c>
      <c r="L270" s="11">
        <v>35198</v>
      </c>
      <c r="M270" s="2">
        <v>1996</v>
      </c>
      <c r="N270" s="2" t="s">
        <v>292</v>
      </c>
      <c r="O270" s="2" t="s">
        <v>136</v>
      </c>
      <c r="P270" s="11">
        <v>42107</v>
      </c>
      <c r="Q270" s="9">
        <v>7.5</v>
      </c>
      <c r="S270" s="22">
        <v>7.5</v>
      </c>
      <c r="T270" s="4">
        <v>0.625</v>
      </c>
      <c r="U270" s="4">
        <v>0.64236111111111105</v>
      </c>
      <c r="V270" s="4">
        <v>1.7361111111111049E-2</v>
      </c>
      <c r="W270" s="2">
        <v>25</v>
      </c>
      <c r="X270" s="2" t="s">
        <v>300</v>
      </c>
      <c r="Y270" s="6" t="str">
        <f>VLOOKUP(X270,Spp!A:B,2,FALSE)</f>
        <v>Lutjanus guttatus</v>
      </c>
      <c r="Z270" s="7">
        <f t="shared" si="28"/>
        <v>35</v>
      </c>
      <c r="AE270" s="2">
        <v>35</v>
      </c>
      <c r="AU270" s="2">
        <f>VLOOKUP(Y270,Spp!B:C,2,FALSE)</f>
        <v>1.43E-2</v>
      </c>
      <c r="AV270" s="2">
        <f>VLOOKUP(Y270,Spp!B:D,3,FALSE)</f>
        <v>3</v>
      </c>
      <c r="AW270" s="2">
        <f t="shared" si="29"/>
        <v>7820.3125</v>
      </c>
      <c r="AX270" s="2" t="e">
        <f t="shared" si="30"/>
        <v>#DIV/0!</v>
      </c>
      <c r="AY270" s="2" t="e">
        <f t="shared" si="31"/>
        <v>#DIV/0!</v>
      </c>
      <c r="AZ270" s="2" t="e">
        <f t="shared" si="32"/>
        <v>#DIV/0!</v>
      </c>
      <c r="BA270" s="2">
        <f t="shared" si="33"/>
        <v>1.4</v>
      </c>
      <c r="BB270" s="2" t="s">
        <v>315</v>
      </c>
      <c r="BC270" s="2">
        <f>VLOOKUP(Y270,Spp!B:H,7,FALSE)</f>
        <v>3.9</v>
      </c>
      <c r="BD270" s="5" t="str">
        <f>VLOOKUP(Y270,GFQuimbayo!B:C,2,FALSE)</f>
        <v>PS</v>
      </c>
      <c r="BE270" s="5" t="str">
        <f>VLOOKUP(BD270,GFQuimbayo!E:F,2,FALSE)</f>
        <v>Piscivores</v>
      </c>
      <c r="BF270" s="2" t="str">
        <f>VLOOKUP(Y270,Spp!B:L,11,FALSE)</f>
        <v>LC</v>
      </c>
    </row>
    <row r="271" spans="1:58">
      <c r="A271" s="2" t="s">
        <v>40</v>
      </c>
      <c r="B271" s="2" t="s">
        <v>41</v>
      </c>
      <c r="C271" s="2" t="s">
        <v>291</v>
      </c>
      <c r="D271" s="2" t="s">
        <v>1445</v>
      </c>
      <c r="E271" s="2" t="s">
        <v>506</v>
      </c>
      <c r="F271" s="2" t="s">
        <v>43</v>
      </c>
      <c r="G271" s="22" t="s">
        <v>315</v>
      </c>
      <c r="H271" s="22" t="s">
        <v>315</v>
      </c>
      <c r="I271" s="9" t="s">
        <v>315</v>
      </c>
      <c r="K271" s="2">
        <v>0</v>
      </c>
      <c r="L271" s="11">
        <v>35198</v>
      </c>
      <c r="M271" s="2">
        <v>1996</v>
      </c>
      <c r="N271" s="2" t="s">
        <v>292</v>
      </c>
      <c r="O271" s="2" t="s">
        <v>136</v>
      </c>
      <c r="P271" s="11">
        <v>42107</v>
      </c>
      <c r="Q271" s="9">
        <v>7.5</v>
      </c>
      <c r="S271" s="22">
        <v>7.5</v>
      </c>
      <c r="T271" s="4">
        <v>0.625</v>
      </c>
      <c r="U271" s="4">
        <v>0.64236111111111105</v>
      </c>
      <c r="V271" s="4">
        <v>1.7361111111111049E-2</v>
      </c>
      <c r="W271" s="2">
        <v>25</v>
      </c>
      <c r="X271" s="2" t="s">
        <v>284</v>
      </c>
      <c r="Y271" s="6" t="str">
        <f>VLOOKUP(X271,Spp!A:B,2,FALSE)</f>
        <v>Microspathodon dorsalis</v>
      </c>
      <c r="Z271" s="7">
        <f t="shared" si="28"/>
        <v>7</v>
      </c>
      <c r="AE271" s="2">
        <v>7</v>
      </c>
      <c r="AU271" s="2">
        <f>VLOOKUP(Y271,Spp!B:C,2,FALSE)</f>
        <v>2.3900000000000001E-2</v>
      </c>
      <c r="AV271" s="2">
        <f>VLOOKUP(Y271,Spp!B:D,3,FALSE)</f>
        <v>3.0819999999999999</v>
      </c>
      <c r="AW271" s="2">
        <f t="shared" si="29"/>
        <v>3403.6668721358396</v>
      </c>
      <c r="AX271" s="2" t="e">
        <f t="shared" si="30"/>
        <v>#DIV/0!</v>
      </c>
      <c r="AY271" s="2" t="e">
        <f t="shared" si="31"/>
        <v>#DIV/0!</v>
      </c>
      <c r="AZ271" s="2" t="e">
        <f t="shared" si="32"/>
        <v>#DIV/0!</v>
      </c>
      <c r="BA271" s="2">
        <f t="shared" si="33"/>
        <v>0.28000000000000003</v>
      </c>
      <c r="BB271" s="2" t="s">
        <v>315</v>
      </c>
      <c r="BC271" s="2">
        <f>VLOOKUP(Y271,Spp!B:H,7,FALSE)</f>
        <v>2.1</v>
      </c>
      <c r="BD271" s="5" t="str">
        <f>VLOOKUP(Y271,GFQuimbayo!B:C,2,FALSE)</f>
        <v>HM</v>
      </c>
      <c r="BE271" s="5" t="str">
        <f>VLOOKUP(BD271,GFQuimbayo!E:F,2,FALSE)</f>
        <v>Macroalgae feeders</v>
      </c>
      <c r="BF271" s="2" t="str">
        <f>VLOOKUP(Y271,Spp!B:L,11,FALSE)</f>
        <v>LC</v>
      </c>
    </row>
    <row r="272" spans="1:58">
      <c r="A272" s="2" t="s">
        <v>40</v>
      </c>
      <c r="B272" s="2" t="s">
        <v>41</v>
      </c>
      <c r="C272" s="2" t="s">
        <v>291</v>
      </c>
      <c r="D272" s="2" t="s">
        <v>1445</v>
      </c>
      <c r="E272" s="2" t="s">
        <v>506</v>
      </c>
      <c r="F272" s="2" t="s">
        <v>43</v>
      </c>
      <c r="G272" s="22" t="s">
        <v>315</v>
      </c>
      <c r="H272" s="22" t="s">
        <v>315</v>
      </c>
      <c r="I272" s="9" t="s">
        <v>315</v>
      </c>
      <c r="K272" s="2">
        <v>0</v>
      </c>
      <c r="L272" s="11">
        <v>35198</v>
      </c>
      <c r="M272" s="2">
        <v>1996</v>
      </c>
      <c r="N272" s="2" t="s">
        <v>292</v>
      </c>
      <c r="O272" s="2" t="s">
        <v>136</v>
      </c>
      <c r="P272" s="11">
        <v>42107</v>
      </c>
      <c r="Q272" s="9">
        <v>7.5</v>
      </c>
      <c r="S272" s="22">
        <v>7.5</v>
      </c>
      <c r="T272" s="4">
        <v>0.625</v>
      </c>
      <c r="U272" s="4">
        <v>0.64236111111111105</v>
      </c>
      <c r="V272" s="4">
        <v>1.7361111111111049E-2</v>
      </c>
      <c r="W272" s="2">
        <v>25</v>
      </c>
      <c r="X272" s="2" t="s">
        <v>303</v>
      </c>
      <c r="Y272" s="6" t="str">
        <f>VLOOKUP(X272,Spp!A:B,2,FALSE)</f>
        <v>Myripristis leiognathus</v>
      </c>
      <c r="Z272" s="7">
        <f t="shared" si="28"/>
        <v>10</v>
      </c>
      <c r="AE272" s="2">
        <v>10</v>
      </c>
      <c r="AU272" s="2">
        <f>VLOOKUP(Y272,Spp!B:C,2,FALSE)</f>
        <v>2.4899999999999999E-2</v>
      </c>
      <c r="AV272" s="2">
        <f>VLOOKUP(Y272,Spp!B:D,3,FALSE)</f>
        <v>3.0415999999999999</v>
      </c>
      <c r="AW272" s="2">
        <f t="shared" si="29"/>
        <v>4448.0911425499826</v>
      </c>
      <c r="AX272" s="2" t="e">
        <f t="shared" si="30"/>
        <v>#DIV/0!</v>
      </c>
      <c r="AY272" s="2" t="e">
        <f t="shared" si="31"/>
        <v>#DIV/0!</v>
      </c>
      <c r="AZ272" s="2" t="e">
        <f t="shared" si="32"/>
        <v>#DIV/0!</v>
      </c>
      <c r="BA272" s="2">
        <f t="shared" si="33"/>
        <v>0.4</v>
      </c>
      <c r="BB272" s="2" t="s">
        <v>315</v>
      </c>
      <c r="BC272" s="2">
        <f>VLOOKUP(Y272,Spp!B:H,7,FALSE)</f>
        <v>3.1</v>
      </c>
      <c r="BD272" s="5" t="str">
        <f>VLOOKUP(Y272,GFQuimbayo!B:C,2,FALSE)</f>
        <v>PK</v>
      </c>
      <c r="BE272" s="5" t="str">
        <f>VLOOKUP(BD272,GFQuimbayo!E:F,2,FALSE)</f>
        <v>Planktivores</v>
      </c>
      <c r="BF272" s="2" t="str">
        <f>VLOOKUP(Y272,Spp!B:L,11,FALSE)</f>
        <v>LC</v>
      </c>
    </row>
    <row r="273" spans="1:58">
      <c r="A273" s="2" t="s">
        <v>40</v>
      </c>
      <c r="B273" s="2" t="s">
        <v>41</v>
      </c>
      <c r="C273" s="2" t="s">
        <v>291</v>
      </c>
      <c r="D273" s="2" t="s">
        <v>1445</v>
      </c>
      <c r="E273" s="2" t="s">
        <v>506</v>
      </c>
      <c r="F273" s="2" t="s">
        <v>43</v>
      </c>
      <c r="G273" s="22" t="s">
        <v>315</v>
      </c>
      <c r="H273" s="22" t="s">
        <v>315</v>
      </c>
      <c r="I273" s="9" t="s">
        <v>315</v>
      </c>
      <c r="K273" s="2">
        <v>0</v>
      </c>
      <c r="L273" s="11">
        <v>35198</v>
      </c>
      <c r="M273" s="2">
        <v>1996</v>
      </c>
      <c r="N273" s="2" t="s">
        <v>292</v>
      </c>
      <c r="O273" s="2" t="s">
        <v>136</v>
      </c>
      <c r="P273" s="11">
        <v>42107</v>
      </c>
      <c r="Q273" s="9">
        <v>7.5</v>
      </c>
      <c r="S273" s="22">
        <v>7.5</v>
      </c>
      <c r="T273" s="4">
        <v>0.625</v>
      </c>
      <c r="U273" s="4">
        <v>0.64236111111111105</v>
      </c>
      <c r="V273" s="4">
        <v>1.7361111111111049E-2</v>
      </c>
      <c r="W273" s="2">
        <v>25</v>
      </c>
      <c r="X273" s="2" t="s">
        <v>115</v>
      </c>
      <c r="Y273" s="6" t="str">
        <f>VLOOKUP(X273,Spp!A:B,2,FALSE)</f>
        <v>Pomacanthus zonipectus</v>
      </c>
      <c r="Z273" s="7">
        <f t="shared" si="28"/>
        <v>4</v>
      </c>
      <c r="AA273" s="2">
        <v>1</v>
      </c>
      <c r="AC273" s="2">
        <v>1</v>
      </c>
      <c r="AE273" s="2">
        <v>2</v>
      </c>
      <c r="AU273" s="2">
        <f>VLOOKUP(Y273,Spp!B:C,2,FALSE)</f>
        <v>1.9300000000000001E-2</v>
      </c>
      <c r="AV273" s="2">
        <f>VLOOKUP(Y273,Spp!B:D,3,FALSE)</f>
        <v>2.9695999999999998</v>
      </c>
      <c r="AW273" s="2">
        <f t="shared" si="29"/>
        <v>582.10514750309312</v>
      </c>
      <c r="AX273" s="2" t="e">
        <f t="shared" si="30"/>
        <v>#DIV/0!</v>
      </c>
      <c r="AY273" s="2" t="e">
        <f t="shared" si="31"/>
        <v>#DIV/0!</v>
      </c>
      <c r="AZ273" s="2" t="e">
        <f t="shared" si="32"/>
        <v>#DIV/0!</v>
      </c>
      <c r="BA273" s="2">
        <f t="shared" si="33"/>
        <v>0.16</v>
      </c>
      <c r="BB273" s="2" t="s">
        <v>315</v>
      </c>
      <c r="BC273" s="2">
        <f>VLOOKUP(Y273,Spp!B:H,7,FALSE)</f>
        <v>3.1</v>
      </c>
      <c r="BD273" s="5" t="str">
        <f>VLOOKUP(Y273,GFQuimbayo!B:C,2,FALSE)</f>
        <v>IN</v>
      </c>
      <c r="BE273" s="5" t="str">
        <f>VLOOKUP(BD273,GFQuimbayo!E:F,2,FALSE)</f>
        <v>Invertebrivores</v>
      </c>
      <c r="BF273" s="2" t="str">
        <f>VLOOKUP(Y273,Spp!B:L,11,FALSE)</f>
        <v>LC</v>
      </c>
    </row>
    <row r="274" spans="1:58">
      <c r="A274" s="2" t="s">
        <v>40</v>
      </c>
      <c r="B274" s="2" t="s">
        <v>41</v>
      </c>
      <c r="C274" s="2" t="s">
        <v>291</v>
      </c>
      <c r="D274" s="2" t="s">
        <v>1445</v>
      </c>
      <c r="E274" s="2" t="s">
        <v>506</v>
      </c>
      <c r="F274" s="2" t="s">
        <v>43</v>
      </c>
      <c r="G274" s="22" t="s">
        <v>315</v>
      </c>
      <c r="H274" s="22" t="s">
        <v>315</v>
      </c>
      <c r="I274" s="9" t="s">
        <v>315</v>
      </c>
      <c r="K274" s="2">
        <v>0</v>
      </c>
      <c r="L274" s="11">
        <v>35198</v>
      </c>
      <c r="M274" s="2">
        <v>1996</v>
      </c>
      <c r="N274" s="2" t="s">
        <v>292</v>
      </c>
      <c r="O274" s="2" t="s">
        <v>136</v>
      </c>
      <c r="P274" s="11">
        <v>42107</v>
      </c>
      <c r="Q274" s="9">
        <v>7.5</v>
      </c>
      <c r="S274" s="22">
        <v>7.5</v>
      </c>
      <c r="T274" s="4">
        <v>0.625</v>
      </c>
      <c r="U274" s="4">
        <v>0.64236111111111105</v>
      </c>
      <c r="V274" s="4">
        <v>1.7361111111111049E-2</v>
      </c>
      <c r="W274" s="2">
        <v>25</v>
      </c>
      <c r="X274" s="2" t="s">
        <v>72</v>
      </c>
      <c r="Y274" s="6" t="str">
        <f>VLOOKUP(X274,Spp!A:B,2,FALSE)</f>
        <v>Scarus ghobban</v>
      </c>
      <c r="Z274" s="7">
        <f t="shared" si="28"/>
        <v>12</v>
      </c>
      <c r="AF274" s="2">
        <v>12</v>
      </c>
      <c r="AU274" s="2">
        <f>VLOOKUP(Y274,Spp!B:C,2,FALSE)</f>
        <v>2.3300000000000001E-2</v>
      </c>
      <c r="AV274" s="2">
        <f>VLOOKUP(Y274,Spp!B:D,3,FALSE)</f>
        <v>2.919</v>
      </c>
      <c r="AW274" s="2">
        <f t="shared" si="29"/>
        <v>8988.18056677809</v>
      </c>
      <c r="AX274" s="2" t="e">
        <f t="shared" si="30"/>
        <v>#DIV/0!</v>
      </c>
      <c r="AY274" s="2" t="e">
        <f t="shared" si="31"/>
        <v>#DIV/0!</v>
      </c>
      <c r="AZ274" s="2" t="e">
        <f t="shared" si="32"/>
        <v>#DIV/0!</v>
      </c>
      <c r="BA274" s="2">
        <f t="shared" si="33"/>
        <v>0.48</v>
      </c>
      <c r="BB274" s="2" t="s">
        <v>315</v>
      </c>
      <c r="BC274" s="2">
        <f>VLOOKUP(Y274,Spp!B:H,7,FALSE)</f>
        <v>2</v>
      </c>
      <c r="BD274" s="5" t="str">
        <f>VLOOKUP(Y274,GFQuimbayo!B:C,2,FALSE)</f>
        <v>HM</v>
      </c>
      <c r="BE274" s="5" t="str">
        <f>VLOOKUP(BD274,GFQuimbayo!E:F,2,FALSE)</f>
        <v>Macroalgae feeders</v>
      </c>
      <c r="BF274" s="2" t="str">
        <f>VLOOKUP(Y274,Spp!B:L,11,FALSE)</f>
        <v>LC</v>
      </c>
    </row>
    <row r="275" spans="1:58">
      <c r="A275" s="2" t="s">
        <v>40</v>
      </c>
      <c r="B275" s="2" t="s">
        <v>41</v>
      </c>
      <c r="C275" s="2" t="s">
        <v>291</v>
      </c>
      <c r="D275" s="2" t="s">
        <v>1445</v>
      </c>
      <c r="E275" s="2" t="s">
        <v>506</v>
      </c>
      <c r="F275" s="2" t="s">
        <v>43</v>
      </c>
      <c r="G275" s="22" t="s">
        <v>315</v>
      </c>
      <c r="H275" s="22" t="s">
        <v>315</v>
      </c>
      <c r="I275" s="9" t="s">
        <v>315</v>
      </c>
      <c r="K275" s="2">
        <v>0</v>
      </c>
      <c r="L275" s="11">
        <v>35198</v>
      </c>
      <c r="M275" s="2">
        <v>1996</v>
      </c>
      <c r="N275" s="2" t="s">
        <v>292</v>
      </c>
      <c r="O275" s="2" t="s">
        <v>136</v>
      </c>
      <c r="P275" s="11">
        <v>42107</v>
      </c>
      <c r="Q275" s="9">
        <v>7.5</v>
      </c>
      <c r="S275" s="22">
        <v>7.5</v>
      </c>
      <c r="T275" s="4">
        <v>0.625</v>
      </c>
      <c r="U275" s="4">
        <v>0.64236111111111105</v>
      </c>
      <c r="V275" s="4">
        <v>1.7361111111111049E-2</v>
      </c>
      <c r="W275" s="2">
        <v>25</v>
      </c>
      <c r="X275" s="2" t="s">
        <v>119</v>
      </c>
      <c r="Y275" s="6" t="str">
        <f>VLOOKUP(X275,Spp!A:B,2,FALSE)</f>
        <v>Scarus perrico</v>
      </c>
      <c r="Z275" s="7">
        <f t="shared" si="28"/>
        <v>55</v>
      </c>
      <c r="AF275" s="2">
        <v>25</v>
      </c>
      <c r="AG275" s="2">
        <v>30</v>
      </c>
      <c r="AU275" s="2">
        <f>VLOOKUP(Y275,Spp!B:C,2,FALSE)</f>
        <v>1.8599999999999998E-2</v>
      </c>
      <c r="AV275" s="2">
        <f>VLOOKUP(Y275,Spp!B:D,3,FALSE)</f>
        <v>3.0455000000000001</v>
      </c>
      <c r="AW275" s="2">
        <f t="shared" si="29"/>
        <v>83900.996392914079</v>
      </c>
      <c r="AX275" s="2" t="e">
        <f t="shared" si="30"/>
        <v>#DIV/0!</v>
      </c>
      <c r="AY275" s="2" t="e">
        <f t="shared" si="31"/>
        <v>#DIV/0!</v>
      </c>
      <c r="AZ275" s="2" t="e">
        <f t="shared" si="32"/>
        <v>#DIV/0!</v>
      </c>
      <c r="BA275" s="2">
        <f t="shared" si="33"/>
        <v>2.2000000000000002</v>
      </c>
      <c r="BB275" s="2" t="s">
        <v>315</v>
      </c>
      <c r="BC275" s="2">
        <f>VLOOKUP(Y275,Spp!B:H,7,FALSE)</f>
        <v>2</v>
      </c>
      <c r="BD275" s="5" t="str">
        <f>VLOOKUP(Y275,GFQuimbayo!B:C,2,FALSE)</f>
        <v>HM</v>
      </c>
      <c r="BE275" s="5" t="str">
        <f>VLOOKUP(BD275,GFQuimbayo!E:F,2,FALSE)</f>
        <v>Macroalgae feeders</v>
      </c>
      <c r="BF275" s="2" t="str">
        <f>VLOOKUP(Y275,Spp!B:L,11,FALSE)</f>
        <v>LC</v>
      </c>
    </row>
    <row r="276" spans="1:58">
      <c r="A276" s="2" t="s">
        <v>40</v>
      </c>
      <c r="B276" s="2" t="s">
        <v>41</v>
      </c>
      <c r="C276" s="2" t="s">
        <v>291</v>
      </c>
      <c r="D276" s="2" t="s">
        <v>1445</v>
      </c>
      <c r="E276" s="2" t="s">
        <v>506</v>
      </c>
      <c r="F276" s="2" t="s">
        <v>43</v>
      </c>
      <c r="G276" s="22" t="s">
        <v>315</v>
      </c>
      <c r="H276" s="22" t="s">
        <v>315</v>
      </c>
      <c r="I276" s="9" t="s">
        <v>315</v>
      </c>
      <c r="K276" s="2">
        <v>0</v>
      </c>
      <c r="L276" s="11">
        <v>35198</v>
      </c>
      <c r="M276" s="2">
        <v>1996</v>
      </c>
      <c r="N276" s="2" t="s">
        <v>292</v>
      </c>
      <c r="O276" s="2" t="s">
        <v>136</v>
      </c>
      <c r="P276" s="11">
        <v>42107</v>
      </c>
      <c r="Q276" s="9">
        <v>7.5</v>
      </c>
      <c r="S276" s="22">
        <v>7.5</v>
      </c>
      <c r="T276" s="4">
        <v>0.625</v>
      </c>
      <c r="U276" s="4">
        <v>0.64236111111111105</v>
      </c>
      <c r="V276" s="4">
        <v>1.7361111111111049E-2</v>
      </c>
      <c r="W276" s="2">
        <v>25</v>
      </c>
      <c r="X276" s="2" t="s">
        <v>57</v>
      </c>
      <c r="Y276" s="6" t="str">
        <f>VLOOKUP(X276,Spp!A:B,2,FALSE)</f>
        <v>Serranus psittacinus</v>
      </c>
      <c r="Z276" s="7">
        <f t="shared" si="28"/>
        <v>25</v>
      </c>
      <c r="AB276" s="2">
        <v>6</v>
      </c>
      <c r="AC276" s="2">
        <v>19</v>
      </c>
      <c r="AU276" s="2">
        <f>VLOOKUP(Y276,Spp!B:C,2,FALSE)</f>
        <v>1.9300000000000001E-2</v>
      </c>
      <c r="AV276" s="2">
        <f>VLOOKUP(Y276,Spp!B:D,3,FALSE)</f>
        <v>2.8511000000000002</v>
      </c>
      <c r="AW276" s="2">
        <f t="shared" si="29"/>
        <v>527.90286806851498</v>
      </c>
      <c r="AX276" s="2" t="e">
        <f t="shared" si="30"/>
        <v>#DIV/0!</v>
      </c>
      <c r="AY276" s="2" t="e">
        <f t="shared" si="31"/>
        <v>#DIV/0!</v>
      </c>
      <c r="AZ276" s="2" t="e">
        <f t="shared" si="32"/>
        <v>#DIV/0!</v>
      </c>
      <c r="BA276" s="2">
        <f t="shared" si="33"/>
        <v>1</v>
      </c>
      <c r="BB276" s="2" t="s">
        <v>315</v>
      </c>
      <c r="BC276" s="2">
        <f>VLOOKUP(Y276,Spp!B:H,7,FALSE)</f>
        <v>3.6</v>
      </c>
      <c r="BD276" s="5" t="str">
        <f>VLOOKUP(Y276,GFQuimbayo!B:C,2,FALSE)</f>
        <v>PS</v>
      </c>
      <c r="BE276" s="5" t="str">
        <f>VLOOKUP(BD276,GFQuimbayo!E:F,2,FALSE)</f>
        <v>Piscivores</v>
      </c>
      <c r="BF276" s="2" t="str">
        <f>VLOOKUP(Y276,Spp!B:L,11,FALSE)</f>
        <v>LC</v>
      </c>
    </row>
    <row r="277" spans="1:58">
      <c r="A277" s="2" t="s">
        <v>40</v>
      </c>
      <c r="B277" s="2" t="s">
        <v>41</v>
      </c>
      <c r="C277" s="2" t="s">
        <v>291</v>
      </c>
      <c r="D277" s="2" t="s">
        <v>1445</v>
      </c>
      <c r="E277" s="2" t="s">
        <v>506</v>
      </c>
      <c r="F277" s="2" t="s">
        <v>43</v>
      </c>
      <c r="G277" s="22" t="s">
        <v>315</v>
      </c>
      <c r="H277" s="22" t="s">
        <v>315</v>
      </c>
      <c r="I277" s="9" t="s">
        <v>315</v>
      </c>
      <c r="K277" s="2">
        <v>0</v>
      </c>
      <c r="L277" s="11">
        <v>35198</v>
      </c>
      <c r="M277" s="2">
        <v>1996</v>
      </c>
      <c r="N277" s="2" t="s">
        <v>292</v>
      </c>
      <c r="O277" s="2" t="s">
        <v>136</v>
      </c>
      <c r="P277" s="11">
        <v>42107</v>
      </c>
      <c r="Q277" s="9">
        <v>7.5</v>
      </c>
      <c r="S277" s="22">
        <v>7.5</v>
      </c>
      <c r="T277" s="4">
        <v>0.625</v>
      </c>
      <c r="U277" s="4">
        <v>0.64236111111111105</v>
      </c>
      <c r="V277" s="4">
        <v>1.7361111111111049E-2</v>
      </c>
      <c r="W277" s="2">
        <v>25</v>
      </c>
      <c r="X277" s="2" t="s">
        <v>87</v>
      </c>
      <c r="Y277" s="6" t="str">
        <f>VLOOKUP(X277,Spp!A:B,2,FALSE)</f>
        <v>Stegastes acapulcoensis</v>
      </c>
      <c r="Z277" s="7">
        <f t="shared" si="28"/>
        <v>25</v>
      </c>
      <c r="AE277" s="2">
        <v>25</v>
      </c>
      <c r="AU277" s="2">
        <f>VLOOKUP(Y277,Spp!B:C,2,FALSE)</f>
        <v>3.49E-2</v>
      </c>
      <c r="AV277" s="2">
        <f>VLOOKUP(Y277,Spp!B:D,3,FALSE)</f>
        <v>2.9108999999999998</v>
      </c>
      <c r="AW277" s="2">
        <f t="shared" si="29"/>
        <v>10233.613411179547</v>
      </c>
      <c r="AX277" s="2" t="e">
        <f t="shared" si="30"/>
        <v>#DIV/0!</v>
      </c>
      <c r="AY277" s="2" t="e">
        <f t="shared" si="31"/>
        <v>#DIV/0!</v>
      </c>
      <c r="AZ277" s="2" t="e">
        <f t="shared" si="32"/>
        <v>#DIV/0!</v>
      </c>
      <c r="BA277" s="2">
        <f t="shared" si="33"/>
        <v>1</v>
      </c>
      <c r="BB277" s="2" t="s">
        <v>315</v>
      </c>
      <c r="BC277" s="2">
        <f>VLOOKUP(Y277,Spp!B:H,7,FALSE)</f>
        <v>2</v>
      </c>
      <c r="BD277" s="5" t="str">
        <f>VLOOKUP(Y277,GFQuimbayo!B:C,2,FALSE)</f>
        <v>HD</v>
      </c>
      <c r="BE277" s="5" t="str">
        <f>VLOOKUP(BD277,GFQuimbayo!E:F,2,FALSE)</f>
        <v>Detritivores</v>
      </c>
      <c r="BF277" s="2" t="str">
        <f>VLOOKUP(Y277,Spp!B:L,11,FALSE)</f>
        <v>LC</v>
      </c>
    </row>
    <row r="278" spans="1:58">
      <c r="A278" s="2" t="s">
        <v>40</v>
      </c>
      <c r="B278" s="2" t="s">
        <v>41</v>
      </c>
      <c r="C278" s="2" t="s">
        <v>291</v>
      </c>
      <c r="D278" s="2" t="s">
        <v>1445</v>
      </c>
      <c r="E278" s="2" t="s">
        <v>506</v>
      </c>
      <c r="F278" s="2" t="s">
        <v>43</v>
      </c>
      <c r="G278" s="22" t="s">
        <v>315</v>
      </c>
      <c r="H278" s="22" t="s">
        <v>315</v>
      </c>
      <c r="I278" s="9" t="s">
        <v>315</v>
      </c>
      <c r="K278" s="2">
        <v>0</v>
      </c>
      <c r="L278" s="11">
        <v>35198</v>
      </c>
      <c r="M278" s="2">
        <v>1996</v>
      </c>
      <c r="N278" s="2" t="s">
        <v>292</v>
      </c>
      <c r="O278" s="2" t="s">
        <v>136</v>
      </c>
      <c r="P278" s="11">
        <v>42107</v>
      </c>
      <c r="Q278" s="9">
        <v>7.5</v>
      </c>
      <c r="S278" s="22">
        <v>7.5</v>
      </c>
      <c r="T278" s="4">
        <v>0.625</v>
      </c>
      <c r="U278" s="4">
        <v>0.64236111111111105</v>
      </c>
      <c r="V278" s="4">
        <v>1.7361111111111049E-2</v>
      </c>
      <c r="W278" s="2">
        <v>25</v>
      </c>
      <c r="X278" s="2" t="s">
        <v>74</v>
      </c>
      <c r="Y278" s="6" t="str">
        <f>VLOOKUP(X278,Spp!A:B,2,FALSE)</f>
        <v>Stegastes flavilatus</v>
      </c>
      <c r="Z278" s="7">
        <f t="shared" si="28"/>
        <v>17</v>
      </c>
      <c r="AA278" s="2">
        <v>7</v>
      </c>
      <c r="AB278" s="2">
        <v>10</v>
      </c>
      <c r="AU278" s="2">
        <f>VLOOKUP(Y278,Spp!B:C,2,FALSE)</f>
        <v>3.49E-2</v>
      </c>
      <c r="AV278" s="2">
        <f>VLOOKUP(Y278,Spp!B:D,3,FALSE)</f>
        <v>2.9108999999999998</v>
      </c>
      <c r="AW278" s="2">
        <f t="shared" si="29"/>
        <v>126.55649409841865</v>
      </c>
      <c r="AX278" s="2" t="e">
        <f t="shared" si="30"/>
        <v>#DIV/0!</v>
      </c>
      <c r="AY278" s="2" t="e">
        <f t="shared" si="31"/>
        <v>#DIV/0!</v>
      </c>
      <c r="AZ278" s="2" t="e">
        <f t="shared" si="32"/>
        <v>#DIV/0!</v>
      </c>
      <c r="BA278" s="2">
        <f t="shared" si="33"/>
        <v>0.68</v>
      </c>
      <c r="BB278" s="2" t="s">
        <v>315</v>
      </c>
      <c r="BC278" s="2">
        <f>VLOOKUP(Y278,Spp!B:H,7,FALSE)</f>
        <v>2</v>
      </c>
      <c r="BD278" s="5" t="str">
        <f>VLOOKUP(Y278,GFQuimbayo!B:C,2,FALSE)</f>
        <v>HD</v>
      </c>
      <c r="BE278" s="5" t="str">
        <f>VLOOKUP(BD278,GFQuimbayo!E:F,2,FALSE)</f>
        <v>Detritivores</v>
      </c>
      <c r="BF278" s="2" t="str">
        <f>VLOOKUP(Y278,Spp!B:L,11,FALSE)</f>
        <v>LC</v>
      </c>
    </row>
    <row r="279" spans="1:58">
      <c r="A279" s="2" t="s">
        <v>40</v>
      </c>
      <c r="B279" s="2" t="s">
        <v>41</v>
      </c>
      <c r="C279" s="2" t="s">
        <v>291</v>
      </c>
      <c r="D279" s="2" t="s">
        <v>1445</v>
      </c>
      <c r="E279" s="2" t="s">
        <v>506</v>
      </c>
      <c r="F279" s="2" t="s">
        <v>43</v>
      </c>
      <c r="G279" s="22" t="s">
        <v>315</v>
      </c>
      <c r="H279" s="22" t="s">
        <v>315</v>
      </c>
      <c r="I279" s="9" t="s">
        <v>315</v>
      </c>
      <c r="K279" s="2">
        <v>0</v>
      </c>
      <c r="L279" s="11">
        <v>35198</v>
      </c>
      <c r="M279" s="2">
        <v>1996</v>
      </c>
      <c r="N279" s="2" t="s">
        <v>292</v>
      </c>
      <c r="O279" s="2" t="s">
        <v>136</v>
      </c>
      <c r="P279" s="11">
        <v>42107</v>
      </c>
      <c r="Q279" s="9">
        <v>7.5</v>
      </c>
      <c r="S279" s="22">
        <v>7.5</v>
      </c>
      <c r="T279" s="4">
        <v>0.625</v>
      </c>
      <c r="U279" s="4">
        <v>0.64236111111111105</v>
      </c>
      <c r="V279" s="4">
        <v>1.7361111111111049E-2</v>
      </c>
      <c r="W279" s="2">
        <v>25</v>
      </c>
      <c r="X279" s="2" t="s">
        <v>80</v>
      </c>
      <c r="Y279" s="6" t="str">
        <f>VLOOKUP(X279,Spp!A:B,2,FALSE)</f>
        <v>Sufflamen verres</v>
      </c>
      <c r="Z279" s="7">
        <f t="shared" si="28"/>
        <v>7</v>
      </c>
      <c r="AE279" s="2">
        <v>2</v>
      </c>
      <c r="AF279" s="2">
        <v>5</v>
      </c>
      <c r="AU279" s="2">
        <f>VLOOKUP(Y279,Spp!B:C,2,FALSE)</f>
        <v>2.4899999999999999E-2</v>
      </c>
      <c r="AV279" s="2">
        <f>VLOOKUP(Y279,Spp!B:D,3,FALSE)</f>
        <v>3.0129999999999999</v>
      </c>
      <c r="AW279" s="2">
        <f t="shared" si="29"/>
        <v>6401.8216762720122</v>
      </c>
      <c r="AX279" s="2" t="e">
        <f t="shared" si="30"/>
        <v>#DIV/0!</v>
      </c>
      <c r="AY279" s="2" t="e">
        <f t="shared" si="31"/>
        <v>#DIV/0!</v>
      </c>
      <c r="AZ279" s="2" t="e">
        <f t="shared" si="32"/>
        <v>#DIV/0!</v>
      </c>
      <c r="BA279" s="2">
        <f t="shared" si="33"/>
        <v>0.28000000000000003</v>
      </c>
      <c r="BB279" s="2" t="s">
        <v>315</v>
      </c>
      <c r="BC279" s="2">
        <f>VLOOKUP(Y279,Spp!B:H,7,FALSE)</f>
        <v>3.3</v>
      </c>
      <c r="BD279" s="5" t="str">
        <f>VLOOKUP(Y279,GFQuimbayo!B:C,2,FALSE)</f>
        <v>IN</v>
      </c>
      <c r="BE279" s="5" t="str">
        <f>VLOOKUP(BD279,GFQuimbayo!E:F,2,FALSE)</f>
        <v>Invertebrivores</v>
      </c>
      <c r="BF279" s="2" t="str">
        <f>VLOOKUP(Y279,Spp!B:L,11,FALSE)</f>
        <v>LC</v>
      </c>
    </row>
    <row r="280" spans="1:58">
      <c r="A280" s="2" t="s">
        <v>40</v>
      </c>
      <c r="B280" s="2" t="s">
        <v>41</v>
      </c>
      <c r="C280" s="2" t="s">
        <v>291</v>
      </c>
      <c r="D280" s="2" t="s">
        <v>1445</v>
      </c>
      <c r="E280" s="2" t="s">
        <v>506</v>
      </c>
      <c r="F280" s="2" t="s">
        <v>43</v>
      </c>
      <c r="G280" s="22" t="s">
        <v>315</v>
      </c>
      <c r="H280" s="22" t="s">
        <v>315</v>
      </c>
      <c r="I280" s="9" t="s">
        <v>315</v>
      </c>
      <c r="K280" s="2">
        <v>0</v>
      </c>
      <c r="L280" s="11">
        <v>35198</v>
      </c>
      <c r="M280" s="2">
        <v>1996</v>
      </c>
      <c r="N280" s="2" t="s">
        <v>292</v>
      </c>
      <c r="O280" s="2" t="s">
        <v>136</v>
      </c>
      <c r="P280" s="11">
        <v>42107</v>
      </c>
      <c r="Q280" s="9">
        <v>7.5</v>
      </c>
      <c r="S280" s="22">
        <v>7.5</v>
      </c>
      <c r="T280" s="4">
        <v>0.625</v>
      </c>
      <c r="U280" s="4">
        <v>0.64236111111111105</v>
      </c>
      <c r="V280" s="4">
        <v>1.7361111111111049E-2</v>
      </c>
      <c r="W280" s="2">
        <v>25</v>
      </c>
      <c r="X280" s="2" t="s">
        <v>107</v>
      </c>
      <c r="Y280" s="6" t="str">
        <f>VLOOKUP(X280,Spp!A:B,2,FALSE)</f>
        <v>Thalassoma lucasanum</v>
      </c>
      <c r="Z280" s="7">
        <f t="shared" si="28"/>
        <v>104</v>
      </c>
      <c r="AC280" s="2">
        <v>104</v>
      </c>
      <c r="AU280" s="2">
        <f>VLOOKUP(Y280,Spp!B:C,2,FALSE)</f>
        <v>1.261E-2</v>
      </c>
      <c r="AV280" s="2">
        <f>VLOOKUP(Y280,Spp!B:D,3,FALSE)</f>
        <v>2.8782999999999999</v>
      </c>
      <c r="AW280" s="2">
        <f t="shared" si="29"/>
        <v>1883.5819338746217</v>
      </c>
      <c r="AX280" s="2" t="e">
        <f t="shared" si="30"/>
        <v>#DIV/0!</v>
      </c>
      <c r="AY280" s="2" t="e">
        <f t="shared" si="31"/>
        <v>#DIV/0!</v>
      </c>
      <c r="AZ280" s="2" t="e">
        <f t="shared" si="32"/>
        <v>#DIV/0!</v>
      </c>
      <c r="BA280" s="2">
        <f t="shared" si="33"/>
        <v>4.16</v>
      </c>
      <c r="BB280" s="2" t="s">
        <v>315</v>
      </c>
      <c r="BC280" s="2">
        <f>VLOOKUP(Y280,Spp!B:H,7,FALSE)</f>
        <v>3.5</v>
      </c>
      <c r="BD280" s="5" t="str">
        <f>VLOOKUP(Y280,GFQuimbayo!B:C,2,FALSE)</f>
        <v>IN</v>
      </c>
      <c r="BE280" s="5" t="str">
        <f>VLOOKUP(BD280,GFQuimbayo!E:F,2,FALSE)</f>
        <v>Invertebrivores</v>
      </c>
      <c r="BF280" s="2" t="str">
        <f>VLOOKUP(Y280,Spp!B:L,11,FALSE)</f>
        <v>LC</v>
      </c>
    </row>
    <row r="281" spans="1:58">
      <c r="A281" s="2" t="s">
        <v>40</v>
      </c>
      <c r="B281" s="2" t="s">
        <v>41</v>
      </c>
      <c r="C281" s="2" t="s">
        <v>291</v>
      </c>
      <c r="D281" s="2" t="s">
        <v>1445</v>
      </c>
      <c r="E281" s="2" t="s">
        <v>506</v>
      </c>
      <c r="F281" s="2" t="s">
        <v>43</v>
      </c>
      <c r="G281" s="22" t="s">
        <v>315</v>
      </c>
      <c r="H281" s="22" t="s">
        <v>315</v>
      </c>
      <c r="I281" s="9" t="s">
        <v>315</v>
      </c>
      <c r="K281" s="2">
        <v>0</v>
      </c>
      <c r="L281" s="11">
        <v>35198</v>
      </c>
      <c r="M281" s="2">
        <v>1996</v>
      </c>
      <c r="N281" s="2" t="s">
        <v>292</v>
      </c>
      <c r="O281" s="2" t="s">
        <v>136</v>
      </c>
      <c r="P281" s="11">
        <v>42107</v>
      </c>
      <c r="Q281" s="9">
        <v>7.5</v>
      </c>
      <c r="S281" s="22">
        <v>7.5</v>
      </c>
      <c r="T281" s="4">
        <v>0.625</v>
      </c>
      <c r="U281" s="4">
        <v>0.64236111111111105</v>
      </c>
      <c r="V281" s="4">
        <v>1.7361111111111049E-2</v>
      </c>
      <c r="W281" s="2">
        <v>25</v>
      </c>
      <c r="X281" s="2" t="s">
        <v>312</v>
      </c>
      <c r="Y281" s="6" t="str">
        <f>VLOOKUP(X281,Spp!A:B,2,FALSE)</f>
        <v>Urobatis concentricus</v>
      </c>
      <c r="Z281" s="7">
        <f t="shared" si="28"/>
        <v>1</v>
      </c>
      <c r="AF281" s="2">
        <v>1</v>
      </c>
      <c r="AU281" s="2">
        <f>VLOOKUP(Y281,Spp!B:C,2,FALSE)</f>
        <v>7.3000000000000001E-3</v>
      </c>
      <c r="AV281" s="2">
        <f>VLOOKUP(Y281,Spp!B:D,3,FALSE)</f>
        <v>3</v>
      </c>
      <c r="AW281" s="2">
        <f t="shared" si="29"/>
        <v>312.98750000000001</v>
      </c>
      <c r="AX281" s="2" t="e">
        <f t="shared" si="30"/>
        <v>#DIV/0!</v>
      </c>
      <c r="AY281" s="2" t="e">
        <f t="shared" si="31"/>
        <v>#DIV/0!</v>
      </c>
      <c r="AZ281" s="2" t="e">
        <f t="shared" si="32"/>
        <v>#DIV/0!</v>
      </c>
      <c r="BA281" s="2">
        <f t="shared" si="33"/>
        <v>0.04</v>
      </c>
      <c r="BB281" s="2" t="s">
        <v>315</v>
      </c>
      <c r="BC281" s="2">
        <f>VLOOKUP(Y281,Spp!B:H,7,FALSE)</f>
        <v>2.6</v>
      </c>
      <c r="BD281" s="5" t="str">
        <f>VLOOKUP(Y281,GFQuimbayo!B:C,2,FALSE)</f>
        <v>PS</v>
      </c>
      <c r="BE281" s="5" t="str">
        <f>VLOOKUP(BD281,GFQuimbayo!E:F,2,FALSE)</f>
        <v>Piscivores</v>
      </c>
      <c r="BF281" s="2" t="str">
        <f>VLOOKUP(Y281,Spp!B:L,11,FALSE)</f>
        <v>DD</v>
      </c>
    </row>
    <row r="282" spans="1:58">
      <c r="A282" s="2" t="s">
        <v>242</v>
      </c>
      <c r="B282" s="2" t="s">
        <v>41</v>
      </c>
      <c r="C282" s="2" t="s">
        <v>212</v>
      </c>
      <c r="D282" s="2" t="s">
        <v>212</v>
      </c>
      <c r="E282" s="2" t="s">
        <v>1488</v>
      </c>
      <c r="F282" s="2" t="s">
        <v>244</v>
      </c>
      <c r="G282" s="22" t="s">
        <v>1482</v>
      </c>
      <c r="H282" s="22">
        <v>1</v>
      </c>
      <c r="I282" s="9">
        <v>1</v>
      </c>
      <c r="K282" s="2">
        <v>50</v>
      </c>
      <c r="L282" s="11">
        <v>41842</v>
      </c>
      <c r="M282" s="2">
        <v>2014</v>
      </c>
      <c r="N282" s="2" t="s">
        <v>517</v>
      </c>
      <c r="O282" s="2" t="s">
        <v>244</v>
      </c>
      <c r="Q282" s="9">
        <v>3.5</v>
      </c>
      <c r="R282" s="2" t="s">
        <v>249</v>
      </c>
      <c r="S282" s="22" t="s">
        <v>516</v>
      </c>
      <c r="T282" s="4" t="s">
        <v>516</v>
      </c>
      <c r="U282" s="4" t="s">
        <v>516</v>
      </c>
      <c r="V282" s="4" t="s">
        <v>516</v>
      </c>
      <c r="W282" s="2">
        <v>10</v>
      </c>
      <c r="X282" s="2" t="s">
        <v>61</v>
      </c>
      <c r="Y282" s="6" t="str">
        <f>VLOOKUP(X282,Spp!A:B,2,FALSE)</f>
        <v>Cirrhitichthys oxycephalus</v>
      </c>
      <c r="Z282" s="7">
        <f t="shared" si="28"/>
        <v>1</v>
      </c>
      <c r="AA282" s="2">
        <v>1</v>
      </c>
      <c r="AU282" s="2">
        <f>VLOOKUP(Y282,Spp!B:C,2,FALSE)</f>
        <v>3.32E-2</v>
      </c>
      <c r="AV282" s="2">
        <f>VLOOKUP(Y282,Spp!B:D,3,FALSE)</f>
        <v>3</v>
      </c>
      <c r="AW282" s="2">
        <f t="shared" si="29"/>
        <v>0.51875000000000004</v>
      </c>
      <c r="AX282" s="2">
        <f t="shared" si="30"/>
        <v>1.0375000000000001E-2</v>
      </c>
      <c r="AY282" s="2">
        <f t="shared" si="31"/>
        <v>0.10375000000000001</v>
      </c>
      <c r="AZ282" s="2">
        <f t="shared" si="32"/>
        <v>1.0375000000000001E-4</v>
      </c>
      <c r="BA282" s="2">
        <f t="shared" si="33"/>
        <v>0.1</v>
      </c>
      <c r="BB282" s="2">
        <f t="shared" ref="BB282:BB345" si="34">Z282/K282</f>
        <v>0.02</v>
      </c>
      <c r="BC282" s="2">
        <f>VLOOKUP(Y282,Spp!B:H,7,FALSE)</f>
        <v>3.9</v>
      </c>
      <c r="BD282" s="5" t="str">
        <f>VLOOKUP(Y282,GFQuimbayo!B:C,2,FALSE)</f>
        <v>IN</v>
      </c>
      <c r="BE282" s="5" t="str">
        <f>VLOOKUP(BD282,GFQuimbayo!E:F,2,FALSE)</f>
        <v>Invertebrivores</v>
      </c>
      <c r="BF282" s="2" t="str">
        <f>VLOOKUP(Y282,Spp!B:L,11,FALSE)</f>
        <v>NE</v>
      </c>
    </row>
    <row r="283" spans="1:58">
      <c r="A283" s="2" t="s">
        <v>242</v>
      </c>
      <c r="B283" s="2" t="s">
        <v>41</v>
      </c>
      <c r="C283" s="2" t="s">
        <v>212</v>
      </c>
      <c r="D283" s="2" t="s">
        <v>212</v>
      </c>
      <c r="E283" s="2" t="s">
        <v>1488</v>
      </c>
      <c r="F283" s="2" t="s">
        <v>244</v>
      </c>
      <c r="G283" s="22" t="s">
        <v>1482</v>
      </c>
      <c r="H283" s="22">
        <v>1</v>
      </c>
      <c r="I283" s="9">
        <v>1</v>
      </c>
      <c r="K283" s="2">
        <v>50</v>
      </c>
      <c r="L283" s="11">
        <v>41842</v>
      </c>
      <c r="M283" s="2">
        <v>2014</v>
      </c>
      <c r="N283" s="2" t="s">
        <v>517</v>
      </c>
      <c r="O283" s="2" t="s">
        <v>244</v>
      </c>
      <c r="Q283" s="9">
        <v>3.5</v>
      </c>
      <c r="R283" s="2" t="s">
        <v>249</v>
      </c>
      <c r="S283" s="22" t="s">
        <v>516</v>
      </c>
      <c r="T283" s="4" t="s">
        <v>516</v>
      </c>
      <c r="U283" s="4" t="s">
        <v>516</v>
      </c>
      <c r="V283" s="4" t="s">
        <v>516</v>
      </c>
      <c r="W283" s="2">
        <v>10</v>
      </c>
      <c r="X283" s="2" t="s">
        <v>45</v>
      </c>
      <c r="Y283" s="6" t="str">
        <f>VLOOKUP(X283,Spp!A:B,2,FALSE)</f>
        <v>Canthigaster punctatissima</v>
      </c>
      <c r="Z283" s="7">
        <f t="shared" si="28"/>
        <v>2</v>
      </c>
      <c r="AA283" s="2">
        <v>1</v>
      </c>
      <c r="AB283" s="2">
        <v>1</v>
      </c>
      <c r="AU283" s="2">
        <f>VLOOKUP(Y283,Spp!B:C,2,FALSE)</f>
        <v>1.9699999999999999E-2</v>
      </c>
      <c r="AV283" s="2">
        <f>VLOOKUP(Y283,Spp!B:D,3,FALSE)</f>
        <v>2.9174000000000002</v>
      </c>
      <c r="AW283" s="2">
        <f t="shared" si="29"/>
        <v>7.3220902254608502</v>
      </c>
      <c r="AX283" s="2">
        <f t="shared" si="30"/>
        <v>0.14644180450921701</v>
      </c>
      <c r="AY283" s="2">
        <f t="shared" si="31"/>
        <v>1.4644180450921702</v>
      </c>
      <c r="AZ283" s="2">
        <f t="shared" si="32"/>
        <v>1.4644180450921701E-3</v>
      </c>
      <c r="BA283" s="2">
        <f t="shared" si="33"/>
        <v>0.2</v>
      </c>
      <c r="BB283" s="2">
        <f t="shared" si="34"/>
        <v>0.04</v>
      </c>
      <c r="BC283" s="2">
        <f>VLOOKUP(Y283,Spp!B:H,7,FALSE)</f>
        <v>3</v>
      </c>
      <c r="BD283" s="5" t="str">
        <f>VLOOKUP(Y283,GFQuimbayo!B:C,2,FALSE)</f>
        <v>IN</v>
      </c>
      <c r="BE283" s="5" t="str">
        <f>VLOOKUP(BD283,GFQuimbayo!E:F,2,FALSE)</f>
        <v>Invertebrivores</v>
      </c>
      <c r="BF283" s="2" t="str">
        <f>VLOOKUP(Y283,Spp!B:L,11,FALSE)</f>
        <v>LC</v>
      </c>
    </row>
    <row r="284" spans="1:58">
      <c r="A284" s="2" t="s">
        <v>242</v>
      </c>
      <c r="B284" s="2" t="s">
        <v>41</v>
      </c>
      <c r="C284" s="2" t="s">
        <v>212</v>
      </c>
      <c r="D284" s="2" t="s">
        <v>212</v>
      </c>
      <c r="E284" s="2" t="s">
        <v>1488</v>
      </c>
      <c r="F284" s="2" t="s">
        <v>244</v>
      </c>
      <c r="G284" s="22" t="s">
        <v>1482</v>
      </c>
      <c r="H284" s="22">
        <v>1</v>
      </c>
      <c r="I284" s="9">
        <v>1</v>
      </c>
      <c r="K284" s="2">
        <v>50</v>
      </c>
      <c r="L284" s="11">
        <v>41842</v>
      </c>
      <c r="M284" s="2">
        <v>2014</v>
      </c>
      <c r="N284" s="2" t="s">
        <v>517</v>
      </c>
      <c r="O284" s="2" t="s">
        <v>244</v>
      </c>
      <c r="Q284" s="9">
        <v>3.5</v>
      </c>
      <c r="R284" s="2" t="s">
        <v>249</v>
      </c>
      <c r="S284" s="22" t="s">
        <v>516</v>
      </c>
      <c r="T284" s="4" t="s">
        <v>516</v>
      </c>
      <c r="U284" s="4" t="s">
        <v>516</v>
      </c>
      <c r="V284" s="4" t="s">
        <v>516</v>
      </c>
      <c r="W284" s="2">
        <v>10</v>
      </c>
      <c r="X284" s="2" t="s">
        <v>85</v>
      </c>
      <c r="Y284" s="6" t="str">
        <f>VLOOKUP(X284,Spp!A:B,2,FALSE)</f>
        <v>Sargocentron suborbitalis</v>
      </c>
      <c r="Z284" s="7">
        <f t="shared" si="28"/>
        <v>2</v>
      </c>
      <c r="AD284" s="2">
        <v>2</v>
      </c>
      <c r="AU284" s="2">
        <f>VLOOKUP(Y284,Spp!B:C,2,FALSE)</f>
        <v>2.3199999999999998E-2</v>
      </c>
      <c r="AV284" s="2">
        <f>VLOOKUP(Y284,Spp!B:D,3,FALSE)</f>
        <v>2.9554</v>
      </c>
      <c r="AW284" s="2">
        <f t="shared" si="29"/>
        <v>218.87322124140394</v>
      </c>
      <c r="AX284" s="2">
        <f t="shared" si="30"/>
        <v>4.3774644248280792</v>
      </c>
      <c r="AY284" s="2">
        <f t="shared" si="31"/>
        <v>43.774644248280794</v>
      </c>
      <c r="AZ284" s="2">
        <f t="shared" si="32"/>
        <v>4.3774644248280793E-2</v>
      </c>
      <c r="BA284" s="2">
        <f t="shared" si="33"/>
        <v>0.2</v>
      </c>
      <c r="BB284" s="2">
        <f t="shared" si="34"/>
        <v>0.04</v>
      </c>
      <c r="BC284" s="2">
        <f>VLOOKUP(Y284,Spp!B:H,7,FALSE)</f>
        <v>3.5</v>
      </c>
      <c r="BD284" s="5" t="str">
        <f>VLOOKUP(Y284,GFQuimbayo!B:C,2,FALSE)</f>
        <v>IN</v>
      </c>
      <c r="BE284" s="5" t="str">
        <f>VLOOKUP(BD284,GFQuimbayo!E:F,2,FALSE)</f>
        <v>Invertebrivores</v>
      </c>
      <c r="BF284" s="2" t="str">
        <f>VLOOKUP(Y284,Spp!B:L,11,FALSE)</f>
        <v>LC</v>
      </c>
    </row>
    <row r="285" spans="1:58">
      <c r="A285" s="2" t="s">
        <v>242</v>
      </c>
      <c r="B285" s="2" t="s">
        <v>41</v>
      </c>
      <c r="C285" s="2" t="s">
        <v>212</v>
      </c>
      <c r="D285" s="2" t="s">
        <v>212</v>
      </c>
      <c r="E285" s="2" t="s">
        <v>1488</v>
      </c>
      <c r="F285" s="2" t="s">
        <v>244</v>
      </c>
      <c r="G285" s="22" t="s">
        <v>1482</v>
      </c>
      <c r="H285" s="22">
        <v>1</v>
      </c>
      <c r="I285" s="9">
        <v>1</v>
      </c>
      <c r="K285" s="2">
        <v>50</v>
      </c>
      <c r="L285" s="11">
        <v>41842</v>
      </c>
      <c r="M285" s="2">
        <v>2014</v>
      </c>
      <c r="N285" s="2" t="s">
        <v>517</v>
      </c>
      <c r="O285" s="2" t="s">
        <v>244</v>
      </c>
      <c r="Q285" s="9">
        <v>3.5</v>
      </c>
      <c r="R285" s="2" t="s">
        <v>249</v>
      </c>
      <c r="S285" s="22" t="s">
        <v>516</v>
      </c>
      <c r="T285" s="4" t="s">
        <v>516</v>
      </c>
      <c r="U285" s="4" t="s">
        <v>516</v>
      </c>
      <c r="V285" s="4" t="s">
        <v>516</v>
      </c>
      <c r="W285" s="2">
        <v>10</v>
      </c>
      <c r="X285" s="2" t="s">
        <v>72</v>
      </c>
      <c r="Y285" s="6" t="str">
        <f>VLOOKUP(X285,Spp!A:B,2,FALSE)</f>
        <v>Scarus ghobban</v>
      </c>
      <c r="Z285" s="7">
        <f t="shared" si="28"/>
        <v>40</v>
      </c>
      <c r="AB285" s="2">
        <v>40</v>
      </c>
      <c r="AU285" s="2">
        <f>VLOOKUP(Y285,Spp!B:C,2,FALSE)</f>
        <v>2.3300000000000001E-2</v>
      </c>
      <c r="AV285" s="2">
        <f>VLOOKUP(Y285,Spp!B:D,3,FALSE)</f>
        <v>2.919</v>
      </c>
      <c r="AW285" s="2">
        <f t="shared" si="29"/>
        <v>333.97944616878578</v>
      </c>
      <c r="AX285" s="2">
        <f t="shared" si="30"/>
        <v>6.6795889233757153</v>
      </c>
      <c r="AY285" s="2">
        <f t="shared" si="31"/>
        <v>66.795889233757151</v>
      </c>
      <c r="AZ285" s="2">
        <f t="shared" si="32"/>
        <v>6.679588923375715E-2</v>
      </c>
      <c r="BA285" s="2">
        <f t="shared" si="33"/>
        <v>4</v>
      </c>
      <c r="BB285" s="2">
        <f t="shared" si="34"/>
        <v>0.8</v>
      </c>
      <c r="BC285" s="2">
        <f>VLOOKUP(Y285,Spp!B:H,7,FALSE)</f>
        <v>2</v>
      </c>
      <c r="BD285" s="5" t="str">
        <f>VLOOKUP(Y285,GFQuimbayo!B:C,2,FALSE)</f>
        <v>HM</v>
      </c>
      <c r="BE285" s="5" t="str">
        <f>VLOOKUP(BD285,GFQuimbayo!E:F,2,FALSE)</f>
        <v>Macroalgae feeders</v>
      </c>
      <c r="BF285" s="2" t="str">
        <f>VLOOKUP(Y285,Spp!B:L,11,FALSE)</f>
        <v>LC</v>
      </c>
    </row>
    <row r="286" spans="1:58">
      <c r="A286" s="2" t="s">
        <v>242</v>
      </c>
      <c r="B286" s="2" t="s">
        <v>41</v>
      </c>
      <c r="C286" s="2" t="s">
        <v>212</v>
      </c>
      <c r="D286" s="2" t="s">
        <v>212</v>
      </c>
      <c r="E286" s="2" t="s">
        <v>1488</v>
      </c>
      <c r="F286" s="2" t="s">
        <v>244</v>
      </c>
      <c r="G286" s="22" t="s">
        <v>1482</v>
      </c>
      <c r="H286" s="22">
        <v>1</v>
      </c>
      <c r="I286" s="9">
        <v>1</v>
      </c>
      <c r="K286" s="2">
        <v>50</v>
      </c>
      <c r="L286" s="11">
        <v>41842</v>
      </c>
      <c r="M286" s="2">
        <v>2014</v>
      </c>
      <c r="N286" s="2" t="s">
        <v>517</v>
      </c>
      <c r="O286" s="2" t="s">
        <v>244</v>
      </c>
      <c r="Q286" s="9">
        <v>3.5</v>
      </c>
      <c r="R286" s="2" t="s">
        <v>249</v>
      </c>
      <c r="S286" s="22" t="s">
        <v>516</v>
      </c>
      <c r="T286" s="4" t="s">
        <v>516</v>
      </c>
      <c r="U286" s="4" t="s">
        <v>516</v>
      </c>
      <c r="V286" s="4" t="s">
        <v>516</v>
      </c>
      <c r="W286" s="2">
        <v>10</v>
      </c>
      <c r="X286" s="2" t="s">
        <v>266</v>
      </c>
      <c r="Y286" s="6" t="str">
        <f>VLOOKUP(X286,Spp!A:B,2,FALSE)</f>
        <v>Halichoeres dispilus</v>
      </c>
      <c r="Z286" s="7">
        <f t="shared" si="28"/>
        <v>1</v>
      </c>
      <c r="AC286" s="2">
        <v>1</v>
      </c>
      <c r="AU286" s="2">
        <f>VLOOKUP(Y286,Spp!B:C,2,FALSE)</f>
        <v>1.26E-2</v>
      </c>
      <c r="AV286" s="2">
        <f>VLOOKUP(Y286,Spp!B:D,3,FALSE)</f>
        <v>3.0672999999999999</v>
      </c>
      <c r="AW286" s="2">
        <f t="shared" si="29"/>
        <v>29.169073044120523</v>
      </c>
      <c r="AX286" s="2">
        <f t="shared" si="30"/>
        <v>0.5833814608824105</v>
      </c>
      <c r="AY286" s="2">
        <f t="shared" si="31"/>
        <v>5.8338146088241052</v>
      </c>
      <c r="AZ286" s="2">
        <f t="shared" si="32"/>
        <v>5.8338146088241054E-3</v>
      </c>
      <c r="BA286" s="2">
        <f t="shared" si="33"/>
        <v>0.1</v>
      </c>
      <c r="BB286" s="2">
        <f t="shared" si="34"/>
        <v>0.02</v>
      </c>
      <c r="BC286" s="2">
        <f>VLOOKUP(Y286,Spp!B:H,7,FALSE)</f>
        <v>3.9</v>
      </c>
      <c r="BD286" s="5" t="str">
        <f>VLOOKUP(Y286,GFQuimbayo!B:C,2,FALSE)</f>
        <v>IN</v>
      </c>
      <c r="BE286" s="5" t="str">
        <f>VLOOKUP(BD286,GFQuimbayo!E:F,2,FALSE)</f>
        <v>Invertebrivores</v>
      </c>
      <c r="BF286" s="2" t="str">
        <f>VLOOKUP(Y286,Spp!B:L,11,FALSE)</f>
        <v>LC</v>
      </c>
    </row>
    <row r="287" spans="1:58">
      <c r="A287" s="2" t="s">
        <v>242</v>
      </c>
      <c r="B287" s="2" t="s">
        <v>41</v>
      </c>
      <c r="C287" s="2" t="s">
        <v>212</v>
      </c>
      <c r="D287" s="2" t="s">
        <v>212</v>
      </c>
      <c r="E287" s="2" t="s">
        <v>1488</v>
      </c>
      <c r="F287" s="2" t="s">
        <v>244</v>
      </c>
      <c r="G287" s="22" t="s">
        <v>1482</v>
      </c>
      <c r="H287" s="22">
        <v>1</v>
      </c>
      <c r="I287" s="9">
        <v>1</v>
      </c>
      <c r="K287" s="2">
        <v>50</v>
      </c>
      <c r="L287" s="11">
        <v>41842</v>
      </c>
      <c r="M287" s="2">
        <v>2014</v>
      </c>
      <c r="N287" s="2" t="s">
        <v>517</v>
      </c>
      <c r="O287" s="2" t="s">
        <v>244</v>
      </c>
      <c r="Q287" s="9">
        <v>3.5</v>
      </c>
      <c r="R287" s="2" t="s">
        <v>249</v>
      </c>
      <c r="S287" s="22" t="s">
        <v>516</v>
      </c>
      <c r="T287" s="4" t="s">
        <v>516</v>
      </c>
      <c r="U287" s="4" t="s">
        <v>516</v>
      </c>
      <c r="V287" s="4" t="s">
        <v>516</v>
      </c>
      <c r="W287" s="2">
        <v>10</v>
      </c>
      <c r="X287" s="2" t="s">
        <v>107</v>
      </c>
      <c r="Y287" s="6" t="str">
        <f>VLOOKUP(X287,Spp!A:B,2,FALSE)</f>
        <v>Thalassoma lucasanum</v>
      </c>
      <c r="Z287" s="7">
        <f t="shared" si="28"/>
        <v>32</v>
      </c>
      <c r="AB287" s="2">
        <v>30</v>
      </c>
      <c r="AC287" s="2">
        <v>2</v>
      </c>
      <c r="AU287" s="2">
        <f>VLOOKUP(Y287,Spp!B:C,2,FALSE)</f>
        <v>1.261E-2</v>
      </c>
      <c r="AV287" s="2">
        <f>VLOOKUP(Y287,Spp!B:D,3,FALSE)</f>
        <v>2.8782999999999999</v>
      </c>
      <c r="AW287" s="2">
        <f t="shared" si="29"/>
        <v>161.11201348137405</v>
      </c>
      <c r="AX287" s="2">
        <f t="shared" si="30"/>
        <v>3.222240269627481</v>
      </c>
      <c r="AY287" s="2">
        <f t="shared" si="31"/>
        <v>32.222402696274813</v>
      </c>
      <c r="AZ287" s="2">
        <f t="shared" si="32"/>
        <v>3.2222402696274813E-2</v>
      </c>
      <c r="BA287" s="2">
        <f t="shared" si="33"/>
        <v>3.2</v>
      </c>
      <c r="BB287" s="2">
        <f t="shared" si="34"/>
        <v>0.64</v>
      </c>
      <c r="BC287" s="2">
        <f>VLOOKUP(Y287,Spp!B:H,7,FALSE)</f>
        <v>3.5</v>
      </c>
      <c r="BD287" s="5" t="str">
        <f>VLOOKUP(Y287,GFQuimbayo!B:C,2,FALSE)</f>
        <v>IN</v>
      </c>
      <c r="BE287" s="5" t="str">
        <f>VLOOKUP(BD287,GFQuimbayo!E:F,2,FALSE)</f>
        <v>Invertebrivores</v>
      </c>
      <c r="BF287" s="2" t="str">
        <f>VLOOKUP(Y287,Spp!B:L,11,FALSE)</f>
        <v>LC</v>
      </c>
    </row>
    <row r="288" spans="1:58">
      <c r="A288" s="2" t="s">
        <v>242</v>
      </c>
      <c r="B288" s="2" t="s">
        <v>41</v>
      </c>
      <c r="C288" s="2" t="s">
        <v>212</v>
      </c>
      <c r="D288" s="2" t="s">
        <v>212</v>
      </c>
      <c r="E288" s="2" t="s">
        <v>1488</v>
      </c>
      <c r="F288" s="2" t="s">
        <v>244</v>
      </c>
      <c r="G288" s="22" t="s">
        <v>1482</v>
      </c>
      <c r="H288" s="22">
        <v>1</v>
      </c>
      <c r="I288" s="9">
        <v>1</v>
      </c>
      <c r="K288" s="2">
        <v>50</v>
      </c>
      <c r="L288" s="11">
        <v>41842</v>
      </c>
      <c r="M288" s="2">
        <v>2014</v>
      </c>
      <c r="N288" s="2" t="s">
        <v>517</v>
      </c>
      <c r="O288" s="2" t="s">
        <v>244</v>
      </c>
      <c r="Q288" s="9">
        <v>3.5</v>
      </c>
      <c r="R288" s="2" t="s">
        <v>249</v>
      </c>
      <c r="S288" s="22" t="s">
        <v>516</v>
      </c>
      <c r="T288" s="4" t="s">
        <v>516</v>
      </c>
      <c r="U288" s="4" t="s">
        <v>516</v>
      </c>
      <c r="V288" s="4" t="s">
        <v>516</v>
      </c>
      <c r="W288" s="2">
        <v>10</v>
      </c>
      <c r="X288" s="2" t="s">
        <v>80</v>
      </c>
      <c r="Y288" s="6" t="str">
        <f>VLOOKUP(X288,Spp!A:B,2,FALSE)</f>
        <v>Sufflamen verres</v>
      </c>
      <c r="Z288" s="7">
        <f t="shared" si="28"/>
        <v>2</v>
      </c>
      <c r="AD288" s="2">
        <v>2</v>
      </c>
      <c r="AU288" s="2">
        <f>VLOOKUP(Y288,Spp!B:C,2,FALSE)</f>
        <v>2.4899999999999999E-2</v>
      </c>
      <c r="AV288" s="2">
        <f>VLOOKUP(Y288,Spp!B:D,3,FALSE)</f>
        <v>3.0129999999999999</v>
      </c>
      <c r="AW288" s="2">
        <f t="shared" si="29"/>
        <v>277.01480690488262</v>
      </c>
      <c r="AX288" s="2">
        <f t="shared" si="30"/>
        <v>5.5402961380976521</v>
      </c>
      <c r="AY288" s="2">
        <f t="shared" si="31"/>
        <v>55.402961380976521</v>
      </c>
      <c r="AZ288" s="2">
        <f t="shared" si="32"/>
        <v>5.5402961380976522E-2</v>
      </c>
      <c r="BA288" s="2">
        <f t="shared" si="33"/>
        <v>0.2</v>
      </c>
      <c r="BB288" s="2">
        <f t="shared" si="34"/>
        <v>0.04</v>
      </c>
      <c r="BC288" s="2">
        <f>VLOOKUP(Y288,Spp!B:H,7,FALSE)</f>
        <v>3.3</v>
      </c>
      <c r="BD288" s="5" t="str">
        <f>VLOOKUP(Y288,GFQuimbayo!B:C,2,FALSE)</f>
        <v>IN</v>
      </c>
      <c r="BE288" s="5" t="str">
        <f>VLOOKUP(BD288,GFQuimbayo!E:F,2,FALSE)</f>
        <v>Invertebrivores</v>
      </c>
      <c r="BF288" s="2" t="str">
        <f>VLOOKUP(Y288,Spp!B:L,11,FALSE)</f>
        <v>LC</v>
      </c>
    </row>
    <row r="289" spans="1:58">
      <c r="A289" s="2" t="s">
        <v>242</v>
      </c>
      <c r="B289" s="2" t="s">
        <v>41</v>
      </c>
      <c r="C289" s="2" t="s">
        <v>212</v>
      </c>
      <c r="D289" s="2" t="s">
        <v>212</v>
      </c>
      <c r="E289" s="2" t="s">
        <v>1488</v>
      </c>
      <c r="F289" s="2" t="s">
        <v>244</v>
      </c>
      <c r="G289" s="22" t="s">
        <v>1482</v>
      </c>
      <c r="H289" s="22">
        <v>1</v>
      </c>
      <c r="I289" s="9">
        <v>1</v>
      </c>
      <c r="K289" s="2">
        <v>50</v>
      </c>
      <c r="L289" s="11">
        <v>41842</v>
      </c>
      <c r="M289" s="2">
        <v>2014</v>
      </c>
      <c r="N289" s="2" t="s">
        <v>517</v>
      </c>
      <c r="O289" s="2" t="s">
        <v>244</v>
      </c>
      <c r="Q289" s="9">
        <v>3.5</v>
      </c>
      <c r="R289" s="2" t="s">
        <v>249</v>
      </c>
      <c r="S289" s="22" t="s">
        <v>516</v>
      </c>
      <c r="T289" s="4" t="s">
        <v>516</v>
      </c>
      <c r="U289" s="4" t="s">
        <v>516</v>
      </c>
      <c r="V289" s="4" t="s">
        <v>516</v>
      </c>
      <c r="W289" s="2">
        <v>10</v>
      </c>
      <c r="X289" s="2" t="s">
        <v>125</v>
      </c>
      <c r="Y289" s="6" t="str">
        <f>VLOOKUP(X289,Spp!A:B,2,FALSE)</f>
        <v>Diodon holocanthus</v>
      </c>
      <c r="Z289" s="7">
        <f t="shared" si="28"/>
        <v>3</v>
      </c>
      <c r="AC289" s="2">
        <v>1</v>
      </c>
      <c r="AD289" s="2">
        <v>2</v>
      </c>
      <c r="AU289" s="2">
        <f>VLOOKUP(Y289,Spp!B:C,2,FALSE)</f>
        <v>2.1899999999999999E-2</v>
      </c>
      <c r="AV289" s="2">
        <f>VLOOKUP(Y289,Spp!B:D,3,FALSE)</f>
        <v>3</v>
      </c>
      <c r="AW289" s="2">
        <f t="shared" si="29"/>
        <v>277.51406250000002</v>
      </c>
      <c r="AX289" s="2">
        <f t="shared" si="30"/>
        <v>5.5502812500000003</v>
      </c>
      <c r="AY289" s="2">
        <f t="shared" si="31"/>
        <v>55.502812500000005</v>
      </c>
      <c r="AZ289" s="2">
        <f t="shared" si="32"/>
        <v>5.5502812500000005E-2</v>
      </c>
      <c r="BA289" s="2">
        <f t="shared" si="33"/>
        <v>0.3</v>
      </c>
      <c r="BB289" s="2">
        <f t="shared" si="34"/>
        <v>0.06</v>
      </c>
      <c r="BC289" s="2">
        <f>VLOOKUP(Y289,Spp!B:H,7,FALSE)</f>
        <v>3.3</v>
      </c>
      <c r="BD289" s="5" t="str">
        <f>VLOOKUP(Y289,GFQuimbayo!B:C,2,FALSE)</f>
        <v>IN</v>
      </c>
      <c r="BE289" s="5" t="str">
        <f>VLOOKUP(BD289,GFQuimbayo!E:F,2,FALSE)</f>
        <v>Invertebrivores</v>
      </c>
      <c r="BF289" s="2" t="str">
        <f>VLOOKUP(Y289,Spp!B:L,11,FALSE)</f>
        <v>NE</v>
      </c>
    </row>
    <row r="290" spans="1:58">
      <c r="A290" s="2" t="s">
        <v>242</v>
      </c>
      <c r="B290" s="2" t="s">
        <v>41</v>
      </c>
      <c r="C290" s="2" t="s">
        <v>212</v>
      </c>
      <c r="D290" s="2" t="s">
        <v>212</v>
      </c>
      <c r="E290" s="2" t="s">
        <v>1488</v>
      </c>
      <c r="F290" s="2" t="s">
        <v>244</v>
      </c>
      <c r="G290" s="22" t="s">
        <v>1482</v>
      </c>
      <c r="H290" s="22">
        <v>2</v>
      </c>
      <c r="I290" s="9">
        <v>2</v>
      </c>
      <c r="K290" s="2">
        <v>50</v>
      </c>
      <c r="L290" s="11">
        <v>41842</v>
      </c>
      <c r="M290" s="2">
        <v>2014</v>
      </c>
      <c r="N290" s="2" t="s">
        <v>517</v>
      </c>
      <c r="O290" s="2" t="s">
        <v>244</v>
      </c>
      <c r="Q290" s="9">
        <v>3.5</v>
      </c>
      <c r="R290" s="2" t="s">
        <v>249</v>
      </c>
      <c r="S290" s="22" t="s">
        <v>516</v>
      </c>
      <c r="T290" s="4" t="s">
        <v>516</v>
      </c>
      <c r="U290" s="4" t="s">
        <v>516</v>
      </c>
      <c r="V290" s="4" t="s">
        <v>516</v>
      </c>
      <c r="W290" s="2">
        <v>10</v>
      </c>
      <c r="X290" s="2" t="s">
        <v>125</v>
      </c>
      <c r="Y290" s="6" t="str">
        <f>VLOOKUP(X290,Spp!A:B,2,FALSE)</f>
        <v>Diodon holocanthus</v>
      </c>
      <c r="Z290" s="7">
        <f t="shared" si="28"/>
        <v>4</v>
      </c>
      <c r="AC290" s="2">
        <v>4</v>
      </c>
      <c r="AU290" s="2">
        <f>VLOOKUP(Y290,Spp!B:C,2,FALSE)</f>
        <v>2.1899999999999999E-2</v>
      </c>
      <c r="AV290" s="2">
        <f>VLOOKUP(Y290,Spp!B:D,3,FALSE)</f>
        <v>3</v>
      </c>
      <c r="AW290" s="2">
        <f t="shared" si="29"/>
        <v>171.09375</v>
      </c>
      <c r="AX290" s="2">
        <f t="shared" si="30"/>
        <v>3.421875</v>
      </c>
      <c r="AY290" s="2">
        <f t="shared" si="31"/>
        <v>34.21875</v>
      </c>
      <c r="AZ290" s="2">
        <f t="shared" si="32"/>
        <v>3.4218749999999999E-2</v>
      </c>
      <c r="BA290" s="2">
        <f t="shared" si="33"/>
        <v>0.4</v>
      </c>
      <c r="BB290" s="2">
        <f t="shared" si="34"/>
        <v>0.08</v>
      </c>
      <c r="BC290" s="2">
        <f>VLOOKUP(Y290,Spp!B:H,7,FALSE)</f>
        <v>3.3</v>
      </c>
      <c r="BD290" s="5" t="str">
        <f>VLOOKUP(Y290,GFQuimbayo!B:C,2,FALSE)</f>
        <v>IN</v>
      </c>
      <c r="BE290" s="5" t="str">
        <f>VLOOKUP(BD290,GFQuimbayo!E:F,2,FALSE)</f>
        <v>Invertebrivores</v>
      </c>
      <c r="BF290" s="2" t="str">
        <f>VLOOKUP(Y290,Spp!B:L,11,FALSE)</f>
        <v>NE</v>
      </c>
    </row>
    <row r="291" spans="1:58">
      <c r="A291" s="2" t="s">
        <v>242</v>
      </c>
      <c r="B291" s="2" t="s">
        <v>41</v>
      </c>
      <c r="C291" s="2" t="s">
        <v>212</v>
      </c>
      <c r="D291" s="2" t="s">
        <v>212</v>
      </c>
      <c r="E291" s="2" t="s">
        <v>1488</v>
      </c>
      <c r="F291" s="2" t="s">
        <v>244</v>
      </c>
      <c r="G291" s="22" t="s">
        <v>1482</v>
      </c>
      <c r="H291" s="22">
        <v>2</v>
      </c>
      <c r="I291" s="9">
        <v>2</v>
      </c>
      <c r="K291" s="2">
        <v>50</v>
      </c>
      <c r="L291" s="11">
        <v>41842</v>
      </c>
      <c r="M291" s="2">
        <v>2014</v>
      </c>
      <c r="N291" s="2" t="s">
        <v>517</v>
      </c>
      <c r="O291" s="2" t="s">
        <v>244</v>
      </c>
      <c r="Q291" s="9">
        <v>3.5</v>
      </c>
      <c r="R291" s="2" t="s">
        <v>249</v>
      </c>
      <c r="S291" s="22" t="s">
        <v>516</v>
      </c>
      <c r="T291" s="4" t="s">
        <v>516</v>
      </c>
      <c r="U291" s="4" t="s">
        <v>516</v>
      </c>
      <c r="V291" s="4" t="s">
        <v>516</v>
      </c>
      <c r="W291" s="2">
        <v>10</v>
      </c>
      <c r="X291" s="2" t="s">
        <v>57</v>
      </c>
      <c r="Y291" s="6" t="str">
        <f>VLOOKUP(X291,Spp!A:B,2,FALSE)</f>
        <v>Serranus psittacinus</v>
      </c>
      <c r="Z291" s="7">
        <f t="shared" si="28"/>
        <v>11</v>
      </c>
      <c r="AB291" s="2">
        <v>7</v>
      </c>
      <c r="AC291" s="2">
        <v>4</v>
      </c>
      <c r="AU291" s="2">
        <f>VLOOKUP(Y291,Spp!B:C,2,FALSE)</f>
        <v>1.9300000000000001E-2</v>
      </c>
      <c r="AV291" s="2">
        <f>VLOOKUP(Y291,Spp!B:D,3,FALSE)</f>
        <v>2.8511000000000002</v>
      </c>
      <c r="AW291" s="2">
        <f t="shared" si="29"/>
        <v>145.74073444236325</v>
      </c>
      <c r="AX291" s="2">
        <f t="shared" si="30"/>
        <v>2.9148146888472648</v>
      </c>
      <c r="AY291" s="2">
        <f t="shared" si="31"/>
        <v>29.148146888472649</v>
      </c>
      <c r="AZ291" s="2">
        <f t="shared" si="32"/>
        <v>2.9148146888472649E-2</v>
      </c>
      <c r="BA291" s="2">
        <f t="shared" si="33"/>
        <v>1.1000000000000001</v>
      </c>
      <c r="BB291" s="2">
        <f t="shared" si="34"/>
        <v>0.22</v>
      </c>
      <c r="BC291" s="2">
        <f>VLOOKUP(Y291,Spp!B:H,7,FALSE)</f>
        <v>3.6</v>
      </c>
      <c r="BD291" s="5" t="str">
        <f>VLOOKUP(Y291,GFQuimbayo!B:C,2,FALSE)</f>
        <v>PS</v>
      </c>
      <c r="BE291" s="5" t="str">
        <f>VLOOKUP(BD291,GFQuimbayo!E:F,2,FALSE)</f>
        <v>Piscivores</v>
      </c>
      <c r="BF291" s="2" t="str">
        <f>VLOOKUP(Y291,Spp!B:L,11,FALSE)</f>
        <v>LC</v>
      </c>
    </row>
    <row r="292" spans="1:58">
      <c r="A292" s="2" t="s">
        <v>242</v>
      </c>
      <c r="B292" s="2" t="s">
        <v>41</v>
      </c>
      <c r="C292" s="2" t="s">
        <v>212</v>
      </c>
      <c r="D292" s="2" t="s">
        <v>212</v>
      </c>
      <c r="E292" s="2" t="s">
        <v>1488</v>
      </c>
      <c r="F292" s="2" t="s">
        <v>244</v>
      </c>
      <c r="G292" s="22" t="s">
        <v>1482</v>
      </c>
      <c r="H292" s="22">
        <v>2</v>
      </c>
      <c r="I292" s="9">
        <v>2</v>
      </c>
      <c r="K292" s="2">
        <v>50</v>
      </c>
      <c r="L292" s="11">
        <v>41842</v>
      </c>
      <c r="M292" s="2">
        <v>2014</v>
      </c>
      <c r="N292" s="2" t="s">
        <v>517</v>
      </c>
      <c r="O292" s="2" t="s">
        <v>244</v>
      </c>
      <c r="Q292" s="9">
        <v>3.5</v>
      </c>
      <c r="R292" s="2" t="s">
        <v>249</v>
      </c>
      <c r="S292" s="22" t="s">
        <v>516</v>
      </c>
      <c r="T292" s="4" t="s">
        <v>516</v>
      </c>
      <c r="U292" s="4" t="s">
        <v>516</v>
      </c>
      <c r="V292" s="4" t="s">
        <v>516</v>
      </c>
      <c r="W292" s="2">
        <v>10</v>
      </c>
      <c r="X292" s="2" t="s">
        <v>107</v>
      </c>
      <c r="Y292" s="6" t="str">
        <f>VLOOKUP(X292,Spp!A:B,2,FALSE)</f>
        <v>Thalassoma lucasanum</v>
      </c>
      <c r="Z292" s="7">
        <f t="shared" si="28"/>
        <v>2</v>
      </c>
      <c r="AC292" s="2">
        <v>2</v>
      </c>
      <c r="AU292" s="2">
        <f>VLOOKUP(Y292,Spp!B:C,2,FALSE)</f>
        <v>1.261E-2</v>
      </c>
      <c r="AV292" s="2">
        <f>VLOOKUP(Y292,Spp!B:D,3,FALSE)</f>
        <v>2.8782999999999999</v>
      </c>
      <c r="AW292" s="2">
        <f t="shared" si="29"/>
        <v>36.22272949758888</v>
      </c>
      <c r="AX292" s="2">
        <f t="shared" si="30"/>
        <v>0.72445458995177758</v>
      </c>
      <c r="AY292" s="2">
        <f t="shared" si="31"/>
        <v>7.2445458995177763</v>
      </c>
      <c r="AZ292" s="2">
        <f t="shared" si="32"/>
        <v>7.244545899517776E-3</v>
      </c>
      <c r="BA292" s="2">
        <f t="shared" si="33"/>
        <v>0.2</v>
      </c>
      <c r="BB292" s="2">
        <f t="shared" si="34"/>
        <v>0.04</v>
      </c>
      <c r="BC292" s="2">
        <f>VLOOKUP(Y292,Spp!B:H,7,FALSE)</f>
        <v>3.5</v>
      </c>
      <c r="BD292" s="5" t="str">
        <f>VLOOKUP(Y292,GFQuimbayo!B:C,2,FALSE)</f>
        <v>IN</v>
      </c>
      <c r="BE292" s="5" t="str">
        <f>VLOOKUP(BD292,GFQuimbayo!E:F,2,FALSE)</f>
        <v>Invertebrivores</v>
      </c>
      <c r="BF292" s="2" t="str">
        <f>VLOOKUP(Y292,Spp!B:L,11,FALSE)</f>
        <v>LC</v>
      </c>
    </row>
    <row r="293" spans="1:58">
      <c r="A293" s="2" t="s">
        <v>242</v>
      </c>
      <c r="B293" s="2" t="s">
        <v>41</v>
      </c>
      <c r="C293" s="2" t="s">
        <v>212</v>
      </c>
      <c r="D293" s="2" t="s">
        <v>212</v>
      </c>
      <c r="E293" s="2" t="s">
        <v>1488</v>
      </c>
      <c r="F293" s="2" t="s">
        <v>244</v>
      </c>
      <c r="G293" s="22" t="s">
        <v>1482</v>
      </c>
      <c r="H293" s="22">
        <v>2</v>
      </c>
      <c r="I293" s="9">
        <v>2</v>
      </c>
      <c r="K293" s="2">
        <v>50</v>
      </c>
      <c r="L293" s="11">
        <v>41842</v>
      </c>
      <c r="M293" s="2">
        <v>2014</v>
      </c>
      <c r="N293" s="2" t="s">
        <v>517</v>
      </c>
      <c r="O293" s="2" t="s">
        <v>244</v>
      </c>
      <c r="Q293" s="9">
        <v>3.5</v>
      </c>
      <c r="R293" s="2" t="s">
        <v>249</v>
      </c>
      <c r="S293" s="22" t="s">
        <v>516</v>
      </c>
      <c r="T293" s="4" t="s">
        <v>516</v>
      </c>
      <c r="U293" s="4" t="s">
        <v>516</v>
      </c>
      <c r="V293" s="4" t="s">
        <v>516</v>
      </c>
      <c r="W293" s="2">
        <v>10</v>
      </c>
      <c r="X293" s="2" t="s">
        <v>45</v>
      </c>
      <c r="Y293" s="6" t="str">
        <f>VLOOKUP(X293,Spp!A:B,2,FALSE)</f>
        <v>Canthigaster punctatissima</v>
      </c>
      <c r="Z293" s="7">
        <f t="shared" si="28"/>
        <v>2</v>
      </c>
      <c r="AA293" s="2">
        <v>2</v>
      </c>
      <c r="AU293" s="2">
        <f>VLOOKUP(Y293,Spp!B:C,2,FALSE)</f>
        <v>1.9699999999999999E-2</v>
      </c>
      <c r="AV293" s="2">
        <f>VLOOKUP(Y293,Spp!B:D,3,FALSE)</f>
        <v>2.9174000000000002</v>
      </c>
      <c r="AW293" s="2">
        <f t="shared" si="29"/>
        <v>0.57075063471067744</v>
      </c>
      <c r="AX293" s="2">
        <f t="shared" si="30"/>
        <v>1.1415012694213548E-2</v>
      </c>
      <c r="AY293" s="2">
        <f t="shared" si="31"/>
        <v>0.11415012694213549</v>
      </c>
      <c r="AZ293" s="2">
        <f t="shared" si="32"/>
        <v>1.1415012694213548E-4</v>
      </c>
      <c r="BA293" s="2">
        <f t="shared" si="33"/>
        <v>0.2</v>
      </c>
      <c r="BB293" s="2">
        <f t="shared" si="34"/>
        <v>0.04</v>
      </c>
      <c r="BC293" s="2">
        <f>VLOOKUP(Y293,Spp!B:H,7,FALSE)</f>
        <v>3</v>
      </c>
      <c r="BD293" s="5" t="str">
        <f>VLOOKUP(Y293,GFQuimbayo!B:C,2,FALSE)</f>
        <v>IN</v>
      </c>
      <c r="BE293" s="5" t="str">
        <f>VLOOKUP(BD293,GFQuimbayo!E:F,2,FALSE)</f>
        <v>Invertebrivores</v>
      </c>
      <c r="BF293" s="2" t="str">
        <f>VLOOKUP(Y293,Spp!B:L,11,FALSE)</f>
        <v>LC</v>
      </c>
    </row>
    <row r="294" spans="1:58">
      <c r="A294" s="2" t="s">
        <v>242</v>
      </c>
      <c r="B294" s="2" t="s">
        <v>41</v>
      </c>
      <c r="C294" s="2" t="s">
        <v>212</v>
      </c>
      <c r="D294" s="2" t="s">
        <v>212</v>
      </c>
      <c r="E294" s="2" t="s">
        <v>1488</v>
      </c>
      <c r="F294" s="2" t="s">
        <v>244</v>
      </c>
      <c r="G294" s="22" t="s">
        <v>1482</v>
      </c>
      <c r="H294" s="22">
        <v>2</v>
      </c>
      <c r="I294" s="9">
        <v>2</v>
      </c>
      <c r="K294" s="2">
        <v>50</v>
      </c>
      <c r="L294" s="11">
        <v>41842</v>
      </c>
      <c r="M294" s="2">
        <v>2014</v>
      </c>
      <c r="N294" s="2" t="s">
        <v>517</v>
      </c>
      <c r="O294" s="2" t="s">
        <v>244</v>
      </c>
      <c r="Q294" s="9">
        <v>3.5</v>
      </c>
      <c r="R294" s="2" t="s">
        <v>249</v>
      </c>
      <c r="S294" s="22" t="s">
        <v>516</v>
      </c>
      <c r="T294" s="4" t="s">
        <v>516</v>
      </c>
      <c r="U294" s="4" t="s">
        <v>516</v>
      </c>
      <c r="V294" s="4" t="s">
        <v>516</v>
      </c>
      <c r="W294" s="2">
        <v>10</v>
      </c>
      <c r="X294" s="2" t="s">
        <v>97</v>
      </c>
      <c r="Y294" s="6" t="str">
        <f>VLOOKUP(X294,Spp!A:B,2,FALSE)</f>
        <v>Plagiotremus azaleus</v>
      </c>
      <c r="Z294" s="7">
        <f t="shared" si="28"/>
        <v>1</v>
      </c>
      <c r="AB294" s="2">
        <v>1</v>
      </c>
      <c r="AU294" s="2">
        <f>VLOOKUP(Y294,Spp!B:C,2,FALSE)</f>
        <v>4.5999999999999999E-3</v>
      </c>
      <c r="AV294" s="2">
        <f>VLOOKUP(Y294,Spp!B:D,3,FALSE)</f>
        <v>3.1387999999999998</v>
      </c>
      <c r="AW294" s="2">
        <f t="shared" si="29"/>
        <v>2.5668478417393041</v>
      </c>
      <c r="AX294" s="2">
        <f t="shared" si="30"/>
        <v>5.1336956834786084E-2</v>
      </c>
      <c r="AY294" s="2">
        <f t="shared" si="31"/>
        <v>0.51336956834786085</v>
      </c>
      <c r="AZ294" s="2">
        <f t="shared" si="32"/>
        <v>5.1336956834786081E-4</v>
      </c>
      <c r="BA294" s="2">
        <f t="shared" si="33"/>
        <v>0.1</v>
      </c>
      <c r="BB294" s="2">
        <f t="shared" si="34"/>
        <v>0.02</v>
      </c>
      <c r="BC294" s="2">
        <f>VLOOKUP(Y294,Spp!B:H,7,FALSE)</f>
        <v>4</v>
      </c>
      <c r="BD294" s="5" t="str">
        <f>VLOOKUP(Y294,GFQuimbayo!B:C,2,FALSE)</f>
        <v>PS</v>
      </c>
      <c r="BE294" s="5" t="str">
        <f>VLOOKUP(BD294,GFQuimbayo!E:F,2,FALSE)</f>
        <v>Piscivores</v>
      </c>
      <c r="BF294" s="2" t="str">
        <f>VLOOKUP(Y294,Spp!B:L,11,FALSE)</f>
        <v>LC</v>
      </c>
    </row>
    <row r="295" spans="1:58">
      <c r="A295" s="2" t="s">
        <v>242</v>
      </c>
      <c r="B295" s="2" t="s">
        <v>41</v>
      </c>
      <c r="C295" s="2" t="s">
        <v>212</v>
      </c>
      <c r="D295" s="2" t="s">
        <v>212</v>
      </c>
      <c r="E295" s="2" t="s">
        <v>1488</v>
      </c>
      <c r="F295" s="2" t="s">
        <v>244</v>
      </c>
      <c r="G295" s="22" t="s">
        <v>1482</v>
      </c>
      <c r="H295" s="22">
        <v>3</v>
      </c>
      <c r="I295" s="9">
        <v>3</v>
      </c>
      <c r="K295" s="2">
        <v>50</v>
      </c>
      <c r="L295" s="11">
        <v>41842</v>
      </c>
      <c r="M295" s="2">
        <v>2014</v>
      </c>
      <c r="N295" s="2" t="s">
        <v>517</v>
      </c>
      <c r="O295" s="2" t="s">
        <v>244</v>
      </c>
      <c r="Q295" s="9">
        <v>3.5</v>
      </c>
      <c r="R295" s="2" t="s">
        <v>249</v>
      </c>
      <c r="S295" s="22" t="s">
        <v>516</v>
      </c>
      <c r="T295" s="4" t="s">
        <v>516</v>
      </c>
      <c r="U295" s="4" t="s">
        <v>516</v>
      </c>
      <c r="V295" s="4" t="s">
        <v>516</v>
      </c>
      <c r="W295" s="2">
        <v>10</v>
      </c>
      <c r="X295" s="2" t="s">
        <v>125</v>
      </c>
      <c r="Y295" s="6" t="str">
        <f>VLOOKUP(X295,Spp!A:B,2,FALSE)</f>
        <v>Diodon holocanthus</v>
      </c>
      <c r="Z295" s="7">
        <f t="shared" si="28"/>
        <v>5</v>
      </c>
      <c r="AC295" s="2">
        <v>4</v>
      </c>
      <c r="AE295" s="2">
        <v>1</v>
      </c>
      <c r="AU295" s="2">
        <f>VLOOKUP(Y295,Spp!B:C,2,FALSE)</f>
        <v>2.1899999999999999E-2</v>
      </c>
      <c r="AV295" s="2">
        <f>VLOOKUP(Y295,Spp!B:D,3,FALSE)</f>
        <v>3</v>
      </c>
      <c r="AW295" s="2">
        <f t="shared" si="29"/>
        <v>513.28125</v>
      </c>
      <c r="AX295" s="2">
        <f t="shared" si="30"/>
        <v>10.265625</v>
      </c>
      <c r="AY295" s="2">
        <f t="shared" si="31"/>
        <v>102.65625</v>
      </c>
      <c r="AZ295" s="2">
        <f t="shared" si="32"/>
        <v>0.10265625</v>
      </c>
      <c r="BA295" s="2">
        <f t="shared" si="33"/>
        <v>0.5</v>
      </c>
      <c r="BB295" s="2">
        <f t="shared" si="34"/>
        <v>0.1</v>
      </c>
      <c r="BC295" s="2">
        <f>VLOOKUP(Y295,Spp!B:H,7,FALSE)</f>
        <v>3.3</v>
      </c>
      <c r="BD295" s="5" t="str">
        <f>VLOOKUP(Y295,GFQuimbayo!B:C,2,FALSE)</f>
        <v>IN</v>
      </c>
      <c r="BE295" s="5" t="str">
        <f>VLOOKUP(BD295,GFQuimbayo!E:F,2,FALSE)</f>
        <v>Invertebrivores</v>
      </c>
      <c r="BF295" s="2" t="str">
        <f>VLOOKUP(Y295,Spp!B:L,11,FALSE)</f>
        <v>NE</v>
      </c>
    </row>
    <row r="296" spans="1:58">
      <c r="A296" s="2" t="s">
        <v>242</v>
      </c>
      <c r="B296" s="2" t="s">
        <v>41</v>
      </c>
      <c r="C296" s="2" t="s">
        <v>212</v>
      </c>
      <c r="D296" s="2" t="s">
        <v>212</v>
      </c>
      <c r="E296" s="2" t="s">
        <v>1488</v>
      </c>
      <c r="F296" s="2" t="s">
        <v>244</v>
      </c>
      <c r="G296" s="22" t="s">
        <v>1482</v>
      </c>
      <c r="H296" s="22">
        <v>3</v>
      </c>
      <c r="I296" s="9">
        <v>3</v>
      </c>
      <c r="K296" s="2">
        <v>50</v>
      </c>
      <c r="L296" s="11">
        <v>41842</v>
      </c>
      <c r="M296" s="2">
        <v>2014</v>
      </c>
      <c r="N296" s="2" t="s">
        <v>517</v>
      </c>
      <c r="O296" s="2" t="s">
        <v>244</v>
      </c>
      <c r="Q296" s="9">
        <v>3.5</v>
      </c>
      <c r="R296" s="2" t="s">
        <v>249</v>
      </c>
      <c r="S296" s="22" t="s">
        <v>516</v>
      </c>
      <c r="T296" s="4" t="s">
        <v>516</v>
      </c>
      <c r="U296" s="4" t="s">
        <v>516</v>
      </c>
      <c r="V296" s="4" t="s">
        <v>516</v>
      </c>
      <c r="W296" s="2">
        <v>10</v>
      </c>
      <c r="X296" s="2" t="s">
        <v>107</v>
      </c>
      <c r="Y296" s="6" t="str">
        <f>VLOOKUP(X296,Spp!A:B,2,FALSE)</f>
        <v>Thalassoma lucasanum</v>
      </c>
      <c r="Z296" s="7">
        <f t="shared" si="28"/>
        <v>8</v>
      </c>
      <c r="AB296" s="2">
        <v>8</v>
      </c>
      <c r="AU296" s="2">
        <f>VLOOKUP(Y296,Spp!B:C,2,FALSE)</f>
        <v>1.261E-2</v>
      </c>
      <c r="AV296" s="2">
        <f>VLOOKUP(Y296,Spp!B:D,3,FALSE)</f>
        <v>2.8782999999999999</v>
      </c>
      <c r="AW296" s="2">
        <f t="shared" si="29"/>
        <v>33.303809062342715</v>
      </c>
      <c r="AX296" s="2">
        <f t="shared" si="30"/>
        <v>0.6660761812468543</v>
      </c>
      <c r="AY296" s="2">
        <f t="shared" si="31"/>
        <v>6.660761812468543</v>
      </c>
      <c r="AZ296" s="2">
        <f t="shared" si="32"/>
        <v>6.6607618124685432E-3</v>
      </c>
      <c r="BA296" s="2">
        <f t="shared" si="33"/>
        <v>0.8</v>
      </c>
      <c r="BB296" s="2">
        <f t="shared" si="34"/>
        <v>0.16</v>
      </c>
      <c r="BC296" s="2">
        <f>VLOOKUP(Y296,Spp!B:H,7,FALSE)</f>
        <v>3.5</v>
      </c>
      <c r="BD296" s="5" t="str">
        <f>VLOOKUP(Y296,GFQuimbayo!B:C,2,FALSE)</f>
        <v>IN</v>
      </c>
      <c r="BE296" s="5" t="str">
        <f>VLOOKUP(BD296,GFQuimbayo!E:F,2,FALSE)</f>
        <v>Invertebrivores</v>
      </c>
      <c r="BF296" s="2" t="str">
        <f>VLOOKUP(Y296,Spp!B:L,11,FALSE)</f>
        <v>LC</v>
      </c>
    </row>
    <row r="297" spans="1:58">
      <c r="A297" s="2" t="s">
        <v>242</v>
      </c>
      <c r="B297" s="2" t="s">
        <v>41</v>
      </c>
      <c r="C297" s="2" t="s">
        <v>212</v>
      </c>
      <c r="D297" s="2" t="s">
        <v>212</v>
      </c>
      <c r="E297" s="2" t="s">
        <v>1488</v>
      </c>
      <c r="F297" s="2" t="s">
        <v>244</v>
      </c>
      <c r="G297" s="22" t="s">
        <v>1482</v>
      </c>
      <c r="H297" s="22">
        <v>3</v>
      </c>
      <c r="I297" s="9">
        <v>3</v>
      </c>
      <c r="K297" s="2">
        <v>50</v>
      </c>
      <c r="L297" s="11">
        <v>41842</v>
      </c>
      <c r="M297" s="2">
        <v>2014</v>
      </c>
      <c r="N297" s="2" t="s">
        <v>517</v>
      </c>
      <c r="O297" s="2" t="s">
        <v>244</v>
      </c>
      <c r="Q297" s="9">
        <v>3.5</v>
      </c>
      <c r="R297" s="2" t="s">
        <v>249</v>
      </c>
      <c r="S297" s="22" t="s">
        <v>516</v>
      </c>
      <c r="T297" s="4" t="s">
        <v>516</v>
      </c>
      <c r="U297" s="4" t="s">
        <v>516</v>
      </c>
      <c r="V297" s="4" t="s">
        <v>516</v>
      </c>
      <c r="W297" s="2">
        <v>10</v>
      </c>
      <c r="X297" s="2" t="s">
        <v>72</v>
      </c>
      <c r="Y297" s="6" t="str">
        <f>VLOOKUP(X297,Spp!A:B,2,FALSE)</f>
        <v>Scarus ghobban</v>
      </c>
      <c r="Z297" s="7">
        <f t="shared" si="28"/>
        <v>40</v>
      </c>
      <c r="AA297" s="2">
        <v>40</v>
      </c>
      <c r="AU297" s="2">
        <f>VLOOKUP(Y297,Spp!B:C,2,FALSE)</f>
        <v>2.3300000000000001E-2</v>
      </c>
      <c r="AV297" s="2">
        <f>VLOOKUP(Y297,Spp!B:D,3,FALSE)</f>
        <v>2.919</v>
      </c>
      <c r="AW297" s="2">
        <f t="shared" si="29"/>
        <v>13.520812730951032</v>
      </c>
      <c r="AX297" s="2">
        <f t="shared" si="30"/>
        <v>0.27041625461902064</v>
      </c>
      <c r="AY297" s="2">
        <f t="shared" si="31"/>
        <v>2.7041625461902061</v>
      </c>
      <c r="AZ297" s="2">
        <f t="shared" si="32"/>
        <v>2.7041625461902063E-3</v>
      </c>
      <c r="BA297" s="2">
        <f t="shared" si="33"/>
        <v>4</v>
      </c>
      <c r="BB297" s="2">
        <f t="shared" si="34"/>
        <v>0.8</v>
      </c>
      <c r="BC297" s="2">
        <f>VLOOKUP(Y297,Spp!B:H,7,FALSE)</f>
        <v>2</v>
      </c>
      <c r="BD297" s="5" t="str">
        <f>VLOOKUP(Y297,GFQuimbayo!B:C,2,FALSE)</f>
        <v>HM</v>
      </c>
      <c r="BE297" s="5" t="str">
        <f>VLOOKUP(BD297,GFQuimbayo!E:F,2,FALSE)</f>
        <v>Macroalgae feeders</v>
      </c>
      <c r="BF297" s="2" t="str">
        <f>VLOOKUP(Y297,Spp!B:L,11,FALSE)</f>
        <v>LC</v>
      </c>
    </row>
    <row r="298" spans="1:58">
      <c r="A298" s="2" t="s">
        <v>242</v>
      </c>
      <c r="B298" s="2" t="s">
        <v>41</v>
      </c>
      <c r="C298" s="2" t="s">
        <v>212</v>
      </c>
      <c r="D298" s="2" t="s">
        <v>212</v>
      </c>
      <c r="E298" s="2" t="s">
        <v>1488</v>
      </c>
      <c r="F298" s="2" t="s">
        <v>244</v>
      </c>
      <c r="G298" s="22" t="s">
        <v>1482</v>
      </c>
      <c r="H298" s="22">
        <v>3</v>
      </c>
      <c r="I298" s="9">
        <v>3</v>
      </c>
      <c r="K298" s="2">
        <v>50</v>
      </c>
      <c r="L298" s="11">
        <v>41842</v>
      </c>
      <c r="M298" s="2">
        <v>2014</v>
      </c>
      <c r="N298" s="2" t="s">
        <v>517</v>
      </c>
      <c r="O298" s="2" t="s">
        <v>244</v>
      </c>
      <c r="Q298" s="9">
        <v>3.5</v>
      </c>
      <c r="R298" s="2" t="s">
        <v>249</v>
      </c>
      <c r="S298" s="22" t="s">
        <v>516</v>
      </c>
      <c r="T298" s="4" t="s">
        <v>516</v>
      </c>
      <c r="U298" s="4" t="s">
        <v>516</v>
      </c>
      <c r="V298" s="4" t="s">
        <v>516</v>
      </c>
      <c r="W298" s="2">
        <v>10</v>
      </c>
      <c r="X298" s="2" t="s">
        <v>57</v>
      </c>
      <c r="Y298" s="6" t="str">
        <f>VLOOKUP(X298,Spp!A:B,2,FALSE)</f>
        <v>Serranus psittacinus</v>
      </c>
      <c r="Z298" s="7">
        <f t="shared" si="28"/>
        <v>10</v>
      </c>
      <c r="AB298" s="2">
        <v>10</v>
      </c>
      <c r="AU298" s="2">
        <f>VLOOKUP(Y298,Spp!B:C,2,FALSE)</f>
        <v>1.9300000000000001E-2</v>
      </c>
      <c r="AV298" s="2">
        <f>VLOOKUP(Y298,Spp!B:D,3,FALSE)</f>
        <v>2.8511000000000002</v>
      </c>
      <c r="AW298" s="2">
        <f t="shared" si="29"/>
        <v>60.317658911086447</v>
      </c>
      <c r="AX298" s="2">
        <f t="shared" si="30"/>
        <v>1.2063531782217289</v>
      </c>
      <c r="AY298" s="2">
        <f t="shared" si="31"/>
        <v>12.063531782217289</v>
      </c>
      <c r="AZ298" s="2">
        <f t="shared" si="32"/>
        <v>1.206353178221729E-2</v>
      </c>
      <c r="BA298" s="2">
        <f t="shared" si="33"/>
        <v>1</v>
      </c>
      <c r="BB298" s="2">
        <f t="shared" si="34"/>
        <v>0.2</v>
      </c>
      <c r="BC298" s="2">
        <f>VLOOKUP(Y298,Spp!B:H,7,FALSE)</f>
        <v>3.6</v>
      </c>
      <c r="BD298" s="5" t="str">
        <f>VLOOKUP(Y298,GFQuimbayo!B:C,2,FALSE)</f>
        <v>PS</v>
      </c>
      <c r="BE298" s="5" t="str">
        <f>VLOOKUP(BD298,GFQuimbayo!E:F,2,FALSE)</f>
        <v>Piscivores</v>
      </c>
      <c r="BF298" s="2" t="str">
        <f>VLOOKUP(Y298,Spp!B:L,11,FALSE)</f>
        <v>LC</v>
      </c>
    </row>
    <row r="299" spans="1:58">
      <c r="A299" s="2" t="s">
        <v>242</v>
      </c>
      <c r="B299" s="2" t="s">
        <v>41</v>
      </c>
      <c r="C299" s="2" t="s">
        <v>212</v>
      </c>
      <c r="D299" s="2" t="s">
        <v>212</v>
      </c>
      <c r="E299" s="2" t="s">
        <v>1488</v>
      </c>
      <c r="F299" s="2" t="s">
        <v>244</v>
      </c>
      <c r="G299" s="22" t="s">
        <v>1482</v>
      </c>
      <c r="H299" s="22">
        <v>3</v>
      </c>
      <c r="I299" s="9">
        <v>3</v>
      </c>
      <c r="K299" s="2">
        <v>50</v>
      </c>
      <c r="L299" s="11">
        <v>41842</v>
      </c>
      <c r="M299" s="2">
        <v>2014</v>
      </c>
      <c r="N299" s="2" t="s">
        <v>517</v>
      </c>
      <c r="O299" s="2" t="s">
        <v>244</v>
      </c>
      <c r="Q299" s="9">
        <v>3.5</v>
      </c>
      <c r="R299" s="2" t="s">
        <v>249</v>
      </c>
      <c r="S299" s="22" t="s">
        <v>516</v>
      </c>
      <c r="T299" s="4" t="s">
        <v>516</v>
      </c>
      <c r="U299" s="4" t="s">
        <v>516</v>
      </c>
      <c r="V299" s="4" t="s">
        <v>516</v>
      </c>
      <c r="W299" s="2">
        <v>10</v>
      </c>
      <c r="X299" s="2" t="s">
        <v>45</v>
      </c>
      <c r="Y299" s="6" t="str">
        <f>VLOOKUP(X299,Spp!A:B,2,FALSE)</f>
        <v>Canthigaster punctatissima</v>
      </c>
      <c r="Z299" s="7">
        <f t="shared" si="28"/>
        <v>1</v>
      </c>
      <c r="AA299" s="2">
        <v>1</v>
      </c>
      <c r="AU299" s="2">
        <f>VLOOKUP(Y299,Spp!B:C,2,FALSE)</f>
        <v>1.9699999999999999E-2</v>
      </c>
      <c r="AV299" s="2">
        <f>VLOOKUP(Y299,Spp!B:D,3,FALSE)</f>
        <v>2.9174000000000002</v>
      </c>
      <c r="AW299" s="2">
        <f t="shared" si="29"/>
        <v>0.28537531735533872</v>
      </c>
      <c r="AX299" s="2">
        <f t="shared" si="30"/>
        <v>5.7075063471067741E-3</v>
      </c>
      <c r="AY299" s="2">
        <f t="shared" si="31"/>
        <v>5.7075063471067743E-2</v>
      </c>
      <c r="AZ299" s="2">
        <f t="shared" si="32"/>
        <v>5.7075063471067742E-5</v>
      </c>
      <c r="BA299" s="2">
        <f t="shared" si="33"/>
        <v>0.1</v>
      </c>
      <c r="BB299" s="2">
        <f t="shared" si="34"/>
        <v>0.02</v>
      </c>
      <c r="BC299" s="2">
        <f>VLOOKUP(Y299,Spp!B:H,7,FALSE)</f>
        <v>3</v>
      </c>
      <c r="BD299" s="5" t="str">
        <f>VLOOKUP(Y299,GFQuimbayo!B:C,2,FALSE)</f>
        <v>IN</v>
      </c>
      <c r="BE299" s="5" t="str">
        <f>VLOOKUP(BD299,GFQuimbayo!E:F,2,FALSE)</f>
        <v>Invertebrivores</v>
      </c>
      <c r="BF299" s="2" t="str">
        <f>VLOOKUP(Y299,Spp!B:L,11,FALSE)</f>
        <v>LC</v>
      </c>
    </row>
    <row r="300" spans="1:58">
      <c r="A300" s="2" t="s">
        <v>242</v>
      </c>
      <c r="B300" s="2" t="s">
        <v>41</v>
      </c>
      <c r="C300" s="2" t="s">
        <v>212</v>
      </c>
      <c r="D300" s="2" t="s">
        <v>212</v>
      </c>
      <c r="E300" s="2" t="s">
        <v>1488</v>
      </c>
      <c r="F300" s="2" t="s">
        <v>244</v>
      </c>
      <c r="G300" s="22" t="s">
        <v>1482</v>
      </c>
      <c r="H300" s="22">
        <v>3</v>
      </c>
      <c r="I300" s="9">
        <v>3</v>
      </c>
      <c r="K300" s="2">
        <v>50</v>
      </c>
      <c r="L300" s="11">
        <v>41842</v>
      </c>
      <c r="M300" s="2">
        <v>2014</v>
      </c>
      <c r="N300" s="2" t="s">
        <v>517</v>
      </c>
      <c r="O300" s="2" t="s">
        <v>244</v>
      </c>
      <c r="Q300" s="9">
        <v>3.5</v>
      </c>
      <c r="R300" s="2" t="s">
        <v>249</v>
      </c>
      <c r="S300" s="22" t="s">
        <v>516</v>
      </c>
      <c r="T300" s="4" t="s">
        <v>516</v>
      </c>
      <c r="U300" s="4" t="s">
        <v>516</v>
      </c>
      <c r="V300" s="4" t="s">
        <v>516</v>
      </c>
      <c r="W300" s="2">
        <v>10</v>
      </c>
      <c r="X300" s="2" t="s">
        <v>266</v>
      </c>
      <c r="Y300" s="6" t="str">
        <f>VLOOKUP(X300,Spp!A:B,2,FALSE)</f>
        <v>Halichoeres dispilus</v>
      </c>
      <c r="Z300" s="7">
        <f t="shared" si="28"/>
        <v>5</v>
      </c>
      <c r="AC300" s="2">
        <v>5</v>
      </c>
      <c r="AU300" s="2">
        <f>VLOOKUP(Y300,Spp!B:C,2,FALSE)</f>
        <v>1.26E-2</v>
      </c>
      <c r="AV300" s="2">
        <f>VLOOKUP(Y300,Spp!B:D,3,FALSE)</f>
        <v>3.0672999999999999</v>
      </c>
      <c r="AW300" s="2">
        <f t="shared" si="29"/>
        <v>145.84536522060262</v>
      </c>
      <c r="AX300" s="2">
        <f t="shared" si="30"/>
        <v>2.9169073044120521</v>
      </c>
      <c r="AY300" s="2">
        <f t="shared" si="31"/>
        <v>29.169073044120523</v>
      </c>
      <c r="AZ300" s="2">
        <f t="shared" si="32"/>
        <v>2.9169073044120523E-2</v>
      </c>
      <c r="BA300" s="2">
        <f t="shared" si="33"/>
        <v>0.5</v>
      </c>
      <c r="BB300" s="2">
        <f t="shared" si="34"/>
        <v>0.1</v>
      </c>
      <c r="BC300" s="2">
        <f>VLOOKUP(Y300,Spp!B:H,7,FALSE)</f>
        <v>3.9</v>
      </c>
      <c r="BD300" s="5" t="str">
        <f>VLOOKUP(Y300,GFQuimbayo!B:C,2,FALSE)</f>
        <v>IN</v>
      </c>
      <c r="BE300" s="5" t="str">
        <f>VLOOKUP(BD300,GFQuimbayo!E:F,2,FALSE)</f>
        <v>Invertebrivores</v>
      </c>
      <c r="BF300" s="2" t="str">
        <f>VLOOKUP(Y300,Spp!B:L,11,FALSE)</f>
        <v>LC</v>
      </c>
    </row>
    <row r="301" spans="1:58">
      <c r="A301" s="2" t="s">
        <v>242</v>
      </c>
      <c r="B301" s="2" t="s">
        <v>41</v>
      </c>
      <c r="C301" s="2" t="s">
        <v>212</v>
      </c>
      <c r="D301" s="2" t="s">
        <v>212</v>
      </c>
      <c r="E301" s="2" t="s">
        <v>1488</v>
      </c>
      <c r="F301" s="2" t="s">
        <v>243</v>
      </c>
      <c r="G301" s="22" t="s">
        <v>1482</v>
      </c>
      <c r="H301" s="22">
        <v>1</v>
      </c>
      <c r="I301" s="9">
        <v>4</v>
      </c>
      <c r="K301" s="2">
        <v>50</v>
      </c>
      <c r="L301" s="11">
        <v>41842</v>
      </c>
      <c r="M301" s="2">
        <v>2014</v>
      </c>
      <c r="N301" s="2" t="s">
        <v>517</v>
      </c>
      <c r="O301" s="2" t="s">
        <v>244</v>
      </c>
      <c r="Q301" s="9">
        <v>3</v>
      </c>
      <c r="R301" s="2" t="s">
        <v>249</v>
      </c>
      <c r="S301" s="22" t="s">
        <v>516</v>
      </c>
      <c r="T301" s="4" t="s">
        <v>516</v>
      </c>
      <c r="U301" s="4" t="s">
        <v>516</v>
      </c>
      <c r="V301" s="4" t="s">
        <v>516</v>
      </c>
      <c r="W301" s="2">
        <v>10</v>
      </c>
      <c r="X301" s="2" t="s">
        <v>107</v>
      </c>
      <c r="Y301" s="6" t="str">
        <f>VLOOKUP(X301,Spp!A:B,2,FALSE)</f>
        <v>Thalassoma lucasanum</v>
      </c>
      <c r="Z301" s="7">
        <f t="shared" si="28"/>
        <v>43</v>
      </c>
      <c r="AB301" s="2">
        <v>30</v>
      </c>
      <c r="AC301" s="2">
        <v>13</v>
      </c>
      <c r="AU301" s="2">
        <f>VLOOKUP(Y301,Spp!B:C,2,FALSE)</f>
        <v>1.261E-2</v>
      </c>
      <c r="AV301" s="2">
        <f>VLOOKUP(Y301,Spp!B:D,3,FALSE)</f>
        <v>2.8782999999999999</v>
      </c>
      <c r="AW301" s="2">
        <f t="shared" si="29"/>
        <v>360.3370257181129</v>
      </c>
      <c r="AX301" s="2">
        <f t="shared" si="30"/>
        <v>7.2067405143622576</v>
      </c>
      <c r="AY301" s="2">
        <f t="shared" si="31"/>
        <v>72.06740514362258</v>
      </c>
      <c r="AZ301" s="2">
        <f t="shared" si="32"/>
        <v>7.2067405143622573E-2</v>
      </c>
      <c r="BA301" s="2">
        <f t="shared" si="33"/>
        <v>4.3</v>
      </c>
      <c r="BB301" s="2">
        <f t="shared" si="34"/>
        <v>0.86</v>
      </c>
      <c r="BC301" s="2">
        <f>VLOOKUP(Y301,Spp!B:H,7,FALSE)</f>
        <v>3.5</v>
      </c>
      <c r="BD301" s="5" t="str">
        <f>VLOOKUP(Y301,GFQuimbayo!B:C,2,FALSE)</f>
        <v>IN</v>
      </c>
      <c r="BE301" s="5" t="str">
        <f>VLOOKUP(BD301,GFQuimbayo!E:F,2,FALSE)</f>
        <v>Invertebrivores</v>
      </c>
      <c r="BF301" s="2" t="str">
        <f>VLOOKUP(Y301,Spp!B:L,11,FALSE)</f>
        <v>LC</v>
      </c>
    </row>
    <row r="302" spans="1:58">
      <c r="A302" s="2" t="s">
        <v>242</v>
      </c>
      <c r="B302" s="2" t="s">
        <v>41</v>
      </c>
      <c r="C302" s="2" t="s">
        <v>212</v>
      </c>
      <c r="D302" s="2" t="s">
        <v>212</v>
      </c>
      <c r="E302" s="2" t="s">
        <v>1488</v>
      </c>
      <c r="F302" s="2" t="s">
        <v>243</v>
      </c>
      <c r="G302" s="22" t="s">
        <v>1482</v>
      </c>
      <c r="H302" s="22">
        <v>1</v>
      </c>
      <c r="I302" s="9">
        <v>4</v>
      </c>
      <c r="K302" s="2">
        <v>50</v>
      </c>
      <c r="L302" s="11">
        <v>41842</v>
      </c>
      <c r="M302" s="2">
        <v>2014</v>
      </c>
      <c r="N302" s="2" t="s">
        <v>517</v>
      </c>
      <c r="O302" s="2" t="s">
        <v>244</v>
      </c>
      <c r="Q302" s="9">
        <v>3</v>
      </c>
      <c r="R302" s="2" t="s">
        <v>249</v>
      </c>
      <c r="S302" s="22" t="s">
        <v>516</v>
      </c>
      <c r="T302" s="4" t="s">
        <v>516</v>
      </c>
      <c r="U302" s="4" t="s">
        <v>516</v>
      </c>
      <c r="V302" s="4" t="s">
        <v>516</v>
      </c>
      <c r="W302" s="2">
        <v>10</v>
      </c>
      <c r="X302" s="2" t="s">
        <v>251</v>
      </c>
      <c r="Y302" s="6" t="str">
        <f>VLOOKUP(X302,Spp!A:B,2,FALSE)</f>
        <v>Holacanthus passer</v>
      </c>
      <c r="Z302" s="7">
        <f t="shared" si="28"/>
        <v>1</v>
      </c>
      <c r="AD302" s="2">
        <v>1</v>
      </c>
      <c r="AU302" s="2">
        <f>VLOOKUP(Y302,Spp!B:C,2,FALSE)</f>
        <v>2.7130000000000001E-2</v>
      </c>
      <c r="AV302" s="2">
        <f>VLOOKUP(Y302,Spp!B:D,3,FALSE)</f>
        <v>3.0842299999999998</v>
      </c>
      <c r="AW302" s="2">
        <f t="shared" si="29"/>
        <v>185.03975070588172</v>
      </c>
      <c r="AX302" s="2">
        <f t="shared" si="30"/>
        <v>3.7007950141176345</v>
      </c>
      <c r="AY302" s="2">
        <f t="shared" si="31"/>
        <v>37.007950141176345</v>
      </c>
      <c r="AZ302" s="2">
        <f t="shared" si="32"/>
        <v>3.7007950141176346E-2</v>
      </c>
      <c r="BA302" s="2">
        <f t="shared" si="33"/>
        <v>0.1</v>
      </c>
      <c r="BB302" s="2">
        <f t="shared" si="34"/>
        <v>0.02</v>
      </c>
      <c r="BC302" s="2">
        <f>VLOOKUP(Y302,Spp!B:H,7,FALSE)</f>
        <v>2.6</v>
      </c>
      <c r="BD302" s="5" t="str">
        <f>VLOOKUP(Y302,GFQuimbayo!B:C,2,FALSE)</f>
        <v>IN</v>
      </c>
      <c r="BE302" s="5" t="str">
        <f>VLOOKUP(BD302,GFQuimbayo!E:F,2,FALSE)</f>
        <v>Invertebrivores</v>
      </c>
      <c r="BF302" s="2" t="str">
        <f>VLOOKUP(Y302,Spp!B:L,11,FALSE)</f>
        <v>LC</v>
      </c>
    </row>
    <row r="303" spans="1:58">
      <c r="A303" s="2" t="s">
        <v>242</v>
      </c>
      <c r="B303" s="2" t="s">
        <v>41</v>
      </c>
      <c r="C303" s="2" t="s">
        <v>212</v>
      </c>
      <c r="D303" s="2" t="s">
        <v>212</v>
      </c>
      <c r="E303" s="2" t="s">
        <v>1488</v>
      </c>
      <c r="F303" s="2" t="s">
        <v>243</v>
      </c>
      <c r="G303" s="22" t="s">
        <v>1482</v>
      </c>
      <c r="H303" s="22">
        <v>1</v>
      </c>
      <c r="I303" s="9">
        <v>4</v>
      </c>
      <c r="K303" s="2">
        <v>50</v>
      </c>
      <c r="L303" s="11">
        <v>41842</v>
      </c>
      <c r="M303" s="2">
        <v>2014</v>
      </c>
      <c r="N303" s="2" t="s">
        <v>517</v>
      </c>
      <c r="O303" s="2" t="s">
        <v>244</v>
      </c>
      <c r="Q303" s="9">
        <v>3</v>
      </c>
      <c r="R303" s="2" t="s">
        <v>249</v>
      </c>
      <c r="S303" s="22" t="s">
        <v>516</v>
      </c>
      <c r="T303" s="4" t="s">
        <v>516</v>
      </c>
      <c r="U303" s="4" t="s">
        <v>516</v>
      </c>
      <c r="V303" s="4" t="s">
        <v>516</v>
      </c>
      <c r="W303" s="2">
        <v>10</v>
      </c>
      <c r="X303" s="2" t="s">
        <v>57</v>
      </c>
      <c r="Y303" s="6" t="str">
        <f>VLOOKUP(X303,Spp!A:B,2,FALSE)</f>
        <v>Serranus psittacinus</v>
      </c>
      <c r="Z303" s="7">
        <f t="shared" si="28"/>
        <v>5</v>
      </c>
      <c r="AB303" s="2">
        <v>2</v>
      </c>
      <c r="AC303" s="2">
        <v>3</v>
      </c>
      <c r="AU303" s="2">
        <f>VLOOKUP(Y303,Spp!B:C,2,FALSE)</f>
        <v>1.9300000000000001E-2</v>
      </c>
      <c r="AV303" s="2">
        <f>VLOOKUP(Y303,Spp!B:D,3,FALSE)</f>
        <v>2.8511000000000002</v>
      </c>
      <c r="AW303" s="2">
        <f t="shared" si="29"/>
        <v>89.702311685669343</v>
      </c>
      <c r="AX303" s="2">
        <f t="shared" si="30"/>
        <v>1.7940462337133869</v>
      </c>
      <c r="AY303" s="2">
        <f t="shared" si="31"/>
        <v>17.940462337133869</v>
      </c>
      <c r="AZ303" s="2">
        <f t="shared" si="32"/>
        <v>1.794046233713387E-2</v>
      </c>
      <c r="BA303" s="2">
        <f t="shared" si="33"/>
        <v>0.5</v>
      </c>
      <c r="BB303" s="2">
        <f t="shared" si="34"/>
        <v>0.1</v>
      </c>
      <c r="BC303" s="2">
        <f>VLOOKUP(Y303,Spp!B:H,7,FALSE)</f>
        <v>3.6</v>
      </c>
      <c r="BD303" s="5" t="str">
        <f>VLOOKUP(Y303,GFQuimbayo!B:C,2,FALSE)</f>
        <v>PS</v>
      </c>
      <c r="BE303" s="5" t="str">
        <f>VLOOKUP(BD303,GFQuimbayo!E:F,2,FALSE)</f>
        <v>Piscivores</v>
      </c>
      <c r="BF303" s="2" t="str">
        <f>VLOOKUP(Y303,Spp!B:L,11,FALSE)</f>
        <v>LC</v>
      </c>
    </row>
    <row r="304" spans="1:58">
      <c r="A304" s="2" t="s">
        <v>242</v>
      </c>
      <c r="B304" s="2" t="s">
        <v>41</v>
      </c>
      <c r="C304" s="2" t="s">
        <v>212</v>
      </c>
      <c r="D304" s="2" t="s">
        <v>212</v>
      </c>
      <c r="E304" s="2" t="s">
        <v>1488</v>
      </c>
      <c r="F304" s="2" t="s">
        <v>243</v>
      </c>
      <c r="G304" s="22" t="s">
        <v>1482</v>
      </c>
      <c r="H304" s="22">
        <v>1</v>
      </c>
      <c r="I304" s="9">
        <v>4</v>
      </c>
      <c r="K304" s="2">
        <v>50</v>
      </c>
      <c r="L304" s="11">
        <v>41842</v>
      </c>
      <c r="M304" s="2">
        <v>2014</v>
      </c>
      <c r="N304" s="2" t="s">
        <v>517</v>
      </c>
      <c r="O304" s="2" t="s">
        <v>244</v>
      </c>
      <c r="Q304" s="9">
        <v>3</v>
      </c>
      <c r="R304" s="2" t="s">
        <v>249</v>
      </c>
      <c r="S304" s="22" t="s">
        <v>516</v>
      </c>
      <c r="T304" s="4" t="s">
        <v>516</v>
      </c>
      <c r="U304" s="4" t="s">
        <v>516</v>
      </c>
      <c r="V304" s="4" t="s">
        <v>516</v>
      </c>
      <c r="W304" s="2">
        <v>10</v>
      </c>
      <c r="X304" s="2" t="s">
        <v>125</v>
      </c>
      <c r="Y304" s="6" t="str">
        <f>VLOOKUP(X304,Spp!A:B,2,FALSE)</f>
        <v>Diodon holocanthus</v>
      </c>
      <c r="Z304" s="7">
        <f t="shared" si="28"/>
        <v>2</v>
      </c>
      <c r="AC304" s="2">
        <v>1</v>
      </c>
      <c r="AD304" s="2">
        <v>1</v>
      </c>
      <c r="AU304" s="2">
        <f>VLOOKUP(Y304,Spp!B:C,2,FALSE)</f>
        <v>2.1899999999999999E-2</v>
      </c>
      <c r="AV304" s="2">
        <f>VLOOKUP(Y304,Spp!B:D,3,FALSE)</f>
        <v>3</v>
      </c>
      <c r="AW304" s="2">
        <f t="shared" si="29"/>
        <v>160.14375000000001</v>
      </c>
      <c r="AX304" s="2">
        <f t="shared" si="30"/>
        <v>3.2028750000000001</v>
      </c>
      <c r="AY304" s="2">
        <f t="shared" si="31"/>
        <v>32.028750000000002</v>
      </c>
      <c r="AZ304" s="2">
        <f t="shared" si="32"/>
        <v>3.2028750000000002E-2</v>
      </c>
      <c r="BA304" s="2">
        <f t="shared" si="33"/>
        <v>0.2</v>
      </c>
      <c r="BB304" s="2">
        <f t="shared" si="34"/>
        <v>0.04</v>
      </c>
      <c r="BC304" s="2">
        <f>VLOOKUP(Y304,Spp!B:H,7,FALSE)</f>
        <v>3.3</v>
      </c>
      <c r="BD304" s="5" t="str">
        <f>VLOOKUP(Y304,GFQuimbayo!B:C,2,FALSE)</f>
        <v>IN</v>
      </c>
      <c r="BE304" s="5" t="str">
        <f>VLOOKUP(BD304,GFQuimbayo!E:F,2,FALSE)</f>
        <v>Invertebrivores</v>
      </c>
      <c r="BF304" s="2" t="str">
        <f>VLOOKUP(Y304,Spp!B:L,11,FALSE)</f>
        <v>NE</v>
      </c>
    </row>
    <row r="305" spans="1:58">
      <c r="A305" s="2" t="s">
        <v>242</v>
      </c>
      <c r="B305" s="2" t="s">
        <v>41</v>
      </c>
      <c r="C305" s="2" t="s">
        <v>212</v>
      </c>
      <c r="D305" s="2" t="s">
        <v>212</v>
      </c>
      <c r="E305" s="2" t="s">
        <v>1488</v>
      </c>
      <c r="F305" s="2" t="s">
        <v>243</v>
      </c>
      <c r="G305" s="22" t="s">
        <v>1482</v>
      </c>
      <c r="H305" s="22">
        <v>2</v>
      </c>
      <c r="I305" s="9">
        <v>5</v>
      </c>
      <c r="K305" s="2">
        <v>50</v>
      </c>
      <c r="L305" s="11">
        <v>41842</v>
      </c>
      <c r="M305" s="2">
        <v>2014</v>
      </c>
      <c r="N305" s="2" t="s">
        <v>517</v>
      </c>
      <c r="O305" s="2" t="s">
        <v>244</v>
      </c>
      <c r="Q305" s="9">
        <v>3</v>
      </c>
      <c r="R305" s="2" t="s">
        <v>249</v>
      </c>
      <c r="S305" s="22" t="s">
        <v>516</v>
      </c>
      <c r="T305" s="4" t="s">
        <v>516</v>
      </c>
      <c r="U305" s="4" t="s">
        <v>516</v>
      </c>
      <c r="V305" s="4" t="s">
        <v>516</v>
      </c>
      <c r="W305" s="2">
        <v>10</v>
      </c>
      <c r="X305" s="2" t="s">
        <v>107</v>
      </c>
      <c r="Y305" s="6" t="str">
        <f>VLOOKUP(X305,Spp!A:B,2,FALSE)</f>
        <v>Thalassoma lucasanum</v>
      </c>
      <c r="Z305" s="7">
        <f t="shared" si="28"/>
        <v>1</v>
      </c>
      <c r="AC305" s="2">
        <v>1</v>
      </c>
      <c r="AU305" s="2">
        <f>VLOOKUP(Y305,Spp!B:C,2,FALSE)</f>
        <v>1.261E-2</v>
      </c>
      <c r="AV305" s="2">
        <f>VLOOKUP(Y305,Spp!B:D,3,FALSE)</f>
        <v>2.8782999999999999</v>
      </c>
      <c r="AW305" s="2">
        <f t="shared" si="29"/>
        <v>18.11136474879444</v>
      </c>
      <c r="AX305" s="2">
        <f t="shared" si="30"/>
        <v>0.36222729497588879</v>
      </c>
      <c r="AY305" s="2">
        <f t="shared" si="31"/>
        <v>3.6222729497588881</v>
      </c>
      <c r="AZ305" s="2">
        <f t="shared" si="32"/>
        <v>3.622272949758888E-3</v>
      </c>
      <c r="BA305" s="2">
        <f t="shared" si="33"/>
        <v>0.1</v>
      </c>
      <c r="BB305" s="2">
        <f t="shared" si="34"/>
        <v>0.02</v>
      </c>
      <c r="BC305" s="2">
        <f>VLOOKUP(Y305,Spp!B:H,7,FALSE)</f>
        <v>3.5</v>
      </c>
      <c r="BD305" s="5" t="str">
        <f>VLOOKUP(Y305,GFQuimbayo!B:C,2,FALSE)</f>
        <v>IN</v>
      </c>
      <c r="BE305" s="5" t="str">
        <f>VLOOKUP(BD305,GFQuimbayo!E:F,2,FALSE)</f>
        <v>Invertebrivores</v>
      </c>
      <c r="BF305" s="2" t="str">
        <f>VLOOKUP(Y305,Spp!B:L,11,FALSE)</f>
        <v>LC</v>
      </c>
    </row>
    <row r="306" spans="1:58">
      <c r="A306" s="2" t="s">
        <v>242</v>
      </c>
      <c r="B306" s="2" t="s">
        <v>41</v>
      </c>
      <c r="C306" s="2" t="s">
        <v>212</v>
      </c>
      <c r="D306" s="2" t="s">
        <v>212</v>
      </c>
      <c r="E306" s="2" t="s">
        <v>1488</v>
      </c>
      <c r="F306" s="2" t="s">
        <v>243</v>
      </c>
      <c r="G306" s="22" t="s">
        <v>1482</v>
      </c>
      <c r="H306" s="22">
        <v>2</v>
      </c>
      <c r="I306" s="9">
        <v>5</v>
      </c>
      <c r="K306" s="2">
        <v>50</v>
      </c>
      <c r="L306" s="11">
        <v>41842</v>
      </c>
      <c r="M306" s="2">
        <v>2014</v>
      </c>
      <c r="N306" s="2" t="s">
        <v>517</v>
      </c>
      <c r="O306" s="2" t="s">
        <v>244</v>
      </c>
      <c r="Q306" s="9">
        <v>3</v>
      </c>
      <c r="R306" s="2" t="s">
        <v>249</v>
      </c>
      <c r="S306" s="22" t="s">
        <v>516</v>
      </c>
      <c r="T306" s="4" t="s">
        <v>516</v>
      </c>
      <c r="U306" s="4" t="s">
        <v>516</v>
      </c>
      <c r="V306" s="4" t="s">
        <v>516</v>
      </c>
      <c r="W306" s="2">
        <v>10</v>
      </c>
      <c r="X306" s="2" t="s">
        <v>125</v>
      </c>
      <c r="Y306" s="6" t="str">
        <f>VLOOKUP(X306,Spp!A:B,2,FALSE)</f>
        <v>Diodon holocanthus</v>
      </c>
      <c r="Z306" s="7">
        <f t="shared" si="28"/>
        <v>1</v>
      </c>
      <c r="AD306" s="2">
        <v>1</v>
      </c>
      <c r="AU306" s="2">
        <f>VLOOKUP(Y306,Spp!B:C,2,FALSE)</f>
        <v>2.1899999999999999E-2</v>
      </c>
      <c r="AV306" s="2">
        <f>VLOOKUP(Y306,Spp!B:D,3,FALSE)</f>
        <v>3</v>
      </c>
      <c r="AW306" s="2">
        <f t="shared" si="29"/>
        <v>117.3703125</v>
      </c>
      <c r="AX306" s="2">
        <f t="shared" si="30"/>
        <v>2.3474062500000001</v>
      </c>
      <c r="AY306" s="2">
        <f t="shared" si="31"/>
        <v>23.474062500000002</v>
      </c>
      <c r="AZ306" s="2">
        <f t="shared" si="32"/>
        <v>2.3474062500000004E-2</v>
      </c>
      <c r="BA306" s="2">
        <f t="shared" si="33"/>
        <v>0.1</v>
      </c>
      <c r="BB306" s="2">
        <f t="shared" si="34"/>
        <v>0.02</v>
      </c>
      <c r="BC306" s="2">
        <f>VLOOKUP(Y306,Spp!B:H,7,FALSE)</f>
        <v>3.3</v>
      </c>
      <c r="BD306" s="5" t="str">
        <f>VLOOKUP(Y306,GFQuimbayo!B:C,2,FALSE)</f>
        <v>IN</v>
      </c>
      <c r="BE306" s="5" t="str">
        <f>VLOOKUP(BD306,GFQuimbayo!E:F,2,FALSE)</f>
        <v>Invertebrivores</v>
      </c>
      <c r="BF306" s="2" t="str">
        <f>VLOOKUP(Y306,Spp!B:L,11,FALSE)</f>
        <v>NE</v>
      </c>
    </row>
    <row r="307" spans="1:58">
      <c r="A307" s="2" t="s">
        <v>242</v>
      </c>
      <c r="B307" s="2" t="s">
        <v>41</v>
      </c>
      <c r="C307" s="2" t="s">
        <v>212</v>
      </c>
      <c r="D307" s="2" t="s">
        <v>212</v>
      </c>
      <c r="E307" s="2" t="s">
        <v>1488</v>
      </c>
      <c r="F307" s="2" t="s">
        <v>243</v>
      </c>
      <c r="G307" s="22" t="s">
        <v>1482</v>
      </c>
      <c r="H307" s="22">
        <v>2</v>
      </c>
      <c r="I307" s="9">
        <v>5</v>
      </c>
      <c r="K307" s="2">
        <v>50</v>
      </c>
      <c r="L307" s="11">
        <v>41842</v>
      </c>
      <c r="M307" s="2">
        <v>2014</v>
      </c>
      <c r="N307" s="2" t="s">
        <v>517</v>
      </c>
      <c r="O307" s="2" t="s">
        <v>244</v>
      </c>
      <c r="Q307" s="9">
        <v>3</v>
      </c>
      <c r="R307" s="2" t="s">
        <v>249</v>
      </c>
      <c r="S307" s="22" t="s">
        <v>516</v>
      </c>
      <c r="T307" s="4" t="s">
        <v>516</v>
      </c>
      <c r="U307" s="4" t="s">
        <v>516</v>
      </c>
      <c r="V307" s="4" t="s">
        <v>516</v>
      </c>
      <c r="W307" s="2">
        <v>10</v>
      </c>
      <c r="X307" s="2" t="s">
        <v>125</v>
      </c>
      <c r="Y307" s="6" t="str">
        <f>VLOOKUP(X307,Spp!A:B,2,FALSE)</f>
        <v>Diodon holocanthus</v>
      </c>
      <c r="Z307" s="7">
        <f t="shared" si="28"/>
        <v>1</v>
      </c>
      <c r="AD307" s="2">
        <v>1</v>
      </c>
      <c r="AU307" s="2">
        <f>VLOOKUP(Y307,Spp!B:C,2,FALSE)</f>
        <v>2.1899999999999999E-2</v>
      </c>
      <c r="AV307" s="2">
        <f>VLOOKUP(Y307,Spp!B:D,3,FALSE)</f>
        <v>3</v>
      </c>
      <c r="AW307" s="2">
        <f t="shared" si="29"/>
        <v>117.3703125</v>
      </c>
      <c r="AX307" s="2">
        <f t="shared" si="30"/>
        <v>2.3474062500000001</v>
      </c>
      <c r="AY307" s="2">
        <f t="shared" si="31"/>
        <v>23.474062500000002</v>
      </c>
      <c r="AZ307" s="2">
        <f t="shared" si="32"/>
        <v>2.3474062500000004E-2</v>
      </c>
      <c r="BA307" s="2">
        <f t="shared" si="33"/>
        <v>0.1</v>
      </c>
      <c r="BB307" s="2">
        <f t="shared" si="34"/>
        <v>0.02</v>
      </c>
      <c r="BC307" s="2">
        <f>VLOOKUP(Y307,Spp!B:H,7,FALSE)</f>
        <v>3.3</v>
      </c>
      <c r="BD307" s="5" t="str">
        <f>VLOOKUP(Y307,GFQuimbayo!B:C,2,FALSE)</f>
        <v>IN</v>
      </c>
      <c r="BE307" s="5" t="str">
        <f>VLOOKUP(BD307,GFQuimbayo!E:F,2,FALSE)</f>
        <v>Invertebrivores</v>
      </c>
      <c r="BF307" s="2" t="str">
        <f>VLOOKUP(Y307,Spp!B:L,11,FALSE)</f>
        <v>NE</v>
      </c>
    </row>
    <row r="308" spans="1:58">
      <c r="A308" s="2" t="s">
        <v>242</v>
      </c>
      <c r="B308" s="2" t="s">
        <v>41</v>
      </c>
      <c r="C308" s="2" t="s">
        <v>291</v>
      </c>
      <c r="D308" s="2" t="s">
        <v>1445</v>
      </c>
      <c r="E308" s="2" t="s">
        <v>1491</v>
      </c>
      <c r="F308" s="2" t="s">
        <v>244</v>
      </c>
      <c r="G308" s="22" t="s">
        <v>1482</v>
      </c>
      <c r="H308" s="22">
        <v>1</v>
      </c>
      <c r="I308" s="2">
        <v>1</v>
      </c>
      <c r="K308" s="2">
        <v>50</v>
      </c>
      <c r="L308" s="11">
        <v>41843</v>
      </c>
      <c r="M308" s="2">
        <v>2014</v>
      </c>
      <c r="N308" s="2" t="s">
        <v>517</v>
      </c>
      <c r="O308" s="2" t="s">
        <v>244</v>
      </c>
      <c r="Q308" s="9">
        <v>10</v>
      </c>
      <c r="R308" s="2" t="s">
        <v>250</v>
      </c>
      <c r="S308" s="22" t="s">
        <v>516</v>
      </c>
      <c r="T308" s="4" t="s">
        <v>516</v>
      </c>
      <c r="U308" s="4" t="s">
        <v>516</v>
      </c>
      <c r="V308" s="4" t="s">
        <v>516</v>
      </c>
      <c r="W308" s="2">
        <v>10</v>
      </c>
      <c r="X308" s="2" t="s">
        <v>57</v>
      </c>
      <c r="Y308" s="6" t="str">
        <f>VLOOKUP(X308,Spp!A:B,2,FALSE)</f>
        <v>Serranus psittacinus</v>
      </c>
      <c r="Z308" s="7">
        <f t="shared" si="28"/>
        <v>25</v>
      </c>
      <c r="AB308" s="2">
        <v>25</v>
      </c>
      <c r="AU308" s="2">
        <f>VLOOKUP(Y308,Spp!B:C,2,FALSE)</f>
        <v>1.9300000000000001E-2</v>
      </c>
      <c r="AV308" s="2">
        <f>VLOOKUP(Y308,Spp!B:D,3,FALSE)</f>
        <v>2.8511000000000002</v>
      </c>
      <c r="AW308" s="2">
        <f t="shared" si="29"/>
        <v>150.79414727771612</v>
      </c>
      <c r="AX308" s="2">
        <f t="shared" si="30"/>
        <v>3.0158829455543223</v>
      </c>
      <c r="AY308" s="2">
        <f t="shared" si="31"/>
        <v>30.158829455543223</v>
      </c>
      <c r="AZ308" s="2">
        <f t="shared" si="32"/>
        <v>3.0158829455543223E-2</v>
      </c>
      <c r="BA308" s="2">
        <f t="shared" si="33"/>
        <v>2.5</v>
      </c>
      <c r="BB308" s="2">
        <f t="shared" si="34"/>
        <v>0.5</v>
      </c>
      <c r="BC308" s="2">
        <f>VLOOKUP(Y308,Spp!B:H,7,FALSE)</f>
        <v>3.6</v>
      </c>
      <c r="BD308" s="5" t="str">
        <f>VLOOKUP(Y308,GFQuimbayo!B:C,2,FALSE)</f>
        <v>PS</v>
      </c>
      <c r="BE308" s="5" t="str">
        <f>VLOOKUP(BD308,GFQuimbayo!E:F,2,FALSE)</f>
        <v>Piscivores</v>
      </c>
      <c r="BF308" s="2" t="str">
        <f>VLOOKUP(Y308,Spp!B:L,11,FALSE)</f>
        <v>LC</v>
      </c>
    </row>
    <row r="309" spans="1:58">
      <c r="A309" s="2" t="s">
        <v>242</v>
      </c>
      <c r="B309" s="2" t="s">
        <v>41</v>
      </c>
      <c r="C309" s="2" t="s">
        <v>291</v>
      </c>
      <c r="D309" s="2" t="s">
        <v>1445</v>
      </c>
      <c r="E309" s="2" t="s">
        <v>1491</v>
      </c>
      <c r="F309" s="2" t="s">
        <v>244</v>
      </c>
      <c r="G309" s="22" t="s">
        <v>1482</v>
      </c>
      <c r="H309" s="22">
        <v>1</v>
      </c>
      <c r="I309" s="2">
        <v>1</v>
      </c>
      <c r="K309" s="2">
        <v>50</v>
      </c>
      <c r="L309" s="11">
        <v>41843</v>
      </c>
      <c r="M309" s="2">
        <v>2014</v>
      </c>
      <c r="N309" s="2" t="s">
        <v>517</v>
      </c>
      <c r="O309" s="2" t="s">
        <v>244</v>
      </c>
      <c r="Q309" s="9">
        <v>10</v>
      </c>
      <c r="R309" s="2" t="s">
        <v>250</v>
      </c>
      <c r="S309" s="22" t="s">
        <v>516</v>
      </c>
      <c r="T309" s="4" t="s">
        <v>516</v>
      </c>
      <c r="U309" s="4" t="s">
        <v>516</v>
      </c>
      <c r="V309" s="4" t="s">
        <v>516</v>
      </c>
      <c r="W309" s="2">
        <v>10</v>
      </c>
      <c r="X309" s="2" t="s">
        <v>131</v>
      </c>
      <c r="Y309" s="6" t="str">
        <f>VLOOKUP(X309,Spp!A:B,2,FALSE)</f>
        <v>Muraena lentiginosa</v>
      </c>
      <c r="Z309" s="7">
        <f t="shared" si="28"/>
        <v>1</v>
      </c>
      <c r="AE309" s="2">
        <v>1</v>
      </c>
      <c r="AU309" s="2">
        <f>VLOOKUP(Y309,Spp!B:C,2,FALSE)</f>
        <v>1.6999999999999999E-3</v>
      </c>
      <c r="AV309" s="2">
        <f>VLOOKUP(Y309,Spp!B:D,3,FALSE)</f>
        <v>2.9527999999999999</v>
      </c>
      <c r="AW309" s="2">
        <f t="shared" si="29"/>
        <v>22.818452019397782</v>
      </c>
      <c r="AX309" s="2">
        <f t="shared" si="30"/>
        <v>0.45636904038795562</v>
      </c>
      <c r="AY309" s="2">
        <f t="shared" si="31"/>
        <v>4.5636904038795558</v>
      </c>
      <c r="AZ309" s="2">
        <f t="shared" si="32"/>
        <v>4.5636904038795561E-3</v>
      </c>
      <c r="BA309" s="2">
        <f t="shared" si="33"/>
        <v>0.1</v>
      </c>
      <c r="BB309" s="2">
        <f t="shared" si="34"/>
        <v>0.02</v>
      </c>
      <c r="BC309" s="2">
        <f>VLOOKUP(Y309,Spp!B:H,7,FALSE)</f>
        <v>3.9</v>
      </c>
      <c r="BD309" s="5" t="str">
        <f>VLOOKUP(Y309,GFQuimbayo!B:C,2,FALSE)</f>
        <v>PS</v>
      </c>
      <c r="BE309" s="5" t="str">
        <f>VLOOKUP(BD309,GFQuimbayo!E:F,2,FALSE)</f>
        <v>Piscivores</v>
      </c>
      <c r="BF309" s="2" t="str">
        <f>VLOOKUP(Y309,Spp!B:L,11,FALSE)</f>
        <v>LC</v>
      </c>
    </row>
    <row r="310" spans="1:58">
      <c r="A310" s="2" t="s">
        <v>242</v>
      </c>
      <c r="B310" s="2" t="s">
        <v>41</v>
      </c>
      <c r="C310" s="2" t="s">
        <v>291</v>
      </c>
      <c r="D310" s="2" t="s">
        <v>1445</v>
      </c>
      <c r="E310" s="2" t="s">
        <v>1491</v>
      </c>
      <c r="F310" s="2" t="s">
        <v>244</v>
      </c>
      <c r="G310" s="22" t="s">
        <v>1482</v>
      </c>
      <c r="H310" s="22">
        <v>1</v>
      </c>
      <c r="I310" s="2">
        <v>1</v>
      </c>
      <c r="K310" s="2">
        <v>50</v>
      </c>
      <c r="L310" s="11">
        <v>41843</v>
      </c>
      <c r="M310" s="2">
        <v>2014</v>
      </c>
      <c r="N310" s="2" t="s">
        <v>517</v>
      </c>
      <c r="O310" s="2" t="s">
        <v>244</v>
      </c>
      <c r="Q310" s="9">
        <v>10</v>
      </c>
      <c r="R310" s="2" t="s">
        <v>250</v>
      </c>
      <c r="S310" s="22" t="s">
        <v>516</v>
      </c>
      <c r="T310" s="4" t="s">
        <v>516</v>
      </c>
      <c r="U310" s="4" t="s">
        <v>516</v>
      </c>
      <c r="V310" s="4" t="s">
        <v>516</v>
      </c>
      <c r="W310" s="2">
        <v>10</v>
      </c>
      <c r="X310" s="2" t="s">
        <v>253</v>
      </c>
      <c r="Y310" s="6" t="str">
        <f>VLOOKUP(X310,Spp!A:B,2,FALSE)</f>
        <v>Sphoeroides lobatus</v>
      </c>
      <c r="Z310" s="7">
        <f t="shared" si="28"/>
        <v>2</v>
      </c>
      <c r="AD310" s="2">
        <v>2</v>
      </c>
      <c r="AU310" s="2">
        <f>VLOOKUP(Y310,Spp!B:C,2,FALSE)</f>
        <v>3.7199999999999997E-2</v>
      </c>
      <c r="AV310" s="2">
        <f>VLOOKUP(Y310,Spp!B:D,3,FALSE)</f>
        <v>2.77</v>
      </c>
      <c r="AW310" s="2">
        <f t="shared" si="29"/>
        <v>206.43737611287375</v>
      </c>
      <c r="AX310" s="2">
        <f t="shared" si="30"/>
        <v>4.1287475222574752</v>
      </c>
      <c r="AY310" s="2">
        <f t="shared" si="31"/>
        <v>41.287475222574756</v>
      </c>
      <c r="AZ310" s="2">
        <f t="shared" si="32"/>
        <v>4.1287475222574754E-2</v>
      </c>
      <c r="BA310" s="2">
        <f t="shared" si="33"/>
        <v>0.2</v>
      </c>
      <c r="BB310" s="2">
        <f t="shared" si="34"/>
        <v>0.04</v>
      </c>
      <c r="BC310" s="2">
        <f>VLOOKUP(Y310,Spp!B:H,7,FALSE)</f>
        <v>3.1</v>
      </c>
      <c r="BD310" s="5" t="str">
        <f>VLOOKUP(Y310,GFQuimbayo!B:C,2,FALSE)</f>
        <v>IN</v>
      </c>
      <c r="BE310" s="5" t="str">
        <f>VLOOKUP(BD310,GFQuimbayo!E:F,2,FALSE)</f>
        <v>Invertebrivores</v>
      </c>
      <c r="BF310" s="2" t="str">
        <f>VLOOKUP(Y310,Spp!B:L,11,FALSE)</f>
        <v>LC</v>
      </c>
    </row>
    <row r="311" spans="1:58">
      <c r="A311" s="2" t="s">
        <v>242</v>
      </c>
      <c r="B311" s="2" t="s">
        <v>41</v>
      </c>
      <c r="C311" s="2" t="s">
        <v>291</v>
      </c>
      <c r="D311" s="2" t="s">
        <v>1445</v>
      </c>
      <c r="E311" s="2" t="s">
        <v>1491</v>
      </c>
      <c r="F311" s="2" t="s">
        <v>244</v>
      </c>
      <c r="G311" s="22" t="s">
        <v>1482</v>
      </c>
      <c r="H311" s="22">
        <v>2</v>
      </c>
      <c r="I311" s="2">
        <v>2</v>
      </c>
      <c r="K311" s="2">
        <v>50</v>
      </c>
      <c r="L311" s="11">
        <v>41843</v>
      </c>
      <c r="M311" s="2">
        <v>2014</v>
      </c>
      <c r="N311" s="2" t="s">
        <v>517</v>
      </c>
      <c r="O311" s="2" t="s">
        <v>244</v>
      </c>
      <c r="Q311" s="9">
        <v>10</v>
      </c>
      <c r="R311" s="2" t="s">
        <v>250</v>
      </c>
      <c r="S311" s="22" t="s">
        <v>516</v>
      </c>
      <c r="T311" s="4" t="s">
        <v>516</v>
      </c>
      <c r="U311" s="4" t="s">
        <v>516</v>
      </c>
      <c r="V311" s="4" t="s">
        <v>516</v>
      </c>
      <c r="W311" s="2">
        <v>10</v>
      </c>
      <c r="X311" s="2" t="s">
        <v>57</v>
      </c>
      <c r="Y311" s="6" t="str">
        <f>VLOOKUP(X311,Spp!A:B,2,FALSE)</f>
        <v>Serranus psittacinus</v>
      </c>
      <c r="Z311" s="7">
        <f t="shared" si="28"/>
        <v>7</v>
      </c>
      <c r="AB311" s="2">
        <v>7</v>
      </c>
      <c r="AU311" s="2">
        <f>VLOOKUP(Y311,Spp!B:C,2,FALSE)</f>
        <v>1.9300000000000001E-2</v>
      </c>
      <c r="AV311" s="2">
        <f>VLOOKUP(Y311,Spp!B:D,3,FALSE)</f>
        <v>2.8511000000000002</v>
      </c>
      <c r="AW311" s="2">
        <f t="shared" si="29"/>
        <v>42.222361237760509</v>
      </c>
      <c r="AX311" s="2">
        <f t="shared" si="30"/>
        <v>0.84444722475521017</v>
      </c>
      <c r="AY311" s="2">
        <f t="shared" si="31"/>
        <v>8.4444722475521026</v>
      </c>
      <c r="AZ311" s="2">
        <f t="shared" si="32"/>
        <v>8.4444722475521018E-3</v>
      </c>
      <c r="BA311" s="2">
        <f t="shared" si="33"/>
        <v>0.7</v>
      </c>
      <c r="BB311" s="2">
        <f t="shared" si="34"/>
        <v>0.14000000000000001</v>
      </c>
      <c r="BC311" s="2">
        <f>VLOOKUP(Y311,Spp!B:H,7,FALSE)</f>
        <v>3.6</v>
      </c>
      <c r="BD311" s="5" t="str">
        <f>VLOOKUP(Y311,GFQuimbayo!B:C,2,FALSE)</f>
        <v>PS</v>
      </c>
      <c r="BE311" s="5" t="str">
        <f>VLOOKUP(BD311,GFQuimbayo!E:F,2,FALSE)</f>
        <v>Piscivores</v>
      </c>
      <c r="BF311" s="2" t="str">
        <f>VLOOKUP(Y311,Spp!B:L,11,FALSE)</f>
        <v>LC</v>
      </c>
    </row>
    <row r="312" spans="1:58">
      <c r="A312" s="2" t="s">
        <v>242</v>
      </c>
      <c r="B312" s="2" t="s">
        <v>41</v>
      </c>
      <c r="C312" s="2" t="s">
        <v>291</v>
      </c>
      <c r="D312" s="2" t="s">
        <v>1445</v>
      </c>
      <c r="E312" s="2" t="s">
        <v>1491</v>
      </c>
      <c r="F312" s="2" t="s">
        <v>244</v>
      </c>
      <c r="G312" s="22" t="s">
        <v>1482</v>
      </c>
      <c r="H312" s="22">
        <v>2</v>
      </c>
      <c r="I312" s="2">
        <v>2</v>
      </c>
      <c r="K312" s="2">
        <v>50</v>
      </c>
      <c r="L312" s="11">
        <v>41843</v>
      </c>
      <c r="M312" s="2">
        <v>2014</v>
      </c>
      <c r="N312" s="2" t="s">
        <v>517</v>
      </c>
      <c r="O312" s="2" t="s">
        <v>244</v>
      </c>
      <c r="Q312" s="9">
        <v>10</v>
      </c>
      <c r="R312" s="2" t="s">
        <v>250</v>
      </c>
      <c r="S312" s="22" t="s">
        <v>516</v>
      </c>
      <c r="T312" s="4" t="s">
        <v>516</v>
      </c>
      <c r="U312" s="4" t="s">
        <v>516</v>
      </c>
      <c r="V312" s="4" t="s">
        <v>516</v>
      </c>
      <c r="W312" s="2">
        <v>10</v>
      </c>
      <c r="X312" s="2" t="s">
        <v>266</v>
      </c>
      <c r="Y312" s="6" t="str">
        <f>VLOOKUP(X312,Spp!A:B,2,FALSE)</f>
        <v>Halichoeres dispilus</v>
      </c>
      <c r="Z312" s="7">
        <f t="shared" si="28"/>
        <v>2</v>
      </c>
      <c r="AB312" s="2">
        <v>2</v>
      </c>
      <c r="AU312" s="2">
        <f>VLOOKUP(Y312,Spp!B:C,2,FALSE)</f>
        <v>1.26E-2</v>
      </c>
      <c r="AV312" s="2">
        <f>VLOOKUP(Y312,Spp!B:D,3,FALSE)</f>
        <v>3.0672999999999999</v>
      </c>
      <c r="AW312" s="2">
        <f t="shared" si="29"/>
        <v>12.175195793543107</v>
      </c>
      <c r="AX312" s="2">
        <f t="shared" si="30"/>
        <v>0.24350391587086215</v>
      </c>
      <c r="AY312" s="2">
        <f t="shared" si="31"/>
        <v>2.4350391587086215</v>
      </c>
      <c r="AZ312" s="2">
        <f t="shared" si="32"/>
        <v>2.4350391587086217E-3</v>
      </c>
      <c r="BA312" s="2">
        <f t="shared" si="33"/>
        <v>0.2</v>
      </c>
      <c r="BB312" s="2">
        <f t="shared" si="34"/>
        <v>0.04</v>
      </c>
      <c r="BC312" s="2">
        <f>VLOOKUP(Y312,Spp!B:H,7,FALSE)</f>
        <v>3.9</v>
      </c>
      <c r="BD312" s="5" t="str">
        <f>VLOOKUP(Y312,GFQuimbayo!B:C,2,FALSE)</f>
        <v>IN</v>
      </c>
      <c r="BE312" s="5" t="str">
        <f>VLOOKUP(BD312,GFQuimbayo!E:F,2,FALSE)</f>
        <v>Invertebrivores</v>
      </c>
      <c r="BF312" s="2" t="str">
        <f>VLOOKUP(Y312,Spp!B:L,11,FALSE)</f>
        <v>LC</v>
      </c>
    </row>
    <row r="313" spans="1:58">
      <c r="A313" s="2" t="s">
        <v>242</v>
      </c>
      <c r="B313" s="2" t="s">
        <v>41</v>
      </c>
      <c r="C313" s="2" t="s">
        <v>291</v>
      </c>
      <c r="D313" s="2" t="s">
        <v>1445</v>
      </c>
      <c r="E313" s="2" t="s">
        <v>1491</v>
      </c>
      <c r="F313" s="2" t="s">
        <v>244</v>
      </c>
      <c r="G313" s="22" t="s">
        <v>1482</v>
      </c>
      <c r="H313" s="22">
        <v>2</v>
      </c>
      <c r="I313" s="2">
        <v>2</v>
      </c>
      <c r="K313" s="2">
        <v>50</v>
      </c>
      <c r="L313" s="11">
        <v>41843</v>
      </c>
      <c r="M313" s="2">
        <v>2014</v>
      </c>
      <c r="N313" s="2" t="s">
        <v>517</v>
      </c>
      <c r="O313" s="2" t="s">
        <v>244</v>
      </c>
      <c r="Q313" s="9">
        <v>10</v>
      </c>
      <c r="R313" s="2" t="s">
        <v>250</v>
      </c>
      <c r="S313" s="22" t="s">
        <v>516</v>
      </c>
      <c r="T313" s="4" t="s">
        <v>516</v>
      </c>
      <c r="U313" s="4" t="s">
        <v>516</v>
      </c>
      <c r="V313" s="4" t="s">
        <v>516</v>
      </c>
      <c r="W313" s="2">
        <v>10</v>
      </c>
      <c r="X313" s="2" t="s">
        <v>93</v>
      </c>
      <c r="Y313" s="6" t="str">
        <f>VLOOKUP(X313,Spp!A:B,2,FALSE)</f>
        <v>Malacanthus brevirostris</v>
      </c>
      <c r="Z313" s="7">
        <f t="shared" si="28"/>
        <v>2</v>
      </c>
      <c r="AB313" s="2">
        <v>2</v>
      </c>
      <c r="AU313" s="2">
        <f>VLOOKUP(Y313,Spp!B:C,2,FALSE)</f>
        <v>4.9399999999999999E-3</v>
      </c>
      <c r="AV313" s="2">
        <f>VLOOKUP(Y313,Spp!B:D,3,FALSE)</f>
        <v>3</v>
      </c>
      <c r="AW313" s="2">
        <f t="shared" si="29"/>
        <v>4.1681249999999999</v>
      </c>
      <c r="AX313" s="2">
        <f t="shared" si="30"/>
        <v>8.3362499999999992E-2</v>
      </c>
      <c r="AY313" s="2">
        <f t="shared" si="31"/>
        <v>0.83362499999999995</v>
      </c>
      <c r="AZ313" s="2">
        <f t="shared" si="32"/>
        <v>8.3362499999999995E-4</v>
      </c>
      <c r="BA313" s="2">
        <f t="shared" si="33"/>
        <v>0.2</v>
      </c>
      <c r="BB313" s="2">
        <f t="shared" si="34"/>
        <v>0.04</v>
      </c>
      <c r="BC313" s="2">
        <f>VLOOKUP(Y313,Spp!B:H,7,FALSE)</f>
        <v>3.5</v>
      </c>
      <c r="BD313" s="5" t="str">
        <f>VLOOKUP(Y313,GFQuimbayo!B:C,2,FALSE)</f>
        <v>IN</v>
      </c>
      <c r="BE313" s="5" t="str">
        <f>VLOOKUP(BD313,GFQuimbayo!E:F,2,FALSE)</f>
        <v>Invertebrivores</v>
      </c>
      <c r="BF313" s="2" t="str">
        <f>VLOOKUP(Y313,Spp!B:L,11,FALSE)</f>
        <v>NE</v>
      </c>
    </row>
    <row r="314" spans="1:58">
      <c r="A314" s="2" t="s">
        <v>242</v>
      </c>
      <c r="B314" s="2" t="s">
        <v>41</v>
      </c>
      <c r="C314" s="2" t="s">
        <v>291</v>
      </c>
      <c r="D314" s="2" t="s">
        <v>1445</v>
      </c>
      <c r="E314" s="2" t="s">
        <v>1491</v>
      </c>
      <c r="F314" s="2" t="s">
        <v>244</v>
      </c>
      <c r="G314" s="22" t="s">
        <v>1482</v>
      </c>
      <c r="H314" s="22">
        <v>2</v>
      </c>
      <c r="I314" s="2">
        <v>2</v>
      </c>
      <c r="K314" s="2">
        <v>50</v>
      </c>
      <c r="L314" s="11">
        <v>41843</v>
      </c>
      <c r="M314" s="2">
        <v>2014</v>
      </c>
      <c r="N314" s="2" t="s">
        <v>517</v>
      </c>
      <c r="O314" s="2" t="s">
        <v>244</v>
      </c>
      <c r="Q314" s="9">
        <v>10</v>
      </c>
      <c r="R314" s="2" t="s">
        <v>250</v>
      </c>
      <c r="S314" s="22" t="s">
        <v>516</v>
      </c>
      <c r="T314" s="4" t="s">
        <v>516</v>
      </c>
      <c r="U314" s="4" t="s">
        <v>516</v>
      </c>
      <c r="V314" s="4" t="s">
        <v>516</v>
      </c>
      <c r="W314" s="2">
        <v>10</v>
      </c>
      <c r="X314" s="2" t="s">
        <v>125</v>
      </c>
      <c r="Y314" s="6" t="str">
        <f>VLOOKUP(X314,Spp!A:B,2,FALSE)</f>
        <v>Diodon holocanthus</v>
      </c>
      <c r="Z314" s="7">
        <f t="shared" si="28"/>
        <v>1</v>
      </c>
      <c r="AD314" s="2">
        <v>1</v>
      </c>
      <c r="AU314" s="2">
        <f>VLOOKUP(Y314,Spp!B:C,2,FALSE)</f>
        <v>2.1899999999999999E-2</v>
      </c>
      <c r="AV314" s="2">
        <f>VLOOKUP(Y314,Spp!B:D,3,FALSE)</f>
        <v>3</v>
      </c>
      <c r="AW314" s="2">
        <f t="shared" si="29"/>
        <v>117.3703125</v>
      </c>
      <c r="AX314" s="2">
        <f t="shared" si="30"/>
        <v>2.3474062500000001</v>
      </c>
      <c r="AY314" s="2">
        <f t="shared" si="31"/>
        <v>23.474062500000002</v>
      </c>
      <c r="AZ314" s="2">
        <f t="shared" si="32"/>
        <v>2.3474062500000004E-2</v>
      </c>
      <c r="BA314" s="2">
        <f t="shared" si="33"/>
        <v>0.1</v>
      </c>
      <c r="BB314" s="2">
        <f t="shared" si="34"/>
        <v>0.02</v>
      </c>
      <c r="BC314" s="2">
        <f>VLOOKUP(Y314,Spp!B:H,7,FALSE)</f>
        <v>3.3</v>
      </c>
      <c r="BD314" s="5" t="str">
        <f>VLOOKUP(Y314,GFQuimbayo!B:C,2,FALSE)</f>
        <v>IN</v>
      </c>
      <c r="BE314" s="5" t="str">
        <f>VLOOKUP(BD314,GFQuimbayo!E:F,2,FALSE)</f>
        <v>Invertebrivores</v>
      </c>
      <c r="BF314" s="2" t="str">
        <f>VLOOKUP(Y314,Spp!B:L,11,FALSE)</f>
        <v>NE</v>
      </c>
    </row>
    <row r="315" spans="1:58">
      <c r="A315" s="2" t="s">
        <v>242</v>
      </c>
      <c r="B315" s="2" t="s">
        <v>41</v>
      </c>
      <c r="C315" s="2" t="s">
        <v>291</v>
      </c>
      <c r="D315" s="2" t="s">
        <v>1445</v>
      </c>
      <c r="E315" s="2" t="s">
        <v>1491</v>
      </c>
      <c r="F315" s="2" t="s">
        <v>244</v>
      </c>
      <c r="G315" s="22" t="s">
        <v>1482</v>
      </c>
      <c r="H315" s="22">
        <v>2</v>
      </c>
      <c r="I315" s="2">
        <v>2</v>
      </c>
      <c r="K315" s="2">
        <v>50</v>
      </c>
      <c r="L315" s="11">
        <v>41843</v>
      </c>
      <c r="M315" s="2">
        <v>2014</v>
      </c>
      <c r="N315" s="2" t="s">
        <v>517</v>
      </c>
      <c r="O315" s="2" t="s">
        <v>244</v>
      </c>
      <c r="Q315" s="9">
        <v>10</v>
      </c>
      <c r="R315" s="2" t="s">
        <v>250</v>
      </c>
      <c r="S315" s="22" t="s">
        <v>516</v>
      </c>
      <c r="T315" s="4" t="s">
        <v>516</v>
      </c>
      <c r="U315" s="4" t="s">
        <v>516</v>
      </c>
      <c r="V315" s="4" t="s">
        <v>516</v>
      </c>
      <c r="W315" s="2">
        <v>10</v>
      </c>
      <c r="X315" s="2" t="s">
        <v>256</v>
      </c>
      <c r="Y315" s="6" t="str">
        <f>VLOOKUP(X315,Spp!A:B,2,FALSE)</f>
        <v>Fistularia commersonii</v>
      </c>
      <c r="Z315" s="7">
        <f t="shared" si="28"/>
        <v>1</v>
      </c>
      <c r="AL315" s="2">
        <v>1</v>
      </c>
      <c r="AU315" s="2">
        <f>VLOOKUP(Y315,Spp!B:C,2,FALSE)</f>
        <v>5.9999999999999995E-4</v>
      </c>
      <c r="AV315" s="2">
        <f>VLOOKUP(Y315,Spp!B:D,3,FALSE)</f>
        <v>3</v>
      </c>
      <c r="AW315" s="2">
        <f t="shared" si="29"/>
        <v>514.42499999999995</v>
      </c>
      <c r="AX315" s="2">
        <f t="shared" si="30"/>
        <v>10.288499999999999</v>
      </c>
      <c r="AY315" s="2">
        <f t="shared" si="31"/>
        <v>102.88499999999999</v>
      </c>
      <c r="AZ315" s="2">
        <f t="shared" si="32"/>
        <v>0.10288499999999999</v>
      </c>
      <c r="BA315" s="2">
        <f t="shared" si="33"/>
        <v>0.1</v>
      </c>
      <c r="BB315" s="2">
        <f t="shared" si="34"/>
        <v>0.02</v>
      </c>
      <c r="BC315" s="2">
        <f>VLOOKUP(Y315,Spp!B:H,7,FALSE)</f>
        <v>4.3</v>
      </c>
      <c r="BD315" s="5" t="str">
        <f>VLOOKUP(Y315,GFQuimbayo!B:C,2,FALSE)</f>
        <v>PS</v>
      </c>
      <c r="BE315" s="5" t="str">
        <f>VLOOKUP(BD315,GFQuimbayo!E:F,2,FALSE)</f>
        <v>Piscivores</v>
      </c>
      <c r="BF315" s="2" t="str">
        <f>VLOOKUP(Y315,Spp!B:L,11,FALSE)</f>
        <v>NE</v>
      </c>
    </row>
    <row r="316" spans="1:58">
      <c r="A316" s="2" t="s">
        <v>242</v>
      </c>
      <c r="B316" s="2" t="s">
        <v>41</v>
      </c>
      <c r="C316" s="2" t="s">
        <v>291</v>
      </c>
      <c r="D316" s="2" t="s">
        <v>1445</v>
      </c>
      <c r="E316" s="2" t="s">
        <v>1491</v>
      </c>
      <c r="F316" s="2" t="s">
        <v>244</v>
      </c>
      <c r="G316" s="22" t="s">
        <v>1482</v>
      </c>
      <c r="H316" s="22">
        <v>3</v>
      </c>
      <c r="I316" s="2">
        <v>3</v>
      </c>
      <c r="K316" s="2">
        <v>50</v>
      </c>
      <c r="L316" s="11">
        <v>41843</v>
      </c>
      <c r="M316" s="2">
        <v>2014</v>
      </c>
      <c r="N316" s="2" t="s">
        <v>517</v>
      </c>
      <c r="O316" s="2" t="s">
        <v>244</v>
      </c>
      <c r="Q316" s="9">
        <v>10</v>
      </c>
      <c r="R316" s="2" t="s">
        <v>250</v>
      </c>
      <c r="S316" s="22" t="s">
        <v>516</v>
      </c>
      <c r="T316" s="4" t="s">
        <v>516</v>
      </c>
      <c r="U316" s="4" t="s">
        <v>516</v>
      </c>
      <c r="V316" s="4" t="s">
        <v>516</v>
      </c>
      <c r="W316" s="2">
        <v>10</v>
      </c>
      <c r="X316" s="2" t="s">
        <v>125</v>
      </c>
      <c r="Y316" s="6" t="str">
        <f>VLOOKUP(X316,Spp!A:B,2,FALSE)</f>
        <v>Diodon holocanthus</v>
      </c>
      <c r="Z316" s="7">
        <f t="shared" si="28"/>
        <v>2</v>
      </c>
      <c r="AB316" s="2">
        <v>1</v>
      </c>
      <c r="AC316" s="2">
        <v>1</v>
      </c>
      <c r="AU316" s="2">
        <f>VLOOKUP(Y316,Spp!B:C,2,FALSE)</f>
        <v>2.1899999999999999E-2</v>
      </c>
      <c r="AV316" s="2">
        <f>VLOOKUP(Y316,Spp!B:D,3,FALSE)</f>
        <v>3</v>
      </c>
      <c r="AW316" s="2">
        <f t="shared" si="29"/>
        <v>52.012500000000003</v>
      </c>
      <c r="AX316" s="2">
        <f t="shared" si="30"/>
        <v>1.0402500000000001</v>
      </c>
      <c r="AY316" s="2">
        <f t="shared" si="31"/>
        <v>10.402500000000002</v>
      </c>
      <c r="AZ316" s="2">
        <f t="shared" si="32"/>
        <v>1.0402500000000002E-2</v>
      </c>
      <c r="BA316" s="2">
        <f t="shared" si="33"/>
        <v>0.2</v>
      </c>
      <c r="BB316" s="2">
        <f t="shared" si="34"/>
        <v>0.04</v>
      </c>
      <c r="BC316" s="2">
        <f>VLOOKUP(Y316,Spp!B:H,7,FALSE)</f>
        <v>3.3</v>
      </c>
      <c r="BD316" s="5" t="str">
        <f>VLOOKUP(Y316,GFQuimbayo!B:C,2,FALSE)</f>
        <v>IN</v>
      </c>
      <c r="BE316" s="5" t="str">
        <f>VLOOKUP(BD316,GFQuimbayo!E:F,2,FALSE)</f>
        <v>Invertebrivores</v>
      </c>
      <c r="BF316" s="2" t="str">
        <f>VLOOKUP(Y316,Spp!B:L,11,FALSE)</f>
        <v>NE</v>
      </c>
    </row>
    <row r="317" spans="1:58">
      <c r="A317" s="2" t="s">
        <v>242</v>
      </c>
      <c r="B317" s="2" t="s">
        <v>41</v>
      </c>
      <c r="C317" s="2" t="s">
        <v>291</v>
      </c>
      <c r="D317" s="2" t="s">
        <v>1445</v>
      </c>
      <c r="E317" s="2" t="s">
        <v>1491</v>
      </c>
      <c r="F317" s="2" t="s">
        <v>244</v>
      </c>
      <c r="G317" s="22" t="s">
        <v>1482</v>
      </c>
      <c r="H317" s="22">
        <v>3</v>
      </c>
      <c r="I317" s="2">
        <v>3</v>
      </c>
      <c r="K317" s="2">
        <v>50</v>
      </c>
      <c r="L317" s="11">
        <v>41843</v>
      </c>
      <c r="M317" s="2">
        <v>2014</v>
      </c>
      <c r="N317" s="2" t="s">
        <v>517</v>
      </c>
      <c r="O317" s="2" t="s">
        <v>244</v>
      </c>
      <c r="Q317" s="9">
        <v>10</v>
      </c>
      <c r="R317" s="2" t="s">
        <v>250</v>
      </c>
      <c r="S317" s="22" t="s">
        <v>516</v>
      </c>
      <c r="T317" s="4" t="s">
        <v>516</v>
      </c>
      <c r="U317" s="4" t="s">
        <v>516</v>
      </c>
      <c r="V317" s="4" t="s">
        <v>516</v>
      </c>
      <c r="W317" s="2">
        <v>10</v>
      </c>
      <c r="X317" s="2" t="s">
        <v>93</v>
      </c>
      <c r="Y317" s="6" t="str">
        <f>VLOOKUP(X317,Spp!A:B,2,FALSE)</f>
        <v>Malacanthus brevirostris</v>
      </c>
      <c r="Z317" s="7">
        <f t="shared" si="28"/>
        <v>3</v>
      </c>
      <c r="AB317" s="2">
        <v>2</v>
      </c>
      <c r="AC317" s="2">
        <v>1</v>
      </c>
      <c r="AU317" s="2">
        <f>VLOOKUP(Y317,Spp!B:C,2,FALSE)</f>
        <v>4.9399999999999999E-3</v>
      </c>
      <c r="AV317" s="2">
        <f>VLOOKUP(Y317,Spp!B:D,3,FALSE)</f>
        <v>3</v>
      </c>
      <c r="AW317" s="2">
        <f t="shared" si="29"/>
        <v>13.8165625</v>
      </c>
      <c r="AX317" s="2">
        <f t="shared" si="30"/>
        <v>0.27633124999999997</v>
      </c>
      <c r="AY317" s="2">
        <f t="shared" si="31"/>
        <v>2.7633124999999996</v>
      </c>
      <c r="AZ317" s="2">
        <f t="shared" si="32"/>
        <v>2.7633124999999997E-3</v>
      </c>
      <c r="BA317" s="2">
        <f t="shared" si="33"/>
        <v>0.3</v>
      </c>
      <c r="BB317" s="2">
        <f t="shared" si="34"/>
        <v>0.06</v>
      </c>
      <c r="BC317" s="2">
        <f>VLOOKUP(Y317,Spp!B:H,7,FALSE)</f>
        <v>3.5</v>
      </c>
      <c r="BD317" s="5" t="str">
        <f>VLOOKUP(Y317,GFQuimbayo!B:C,2,FALSE)</f>
        <v>IN</v>
      </c>
      <c r="BE317" s="5" t="str">
        <f>VLOOKUP(BD317,GFQuimbayo!E:F,2,FALSE)</f>
        <v>Invertebrivores</v>
      </c>
      <c r="BF317" s="2" t="str">
        <f>VLOOKUP(Y317,Spp!B:L,11,FALSE)</f>
        <v>NE</v>
      </c>
    </row>
    <row r="318" spans="1:58">
      <c r="A318" s="2" t="s">
        <v>242</v>
      </c>
      <c r="B318" s="2" t="s">
        <v>41</v>
      </c>
      <c r="C318" s="2" t="s">
        <v>291</v>
      </c>
      <c r="D318" s="2" t="s">
        <v>1445</v>
      </c>
      <c r="E318" s="2" t="s">
        <v>1491</v>
      </c>
      <c r="F318" s="2" t="s">
        <v>244</v>
      </c>
      <c r="G318" s="22" t="s">
        <v>1482</v>
      </c>
      <c r="H318" s="22">
        <v>3</v>
      </c>
      <c r="I318" s="2">
        <v>3</v>
      </c>
      <c r="K318" s="2">
        <v>50</v>
      </c>
      <c r="L318" s="11">
        <v>41843</v>
      </c>
      <c r="M318" s="2">
        <v>2014</v>
      </c>
      <c r="N318" s="2" t="s">
        <v>517</v>
      </c>
      <c r="O318" s="2" t="s">
        <v>244</v>
      </c>
      <c r="Q318" s="9">
        <v>10</v>
      </c>
      <c r="R318" s="2" t="s">
        <v>250</v>
      </c>
      <c r="S318" s="22" t="s">
        <v>516</v>
      </c>
      <c r="T318" s="4" t="s">
        <v>516</v>
      </c>
      <c r="U318" s="4" t="s">
        <v>516</v>
      </c>
      <c r="V318" s="4" t="s">
        <v>516</v>
      </c>
      <c r="W318" s="2">
        <v>10</v>
      </c>
      <c r="X318" s="2" t="s">
        <v>57</v>
      </c>
      <c r="Y318" s="6" t="str">
        <f>VLOOKUP(X318,Spp!A:B,2,FALSE)</f>
        <v>Serranus psittacinus</v>
      </c>
      <c r="Z318" s="7">
        <f t="shared" si="28"/>
        <v>5</v>
      </c>
      <c r="AA318" s="2">
        <v>5</v>
      </c>
      <c r="AU318" s="2">
        <f>VLOOKUP(Y318,Spp!B:C,2,FALSE)</f>
        <v>1.9300000000000001E-2</v>
      </c>
      <c r="AV318" s="2">
        <f>VLOOKUP(Y318,Spp!B:D,3,FALSE)</f>
        <v>2.8511000000000002</v>
      </c>
      <c r="AW318" s="2">
        <f t="shared" si="29"/>
        <v>1.315509752509866</v>
      </c>
      <c r="AX318" s="2">
        <f t="shared" si="30"/>
        <v>2.631019505019732E-2</v>
      </c>
      <c r="AY318" s="2">
        <f t="shared" si="31"/>
        <v>0.26310195050197321</v>
      </c>
      <c r="AZ318" s="2">
        <f t="shared" si="32"/>
        <v>2.631019505019732E-4</v>
      </c>
      <c r="BA318" s="2">
        <f t="shared" si="33"/>
        <v>0.5</v>
      </c>
      <c r="BB318" s="2">
        <f t="shared" si="34"/>
        <v>0.1</v>
      </c>
      <c r="BC318" s="2">
        <f>VLOOKUP(Y318,Spp!B:H,7,FALSE)</f>
        <v>3.6</v>
      </c>
      <c r="BD318" s="5" t="str">
        <f>VLOOKUP(Y318,GFQuimbayo!B:C,2,FALSE)</f>
        <v>PS</v>
      </c>
      <c r="BE318" s="5" t="str">
        <f>VLOOKUP(BD318,GFQuimbayo!E:F,2,FALSE)</f>
        <v>Piscivores</v>
      </c>
      <c r="BF318" s="2" t="str">
        <f>VLOOKUP(Y318,Spp!B:L,11,FALSE)</f>
        <v>LC</v>
      </c>
    </row>
    <row r="319" spans="1:58">
      <c r="A319" s="2" t="s">
        <v>242</v>
      </c>
      <c r="B319" s="2" t="s">
        <v>41</v>
      </c>
      <c r="C319" s="2" t="s">
        <v>291</v>
      </c>
      <c r="D319" s="2" t="s">
        <v>1445</v>
      </c>
      <c r="E319" s="2" t="s">
        <v>1491</v>
      </c>
      <c r="F319" s="2" t="s">
        <v>244</v>
      </c>
      <c r="G319" s="22" t="s">
        <v>1482</v>
      </c>
      <c r="H319" s="22">
        <v>3</v>
      </c>
      <c r="I319" s="2">
        <v>3</v>
      </c>
      <c r="K319" s="2">
        <v>50</v>
      </c>
      <c r="L319" s="11">
        <v>41843</v>
      </c>
      <c r="M319" s="2">
        <v>2014</v>
      </c>
      <c r="N319" s="2" t="s">
        <v>517</v>
      </c>
      <c r="O319" s="2" t="s">
        <v>244</v>
      </c>
      <c r="Q319" s="9">
        <v>10</v>
      </c>
      <c r="R319" s="2" t="s">
        <v>250</v>
      </c>
      <c r="S319" s="22" t="s">
        <v>516</v>
      </c>
      <c r="T319" s="4" t="s">
        <v>516</v>
      </c>
      <c r="U319" s="4" t="s">
        <v>516</v>
      </c>
      <c r="V319" s="4" t="s">
        <v>516</v>
      </c>
      <c r="W319" s="2">
        <v>10</v>
      </c>
      <c r="X319" s="2" t="s">
        <v>123</v>
      </c>
      <c r="Y319" s="6" t="str">
        <f>VLOOKUP(X319,Spp!A:B,2,FALSE)</f>
        <v>Scorpaena mystes</v>
      </c>
      <c r="Z319" s="7">
        <f t="shared" si="28"/>
        <v>1</v>
      </c>
      <c r="AC319" s="2">
        <v>1</v>
      </c>
      <c r="AU319" s="2">
        <f>VLOOKUP(Y319,Spp!B:C,2,FALSE)</f>
        <v>1.95E-2</v>
      </c>
      <c r="AV319" s="2">
        <f>VLOOKUP(Y319,Spp!B:D,3,FALSE)</f>
        <v>3.0055999999999998</v>
      </c>
      <c r="AW319" s="2">
        <f t="shared" si="29"/>
        <v>38.628455728716432</v>
      </c>
      <c r="AX319" s="2">
        <f t="shared" si="30"/>
        <v>0.77256911457432864</v>
      </c>
      <c r="AY319" s="2">
        <f t="shared" si="31"/>
        <v>7.7256911457432862</v>
      </c>
      <c r="AZ319" s="2">
        <f t="shared" si="32"/>
        <v>7.7256911457432862E-3</v>
      </c>
      <c r="BA319" s="2">
        <f t="shared" si="33"/>
        <v>0.1</v>
      </c>
      <c r="BB319" s="2">
        <f t="shared" si="34"/>
        <v>0.02</v>
      </c>
      <c r="BC319" s="2">
        <f>VLOOKUP(Y319,Spp!B:H,7,FALSE)</f>
        <v>3.8</v>
      </c>
      <c r="BD319" s="5" t="str">
        <f>VLOOKUP(Y319,GFQuimbayo!B:C,2,FALSE)</f>
        <v>PS</v>
      </c>
      <c r="BE319" s="5" t="str">
        <f>VLOOKUP(BD319,GFQuimbayo!E:F,2,FALSE)</f>
        <v>Piscivores</v>
      </c>
      <c r="BF319" s="2" t="str">
        <f>VLOOKUP(Y319,Spp!B:L,11,FALSE)</f>
        <v>LC</v>
      </c>
    </row>
    <row r="320" spans="1:58">
      <c r="A320" s="2" t="s">
        <v>242</v>
      </c>
      <c r="B320" s="2" t="s">
        <v>41</v>
      </c>
      <c r="C320" s="2" t="s">
        <v>291</v>
      </c>
      <c r="D320" s="2" t="s">
        <v>1445</v>
      </c>
      <c r="E320" s="2" t="s">
        <v>1491</v>
      </c>
      <c r="F320" s="2" t="s">
        <v>243</v>
      </c>
      <c r="G320" s="22" t="s">
        <v>1482</v>
      </c>
      <c r="H320" s="22">
        <v>1</v>
      </c>
      <c r="I320" s="9">
        <v>4</v>
      </c>
      <c r="K320" s="2">
        <v>50</v>
      </c>
      <c r="L320" s="11">
        <v>41843</v>
      </c>
      <c r="M320" s="2">
        <v>2014</v>
      </c>
      <c r="N320" s="2" t="s">
        <v>517</v>
      </c>
      <c r="O320" s="2" t="s">
        <v>244</v>
      </c>
      <c r="Q320" s="9">
        <v>7.5</v>
      </c>
      <c r="R320" s="2" t="s">
        <v>250</v>
      </c>
      <c r="S320" s="22" t="s">
        <v>516</v>
      </c>
      <c r="T320" s="4" t="s">
        <v>516</v>
      </c>
      <c r="U320" s="4" t="s">
        <v>516</v>
      </c>
      <c r="V320" s="4" t="s">
        <v>516</v>
      </c>
      <c r="W320" s="2">
        <v>10</v>
      </c>
      <c r="X320" s="2" t="s">
        <v>101</v>
      </c>
      <c r="Y320" s="6" t="str">
        <f>VLOOKUP(X320,Spp!A:B,2,FALSE)</f>
        <v>Caranx caballus</v>
      </c>
      <c r="Z320" s="7">
        <f t="shared" si="28"/>
        <v>6</v>
      </c>
      <c r="AD320" s="2">
        <v>6</v>
      </c>
      <c r="AU320" s="2">
        <f>VLOOKUP(Y320,Spp!B:C,2,FALSE)</f>
        <v>2.5000000000000001E-2</v>
      </c>
      <c r="AV320" s="2">
        <f>VLOOKUP(Y320,Spp!B:D,3,FALSE)</f>
        <v>3</v>
      </c>
      <c r="AW320" s="2">
        <f t="shared" si="29"/>
        <v>803.90625</v>
      </c>
      <c r="AX320" s="2">
        <f t="shared" si="30"/>
        <v>16.078125</v>
      </c>
      <c r="AY320" s="2">
        <f t="shared" si="31"/>
        <v>160.78125</v>
      </c>
      <c r="AZ320" s="2">
        <f t="shared" si="32"/>
        <v>0.16078124999999999</v>
      </c>
      <c r="BA320" s="2">
        <f t="shared" si="33"/>
        <v>0.6</v>
      </c>
      <c r="BB320" s="2">
        <f t="shared" si="34"/>
        <v>0.12</v>
      </c>
      <c r="BC320" s="2">
        <f>VLOOKUP(Y320,Spp!B:H,7,FALSE)</f>
        <v>4</v>
      </c>
      <c r="BD320" s="5" t="str">
        <f>VLOOKUP(Y320,GFQuimbayo!B:C,2,FALSE)</f>
        <v>PS</v>
      </c>
      <c r="BE320" s="5" t="str">
        <f>VLOOKUP(BD320,GFQuimbayo!E:F,2,FALSE)</f>
        <v>Piscivores</v>
      </c>
      <c r="BF320" s="2" t="str">
        <f>VLOOKUP(Y320,Spp!B:L,11,FALSE)</f>
        <v>LC</v>
      </c>
    </row>
    <row r="321" spans="1:58">
      <c r="A321" s="2" t="s">
        <v>242</v>
      </c>
      <c r="B321" s="2" t="s">
        <v>41</v>
      </c>
      <c r="C321" s="2" t="s">
        <v>291</v>
      </c>
      <c r="D321" s="2" t="s">
        <v>1445</v>
      </c>
      <c r="E321" s="2" t="s">
        <v>1491</v>
      </c>
      <c r="F321" s="2" t="s">
        <v>243</v>
      </c>
      <c r="G321" s="22" t="s">
        <v>1482</v>
      </c>
      <c r="H321" s="22">
        <v>1</v>
      </c>
      <c r="I321" s="9">
        <v>4</v>
      </c>
      <c r="K321" s="2">
        <v>50</v>
      </c>
      <c r="L321" s="11">
        <v>41843</v>
      </c>
      <c r="M321" s="2">
        <v>2014</v>
      </c>
      <c r="N321" s="2" t="s">
        <v>517</v>
      </c>
      <c r="O321" s="2" t="s">
        <v>244</v>
      </c>
      <c r="Q321" s="9">
        <v>7.5</v>
      </c>
      <c r="R321" s="2" t="s">
        <v>250</v>
      </c>
      <c r="S321" s="22" t="s">
        <v>516</v>
      </c>
      <c r="T321" s="4" t="s">
        <v>516</v>
      </c>
      <c r="U321" s="4" t="s">
        <v>516</v>
      </c>
      <c r="V321" s="4" t="s">
        <v>516</v>
      </c>
      <c r="W321" s="2">
        <v>10</v>
      </c>
      <c r="X321" s="2" t="s">
        <v>57</v>
      </c>
      <c r="Y321" s="6" t="str">
        <f>VLOOKUP(X321,Spp!A:B,2,FALSE)</f>
        <v>Serranus psittacinus</v>
      </c>
      <c r="Z321" s="7">
        <f t="shared" si="28"/>
        <v>10</v>
      </c>
      <c r="AB321" s="2">
        <v>7</v>
      </c>
      <c r="AC321" s="2">
        <v>3</v>
      </c>
      <c r="AU321" s="2">
        <f>VLOOKUP(Y321,Spp!B:C,2,FALSE)</f>
        <v>1.9300000000000001E-2</v>
      </c>
      <c r="AV321" s="2">
        <f>VLOOKUP(Y321,Spp!B:D,3,FALSE)</f>
        <v>2.8511000000000002</v>
      </c>
      <c r="AW321" s="2">
        <f t="shared" si="29"/>
        <v>119.86114114121257</v>
      </c>
      <c r="AX321" s="2">
        <f t="shared" si="30"/>
        <v>2.3972228228242516</v>
      </c>
      <c r="AY321" s="2">
        <f t="shared" si="31"/>
        <v>23.972228228242514</v>
      </c>
      <c r="AZ321" s="2">
        <f t="shared" si="32"/>
        <v>2.3972228228242513E-2</v>
      </c>
      <c r="BA321" s="2">
        <f t="shared" si="33"/>
        <v>1</v>
      </c>
      <c r="BB321" s="2">
        <f t="shared" si="34"/>
        <v>0.2</v>
      </c>
      <c r="BC321" s="2">
        <f>VLOOKUP(Y321,Spp!B:H,7,FALSE)</f>
        <v>3.6</v>
      </c>
      <c r="BD321" s="5" t="str">
        <f>VLOOKUP(Y321,GFQuimbayo!B:C,2,FALSE)</f>
        <v>PS</v>
      </c>
      <c r="BE321" s="5" t="str">
        <f>VLOOKUP(BD321,GFQuimbayo!E:F,2,FALSE)</f>
        <v>Piscivores</v>
      </c>
      <c r="BF321" s="2" t="str">
        <f>VLOOKUP(Y321,Spp!B:L,11,FALSE)</f>
        <v>LC</v>
      </c>
    </row>
    <row r="322" spans="1:58">
      <c r="A322" s="2" t="s">
        <v>242</v>
      </c>
      <c r="B322" s="2" t="s">
        <v>41</v>
      </c>
      <c r="C322" s="2" t="s">
        <v>291</v>
      </c>
      <c r="D322" s="2" t="s">
        <v>1445</v>
      </c>
      <c r="E322" s="2" t="s">
        <v>1491</v>
      </c>
      <c r="F322" s="2" t="s">
        <v>243</v>
      </c>
      <c r="G322" s="22" t="s">
        <v>1482</v>
      </c>
      <c r="H322" s="22">
        <v>1</v>
      </c>
      <c r="I322" s="9">
        <v>4</v>
      </c>
      <c r="K322" s="2">
        <v>50</v>
      </c>
      <c r="L322" s="11">
        <v>41843</v>
      </c>
      <c r="M322" s="2">
        <v>2014</v>
      </c>
      <c r="N322" s="2" t="s">
        <v>517</v>
      </c>
      <c r="O322" s="2" t="s">
        <v>244</v>
      </c>
      <c r="Q322" s="9">
        <v>7.5</v>
      </c>
      <c r="R322" s="2" t="s">
        <v>250</v>
      </c>
      <c r="S322" s="22" t="s">
        <v>516</v>
      </c>
      <c r="T322" s="4" t="s">
        <v>516</v>
      </c>
      <c r="U322" s="4" t="s">
        <v>516</v>
      </c>
      <c r="V322" s="4" t="s">
        <v>516</v>
      </c>
      <c r="W322" s="2">
        <v>10</v>
      </c>
      <c r="X322" s="2" t="s">
        <v>125</v>
      </c>
      <c r="Y322" s="6" t="str">
        <f>VLOOKUP(X322,Spp!A:B,2,FALSE)</f>
        <v>Diodon holocanthus</v>
      </c>
      <c r="Z322" s="7">
        <f t="shared" si="28"/>
        <v>2</v>
      </c>
      <c r="AC322" s="2">
        <v>2</v>
      </c>
      <c r="AU322" s="2">
        <f>VLOOKUP(Y322,Spp!B:C,2,FALSE)</f>
        <v>2.1899999999999999E-2</v>
      </c>
      <c r="AV322" s="2">
        <f>VLOOKUP(Y322,Spp!B:D,3,FALSE)</f>
        <v>3</v>
      </c>
      <c r="AW322" s="2">
        <f t="shared" si="29"/>
        <v>85.546875</v>
      </c>
      <c r="AX322" s="2">
        <f t="shared" si="30"/>
        <v>1.7109375</v>
      </c>
      <c r="AY322" s="2">
        <f t="shared" si="31"/>
        <v>17.109375</v>
      </c>
      <c r="AZ322" s="2">
        <f t="shared" si="32"/>
        <v>1.7109375E-2</v>
      </c>
      <c r="BA322" s="2">
        <f t="shared" si="33"/>
        <v>0.2</v>
      </c>
      <c r="BB322" s="2">
        <f t="shared" si="34"/>
        <v>0.04</v>
      </c>
      <c r="BC322" s="2">
        <f>VLOOKUP(Y322,Spp!B:H,7,FALSE)</f>
        <v>3.3</v>
      </c>
      <c r="BD322" s="5" t="str">
        <f>VLOOKUP(Y322,GFQuimbayo!B:C,2,FALSE)</f>
        <v>IN</v>
      </c>
      <c r="BE322" s="5" t="str">
        <f>VLOOKUP(BD322,GFQuimbayo!E:F,2,FALSE)</f>
        <v>Invertebrivores</v>
      </c>
      <c r="BF322" s="2" t="str">
        <f>VLOOKUP(Y322,Spp!B:L,11,FALSE)</f>
        <v>NE</v>
      </c>
    </row>
    <row r="323" spans="1:58">
      <c r="A323" s="2" t="s">
        <v>242</v>
      </c>
      <c r="B323" s="2" t="s">
        <v>41</v>
      </c>
      <c r="C323" s="2" t="s">
        <v>291</v>
      </c>
      <c r="D323" s="2" t="s">
        <v>1445</v>
      </c>
      <c r="E323" s="2" t="s">
        <v>1491</v>
      </c>
      <c r="F323" s="2" t="s">
        <v>243</v>
      </c>
      <c r="G323" s="22" t="s">
        <v>1482</v>
      </c>
      <c r="H323" s="22">
        <v>1</v>
      </c>
      <c r="I323" s="9">
        <v>4</v>
      </c>
      <c r="K323" s="2">
        <v>50</v>
      </c>
      <c r="L323" s="11">
        <v>41843</v>
      </c>
      <c r="M323" s="2">
        <v>2014</v>
      </c>
      <c r="N323" s="2" t="s">
        <v>517</v>
      </c>
      <c r="O323" s="2" t="s">
        <v>244</v>
      </c>
      <c r="Q323" s="9">
        <v>7.5</v>
      </c>
      <c r="R323" s="2" t="s">
        <v>250</v>
      </c>
      <c r="S323" s="22" t="s">
        <v>516</v>
      </c>
      <c r="T323" s="4" t="s">
        <v>516</v>
      </c>
      <c r="U323" s="4" t="s">
        <v>516</v>
      </c>
      <c r="V323" s="4" t="s">
        <v>516</v>
      </c>
      <c r="W323" s="2">
        <v>10</v>
      </c>
      <c r="X323" s="2" t="s">
        <v>45</v>
      </c>
      <c r="Y323" s="6" t="str">
        <f>VLOOKUP(X323,Spp!A:B,2,FALSE)</f>
        <v>Canthigaster punctatissima</v>
      </c>
      <c r="Z323" s="7">
        <f t="shared" ref="Z323:Z386" si="35">SUM(AA323:AT323)</f>
        <v>1</v>
      </c>
      <c r="AB323" s="2">
        <v>1</v>
      </c>
      <c r="AU323" s="2">
        <f>VLOOKUP(Y323,Spp!B:C,2,FALSE)</f>
        <v>1.9699999999999999E-2</v>
      </c>
      <c r="AV323" s="2">
        <f>VLOOKUP(Y323,Spp!B:D,3,FALSE)</f>
        <v>2.9174000000000002</v>
      </c>
      <c r="AW323" s="2">
        <f t="shared" si="29"/>
        <v>7.0367149081055116</v>
      </c>
      <c r="AX323" s="2">
        <f t="shared" si="30"/>
        <v>0.14073429816211022</v>
      </c>
      <c r="AY323" s="2">
        <f t="shared" si="31"/>
        <v>1.4073429816211023</v>
      </c>
      <c r="AZ323" s="2">
        <f t="shared" si="32"/>
        <v>1.4073429816211023E-3</v>
      </c>
      <c r="BA323" s="2">
        <f t="shared" si="33"/>
        <v>0.1</v>
      </c>
      <c r="BB323" s="2">
        <f t="shared" si="34"/>
        <v>0.02</v>
      </c>
      <c r="BC323" s="2">
        <f>VLOOKUP(Y323,Spp!B:H,7,FALSE)</f>
        <v>3</v>
      </c>
      <c r="BD323" s="5" t="str">
        <f>VLOOKUP(Y323,GFQuimbayo!B:C,2,FALSE)</f>
        <v>IN</v>
      </c>
      <c r="BE323" s="5" t="str">
        <f>VLOOKUP(BD323,GFQuimbayo!E:F,2,FALSE)</f>
        <v>Invertebrivores</v>
      </c>
      <c r="BF323" s="2" t="str">
        <f>VLOOKUP(Y323,Spp!B:L,11,FALSE)</f>
        <v>LC</v>
      </c>
    </row>
    <row r="324" spans="1:58">
      <c r="A324" s="2" t="s">
        <v>242</v>
      </c>
      <c r="B324" s="2" t="s">
        <v>41</v>
      </c>
      <c r="C324" s="2" t="s">
        <v>291</v>
      </c>
      <c r="D324" s="2" t="s">
        <v>1445</v>
      </c>
      <c r="E324" s="2" t="s">
        <v>1491</v>
      </c>
      <c r="F324" s="2" t="s">
        <v>243</v>
      </c>
      <c r="G324" s="22" t="s">
        <v>1482</v>
      </c>
      <c r="H324" s="22">
        <v>1</v>
      </c>
      <c r="I324" s="9">
        <v>4</v>
      </c>
      <c r="K324" s="2">
        <v>50</v>
      </c>
      <c r="L324" s="11">
        <v>41843</v>
      </c>
      <c r="M324" s="2">
        <v>2014</v>
      </c>
      <c r="N324" s="2" t="s">
        <v>517</v>
      </c>
      <c r="O324" s="2" t="s">
        <v>244</v>
      </c>
      <c r="Q324" s="9">
        <v>7.5</v>
      </c>
      <c r="R324" s="2" t="s">
        <v>250</v>
      </c>
      <c r="S324" s="22" t="s">
        <v>516</v>
      </c>
      <c r="T324" s="4" t="s">
        <v>516</v>
      </c>
      <c r="U324" s="4" t="s">
        <v>516</v>
      </c>
      <c r="V324" s="4" t="s">
        <v>516</v>
      </c>
      <c r="W324" s="2">
        <v>10</v>
      </c>
      <c r="X324" s="2" t="s">
        <v>97</v>
      </c>
      <c r="Y324" s="6" t="str">
        <f>VLOOKUP(X324,Spp!A:B,2,FALSE)</f>
        <v>Plagiotremus azaleus</v>
      </c>
      <c r="Z324" s="7">
        <f t="shared" si="35"/>
        <v>10</v>
      </c>
      <c r="AB324" s="2">
        <v>10</v>
      </c>
      <c r="AU324" s="2">
        <f>VLOOKUP(Y324,Spp!B:C,2,FALSE)</f>
        <v>4.5999999999999999E-3</v>
      </c>
      <c r="AV324" s="2">
        <f>VLOOKUP(Y324,Spp!B:D,3,FALSE)</f>
        <v>3.1387999999999998</v>
      </c>
      <c r="AW324" s="2">
        <f t="shared" ref="AW324:AW387" si="36">((AU324*$AA$2^AV324)*AA324)+((AU324*$AB$2^AV324)*AB324)+((AU324*$AC$2^AV324)*AC324)+((AU324*$AD$2^AV324)*AD324)+((AU324*$AE$2^AV324)*AE324)+((AU324*$AF$2^AV324)*AF324)+((AU324*$AG$2^AV324)*AG324)+((AU324*$AH$2^AV324)*AH324)+((AU324*$AI$2^AV324)*AI324)+((AU324*$AJ$2^AV324)*AJ324)+((AU324*$AK$2^AV324)*AK324)+((AU324*$AL$2^AV324)*AL324)+((AU324*$AM$2^AV324)*AM324)+((AU324*$AN$2^AV324)*AN324)+((AU324*$AO$2^AV324)*AO324)+((AU324*$AP$2^AV324)*AP324)+((AU324*$AQ$2^AV324)*AQ324)+((AU324*$AR$2^AV324)*AR324)+((AU324*$AS$2^AV324)*AS324)+((AU324*$AT$2^AV324)*AT324)</f>
        <v>25.66847841739304</v>
      </c>
      <c r="AX324" s="2">
        <f t="shared" ref="AX324:AX387" si="37">AW324/K324</f>
        <v>0.51336956834786074</v>
      </c>
      <c r="AY324" s="2">
        <f t="shared" ref="AY324:AY387" si="38">AX324*10</f>
        <v>5.1336956834786074</v>
      </c>
      <c r="AZ324" s="2">
        <f t="shared" ref="AZ324:AZ387" si="39">AY324/1000</f>
        <v>5.1336956834786077E-3</v>
      </c>
      <c r="BA324" s="2">
        <f t="shared" ref="BA324:BA387" si="40">Z324/W324</f>
        <v>1</v>
      </c>
      <c r="BB324" s="2">
        <f t="shared" si="34"/>
        <v>0.2</v>
      </c>
      <c r="BC324" s="2">
        <f>VLOOKUP(Y324,Spp!B:H,7,FALSE)</f>
        <v>4</v>
      </c>
      <c r="BD324" s="5" t="str">
        <f>VLOOKUP(Y324,GFQuimbayo!B:C,2,FALSE)</f>
        <v>PS</v>
      </c>
      <c r="BE324" s="5" t="str">
        <f>VLOOKUP(BD324,GFQuimbayo!E:F,2,FALSE)</f>
        <v>Piscivores</v>
      </c>
      <c r="BF324" s="2" t="str">
        <f>VLOOKUP(Y324,Spp!B:L,11,FALSE)</f>
        <v>LC</v>
      </c>
    </row>
    <row r="325" spans="1:58">
      <c r="A325" s="2" t="s">
        <v>242</v>
      </c>
      <c r="B325" s="2" t="s">
        <v>41</v>
      </c>
      <c r="C325" s="2" t="s">
        <v>291</v>
      </c>
      <c r="D325" s="2" t="s">
        <v>1445</v>
      </c>
      <c r="E325" s="2" t="s">
        <v>1491</v>
      </c>
      <c r="F325" s="2" t="s">
        <v>243</v>
      </c>
      <c r="G325" s="22" t="s">
        <v>1482</v>
      </c>
      <c r="H325" s="22">
        <v>2</v>
      </c>
      <c r="I325" s="9">
        <v>5</v>
      </c>
      <c r="K325" s="2">
        <v>50</v>
      </c>
      <c r="L325" s="11">
        <v>41843</v>
      </c>
      <c r="M325" s="2">
        <v>2014</v>
      </c>
      <c r="N325" s="2" t="s">
        <v>517</v>
      </c>
      <c r="O325" s="2" t="s">
        <v>244</v>
      </c>
      <c r="Q325" s="9">
        <v>7.5</v>
      </c>
      <c r="R325" s="2" t="s">
        <v>250</v>
      </c>
      <c r="S325" s="22" t="s">
        <v>516</v>
      </c>
      <c r="T325" s="4" t="s">
        <v>516</v>
      </c>
      <c r="U325" s="4" t="s">
        <v>516</v>
      </c>
      <c r="V325" s="4" t="s">
        <v>516</v>
      </c>
      <c r="W325" s="2">
        <v>10</v>
      </c>
      <c r="X325" s="2" t="s">
        <v>252</v>
      </c>
      <c r="Y325" s="6" t="str">
        <f>VLOOKUP(X325,Spp!A:B,2,FALSE)</f>
        <v>Epinephelus labriformis</v>
      </c>
      <c r="Z325" s="7">
        <f t="shared" si="35"/>
        <v>1</v>
      </c>
      <c r="AE325" s="2">
        <v>1</v>
      </c>
      <c r="AU325" s="2">
        <f>VLOOKUP(Y325,Spp!B:C,2,FALSE)</f>
        <v>3.4299999999999997E-2</v>
      </c>
      <c r="AV325" s="2">
        <f>VLOOKUP(Y325,Spp!B:D,3,FALSE)</f>
        <v>2.9</v>
      </c>
      <c r="AW325" s="2">
        <f t="shared" si="36"/>
        <v>388.43660100226458</v>
      </c>
      <c r="AX325" s="2">
        <f t="shared" si="37"/>
        <v>7.7687320200452916</v>
      </c>
      <c r="AY325" s="2">
        <f t="shared" si="38"/>
        <v>77.687320200452916</v>
      </c>
      <c r="AZ325" s="2">
        <f t="shared" si="39"/>
        <v>7.7687320200452922E-2</v>
      </c>
      <c r="BA325" s="2">
        <f t="shared" si="40"/>
        <v>0.1</v>
      </c>
      <c r="BB325" s="2">
        <f t="shared" si="34"/>
        <v>0.02</v>
      </c>
      <c r="BC325" s="2">
        <f>VLOOKUP(Y325,Spp!B:H,7,FALSE)</f>
        <v>4</v>
      </c>
      <c r="BD325" s="5" t="str">
        <f>VLOOKUP(Y325,GFQuimbayo!B:C,2,FALSE)</f>
        <v>PS</v>
      </c>
      <c r="BE325" s="5" t="str">
        <f>VLOOKUP(BD325,GFQuimbayo!E:F,2,FALSE)</f>
        <v>Piscivores</v>
      </c>
      <c r="BF325" s="2" t="str">
        <f>VLOOKUP(Y325,Spp!B:L,11,FALSE)</f>
        <v>LC</v>
      </c>
    </row>
    <row r="326" spans="1:58">
      <c r="A326" s="2" t="s">
        <v>242</v>
      </c>
      <c r="B326" s="2" t="s">
        <v>41</v>
      </c>
      <c r="C326" s="2" t="s">
        <v>291</v>
      </c>
      <c r="D326" s="2" t="s">
        <v>1445</v>
      </c>
      <c r="E326" s="2" t="s">
        <v>1491</v>
      </c>
      <c r="F326" s="2" t="s">
        <v>243</v>
      </c>
      <c r="G326" s="22" t="s">
        <v>1482</v>
      </c>
      <c r="H326" s="22">
        <v>2</v>
      </c>
      <c r="I326" s="9">
        <v>5</v>
      </c>
      <c r="K326" s="2">
        <v>50</v>
      </c>
      <c r="L326" s="11">
        <v>41843</v>
      </c>
      <c r="M326" s="2">
        <v>2014</v>
      </c>
      <c r="N326" s="2" t="s">
        <v>517</v>
      </c>
      <c r="O326" s="2" t="s">
        <v>244</v>
      </c>
      <c r="Q326" s="9">
        <v>7.5</v>
      </c>
      <c r="R326" s="2" t="s">
        <v>250</v>
      </c>
      <c r="S326" s="22" t="s">
        <v>516</v>
      </c>
      <c r="T326" s="4" t="s">
        <v>516</v>
      </c>
      <c r="U326" s="4" t="s">
        <v>516</v>
      </c>
      <c r="V326" s="4" t="s">
        <v>516</v>
      </c>
      <c r="W326" s="2">
        <v>10</v>
      </c>
      <c r="X326" s="2" t="s">
        <v>253</v>
      </c>
      <c r="Y326" s="6" t="str">
        <f>VLOOKUP(X326,Spp!A:B,2,FALSE)</f>
        <v>Sphoeroides lobatus</v>
      </c>
      <c r="Z326" s="7">
        <f t="shared" si="35"/>
        <v>2</v>
      </c>
      <c r="AC326" s="2">
        <v>1</v>
      </c>
      <c r="AD326" s="2">
        <v>1</v>
      </c>
      <c r="AU326" s="2">
        <f>VLOOKUP(Y326,Spp!B:C,2,FALSE)</f>
        <v>3.7199999999999997E-2</v>
      </c>
      <c r="AV326" s="2">
        <f>VLOOKUP(Y326,Spp!B:D,3,FALSE)</f>
        <v>2.77</v>
      </c>
      <c r="AW326" s="2">
        <f t="shared" si="36"/>
        <v>143.86149327888026</v>
      </c>
      <c r="AX326" s="2">
        <f t="shared" si="37"/>
        <v>2.8772298655776054</v>
      </c>
      <c r="AY326" s="2">
        <f t="shared" si="38"/>
        <v>28.772298655776055</v>
      </c>
      <c r="AZ326" s="2">
        <f t="shared" si="39"/>
        <v>2.8772298655776053E-2</v>
      </c>
      <c r="BA326" s="2">
        <f t="shared" si="40"/>
        <v>0.2</v>
      </c>
      <c r="BB326" s="2">
        <f t="shared" si="34"/>
        <v>0.04</v>
      </c>
      <c r="BC326" s="2">
        <f>VLOOKUP(Y326,Spp!B:H,7,FALSE)</f>
        <v>3.1</v>
      </c>
      <c r="BD326" s="5" t="str">
        <f>VLOOKUP(Y326,GFQuimbayo!B:C,2,FALSE)</f>
        <v>IN</v>
      </c>
      <c r="BE326" s="5" t="str">
        <f>VLOOKUP(BD326,GFQuimbayo!E:F,2,FALSE)</f>
        <v>Invertebrivores</v>
      </c>
      <c r="BF326" s="2" t="str">
        <f>VLOOKUP(Y326,Spp!B:L,11,FALSE)</f>
        <v>LC</v>
      </c>
    </row>
    <row r="327" spans="1:58">
      <c r="A327" s="2" t="s">
        <v>242</v>
      </c>
      <c r="B327" s="2" t="s">
        <v>41</v>
      </c>
      <c r="C327" s="2" t="s">
        <v>291</v>
      </c>
      <c r="D327" s="2" t="s">
        <v>1445</v>
      </c>
      <c r="E327" s="2" t="s">
        <v>1491</v>
      </c>
      <c r="F327" s="2" t="s">
        <v>243</v>
      </c>
      <c r="G327" s="22" t="s">
        <v>1482</v>
      </c>
      <c r="H327" s="22">
        <v>3</v>
      </c>
      <c r="I327" s="9">
        <v>6</v>
      </c>
      <c r="K327" s="2">
        <v>50</v>
      </c>
      <c r="L327" s="11">
        <v>41843</v>
      </c>
      <c r="M327" s="2">
        <v>2014</v>
      </c>
      <c r="N327" s="2" t="s">
        <v>517</v>
      </c>
      <c r="O327" s="2" t="s">
        <v>244</v>
      </c>
      <c r="Q327" s="9">
        <v>7.5</v>
      </c>
      <c r="R327" s="2" t="s">
        <v>250</v>
      </c>
      <c r="S327" s="22" t="s">
        <v>516</v>
      </c>
      <c r="T327" s="4" t="s">
        <v>516</v>
      </c>
      <c r="U327" s="4" t="s">
        <v>516</v>
      </c>
      <c r="V327" s="4" t="s">
        <v>516</v>
      </c>
      <c r="W327" s="2">
        <v>10</v>
      </c>
      <c r="X327" s="2" t="s">
        <v>70</v>
      </c>
      <c r="Y327" s="6" t="str">
        <f>VLOOKUP(X327,Spp!A:B,2,FALSE)</f>
        <v>Chaetodon humeralis</v>
      </c>
      <c r="Z327" s="7">
        <f t="shared" si="35"/>
        <v>1</v>
      </c>
      <c r="AC327" s="2">
        <v>1</v>
      </c>
      <c r="AU327" s="2">
        <f>VLOOKUP(Y327,Spp!B:C,2,FALSE)</f>
        <v>2.9600000000000001E-2</v>
      </c>
      <c r="AV327" s="2">
        <f>VLOOKUP(Y327,Spp!B:D,3,FALSE)</f>
        <v>2.9895</v>
      </c>
      <c r="AW327" s="2">
        <f t="shared" si="36"/>
        <v>56.299455545699892</v>
      </c>
      <c r="AX327" s="2">
        <f t="shared" si="37"/>
        <v>1.1259891109139979</v>
      </c>
      <c r="AY327" s="2">
        <f t="shared" si="38"/>
        <v>11.259891109139978</v>
      </c>
      <c r="AZ327" s="2">
        <f t="shared" si="39"/>
        <v>1.1259891109139979E-2</v>
      </c>
      <c r="BA327" s="2">
        <f t="shared" si="40"/>
        <v>0.1</v>
      </c>
      <c r="BB327" s="2">
        <f t="shared" si="34"/>
        <v>0.02</v>
      </c>
      <c r="BC327" s="2">
        <f>VLOOKUP(Y327,Spp!B:H,7,FALSE)</f>
        <v>2.7</v>
      </c>
      <c r="BD327" s="5" t="str">
        <f>VLOOKUP(Y327,GFQuimbayo!B:C,2,FALSE)</f>
        <v>OM</v>
      </c>
      <c r="BE327" s="5" t="str">
        <f>VLOOKUP(BD327,GFQuimbayo!E:F,2,FALSE)</f>
        <v>Omnivores</v>
      </c>
      <c r="BF327" s="2" t="str">
        <f>VLOOKUP(Y327,Spp!B:L,11,FALSE)</f>
        <v>LC</v>
      </c>
    </row>
    <row r="328" spans="1:58">
      <c r="A328" s="2" t="s">
        <v>242</v>
      </c>
      <c r="B328" s="2" t="s">
        <v>41</v>
      </c>
      <c r="C328" s="2" t="s">
        <v>291</v>
      </c>
      <c r="D328" s="2" t="s">
        <v>1445</v>
      </c>
      <c r="E328" s="2" t="s">
        <v>1491</v>
      </c>
      <c r="F328" s="2" t="s">
        <v>243</v>
      </c>
      <c r="G328" s="22" t="s">
        <v>1482</v>
      </c>
      <c r="H328" s="22">
        <v>3</v>
      </c>
      <c r="I328" s="9">
        <v>6</v>
      </c>
      <c r="K328" s="2">
        <v>50</v>
      </c>
      <c r="L328" s="11">
        <v>41843</v>
      </c>
      <c r="M328" s="2">
        <v>2014</v>
      </c>
      <c r="N328" s="2" t="s">
        <v>517</v>
      </c>
      <c r="O328" s="2" t="s">
        <v>244</v>
      </c>
      <c r="Q328" s="9">
        <v>7.5</v>
      </c>
      <c r="R328" s="2" t="s">
        <v>250</v>
      </c>
      <c r="S328" s="22" t="s">
        <v>516</v>
      </c>
      <c r="T328" s="4" t="s">
        <v>516</v>
      </c>
      <c r="U328" s="4" t="s">
        <v>516</v>
      </c>
      <c r="V328" s="4" t="s">
        <v>516</v>
      </c>
      <c r="W328" s="2">
        <v>10</v>
      </c>
      <c r="X328" s="2" t="s">
        <v>57</v>
      </c>
      <c r="Y328" s="6" t="str">
        <f>VLOOKUP(X328,Spp!A:B,2,FALSE)</f>
        <v>Serranus psittacinus</v>
      </c>
      <c r="Z328" s="7">
        <f t="shared" si="35"/>
        <v>2</v>
      </c>
      <c r="AC328" s="2">
        <v>2</v>
      </c>
      <c r="AU328" s="2">
        <f>VLOOKUP(Y328,Spp!B:C,2,FALSE)</f>
        <v>1.9300000000000001E-2</v>
      </c>
      <c r="AV328" s="2">
        <f>VLOOKUP(Y328,Spp!B:D,3,FALSE)</f>
        <v>2.8511000000000002</v>
      </c>
      <c r="AW328" s="2">
        <f t="shared" si="36"/>
        <v>51.759186602301376</v>
      </c>
      <c r="AX328" s="2">
        <f t="shared" si="37"/>
        <v>1.0351837320460275</v>
      </c>
      <c r="AY328" s="2">
        <f t="shared" si="38"/>
        <v>10.351837320460275</v>
      </c>
      <c r="AZ328" s="2">
        <f t="shared" si="39"/>
        <v>1.0351837320460276E-2</v>
      </c>
      <c r="BA328" s="2">
        <f t="shared" si="40"/>
        <v>0.2</v>
      </c>
      <c r="BB328" s="2">
        <f t="shared" si="34"/>
        <v>0.04</v>
      </c>
      <c r="BC328" s="2">
        <f>VLOOKUP(Y328,Spp!B:H,7,FALSE)</f>
        <v>3.6</v>
      </c>
      <c r="BD328" s="5" t="str">
        <f>VLOOKUP(Y328,GFQuimbayo!B:C,2,FALSE)</f>
        <v>PS</v>
      </c>
      <c r="BE328" s="5" t="str">
        <f>VLOOKUP(BD328,GFQuimbayo!E:F,2,FALSE)</f>
        <v>Piscivores</v>
      </c>
      <c r="BF328" s="2" t="str">
        <f>VLOOKUP(Y328,Spp!B:L,11,FALSE)</f>
        <v>LC</v>
      </c>
    </row>
    <row r="329" spans="1:58">
      <c r="A329" s="2" t="s">
        <v>242</v>
      </c>
      <c r="B329" s="2" t="s">
        <v>41</v>
      </c>
      <c r="C329" s="2" t="s">
        <v>291</v>
      </c>
      <c r="D329" s="2" t="s">
        <v>1445</v>
      </c>
      <c r="E329" s="2" t="s">
        <v>1491</v>
      </c>
      <c r="F329" s="2" t="s">
        <v>243</v>
      </c>
      <c r="G329" s="22" t="s">
        <v>1482</v>
      </c>
      <c r="H329" s="22">
        <v>3</v>
      </c>
      <c r="I329" s="9">
        <v>6</v>
      </c>
      <c r="K329" s="2">
        <v>50</v>
      </c>
      <c r="L329" s="11">
        <v>41843</v>
      </c>
      <c r="M329" s="2">
        <v>2014</v>
      </c>
      <c r="N329" s="2" t="s">
        <v>517</v>
      </c>
      <c r="O329" s="2" t="s">
        <v>244</v>
      </c>
      <c r="Q329" s="9">
        <v>7.5</v>
      </c>
      <c r="R329" s="2" t="s">
        <v>250</v>
      </c>
      <c r="S329" s="22" t="s">
        <v>516</v>
      </c>
      <c r="T329" s="4" t="s">
        <v>516</v>
      </c>
      <c r="U329" s="4" t="s">
        <v>516</v>
      </c>
      <c r="V329" s="4" t="s">
        <v>516</v>
      </c>
      <c r="W329" s="2">
        <v>10</v>
      </c>
      <c r="X329" s="2" t="s">
        <v>125</v>
      </c>
      <c r="Y329" s="6" t="str">
        <f>VLOOKUP(X329,Spp!A:B,2,FALSE)</f>
        <v>Diodon holocanthus</v>
      </c>
      <c r="Z329" s="7">
        <f t="shared" si="35"/>
        <v>1</v>
      </c>
      <c r="AD329" s="2">
        <v>1</v>
      </c>
      <c r="AU329" s="2">
        <f>VLOOKUP(Y329,Spp!B:C,2,FALSE)</f>
        <v>2.1899999999999999E-2</v>
      </c>
      <c r="AV329" s="2">
        <f>VLOOKUP(Y329,Spp!B:D,3,FALSE)</f>
        <v>3</v>
      </c>
      <c r="AW329" s="2">
        <f t="shared" si="36"/>
        <v>117.3703125</v>
      </c>
      <c r="AX329" s="2">
        <f t="shared" si="37"/>
        <v>2.3474062500000001</v>
      </c>
      <c r="AY329" s="2">
        <f t="shared" si="38"/>
        <v>23.474062500000002</v>
      </c>
      <c r="AZ329" s="2">
        <f t="shared" si="39"/>
        <v>2.3474062500000004E-2</v>
      </c>
      <c r="BA329" s="2">
        <f t="shared" si="40"/>
        <v>0.1</v>
      </c>
      <c r="BB329" s="2">
        <f t="shared" si="34"/>
        <v>0.02</v>
      </c>
      <c r="BC329" s="2">
        <f>VLOOKUP(Y329,Spp!B:H,7,FALSE)</f>
        <v>3.3</v>
      </c>
      <c r="BD329" s="5" t="str">
        <f>VLOOKUP(Y329,GFQuimbayo!B:C,2,FALSE)</f>
        <v>IN</v>
      </c>
      <c r="BE329" s="5" t="str">
        <f>VLOOKUP(BD329,GFQuimbayo!E:F,2,FALSE)</f>
        <v>Invertebrivores</v>
      </c>
      <c r="BF329" s="2" t="str">
        <f>VLOOKUP(Y329,Spp!B:L,11,FALSE)</f>
        <v>NE</v>
      </c>
    </row>
    <row r="330" spans="1:58">
      <c r="A330" s="2" t="s">
        <v>40</v>
      </c>
      <c r="B330" s="2" t="s">
        <v>41</v>
      </c>
      <c r="C330" s="2" t="s">
        <v>42</v>
      </c>
      <c r="D330" s="2" t="s">
        <v>42</v>
      </c>
      <c r="E330" s="2" t="s">
        <v>1483</v>
      </c>
      <c r="F330" s="2" t="s">
        <v>244</v>
      </c>
      <c r="G330" s="22" t="s">
        <v>1482</v>
      </c>
      <c r="H330" s="22">
        <v>1</v>
      </c>
      <c r="I330" s="2">
        <v>1</v>
      </c>
      <c r="K330" s="2">
        <v>50</v>
      </c>
      <c r="L330" s="11">
        <v>41843</v>
      </c>
      <c r="M330" s="2">
        <v>2014</v>
      </c>
      <c r="N330" s="2" t="s">
        <v>517</v>
      </c>
      <c r="O330" s="2" t="s">
        <v>244</v>
      </c>
      <c r="Q330" s="9">
        <v>6.6</v>
      </c>
      <c r="R330" s="2" t="s">
        <v>250</v>
      </c>
      <c r="S330" s="22" t="s">
        <v>516</v>
      </c>
      <c r="T330" s="4" t="s">
        <v>516</v>
      </c>
      <c r="U330" s="4" t="s">
        <v>516</v>
      </c>
      <c r="V330" s="4" t="s">
        <v>516</v>
      </c>
      <c r="W330" s="2">
        <v>10</v>
      </c>
      <c r="X330" s="2" t="s">
        <v>270</v>
      </c>
      <c r="Y330" s="6" t="str">
        <f>VLOOKUP(X330,Spp!A:B,2,FALSE)</f>
        <v>Ginglymostoma cirratum</v>
      </c>
      <c r="Z330" s="7">
        <f t="shared" si="35"/>
        <v>1</v>
      </c>
      <c r="AM330" s="2">
        <v>1</v>
      </c>
      <c r="AU330" s="2">
        <f>VLOOKUP(Y330,Spp!B:C,2,FALSE)</f>
        <v>4.0000000000000001E-3</v>
      </c>
      <c r="AV330" s="2">
        <f>VLOOKUP(Y330,Spp!B:D,3,FALSE)</f>
        <v>3.07</v>
      </c>
      <c r="AW330" s="2">
        <f t="shared" si="36"/>
        <v>7926.8061059627526</v>
      </c>
      <c r="AX330" s="2">
        <f t="shared" si="37"/>
        <v>158.53612211925505</v>
      </c>
      <c r="AY330" s="2">
        <f t="shared" si="38"/>
        <v>1585.3612211925506</v>
      </c>
      <c r="AZ330" s="2">
        <f t="shared" si="39"/>
        <v>1.5853612211925505</v>
      </c>
      <c r="BA330" s="2">
        <f t="shared" si="40"/>
        <v>0.1</v>
      </c>
      <c r="BB330" s="2">
        <f t="shared" si="34"/>
        <v>0.02</v>
      </c>
      <c r="BC330" s="2">
        <f>VLOOKUP(Y330,Spp!B:H,7,FALSE)</f>
        <v>4.2</v>
      </c>
      <c r="BD330" s="5" t="str">
        <f>VLOOKUP(Y330,GFQuimbayo!B:C,2,FALSE)</f>
        <v>PS</v>
      </c>
      <c r="BE330" s="5" t="str">
        <f>VLOOKUP(BD330,GFQuimbayo!E:F,2,FALSE)</f>
        <v>Piscivores</v>
      </c>
      <c r="BF330" s="2" t="str">
        <f>VLOOKUP(Y330,Spp!B:L,11,FALSE)</f>
        <v>DD</v>
      </c>
    </row>
    <row r="331" spans="1:58">
      <c r="A331" s="2" t="s">
        <v>40</v>
      </c>
      <c r="B331" s="2" t="s">
        <v>41</v>
      </c>
      <c r="C331" s="2" t="s">
        <v>42</v>
      </c>
      <c r="D331" s="2" t="s">
        <v>42</v>
      </c>
      <c r="E331" s="2" t="s">
        <v>1483</v>
      </c>
      <c r="F331" s="2" t="s">
        <v>244</v>
      </c>
      <c r="G331" s="22" t="s">
        <v>1482</v>
      </c>
      <c r="H331" s="22">
        <v>1</v>
      </c>
      <c r="I331" s="2">
        <v>1</v>
      </c>
      <c r="K331" s="2">
        <v>50</v>
      </c>
      <c r="L331" s="11">
        <v>41843</v>
      </c>
      <c r="M331" s="2">
        <v>2014</v>
      </c>
      <c r="N331" s="2" t="s">
        <v>517</v>
      </c>
      <c r="O331" s="2" t="s">
        <v>244</v>
      </c>
      <c r="Q331" s="9">
        <v>6.6</v>
      </c>
      <c r="R331" s="2" t="s">
        <v>250</v>
      </c>
      <c r="S331" s="22" t="s">
        <v>516</v>
      </c>
      <c r="T331" s="4" t="s">
        <v>516</v>
      </c>
      <c r="U331" s="4" t="s">
        <v>516</v>
      </c>
      <c r="V331" s="4" t="s">
        <v>516</v>
      </c>
      <c r="W331" s="2">
        <v>10</v>
      </c>
      <c r="X331" s="2" t="s">
        <v>87</v>
      </c>
      <c r="Y331" s="6" t="str">
        <f>VLOOKUP(X331,Spp!A:B,2,FALSE)</f>
        <v>Stegastes acapulcoensis</v>
      </c>
      <c r="Z331" s="7">
        <f t="shared" si="35"/>
        <v>40</v>
      </c>
      <c r="AC331" s="2">
        <v>40</v>
      </c>
      <c r="AU331" s="2">
        <f>VLOOKUP(Y331,Spp!B:C,2,FALSE)</f>
        <v>3.49E-2</v>
      </c>
      <c r="AV331" s="2">
        <f>VLOOKUP(Y331,Spp!B:D,3,FALSE)</f>
        <v>2.9108999999999998</v>
      </c>
      <c r="AW331" s="2">
        <f t="shared" si="36"/>
        <v>2177.1120178535052</v>
      </c>
      <c r="AX331" s="2">
        <f t="shared" si="37"/>
        <v>43.542240357070106</v>
      </c>
      <c r="AY331" s="2">
        <f t="shared" si="38"/>
        <v>435.42240357070108</v>
      </c>
      <c r="AZ331" s="2">
        <f t="shared" si="39"/>
        <v>0.43542240357070106</v>
      </c>
      <c r="BA331" s="2">
        <f t="shared" si="40"/>
        <v>4</v>
      </c>
      <c r="BB331" s="2">
        <f t="shared" si="34"/>
        <v>0.8</v>
      </c>
      <c r="BC331" s="2">
        <f>VLOOKUP(Y331,Spp!B:H,7,FALSE)</f>
        <v>2</v>
      </c>
      <c r="BD331" s="5" t="str">
        <f>VLOOKUP(Y331,GFQuimbayo!B:C,2,FALSE)</f>
        <v>HD</v>
      </c>
      <c r="BE331" s="5" t="str">
        <f>VLOOKUP(BD331,GFQuimbayo!E:F,2,FALSE)</f>
        <v>Detritivores</v>
      </c>
      <c r="BF331" s="2" t="str">
        <f>VLOOKUP(Y331,Spp!B:L,11,FALSE)</f>
        <v>LC</v>
      </c>
    </row>
    <row r="332" spans="1:58">
      <c r="A332" s="2" t="s">
        <v>40</v>
      </c>
      <c r="B332" s="2" t="s">
        <v>41</v>
      </c>
      <c r="C332" s="2" t="s">
        <v>42</v>
      </c>
      <c r="D332" s="2" t="s">
        <v>42</v>
      </c>
      <c r="E332" s="2" t="s">
        <v>1483</v>
      </c>
      <c r="F332" s="2" t="s">
        <v>244</v>
      </c>
      <c r="G332" s="22" t="s">
        <v>1482</v>
      </c>
      <c r="H332" s="22">
        <v>1</v>
      </c>
      <c r="I332" s="2">
        <v>1</v>
      </c>
      <c r="K332" s="2">
        <v>50</v>
      </c>
      <c r="L332" s="11">
        <v>41843</v>
      </c>
      <c r="M332" s="2">
        <v>2014</v>
      </c>
      <c r="N332" s="2" t="s">
        <v>517</v>
      </c>
      <c r="O332" s="2" t="s">
        <v>244</v>
      </c>
      <c r="Q332" s="9">
        <v>6.6</v>
      </c>
      <c r="R332" s="2" t="s">
        <v>250</v>
      </c>
      <c r="S332" s="22" t="s">
        <v>516</v>
      </c>
      <c r="T332" s="4" t="s">
        <v>516</v>
      </c>
      <c r="U332" s="4" t="s">
        <v>516</v>
      </c>
      <c r="V332" s="4" t="s">
        <v>516</v>
      </c>
      <c r="W332" s="2">
        <v>10</v>
      </c>
      <c r="X332" s="2" t="s">
        <v>72</v>
      </c>
      <c r="Y332" s="6" t="str">
        <f>VLOOKUP(X332,Spp!A:B,2,FALSE)</f>
        <v>Scarus ghobban</v>
      </c>
      <c r="Z332" s="7">
        <f t="shared" si="35"/>
        <v>20</v>
      </c>
      <c r="AB332" s="2">
        <v>10</v>
      </c>
      <c r="AD332" s="2">
        <v>10</v>
      </c>
      <c r="AU332" s="2">
        <f>VLOOKUP(Y332,Spp!B:C,2,FALSE)</f>
        <v>2.3300000000000001E-2</v>
      </c>
      <c r="AV332" s="2">
        <f>VLOOKUP(Y332,Spp!B:D,3,FALSE)</f>
        <v>2.919</v>
      </c>
      <c r="AW332" s="2">
        <f t="shared" si="36"/>
        <v>1073.8340965094837</v>
      </c>
      <c r="AX332" s="2">
        <f t="shared" si="37"/>
        <v>21.476681930189674</v>
      </c>
      <c r="AY332" s="2">
        <f t="shared" si="38"/>
        <v>214.76681930189673</v>
      </c>
      <c r="AZ332" s="2">
        <f t="shared" si="39"/>
        <v>0.21476681930189673</v>
      </c>
      <c r="BA332" s="2">
        <f t="shared" si="40"/>
        <v>2</v>
      </c>
      <c r="BB332" s="2">
        <f t="shared" si="34"/>
        <v>0.4</v>
      </c>
      <c r="BC332" s="2">
        <f>VLOOKUP(Y332,Spp!B:H,7,FALSE)</f>
        <v>2</v>
      </c>
      <c r="BD332" s="5" t="str">
        <f>VLOOKUP(Y332,GFQuimbayo!B:C,2,FALSE)</f>
        <v>HM</v>
      </c>
      <c r="BE332" s="5" t="str">
        <f>VLOOKUP(BD332,GFQuimbayo!E:F,2,FALSE)</f>
        <v>Macroalgae feeders</v>
      </c>
      <c r="BF332" s="2" t="str">
        <f>VLOOKUP(Y332,Spp!B:L,11,FALSE)</f>
        <v>LC</v>
      </c>
    </row>
    <row r="333" spans="1:58">
      <c r="A333" s="2" t="s">
        <v>40</v>
      </c>
      <c r="B333" s="2" t="s">
        <v>41</v>
      </c>
      <c r="C333" s="2" t="s">
        <v>42</v>
      </c>
      <c r="D333" s="2" t="s">
        <v>42</v>
      </c>
      <c r="E333" s="2" t="s">
        <v>1483</v>
      </c>
      <c r="F333" s="2" t="s">
        <v>244</v>
      </c>
      <c r="G333" s="22" t="s">
        <v>1482</v>
      </c>
      <c r="H333" s="22">
        <v>1</v>
      </c>
      <c r="I333" s="2">
        <v>1</v>
      </c>
      <c r="K333" s="2">
        <v>50</v>
      </c>
      <c r="L333" s="11">
        <v>41843</v>
      </c>
      <c r="M333" s="2">
        <v>2014</v>
      </c>
      <c r="N333" s="2" t="s">
        <v>517</v>
      </c>
      <c r="O333" s="2" t="s">
        <v>244</v>
      </c>
      <c r="Q333" s="9">
        <v>6.6</v>
      </c>
      <c r="R333" s="2" t="s">
        <v>250</v>
      </c>
      <c r="S333" s="22" t="s">
        <v>516</v>
      </c>
      <c r="T333" s="4" t="s">
        <v>516</v>
      </c>
      <c r="U333" s="4" t="s">
        <v>516</v>
      </c>
      <c r="V333" s="4" t="s">
        <v>516</v>
      </c>
      <c r="W333" s="2">
        <v>10</v>
      </c>
      <c r="X333" s="2" t="s">
        <v>80</v>
      </c>
      <c r="Y333" s="6" t="str">
        <f>VLOOKUP(X333,Spp!A:B,2,FALSE)</f>
        <v>Sufflamen verres</v>
      </c>
      <c r="Z333" s="7">
        <f t="shared" si="35"/>
        <v>4</v>
      </c>
      <c r="AD333" s="2">
        <v>4</v>
      </c>
      <c r="AU333" s="2">
        <f>VLOOKUP(Y333,Spp!B:C,2,FALSE)</f>
        <v>2.4899999999999999E-2</v>
      </c>
      <c r="AV333" s="2">
        <f>VLOOKUP(Y333,Spp!B:D,3,FALSE)</f>
        <v>3.0129999999999999</v>
      </c>
      <c r="AW333" s="2">
        <f t="shared" si="36"/>
        <v>554.02961380976524</v>
      </c>
      <c r="AX333" s="2">
        <f t="shared" si="37"/>
        <v>11.080592276195304</v>
      </c>
      <c r="AY333" s="2">
        <f t="shared" si="38"/>
        <v>110.80592276195304</v>
      </c>
      <c r="AZ333" s="2">
        <f t="shared" si="39"/>
        <v>0.11080592276195304</v>
      </c>
      <c r="BA333" s="2">
        <f t="shared" si="40"/>
        <v>0.4</v>
      </c>
      <c r="BB333" s="2">
        <f t="shared" si="34"/>
        <v>0.08</v>
      </c>
      <c r="BC333" s="2">
        <f>VLOOKUP(Y333,Spp!B:H,7,FALSE)</f>
        <v>3.3</v>
      </c>
      <c r="BD333" s="5" t="str">
        <f>VLOOKUP(Y333,GFQuimbayo!B:C,2,FALSE)</f>
        <v>IN</v>
      </c>
      <c r="BE333" s="5" t="str">
        <f>VLOOKUP(BD333,GFQuimbayo!E:F,2,FALSE)</f>
        <v>Invertebrivores</v>
      </c>
      <c r="BF333" s="2" t="str">
        <f>VLOOKUP(Y333,Spp!B:L,11,FALSE)</f>
        <v>LC</v>
      </c>
    </row>
    <row r="334" spans="1:58">
      <c r="A334" s="2" t="s">
        <v>40</v>
      </c>
      <c r="B334" s="2" t="s">
        <v>41</v>
      </c>
      <c r="C334" s="2" t="s">
        <v>42</v>
      </c>
      <c r="D334" s="2" t="s">
        <v>42</v>
      </c>
      <c r="E334" s="2" t="s">
        <v>1483</v>
      </c>
      <c r="F334" s="2" t="s">
        <v>244</v>
      </c>
      <c r="G334" s="22" t="s">
        <v>1482</v>
      </c>
      <c r="H334" s="22">
        <v>1</v>
      </c>
      <c r="I334" s="2">
        <v>1</v>
      </c>
      <c r="K334" s="2">
        <v>50</v>
      </c>
      <c r="L334" s="11">
        <v>41843</v>
      </c>
      <c r="M334" s="2">
        <v>2014</v>
      </c>
      <c r="N334" s="2" t="s">
        <v>517</v>
      </c>
      <c r="O334" s="2" t="s">
        <v>244</v>
      </c>
      <c r="Q334" s="9">
        <v>6.6</v>
      </c>
      <c r="R334" s="2" t="s">
        <v>250</v>
      </c>
      <c r="S334" s="22" t="s">
        <v>516</v>
      </c>
      <c r="T334" s="4" t="s">
        <v>516</v>
      </c>
      <c r="U334" s="4" t="s">
        <v>516</v>
      </c>
      <c r="V334" s="4" t="s">
        <v>516</v>
      </c>
      <c r="W334" s="2">
        <v>10</v>
      </c>
      <c r="X334" s="2" t="s">
        <v>85</v>
      </c>
      <c r="Y334" s="6" t="str">
        <f>VLOOKUP(X334,Spp!A:B,2,FALSE)</f>
        <v>Sargocentron suborbitalis</v>
      </c>
      <c r="Z334" s="7">
        <f t="shared" si="35"/>
        <v>5</v>
      </c>
      <c r="AC334" s="2">
        <v>5</v>
      </c>
      <c r="AU334" s="2">
        <f>VLOOKUP(Y334,Spp!B:C,2,FALSE)</f>
        <v>2.3199999999999998E-2</v>
      </c>
      <c r="AV334" s="2">
        <f>VLOOKUP(Y334,Spp!B:D,3,FALSE)</f>
        <v>2.9554</v>
      </c>
      <c r="AW334" s="2">
        <f t="shared" si="36"/>
        <v>202.42578944702913</v>
      </c>
      <c r="AX334" s="2">
        <f t="shared" si="37"/>
        <v>4.0485157889405823</v>
      </c>
      <c r="AY334" s="2">
        <f t="shared" si="38"/>
        <v>40.485157889405826</v>
      </c>
      <c r="AZ334" s="2">
        <f t="shared" si="39"/>
        <v>4.0485157889405828E-2</v>
      </c>
      <c r="BA334" s="2">
        <f t="shared" si="40"/>
        <v>0.5</v>
      </c>
      <c r="BB334" s="2">
        <f t="shared" si="34"/>
        <v>0.1</v>
      </c>
      <c r="BC334" s="2">
        <f>VLOOKUP(Y334,Spp!B:H,7,FALSE)</f>
        <v>3.5</v>
      </c>
      <c r="BD334" s="5" t="str">
        <f>VLOOKUP(Y334,GFQuimbayo!B:C,2,FALSE)</f>
        <v>IN</v>
      </c>
      <c r="BE334" s="5" t="str">
        <f>VLOOKUP(BD334,GFQuimbayo!E:F,2,FALSE)</f>
        <v>Invertebrivores</v>
      </c>
      <c r="BF334" s="2" t="str">
        <f>VLOOKUP(Y334,Spp!B:L,11,FALSE)</f>
        <v>LC</v>
      </c>
    </row>
    <row r="335" spans="1:58">
      <c r="A335" s="2" t="s">
        <v>40</v>
      </c>
      <c r="B335" s="2" t="s">
        <v>41</v>
      </c>
      <c r="C335" s="2" t="s">
        <v>42</v>
      </c>
      <c r="D335" s="2" t="s">
        <v>42</v>
      </c>
      <c r="E335" s="2" t="s">
        <v>1483</v>
      </c>
      <c r="F335" s="2" t="s">
        <v>244</v>
      </c>
      <c r="G335" s="22" t="s">
        <v>1482</v>
      </c>
      <c r="H335" s="22">
        <v>1</v>
      </c>
      <c r="I335" s="2">
        <v>1</v>
      </c>
      <c r="K335" s="2">
        <v>50</v>
      </c>
      <c r="L335" s="11">
        <v>41843</v>
      </c>
      <c r="M335" s="2">
        <v>2014</v>
      </c>
      <c r="N335" s="2" t="s">
        <v>517</v>
      </c>
      <c r="O335" s="2" t="s">
        <v>244</v>
      </c>
      <c r="Q335" s="9">
        <v>6.6</v>
      </c>
      <c r="R335" s="2" t="s">
        <v>250</v>
      </c>
      <c r="S335" s="22" t="s">
        <v>516</v>
      </c>
      <c r="T335" s="4" t="s">
        <v>516</v>
      </c>
      <c r="U335" s="4" t="s">
        <v>516</v>
      </c>
      <c r="V335" s="4" t="s">
        <v>516</v>
      </c>
      <c r="W335" s="2">
        <v>10</v>
      </c>
      <c r="X335" s="2" t="s">
        <v>257</v>
      </c>
      <c r="Y335" s="6" t="str">
        <f>VLOOKUP(X335,Spp!A:B,2,FALSE)</f>
        <v>Acanthurus xanthopterus</v>
      </c>
      <c r="Z335" s="7">
        <f t="shared" si="35"/>
        <v>6</v>
      </c>
      <c r="AE335" s="2">
        <v>6</v>
      </c>
      <c r="AU335" s="2">
        <f>VLOOKUP(Y335,Spp!B:C,2,FALSE)</f>
        <v>2.673E-2</v>
      </c>
      <c r="AV335" s="2">
        <f>VLOOKUP(Y335,Spp!B:D,3,FALSE)</f>
        <v>2.9844900000000001</v>
      </c>
      <c r="AW335" s="2">
        <f t="shared" si="36"/>
        <v>2383.900834271928</v>
      </c>
      <c r="AX335" s="2">
        <f t="shared" si="37"/>
        <v>47.678016685438564</v>
      </c>
      <c r="AY335" s="2">
        <f t="shared" si="38"/>
        <v>476.78016685438564</v>
      </c>
      <c r="AZ335" s="2">
        <f t="shared" si="39"/>
        <v>0.47678016685438562</v>
      </c>
      <c r="BA335" s="2">
        <f t="shared" si="40"/>
        <v>0.6</v>
      </c>
      <c r="BB335" s="2">
        <f t="shared" si="34"/>
        <v>0.12</v>
      </c>
      <c r="BC335" s="2">
        <f>VLOOKUP(Y335,Spp!B:H,7,FALSE)</f>
        <v>2.9</v>
      </c>
      <c r="BD335" s="5" t="str">
        <f>VLOOKUP(Y335,GFQuimbayo!B:C,2,FALSE)</f>
        <v>HD</v>
      </c>
      <c r="BE335" s="5" t="str">
        <f>VLOOKUP(BD335,GFQuimbayo!E:F,2,FALSE)</f>
        <v>Detritivores</v>
      </c>
      <c r="BF335" s="2" t="str">
        <f>VLOOKUP(Y335,Spp!B:L,11,FALSE)</f>
        <v>LC</v>
      </c>
    </row>
    <row r="336" spans="1:58">
      <c r="A336" s="2" t="s">
        <v>40</v>
      </c>
      <c r="B336" s="2" t="s">
        <v>41</v>
      </c>
      <c r="C336" s="2" t="s">
        <v>42</v>
      </c>
      <c r="D336" s="2" t="s">
        <v>42</v>
      </c>
      <c r="E336" s="2" t="s">
        <v>1483</v>
      </c>
      <c r="F336" s="2" t="s">
        <v>244</v>
      </c>
      <c r="G336" s="22" t="s">
        <v>1482</v>
      </c>
      <c r="H336" s="22">
        <v>1</v>
      </c>
      <c r="I336" s="2">
        <v>1</v>
      </c>
      <c r="K336" s="2">
        <v>50</v>
      </c>
      <c r="L336" s="11">
        <v>41843</v>
      </c>
      <c r="M336" s="2">
        <v>2014</v>
      </c>
      <c r="N336" s="2" t="s">
        <v>517</v>
      </c>
      <c r="O336" s="2" t="s">
        <v>244</v>
      </c>
      <c r="Q336" s="9">
        <v>6.6</v>
      </c>
      <c r="R336" s="2" t="s">
        <v>250</v>
      </c>
      <c r="S336" s="22" t="s">
        <v>516</v>
      </c>
      <c r="T336" s="4" t="s">
        <v>516</v>
      </c>
      <c r="U336" s="4" t="s">
        <v>516</v>
      </c>
      <c r="V336" s="4" t="s">
        <v>516</v>
      </c>
      <c r="W336" s="2">
        <v>10</v>
      </c>
      <c r="X336" s="2" t="s">
        <v>89</v>
      </c>
      <c r="Y336" s="6" t="str">
        <f>VLOOKUP(X336,Spp!A:B,2,FALSE)</f>
        <v>Lutjanus argentiventris</v>
      </c>
      <c r="Z336" s="7">
        <f t="shared" si="35"/>
        <v>6</v>
      </c>
      <c r="AD336" s="2">
        <v>6</v>
      </c>
      <c r="AU336" s="2">
        <f>VLOOKUP(Y336,Spp!B:C,2,FALSE)</f>
        <v>1.7299999999999999E-2</v>
      </c>
      <c r="AV336" s="2">
        <f>VLOOKUP(Y336,Spp!B:D,3,FALSE)</f>
        <v>3</v>
      </c>
      <c r="AW336" s="2">
        <f t="shared" si="36"/>
        <v>556.30312499999991</v>
      </c>
      <c r="AX336" s="2">
        <f t="shared" si="37"/>
        <v>11.126062499999998</v>
      </c>
      <c r="AY336" s="2">
        <f t="shared" si="38"/>
        <v>111.26062499999998</v>
      </c>
      <c r="AZ336" s="2">
        <f t="shared" si="39"/>
        <v>0.11126062499999997</v>
      </c>
      <c r="BA336" s="2">
        <f t="shared" si="40"/>
        <v>0.6</v>
      </c>
      <c r="BB336" s="2">
        <f t="shared" si="34"/>
        <v>0.12</v>
      </c>
      <c r="BC336" s="2">
        <f>VLOOKUP(Y336,Spp!B:H,7,FALSE)</f>
        <v>4</v>
      </c>
      <c r="BD336" s="5" t="str">
        <f>VLOOKUP(Y336,GFQuimbayo!B:C,2,FALSE)</f>
        <v>PS</v>
      </c>
      <c r="BE336" s="5" t="str">
        <f>VLOOKUP(BD336,GFQuimbayo!E:F,2,FALSE)</f>
        <v>Piscivores</v>
      </c>
      <c r="BF336" s="2" t="str">
        <f>VLOOKUP(Y336,Spp!B:L,11,FALSE)</f>
        <v>LC</v>
      </c>
    </row>
    <row r="337" spans="1:58">
      <c r="A337" s="2" t="s">
        <v>40</v>
      </c>
      <c r="B337" s="2" t="s">
        <v>41</v>
      </c>
      <c r="C337" s="2" t="s">
        <v>42</v>
      </c>
      <c r="D337" s="2" t="s">
        <v>42</v>
      </c>
      <c r="E337" s="2" t="s">
        <v>1483</v>
      </c>
      <c r="F337" s="2" t="s">
        <v>244</v>
      </c>
      <c r="G337" s="22" t="s">
        <v>1482</v>
      </c>
      <c r="H337" s="22">
        <v>1</v>
      </c>
      <c r="I337" s="2">
        <v>1</v>
      </c>
      <c r="K337" s="2">
        <v>50</v>
      </c>
      <c r="L337" s="11">
        <v>41843</v>
      </c>
      <c r="M337" s="2">
        <v>2014</v>
      </c>
      <c r="N337" s="2" t="s">
        <v>517</v>
      </c>
      <c r="O337" s="2" t="s">
        <v>244</v>
      </c>
      <c r="Q337" s="9">
        <v>6.6</v>
      </c>
      <c r="R337" s="2" t="s">
        <v>250</v>
      </c>
      <c r="S337" s="22" t="s">
        <v>516</v>
      </c>
      <c r="T337" s="4" t="s">
        <v>516</v>
      </c>
      <c r="U337" s="4" t="s">
        <v>516</v>
      </c>
      <c r="V337" s="4" t="s">
        <v>516</v>
      </c>
      <c r="W337" s="2">
        <v>10</v>
      </c>
      <c r="X337" s="2" t="s">
        <v>251</v>
      </c>
      <c r="Y337" s="6" t="str">
        <f>VLOOKUP(X337,Spp!A:B,2,FALSE)</f>
        <v>Holacanthus passer</v>
      </c>
      <c r="Z337" s="7">
        <f t="shared" si="35"/>
        <v>2</v>
      </c>
      <c r="AE337" s="2">
        <v>2</v>
      </c>
      <c r="AU337" s="2">
        <f>VLOOKUP(Y337,Spp!B:C,2,FALSE)</f>
        <v>2.7130000000000001E-2</v>
      </c>
      <c r="AV337" s="2">
        <f>VLOOKUP(Y337,Spp!B:D,3,FALSE)</f>
        <v>3.0842299999999998</v>
      </c>
      <c r="AW337" s="2">
        <f t="shared" si="36"/>
        <v>1111.855381318609</v>
      </c>
      <c r="AX337" s="2">
        <f t="shared" si="37"/>
        <v>22.237107626372179</v>
      </c>
      <c r="AY337" s="2">
        <f t="shared" si="38"/>
        <v>222.37107626372179</v>
      </c>
      <c r="AZ337" s="2">
        <f t="shared" si="39"/>
        <v>0.2223710762637218</v>
      </c>
      <c r="BA337" s="2">
        <f t="shared" si="40"/>
        <v>0.2</v>
      </c>
      <c r="BB337" s="2">
        <f t="shared" si="34"/>
        <v>0.04</v>
      </c>
      <c r="BC337" s="2">
        <f>VLOOKUP(Y337,Spp!B:H,7,FALSE)</f>
        <v>2.6</v>
      </c>
      <c r="BD337" s="5" t="str">
        <f>VLOOKUP(Y337,GFQuimbayo!B:C,2,FALSE)</f>
        <v>IN</v>
      </c>
      <c r="BE337" s="5" t="str">
        <f>VLOOKUP(BD337,GFQuimbayo!E:F,2,FALSE)</f>
        <v>Invertebrivores</v>
      </c>
      <c r="BF337" s="2" t="str">
        <f>VLOOKUP(Y337,Spp!B:L,11,FALSE)</f>
        <v>LC</v>
      </c>
    </row>
    <row r="338" spans="1:58">
      <c r="A338" s="2" t="s">
        <v>40</v>
      </c>
      <c r="B338" s="2" t="s">
        <v>41</v>
      </c>
      <c r="C338" s="2" t="s">
        <v>42</v>
      </c>
      <c r="D338" s="2" t="s">
        <v>42</v>
      </c>
      <c r="E338" s="2" t="s">
        <v>1483</v>
      </c>
      <c r="F338" s="2" t="s">
        <v>244</v>
      </c>
      <c r="G338" s="22" t="s">
        <v>1482</v>
      </c>
      <c r="H338" s="22">
        <v>1</v>
      </c>
      <c r="I338" s="2">
        <v>1</v>
      </c>
      <c r="K338" s="2">
        <v>50</v>
      </c>
      <c r="L338" s="11">
        <v>41843</v>
      </c>
      <c r="M338" s="2">
        <v>2014</v>
      </c>
      <c r="N338" s="2" t="s">
        <v>517</v>
      </c>
      <c r="O338" s="2" t="s">
        <v>244</v>
      </c>
      <c r="Q338" s="9">
        <v>6.6</v>
      </c>
      <c r="R338" s="2" t="s">
        <v>250</v>
      </c>
      <c r="S338" s="22" t="s">
        <v>516</v>
      </c>
      <c r="T338" s="4" t="s">
        <v>516</v>
      </c>
      <c r="U338" s="4" t="s">
        <v>516</v>
      </c>
      <c r="V338" s="4" t="s">
        <v>516</v>
      </c>
      <c r="W338" s="2">
        <v>10</v>
      </c>
      <c r="X338" s="2" t="s">
        <v>265</v>
      </c>
      <c r="Y338" s="6" t="str">
        <f>VLOOKUP(X338,Spp!A:B,2,FALSE)</f>
        <v>Bodianus diplotaenia</v>
      </c>
      <c r="Z338" s="7">
        <f t="shared" si="35"/>
        <v>2</v>
      </c>
      <c r="AB338" s="2">
        <v>2</v>
      </c>
      <c r="AU338" s="2">
        <f>VLOOKUP(Y338,Spp!B:C,2,FALSE)</f>
        <v>2.01E-2</v>
      </c>
      <c r="AV338" s="2">
        <f>VLOOKUP(Y338,Spp!B:D,3,FALSE)</f>
        <v>2.9992000000000001</v>
      </c>
      <c r="AW338" s="2">
        <f t="shared" si="36"/>
        <v>16.932059824155317</v>
      </c>
      <c r="AX338" s="2">
        <f t="shared" si="37"/>
        <v>0.33864119648310637</v>
      </c>
      <c r="AY338" s="2">
        <f t="shared" si="38"/>
        <v>3.3864119648310638</v>
      </c>
      <c r="AZ338" s="2">
        <f t="shared" si="39"/>
        <v>3.3864119648310638E-3</v>
      </c>
      <c r="BA338" s="2">
        <f t="shared" si="40"/>
        <v>0.2</v>
      </c>
      <c r="BB338" s="2">
        <f t="shared" si="34"/>
        <v>0.04</v>
      </c>
      <c r="BC338" s="2">
        <f>VLOOKUP(Y338,Spp!B:H,7,FALSE)</f>
        <v>3.4</v>
      </c>
      <c r="BD338" s="5" t="str">
        <f>VLOOKUP(Y338,GFQuimbayo!B:C,2,FALSE)</f>
        <v>IN</v>
      </c>
      <c r="BE338" s="5" t="str">
        <f>VLOOKUP(BD338,GFQuimbayo!E:F,2,FALSE)</f>
        <v>Invertebrivores</v>
      </c>
      <c r="BF338" s="2" t="str">
        <f>VLOOKUP(Y338,Spp!B:L,11,FALSE)</f>
        <v>LC</v>
      </c>
    </row>
    <row r="339" spans="1:58">
      <c r="A339" s="2" t="s">
        <v>40</v>
      </c>
      <c r="B339" s="2" t="s">
        <v>41</v>
      </c>
      <c r="C339" s="2" t="s">
        <v>42</v>
      </c>
      <c r="D339" s="2" t="s">
        <v>42</v>
      </c>
      <c r="E339" s="2" t="s">
        <v>1483</v>
      </c>
      <c r="F339" s="2" t="s">
        <v>244</v>
      </c>
      <c r="G339" s="22" t="s">
        <v>1482</v>
      </c>
      <c r="H339" s="22">
        <v>1</v>
      </c>
      <c r="I339" s="2">
        <v>1</v>
      </c>
      <c r="K339" s="2">
        <v>50</v>
      </c>
      <c r="L339" s="11">
        <v>41843</v>
      </c>
      <c r="M339" s="2">
        <v>2014</v>
      </c>
      <c r="N339" s="2" t="s">
        <v>517</v>
      </c>
      <c r="O339" s="2" t="s">
        <v>244</v>
      </c>
      <c r="Q339" s="9">
        <v>6.6</v>
      </c>
      <c r="R339" s="2" t="s">
        <v>250</v>
      </c>
      <c r="S339" s="22" t="s">
        <v>516</v>
      </c>
      <c r="T339" s="4" t="s">
        <v>516</v>
      </c>
      <c r="U339" s="4" t="s">
        <v>516</v>
      </c>
      <c r="V339" s="4" t="s">
        <v>516</v>
      </c>
      <c r="W339" s="2">
        <v>10</v>
      </c>
      <c r="X339" s="2" t="s">
        <v>99</v>
      </c>
      <c r="Y339" s="6" t="str">
        <f>VLOOKUP(X339,Spp!A:B,2,FALSE)</f>
        <v>Abudefduf troschelii</v>
      </c>
      <c r="Z339" s="7">
        <f t="shared" si="35"/>
        <v>30</v>
      </c>
      <c r="AB339" s="2">
        <v>30</v>
      </c>
      <c r="AU339" s="2">
        <f>VLOOKUP(Y339,Spp!B:C,2,FALSE)</f>
        <v>1.6E-2</v>
      </c>
      <c r="AV339" s="2">
        <f>VLOOKUP(Y339,Spp!B:D,3,FALSE)</f>
        <v>3.0516000000000001</v>
      </c>
      <c r="AW339" s="2">
        <f t="shared" si="36"/>
        <v>224.68712578130504</v>
      </c>
      <c r="AX339" s="2">
        <f t="shared" si="37"/>
        <v>4.4937425156261011</v>
      </c>
      <c r="AY339" s="2">
        <f t="shared" si="38"/>
        <v>44.937425156261014</v>
      </c>
      <c r="AZ339" s="2">
        <f t="shared" si="39"/>
        <v>4.4937425156261014E-2</v>
      </c>
      <c r="BA339" s="2">
        <f t="shared" si="40"/>
        <v>3</v>
      </c>
      <c r="BB339" s="2">
        <f t="shared" si="34"/>
        <v>0.6</v>
      </c>
      <c r="BC339" s="2">
        <f>VLOOKUP(Y339,Spp!B:H,7,FALSE)</f>
        <v>3</v>
      </c>
      <c r="BD339" s="5" t="str">
        <f>VLOOKUP(Y339,GFQuimbayo!B:C,2,FALSE)</f>
        <v>PK</v>
      </c>
      <c r="BE339" s="5" t="str">
        <f>VLOOKUP(BD339,GFQuimbayo!E:F,2,FALSE)</f>
        <v>Planktivores</v>
      </c>
      <c r="BF339" s="2" t="str">
        <f>VLOOKUP(Y339,Spp!B:L,11,FALSE)</f>
        <v>LC</v>
      </c>
    </row>
    <row r="340" spans="1:58">
      <c r="A340" s="2" t="s">
        <v>40</v>
      </c>
      <c r="B340" s="2" t="s">
        <v>41</v>
      </c>
      <c r="C340" s="2" t="s">
        <v>42</v>
      </c>
      <c r="D340" s="2" t="s">
        <v>42</v>
      </c>
      <c r="E340" s="2" t="s">
        <v>1483</v>
      </c>
      <c r="F340" s="2" t="s">
        <v>244</v>
      </c>
      <c r="G340" s="22" t="s">
        <v>1482</v>
      </c>
      <c r="H340" s="22">
        <v>1</v>
      </c>
      <c r="I340" s="2">
        <v>1</v>
      </c>
      <c r="K340" s="2">
        <v>50</v>
      </c>
      <c r="L340" s="11">
        <v>41843</v>
      </c>
      <c r="M340" s="2">
        <v>2014</v>
      </c>
      <c r="N340" s="2" t="s">
        <v>517</v>
      </c>
      <c r="O340" s="2" t="s">
        <v>244</v>
      </c>
      <c r="Q340" s="9">
        <v>6.6</v>
      </c>
      <c r="R340" s="2" t="s">
        <v>250</v>
      </c>
      <c r="S340" s="22" t="s">
        <v>516</v>
      </c>
      <c r="T340" s="4" t="s">
        <v>516</v>
      </c>
      <c r="U340" s="4" t="s">
        <v>516</v>
      </c>
      <c r="V340" s="4" t="s">
        <v>516</v>
      </c>
      <c r="W340" s="2">
        <v>10</v>
      </c>
      <c r="X340" s="2" t="s">
        <v>272</v>
      </c>
      <c r="Y340" s="6" t="str">
        <f>VLOOKUP(X340,Spp!A:B,2,FALSE)</f>
        <v>Kyphosus analogus</v>
      </c>
      <c r="Z340" s="7">
        <f t="shared" si="35"/>
        <v>10</v>
      </c>
      <c r="AD340" s="2">
        <v>10</v>
      </c>
      <c r="AU340" s="2">
        <f>VLOOKUP(Y340,Spp!B:C,2,FALSE)</f>
        <v>2.18E-2</v>
      </c>
      <c r="AV340" s="2">
        <f>VLOOKUP(Y340,Spp!B:D,3,FALSE)</f>
        <v>3.0053000000000001</v>
      </c>
      <c r="AW340" s="2">
        <f t="shared" si="36"/>
        <v>1186.2022441260499</v>
      </c>
      <c r="AX340" s="2">
        <f t="shared" si="37"/>
        <v>23.724044882521</v>
      </c>
      <c r="AY340" s="2">
        <f t="shared" si="38"/>
        <v>237.24044882521</v>
      </c>
      <c r="AZ340" s="2">
        <f t="shared" si="39"/>
        <v>0.23724044882521</v>
      </c>
      <c r="BA340" s="2">
        <f t="shared" si="40"/>
        <v>1</v>
      </c>
      <c r="BB340" s="2">
        <f t="shared" si="34"/>
        <v>0.2</v>
      </c>
      <c r="BC340" s="2">
        <f>VLOOKUP(Y340,Spp!B:H,7,FALSE)</f>
        <v>2</v>
      </c>
      <c r="BD340" s="5" t="str">
        <f>VLOOKUP(Y340,GFQuimbayo!B:C,2,FALSE)</f>
        <v>HM</v>
      </c>
      <c r="BE340" s="5" t="str">
        <f>VLOOKUP(BD340,GFQuimbayo!E:F,2,FALSE)</f>
        <v>Macroalgae feeders</v>
      </c>
      <c r="BF340" s="2" t="str">
        <f>VLOOKUP(Y340,Spp!B:L,11,FALSE)</f>
        <v>LC</v>
      </c>
    </row>
    <row r="341" spans="1:58">
      <c r="A341" s="2" t="s">
        <v>40</v>
      </c>
      <c r="B341" s="2" t="s">
        <v>41</v>
      </c>
      <c r="C341" s="2" t="s">
        <v>42</v>
      </c>
      <c r="D341" s="2" t="s">
        <v>42</v>
      </c>
      <c r="E341" s="2" t="s">
        <v>1483</v>
      </c>
      <c r="F341" s="2" t="s">
        <v>244</v>
      </c>
      <c r="G341" s="22" t="s">
        <v>1482</v>
      </c>
      <c r="H341" s="22">
        <v>1</v>
      </c>
      <c r="I341" s="2">
        <v>1</v>
      </c>
      <c r="K341" s="2">
        <v>50</v>
      </c>
      <c r="L341" s="11">
        <v>41843</v>
      </c>
      <c r="M341" s="2">
        <v>2014</v>
      </c>
      <c r="N341" s="2" t="s">
        <v>517</v>
      </c>
      <c r="O341" s="2" t="s">
        <v>244</v>
      </c>
      <c r="Q341" s="9">
        <v>6.6</v>
      </c>
      <c r="R341" s="2" t="s">
        <v>250</v>
      </c>
      <c r="S341" s="22" t="s">
        <v>516</v>
      </c>
      <c r="T341" s="4" t="s">
        <v>516</v>
      </c>
      <c r="U341" s="4" t="s">
        <v>516</v>
      </c>
      <c r="V341" s="4" t="s">
        <v>516</v>
      </c>
      <c r="W341" s="2">
        <v>10</v>
      </c>
      <c r="X341" s="2" t="s">
        <v>109</v>
      </c>
      <c r="Y341" s="6" t="str">
        <f>VLOOKUP(X341,Spp!A:B,2,FALSE)</f>
        <v>Chromis atrilobata</v>
      </c>
      <c r="Z341" s="7">
        <f t="shared" si="35"/>
        <v>100</v>
      </c>
      <c r="AA341" s="2">
        <v>100</v>
      </c>
      <c r="AU341" s="2">
        <f>VLOOKUP(Y341,Spp!B:C,2,FALSE)</f>
        <v>5.2300000000000003E-3</v>
      </c>
      <c r="AV341" s="2">
        <f>VLOOKUP(Y341,Spp!B:D,3,FALSE)</f>
        <v>3.41655</v>
      </c>
      <c r="AW341" s="2">
        <f t="shared" si="36"/>
        <v>11.969709916520687</v>
      </c>
      <c r="AX341" s="2">
        <f t="shared" si="37"/>
        <v>0.23939419833041373</v>
      </c>
      <c r="AY341" s="2">
        <f t="shared" si="38"/>
        <v>2.3939419833041371</v>
      </c>
      <c r="AZ341" s="2">
        <f t="shared" si="39"/>
        <v>2.393941983304137E-3</v>
      </c>
      <c r="BA341" s="2">
        <f t="shared" si="40"/>
        <v>10</v>
      </c>
      <c r="BB341" s="2">
        <f t="shared" si="34"/>
        <v>2</v>
      </c>
      <c r="BC341" s="2">
        <f>VLOOKUP(Y341,Spp!B:H,7,FALSE)</f>
        <v>3.4</v>
      </c>
      <c r="BD341" s="5" t="str">
        <f>VLOOKUP(Y341,GFQuimbayo!B:C,2,FALSE)</f>
        <v>PK</v>
      </c>
      <c r="BE341" s="5" t="str">
        <f>VLOOKUP(BD341,GFQuimbayo!E:F,2,FALSE)</f>
        <v>Planktivores</v>
      </c>
      <c r="BF341" s="2" t="str">
        <f>VLOOKUP(Y341,Spp!B:L,11,FALSE)</f>
        <v>LC</v>
      </c>
    </row>
    <row r="342" spans="1:58">
      <c r="A342" s="2" t="s">
        <v>40</v>
      </c>
      <c r="B342" s="2" t="s">
        <v>41</v>
      </c>
      <c r="C342" s="2" t="s">
        <v>42</v>
      </c>
      <c r="D342" s="2" t="s">
        <v>42</v>
      </c>
      <c r="E342" s="2" t="s">
        <v>1483</v>
      </c>
      <c r="F342" s="2" t="s">
        <v>244</v>
      </c>
      <c r="G342" s="22" t="s">
        <v>1482</v>
      </c>
      <c r="H342" s="22">
        <v>1</v>
      </c>
      <c r="I342" s="2">
        <v>1</v>
      </c>
      <c r="K342" s="2">
        <v>50</v>
      </c>
      <c r="L342" s="11">
        <v>41843</v>
      </c>
      <c r="M342" s="2">
        <v>2014</v>
      </c>
      <c r="N342" s="2" t="s">
        <v>517</v>
      </c>
      <c r="O342" s="2" t="s">
        <v>244</v>
      </c>
      <c r="Q342" s="9">
        <v>6.6</v>
      </c>
      <c r="R342" s="2" t="s">
        <v>250</v>
      </c>
      <c r="S342" s="22" t="s">
        <v>516</v>
      </c>
      <c r="T342" s="4" t="s">
        <v>516</v>
      </c>
      <c r="U342" s="4" t="s">
        <v>516</v>
      </c>
      <c r="V342" s="4" t="s">
        <v>516</v>
      </c>
      <c r="W342" s="2">
        <v>10</v>
      </c>
      <c r="X342" s="2" t="s">
        <v>68</v>
      </c>
      <c r="Y342" s="6" t="str">
        <f>VLOOKUP(X342,Spp!A:B,2,FALSE)</f>
        <v>Pseudobalistes naufragium</v>
      </c>
      <c r="Z342" s="7">
        <f t="shared" si="35"/>
        <v>1</v>
      </c>
      <c r="AF342" s="2">
        <v>1</v>
      </c>
      <c r="AU342" s="2">
        <f>VLOOKUP(Y342,Spp!B:C,2,FALSE)</f>
        <v>0.12970000000000001</v>
      </c>
      <c r="AV342" s="2">
        <f>VLOOKUP(Y342,Spp!B:D,3,FALSE)</f>
        <v>2.6061000000000001</v>
      </c>
      <c r="AW342" s="2">
        <f t="shared" si="36"/>
        <v>1370.6788340202925</v>
      </c>
      <c r="AX342" s="2">
        <f t="shared" si="37"/>
        <v>27.41357668040585</v>
      </c>
      <c r="AY342" s="2">
        <f t="shared" si="38"/>
        <v>274.13576680405851</v>
      </c>
      <c r="AZ342" s="2">
        <f t="shared" si="39"/>
        <v>0.27413576680405849</v>
      </c>
      <c r="BA342" s="2">
        <f t="shared" si="40"/>
        <v>0.1</v>
      </c>
      <c r="BB342" s="2">
        <f t="shared" si="34"/>
        <v>0.02</v>
      </c>
      <c r="BC342" s="2">
        <f>VLOOKUP(Y342,Spp!B:H,7,FALSE)</f>
        <v>3.8</v>
      </c>
      <c r="BD342" s="5" t="str">
        <f>VLOOKUP(Y342,GFQuimbayo!B:C,2,FALSE)</f>
        <v>IN</v>
      </c>
      <c r="BE342" s="5" t="str">
        <f>VLOOKUP(BD342,GFQuimbayo!E:F,2,FALSE)</f>
        <v>Invertebrivores</v>
      </c>
      <c r="BF342" s="2" t="str">
        <f>VLOOKUP(Y342,Spp!B:L,11,FALSE)</f>
        <v>LC</v>
      </c>
    </row>
    <row r="343" spans="1:58">
      <c r="A343" s="2" t="s">
        <v>40</v>
      </c>
      <c r="B343" s="2" t="s">
        <v>41</v>
      </c>
      <c r="C343" s="2" t="s">
        <v>42</v>
      </c>
      <c r="D343" s="2" t="s">
        <v>42</v>
      </c>
      <c r="E343" s="2" t="s">
        <v>1483</v>
      </c>
      <c r="F343" s="2" t="s">
        <v>244</v>
      </c>
      <c r="G343" s="22" t="s">
        <v>1482</v>
      </c>
      <c r="H343" s="22">
        <v>1</v>
      </c>
      <c r="I343" s="2">
        <v>1</v>
      </c>
      <c r="K343" s="2">
        <v>50</v>
      </c>
      <c r="L343" s="11">
        <v>41843</v>
      </c>
      <c r="M343" s="2">
        <v>2014</v>
      </c>
      <c r="N343" s="2" t="s">
        <v>517</v>
      </c>
      <c r="O343" s="2" t="s">
        <v>244</v>
      </c>
      <c r="Q343" s="9">
        <v>6.6</v>
      </c>
      <c r="R343" s="2" t="s">
        <v>250</v>
      </c>
      <c r="S343" s="22" t="s">
        <v>516</v>
      </c>
      <c r="T343" s="4" t="s">
        <v>516</v>
      </c>
      <c r="U343" s="4" t="s">
        <v>516</v>
      </c>
      <c r="V343" s="4" t="s">
        <v>516</v>
      </c>
      <c r="W343" s="2">
        <v>10</v>
      </c>
      <c r="X343" s="2" t="s">
        <v>256</v>
      </c>
      <c r="Y343" s="6" t="str">
        <f>VLOOKUP(X343,Spp!A:B,2,FALSE)</f>
        <v>Fistularia commersonii</v>
      </c>
      <c r="Z343" s="7">
        <f t="shared" si="35"/>
        <v>1</v>
      </c>
      <c r="AF343" s="2">
        <v>1</v>
      </c>
      <c r="AU343" s="2">
        <f>VLOOKUP(Y343,Spp!B:C,2,FALSE)</f>
        <v>5.9999999999999995E-4</v>
      </c>
      <c r="AV343" s="2">
        <f>VLOOKUP(Y343,Spp!B:D,3,FALSE)</f>
        <v>3</v>
      </c>
      <c r="AW343" s="2">
        <f t="shared" si="36"/>
        <v>25.724999999999998</v>
      </c>
      <c r="AX343" s="2">
        <f t="shared" si="37"/>
        <v>0.51449999999999996</v>
      </c>
      <c r="AY343" s="2">
        <f t="shared" si="38"/>
        <v>5.1449999999999996</v>
      </c>
      <c r="AZ343" s="2">
        <f t="shared" si="39"/>
        <v>5.1449999999999994E-3</v>
      </c>
      <c r="BA343" s="2">
        <f t="shared" si="40"/>
        <v>0.1</v>
      </c>
      <c r="BB343" s="2">
        <f t="shared" si="34"/>
        <v>0.02</v>
      </c>
      <c r="BC343" s="2">
        <f>VLOOKUP(Y343,Spp!B:H,7,FALSE)</f>
        <v>4.3</v>
      </c>
      <c r="BD343" s="5" t="str">
        <f>VLOOKUP(Y343,GFQuimbayo!B:C,2,FALSE)</f>
        <v>PS</v>
      </c>
      <c r="BE343" s="5" t="str">
        <f>VLOOKUP(BD343,GFQuimbayo!E:F,2,FALSE)</f>
        <v>Piscivores</v>
      </c>
      <c r="BF343" s="2" t="str">
        <f>VLOOKUP(Y343,Spp!B:L,11,FALSE)</f>
        <v>NE</v>
      </c>
    </row>
    <row r="344" spans="1:58">
      <c r="A344" s="2" t="s">
        <v>40</v>
      </c>
      <c r="B344" s="2" t="s">
        <v>41</v>
      </c>
      <c r="C344" s="2" t="s">
        <v>42</v>
      </c>
      <c r="D344" s="2" t="s">
        <v>42</v>
      </c>
      <c r="E344" s="2" t="s">
        <v>1483</v>
      </c>
      <c r="F344" s="2" t="s">
        <v>244</v>
      </c>
      <c r="G344" s="22" t="s">
        <v>1482</v>
      </c>
      <c r="H344" s="22">
        <v>2</v>
      </c>
      <c r="I344" s="2">
        <v>2</v>
      </c>
      <c r="K344" s="2">
        <v>50</v>
      </c>
      <c r="L344" s="11">
        <v>41843</v>
      </c>
      <c r="M344" s="2">
        <v>2014</v>
      </c>
      <c r="N344" s="2" t="s">
        <v>517</v>
      </c>
      <c r="O344" s="2" t="s">
        <v>244</v>
      </c>
      <c r="Q344" s="9">
        <v>6.6</v>
      </c>
      <c r="R344" s="2" t="s">
        <v>250</v>
      </c>
      <c r="S344" s="22" t="s">
        <v>516</v>
      </c>
      <c r="T344" s="4" t="s">
        <v>516</v>
      </c>
      <c r="U344" s="4" t="s">
        <v>516</v>
      </c>
      <c r="V344" s="4" t="s">
        <v>516</v>
      </c>
      <c r="W344" s="2">
        <v>10</v>
      </c>
      <c r="X344" s="2" t="s">
        <v>273</v>
      </c>
      <c r="Y344" s="6" t="str">
        <f>VLOOKUP(X344,Spp!A:B,2,FALSE)</f>
        <v>Haemulon flaviguttatum</v>
      </c>
      <c r="Z344" s="7">
        <f t="shared" si="35"/>
        <v>60</v>
      </c>
      <c r="AE344" s="2">
        <v>60</v>
      </c>
      <c r="AU344" s="2">
        <f>VLOOKUP(Y344,Spp!B:C,2,FALSE)</f>
        <v>0.10299999999999999</v>
      </c>
      <c r="AV344" s="2">
        <f>VLOOKUP(Y344,Spp!B:D,3,FALSE)</f>
        <v>2.6</v>
      </c>
      <c r="AW344" s="2">
        <f t="shared" si="36"/>
        <v>26646.029086969702</v>
      </c>
      <c r="AX344" s="2">
        <f t="shared" si="37"/>
        <v>532.92058173939404</v>
      </c>
      <c r="AY344" s="2">
        <f t="shared" si="38"/>
        <v>5329.2058173939404</v>
      </c>
      <c r="AZ344" s="2">
        <f t="shared" si="39"/>
        <v>5.3292058173939401</v>
      </c>
      <c r="BA344" s="2">
        <f t="shared" si="40"/>
        <v>6</v>
      </c>
      <c r="BB344" s="2">
        <f t="shared" si="34"/>
        <v>1.2</v>
      </c>
      <c r="BC344" s="2">
        <f>VLOOKUP(Y344,Spp!B:H,7,FALSE)</f>
        <v>4.2</v>
      </c>
      <c r="BD344" s="5" t="str">
        <f>VLOOKUP(Y344,GFQuimbayo!B:C,2,FALSE)</f>
        <v>PS</v>
      </c>
      <c r="BE344" s="5" t="str">
        <f>VLOOKUP(BD344,GFQuimbayo!E:F,2,FALSE)</f>
        <v>Piscivores</v>
      </c>
      <c r="BF344" s="2" t="str">
        <f>VLOOKUP(Y344,Spp!B:L,11,FALSE)</f>
        <v>LC</v>
      </c>
    </row>
    <row r="345" spans="1:58">
      <c r="A345" s="2" t="s">
        <v>40</v>
      </c>
      <c r="B345" s="2" t="s">
        <v>41</v>
      </c>
      <c r="C345" s="2" t="s">
        <v>42</v>
      </c>
      <c r="D345" s="2" t="s">
        <v>42</v>
      </c>
      <c r="E345" s="2" t="s">
        <v>1483</v>
      </c>
      <c r="F345" s="2" t="s">
        <v>244</v>
      </c>
      <c r="G345" s="22" t="s">
        <v>1482</v>
      </c>
      <c r="H345" s="22">
        <v>2</v>
      </c>
      <c r="I345" s="2">
        <v>2</v>
      </c>
      <c r="K345" s="2">
        <v>50</v>
      </c>
      <c r="L345" s="11">
        <v>41843</v>
      </c>
      <c r="M345" s="2">
        <v>2014</v>
      </c>
      <c r="N345" s="2" t="s">
        <v>517</v>
      </c>
      <c r="O345" s="2" t="s">
        <v>244</v>
      </c>
      <c r="Q345" s="9">
        <v>6.6</v>
      </c>
      <c r="R345" s="2" t="s">
        <v>250</v>
      </c>
      <c r="S345" s="22" t="s">
        <v>516</v>
      </c>
      <c r="T345" s="4" t="s">
        <v>516</v>
      </c>
      <c r="U345" s="4" t="s">
        <v>516</v>
      </c>
      <c r="V345" s="4" t="s">
        <v>516</v>
      </c>
      <c r="W345" s="2">
        <v>10</v>
      </c>
      <c r="X345" s="2" t="s">
        <v>256</v>
      </c>
      <c r="Y345" s="6" t="str">
        <f>VLOOKUP(X345,Spp!A:B,2,FALSE)</f>
        <v>Fistularia commersonii</v>
      </c>
      <c r="Z345" s="7">
        <f t="shared" si="35"/>
        <v>3</v>
      </c>
      <c r="AE345" s="2">
        <v>3</v>
      </c>
      <c r="AU345" s="2">
        <f>VLOOKUP(Y345,Spp!B:C,2,FALSE)</f>
        <v>5.9999999999999995E-4</v>
      </c>
      <c r="AV345" s="2">
        <f>VLOOKUP(Y345,Spp!B:D,3,FALSE)</f>
        <v>3</v>
      </c>
      <c r="AW345" s="2">
        <f t="shared" si="36"/>
        <v>28.125</v>
      </c>
      <c r="AX345" s="2">
        <f t="shared" si="37"/>
        <v>0.5625</v>
      </c>
      <c r="AY345" s="2">
        <f t="shared" si="38"/>
        <v>5.625</v>
      </c>
      <c r="AZ345" s="2">
        <f t="shared" si="39"/>
        <v>5.6249999999999998E-3</v>
      </c>
      <c r="BA345" s="2">
        <f t="shared" si="40"/>
        <v>0.3</v>
      </c>
      <c r="BB345" s="2">
        <f t="shared" si="34"/>
        <v>0.06</v>
      </c>
      <c r="BC345" s="2">
        <f>VLOOKUP(Y345,Spp!B:H,7,FALSE)</f>
        <v>4.3</v>
      </c>
      <c r="BD345" s="5" t="str">
        <f>VLOOKUP(Y345,GFQuimbayo!B:C,2,FALSE)</f>
        <v>PS</v>
      </c>
      <c r="BE345" s="5" t="str">
        <f>VLOOKUP(BD345,GFQuimbayo!E:F,2,FALSE)</f>
        <v>Piscivores</v>
      </c>
      <c r="BF345" s="2" t="str">
        <f>VLOOKUP(Y345,Spp!B:L,11,FALSE)</f>
        <v>NE</v>
      </c>
    </row>
    <row r="346" spans="1:58">
      <c r="A346" s="2" t="s">
        <v>40</v>
      </c>
      <c r="B346" s="2" t="s">
        <v>41</v>
      </c>
      <c r="C346" s="2" t="s">
        <v>42</v>
      </c>
      <c r="D346" s="2" t="s">
        <v>42</v>
      </c>
      <c r="E346" s="2" t="s">
        <v>1483</v>
      </c>
      <c r="F346" s="2" t="s">
        <v>244</v>
      </c>
      <c r="G346" s="22" t="s">
        <v>1482</v>
      </c>
      <c r="H346" s="22">
        <v>2</v>
      </c>
      <c r="I346" s="2">
        <v>2</v>
      </c>
      <c r="K346" s="2">
        <v>50</v>
      </c>
      <c r="L346" s="11">
        <v>41843</v>
      </c>
      <c r="M346" s="2">
        <v>2014</v>
      </c>
      <c r="N346" s="2" t="s">
        <v>517</v>
      </c>
      <c r="O346" s="2" t="s">
        <v>244</v>
      </c>
      <c r="Q346" s="9">
        <v>6.6</v>
      </c>
      <c r="R346" s="2" t="s">
        <v>250</v>
      </c>
      <c r="S346" s="22" t="s">
        <v>516</v>
      </c>
      <c r="T346" s="4" t="s">
        <v>516</v>
      </c>
      <c r="U346" s="4" t="s">
        <v>516</v>
      </c>
      <c r="V346" s="4" t="s">
        <v>516</v>
      </c>
      <c r="W346" s="2">
        <v>10</v>
      </c>
      <c r="X346" s="2" t="s">
        <v>72</v>
      </c>
      <c r="Y346" s="6" t="str">
        <f>VLOOKUP(X346,Spp!A:B,2,FALSE)</f>
        <v>Scarus ghobban</v>
      </c>
      <c r="Z346" s="7">
        <f t="shared" si="35"/>
        <v>3</v>
      </c>
      <c r="AE346" s="2">
        <v>3</v>
      </c>
      <c r="AU346" s="2">
        <f>VLOOKUP(Y346,Spp!B:C,2,FALSE)</f>
        <v>2.3300000000000001E-2</v>
      </c>
      <c r="AV346" s="2">
        <f>VLOOKUP(Y346,Spp!B:D,3,FALSE)</f>
        <v>2.919</v>
      </c>
      <c r="AW346" s="2">
        <f t="shared" si="36"/>
        <v>841.51926166488704</v>
      </c>
      <c r="AX346" s="2">
        <f t="shared" si="37"/>
        <v>16.83038523329774</v>
      </c>
      <c r="AY346" s="2">
        <f t="shared" si="38"/>
        <v>168.30385233297739</v>
      </c>
      <c r="AZ346" s="2">
        <f t="shared" si="39"/>
        <v>0.16830385233297737</v>
      </c>
      <c r="BA346" s="2">
        <f t="shared" si="40"/>
        <v>0.3</v>
      </c>
      <c r="BB346" s="2">
        <f t="shared" ref="BB346:BB409" si="41">Z346/K346</f>
        <v>0.06</v>
      </c>
      <c r="BC346" s="2">
        <f>VLOOKUP(Y346,Spp!B:H,7,FALSE)</f>
        <v>2</v>
      </c>
      <c r="BD346" s="5" t="str">
        <f>VLOOKUP(Y346,GFQuimbayo!B:C,2,FALSE)</f>
        <v>HM</v>
      </c>
      <c r="BE346" s="5" t="str">
        <f>VLOOKUP(BD346,GFQuimbayo!E:F,2,FALSE)</f>
        <v>Macroalgae feeders</v>
      </c>
      <c r="BF346" s="2" t="str">
        <f>VLOOKUP(Y346,Spp!B:L,11,FALSE)</f>
        <v>LC</v>
      </c>
    </row>
    <row r="347" spans="1:58">
      <c r="A347" s="2" t="s">
        <v>40</v>
      </c>
      <c r="B347" s="2" t="s">
        <v>41</v>
      </c>
      <c r="C347" s="2" t="s">
        <v>42</v>
      </c>
      <c r="D347" s="2" t="s">
        <v>42</v>
      </c>
      <c r="E347" s="2" t="s">
        <v>1483</v>
      </c>
      <c r="F347" s="2" t="s">
        <v>244</v>
      </c>
      <c r="G347" s="22" t="s">
        <v>1482</v>
      </c>
      <c r="H347" s="22">
        <v>2</v>
      </c>
      <c r="I347" s="2">
        <v>2</v>
      </c>
      <c r="K347" s="2">
        <v>50</v>
      </c>
      <c r="L347" s="11">
        <v>41843</v>
      </c>
      <c r="M347" s="2">
        <v>2014</v>
      </c>
      <c r="N347" s="2" t="s">
        <v>517</v>
      </c>
      <c r="O347" s="2" t="s">
        <v>244</v>
      </c>
      <c r="Q347" s="9">
        <v>6.6</v>
      </c>
      <c r="R347" s="2" t="s">
        <v>250</v>
      </c>
      <c r="S347" s="22" t="s">
        <v>516</v>
      </c>
      <c r="T347" s="4" t="s">
        <v>516</v>
      </c>
      <c r="U347" s="4" t="s">
        <v>516</v>
      </c>
      <c r="V347" s="4" t="s">
        <v>516</v>
      </c>
      <c r="W347" s="2">
        <v>10</v>
      </c>
      <c r="X347" s="2" t="s">
        <v>82</v>
      </c>
      <c r="Y347" s="6" t="str">
        <f>VLOOKUP(X347,Spp!A:B,2,FALSE)</f>
        <v>Odontoscion xanthops</v>
      </c>
      <c r="Z347" s="7">
        <f t="shared" si="35"/>
        <v>1</v>
      </c>
      <c r="AD347" s="2">
        <v>1</v>
      </c>
      <c r="AU347" s="2">
        <f>VLOOKUP(Y347,Spp!B:C,2,FALSE)</f>
        <v>9.3299999999999998E-3</v>
      </c>
      <c r="AV347" s="2">
        <f>VLOOKUP(Y347,Spp!B:D,3,FALSE)</f>
        <v>3.09</v>
      </c>
      <c r="AW347" s="2">
        <f t="shared" si="36"/>
        <v>64.694776102718876</v>
      </c>
      <c r="AX347" s="2">
        <f t="shared" si="37"/>
        <v>1.2938955220543775</v>
      </c>
      <c r="AY347" s="2">
        <f t="shared" si="38"/>
        <v>12.938955220543775</v>
      </c>
      <c r="AZ347" s="2">
        <f t="shared" si="39"/>
        <v>1.2938955220543774E-2</v>
      </c>
      <c r="BA347" s="2">
        <f t="shared" si="40"/>
        <v>0.1</v>
      </c>
      <c r="BB347" s="2">
        <f t="shared" si="41"/>
        <v>0.02</v>
      </c>
      <c r="BC347" s="2">
        <f>VLOOKUP(Y347,Spp!B:H,7,FALSE)</f>
        <v>3.7</v>
      </c>
      <c r="BD347" s="5" t="str">
        <f>VLOOKUP(Y347,GFQuimbayo!B:C,2,FALSE)</f>
        <v>PK</v>
      </c>
      <c r="BE347" s="5" t="str">
        <f>VLOOKUP(BD347,GFQuimbayo!E:F,2,FALSE)</f>
        <v>Planktivores</v>
      </c>
      <c r="BF347" s="2" t="str">
        <f>VLOOKUP(Y347,Spp!B:L,11,FALSE)</f>
        <v>LC</v>
      </c>
    </row>
    <row r="348" spans="1:58">
      <c r="A348" s="2" t="s">
        <v>40</v>
      </c>
      <c r="B348" s="2" t="s">
        <v>41</v>
      </c>
      <c r="C348" s="2" t="s">
        <v>42</v>
      </c>
      <c r="D348" s="2" t="s">
        <v>42</v>
      </c>
      <c r="E348" s="2" t="s">
        <v>1483</v>
      </c>
      <c r="F348" s="2" t="s">
        <v>244</v>
      </c>
      <c r="G348" s="22" t="s">
        <v>1482</v>
      </c>
      <c r="H348" s="22">
        <v>2</v>
      </c>
      <c r="I348" s="2">
        <v>2</v>
      </c>
      <c r="K348" s="2">
        <v>50</v>
      </c>
      <c r="L348" s="11">
        <v>41843</v>
      </c>
      <c r="M348" s="2">
        <v>2014</v>
      </c>
      <c r="N348" s="2" t="s">
        <v>517</v>
      </c>
      <c r="O348" s="2" t="s">
        <v>244</v>
      </c>
      <c r="Q348" s="9">
        <v>6.6</v>
      </c>
      <c r="R348" s="2" t="s">
        <v>250</v>
      </c>
      <c r="S348" s="22" t="s">
        <v>516</v>
      </c>
      <c r="T348" s="4" t="s">
        <v>516</v>
      </c>
      <c r="U348" s="4" t="s">
        <v>516</v>
      </c>
      <c r="V348" s="4" t="s">
        <v>516</v>
      </c>
      <c r="W348" s="2">
        <v>10</v>
      </c>
      <c r="X348" s="2" t="s">
        <v>257</v>
      </c>
      <c r="Y348" s="6" t="str">
        <f>VLOOKUP(X348,Spp!A:B,2,FALSE)</f>
        <v>Acanthurus xanthopterus</v>
      </c>
      <c r="Z348" s="7">
        <f t="shared" si="35"/>
        <v>10</v>
      </c>
      <c r="AE348" s="2">
        <v>10</v>
      </c>
      <c r="AU348" s="2">
        <f>VLOOKUP(Y348,Spp!B:C,2,FALSE)</f>
        <v>2.673E-2</v>
      </c>
      <c r="AV348" s="2">
        <f>VLOOKUP(Y348,Spp!B:D,3,FALSE)</f>
        <v>2.9844900000000001</v>
      </c>
      <c r="AW348" s="2">
        <f t="shared" si="36"/>
        <v>3973.1680571198794</v>
      </c>
      <c r="AX348" s="2">
        <f t="shared" si="37"/>
        <v>79.463361142397588</v>
      </c>
      <c r="AY348" s="2">
        <f t="shared" si="38"/>
        <v>794.63361142397594</v>
      </c>
      <c r="AZ348" s="2">
        <f t="shared" si="39"/>
        <v>0.79463361142397593</v>
      </c>
      <c r="BA348" s="2">
        <f t="shared" si="40"/>
        <v>1</v>
      </c>
      <c r="BB348" s="2">
        <f t="shared" si="41"/>
        <v>0.2</v>
      </c>
      <c r="BC348" s="2">
        <f>VLOOKUP(Y348,Spp!B:H,7,FALSE)</f>
        <v>2.9</v>
      </c>
      <c r="BD348" s="5" t="str">
        <f>VLOOKUP(Y348,GFQuimbayo!B:C,2,FALSE)</f>
        <v>HD</v>
      </c>
      <c r="BE348" s="5" t="str">
        <f>VLOOKUP(BD348,GFQuimbayo!E:F,2,FALSE)</f>
        <v>Detritivores</v>
      </c>
      <c r="BF348" s="2" t="str">
        <f>VLOOKUP(Y348,Spp!B:L,11,FALSE)</f>
        <v>LC</v>
      </c>
    </row>
    <row r="349" spans="1:58">
      <c r="A349" s="2" t="s">
        <v>40</v>
      </c>
      <c r="B349" s="2" t="s">
        <v>41</v>
      </c>
      <c r="C349" s="2" t="s">
        <v>42</v>
      </c>
      <c r="D349" s="2" t="s">
        <v>42</v>
      </c>
      <c r="E349" s="2" t="s">
        <v>1483</v>
      </c>
      <c r="F349" s="2" t="s">
        <v>244</v>
      </c>
      <c r="G349" s="22" t="s">
        <v>1482</v>
      </c>
      <c r="H349" s="22">
        <v>2</v>
      </c>
      <c r="I349" s="2">
        <v>2</v>
      </c>
      <c r="K349" s="2">
        <v>50</v>
      </c>
      <c r="L349" s="11">
        <v>41843</v>
      </c>
      <c r="M349" s="2">
        <v>2014</v>
      </c>
      <c r="N349" s="2" t="s">
        <v>517</v>
      </c>
      <c r="O349" s="2" t="s">
        <v>244</v>
      </c>
      <c r="Q349" s="9">
        <v>6.6</v>
      </c>
      <c r="R349" s="2" t="s">
        <v>250</v>
      </c>
      <c r="S349" s="22" t="s">
        <v>516</v>
      </c>
      <c r="T349" s="4" t="s">
        <v>516</v>
      </c>
      <c r="U349" s="4" t="s">
        <v>516</v>
      </c>
      <c r="V349" s="4" t="s">
        <v>516</v>
      </c>
      <c r="W349" s="2">
        <v>10</v>
      </c>
      <c r="X349" s="2" t="s">
        <v>49</v>
      </c>
      <c r="Y349" s="6" t="str">
        <f>VLOOKUP(X349,Spp!A:B,2,FALSE)</f>
        <v>Lutjanus novemfasciatus</v>
      </c>
      <c r="Z349" s="7">
        <f t="shared" si="35"/>
        <v>5</v>
      </c>
      <c r="AE349" s="2">
        <v>5</v>
      </c>
      <c r="AU349" s="2">
        <f>VLOOKUP(Y349,Spp!B:C,2,FALSE)</f>
        <v>1.4500000000000001E-2</v>
      </c>
      <c r="AV349" s="2">
        <f>VLOOKUP(Y349,Spp!B:D,3,FALSE)</f>
        <v>3</v>
      </c>
      <c r="AW349" s="2">
        <f t="shared" si="36"/>
        <v>1132.8125</v>
      </c>
      <c r="AX349" s="2">
        <f t="shared" si="37"/>
        <v>22.65625</v>
      </c>
      <c r="AY349" s="2">
        <f t="shared" si="38"/>
        <v>226.5625</v>
      </c>
      <c r="AZ349" s="2">
        <f t="shared" si="39"/>
        <v>0.2265625</v>
      </c>
      <c r="BA349" s="2">
        <f t="shared" si="40"/>
        <v>0.5</v>
      </c>
      <c r="BB349" s="2">
        <f t="shared" si="41"/>
        <v>0.1</v>
      </c>
      <c r="BC349" s="2">
        <f>VLOOKUP(Y349,Spp!B:H,7,FALSE)</f>
        <v>4</v>
      </c>
      <c r="BD349" s="5" t="str">
        <f>VLOOKUP(Y349,GFQuimbayo!B:C,2,FALSE)</f>
        <v>PS</v>
      </c>
      <c r="BE349" s="5" t="str">
        <f>VLOOKUP(BD349,GFQuimbayo!E:F,2,FALSE)</f>
        <v>Piscivores</v>
      </c>
      <c r="BF349" s="2" t="str">
        <f>VLOOKUP(Y349,Spp!B:L,11,FALSE)</f>
        <v>LC</v>
      </c>
    </row>
    <row r="350" spans="1:58">
      <c r="A350" s="2" t="s">
        <v>40</v>
      </c>
      <c r="B350" s="2" t="s">
        <v>41</v>
      </c>
      <c r="C350" s="2" t="s">
        <v>42</v>
      </c>
      <c r="D350" s="2" t="s">
        <v>42</v>
      </c>
      <c r="E350" s="2" t="s">
        <v>1483</v>
      </c>
      <c r="F350" s="2" t="s">
        <v>244</v>
      </c>
      <c r="G350" s="22" t="s">
        <v>1482</v>
      </c>
      <c r="H350" s="22">
        <v>2</v>
      </c>
      <c r="I350" s="2">
        <v>2</v>
      </c>
      <c r="K350" s="2">
        <v>50</v>
      </c>
      <c r="L350" s="11">
        <v>41843</v>
      </c>
      <c r="M350" s="2">
        <v>2014</v>
      </c>
      <c r="N350" s="2" t="s">
        <v>517</v>
      </c>
      <c r="O350" s="2" t="s">
        <v>244</v>
      </c>
      <c r="Q350" s="9">
        <v>6.6</v>
      </c>
      <c r="R350" s="2" t="s">
        <v>250</v>
      </c>
      <c r="S350" s="22" t="s">
        <v>516</v>
      </c>
      <c r="T350" s="4" t="s">
        <v>516</v>
      </c>
      <c r="U350" s="4" t="s">
        <v>516</v>
      </c>
      <c r="V350" s="4" t="s">
        <v>516</v>
      </c>
      <c r="W350" s="2">
        <v>10</v>
      </c>
      <c r="X350" s="2" t="s">
        <v>87</v>
      </c>
      <c r="Y350" s="6" t="str">
        <f>VLOOKUP(X350,Spp!A:B,2,FALSE)</f>
        <v>Stegastes acapulcoensis</v>
      </c>
      <c r="Z350" s="7">
        <f t="shared" si="35"/>
        <v>40</v>
      </c>
      <c r="AC350" s="2">
        <v>40</v>
      </c>
      <c r="AU350" s="2">
        <f>VLOOKUP(Y350,Spp!B:C,2,FALSE)</f>
        <v>3.49E-2</v>
      </c>
      <c r="AV350" s="2">
        <f>VLOOKUP(Y350,Spp!B:D,3,FALSE)</f>
        <v>2.9108999999999998</v>
      </c>
      <c r="AW350" s="2">
        <f t="shared" si="36"/>
        <v>2177.1120178535052</v>
      </c>
      <c r="AX350" s="2">
        <f t="shared" si="37"/>
        <v>43.542240357070106</v>
      </c>
      <c r="AY350" s="2">
        <f t="shared" si="38"/>
        <v>435.42240357070108</v>
      </c>
      <c r="AZ350" s="2">
        <f t="shared" si="39"/>
        <v>0.43542240357070106</v>
      </c>
      <c r="BA350" s="2">
        <f t="shared" si="40"/>
        <v>4</v>
      </c>
      <c r="BB350" s="2">
        <f t="shared" si="41"/>
        <v>0.8</v>
      </c>
      <c r="BC350" s="2">
        <f>VLOOKUP(Y350,Spp!B:H,7,FALSE)</f>
        <v>2</v>
      </c>
      <c r="BD350" s="5" t="str">
        <f>VLOOKUP(Y350,GFQuimbayo!B:C,2,FALSE)</f>
        <v>HD</v>
      </c>
      <c r="BE350" s="5" t="str">
        <f>VLOOKUP(BD350,GFQuimbayo!E:F,2,FALSE)</f>
        <v>Detritivores</v>
      </c>
      <c r="BF350" s="2" t="str">
        <f>VLOOKUP(Y350,Spp!B:L,11,FALSE)</f>
        <v>LC</v>
      </c>
    </row>
    <row r="351" spans="1:58">
      <c r="A351" s="2" t="s">
        <v>40</v>
      </c>
      <c r="B351" s="2" t="s">
        <v>41</v>
      </c>
      <c r="C351" s="2" t="s">
        <v>42</v>
      </c>
      <c r="D351" s="2" t="s">
        <v>42</v>
      </c>
      <c r="E351" s="2" t="s">
        <v>1483</v>
      </c>
      <c r="F351" s="2" t="s">
        <v>244</v>
      </c>
      <c r="G351" s="22" t="s">
        <v>1482</v>
      </c>
      <c r="H351" s="22">
        <v>2</v>
      </c>
      <c r="I351" s="2">
        <v>2</v>
      </c>
      <c r="K351" s="2">
        <v>50</v>
      </c>
      <c r="L351" s="11">
        <v>41843</v>
      </c>
      <c r="M351" s="2">
        <v>2014</v>
      </c>
      <c r="N351" s="2" t="s">
        <v>517</v>
      </c>
      <c r="O351" s="2" t="s">
        <v>244</v>
      </c>
      <c r="Q351" s="9">
        <v>6.6</v>
      </c>
      <c r="R351" s="2" t="s">
        <v>250</v>
      </c>
      <c r="S351" s="22" t="s">
        <v>516</v>
      </c>
      <c r="T351" s="4" t="s">
        <v>516</v>
      </c>
      <c r="U351" s="4" t="s">
        <v>516</v>
      </c>
      <c r="V351" s="4" t="s">
        <v>516</v>
      </c>
      <c r="W351" s="2">
        <v>10</v>
      </c>
      <c r="X351" s="2" t="s">
        <v>66</v>
      </c>
      <c r="Y351" s="6" t="str">
        <f>VLOOKUP(X351,Spp!A:B,2,FALSE)</f>
        <v>Kyphosus elegans</v>
      </c>
      <c r="Z351" s="7">
        <f t="shared" si="35"/>
        <v>10</v>
      </c>
      <c r="AD351" s="2">
        <v>10</v>
      </c>
      <c r="AU351" s="2">
        <f>VLOOKUP(Y351,Spp!B:C,2,FALSE)</f>
        <v>2.18E-2</v>
      </c>
      <c r="AV351" s="2">
        <f>VLOOKUP(Y351,Spp!B:D,3,FALSE)</f>
        <v>3.0053000000000001</v>
      </c>
      <c r="AW351" s="2">
        <f t="shared" si="36"/>
        <v>1186.2022441260499</v>
      </c>
      <c r="AX351" s="2">
        <f t="shared" si="37"/>
        <v>23.724044882521</v>
      </c>
      <c r="AY351" s="2">
        <f t="shared" si="38"/>
        <v>237.24044882521</v>
      </c>
      <c r="AZ351" s="2">
        <f t="shared" si="39"/>
        <v>0.23724044882521</v>
      </c>
      <c r="BA351" s="2">
        <f t="shared" si="40"/>
        <v>1</v>
      </c>
      <c r="BB351" s="2">
        <f t="shared" si="41"/>
        <v>0.2</v>
      </c>
      <c r="BC351" s="2">
        <f>VLOOKUP(Y351,Spp!B:H,7,FALSE)</f>
        <v>2.9</v>
      </c>
      <c r="BD351" s="5" t="str">
        <f>VLOOKUP(Y351,GFQuimbayo!B:C,2,FALSE)</f>
        <v>HM</v>
      </c>
      <c r="BE351" s="5" t="str">
        <f>VLOOKUP(BD351,GFQuimbayo!E:F,2,FALSE)</f>
        <v>Macroalgae feeders</v>
      </c>
      <c r="BF351" s="2" t="str">
        <f>VLOOKUP(Y351,Spp!B:L,11,FALSE)</f>
        <v>LC</v>
      </c>
    </row>
    <row r="352" spans="1:58">
      <c r="A352" s="2" t="s">
        <v>40</v>
      </c>
      <c r="B352" s="2" t="s">
        <v>41</v>
      </c>
      <c r="C352" s="2" t="s">
        <v>42</v>
      </c>
      <c r="D352" s="2" t="s">
        <v>42</v>
      </c>
      <c r="E352" s="2" t="s">
        <v>1483</v>
      </c>
      <c r="F352" s="2" t="s">
        <v>244</v>
      </c>
      <c r="G352" s="22" t="s">
        <v>1482</v>
      </c>
      <c r="H352" s="22">
        <v>2</v>
      </c>
      <c r="I352" s="2">
        <v>2</v>
      </c>
      <c r="K352" s="2">
        <v>50</v>
      </c>
      <c r="L352" s="11">
        <v>41843</v>
      </c>
      <c r="M352" s="2">
        <v>2014</v>
      </c>
      <c r="N352" s="2" t="s">
        <v>517</v>
      </c>
      <c r="O352" s="2" t="s">
        <v>244</v>
      </c>
      <c r="Q352" s="9">
        <v>6.6</v>
      </c>
      <c r="R352" s="2" t="s">
        <v>250</v>
      </c>
      <c r="S352" s="22" t="s">
        <v>516</v>
      </c>
      <c r="T352" s="4" t="s">
        <v>516</v>
      </c>
      <c r="U352" s="4" t="s">
        <v>516</v>
      </c>
      <c r="V352" s="4" t="s">
        <v>516</v>
      </c>
      <c r="W352" s="2">
        <v>10</v>
      </c>
      <c r="X352" s="2" t="s">
        <v>272</v>
      </c>
      <c r="Y352" s="6" t="str">
        <f>VLOOKUP(X352,Spp!A:B,2,FALSE)</f>
        <v>Kyphosus analogus</v>
      </c>
      <c r="Z352" s="7">
        <f t="shared" si="35"/>
        <v>12</v>
      </c>
      <c r="AE352" s="2">
        <v>12</v>
      </c>
      <c r="AU352" s="2">
        <f>VLOOKUP(Y352,Spp!B:C,2,FALSE)</f>
        <v>2.18E-2</v>
      </c>
      <c r="AV352" s="2">
        <f>VLOOKUP(Y352,Spp!B:D,3,FALSE)</f>
        <v>3.0053000000000001</v>
      </c>
      <c r="AW352" s="2">
        <f t="shared" si="36"/>
        <v>4157.8311414743957</v>
      </c>
      <c r="AX352" s="2">
        <f t="shared" si="37"/>
        <v>83.156622829487915</v>
      </c>
      <c r="AY352" s="2">
        <f t="shared" si="38"/>
        <v>831.56622829487912</v>
      </c>
      <c r="AZ352" s="2">
        <f t="shared" si="39"/>
        <v>0.83156622829487914</v>
      </c>
      <c r="BA352" s="2">
        <f t="shared" si="40"/>
        <v>1.2</v>
      </c>
      <c r="BB352" s="2">
        <f t="shared" si="41"/>
        <v>0.24</v>
      </c>
      <c r="BC352" s="2">
        <f>VLOOKUP(Y352,Spp!B:H,7,FALSE)</f>
        <v>2</v>
      </c>
      <c r="BD352" s="5" t="str">
        <f>VLOOKUP(Y352,GFQuimbayo!B:C,2,FALSE)</f>
        <v>HM</v>
      </c>
      <c r="BE352" s="5" t="str">
        <f>VLOOKUP(BD352,GFQuimbayo!E:F,2,FALSE)</f>
        <v>Macroalgae feeders</v>
      </c>
      <c r="BF352" s="2" t="str">
        <f>VLOOKUP(Y352,Spp!B:L,11,FALSE)</f>
        <v>LC</v>
      </c>
    </row>
    <row r="353" spans="1:58">
      <c r="A353" s="2" t="s">
        <v>40</v>
      </c>
      <c r="B353" s="2" t="s">
        <v>41</v>
      </c>
      <c r="C353" s="2" t="s">
        <v>42</v>
      </c>
      <c r="D353" s="2" t="s">
        <v>42</v>
      </c>
      <c r="E353" s="2" t="s">
        <v>1483</v>
      </c>
      <c r="F353" s="2" t="s">
        <v>244</v>
      </c>
      <c r="G353" s="22" t="s">
        <v>1482</v>
      </c>
      <c r="H353" s="22">
        <v>2</v>
      </c>
      <c r="I353" s="2">
        <v>2</v>
      </c>
      <c r="K353" s="2">
        <v>50</v>
      </c>
      <c r="L353" s="11">
        <v>41843</v>
      </c>
      <c r="M353" s="2">
        <v>2014</v>
      </c>
      <c r="N353" s="2" t="s">
        <v>517</v>
      </c>
      <c r="O353" s="2" t="s">
        <v>244</v>
      </c>
      <c r="Q353" s="9">
        <v>6.6</v>
      </c>
      <c r="R353" s="2" t="s">
        <v>250</v>
      </c>
      <c r="S353" s="22" t="s">
        <v>516</v>
      </c>
      <c r="T353" s="4" t="s">
        <v>516</v>
      </c>
      <c r="U353" s="4" t="s">
        <v>516</v>
      </c>
      <c r="V353" s="4" t="s">
        <v>516</v>
      </c>
      <c r="W353" s="2">
        <v>10</v>
      </c>
      <c r="X353" s="2" t="s">
        <v>97</v>
      </c>
      <c r="Y353" s="6" t="str">
        <f>VLOOKUP(X353,Spp!A:B,2,FALSE)</f>
        <v>Plagiotremus azaleus</v>
      </c>
      <c r="Z353" s="7">
        <f t="shared" si="35"/>
        <v>2</v>
      </c>
      <c r="AB353" s="2">
        <v>2</v>
      </c>
      <c r="AU353" s="2">
        <f>VLOOKUP(Y353,Spp!B:C,2,FALSE)</f>
        <v>4.5999999999999999E-3</v>
      </c>
      <c r="AV353" s="2">
        <f>VLOOKUP(Y353,Spp!B:D,3,FALSE)</f>
        <v>3.1387999999999998</v>
      </c>
      <c r="AW353" s="2">
        <f t="shared" si="36"/>
        <v>5.1336956834786083</v>
      </c>
      <c r="AX353" s="2">
        <f t="shared" si="37"/>
        <v>0.10267391366957217</v>
      </c>
      <c r="AY353" s="2">
        <f t="shared" si="38"/>
        <v>1.0267391366957217</v>
      </c>
      <c r="AZ353" s="2">
        <f t="shared" si="39"/>
        <v>1.0267391366957216E-3</v>
      </c>
      <c r="BA353" s="2">
        <f t="shared" si="40"/>
        <v>0.2</v>
      </c>
      <c r="BB353" s="2">
        <f t="shared" si="41"/>
        <v>0.04</v>
      </c>
      <c r="BC353" s="2">
        <f>VLOOKUP(Y353,Spp!B:H,7,FALSE)</f>
        <v>4</v>
      </c>
      <c r="BD353" s="5" t="str">
        <f>VLOOKUP(Y353,GFQuimbayo!B:C,2,FALSE)</f>
        <v>PS</v>
      </c>
      <c r="BE353" s="5" t="str">
        <f>VLOOKUP(BD353,GFQuimbayo!E:F,2,FALSE)</f>
        <v>Piscivores</v>
      </c>
      <c r="BF353" s="2" t="str">
        <f>VLOOKUP(Y353,Spp!B:L,11,FALSE)</f>
        <v>LC</v>
      </c>
    </row>
    <row r="354" spans="1:58">
      <c r="A354" s="2" t="s">
        <v>40</v>
      </c>
      <c r="B354" s="2" t="s">
        <v>41</v>
      </c>
      <c r="C354" s="2" t="s">
        <v>42</v>
      </c>
      <c r="D354" s="2" t="s">
        <v>42</v>
      </c>
      <c r="E354" s="2" t="s">
        <v>1483</v>
      </c>
      <c r="F354" s="2" t="s">
        <v>244</v>
      </c>
      <c r="G354" s="22" t="s">
        <v>1482</v>
      </c>
      <c r="H354" s="22">
        <v>2</v>
      </c>
      <c r="I354" s="2">
        <v>2</v>
      </c>
      <c r="K354" s="2">
        <v>50</v>
      </c>
      <c r="L354" s="11">
        <v>41843</v>
      </c>
      <c r="M354" s="2">
        <v>2014</v>
      </c>
      <c r="N354" s="2" t="s">
        <v>517</v>
      </c>
      <c r="O354" s="2" t="s">
        <v>244</v>
      </c>
      <c r="Q354" s="9">
        <v>6.6</v>
      </c>
      <c r="R354" s="2" t="s">
        <v>250</v>
      </c>
      <c r="S354" s="22" t="s">
        <v>516</v>
      </c>
      <c r="T354" s="4" t="s">
        <v>516</v>
      </c>
      <c r="U354" s="4" t="s">
        <v>516</v>
      </c>
      <c r="V354" s="4" t="s">
        <v>516</v>
      </c>
      <c r="W354" s="2">
        <v>10</v>
      </c>
      <c r="X354" s="2" t="s">
        <v>99</v>
      </c>
      <c r="Y354" s="6" t="str">
        <f>VLOOKUP(X354,Spp!A:B,2,FALSE)</f>
        <v>Abudefduf troschelii</v>
      </c>
      <c r="Z354" s="7">
        <f t="shared" si="35"/>
        <v>40</v>
      </c>
      <c r="AB354" s="2">
        <v>40</v>
      </c>
      <c r="AU354" s="2">
        <f>VLOOKUP(Y354,Spp!B:C,2,FALSE)</f>
        <v>1.6E-2</v>
      </c>
      <c r="AV354" s="2">
        <f>VLOOKUP(Y354,Spp!B:D,3,FALSE)</f>
        <v>3.0516000000000001</v>
      </c>
      <c r="AW354" s="2">
        <f t="shared" si="36"/>
        <v>299.58283437507339</v>
      </c>
      <c r="AX354" s="2">
        <f t="shared" si="37"/>
        <v>5.9916566875014681</v>
      </c>
      <c r="AY354" s="2">
        <f t="shared" si="38"/>
        <v>59.916566875014681</v>
      </c>
      <c r="AZ354" s="2">
        <f t="shared" si="39"/>
        <v>5.9916566875014683E-2</v>
      </c>
      <c r="BA354" s="2">
        <f t="shared" si="40"/>
        <v>4</v>
      </c>
      <c r="BB354" s="2">
        <f t="shared" si="41"/>
        <v>0.8</v>
      </c>
      <c r="BC354" s="2">
        <f>VLOOKUP(Y354,Spp!B:H,7,FALSE)</f>
        <v>3</v>
      </c>
      <c r="BD354" s="5" t="str">
        <f>VLOOKUP(Y354,GFQuimbayo!B:C,2,FALSE)</f>
        <v>PK</v>
      </c>
      <c r="BE354" s="5" t="str">
        <f>VLOOKUP(BD354,GFQuimbayo!E:F,2,FALSE)</f>
        <v>Planktivores</v>
      </c>
      <c r="BF354" s="2" t="str">
        <f>VLOOKUP(Y354,Spp!B:L,11,FALSE)</f>
        <v>LC</v>
      </c>
    </row>
    <row r="355" spans="1:58">
      <c r="A355" s="2" t="s">
        <v>40</v>
      </c>
      <c r="B355" s="2" t="s">
        <v>41</v>
      </c>
      <c r="C355" s="2" t="s">
        <v>42</v>
      </c>
      <c r="D355" s="2" t="s">
        <v>42</v>
      </c>
      <c r="E355" s="2" t="s">
        <v>1483</v>
      </c>
      <c r="F355" s="2" t="s">
        <v>244</v>
      </c>
      <c r="G355" s="22" t="s">
        <v>1482</v>
      </c>
      <c r="H355" s="22">
        <v>2</v>
      </c>
      <c r="I355" s="2">
        <v>2</v>
      </c>
      <c r="K355" s="2">
        <v>50</v>
      </c>
      <c r="L355" s="11">
        <v>41843</v>
      </c>
      <c r="M355" s="2">
        <v>2014</v>
      </c>
      <c r="N355" s="2" t="s">
        <v>517</v>
      </c>
      <c r="O355" s="2" t="s">
        <v>244</v>
      </c>
      <c r="Q355" s="9">
        <v>6.6</v>
      </c>
      <c r="R355" s="2" t="s">
        <v>250</v>
      </c>
      <c r="S355" s="22" t="s">
        <v>516</v>
      </c>
      <c r="T355" s="4" t="s">
        <v>516</v>
      </c>
      <c r="U355" s="4" t="s">
        <v>516</v>
      </c>
      <c r="V355" s="4" t="s">
        <v>516</v>
      </c>
      <c r="W355" s="2">
        <v>10</v>
      </c>
      <c r="X355" s="2" t="s">
        <v>68</v>
      </c>
      <c r="Y355" s="6" t="str">
        <f>VLOOKUP(X355,Spp!A:B,2,FALSE)</f>
        <v>Pseudobalistes naufragium</v>
      </c>
      <c r="Z355" s="7">
        <f t="shared" si="35"/>
        <v>2</v>
      </c>
      <c r="AF355" s="2">
        <v>2</v>
      </c>
      <c r="AU355" s="2">
        <f>VLOOKUP(Y355,Spp!B:C,2,FALSE)</f>
        <v>0.12970000000000001</v>
      </c>
      <c r="AV355" s="2">
        <f>VLOOKUP(Y355,Spp!B:D,3,FALSE)</f>
        <v>2.6061000000000001</v>
      </c>
      <c r="AW355" s="2">
        <f t="shared" si="36"/>
        <v>2741.3576680405849</v>
      </c>
      <c r="AX355" s="2">
        <f t="shared" si="37"/>
        <v>54.8271533608117</v>
      </c>
      <c r="AY355" s="2">
        <f t="shared" si="38"/>
        <v>548.27153360811701</v>
      </c>
      <c r="AZ355" s="2">
        <f t="shared" si="39"/>
        <v>0.54827153360811698</v>
      </c>
      <c r="BA355" s="2">
        <f t="shared" si="40"/>
        <v>0.2</v>
      </c>
      <c r="BB355" s="2">
        <f t="shared" si="41"/>
        <v>0.04</v>
      </c>
      <c r="BC355" s="2">
        <f>VLOOKUP(Y355,Spp!B:H,7,FALSE)</f>
        <v>3.8</v>
      </c>
      <c r="BD355" s="5" t="str">
        <f>VLOOKUP(Y355,GFQuimbayo!B:C,2,FALSE)</f>
        <v>IN</v>
      </c>
      <c r="BE355" s="5" t="str">
        <f>VLOOKUP(BD355,GFQuimbayo!E:F,2,FALSE)</f>
        <v>Invertebrivores</v>
      </c>
      <c r="BF355" s="2" t="str">
        <f>VLOOKUP(Y355,Spp!B:L,11,FALSE)</f>
        <v>LC</v>
      </c>
    </row>
    <row r="356" spans="1:58">
      <c r="A356" s="2" t="s">
        <v>40</v>
      </c>
      <c r="B356" s="2" t="s">
        <v>41</v>
      </c>
      <c r="C356" s="2" t="s">
        <v>42</v>
      </c>
      <c r="D356" s="2" t="s">
        <v>42</v>
      </c>
      <c r="E356" s="2" t="s">
        <v>1483</v>
      </c>
      <c r="F356" s="2" t="s">
        <v>244</v>
      </c>
      <c r="G356" s="22" t="s">
        <v>1482</v>
      </c>
      <c r="H356" s="22">
        <v>2</v>
      </c>
      <c r="I356" s="2">
        <v>2</v>
      </c>
      <c r="K356" s="2">
        <v>50</v>
      </c>
      <c r="L356" s="11">
        <v>41843</v>
      </c>
      <c r="M356" s="2">
        <v>2014</v>
      </c>
      <c r="N356" s="2" t="s">
        <v>517</v>
      </c>
      <c r="O356" s="2" t="s">
        <v>244</v>
      </c>
      <c r="Q356" s="9">
        <v>6.6</v>
      </c>
      <c r="R356" s="2" t="s">
        <v>250</v>
      </c>
      <c r="S356" s="22" t="s">
        <v>516</v>
      </c>
      <c r="T356" s="4" t="s">
        <v>516</v>
      </c>
      <c r="U356" s="4" t="s">
        <v>516</v>
      </c>
      <c r="V356" s="4" t="s">
        <v>516</v>
      </c>
      <c r="W356" s="2">
        <v>10</v>
      </c>
      <c r="X356" s="2" t="s">
        <v>107</v>
      </c>
      <c r="Y356" s="6" t="str">
        <f>VLOOKUP(X356,Spp!A:B,2,FALSE)</f>
        <v>Thalassoma lucasanum</v>
      </c>
      <c r="Z356" s="7">
        <f t="shared" si="35"/>
        <v>3</v>
      </c>
      <c r="AB356" s="2">
        <v>3</v>
      </c>
      <c r="AU356" s="2">
        <f>VLOOKUP(Y356,Spp!B:C,2,FALSE)</f>
        <v>1.261E-2</v>
      </c>
      <c r="AV356" s="2">
        <f>VLOOKUP(Y356,Spp!B:D,3,FALSE)</f>
        <v>2.8782999999999999</v>
      </c>
      <c r="AW356" s="2">
        <f t="shared" si="36"/>
        <v>12.488928398378519</v>
      </c>
      <c r="AX356" s="2">
        <f t="shared" si="37"/>
        <v>0.24977856796757039</v>
      </c>
      <c r="AY356" s="2">
        <f t="shared" si="38"/>
        <v>2.4977856796757041</v>
      </c>
      <c r="AZ356" s="2">
        <f t="shared" si="39"/>
        <v>2.4977856796757039E-3</v>
      </c>
      <c r="BA356" s="2">
        <f t="shared" si="40"/>
        <v>0.3</v>
      </c>
      <c r="BB356" s="2">
        <f t="shared" si="41"/>
        <v>0.06</v>
      </c>
      <c r="BC356" s="2">
        <f>VLOOKUP(Y356,Spp!B:H,7,FALSE)</f>
        <v>3.5</v>
      </c>
      <c r="BD356" s="5" t="str">
        <f>VLOOKUP(Y356,GFQuimbayo!B:C,2,FALSE)</f>
        <v>IN</v>
      </c>
      <c r="BE356" s="5" t="str">
        <f>VLOOKUP(BD356,GFQuimbayo!E:F,2,FALSE)</f>
        <v>Invertebrivores</v>
      </c>
      <c r="BF356" s="2" t="str">
        <f>VLOOKUP(Y356,Spp!B:L,11,FALSE)</f>
        <v>LC</v>
      </c>
    </row>
    <row r="357" spans="1:58">
      <c r="A357" s="2" t="s">
        <v>40</v>
      </c>
      <c r="B357" s="2" t="s">
        <v>41</v>
      </c>
      <c r="C357" s="2" t="s">
        <v>42</v>
      </c>
      <c r="D357" s="2" t="s">
        <v>42</v>
      </c>
      <c r="E357" s="2" t="s">
        <v>1483</v>
      </c>
      <c r="F357" s="2" t="s">
        <v>244</v>
      </c>
      <c r="G357" s="22" t="s">
        <v>1482</v>
      </c>
      <c r="H357" s="22">
        <v>2</v>
      </c>
      <c r="I357" s="2">
        <v>2</v>
      </c>
      <c r="K357" s="2">
        <v>50</v>
      </c>
      <c r="L357" s="11">
        <v>41843</v>
      </c>
      <c r="M357" s="2">
        <v>2014</v>
      </c>
      <c r="N357" s="2" t="s">
        <v>517</v>
      </c>
      <c r="O357" s="2" t="s">
        <v>244</v>
      </c>
      <c r="Q357" s="9">
        <v>6.6</v>
      </c>
      <c r="R357" s="2" t="s">
        <v>250</v>
      </c>
      <c r="S357" s="22" t="s">
        <v>516</v>
      </c>
      <c r="T357" s="4" t="s">
        <v>516</v>
      </c>
      <c r="U357" s="4" t="s">
        <v>516</v>
      </c>
      <c r="V357" s="4" t="s">
        <v>516</v>
      </c>
      <c r="W357" s="2">
        <v>10</v>
      </c>
      <c r="X357" s="2" t="s">
        <v>57</v>
      </c>
      <c r="Y357" s="6" t="str">
        <f>VLOOKUP(X357,Spp!A:B,2,FALSE)</f>
        <v>Serranus psittacinus</v>
      </c>
      <c r="Z357" s="7">
        <f t="shared" si="35"/>
        <v>1</v>
      </c>
      <c r="AB357" s="2">
        <v>1</v>
      </c>
      <c r="AU357" s="2">
        <f>VLOOKUP(Y357,Spp!B:C,2,FALSE)</f>
        <v>1.9300000000000001E-2</v>
      </c>
      <c r="AV357" s="2">
        <f>VLOOKUP(Y357,Spp!B:D,3,FALSE)</f>
        <v>2.8511000000000002</v>
      </c>
      <c r="AW357" s="2">
        <f t="shared" si="36"/>
        <v>6.0317658911086447</v>
      </c>
      <c r="AX357" s="2">
        <f t="shared" si="37"/>
        <v>0.12063531782217289</v>
      </c>
      <c r="AY357" s="2">
        <f t="shared" si="38"/>
        <v>1.2063531782217289</v>
      </c>
      <c r="AZ357" s="2">
        <f t="shared" si="39"/>
        <v>1.2063531782217289E-3</v>
      </c>
      <c r="BA357" s="2">
        <f t="shared" si="40"/>
        <v>0.1</v>
      </c>
      <c r="BB357" s="2">
        <f t="shared" si="41"/>
        <v>0.02</v>
      </c>
      <c r="BC357" s="2">
        <f>VLOOKUP(Y357,Spp!B:H,7,FALSE)</f>
        <v>3.6</v>
      </c>
      <c r="BD357" s="5" t="str">
        <f>VLOOKUP(Y357,GFQuimbayo!B:C,2,FALSE)</f>
        <v>PS</v>
      </c>
      <c r="BE357" s="5" t="str">
        <f>VLOOKUP(BD357,GFQuimbayo!E:F,2,FALSE)</f>
        <v>Piscivores</v>
      </c>
      <c r="BF357" s="2" t="str">
        <f>VLOOKUP(Y357,Spp!B:L,11,FALSE)</f>
        <v>LC</v>
      </c>
    </row>
    <row r="358" spans="1:58">
      <c r="A358" s="2" t="s">
        <v>40</v>
      </c>
      <c r="B358" s="2" t="s">
        <v>41</v>
      </c>
      <c r="C358" s="2" t="s">
        <v>42</v>
      </c>
      <c r="D358" s="2" t="s">
        <v>42</v>
      </c>
      <c r="E358" s="2" t="s">
        <v>1483</v>
      </c>
      <c r="F358" s="2" t="s">
        <v>244</v>
      </c>
      <c r="G358" s="22" t="s">
        <v>1482</v>
      </c>
      <c r="H358" s="22">
        <v>2</v>
      </c>
      <c r="I358" s="2">
        <v>2</v>
      </c>
      <c r="K358" s="2">
        <v>50</v>
      </c>
      <c r="L358" s="11">
        <v>41843</v>
      </c>
      <c r="M358" s="2">
        <v>2014</v>
      </c>
      <c r="N358" s="2" t="s">
        <v>517</v>
      </c>
      <c r="O358" s="2" t="s">
        <v>244</v>
      </c>
      <c r="Q358" s="9">
        <v>6.6</v>
      </c>
      <c r="R358" s="2" t="s">
        <v>250</v>
      </c>
      <c r="S358" s="22" t="s">
        <v>516</v>
      </c>
      <c r="T358" s="4" t="s">
        <v>516</v>
      </c>
      <c r="U358" s="4" t="s">
        <v>516</v>
      </c>
      <c r="V358" s="4" t="s">
        <v>516</v>
      </c>
      <c r="W358" s="2">
        <v>10</v>
      </c>
      <c r="X358" s="2" t="s">
        <v>85</v>
      </c>
      <c r="Y358" s="6" t="str">
        <f>VLOOKUP(X358,Spp!A:B,2,FALSE)</f>
        <v>Sargocentron suborbitalis</v>
      </c>
      <c r="Z358" s="7">
        <f t="shared" si="35"/>
        <v>5</v>
      </c>
      <c r="AC358" s="2">
        <v>5</v>
      </c>
      <c r="AU358" s="2">
        <f>VLOOKUP(Y358,Spp!B:C,2,FALSE)</f>
        <v>2.3199999999999998E-2</v>
      </c>
      <c r="AV358" s="2">
        <f>VLOOKUP(Y358,Spp!B:D,3,FALSE)</f>
        <v>2.9554</v>
      </c>
      <c r="AW358" s="2">
        <f t="shared" si="36"/>
        <v>202.42578944702913</v>
      </c>
      <c r="AX358" s="2">
        <f t="shared" si="37"/>
        <v>4.0485157889405823</v>
      </c>
      <c r="AY358" s="2">
        <f t="shared" si="38"/>
        <v>40.485157889405826</v>
      </c>
      <c r="AZ358" s="2">
        <f t="shared" si="39"/>
        <v>4.0485157889405828E-2</v>
      </c>
      <c r="BA358" s="2">
        <f t="shared" si="40"/>
        <v>0.5</v>
      </c>
      <c r="BB358" s="2">
        <f t="shared" si="41"/>
        <v>0.1</v>
      </c>
      <c r="BC358" s="2">
        <f>VLOOKUP(Y358,Spp!B:H,7,FALSE)</f>
        <v>3.5</v>
      </c>
      <c r="BD358" s="5" t="str">
        <f>VLOOKUP(Y358,GFQuimbayo!B:C,2,FALSE)</f>
        <v>IN</v>
      </c>
      <c r="BE358" s="5" t="str">
        <f>VLOOKUP(BD358,GFQuimbayo!E:F,2,FALSE)</f>
        <v>Invertebrivores</v>
      </c>
      <c r="BF358" s="2" t="str">
        <f>VLOOKUP(Y358,Spp!B:L,11,FALSE)</f>
        <v>LC</v>
      </c>
    </row>
    <row r="359" spans="1:58">
      <c r="A359" s="2" t="s">
        <v>40</v>
      </c>
      <c r="B359" s="2" t="s">
        <v>41</v>
      </c>
      <c r="C359" s="2" t="s">
        <v>42</v>
      </c>
      <c r="D359" s="2" t="s">
        <v>42</v>
      </c>
      <c r="E359" s="2" t="s">
        <v>1483</v>
      </c>
      <c r="F359" s="2" t="s">
        <v>244</v>
      </c>
      <c r="G359" s="22" t="s">
        <v>1482</v>
      </c>
      <c r="H359" s="22">
        <v>3</v>
      </c>
      <c r="I359" s="2">
        <v>3</v>
      </c>
      <c r="K359" s="2">
        <v>50</v>
      </c>
      <c r="L359" s="11">
        <v>41843</v>
      </c>
      <c r="M359" s="2">
        <v>2014</v>
      </c>
      <c r="N359" s="2" t="s">
        <v>517</v>
      </c>
      <c r="O359" s="2" t="s">
        <v>244</v>
      </c>
      <c r="Q359" s="9">
        <v>6.6</v>
      </c>
      <c r="R359" s="2" t="s">
        <v>250</v>
      </c>
      <c r="S359" s="22" t="s">
        <v>516</v>
      </c>
      <c r="T359" s="4" t="s">
        <v>516</v>
      </c>
      <c r="U359" s="4" t="s">
        <v>516</v>
      </c>
      <c r="V359" s="4" t="s">
        <v>516</v>
      </c>
      <c r="W359" s="2">
        <v>10</v>
      </c>
      <c r="X359" s="2" t="s">
        <v>87</v>
      </c>
      <c r="Y359" s="6" t="str">
        <f>VLOOKUP(X359,Spp!A:B,2,FALSE)</f>
        <v>Stegastes acapulcoensis</v>
      </c>
      <c r="Z359" s="7">
        <f t="shared" si="35"/>
        <v>30</v>
      </c>
      <c r="AC359" s="2">
        <v>30</v>
      </c>
      <c r="AU359" s="2">
        <f>VLOOKUP(Y359,Spp!B:C,2,FALSE)</f>
        <v>3.49E-2</v>
      </c>
      <c r="AV359" s="2">
        <f>VLOOKUP(Y359,Spp!B:D,3,FALSE)</f>
        <v>2.9108999999999998</v>
      </c>
      <c r="AW359" s="2">
        <f t="shared" si="36"/>
        <v>1632.8340133901288</v>
      </c>
      <c r="AX359" s="2">
        <f t="shared" si="37"/>
        <v>32.656680267802578</v>
      </c>
      <c r="AY359" s="2">
        <f t="shared" si="38"/>
        <v>326.56680267802579</v>
      </c>
      <c r="AZ359" s="2">
        <f t="shared" si="39"/>
        <v>0.32656680267802579</v>
      </c>
      <c r="BA359" s="2">
        <f t="shared" si="40"/>
        <v>3</v>
      </c>
      <c r="BB359" s="2">
        <f t="shared" si="41"/>
        <v>0.6</v>
      </c>
      <c r="BC359" s="2">
        <f>VLOOKUP(Y359,Spp!B:H,7,FALSE)</f>
        <v>2</v>
      </c>
      <c r="BD359" s="5" t="str">
        <f>VLOOKUP(Y359,GFQuimbayo!B:C,2,FALSE)</f>
        <v>HD</v>
      </c>
      <c r="BE359" s="5" t="str">
        <f>VLOOKUP(BD359,GFQuimbayo!E:F,2,FALSE)</f>
        <v>Detritivores</v>
      </c>
      <c r="BF359" s="2" t="str">
        <f>VLOOKUP(Y359,Spp!B:L,11,FALSE)</f>
        <v>LC</v>
      </c>
    </row>
    <row r="360" spans="1:58">
      <c r="A360" s="2" t="s">
        <v>40</v>
      </c>
      <c r="B360" s="2" t="s">
        <v>41</v>
      </c>
      <c r="C360" s="2" t="s">
        <v>42</v>
      </c>
      <c r="D360" s="2" t="s">
        <v>42</v>
      </c>
      <c r="E360" s="2" t="s">
        <v>1483</v>
      </c>
      <c r="F360" s="2" t="s">
        <v>244</v>
      </c>
      <c r="G360" s="22" t="s">
        <v>1482</v>
      </c>
      <c r="H360" s="22">
        <v>3</v>
      </c>
      <c r="I360" s="2">
        <v>3</v>
      </c>
      <c r="K360" s="2">
        <v>50</v>
      </c>
      <c r="L360" s="11">
        <v>41843</v>
      </c>
      <c r="M360" s="2">
        <v>2014</v>
      </c>
      <c r="N360" s="2" t="s">
        <v>517</v>
      </c>
      <c r="O360" s="2" t="s">
        <v>244</v>
      </c>
      <c r="Q360" s="9">
        <v>6.6</v>
      </c>
      <c r="R360" s="2" t="s">
        <v>250</v>
      </c>
      <c r="S360" s="22" t="s">
        <v>516</v>
      </c>
      <c r="T360" s="4" t="s">
        <v>516</v>
      </c>
      <c r="U360" s="4" t="s">
        <v>516</v>
      </c>
      <c r="V360" s="4" t="s">
        <v>516</v>
      </c>
      <c r="W360" s="2">
        <v>10</v>
      </c>
      <c r="X360" s="2" t="s">
        <v>251</v>
      </c>
      <c r="Y360" s="6" t="str">
        <f>VLOOKUP(X360,Spp!A:B,2,FALSE)</f>
        <v>Holacanthus passer</v>
      </c>
      <c r="Z360" s="7">
        <f t="shared" si="35"/>
        <v>1</v>
      </c>
      <c r="AC360" s="2">
        <v>1</v>
      </c>
      <c r="AU360" s="2">
        <f>VLOOKUP(Y360,Spp!B:C,2,FALSE)</f>
        <v>2.7130000000000001E-2</v>
      </c>
      <c r="AV360" s="2">
        <f>VLOOKUP(Y360,Spp!B:D,3,FALSE)</f>
        <v>3.0842299999999998</v>
      </c>
      <c r="AW360" s="2">
        <f t="shared" si="36"/>
        <v>65.549979949165603</v>
      </c>
      <c r="AX360" s="2">
        <f t="shared" si="37"/>
        <v>1.3109995989833121</v>
      </c>
      <c r="AY360" s="2">
        <f t="shared" si="38"/>
        <v>13.10999598983312</v>
      </c>
      <c r="AZ360" s="2">
        <f t="shared" si="39"/>
        <v>1.3109995989833119E-2</v>
      </c>
      <c r="BA360" s="2">
        <f t="shared" si="40"/>
        <v>0.1</v>
      </c>
      <c r="BB360" s="2">
        <f t="shared" si="41"/>
        <v>0.02</v>
      </c>
      <c r="BC360" s="2">
        <f>VLOOKUP(Y360,Spp!B:H,7,FALSE)</f>
        <v>2.6</v>
      </c>
      <c r="BD360" s="5" t="str">
        <f>VLOOKUP(Y360,GFQuimbayo!B:C,2,FALSE)</f>
        <v>IN</v>
      </c>
      <c r="BE360" s="5" t="str">
        <f>VLOOKUP(BD360,GFQuimbayo!E:F,2,FALSE)</f>
        <v>Invertebrivores</v>
      </c>
      <c r="BF360" s="2" t="str">
        <f>VLOOKUP(Y360,Spp!B:L,11,FALSE)</f>
        <v>LC</v>
      </c>
    </row>
    <row r="361" spans="1:58">
      <c r="A361" s="2" t="s">
        <v>40</v>
      </c>
      <c r="B361" s="2" t="s">
        <v>41</v>
      </c>
      <c r="C361" s="2" t="s">
        <v>42</v>
      </c>
      <c r="D361" s="2" t="s">
        <v>42</v>
      </c>
      <c r="E361" s="2" t="s">
        <v>1483</v>
      </c>
      <c r="F361" s="2" t="s">
        <v>244</v>
      </c>
      <c r="G361" s="22" t="s">
        <v>1482</v>
      </c>
      <c r="H361" s="22">
        <v>3</v>
      </c>
      <c r="I361" s="2">
        <v>3</v>
      </c>
      <c r="K361" s="2">
        <v>50</v>
      </c>
      <c r="L361" s="11">
        <v>41843</v>
      </c>
      <c r="M361" s="2">
        <v>2014</v>
      </c>
      <c r="N361" s="2" t="s">
        <v>517</v>
      </c>
      <c r="O361" s="2" t="s">
        <v>244</v>
      </c>
      <c r="Q361" s="9">
        <v>6.6</v>
      </c>
      <c r="R361" s="2" t="s">
        <v>250</v>
      </c>
      <c r="S361" s="22" t="s">
        <v>516</v>
      </c>
      <c r="T361" s="4" t="s">
        <v>516</v>
      </c>
      <c r="U361" s="4" t="s">
        <v>516</v>
      </c>
      <c r="V361" s="4" t="s">
        <v>516</v>
      </c>
      <c r="W361" s="2">
        <v>10</v>
      </c>
      <c r="X361" s="2" t="s">
        <v>255</v>
      </c>
      <c r="Y361" s="6" t="str">
        <f>VLOOKUP(X361,Spp!A:B,2,FALSE)</f>
        <v>Gnathanodon speciosus</v>
      </c>
      <c r="Z361" s="7">
        <f t="shared" si="35"/>
        <v>4</v>
      </c>
      <c r="AE361" s="2">
        <v>4</v>
      </c>
      <c r="AU361" s="2">
        <f>VLOOKUP(Y361,Spp!B:C,2,FALSE)</f>
        <v>3.9E-2</v>
      </c>
      <c r="AV361" s="2">
        <f>VLOOKUP(Y361,Spp!B:D,3,FALSE)</f>
        <v>2.84</v>
      </c>
      <c r="AW361" s="2">
        <f t="shared" si="36"/>
        <v>1456.3783793079963</v>
      </c>
      <c r="AX361" s="2">
        <f t="shared" si="37"/>
        <v>29.127567586159927</v>
      </c>
      <c r="AY361" s="2">
        <f t="shared" si="38"/>
        <v>291.27567586159927</v>
      </c>
      <c r="AZ361" s="2">
        <f t="shared" si="39"/>
        <v>0.29127567586159925</v>
      </c>
      <c r="BA361" s="2">
        <f t="shared" si="40"/>
        <v>0.4</v>
      </c>
      <c r="BB361" s="2">
        <f t="shared" si="41"/>
        <v>0.08</v>
      </c>
      <c r="BC361" s="2">
        <f>VLOOKUP(Y361,Spp!B:H,7,FALSE)</f>
        <v>3.8</v>
      </c>
      <c r="BD361" s="5" t="str">
        <f>VLOOKUP(Y361,GFQuimbayo!B:C,2,FALSE)</f>
        <v>IN</v>
      </c>
      <c r="BE361" s="5" t="str">
        <f>VLOOKUP(BD361,GFQuimbayo!E:F,2,FALSE)</f>
        <v>Invertebrivores</v>
      </c>
      <c r="BF361" s="2" t="str">
        <f>VLOOKUP(Y361,Spp!B:L,11,FALSE)</f>
        <v>NE</v>
      </c>
    </row>
    <row r="362" spans="1:58">
      <c r="A362" s="2" t="s">
        <v>40</v>
      </c>
      <c r="B362" s="2" t="s">
        <v>41</v>
      </c>
      <c r="C362" s="2" t="s">
        <v>42</v>
      </c>
      <c r="D362" s="2" t="s">
        <v>42</v>
      </c>
      <c r="E362" s="2" t="s">
        <v>1483</v>
      </c>
      <c r="F362" s="2" t="s">
        <v>244</v>
      </c>
      <c r="G362" s="22" t="s">
        <v>1482</v>
      </c>
      <c r="H362" s="22">
        <v>3</v>
      </c>
      <c r="I362" s="2">
        <v>3</v>
      </c>
      <c r="K362" s="2">
        <v>50</v>
      </c>
      <c r="L362" s="11">
        <v>41843</v>
      </c>
      <c r="M362" s="2">
        <v>2014</v>
      </c>
      <c r="N362" s="2" t="s">
        <v>517</v>
      </c>
      <c r="O362" s="2" t="s">
        <v>244</v>
      </c>
      <c r="Q362" s="9">
        <v>6.6</v>
      </c>
      <c r="R362" s="2" t="s">
        <v>250</v>
      </c>
      <c r="S362" s="22" t="s">
        <v>516</v>
      </c>
      <c r="T362" s="4" t="s">
        <v>516</v>
      </c>
      <c r="U362" s="4" t="s">
        <v>516</v>
      </c>
      <c r="V362" s="4" t="s">
        <v>516</v>
      </c>
      <c r="W362" s="2">
        <v>10</v>
      </c>
      <c r="X362" s="2" t="s">
        <v>107</v>
      </c>
      <c r="Y362" s="6" t="str">
        <f>VLOOKUP(X362,Spp!A:B,2,FALSE)</f>
        <v>Thalassoma lucasanum</v>
      </c>
      <c r="Z362" s="7">
        <f t="shared" si="35"/>
        <v>22</v>
      </c>
      <c r="AB362" s="2">
        <v>20</v>
      </c>
      <c r="AC362" s="2">
        <v>2</v>
      </c>
      <c r="AU362" s="2">
        <f>VLOOKUP(Y362,Spp!B:C,2,FALSE)</f>
        <v>1.261E-2</v>
      </c>
      <c r="AV362" s="2">
        <f>VLOOKUP(Y362,Spp!B:D,3,FALSE)</f>
        <v>2.8782999999999999</v>
      </c>
      <c r="AW362" s="2">
        <f t="shared" si="36"/>
        <v>119.48225215344567</v>
      </c>
      <c r="AX362" s="2">
        <f t="shared" si="37"/>
        <v>2.3896450430689136</v>
      </c>
      <c r="AY362" s="2">
        <f t="shared" si="38"/>
        <v>23.896450430689136</v>
      </c>
      <c r="AZ362" s="2">
        <f t="shared" si="39"/>
        <v>2.3896450430689137E-2</v>
      </c>
      <c r="BA362" s="2">
        <f t="shared" si="40"/>
        <v>2.2000000000000002</v>
      </c>
      <c r="BB362" s="2">
        <f t="shared" si="41"/>
        <v>0.44</v>
      </c>
      <c r="BC362" s="2">
        <f>VLOOKUP(Y362,Spp!B:H,7,FALSE)</f>
        <v>3.5</v>
      </c>
      <c r="BD362" s="5" t="str">
        <f>VLOOKUP(Y362,GFQuimbayo!B:C,2,FALSE)</f>
        <v>IN</v>
      </c>
      <c r="BE362" s="5" t="str">
        <f>VLOOKUP(BD362,GFQuimbayo!E:F,2,FALSE)</f>
        <v>Invertebrivores</v>
      </c>
      <c r="BF362" s="2" t="str">
        <f>VLOOKUP(Y362,Spp!B:L,11,FALSE)</f>
        <v>LC</v>
      </c>
    </row>
    <row r="363" spans="1:58">
      <c r="A363" s="2" t="s">
        <v>40</v>
      </c>
      <c r="B363" s="2" t="s">
        <v>41</v>
      </c>
      <c r="C363" s="2" t="s">
        <v>42</v>
      </c>
      <c r="D363" s="2" t="s">
        <v>42</v>
      </c>
      <c r="E363" s="2" t="s">
        <v>1483</v>
      </c>
      <c r="F363" s="2" t="s">
        <v>244</v>
      </c>
      <c r="G363" s="22" t="s">
        <v>1482</v>
      </c>
      <c r="H363" s="22">
        <v>3</v>
      </c>
      <c r="I363" s="2">
        <v>3</v>
      </c>
      <c r="K363" s="2">
        <v>50</v>
      </c>
      <c r="L363" s="11">
        <v>41843</v>
      </c>
      <c r="M363" s="2">
        <v>2014</v>
      </c>
      <c r="N363" s="2" t="s">
        <v>517</v>
      </c>
      <c r="O363" s="2" t="s">
        <v>244</v>
      </c>
      <c r="Q363" s="9">
        <v>6.6</v>
      </c>
      <c r="R363" s="2" t="s">
        <v>250</v>
      </c>
      <c r="S363" s="22" t="s">
        <v>516</v>
      </c>
      <c r="T363" s="4" t="s">
        <v>516</v>
      </c>
      <c r="U363" s="4" t="s">
        <v>516</v>
      </c>
      <c r="V363" s="4" t="s">
        <v>516</v>
      </c>
      <c r="W363" s="2">
        <v>10</v>
      </c>
      <c r="X363" s="2" t="s">
        <v>257</v>
      </c>
      <c r="Y363" s="6" t="str">
        <f>VLOOKUP(X363,Spp!A:B,2,FALSE)</f>
        <v>Acanthurus xanthopterus</v>
      </c>
      <c r="Z363" s="7">
        <f t="shared" si="35"/>
        <v>13</v>
      </c>
      <c r="AE363" s="2">
        <v>6</v>
      </c>
      <c r="AF363" s="2">
        <v>7</v>
      </c>
      <c r="AU363" s="2">
        <f>VLOOKUP(Y363,Spp!B:C,2,FALSE)</f>
        <v>2.673E-2</v>
      </c>
      <c r="AV363" s="2">
        <f>VLOOKUP(Y363,Spp!B:D,3,FALSE)</f>
        <v>2.9844900000000001</v>
      </c>
      <c r="AW363" s="2">
        <f t="shared" si="36"/>
        <v>9975.8385495224065</v>
      </c>
      <c r="AX363" s="2">
        <f t="shared" si="37"/>
        <v>199.51677099044812</v>
      </c>
      <c r="AY363" s="2">
        <f t="shared" si="38"/>
        <v>1995.1677099044812</v>
      </c>
      <c r="AZ363" s="2">
        <f t="shared" si="39"/>
        <v>1.9951677099044811</v>
      </c>
      <c r="BA363" s="2">
        <f t="shared" si="40"/>
        <v>1.3</v>
      </c>
      <c r="BB363" s="2">
        <f t="shared" si="41"/>
        <v>0.26</v>
      </c>
      <c r="BC363" s="2">
        <f>VLOOKUP(Y363,Spp!B:H,7,FALSE)</f>
        <v>2.9</v>
      </c>
      <c r="BD363" s="5" t="str">
        <f>VLOOKUP(Y363,GFQuimbayo!B:C,2,FALSE)</f>
        <v>HD</v>
      </c>
      <c r="BE363" s="5" t="str">
        <f>VLOOKUP(BD363,GFQuimbayo!E:F,2,FALSE)</f>
        <v>Detritivores</v>
      </c>
      <c r="BF363" s="2" t="str">
        <f>VLOOKUP(Y363,Spp!B:L,11,FALSE)</f>
        <v>LC</v>
      </c>
    </row>
    <row r="364" spans="1:58">
      <c r="A364" s="2" t="s">
        <v>40</v>
      </c>
      <c r="B364" s="2" t="s">
        <v>41</v>
      </c>
      <c r="C364" s="2" t="s">
        <v>42</v>
      </c>
      <c r="D364" s="2" t="s">
        <v>42</v>
      </c>
      <c r="E364" s="2" t="s">
        <v>1483</v>
      </c>
      <c r="F364" s="2" t="s">
        <v>244</v>
      </c>
      <c r="G364" s="22" t="s">
        <v>1482</v>
      </c>
      <c r="H364" s="22">
        <v>3</v>
      </c>
      <c r="I364" s="2">
        <v>3</v>
      </c>
      <c r="K364" s="2">
        <v>50</v>
      </c>
      <c r="L364" s="11">
        <v>41843</v>
      </c>
      <c r="M364" s="2">
        <v>2014</v>
      </c>
      <c r="N364" s="2" t="s">
        <v>517</v>
      </c>
      <c r="O364" s="2" t="s">
        <v>244</v>
      </c>
      <c r="Q364" s="9">
        <v>6.6</v>
      </c>
      <c r="R364" s="2" t="s">
        <v>250</v>
      </c>
      <c r="S364" s="22" t="s">
        <v>516</v>
      </c>
      <c r="T364" s="4" t="s">
        <v>516</v>
      </c>
      <c r="U364" s="4" t="s">
        <v>516</v>
      </c>
      <c r="V364" s="4" t="s">
        <v>516</v>
      </c>
      <c r="W364" s="2">
        <v>10</v>
      </c>
      <c r="X364" s="2" t="s">
        <v>85</v>
      </c>
      <c r="Y364" s="6" t="str">
        <f>VLOOKUP(X364,Spp!A:B,2,FALSE)</f>
        <v>Sargocentron suborbitalis</v>
      </c>
      <c r="Z364" s="7">
        <f t="shared" si="35"/>
        <v>2</v>
      </c>
      <c r="AC364" s="2">
        <v>2</v>
      </c>
      <c r="AU364" s="2">
        <f>VLOOKUP(Y364,Spp!B:C,2,FALSE)</f>
        <v>2.3199999999999998E-2</v>
      </c>
      <c r="AV364" s="2">
        <f>VLOOKUP(Y364,Spp!B:D,3,FALSE)</f>
        <v>2.9554</v>
      </c>
      <c r="AW364" s="2">
        <f t="shared" si="36"/>
        <v>80.970315778811653</v>
      </c>
      <c r="AX364" s="2">
        <f t="shared" si="37"/>
        <v>1.619406315576233</v>
      </c>
      <c r="AY364" s="2">
        <f t="shared" si="38"/>
        <v>16.194063155762329</v>
      </c>
      <c r="AZ364" s="2">
        <f t="shared" si="39"/>
        <v>1.6194063155762328E-2</v>
      </c>
      <c r="BA364" s="2">
        <f t="shared" si="40"/>
        <v>0.2</v>
      </c>
      <c r="BB364" s="2">
        <f t="shared" si="41"/>
        <v>0.04</v>
      </c>
      <c r="BC364" s="2">
        <f>VLOOKUP(Y364,Spp!B:H,7,FALSE)</f>
        <v>3.5</v>
      </c>
      <c r="BD364" s="5" t="str">
        <f>VLOOKUP(Y364,GFQuimbayo!B:C,2,FALSE)</f>
        <v>IN</v>
      </c>
      <c r="BE364" s="5" t="str">
        <f>VLOOKUP(BD364,GFQuimbayo!E:F,2,FALSE)</f>
        <v>Invertebrivores</v>
      </c>
      <c r="BF364" s="2" t="str">
        <f>VLOOKUP(Y364,Spp!B:L,11,FALSE)</f>
        <v>LC</v>
      </c>
    </row>
    <row r="365" spans="1:58">
      <c r="A365" s="2" t="s">
        <v>40</v>
      </c>
      <c r="B365" s="2" t="s">
        <v>41</v>
      </c>
      <c r="C365" s="2" t="s">
        <v>42</v>
      </c>
      <c r="D365" s="2" t="s">
        <v>42</v>
      </c>
      <c r="E365" s="2" t="s">
        <v>1483</v>
      </c>
      <c r="F365" s="2" t="s">
        <v>244</v>
      </c>
      <c r="G365" s="22" t="s">
        <v>1482</v>
      </c>
      <c r="H365" s="22">
        <v>3</v>
      </c>
      <c r="I365" s="2">
        <v>3</v>
      </c>
      <c r="K365" s="2">
        <v>50</v>
      </c>
      <c r="L365" s="11">
        <v>41843</v>
      </c>
      <c r="M365" s="2">
        <v>2014</v>
      </c>
      <c r="N365" s="2" t="s">
        <v>517</v>
      </c>
      <c r="O365" s="2" t="s">
        <v>244</v>
      </c>
      <c r="Q365" s="9">
        <v>6.6</v>
      </c>
      <c r="R365" s="2" t="s">
        <v>250</v>
      </c>
      <c r="S365" s="22" t="s">
        <v>516</v>
      </c>
      <c r="T365" s="4" t="s">
        <v>516</v>
      </c>
      <c r="U365" s="4" t="s">
        <v>516</v>
      </c>
      <c r="V365" s="4" t="s">
        <v>516</v>
      </c>
      <c r="W365" s="2">
        <v>10</v>
      </c>
      <c r="X365" s="2" t="s">
        <v>272</v>
      </c>
      <c r="Y365" s="6" t="str">
        <f>VLOOKUP(X365,Spp!A:B,2,FALSE)</f>
        <v>Kyphosus analogus</v>
      </c>
      <c r="Z365" s="7">
        <f t="shared" si="35"/>
        <v>12</v>
      </c>
      <c r="AD365" s="2">
        <v>12</v>
      </c>
      <c r="AU365" s="2">
        <f>VLOOKUP(Y365,Spp!B:C,2,FALSE)</f>
        <v>2.18E-2</v>
      </c>
      <c r="AV365" s="2">
        <f>VLOOKUP(Y365,Spp!B:D,3,FALSE)</f>
        <v>3.0053000000000001</v>
      </c>
      <c r="AW365" s="2">
        <f t="shared" si="36"/>
        <v>1423.4426929512597</v>
      </c>
      <c r="AX365" s="2">
        <f t="shared" si="37"/>
        <v>28.468853859025195</v>
      </c>
      <c r="AY365" s="2">
        <f t="shared" si="38"/>
        <v>284.68853859025194</v>
      </c>
      <c r="AZ365" s="2">
        <f t="shared" si="39"/>
        <v>0.28468853859025195</v>
      </c>
      <c r="BA365" s="2">
        <f t="shared" si="40"/>
        <v>1.2</v>
      </c>
      <c r="BB365" s="2">
        <f t="shared" si="41"/>
        <v>0.24</v>
      </c>
      <c r="BC365" s="2">
        <f>VLOOKUP(Y365,Spp!B:H,7,FALSE)</f>
        <v>2</v>
      </c>
      <c r="BD365" s="5" t="str">
        <f>VLOOKUP(Y365,GFQuimbayo!B:C,2,FALSE)</f>
        <v>HM</v>
      </c>
      <c r="BE365" s="5" t="str">
        <f>VLOOKUP(BD365,GFQuimbayo!E:F,2,FALSE)</f>
        <v>Macroalgae feeders</v>
      </c>
      <c r="BF365" s="2" t="str">
        <f>VLOOKUP(Y365,Spp!B:L,11,FALSE)</f>
        <v>LC</v>
      </c>
    </row>
    <row r="366" spans="1:58">
      <c r="A366" s="2" t="s">
        <v>40</v>
      </c>
      <c r="B366" s="2" t="s">
        <v>41</v>
      </c>
      <c r="C366" s="2" t="s">
        <v>42</v>
      </c>
      <c r="D366" s="2" t="s">
        <v>42</v>
      </c>
      <c r="E366" s="2" t="s">
        <v>1483</v>
      </c>
      <c r="F366" s="2" t="s">
        <v>244</v>
      </c>
      <c r="G366" s="22" t="s">
        <v>1482</v>
      </c>
      <c r="H366" s="22">
        <v>3</v>
      </c>
      <c r="I366" s="2">
        <v>3</v>
      </c>
      <c r="K366" s="2">
        <v>50</v>
      </c>
      <c r="L366" s="11">
        <v>41843</v>
      </c>
      <c r="M366" s="2">
        <v>2014</v>
      </c>
      <c r="N366" s="2" t="s">
        <v>517</v>
      </c>
      <c r="O366" s="2" t="s">
        <v>244</v>
      </c>
      <c r="Q366" s="9">
        <v>6.6</v>
      </c>
      <c r="R366" s="2" t="s">
        <v>250</v>
      </c>
      <c r="S366" s="22" t="s">
        <v>516</v>
      </c>
      <c r="T366" s="4" t="s">
        <v>516</v>
      </c>
      <c r="U366" s="4" t="s">
        <v>516</v>
      </c>
      <c r="V366" s="4" t="s">
        <v>516</v>
      </c>
      <c r="W366" s="2">
        <v>10</v>
      </c>
      <c r="X366" s="2" t="s">
        <v>66</v>
      </c>
      <c r="Y366" s="6" t="str">
        <f>VLOOKUP(X366,Spp!A:B,2,FALSE)</f>
        <v>Kyphosus elegans</v>
      </c>
      <c r="Z366" s="7">
        <f t="shared" si="35"/>
        <v>2</v>
      </c>
      <c r="AE366" s="2">
        <v>2</v>
      </c>
      <c r="AU366" s="2">
        <f>VLOOKUP(Y366,Spp!B:C,2,FALSE)</f>
        <v>2.18E-2</v>
      </c>
      <c r="AV366" s="2">
        <f>VLOOKUP(Y366,Spp!B:D,3,FALSE)</f>
        <v>3.0053000000000001</v>
      </c>
      <c r="AW366" s="2">
        <f t="shared" si="36"/>
        <v>692.97185691239929</v>
      </c>
      <c r="AX366" s="2">
        <f t="shared" si="37"/>
        <v>13.859437138247985</v>
      </c>
      <c r="AY366" s="2">
        <f t="shared" si="38"/>
        <v>138.59437138247986</v>
      </c>
      <c r="AZ366" s="2">
        <f t="shared" si="39"/>
        <v>0.13859437138247988</v>
      </c>
      <c r="BA366" s="2">
        <f t="shared" si="40"/>
        <v>0.2</v>
      </c>
      <c r="BB366" s="2">
        <f t="shared" si="41"/>
        <v>0.04</v>
      </c>
      <c r="BC366" s="2">
        <f>VLOOKUP(Y366,Spp!B:H,7,FALSE)</f>
        <v>2.9</v>
      </c>
      <c r="BD366" s="5" t="str">
        <f>VLOOKUP(Y366,GFQuimbayo!B:C,2,FALSE)</f>
        <v>HM</v>
      </c>
      <c r="BE366" s="5" t="str">
        <f>VLOOKUP(BD366,GFQuimbayo!E:F,2,FALSE)</f>
        <v>Macroalgae feeders</v>
      </c>
      <c r="BF366" s="2" t="str">
        <f>VLOOKUP(Y366,Spp!B:L,11,FALSE)</f>
        <v>LC</v>
      </c>
    </row>
    <row r="367" spans="1:58">
      <c r="A367" s="2" t="s">
        <v>40</v>
      </c>
      <c r="B367" s="2" t="s">
        <v>41</v>
      </c>
      <c r="C367" s="2" t="s">
        <v>42</v>
      </c>
      <c r="D367" s="2" t="s">
        <v>42</v>
      </c>
      <c r="E367" s="2" t="s">
        <v>1483</v>
      </c>
      <c r="F367" s="2" t="s">
        <v>244</v>
      </c>
      <c r="G367" s="22" t="s">
        <v>1482</v>
      </c>
      <c r="H367" s="22">
        <v>3</v>
      </c>
      <c r="I367" s="2">
        <v>3</v>
      </c>
      <c r="K367" s="2">
        <v>50</v>
      </c>
      <c r="L367" s="11">
        <v>41843</v>
      </c>
      <c r="M367" s="2">
        <v>2014</v>
      </c>
      <c r="N367" s="2" t="s">
        <v>517</v>
      </c>
      <c r="O367" s="2" t="s">
        <v>244</v>
      </c>
      <c r="Q367" s="9">
        <v>6.6</v>
      </c>
      <c r="R367" s="2" t="s">
        <v>250</v>
      </c>
      <c r="S367" s="22" t="s">
        <v>516</v>
      </c>
      <c r="T367" s="4" t="s">
        <v>516</v>
      </c>
      <c r="U367" s="4" t="s">
        <v>516</v>
      </c>
      <c r="V367" s="4" t="s">
        <v>516</v>
      </c>
      <c r="W367" s="2">
        <v>10</v>
      </c>
      <c r="X367" s="2" t="s">
        <v>72</v>
      </c>
      <c r="Y367" s="6" t="str">
        <f>VLOOKUP(X367,Spp!A:B,2,FALSE)</f>
        <v>Scarus ghobban</v>
      </c>
      <c r="Z367" s="7">
        <f t="shared" si="35"/>
        <v>25</v>
      </c>
      <c r="AA367" s="2">
        <v>20</v>
      </c>
      <c r="AE367" s="2">
        <v>5</v>
      </c>
      <c r="AU367" s="2">
        <f>VLOOKUP(Y367,Spp!B:C,2,FALSE)</f>
        <v>2.3300000000000001E-2</v>
      </c>
      <c r="AV367" s="2">
        <f>VLOOKUP(Y367,Spp!B:D,3,FALSE)</f>
        <v>2.919</v>
      </c>
      <c r="AW367" s="2">
        <f t="shared" si="36"/>
        <v>1409.2925091402874</v>
      </c>
      <c r="AX367" s="2">
        <f t="shared" si="37"/>
        <v>28.185850182805748</v>
      </c>
      <c r="AY367" s="2">
        <f t="shared" si="38"/>
        <v>281.85850182805746</v>
      </c>
      <c r="AZ367" s="2">
        <f t="shared" si="39"/>
        <v>0.28185850182805744</v>
      </c>
      <c r="BA367" s="2">
        <f t="shared" si="40"/>
        <v>2.5</v>
      </c>
      <c r="BB367" s="2">
        <f t="shared" si="41"/>
        <v>0.5</v>
      </c>
      <c r="BC367" s="2">
        <f>VLOOKUP(Y367,Spp!B:H,7,FALSE)</f>
        <v>2</v>
      </c>
      <c r="BD367" s="5" t="str">
        <f>VLOOKUP(Y367,GFQuimbayo!B:C,2,FALSE)</f>
        <v>HM</v>
      </c>
      <c r="BE367" s="5" t="str">
        <f>VLOOKUP(BD367,GFQuimbayo!E:F,2,FALSE)</f>
        <v>Macroalgae feeders</v>
      </c>
      <c r="BF367" s="2" t="str">
        <f>VLOOKUP(Y367,Spp!B:L,11,FALSE)</f>
        <v>LC</v>
      </c>
    </row>
    <row r="368" spans="1:58">
      <c r="A368" s="2" t="s">
        <v>40</v>
      </c>
      <c r="B368" s="2" t="s">
        <v>41</v>
      </c>
      <c r="C368" s="2" t="s">
        <v>42</v>
      </c>
      <c r="D368" s="2" t="s">
        <v>42</v>
      </c>
      <c r="E368" s="2" t="s">
        <v>1483</v>
      </c>
      <c r="F368" s="2" t="s">
        <v>244</v>
      </c>
      <c r="G368" s="22" t="s">
        <v>1482</v>
      </c>
      <c r="H368" s="22">
        <v>3</v>
      </c>
      <c r="I368" s="2">
        <v>3</v>
      </c>
      <c r="K368" s="2">
        <v>50</v>
      </c>
      <c r="L368" s="11">
        <v>41843</v>
      </c>
      <c r="M368" s="2">
        <v>2014</v>
      </c>
      <c r="N368" s="2" t="s">
        <v>517</v>
      </c>
      <c r="O368" s="2" t="s">
        <v>244</v>
      </c>
      <c r="Q368" s="9">
        <v>6.6</v>
      </c>
      <c r="R368" s="2" t="s">
        <v>250</v>
      </c>
      <c r="S368" s="22" t="s">
        <v>516</v>
      </c>
      <c r="T368" s="4" t="s">
        <v>516</v>
      </c>
      <c r="U368" s="4" t="s">
        <v>516</v>
      </c>
      <c r="V368" s="4" t="s">
        <v>516</v>
      </c>
      <c r="W368" s="2">
        <v>10</v>
      </c>
      <c r="X368" s="2" t="s">
        <v>80</v>
      </c>
      <c r="Y368" s="6" t="str">
        <f>VLOOKUP(X368,Spp!A:B,2,FALSE)</f>
        <v>Sufflamen verres</v>
      </c>
      <c r="Z368" s="7">
        <f t="shared" si="35"/>
        <v>7</v>
      </c>
      <c r="AC368" s="2">
        <v>5</v>
      </c>
      <c r="AE368" s="2">
        <v>2</v>
      </c>
      <c r="AU368" s="2">
        <f>VLOOKUP(Y368,Spp!B:C,2,FALSE)</f>
        <v>2.4899999999999999E-2</v>
      </c>
      <c r="AV368" s="2">
        <f>VLOOKUP(Y368,Spp!B:D,3,FALSE)</f>
        <v>3.0129999999999999</v>
      </c>
      <c r="AW368" s="2">
        <f t="shared" si="36"/>
        <v>1062.657556713923</v>
      </c>
      <c r="AX368" s="2">
        <f t="shared" si="37"/>
        <v>21.253151134278461</v>
      </c>
      <c r="AY368" s="2">
        <f t="shared" si="38"/>
        <v>212.5315113427846</v>
      </c>
      <c r="AZ368" s="2">
        <f t="shared" si="39"/>
        <v>0.21253151134278458</v>
      </c>
      <c r="BA368" s="2">
        <f t="shared" si="40"/>
        <v>0.7</v>
      </c>
      <c r="BB368" s="2">
        <f t="shared" si="41"/>
        <v>0.14000000000000001</v>
      </c>
      <c r="BC368" s="2">
        <f>VLOOKUP(Y368,Spp!B:H,7,FALSE)</f>
        <v>3.3</v>
      </c>
      <c r="BD368" s="5" t="str">
        <f>VLOOKUP(Y368,GFQuimbayo!B:C,2,FALSE)</f>
        <v>IN</v>
      </c>
      <c r="BE368" s="5" t="str">
        <f>VLOOKUP(BD368,GFQuimbayo!E:F,2,FALSE)</f>
        <v>Invertebrivores</v>
      </c>
      <c r="BF368" s="2" t="str">
        <f>VLOOKUP(Y368,Spp!B:L,11,FALSE)</f>
        <v>LC</v>
      </c>
    </row>
    <row r="369" spans="1:58">
      <c r="A369" s="2" t="s">
        <v>40</v>
      </c>
      <c r="B369" s="2" t="s">
        <v>41</v>
      </c>
      <c r="C369" s="2" t="s">
        <v>42</v>
      </c>
      <c r="D369" s="2" t="s">
        <v>42</v>
      </c>
      <c r="E369" s="2" t="s">
        <v>1483</v>
      </c>
      <c r="F369" s="2" t="s">
        <v>244</v>
      </c>
      <c r="G369" s="22" t="s">
        <v>1482</v>
      </c>
      <c r="H369" s="22">
        <v>3</v>
      </c>
      <c r="I369" s="2">
        <v>3</v>
      </c>
      <c r="K369" s="2">
        <v>50</v>
      </c>
      <c r="L369" s="11">
        <v>41843</v>
      </c>
      <c r="M369" s="2">
        <v>2014</v>
      </c>
      <c r="N369" s="2" t="s">
        <v>517</v>
      </c>
      <c r="O369" s="2" t="s">
        <v>244</v>
      </c>
      <c r="Q369" s="9">
        <v>6.6</v>
      </c>
      <c r="R369" s="2" t="s">
        <v>250</v>
      </c>
      <c r="S369" s="22" t="s">
        <v>516</v>
      </c>
      <c r="T369" s="4" t="s">
        <v>516</v>
      </c>
      <c r="U369" s="4" t="s">
        <v>516</v>
      </c>
      <c r="V369" s="4" t="s">
        <v>516</v>
      </c>
      <c r="W369" s="2">
        <v>10</v>
      </c>
      <c r="X369" s="2" t="s">
        <v>64</v>
      </c>
      <c r="Y369" s="6" t="str">
        <f>VLOOKUP(X369,Spp!A:B,2,FALSE)</f>
        <v>Johnrandallia nigrirostris</v>
      </c>
      <c r="Z369" s="7">
        <f t="shared" si="35"/>
        <v>2</v>
      </c>
      <c r="AC369" s="2">
        <v>2</v>
      </c>
      <c r="AU369" s="2">
        <f>VLOOKUP(Y369,Spp!B:C,2,FALSE)</f>
        <v>2.5600000000000001E-2</v>
      </c>
      <c r="AV369" s="2">
        <f>VLOOKUP(Y369,Spp!B:D,3,FALSE)</f>
        <v>3.0005999999999999</v>
      </c>
      <c r="AW369" s="2">
        <f t="shared" si="36"/>
        <v>100.15165860417849</v>
      </c>
      <c r="AX369" s="2">
        <f t="shared" si="37"/>
        <v>2.0030331720835699</v>
      </c>
      <c r="AY369" s="2">
        <f t="shared" si="38"/>
        <v>20.030331720835697</v>
      </c>
      <c r="AZ369" s="2">
        <f t="shared" si="39"/>
        <v>2.0030331720835699E-2</v>
      </c>
      <c r="BA369" s="2">
        <f t="shared" si="40"/>
        <v>0.2</v>
      </c>
      <c r="BB369" s="2">
        <f t="shared" si="41"/>
        <v>0.04</v>
      </c>
      <c r="BC369" s="2">
        <f>VLOOKUP(Y369,Spp!B:H,7,FALSE)</f>
        <v>3</v>
      </c>
      <c r="BD369" s="5" t="str">
        <f>VLOOKUP(Y369,GFQuimbayo!B:C,2,FALSE)</f>
        <v>IN</v>
      </c>
      <c r="BE369" s="5" t="str">
        <f>VLOOKUP(BD369,GFQuimbayo!E:F,2,FALSE)</f>
        <v>Invertebrivores</v>
      </c>
      <c r="BF369" s="2" t="str">
        <f>VLOOKUP(Y369,Spp!B:L,11,FALSE)</f>
        <v>LC</v>
      </c>
    </row>
    <row r="370" spans="1:58">
      <c r="A370" s="2" t="s">
        <v>40</v>
      </c>
      <c r="B370" s="2" t="s">
        <v>41</v>
      </c>
      <c r="C370" s="2" t="s">
        <v>42</v>
      </c>
      <c r="D370" s="2" t="s">
        <v>42</v>
      </c>
      <c r="E370" s="2" t="s">
        <v>1483</v>
      </c>
      <c r="F370" s="2" t="s">
        <v>244</v>
      </c>
      <c r="G370" s="22" t="s">
        <v>1482</v>
      </c>
      <c r="H370" s="22">
        <v>3</v>
      </c>
      <c r="I370" s="2">
        <v>3</v>
      </c>
      <c r="K370" s="2">
        <v>50</v>
      </c>
      <c r="L370" s="11">
        <v>41843</v>
      </c>
      <c r="M370" s="2">
        <v>2014</v>
      </c>
      <c r="N370" s="2" t="s">
        <v>517</v>
      </c>
      <c r="O370" s="2" t="s">
        <v>244</v>
      </c>
      <c r="Q370" s="9">
        <v>6.6</v>
      </c>
      <c r="R370" s="2" t="s">
        <v>250</v>
      </c>
      <c r="S370" s="22" t="s">
        <v>516</v>
      </c>
      <c r="T370" s="4" t="s">
        <v>516</v>
      </c>
      <c r="U370" s="4" t="s">
        <v>516</v>
      </c>
      <c r="V370" s="4" t="s">
        <v>516</v>
      </c>
      <c r="W370" s="2">
        <v>10</v>
      </c>
      <c r="X370" s="2" t="s">
        <v>89</v>
      </c>
      <c r="Y370" s="6" t="str">
        <f>VLOOKUP(X370,Spp!A:B,2,FALSE)</f>
        <v>Lutjanus argentiventris</v>
      </c>
      <c r="Z370" s="7">
        <f t="shared" si="35"/>
        <v>10</v>
      </c>
      <c r="AE370" s="2">
        <v>10</v>
      </c>
      <c r="AU370" s="2">
        <f>VLOOKUP(Y370,Spp!B:C,2,FALSE)</f>
        <v>1.7299999999999999E-2</v>
      </c>
      <c r="AV370" s="2">
        <f>VLOOKUP(Y370,Spp!B:D,3,FALSE)</f>
        <v>3</v>
      </c>
      <c r="AW370" s="2">
        <f t="shared" si="36"/>
        <v>2703.125</v>
      </c>
      <c r="AX370" s="2">
        <f t="shared" si="37"/>
        <v>54.0625</v>
      </c>
      <c r="AY370" s="2">
        <f t="shared" si="38"/>
        <v>540.625</v>
      </c>
      <c r="AZ370" s="2">
        <f t="shared" si="39"/>
        <v>0.54062500000000002</v>
      </c>
      <c r="BA370" s="2">
        <f t="shared" si="40"/>
        <v>1</v>
      </c>
      <c r="BB370" s="2">
        <f t="shared" si="41"/>
        <v>0.2</v>
      </c>
      <c r="BC370" s="2">
        <f>VLOOKUP(Y370,Spp!B:H,7,FALSE)</f>
        <v>4</v>
      </c>
      <c r="BD370" s="5" t="str">
        <f>VLOOKUP(Y370,GFQuimbayo!B:C,2,FALSE)</f>
        <v>PS</v>
      </c>
      <c r="BE370" s="5" t="str">
        <f>VLOOKUP(BD370,GFQuimbayo!E:F,2,FALSE)</f>
        <v>Piscivores</v>
      </c>
      <c r="BF370" s="2" t="str">
        <f>VLOOKUP(Y370,Spp!B:L,11,FALSE)</f>
        <v>LC</v>
      </c>
    </row>
    <row r="371" spans="1:58">
      <c r="A371" s="2" t="s">
        <v>40</v>
      </c>
      <c r="B371" s="2" t="s">
        <v>41</v>
      </c>
      <c r="C371" s="2" t="s">
        <v>42</v>
      </c>
      <c r="D371" s="2" t="s">
        <v>42</v>
      </c>
      <c r="E371" s="2" t="s">
        <v>1483</v>
      </c>
      <c r="F371" s="2" t="s">
        <v>244</v>
      </c>
      <c r="G371" s="22" t="s">
        <v>1482</v>
      </c>
      <c r="H371" s="22">
        <v>3</v>
      </c>
      <c r="I371" s="2">
        <v>3</v>
      </c>
      <c r="K371" s="2">
        <v>50</v>
      </c>
      <c r="L371" s="11">
        <v>41843</v>
      </c>
      <c r="M371" s="2">
        <v>2014</v>
      </c>
      <c r="N371" s="2" t="s">
        <v>517</v>
      </c>
      <c r="O371" s="2" t="s">
        <v>244</v>
      </c>
      <c r="Q371" s="9">
        <v>6.6</v>
      </c>
      <c r="R371" s="2" t="s">
        <v>250</v>
      </c>
      <c r="S371" s="22" t="s">
        <v>516</v>
      </c>
      <c r="T371" s="4" t="s">
        <v>516</v>
      </c>
      <c r="U371" s="4" t="s">
        <v>516</v>
      </c>
      <c r="V371" s="4" t="s">
        <v>516</v>
      </c>
      <c r="W371" s="2">
        <v>10</v>
      </c>
      <c r="X371" s="2" t="s">
        <v>275</v>
      </c>
      <c r="Y371" s="6" t="str">
        <f>VLOOKUP(X371,Spp!A:B,2,FALSE)</f>
        <v>Chilomycterus reticulatus</v>
      </c>
      <c r="Z371" s="7">
        <f t="shared" si="35"/>
        <v>1</v>
      </c>
      <c r="AG371" s="2">
        <v>1</v>
      </c>
      <c r="AU371" s="2">
        <f>VLOOKUP(Y371,Spp!B:C,2,FALSE)</f>
        <v>0.28499999999999998</v>
      </c>
      <c r="AV371" s="2">
        <f>VLOOKUP(Y371,Spp!B:D,3,FALSE)</f>
        <v>2.3450000000000002</v>
      </c>
      <c r="AW371" s="2">
        <f t="shared" si="36"/>
        <v>2145.9925246522207</v>
      </c>
      <c r="AX371" s="2">
        <f t="shared" si="37"/>
        <v>42.919850493044414</v>
      </c>
      <c r="AY371" s="2">
        <f t="shared" si="38"/>
        <v>429.19850493044413</v>
      </c>
      <c r="AZ371" s="2">
        <f t="shared" si="39"/>
        <v>0.42919850493044415</v>
      </c>
      <c r="BA371" s="2">
        <f t="shared" si="40"/>
        <v>0.1</v>
      </c>
      <c r="BB371" s="2">
        <f t="shared" si="41"/>
        <v>0.02</v>
      </c>
      <c r="BC371" s="2">
        <f>VLOOKUP(Y371,Spp!B:H,7,FALSE)</f>
        <v>3.5</v>
      </c>
      <c r="BD371" s="5" t="str">
        <f>VLOOKUP(Y371,GFQuimbayo!B:C,2,FALSE)</f>
        <v>IN</v>
      </c>
      <c r="BE371" s="5" t="str">
        <f>VLOOKUP(BD371,GFQuimbayo!E:F,2,FALSE)</f>
        <v>Invertebrivores</v>
      </c>
      <c r="BF371" s="2" t="str">
        <f>VLOOKUP(Y371,Spp!B:L,11,FALSE)</f>
        <v>NE</v>
      </c>
    </row>
    <row r="372" spans="1:58">
      <c r="A372" s="2" t="s">
        <v>40</v>
      </c>
      <c r="B372" s="2" t="s">
        <v>41</v>
      </c>
      <c r="C372" s="2" t="s">
        <v>42</v>
      </c>
      <c r="D372" s="2" t="s">
        <v>42</v>
      </c>
      <c r="E372" s="2" t="s">
        <v>1483</v>
      </c>
      <c r="F372" s="2" t="s">
        <v>244</v>
      </c>
      <c r="G372" s="22" t="s">
        <v>1482</v>
      </c>
      <c r="H372" s="22">
        <v>3</v>
      </c>
      <c r="I372" s="2">
        <v>3</v>
      </c>
      <c r="K372" s="2">
        <v>50</v>
      </c>
      <c r="L372" s="11">
        <v>41843</v>
      </c>
      <c r="M372" s="2">
        <v>2014</v>
      </c>
      <c r="N372" s="2" t="s">
        <v>517</v>
      </c>
      <c r="O372" s="2" t="s">
        <v>244</v>
      </c>
      <c r="Q372" s="9">
        <v>6.6</v>
      </c>
      <c r="R372" s="2" t="s">
        <v>250</v>
      </c>
      <c r="S372" s="22" t="s">
        <v>516</v>
      </c>
      <c r="T372" s="4" t="s">
        <v>516</v>
      </c>
      <c r="U372" s="4" t="s">
        <v>516</v>
      </c>
      <c r="V372" s="4" t="s">
        <v>516</v>
      </c>
      <c r="W372" s="2">
        <v>10</v>
      </c>
      <c r="X372" s="2" t="s">
        <v>49</v>
      </c>
      <c r="Y372" s="6" t="str">
        <f>VLOOKUP(X372,Spp!A:B,2,FALSE)</f>
        <v>Lutjanus novemfasciatus</v>
      </c>
      <c r="Z372" s="7">
        <f t="shared" si="35"/>
        <v>1</v>
      </c>
      <c r="AF372" s="2">
        <v>1</v>
      </c>
      <c r="AU372" s="2">
        <f>VLOOKUP(Y372,Spp!B:C,2,FALSE)</f>
        <v>1.4500000000000001E-2</v>
      </c>
      <c r="AV372" s="2">
        <f>VLOOKUP(Y372,Spp!B:D,3,FALSE)</f>
        <v>3</v>
      </c>
      <c r="AW372" s="2">
        <f t="shared" si="36"/>
        <v>621.6875</v>
      </c>
      <c r="AX372" s="2">
        <f t="shared" si="37"/>
        <v>12.43375</v>
      </c>
      <c r="AY372" s="2">
        <f t="shared" si="38"/>
        <v>124.33750000000001</v>
      </c>
      <c r="AZ372" s="2">
        <f t="shared" si="39"/>
        <v>0.1243375</v>
      </c>
      <c r="BA372" s="2">
        <f t="shared" si="40"/>
        <v>0.1</v>
      </c>
      <c r="BB372" s="2">
        <f t="shared" si="41"/>
        <v>0.02</v>
      </c>
      <c r="BC372" s="2">
        <f>VLOOKUP(Y372,Spp!B:H,7,FALSE)</f>
        <v>4</v>
      </c>
      <c r="BD372" s="5" t="str">
        <f>VLOOKUP(Y372,GFQuimbayo!B:C,2,FALSE)</f>
        <v>PS</v>
      </c>
      <c r="BE372" s="5" t="str">
        <f>VLOOKUP(BD372,GFQuimbayo!E:F,2,FALSE)</f>
        <v>Piscivores</v>
      </c>
      <c r="BF372" s="2" t="str">
        <f>VLOOKUP(Y372,Spp!B:L,11,FALSE)</f>
        <v>LC</v>
      </c>
    </row>
    <row r="373" spans="1:58">
      <c r="A373" s="2" t="s">
        <v>40</v>
      </c>
      <c r="B373" s="2" t="s">
        <v>41</v>
      </c>
      <c r="C373" s="2" t="s">
        <v>42</v>
      </c>
      <c r="D373" s="2" t="s">
        <v>42</v>
      </c>
      <c r="E373" s="2" t="s">
        <v>1483</v>
      </c>
      <c r="F373" s="2" t="s">
        <v>244</v>
      </c>
      <c r="G373" s="22" t="s">
        <v>1482</v>
      </c>
      <c r="H373" s="22">
        <v>3</v>
      </c>
      <c r="I373" s="2">
        <v>3</v>
      </c>
      <c r="K373" s="2">
        <v>50</v>
      </c>
      <c r="L373" s="11">
        <v>41843</v>
      </c>
      <c r="M373" s="2">
        <v>2014</v>
      </c>
      <c r="N373" s="2" t="s">
        <v>517</v>
      </c>
      <c r="O373" s="2" t="s">
        <v>244</v>
      </c>
      <c r="Q373" s="9">
        <v>6.6</v>
      </c>
      <c r="R373" s="2" t="s">
        <v>250</v>
      </c>
      <c r="S373" s="22" t="s">
        <v>516</v>
      </c>
      <c r="T373" s="4" t="s">
        <v>516</v>
      </c>
      <c r="U373" s="4" t="s">
        <v>516</v>
      </c>
      <c r="V373" s="4" t="s">
        <v>516</v>
      </c>
      <c r="W373" s="2">
        <v>10</v>
      </c>
      <c r="X373" s="2" t="s">
        <v>256</v>
      </c>
      <c r="Y373" s="6" t="str">
        <f>VLOOKUP(X373,Spp!A:B,2,FALSE)</f>
        <v>Fistularia commersonii</v>
      </c>
      <c r="Z373" s="7">
        <f t="shared" si="35"/>
        <v>1</v>
      </c>
      <c r="AL373" s="2">
        <v>1</v>
      </c>
      <c r="AU373" s="2">
        <f>VLOOKUP(Y373,Spp!B:C,2,FALSE)</f>
        <v>5.9999999999999995E-4</v>
      </c>
      <c r="AV373" s="2">
        <f>VLOOKUP(Y373,Spp!B:D,3,FALSE)</f>
        <v>3</v>
      </c>
      <c r="AW373" s="2">
        <f t="shared" si="36"/>
        <v>514.42499999999995</v>
      </c>
      <c r="AX373" s="2">
        <f t="shared" si="37"/>
        <v>10.288499999999999</v>
      </c>
      <c r="AY373" s="2">
        <f t="shared" si="38"/>
        <v>102.88499999999999</v>
      </c>
      <c r="AZ373" s="2">
        <f t="shared" si="39"/>
        <v>0.10288499999999999</v>
      </c>
      <c r="BA373" s="2">
        <f t="shared" si="40"/>
        <v>0.1</v>
      </c>
      <c r="BB373" s="2">
        <f t="shared" si="41"/>
        <v>0.02</v>
      </c>
      <c r="BC373" s="2">
        <f>VLOOKUP(Y373,Spp!B:H,7,FALSE)</f>
        <v>4.3</v>
      </c>
      <c r="BD373" s="5" t="str">
        <f>VLOOKUP(Y373,GFQuimbayo!B:C,2,FALSE)</f>
        <v>PS</v>
      </c>
      <c r="BE373" s="5" t="str">
        <f>VLOOKUP(BD373,GFQuimbayo!E:F,2,FALSE)</f>
        <v>Piscivores</v>
      </c>
      <c r="BF373" s="2" t="str">
        <f>VLOOKUP(Y373,Spp!B:L,11,FALSE)</f>
        <v>NE</v>
      </c>
    </row>
    <row r="374" spans="1:58">
      <c r="A374" s="2" t="s">
        <v>40</v>
      </c>
      <c r="B374" s="2" t="s">
        <v>41</v>
      </c>
      <c r="C374" s="2" t="s">
        <v>42</v>
      </c>
      <c r="D374" s="2" t="s">
        <v>42</v>
      </c>
      <c r="E374" s="2" t="s">
        <v>1483</v>
      </c>
      <c r="F374" s="2" t="s">
        <v>244</v>
      </c>
      <c r="G374" s="22" t="s">
        <v>1482</v>
      </c>
      <c r="H374" s="22">
        <v>3</v>
      </c>
      <c r="I374" s="2">
        <v>3</v>
      </c>
      <c r="K374" s="2">
        <v>50</v>
      </c>
      <c r="L374" s="11">
        <v>41843</v>
      </c>
      <c r="M374" s="2">
        <v>2014</v>
      </c>
      <c r="N374" s="2" t="s">
        <v>517</v>
      </c>
      <c r="O374" s="2" t="s">
        <v>244</v>
      </c>
      <c r="Q374" s="9">
        <v>6.6</v>
      </c>
      <c r="R374" s="2" t="s">
        <v>250</v>
      </c>
      <c r="S374" s="22" t="s">
        <v>516</v>
      </c>
      <c r="T374" s="4" t="s">
        <v>516</v>
      </c>
      <c r="U374" s="4" t="s">
        <v>516</v>
      </c>
      <c r="V374" s="4" t="s">
        <v>516</v>
      </c>
      <c r="W374" s="2">
        <v>10</v>
      </c>
      <c r="X374" s="2" t="s">
        <v>133</v>
      </c>
      <c r="Y374" s="6" t="str">
        <f>VLOOKUP(X374,Spp!A:B,2,FALSE)</f>
        <v>Hoplopagrus guentherii</v>
      </c>
      <c r="Z374" s="7">
        <f t="shared" si="35"/>
        <v>1</v>
      </c>
      <c r="AF374" s="2">
        <v>1</v>
      </c>
      <c r="AU374" s="2">
        <f>VLOOKUP(Y374,Spp!B:C,2,FALSE)</f>
        <v>2.2800000000000001E-2</v>
      </c>
      <c r="AV374" s="2">
        <f>VLOOKUP(Y374,Spp!B:D,3,FALSE)</f>
        <v>3</v>
      </c>
      <c r="AW374" s="2">
        <f t="shared" si="36"/>
        <v>977.55000000000007</v>
      </c>
      <c r="AX374" s="2">
        <f t="shared" si="37"/>
        <v>19.551000000000002</v>
      </c>
      <c r="AY374" s="2">
        <f t="shared" si="38"/>
        <v>195.51000000000002</v>
      </c>
      <c r="AZ374" s="2">
        <f t="shared" si="39"/>
        <v>0.19551000000000002</v>
      </c>
      <c r="BA374" s="2">
        <f t="shared" si="40"/>
        <v>0.1</v>
      </c>
      <c r="BB374" s="2">
        <f t="shared" si="41"/>
        <v>0.02</v>
      </c>
      <c r="BC374" s="2">
        <f>VLOOKUP(Y374,Spp!B:H,7,FALSE)</f>
        <v>3.8</v>
      </c>
      <c r="BD374" s="5" t="str">
        <f>VLOOKUP(Y374,GFQuimbayo!B:C,2,FALSE)</f>
        <v>PS</v>
      </c>
      <c r="BE374" s="5" t="str">
        <f>VLOOKUP(BD374,GFQuimbayo!E:F,2,FALSE)</f>
        <v>Piscivores</v>
      </c>
      <c r="BF374" s="2" t="str">
        <f>VLOOKUP(Y374,Spp!B:L,11,FALSE)</f>
        <v>LC</v>
      </c>
    </row>
    <row r="375" spans="1:58">
      <c r="A375" s="2" t="s">
        <v>40</v>
      </c>
      <c r="B375" s="2" t="s">
        <v>41</v>
      </c>
      <c r="C375" s="2" t="s">
        <v>42</v>
      </c>
      <c r="D375" s="2" t="s">
        <v>42</v>
      </c>
      <c r="E375" s="2" t="s">
        <v>1483</v>
      </c>
      <c r="F375" s="2" t="s">
        <v>244</v>
      </c>
      <c r="G375" s="22" t="s">
        <v>1482</v>
      </c>
      <c r="H375" s="22">
        <v>3</v>
      </c>
      <c r="I375" s="2">
        <v>3</v>
      </c>
      <c r="K375" s="2">
        <v>50</v>
      </c>
      <c r="L375" s="11">
        <v>41843</v>
      </c>
      <c r="M375" s="2">
        <v>2014</v>
      </c>
      <c r="N375" s="2" t="s">
        <v>517</v>
      </c>
      <c r="O375" s="2" t="s">
        <v>244</v>
      </c>
      <c r="Q375" s="9">
        <v>6.6</v>
      </c>
      <c r="R375" s="2" t="s">
        <v>250</v>
      </c>
      <c r="S375" s="22" t="s">
        <v>516</v>
      </c>
      <c r="T375" s="4" t="s">
        <v>516</v>
      </c>
      <c r="U375" s="4" t="s">
        <v>516</v>
      </c>
      <c r="V375" s="4" t="s">
        <v>516</v>
      </c>
      <c r="W375" s="2">
        <v>10</v>
      </c>
      <c r="X375" s="2" t="s">
        <v>45</v>
      </c>
      <c r="Y375" s="6" t="str">
        <f>VLOOKUP(X375,Spp!A:B,2,FALSE)</f>
        <v>Canthigaster punctatissima</v>
      </c>
      <c r="Z375" s="7">
        <f t="shared" si="35"/>
        <v>4</v>
      </c>
      <c r="AA375" s="2">
        <v>4</v>
      </c>
      <c r="AU375" s="2">
        <f>VLOOKUP(Y375,Spp!B:C,2,FALSE)</f>
        <v>1.9699999999999999E-2</v>
      </c>
      <c r="AV375" s="2">
        <f>VLOOKUP(Y375,Spp!B:D,3,FALSE)</f>
        <v>2.9174000000000002</v>
      </c>
      <c r="AW375" s="2">
        <f t="shared" si="36"/>
        <v>1.1415012694213549</v>
      </c>
      <c r="AX375" s="2">
        <f t="shared" si="37"/>
        <v>2.2830025388427096E-2</v>
      </c>
      <c r="AY375" s="2">
        <f t="shared" si="38"/>
        <v>0.22830025388427097</v>
      </c>
      <c r="AZ375" s="2">
        <f t="shared" si="39"/>
        <v>2.2830025388427097E-4</v>
      </c>
      <c r="BA375" s="2">
        <f t="shared" si="40"/>
        <v>0.4</v>
      </c>
      <c r="BB375" s="2">
        <f t="shared" si="41"/>
        <v>0.08</v>
      </c>
      <c r="BC375" s="2">
        <f>VLOOKUP(Y375,Spp!B:H,7,FALSE)</f>
        <v>3</v>
      </c>
      <c r="BD375" s="5" t="str">
        <f>VLOOKUP(Y375,GFQuimbayo!B:C,2,FALSE)</f>
        <v>IN</v>
      </c>
      <c r="BE375" s="5" t="str">
        <f>VLOOKUP(BD375,GFQuimbayo!E:F,2,FALSE)</f>
        <v>Invertebrivores</v>
      </c>
      <c r="BF375" s="2" t="str">
        <f>VLOOKUP(Y375,Spp!B:L,11,FALSE)</f>
        <v>LC</v>
      </c>
    </row>
    <row r="376" spans="1:58">
      <c r="A376" s="2" t="s">
        <v>40</v>
      </c>
      <c r="B376" s="2" t="s">
        <v>41</v>
      </c>
      <c r="C376" s="2" t="s">
        <v>42</v>
      </c>
      <c r="D376" s="2" t="s">
        <v>42</v>
      </c>
      <c r="E376" s="2" t="s">
        <v>1483</v>
      </c>
      <c r="F376" s="2" t="s">
        <v>244</v>
      </c>
      <c r="G376" s="22" t="s">
        <v>1482</v>
      </c>
      <c r="H376" s="22">
        <v>3</v>
      </c>
      <c r="I376" s="2">
        <v>3</v>
      </c>
      <c r="K376" s="2">
        <v>50</v>
      </c>
      <c r="L376" s="11">
        <v>41843</v>
      </c>
      <c r="M376" s="2">
        <v>2014</v>
      </c>
      <c r="N376" s="2" t="s">
        <v>517</v>
      </c>
      <c r="O376" s="2" t="s">
        <v>244</v>
      </c>
      <c r="Q376" s="9">
        <v>6.6</v>
      </c>
      <c r="R376" s="2" t="s">
        <v>250</v>
      </c>
      <c r="S376" s="22" t="s">
        <v>516</v>
      </c>
      <c r="T376" s="4" t="s">
        <v>516</v>
      </c>
      <c r="U376" s="4" t="s">
        <v>516</v>
      </c>
      <c r="V376" s="4" t="s">
        <v>516</v>
      </c>
      <c r="W376" s="2">
        <v>10</v>
      </c>
      <c r="X376" s="2" t="s">
        <v>125</v>
      </c>
      <c r="Y376" s="6" t="str">
        <f>VLOOKUP(X376,Spp!A:B,2,FALSE)</f>
        <v>Diodon holocanthus</v>
      </c>
      <c r="Z376" s="7">
        <f t="shared" si="35"/>
        <v>2</v>
      </c>
      <c r="AC376" s="2">
        <v>2</v>
      </c>
      <c r="AU376" s="2">
        <f>VLOOKUP(Y376,Spp!B:C,2,FALSE)</f>
        <v>2.1899999999999999E-2</v>
      </c>
      <c r="AV376" s="2">
        <f>VLOOKUP(Y376,Spp!B:D,3,FALSE)</f>
        <v>3</v>
      </c>
      <c r="AW376" s="2">
        <f t="shared" si="36"/>
        <v>85.546875</v>
      </c>
      <c r="AX376" s="2">
        <f t="shared" si="37"/>
        <v>1.7109375</v>
      </c>
      <c r="AY376" s="2">
        <f t="shared" si="38"/>
        <v>17.109375</v>
      </c>
      <c r="AZ376" s="2">
        <f t="shared" si="39"/>
        <v>1.7109375E-2</v>
      </c>
      <c r="BA376" s="2">
        <f t="shared" si="40"/>
        <v>0.2</v>
      </c>
      <c r="BB376" s="2">
        <f t="shared" si="41"/>
        <v>0.04</v>
      </c>
      <c r="BC376" s="2">
        <f>VLOOKUP(Y376,Spp!B:H,7,FALSE)</f>
        <v>3.3</v>
      </c>
      <c r="BD376" s="5" t="str">
        <f>VLOOKUP(Y376,GFQuimbayo!B:C,2,FALSE)</f>
        <v>IN</v>
      </c>
      <c r="BE376" s="5" t="str">
        <f>VLOOKUP(BD376,GFQuimbayo!E:F,2,FALSE)</f>
        <v>Invertebrivores</v>
      </c>
      <c r="BF376" s="2" t="str">
        <f>VLOOKUP(Y376,Spp!B:L,11,FALSE)</f>
        <v>NE</v>
      </c>
    </row>
    <row r="377" spans="1:58">
      <c r="A377" s="2" t="s">
        <v>40</v>
      </c>
      <c r="B377" s="2" t="s">
        <v>41</v>
      </c>
      <c r="C377" s="2" t="s">
        <v>42</v>
      </c>
      <c r="D377" s="2" t="s">
        <v>42</v>
      </c>
      <c r="E377" s="2" t="s">
        <v>1483</v>
      </c>
      <c r="F377" s="2" t="s">
        <v>244</v>
      </c>
      <c r="G377" s="22" t="s">
        <v>1482</v>
      </c>
      <c r="H377" s="22">
        <v>3</v>
      </c>
      <c r="I377" s="2">
        <v>3</v>
      </c>
      <c r="K377" s="2">
        <v>50</v>
      </c>
      <c r="L377" s="11">
        <v>41843</v>
      </c>
      <c r="M377" s="2">
        <v>2014</v>
      </c>
      <c r="N377" s="2" t="s">
        <v>517</v>
      </c>
      <c r="O377" s="2" t="s">
        <v>244</v>
      </c>
      <c r="Q377" s="9">
        <v>6.6</v>
      </c>
      <c r="R377" s="2" t="s">
        <v>250</v>
      </c>
      <c r="S377" s="22" t="s">
        <v>516</v>
      </c>
      <c r="T377" s="4" t="s">
        <v>516</v>
      </c>
      <c r="U377" s="4" t="s">
        <v>516</v>
      </c>
      <c r="V377" s="4" t="s">
        <v>516</v>
      </c>
      <c r="W377" s="2">
        <v>10</v>
      </c>
      <c r="X377" s="2" t="s">
        <v>57</v>
      </c>
      <c r="Y377" s="6" t="str">
        <f>VLOOKUP(X377,Spp!A:B,2,FALSE)</f>
        <v>Serranus psittacinus</v>
      </c>
      <c r="Z377" s="7">
        <f t="shared" si="35"/>
        <v>2</v>
      </c>
      <c r="AB377" s="2">
        <v>2</v>
      </c>
      <c r="AU377" s="2">
        <f>VLOOKUP(Y377,Spp!B:C,2,FALSE)</f>
        <v>1.9300000000000001E-2</v>
      </c>
      <c r="AV377" s="2">
        <f>VLOOKUP(Y377,Spp!B:D,3,FALSE)</f>
        <v>2.8511000000000002</v>
      </c>
      <c r="AW377" s="2">
        <f t="shared" si="36"/>
        <v>12.063531782217289</v>
      </c>
      <c r="AX377" s="2">
        <f t="shared" si="37"/>
        <v>0.24127063564434578</v>
      </c>
      <c r="AY377" s="2">
        <f t="shared" si="38"/>
        <v>2.4127063564434579</v>
      </c>
      <c r="AZ377" s="2">
        <f t="shared" si="39"/>
        <v>2.4127063564434578E-3</v>
      </c>
      <c r="BA377" s="2">
        <f t="shared" si="40"/>
        <v>0.2</v>
      </c>
      <c r="BB377" s="2">
        <f t="shared" si="41"/>
        <v>0.04</v>
      </c>
      <c r="BC377" s="2">
        <f>VLOOKUP(Y377,Spp!B:H,7,FALSE)</f>
        <v>3.6</v>
      </c>
      <c r="BD377" s="5" t="str">
        <f>VLOOKUP(Y377,GFQuimbayo!B:C,2,FALSE)</f>
        <v>PS</v>
      </c>
      <c r="BE377" s="5" t="str">
        <f>VLOOKUP(BD377,GFQuimbayo!E:F,2,FALSE)</f>
        <v>Piscivores</v>
      </c>
      <c r="BF377" s="2" t="str">
        <f>VLOOKUP(Y377,Spp!B:L,11,FALSE)</f>
        <v>LC</v>
      </c>
    </row>
    <row r="378" spans="1:58">
      <c r="A378" s="2" t="s">
        <v>40</v>
      </c>
      <c r="B378" s="2" t="s">
        <v>41</v>
      </c>
      <c r="C378" s="2" t="s">
        <v>42</v>
      </c>
      <c r="D378" s="2" t="s">
        <v>42</v>
      </c>
      <c r="E378" s="2" t="s">
        <v>1483</v>
      </c>
      <c r="F378" s="2" t="s">
        <v>243</v>
      </c>
      <c r="G378" s="22" t="s">
        <v>1482</v>
      </c>
      <c r="H378" s="22">
        <v>1</v>
      </c>
      <c r="I378" s="9">
        <v>4</v>
      </c>
      <c r="K378" s="2">
        <v>50</v>
      </c>
      <c r="L378" s="11">
        <v>41843</v>
      </c>
      <c r="M378" s="2">
        <v>2014</v>
      </c>
      <c r="N378" s="2" t="s">
        <v>517</v>
      </c>
      <c r="O378" s="2" t="s">
        <v>244</v>
      </c>
      <c r="Q378" s="9">
        <v>7.5</v>
      </c>
      <c r="R378" s="2" t="s">
        <v>250</v>
      </c>
      <c r="S378" s="22" t="s">
        <v>516</v>
      </c>
      <c r="T378" s="4" t="s">
        <v>516</v>
      </c>
      <c r="U378" s="4" t="s">
        <v>516</v>
      </c>
      <c r="V378" s="4" t="s">
        <v>516</v>
      </c>
      <c r="W378" s="2">
        <v>10</v>
      </c>
      <c r="X378" s="2" t="s">
        <v>64</v>
      </c>
      <c r="Y378" s="6" t="str">
        <f>VLOOKUP(X378,Spp!A:B,2,FALSE)</f>
        <v>Johnrandallia nigrirostris</v>
      </c>
      <c r="Z378" s="7">
        <f t="shared" si="35"/>
        <v>1</v>
      </c>
      <c r="AC378" s="2">
        <v>1</v>
      </c>
      <c r="AU378" s="2">
        <f>VLOOKUP(Y378,Spp!B:C,2,FALSE)</f>
        <v>2.5600000000000001E-2</v>
      </c>
      <c r="AV378" s="2">
        <f>VLOOKUP(Y378,Spp!B:D,3,FALSE)</f>
        <v>3.0005999999999999</v>
      </c>
      <c r="AW378" s="2">
        <f t="shared" si="36"/>
        <v>50.075829302089247</v>
      </c>
      <c r="AX378" s="2">
        <f t="shared" si="37"/>
        <v>1.001516586041785</v>
      </c>
      <c r="AY378" s="2">
        <f t="shared" si="38"/>
        <v>10.015165860417849</v>
      </c>
      <c r="AZ378" s="2">
        <f t="shared" si="39"/>
        <v>1.0015165860417849E-2</v>
      </c>
      <c r="BA378" s="2">
        <f t="shared" si="40"/>
        <v>0.1</v>
      </c>
      <c r="BB378" s="2">
        <f t="shared" si="41"/>
        <v>0.02</v>
      </c>
      <c r="BC378" s="2">
        <f>VLOOKUP(Y378,Spp!B:H,7,FALSE)</f>
        <v>3</v>
      </c>
      <c r="BD378" s="5" t="str">
        <f>VLOOKUP(Y378,GFQuimbayo!B:C,2,FALSE)</f>
        <v>IN</v>
      </c>
      <c r="BE378" s="5" t="str">
        <f>VLOOKUP(BD378,GFQuimbayo!E:F,2,FALSE)</f>
        <v>Invertebrivores</v>
      </c>
      <c r="BF378" s="2" t="str">
        <f>VLOOKUP(Y378,Spp!B:L,11,FALSE)</f>
        <v>LC</v>
      </c>
    </row>
    <row r="379" spans="1:58">
      <c r="A379" s="2" t="s">
        <v>40</v>
      </c>
      <c r="B379" s="2" t="s">
        <v>41</v>
      </c>
      <c r="C379" s="2" t="s">
        <v>42</v>
      </c>
      <c r="D379" s="2" t="s">
        <v>42</v>
      </c>
      <c r="E379" s="2" t="s">
        <v>1483</v>
      </c>
      <c r="F379" s="2" t="s">
        <v>243</v>
      </c>
      <c r="G379" s="22" t="s">
        <v>1482</v>
      </c>
      <c r="H379" s="22">
        <v>1</v>
      </c>
      <c r="I379" s="9">
        <v>4</v>
      </c>
      <c r="K379" s="2">
        <v>50</v>
      </c>
      <c r="L379" s="11">
        <v>41843</v>
      </c>
      <c r="M379" s="2">
        <v>2014</v>
      </c>
      <c r="N379" s="2" t="s">
        <v>517</v>
      </c>
      <c r="O379" s="2" t="s">
        <v>244</v>
      </c>
      <c r="Q379" s="9">
        <v>7.5</v>
      </c>
      <c r="R379" s="2" t="s">
        <v>250</v>
      </c>
      <c r="S379" s="22" t="s">
        <v>516</v>
      </c>
      <c r="T379" s="4" t="s">
        <v>516</v>
      </c>
      <c r="U379" s="4" t="s">
        <v>516</v>
      </c>
      <c r="V379" s="4" t="s">
        <v>516</v>
      </c>
      <c r="W379" s="2">
        <v>10</v>
      </c>
      <c r="X379" s="2" t="s">
        <v>107</v>
      </c>
      <c r="Y379" s="6" t="str">
        <f>VLOOKUP(X379,Spp!A:B,2,FALSE)</f>
        <v>Thalassoma lucasanum</v>
      </c>
      <c r="Z379" s="7">
        <f t="shared" si="35"/>
        <v>12</v>
      </c>
      <c r="AB379" s="2">
        <v>10</v>
      </c>
      <c r="AC379" s="2">
        <v>2</v>
      </c>
      <c r="AU379" s="2">
        <f>VLOOKUP(Y379,Spp!B:C,2,FALSE)</f>
        <v>1.261E-2</v>
      </c>
      <c r="AV379" s="2">
        <f>VLOOKUP(Y379,Spp!B:D,3,FALSE)</f>
        <v>2.8782999999999999</v>
      </c>
      <c r="AW379" s="2">
        <f t="shared" si="36"/>
        <v>77.852490825517265</v>
      </c>
      <c r="AX379" s="2">
        <f t="shared" si="37"/>
        <v>1.5570498165103452</v>
      </c>
      <c r="AY379" s="2">
        <f t="shared" si="38"/>
        <v>15.570498165103452</v>
      </c>
      <c r="AZ379" s="2">
        <f t="shared" si="39"/>
        <v>1.5570498165103452E-2</v>
      </c>
      <c r="BA379" s="2">
        <f t="shared" si="40"/>
        <v>1.2</v>
      </c>
      <c r="BB379" s="2">
        <f t="shared" si="41"/>
        <v>0.24</v>
      </c>
      <c r="BC379" s="2">
        <f>VLOOKUP(Y379,Spp!B:H,7,FALSE)</f>
        <v>3.5</v>
      </c>
      <c r="BD379" s="5" t="str">
        <f>VLOOKUP(Y379,GFQuimbayo!B:C,2,FALSE)</f>
        <v>IN</v>
      </c>
      <c r="BE379" s="5" t="str">
        <f>VLOOKUP(BD379,GFQuimbayo!E:F,2,FALSE)</f>
        <v>Invertebrivores</v>
      </c>
      <c r="BF379" s="2" t="str">
        <f>VLOOKUP(Y379,Spp!B:L,11,FALSE)</f>
        <v>LC</v>
      </c>
    </row>
    <row r="380" spans="1:58">
      <c r="A380" s="2" t="s">
        <v>40</v>
      </c>
      <c r="B380" s="2" t="s">
        <v>41</v>
      </c>
      <c r="C380" s="2" t="s">
        <v>42</v>
      </c>
      <c r="D380" s="2" t="s">
        <v>42</v>
      </c>
      <c r="E380" s="2" t="s">
        <v>1483</v>
      </c>
      <c r="F380" s="2" t="s">
        <v>243</v>
      </c>
      <c r="G380" s="22" t="s">
        <v>1482</v>
      </c>
      <c r="H380" s="22">
        <v>1</v>
      </c>
      <c r="I380" s="9">
        <v>4</v>
      </c>
      <c r="K380" s="2">
        <v>50</v>
      </c>
      <c r="L380" s="11">
        <v>41843</v>
      </c>
      <c r="M380" s="2">
        <v>2014</v>
      </c>
      <c r="N380" s="2" t="s">
        <v>517</v>
      </c>
      <c r="O380" s="2" t="s">
        <v>244</v>
      </c>
      <c r="Q380" s="9">
        <v>7.5</v>
      </c>
      <c r="R380" s="2" t="s">
        <v>250</v>
      </c>
      <c r="S380" s="22" t="s">
        <v>516</v>
      </c>
      <c r="T380" s="4" t="s">
        <v>516</v>
      </c>
      <c r="U380" s="4" t="s">
        <v>516</v>
      </c>
      <c r="V380" s="4" t="s">
        <v>516</v>
      </c>
      <c r="W380" s="2">
        <v>10</v>
      </c>
      <c r="X380" s="2" t="s">
        <v>87</v>
      </c>
      <c r="Y380" s="6" t="str">
        <f>VLOOKUP(X380,Spp!A:B,2,FALSE)</f>
        <v>Stegastes acapulcoensis</v>
      </c>
      <c r="Z380" s="7">
        <f t="shared" si="35"/>
        <v>8</v>
      </c>
      <c r="AC380" s="2">
        <v>8</v>
      </c>
      <c r="AU380" s="2">
        <f>VLOOKUP(Y380,Spp!B:C,2,FALSE)</f>
        <v>3.49E-2</v>
      </c>
      <c r="AV380" s="2">
        <f>VLOOKUP(Y380,Spp!B:D,3,FALSE)</f>
        <v>2.9108999999999998</v>
      </c>
      <c r="AW380" s="2">
        <f t="shared" si="36"/>
        <v>435.42240357070102</v>
      </c>
      <c r="AX380" s="2">
        <f t="shared" si="37"/>
        <v>8.7084480714140202</v>
      </c>
      <c r="AY380" s="2">
        <f t="shared" si="38"/>
        <v>87.084480714140199</v>
      </c>
      <c r="AZ380" s="2">
        <f t="shared" si="39"/>
        <v>8.7084480714140197E-2</v>
      </c>
      <c r="BA380" s="2">
        <f t="shared" si="40"/>
        <v>0.8</v>
      </c>
      <c r="BB380" s="2">
        <f t="shared" si="41"/>
        <v>0.16</v>
      </c>
      <c r="BC380" s="2">
        <f>VLOOKUP(Y380,Spp!B:H,7,FALSE)</f>
        <v>2</v>
      </c>
      <c r="BD380" s="5" t="str">
        <f>VLOOKUP(Y380,GFQuimbayo!B:C,2,FALSE)</f>
        <v>HD</v>
      </c>
      <c r="BE380" s="5" t="str">
        <f>VLOOKUP(BD380,GFQuimbayo!E:F,2,FALSE)</f>
        <v>Detritivores</v>
      </c>
      <c r="BF380" s="2" t="str">
        <f>VLOOKUP(Y380,Spp!B:L,11,FALSE)</f>
        <v>LC</v>
      </c>
    </row>
    <row r="381" spans="1:58">
      <c r="A381" s="2" t="s">
        <v>40</v>
      </c>
      <c r="B381" s="2" t="s">
        <v>41</v>
      </c>
      <c r="C381" s="2" t="s">
        <v>42</v>
      </c>
      <c r="D381" s="2" t="s">
        <v>42</v>
      </c>
      <c r="E381" s="2" t="s">
        <v>1483</v>
      </c>
      <c r="F381" s="2" t="s">
        <v>243</v>
      </c>
      <c r="G381" s="22" t="s">
        <v>1482</v>
      </c>
      <c r="H381" s="22">
        <v>1</v>
      </c>
      <c r="I381" s="9">
        <v>4</v>
      </c>
      <c r="K381" s="2">
        <v>50</v>
      </c>
      <c r="L381" s="11">
        <v>41843</v>
      </c>
      <c r="M381" s="2">
        <v>2014</v>
      </c>
      <c r="N381" s="2" t="s">
        <v>517</v>
      </c>
      <c r="O381" s="2" t="s">
        <v>244</v>
      </c>
      <c r="Q381" s="9">
        <v>7.5</v>
      </c>
      <c r="R381" s="2" t="s">
        <v>250</v>
      </c>
      <c r="S381" s="22" t="s">
        <v>516</v>
      </c>
      <c r="T381" s="4" t="s">
        <v>516</v>
      </c>
      <c r="U381" s="4" t="s">
        <v>516</v>
      </c>
      <c r="V381" s="4" t="s">
        <v>516</v>
      </c>
      <c r="W381" s="2">
        <v>10</v>
      </c>
      <c r="X381" s="2" t="s">
        <v>99</v>
      </c>
      <c r="Y381" s="6" t="str">
        <f>VLOOKUP(X381,Spp!A:B,2,FALSE)</f>
        <v>Abudefduf troschelii</v>
      </c>
      <c r="Z381" s="7">
        <f t="shared" si="35"/>
        <v>16</v>
      </c>
      <c r="AB381" s="2">
        <v>10</v>
      </c>
      <c r="AC381" s="2">
        <v>6</v>
      </c>
      <c r="AU381" s="2">
        <f>VLOOKUP(Y381,Spp!B:C,2,FALSE)</f>
        <v>1.6E-2</v>
      </c>
      <c r="AV381" s="2">
        <f>VLOOKUP(Y381,Spp!B:D,3,FALSE)</f>
        <v>3.0516000000000001</v>
      </c>
      <c r="AW381" s="2">
        <f t="shared" si="36"/>
        <v>288.49599404274755</v>
      </c>
      <c r="AX381" s="2">
        <f t="shared" si="37"/>
        <v>5.7699198808549514</v>
      </c>
      <c r="AY381" s="2">
        <f t="shared" si="38"/>
        <v>57.699198808549511</v>
      </c>
      <c r="AZ381" s="2">
        <f t="shared" si="39"/>
        <v>5.7699198808549512E-2</v>
      </c>
      <c r="BA381" s="2">
        <f t="shared" si="40"/>
        <v>1.6</v>
      </c>
      <c r="BB381" s="2">
        <f t="shared" si="41"/>
        <v>0.32</v>
      </c>
      <c r="BC381" s="2">
        <f>VLOOKUP(Y381,Spp!B:H,7,FALSE)</f>
        <v>3</v>
      </c>
      <c r="BD381" s="5" t="str">
        <f>VLOOKUP(Y381,GFQuimbayo!B:C,2,FALSE)</f>
        <v>PK</v>
      </c>
      <c r="BE381" s="5" t="str">
        <f>VLOOKUP(BD381,GFQuimbayo!E:F,2,FALSE)</f>
        <v>Planktivores</v>
      </c>
      <c r="BF381" s="2" t="str">
        <f>VLOOKUP(Y381,Spp!B:L,11,FALSE)</f>
        <v>LC</v>
      </c>
    </row>
    <row r="382" spans="1:58">
      <c r="A382" s="2" t="s">
        <v>40</v>
      </c>
      <c r="B382" s="2" t="s">
        <v>41</v>
      </c>
      <c r="C382" s="2" t="s">
        <v>42</v>
      </c>
      <c r="D382" s="2" t="s">
        <v>42</v>
      </c>
      <c r="E382" s="2" t="s">
        <v>1483</v>
      </c>
      <c r="F382" s="2" t="s">
        <v>243</v>
      </c>
      <c r="G382" s="22" t="s">
        <v>1482</v>
      </c>
      <c r="H382" s="22">
        <v>1</v>
      </c>
      <c r="I382" s="9">
        <v>4</v>
      </c>
      <c r="K382" s="2">
        <v>50</v>
      </c>
      <c r="L382" s="11">
        <v>41843</v>
      </c>
      <c r="M382" s="2">
        <v>2014</v>
      </c>
      <c r="N382" s="2" t="s">
        <v>517</v>
      </c>
      <c r="O382" s="2" t="s">
        <v>244</v>
      </c>
      <c r="Q382" s="9">
        <v>7.5</v>
      </c>
      <c r="R382" s="2" t="s">
        <v>250</v>
      </c>
      <c r="S382" s="22" t="s">
        <v>516</v>
      </c>
      <c r="T382" s="4" t="s">
        <v>516</v>
      </c>
      <c r="U382" s="4" t="s">
        <v>516</v>
      </c>
      <c r="V382" s="4" t="s">
        <v>516</v>
      </c>
      <c r="W382" s="2">
        <v>10</v>
      </c>
      <c r="X382" s="2" t="s">
        <v>255</v>
      </c>
      <c r="Y382" s="6" t="str">
        <f>VLOOKUP(X382,Spp!A:B,2,FALSE)</f>
        <v>Gnathanodon speciosus</v>
      </c>
      <c r="Z382" s="7">
        <f t="shared" si="35"/>
        <v>8</v>
      </c>
      <c r="AE382" s="2">
        <v>8</v>
      </c>
      <c r="AU382" s="2">
        <f>VLOOKUP(Y382,Spp!B:C,2,FALSE)</f>
        <v>3.9E-2</v>
      </c>
      <c r="AV382" s="2">
        <f>VLOOKUP(Y382,Spp!B:D,3,FALSE)</f>
        <v>2.84</v>
      </c>
      <c r="AW382" s="2">
        <f t="shared" si="36"/>
        <v>2912.7567586159926</v>
      </c>
      <c r="AX382" s="2">
        <f t="shared" si="37"/>
        <v>58.255135172319854</v>
      </c>
      <c r="AY382" s="2">
        <f t="shared" si="38"/>
        <v>582.55135172319854</v>
      </c>
      <c r="AZ382" s="2">
        <f t="shared" si="39"/>
        <v>0.5825513517231985</v>
      </c>
      <c r="BA382" s="2">
        <f t="shared" si="40"/>
        <v>0.8</v>
      </c>
      <c r="BB382" s="2">
        <f t="shared" si="41"/>
        <v>0.16</v>
      </c>
      <c r="BC382" s="2">
        <f>VLOOKUP(Y382,Spp!B:H,7,FALSE)</f>
        <v>3.8</v>
      </c>
      <c r="BD382" s="5" t="str">
        <f>VLOOKUP(Y382,GFQuimbayo!B:C,2,FALSE)</f>
        <v>IN</v>
      </c>
      <c r="BE382" s="5" t="str">
        <f>VLOOKUP(BD382,GFQuimbayo!E:F,2,FALSE)</f>
        <v>Invertebrivores</v>
      </c>
      <c r="BF382" s="2" t="str">
        <f>VLOOKUP(Y382,Spp!B:L,11,FALSE)</f>
        <v>NE</v>
      </c>
    </row>
    <row r="383" spans="1:58">
      <c r="A383" s="2" t="s">
        <v>40</v>
      </c>
      <c r="B383" s="2" t="s">
        <v>41</v>
      </c>
      <c r="C383" s="2" t="s">
        <v>42</v>
      </c>
      <c r="D383" s="2" t="s">
        <v>42</v>
      </c>
      <c r="E383" s="2" t="s">
        <v>1483</v>
      </c>
      <c r="F383" s="2" t="s">
        <v>243</v>
      </c>
      <c r="G383" s="22" t="s">
        <v>1482</v>
      </c>
      <c r="H383" s="22">
        <v>1</v>
      </c>
      <c r="I383" s="9">
        <v>4</v>
      </c>
      <c r="K383" s="2">
        <v>50</v>
      </c>
      <c r="L383" s="11">
        <v>41843</v>
      </c>
      <c r="M383" s="2">
        <v>2014</v>
      </c>
      <c r="N383" s="2" t="s">
        <v>517</v>
      </c>
      <c r="O383" s="2" t="s">
        <v>244</v>
      </c>
      <c r="Q383" s="9">
        <v>7.5</v>
      </c>
      <c r="R383" s="2" t="s">
        <v>250</v>
      </c>
      <c r="S383" s="22" t="s">
        <v>516</v>
      </c>
      <c r="T383" s="4" t="s">
        <v>516</v>
      </c>
      <c r="U383" s="4" t="s">
        <v>516</v>
      </c>
      <c r="V383" s="4" t="s">
        <v>516</v>
      </c>
      <c r="W383" s="2">
        <v>10</v>
      </c>
      <c r="X383" s="2" t="s">
        <v>109</v>
      </c>
      <c r="Y383" s="6" t="str">
        <f>VLOOKUP(X383,Spp!A:B,2,FALSE)</f>
        <v>Chromis atrilobata</v>
      </c>
      <c r="Z383" s="7">
        <f t="shared" si="35"/>
        <v>70</v>
      </c>
      <c r="AB383" s="2">
        <v>70</v>
      </c>
      <c r="AU383" s="2">
        <f>VLOOKUP(Y383,Spp!B:C,2,FALSE)</f>
        <v>5.2300000000000003E-3</v>
      </c>
      <c r="AV383" s="2">
        <f>VLOOKUP(Y383,Spp!B:D,3,FALSE)</f>
        <v>3.41655</v>
      </c>
      <c r="AW383" s="2">
        <f t="shared" si="36"/>
        <v>357.51172399134674</v>
      </c>
      <c r="AX383" s="2">
        <f t="shared" si="37"/>
        <v>7.1502344798269348</v>
      </c>
      <c r="AY383" s="2">
        <f t="shared" si="38"/>
        <v>71.502344798269348</v>
      </c>
      <c r="AZ383" s="2">
        <f t="shared" si="39"/>
        <v>7.1502344798269349E-2</v>
      </c>
      <c r="BA383" s="2">
        <f t="shared" si="40"/>
        <v>7</v>
      </c>
      <c r="BB383" s="2">
        <f t="shared" si="41"/>
        <v>1.4</v>
      </c>
      <c r="BC383" s="2">
        <f>VLOOKUP(Y383,Spp!B:H,7,FALSE)</f>
        <v>3.4</v>
      </c>
      <c r="BD383" s="5" t="str">
        <f>VLOOKUP(Y383,GFQuimbayo!B:C,2,FALSE)</f>
        <v>PK</v>
      </c>
      <c r="BE383" s="5" t="str">
        <f>VLOOKUP(BD383,GFQuimbayo!E:F,2,FALSE)</f>
        <v>Planktivores</v>
      </c>
      <c r="BF383" s="2" t="str">
        <f>VLOOKUP(Y383,Spp!B:L,11,FALSE)</f>
        <v>LC</v>
      </c>
    </row>
    <row r="384" spans="1:58">
      <c r="A384" s="2" t="s">
        <v>40</v>
      </c>
      <c r="B384" s="2" t="s">
        <v>41</v>
      </c>
      <c r="C384" s="2" t="s">
        <v>42</v>
      </c>
      <c r="D384" s="2" t="s">
        <v>42</v>
      </c>
      <c r="E384" s="2" t="s">
        <v>1483</v>
      </c>
      <c r="F384" s="2" t="s">
        <v>243</v>
      </c>
      <c r="G384" s="22" t="s">
        <v>1482</v>
      </c>
      <c r="H384" s="22">
        <v>1</v>
      </c>
      <c r="I384" s="9">
        <v>4</v>
      </c>
      <c r="K384" s="2">
        <v>50</v>
      </c>
      <c r="L384" s="11">
        <v>41843</v>
      </c>
      <c r="M384" s="2">
        <v>2014</v>
      </c>
      <c r="N384" s="2" t="s">
        <v>517</v>
      </c>
      <c r="O384" s="2" t="s">
        <v>244</v>
      </c>
      <c r="Q384" s="9">
        <v>7.5</v>
      </c>
      <c r="R384" s="2" t="s">
        <v>250</v>
      </c>
      <c r="S384" s="22" t="s">
        <v>516</v>
      </c>
      <c r="T384" s="4" t="s">
        <v>516</v>
      </c>
      <c r="U384" s="4" t="s">
        <v>516</v>
      </c>
      <c r="V384" s="4" t="s">
        <v>516</v>
      </c>
      <c r="W384" s="2">
        <v>10</v>
      </c>
      <c r="X384" s="2" t="s">
        <v>256</v>
      </c>
      <c r="Y384" s="6" t="str">
        <f>VLOOKUP(X384,Spp!A:B,2,FALSE)</f>
        <v>Fistularia commersonii</v>
      </c>
      <c r="Z384" s="7">
        <f t="shared" si="35"/>
        <v>2</v>
      </c>
      <c r="AE384" s="2">
        <v>1</v>
      </c>
      <c r="AG384" s="2">
        <v>1</v>
      </c>
      <c r="AU384" s="2">
        <f>VLOOKUP(Y384,Spp!B:C,2,FALSE)</f>
        <v>5.9999999999999995E-4</v>
      </c>
      <c r="AV384" s="2">
        <f>VLOOKUP(Y384,Spp!B:D,3,FALSE)</f>
        <v>3</v>
      </c>
      <c r="AW384" s="2">
        <f t="shared" si="36"/>
        <v>64.05</v>
      </c>
      <c r="AX384" s="2">
        <f t="shared" si="37"/>
        <v>1.2809999999999999</v>
      </c>
      <c r="AY384" s="2">
        <f t="shared" si="38"/>
        <v>12.809999999999999</v>
      </c>
      <c r="AZ384" s="2">
        <f t="shared" si="39"/>
        <v>1.2809999999999998E-2</v>
      </c>
      <c r="BA384" s="2">
        <f t="shared" si="40"/>
        <v>0.2</v>
      </c>
      <c r="BB384" s="2">
        <f t="shared" si="41"/>
        <v>0.04</v>
      </c>
      <c r="BC384" s="2">
        <f>VLOOKUP(Y384,Spp!B:H,7,FALSE)</f>
        <v>4.3</v>
      </c>
      <c r="BD384" s="5" t="str">
        <f>VLOOKUP(Y384,GFQuimbayo!B:C,2,FALSE)</f>
        <v>PS</v>
      </c>
      <c r="BE384" s="5" t="str">
        <f>VLOOKUP(BD384,GFQuimbayo!E:F,2,FALSE)</f>
        <v>Piscivores</v>
      </c>
      <c r="BF384" s="2" t="str">
        <f>VLOOKUP(Y384,Spp!B:L,11,FALSE)</f>
        <v>NE</v>
      </c>
    </row>
    <row r="385" spans="1:58">
      <c r="A385" s="2" t="s">
        <v>40</v>
      </c>
      <c r="B385" s="2" t="s">
        <v>41</v>
      </c>
      <c r="C385" s="2" t="s">
        <v>42</v>
      </c>
      <c r="D385" s="2" t="s">
        <v>42</v>
      </c>
      <c r="E385" s="2" t="s">
        <v>1483</v>
      </c>
      <c r="F385" s="2" t="s">
        <v>243</v>
      </c>
      <c r="G385" s="22" t="s">
        <v>1482</v>
      </c>
      <c r="H385" s="22">
        <v>1</v>
      </c>
      <c r="I385" s="9">
        <v>4</v>
      </c>
      <c r="K385" s="2">
        <v>50</v>
      </c>
      <c r="L385" s="11">
        <v>41843</v>
      </c>
      <c r="M385" s="2">
        <v>2014</v>
      </c>
      <c r="N385" s="2" t="s">
        <v>517</v>
      </c>
      <c r="O385" s="2" t="s">
        <v>244</v>
      </c>
      <c r="Q385" s="9">
        <v>7.5</v>
      </c>
      <c r="R385" s="2" t="s">
        <v>250</v>
      </c>
      <c r="S385" s="22" t="s">
        <v>516</v>
      </c>
      <c r="T385" s="4" t="s">
        <v>516</v>
      </c>
      <c r="U385" s="4" t="s">
        <v>516</v>
      </c>
      <c r="V385" s="4" t="s">
        <v>516</v>
      </c>
      <c r="W385" s="2">
        <v>10</v>
      </c>
      <c r="X385" s="2" t="s">
        <v>72</v>
      </c>
      <c r="Y385" s="6" t="str">
        <f>VLOOKUP(X385,Spp!A:B,2,FALSE)</f>
        <v>Scarus ghobban</v>
      </c>
      <c r="Z385" s="7">
        <f t="shared" si="35"/>
        <v>4</v>
      </c>
      <c r="AC385" s="2">
        <v>1</v>
      </c>
      <c r="AD385" s="2">
        <v>2</v>
      </c>
      <c r="AE385" s="2">
        <v>1</v>
      </c>
      <c r="AU385" s="2">
        <f>VLOOKUP(Y385,Spp!B:C,2,FALSE)</f>
        <v>2.3300000000000001E-2</v>
      </c>
      <c r="AV385" s="2">
        <f>VLOOKUP(Y385,Spp!B:D,3,FALSE)</f>
        <v>2.919</v>
      </c>
      <c r="AW385" s="2">
        <f t="shared" si="36"/>
        <v>515.66250962881577</v>
      </c>
      <c r="AX385" s="2">
        <f t="shared" si="37"/>
        <v>10.313250192576316</v>
      </c>
      <c r="AY385" s="2">
        <f t="shared" si="38"/>
        <v>103.13250192576317</v>
      </c>
      <c r="AZ385" s="2">
        <f t="shared" si="39"/>
        <v>0.10313250192576316</v>
      </c>
      <c r="BA385" s="2">
        <f t="shared" si="40"/>
        <v>0.4</v>
      </c>
      <c r="BB385" s="2">
        <f t="shared" si="41"/>
        <v>0.08</v>
      </c>
      <c r="BC385" s="2">
        <f>VLOOKUP(Y385,Spp!B:H,7,FALSE)</f>
        <v>2</v>
      </c>
      <c r="BD385" s="5" t="str">
        <f>VLOOKUP(Y385,GFQuimbayo!B:C,2,FALSE)</f>
        <v>HM</v>
      </c>
      <c r="BE385" s="5" t="str">
        <f>VLOOKUP(BD385,GFQuimbayo!E:F,2,FALSE)</f>
        <v>Macroalgae feeders</v>
      </c>
      <c r="BF385" s="2" t="str">
        <f>VLOOKUP(Y385,Spp!B:L,11,FALSE)</f>
        <v>LC</v>
      </c>
    </row>
    <row r="386" spans="1:58">
      <c r="A386" s="2" t="s">
        <v>40</v>
      </c>
      <c r="B386" s="2" t="s">
        <v>41</v>
      </c>
      <c r="C386" s="2" t="s">
        <v>42</v>
      </c>
      <c r="D386" s="2" t="s">
        <v>42</v>
      </c>
      <c r="E386" s="2" t="s">
        <v>1483</v>
      </c>
      <c r="F386" s="2" t="s">
        <v>243</v>
      </c>
      <c r="G386" s="22" t="s">
        <v>1482</v>
      </c>
      <c r="H386" s="22">
        <v>1</v>
      </c>
      <c r="I386" s="9">
        <v>4</v>
      </c>
      <c r="K386" s="2">
        <v>50</v>
      </c>
      <c r="L386" s="11">
        <v>41843</v>
      </c>
      <c r="M386" s="2">
        <v>2014</v>
      </c>
      <c r="N386" s="2" t="s">
        <v>517</v>
      </c>
      <c r="O386" s="2" t="s">
        <v>244</v>
      </c>
      <c r="Q386" s="9">
        <v>7.5</v>
      </c>
      <c r="R386" s="2" t="s">
        <v>250</v>
      </c>
      <c r="S386" s="22" t="s">
        <v>516</v>
      </c>
      <c r="T386" s="4" t="s">
        <v>516</v>
      </c>
      <c r="U386" s="4" t="s">
        <v>516</v>
      </c>
      <c r="V386" s="4" t="s">
        <v>516</v>
      </c>
      <c r="W386" s="2">
        <v>10</v>
      </c>
      <c r="X386" s="2" t="s">
        <v>49</v>
      </c>
      <c r="Y386" s="6" t="str">
        <f>VLOOKUP(X386,Spp!A:B,2,FALSE)</f>
        <v>Lutjanus novemfasciatus</v>
      </c>
      <c r="Z386" s="7">
        <f t="shared" si="35"/>
        <v>1</v>
      </c>
      <c r="AF386" s="2">
        <v>1</v>
      </c>
      <c r="AU386" s="2">
        <f>VLOOKUP(Y386,Spp!B:C,2,FALSE)</f>
        <v>1.4500000000000001E-2</v>
      </c>
      <c r="AV386" s="2">
        <f>VLOOKUP(Y386,Spp!B:D,3,FALSE)</f>
        <v>3</v>
      </c>
      <c r="AW386" s="2">
        <f t="shared" si="36"/>
        <v>621.6875</v>
      </c>
      <c r="AX386" s="2">
        <f t="shared" si="37"/>
        <v>12.43375</v>
      </c>
      <c r="AY386" s="2">
        <f t="shared" si="38"/>
        <v>124.33750000000001</v>
      </c>
      <c r="AZ386" s="2">
        <f t="shared" si="39"/>
        <v>0.1243375</v>
      </c>
      <c r="BA386" s="2">
        <f t="shared" si="40"/>
        <v>0.1</v>
      </c>
      <c r="BB386" s="2">
        <f t="shared" si="41"/>
        <v>0.02</v>
      </c>
      <c r="BC386" s="2">
        <f>VLOOKUP(Y386,Spp!B:H,7,FALSE)</f>
        <v>4</v>
      </c>
      <c r="BD386" s="5" t="str">
        <f>VLOOKUP(Y386,GFQuimbayo!B:C,2,FALSE)</f>
        <v>PS</v>
      </c>
      <c r="BE386" s="5" t="str">
        <f>VLOOKUP(BD386,GFQuimbayo!E:F,2,FALSE)</f>
        <v>Piscivores</v>
      </c>
      <c r="BF386" s="2" t="str">
        <f>VLOOKUP(Y386,Spp!B:L,11,FALSE)</f>
        <v>LC</v>
      </c>
    </row>
    <row r="387" spans="1:58">
      <c r="A387" s="2" t="s">
        <v>40</v>
      </c>
      <c r="B387" s="2" t="s">
        <v>41</v>
      </c>
      <c r="C387" s="2" t="s">
        <v>42</v>
      </c>
      <c r="D387" s="2" t="s">
        <v>42</v>
      </c>
      <c r="E387" s="2" t="s">
        <v>1483</v>
      </c>
      <c r="F387" s="2" t="s">
        <v>243</v>
      </c>
      <c r="G387" s="22" t="s">
        <v>1482</v>
      </c>
      <c r="H387" s="22">
        <v>1</v>
      </c>
      <c r="I387" s="9">
        <v>4</v>
      </c>
      <c r="K387" s="2">
        <v>50</v>
      </c>
      <c r="L387" s="11">
        <v>41843</v>
      </c>
      <c r="M387" s="2">
        <v>2014</v>
      </c>
      <c r="N387" s="2" t="s">
        <v>517</v>
      </c>
      <c r="O387" s="2" t="s">
        <v>244</v>
      </c>
      <c r="Q387" s="9">
        <v>7.5</v>
      </c>
      <c r="R387" s="2" t="s">
        <v>250</v>
      </c>
      <c r="S387" s="22" t="s">
        <v>516</v>
      </c>
      <c r="T387" s="4" t="s">
        <v>516</v>
      </c>
      <c r="U387" s="4" t="s">
        <v>516</v>
      </c>
      <c r="V387" s="4" t="s">
        <v>516</v>
      </c>
      <c r="W387" s="2">
        <v>10</v>
      </c>
      <c r="X387" s="2" t="s">
        <v>45</v>
      </c>
      <c r="Y387" s="6" t="str">
        <f>VLOOKUP(X387,Spp!A:B,2,FALSE)</f>
        <v>Canthigaster punctatissima</v>
      </c>
      <c r="Z387" s="7">
        <f t="shared" ref="Z387:Z450" si="42">SUM(AA387:AT387)</f>
        <v>4</v>
      </c>
      <c r="AB387" s="2">
        <v>4</v>
      </c>
      <c r="AU387" s="2">
        <f>VLOOKUP(Y387,Spp!B:C,2,FALSE)</f>
        <v>1.9699999999999999E-2</v>
      </c>
      <c r="AV387" s="2">
        <f>VLOOKUP(Y387,Spp!B:D,3,FALSE)</f>
        <v>2.9174000000000002</v>
      </c>
      <c r="AW387" s="2">
        <f t="shared" si="36"/>
        <v>28.146859632422046</v>
      </c>
      <c r="AX387" s="2">
        <f t="shared" si="37"/>
        <v>0.56293719264844089</v>
      </c>
      <c r="AY387" s="2">
        <f t="shared" si="38"/>
        <v>5.6293719264844091</v>
      </c>
      <c r="AZ387" s="2">
        <f t="shared" si="39"/>
        <v>5.6293719264844094E-3</v>
      </c>
      <c r="BA387" s="2">
        <f t="shared" si="40"/>
        <v>0.4</v>
      </c>
      <c r="BB387" s="2">
        <f t="shared" si="41"/>
        <v>0.08</v>
      </c>
      <c r="BC387" s="2">
        <f>VLOOKUP(Y387,Spp!B:H,7,FALSE)</f>
        <v>3</v>
      </c>
      <c r="BD387" s="5" t="str">
        <f>VLOOKUP(Y387,GFQuimbayo!B:C,2,FALSE)</f>
        <v>IN</v>
      </c>
      <c r="BE387" s="5" t="str">
        <f>VLOOKUP(BD387,GFQuimbayo!E:F,2,FALSE)</f>
        <v>Invertebrivores</v>
      </c>
      <c r="BF387" s="2" t="str">
        <f>VLOOKUP(Y387,Spp!B:L,11,FALSE)</f>
        <v>LC</v>
      </c>
    </row>
    <row r="388" spans="1:58">
      <c r="A388" s="2" t="s">
        <v>40</v>
      </c>
      <c r="B388" s="2" t="s">
        <v>41</v>
      </c>
      <c r="C388" s="2" t="s">
        <v>42</v>
      </c>
      <c r="D388" s="2" t="s">
        <v>42</v>
      </c>
      <c r="E388" s="2" t="s">
        <v>1483</v>
      </c>
      <c r="F388" s="2" t="s">
        <v>243</v>
      </c>
      <c r="G388" s="22" t="s">
        <v>1482</v>
      </c>
      <c r="H388" s="22">
        <v>1</v>
      </c>
      <c r="I388" s="9">
        <v>4</v>
      </c>
      <c r="K388" s="2">
        <v>50</v>
      </c>
      <c r="L388" s="11">
        <v>41843</v>
      </c>
      <c r="M388" s="2">
        <v>2014</v>
      </c>
      <c r="N388" s="2" t="s">
        <v>517</v>
      </c>
      <c r="O388" s="2" t="s">
        <v>244</v>
      </c>
      <c r="Q388" s="9">
        <v>7.5</v>
      </c>
      <c r="R388" s="2" t="s">
        <v>250</v>
      </c>
      <c r="S388" s="22" t="s">
        <v>516</v>
      </c>
      <c r="T388" s="4" t="s">
        <v>516</v>
      </c>
      <c r="U388" s="4" t="s">
        <v>516</v>
      </c>
      <c r="V388" s="4" t="s">
        <v>516</v>
      </c>
      <c r="W388" s="2">
        <v>10</v>
      </c>
      <c r="X388" s="2" t="s">
        <v>257</v>
      </c>
      <c r="Y388" s="6" t="str">
        <f>VLOOKUP(X388,Spp!A:B,2,FALSE)</f>
        <v>Acanthurus xanthopterus</v>
      </c>
      <c r="Z388" s="7">
        <f t="shared" si="42"/>
        <v>20</v>
      </c>
      <c r="AE388" s="2">
        <v>15</v>
      </c>
      <c r="AF388" s="2">
        <v>5</v>
      </c>
      <c r="AU388" s="2">
        <f>VLOOKUP(Y388,Spp!B:C,2,FALSE)</f>
        <v>2.673E-2</v>
      </c>
      <c r="AV388" s="2">
        <f>VLOOKUP(Y388,Spp!B:D,3,FALSE)</f>
        <v>2.9844900000000001</v>
      </c>
      <c r="AW388" s="2">
        <f t="shared" ref="AW388:AW451" si="43">((AU388*$AA$2^AV388)*AA388)+((AU388*$AB$2^AV388)*AB388)+((AU388*$AC$2^AV388)*AC388)+((AU388*$AD$2^AV388)*AD388)+((AU388*$AE$2^AV388)*AE388)+((AU388*$AF$2^AV388)*AF388)+((AU388*$AG$2^AV388)*AG388)+((AU388*$AH$2^AV388)*AH388)+((AU388*$AI$2^AV388)*AI388)+((AU388*$AJ$2^AV388)*AJ388)+((AU388*$AK$2^AV388)*AK388)+((AU388*$AL$2^AV388)*AL388)+((AU388*$AM$2^AV388)*AM388)+((AU388*$AN$2^AV388)*AN388)+((AU388*$AO$2^AV388)*AO388)+((AU388*$AP$2^AV388)*AP388)+((AU388*$AQ$2^AV388)*AQ388)+((AU388*$AR$2^AV388)*AR388)+((AU388*$AS$2^AV388)*AS388)+((AU388*$AT$2^AV388)*AT388)</f>
        <v>11382.564739430161</v>
      </c>
      <c r="AX388" s="2">
        <f t="shared" ref="AX388:AX451" si="44">AW388/K388</f>
        <v>227.65129478860322</v>
      </c>
      <c r="AY388" s="2">
        <f t="shared" ref="AY388:AY451" si="45">AX388*10</f>
        <v>2276.5129478860322</v>
      </c>
      <c r="AZ388" s="2">
        <f t="shared" ref="AZ388:AZ451" si="46">AY388/1000</f>
        <v>2.2765129478860322</v>
      </c>
      <c r="BA388" s="2">
        <f t="shared" ref="BA388:BA451" si="47">Z388/W388</f>
        <v>2</v>
      </c>
      <c r="BB388" s="2">
        <f t="shared" si="41"/>
        <v>0.4</v>
      </c>
      <c r="BC388" s="2">
        <f>VLOOKUP(Y388,Spp!B:H,7,FALSE)</f>
        <v>2.9</v>
      </c>
      <c r="BD388" s="5" t="str">
        <f>VLOOKUP(Y388,GFQuimbayo!B:C,2,FALSE)</f>
        <v>HD</v>
      </c>
      <c r="BE388" s="5" t="str">
        <f>VLOOKUP(BD388,GFQuimbayo!E:F,2,FALSE)</f>
        <v>Detritivores</v>
      </c>
      <c r="BF388" s="2" t="str">
        <f>VLOOKUP(Y388,Spp!B:L,11,FALSE)</f>
        <v>LC</v>
      </c>
    </row>
    <row r="389" spans="1:58">
      <c r="A389" s="2" t="s">
        <v>40</v>
      </c>
      <c r="B389" s="2" t="s">
        <v>41</v>
      </c>
      <c r="C389" s="2" t="s">
        <v>42</v>
      </c>
      <c r="D389" s="2" t="s">
        <v>42</v>
      </c>
      <c r="E389" s="2" t="s">
        <v>1483</v>
      </c>
      <c r="F389" s="2" t="s">
        <v>243</v>
      </c>
      <c r="G389" s="22" t="s">
        <v>1482</v>
      </c>
      <c r="H389" s="22">
        <v>1</v>
      </c>
      <c r="I389" s="9">
        <v>4</v>
      </c>
      <c r="K389" s="2">
        <v>50</v>
      </c>
      <c r="L389" s="11">
        <v>41843</v>
      </c>
      <c r="M389" s="2">
        <v>2014</v>
      </c>
      <c r="N389" s="2" t="s">
        <v>517</v>
      </c>
      <c r="O389" s="2" t="s">
        <v>244</v>
      </c>
      <c r="Q389" s="9">
        <v>7.5</v>
      </c>
      <c r="R389" s="2" t="s">
        <v>250</v>
      </c>
      <c r="S389" s="22" t="s">
        <v>516</v>
      </c>
      <c r="T389" s="4" t="s">
        <v>516</v>
      </c>
      <c r="U389" s="4" t="s">
        <v>516</v>
      </c>
      <c r="V389" s="4" t="s">
        <v>516</v>
      </c>
      <c r="W389" s="2">
        <v>10</v>
      </c>
      <c r="X389" s="2" t="s">
        <v>89</v>
      </c>
      <c r="Y389" s="6" t="str">
        <f>VLOOKUP(X389,Spp!A:B,2,FALSE)</f>
        <v>Lutjanus argentiventris</v>
      </c>
      <c r="Z389" s="7">
        <f t="shared" si="42"/>
        <v>2</v>
      </c>
      <c r="AE389" s="2">
        <v>1</v>
      </c>
      <c r="AF389" s="2">
        <v>1</v>
      </c>
      <c r="AU389" s="2">
        <f>VLOOKUP(Y389,Spp!B:C,2,FALSE)</f>
        <v>1.7299999999999999E-2</v>
      </c>
      <c r="AV389" s="2">
        <f>VLOOKUP(Y389,Spp!B:D,3,FALSE)</f>
        <v>3</v>
      </c>
      <c r="AW389" s="2">
        <f t="shared" si="43"/>
        <v>1012.05</v>
      </c>
      <c r="AX389" s="2">
        <f t="shared" si="44"/>
        <v>20.241</v>
      </c>
      <c r="AY389" s="2">
        <f t="shared" si="45"/>
        <v>202.41</v>
      </c>
      <c r="AZ389" s="2">
        <f t="shared" si="46"/>
        <v>0.20241000000000001</v>
      </c>
      <c r="BA389" s="2">
        <f t="shared" si="47"/>
        <v>0.2</v>
      </c>
      <c r="BB389" s="2">
        <f t="shared" si="41"/>
        <v>0.04</v>
      </c>
      <c r="BC389" s="2">
        <f>VLOOKUP(Y389,Spp!B:H,7,FALSE)</f>
        <v>4</v>
      </c>
      <c r="BD389" s="5" t="str">
        <f>VLOOKUP(Y389,GFQuimbayo!B:C,2,FALSE)</f>
        <v>PS</v>
      </c>
      <c r="BE389" s="5" t="str">
        <f>VLOOKUP(BD389,GFQuimbayo!E:F,2,FALSE)</f>
        <v>Piscivores</v>
      </c>
      <c r="BF389" s="2" t="str">
        <f>VLOOKUP(Y389,Spp!B:L,11,FALSE)</f>
        <v>LC</v>
      </c>
    </row>
    <row r="390" spans="1:58">
      <c r="A390" s="2" t="s">
        <v>40</v>
      </c>
      <c r="B390" s="2" t="s">
        <v>41</v>
      </c>
      <c r="C390" s="2" t="s">
        <v>42</v>
      </c>
      <c r="D390" s="2" t="s">
        <v>42</v>
      </c>
      <c r="E390" s="2" t="s">
        <v>1483</v>
      </c>
      <c r="F390" s="2" t="s">
        <v>243</v>
      </c>
      <c r="G390" s="22" t="s">
        <v>1482</v>
      </c>
      <c r="H390" s="22">
        <v>1</v>
      </c>
      <c r="I390" s="9">
        <v>4</v>
      </c>
      <c r="K390" s="2">
        <v>50</v>
      </c>
      <c r="L390" s="11">
        <v>41843</v>
      </c>
      <c r="M390" s="2">
        <v>2014</v>
      </c>
      <c r="N390" s="2" t="s">
        <v>517</v>
      </c>
      <c r="O390" s="2" t="s">
        <v>244</v>
      </c>
      <c r="Q390" s="9">
        <v>7.5</v>
      </c>
      <c r="R390" s="2" t="s">
        <v>250</v>
      </c>
      <c r="S390" s="22" t="s">
        <v>516</v>
      </c>
      <c r="T390" s="4" t="s">
        <v>516</v>
      </c>
      <c r="U390" s="4" t="s">
        <v>516</v>
      </c>
      <c r="V390" s="4" t="s">
        <v>516</v>
      </c>
      <c r="W390" s="2">
        <v>10</v>
      </c>
      <c r="X390" s="2" t="s">
        <v>259</v>
      </c>
      <c r="Y390" s="6" t="str">
        <f>VLOOKUP(X390,Spp!A:B,2,FALSE)</f>
        <v>Aulostomus chinensis</v>
      </c>
      <c r="Z390" s="7">
        <f t="shared" si="42"/>
        <v>1</v>
      </c>
      <c r="AE390" s="2">
        <v>1</v>
      </c>
      <c r="AU390" s="2">
        <f>VLOOKUP(Y390,Spp!B:C,2,FALSE)</f>
        <v>2.0000000000000001E-4</v>
      </c>
      <c r="AV390" s="2">
        <f>VLOOKUP(Y390,Spp!B:D,3,FALSE)</f>
        <v>3.5144000000000002</v>
      </c>
      <c r="AW390" s="2">
        <f t="shared" si="43"/>
        <v>16.366294515290697</v>
      </c>
      <c r="AX390" s="2">
        <f t="shared" si="44"/>
        <v>0.32732589030581394</v>
      </c>
      <c r="AY390" s="2">
        <f t="shared" si="45"/>
        <v>3.2732589030581396</v>
      </c>
      <c r="AZ390" s="2">
        <f t="shared" si="46"/>
        <v>3.2732589030581398E-3</v>
      </c>
      <c r="BA390" s="2">
        <f t="shared" si="47"/>
        <v>0.1</v>
      </c>
      <c r="BB390" s="2">
        <f t="shared" si="41"/>
        <v>0.02</v>
      </c>
      <c r="BC390" s="2">
        <f>VLOOKUP(Y390,Spp!B:H,7,FALSE)</f>
        <v>3.9</v>
      </c>
      <c r="BD390" s="5" t="str">
        <f>VLOOKUP(Y390,GFQuimbayo!B:C,2,FALSE)</f>
        <v>PS</v>
      </c>
      <c r="BE390" s="5" t="str">
        <f>VLOOKUP(BD390,GFQuimbayo!E:F,2,FALSE)</f>
        <v>Piscivores</v>
      </c>
      <c r="BF390" s="2" t="str">
        <f>VLOOKUP(Y390,Spp!B:L,11,FALSE)</f>
        <v>NE</v>
      </c>
    </row>
    <row r="391" spans="1:58">
      <c r="A391" s="2" t="s">
        <v>40</v>
      </c>
      <c r="B391" s="2" t="s">
        <v>41</v>
      </c>
      <c r="C391" s="2" t="s">
        <v>42</v>
      </c>
      <c r="D391" s="2" t="s">
        <v>42</v>
      </c>
      <c r="E391" s="2" t="s">
        <v>1483</v>
      </c>
      <c r="F391" s="2" t="s">
        <v>243</v>
      </c>
      <c r="G391" s="22" t="s">
        <v>1482</v>
      </c>
      <c r="H391" s="22">
        <v>1</v>
      </c>
      <c r="I391" s="9">
        <v>4</v>
      </c>
      <c r="K391" s="2">
        <v>50</v>
      </c>
      <c r="L391" s="11">
        <v>41843</v>
      </c>
      <c r="M391" s="2">
        <v>2014</v>
      </c>
      <c r="N391" s="2" t="s">
        <v>517</v>
      </c>
      <c r="O391" s="2" t="s">
        <v>244</v>
      </c>
      <c r="Q391" s="9">
        <v>7.5</v>
      </c>
      <c r="R391" s="2" t="s">
        <v>250</v>
      </c>
      <c r="S391" s="22" t="s">
        <v>516</v>
      </c>
      <c r="T391" s="4" t="s">
        <v>516</v>
      </c>
      <c r="U391" s="4" t="s">
        <v>516</v>
      </c>
      <c r="V391" s="4" t="s">
        <v>516</v>
      </c>
      <c r="W391" s="2">
        <v>10</v>
      </c>
      <c r="X391" s="2" t="s">
        <v>85</v>
      </c>
      <c r="Y391" s="6" t="str">
        <f>VLOOKUP(X391,Spp!A:B,2,FALSE)</f>
        <v>Sargocentron suborbitalis</v>
      </c>
      <c r="Z391" s="7">
        <f t="shared" si="42"/>
        <v>1</v>
      </c>
      <c r="AD391" s="2">
        <v>1</v>
      </c>
      <c r="AU391" s="2">
        <f>VLOOKUP(Y391,Spp!B:C,2,FALSE)</f>
        <v>2.3199999999999998E-2</v>
      </c>
      <c r="AV391" s="2">
        <f>VLOOKUP(Y391,Spp!B:D,3,FALSE)</f>
        <v>2.9554</v>
      </c>
      <c r="AW391" s="2">
        <f t="shared" si="43"/>
        <v>109.43661062070197</v>
      </c>
      <c r="AX391" s="2">
        <f t="shared" si="44"/>
        <v>2.1887322124140396</v>
      </c>
      <c r="AY391" s="2">
        <f t="shared" si="45"/>
        <v>21.887322124140397</v>
      </c>
      <c r="AZ391" s="2">
        <f t="shared" si="46"/>
        <v>2.1887322124140397E-2</v>
      </c>
      <c r="BA391" s="2">
        <f t="shared" si="47"/>
        <v>0.1</v>
      </c>
      <c r="BB391" s="2">
        <f t="shared" si="41"/>
        <v>0.02</v>
      </c>
      <c r="BC391" s="2">
        <f>VLOOKUP(Y391,Spp!B:H,7,FALSE)</f>
        <v>3.5</v>
      </c>
      <c r="BD391" s="5" t="str">
        <f>VLOOKUP(Y391,GFQuimbayo!B:C,2,FALSE)</f>
        <v>IN</v>
      </c>
      <c r="BE391" s="5" t="str">
        <f>VLOOKUP(BD391,GFQuimbayo!E:F,2,FALSE)</f>
        <v>Invertebrivores</v>
      </c>
      <c r="BF391" s="2" t="str">
        <f>VLOOKUP(Y391,Spp!B:L,11,FALSE)</f>
        <v>LC</v>
      </c>
    </row>
    <row r="392" spans="1:58">
      <c r="A392" s="2" t="s">
        <v>40</v>
      </c>
      <c r="B392" s="2" t="s">
        <v>41</v>
      </c>
      <c r="C392" s="2" t="s">
        <v>42</v>
      </c>
      <c r="D392" s="2" t="s">
        <v>42</v>
      </c>
      <c r="E392" s="2" t="s">
        <v>1483</v>
      </c>
      <c r="F392" s="2" t="s">
        <v>243</v>
      </c>
      <c r="G392" s="22" t="s">
        <v>1482</v>
      </c>
      <c r="H392" s="22">
        <v>2</v>
      </c>
      <c r="I392" s="9">
        <v>5</v>
      </c>
      <c r="K392" s="2">
        <v>50</v>
      </c>
      <c r="L392" s="11">
        <v>41843</v>
      </c>
      <c r="M392" s="2">
        <v>2014</v>
      </c>
      <c r="N392" s="2" t="s">
        <v>517</v>
      </c>
      <c r="O392" s="2" t="s">
        <v>244</v>
      </c>
      <c r="Q392" s="9">
        <v>7.5</v>
      </c>
      <c r="R392" s="2" t="s">
        <v>250</v>
      </c>
      <c r="S392" s="22" t="s">
        <v>516</v>
      </c>
      <c r="T392" s="4" t="s">
        <v>516</v>
      </c>
      <c r="U392" s="4" t="s">
        <v>516</v>
      </c>
      <c r="V392" s="4" t="s">
        <v>516</v>
      </c>
      <c r="W392" s="2">
        <v>10</v>
      </c>
      <c r="X392" s="2" t="s">
        <v>257</v>
      </c>
      <c r="Y392" s="6" t="str">
        <f>VLOOKUP(X392,Spp!A:B,2,FALSE)</f>
        <v>Acanthurus xanthopterus</v>
      </c>
      <c r="Z392" s="7">
        <f t="shared" si="42"/>
        <v>17</v>
      </c>
      <c r="AE392" s="2">
        <v>10</v>
      </c>
      <c r="AF392" s="2">
        <v>7</v>
      </c>
      <c r="AU392" s="2">
        <f>VLOOKUP(Y392,Spp!B:C,2,FALSE)</f>
        <v>2.673E-2</v>
      </c>
      <c r="AV392" s="2">
        <f>VLOOKUP(Y392,Spp!B:D,3,FALSE)</f>
        <v>2.9844900000000001</v>
      </c>
      <c r="AW392" s="2">
        <f t="shared" si="43"/>
        <v>11565.105772370358</v>
      </c>
      <c r="AX392" s="2">
        <f t="shared" si="44"/>
        <v>231.30211544740715</v>
      </c>
      <c r="AY392" s="2">
        <f t="shared" si="45"/>
        <v>2313.0211544740714</v>
      </c>
      <c r="AZ392" s="2">
        <f t="shared" si="46"/>
        <v>2.3130211544740713</v>
      </c>
      <c r="BA392" s="2">
        <f t="shared" si="47"/>
        <v>1.7</v>
      </c>
      <c r="BB392" s="2">
        <f t="shared" si="41"/>
        <v>0.34</v>
      </c>
      <c r="BC392" s="2">
        <f>VLOOKUP(Y392,Spp!B:H,7,FALSE)</f>
        <v>2.9</v>
      </c>
      <c r="BD392" s="5" t="str">
        <f>VLOOKUP(Y392,GFQuimbayo!B:C,2,FALSE)</f>
        <v>HD</v>
      </c>
      <c r="BE392" s="5" t="str">
        <f>VLOOKUP(BD392,GFQuimbayo!E:F,2,FALSE)</f>
        <v>Detritivores</v>
      </c>
      <c r="BF392" s="2" t="str">
        <f>VLOOKUP(Y392,Spp!B:L,11,FALSE)</f>
        <v>LC</v>
      </c>
    </row>
    <row r="393" spans="1:58">
      <c r="A393" s="2" t="s">
        <v>40</v>
      </c>
      <c r="B393" s="2" t="s">
        <v>41</v>
      </c>
      <c r="C393" s="2" t="s">
        <v>42</v>
      </c>
      <c r="D393" s="2" t="s">
        <v>42</v>
      </c>
      <c r="E393" s="2" t="s">
        <v>1483</v>
      </c>
      <c r="F393" s="2" t="s">
        <v>243</v>
      </c>
      <c r="G393" s="22" t="s">
        <v>1482</v>
      </c>
      <c r="H393" s="22">
        <v>2</v>
      </c>
      <c r="I393" s="9">
        <v>5</v>
      </c>
      <c r="K393" s="2">
        <v>50</v>
      </c>
      <c r="L393" s="11">
        <v>41843</v>
      </c>
      <c r="M393" s="2">
        <v>2014</v>
      </c>
      <c r="N393" s="2" t="s">
        <v>517</v>
      </c>
      <c r="O393" s="2" t="s">
        <v>244</v>
      </c>
      <c r="Q393" s="9">
        <v>7.5</v>
      </c>
      <c r="R393" s="2" t="s">
        <v>250</v>
      </c>
      <c r="S393" s="22" t="s">
        <v>516</v>
      </c>
      <c r="T393" s="4" t="s">
        <v>516</v>
      </c>
      <c r="U393" s="4" t="s">
        <v>516</v>
      </c>
      <c r="V393" s="4" t="s">
        <v>516</v>
      </c>
      <c r="W393" s="2">
        <v>10</v>
      </c>
      <c r="X393" s="2" t="s">
        <v>107</v>
      </c>
      <c r="Y393" s="6" t="str">
        <f>VLOOKUP(X393,Spp!A:B,2,FALSE)</f>
        <v>Thalassoma lucasanum</v>
      </c>
      <c r="Z393" s="7">
        <f t="shared" si="42"/>
        <v>11</v>
      </c>
      <c r="AB393" s="2">
        <v>8</v>
      </c>
      <c r="AC393" s="2">
        <v>3</v>
      </c>
      <c r="AU393" s="2">
        <f>VLOOKUP(Y393,Spp!B:C,2,FALSE)</f>
        <v>1.261E-2</v>
      </c>
      <c r="AV393" s="2">
        <f>VLOOKUP(Y393,Spp!B:D,3,FALSE)</f>
        <v>2.8782999999999999</v>
      </c>
      <c r="AW393" s="2">
        <f t="shared" si="43"/>
        <v>87.637903308726038</v>
      </c>
      <c r="AX393" s="2">
        <f t="shared" si="44"/>
        <v>1.7527580661745208</v>
      </c>
      <c r="AY393" s="2">
        <f t="shared" si="45"/>
        <v>17.527580661745208</v>
      </c>
      <c r="AZ393" s="2">
        <f t="shared" si="46"/>
        <v>1.7527580661745208E-2</v>
      </c>
      <c r="BA393" s="2">
        <f t="shared" si="47"/>
        <v>1.1000000000000001</v>
      </c>
      <c r="BB393" s="2">
        <f t="shared" si="41"/>
        <v>0.22</v>
      </c>
      <c r="BC393" s="2">
        <f>VLOOKUP(Y393,Spp!B:H,7,FALSE)</f>
        <v>3.5</v>
      </c>
      <c r="BD393" s="5" t="str">
        <f>VLOOKUP(Y393,GFQuimbayo!B:C,2,FALSE)</f>
        <v>IN</v>
      </c>
      <c r="BE393" s="5" t="str">
        <f>VLOOKUP(BD393,GFQuimbayo!E:F,2,FALSE)</f>
        <v>Invertebrivores</v>
      </c>
      <c r="BF393" s="2" t="str">
        <f>VLOOKUP(Y393,Spp!B:L,11,FALSE)</f>
        <v>LC</v>
      </c>
    </row>
    <row r="394" spans="1:58">
      <c r="A394" s="2" t="s">
        <v>40</v>
      </c>
      <c r="B394" s="2" t="s">
        <v>41</v>
      </c>
      <c r="C394" s="2" t="s">
        <v>42</v>
      </c>
      <c r="D394" s="2" t="s">
        <v>42</v>
      </c>
      <c r="E394" s="2" t="s">
        <v>1483</v>
      </c>
      <c r="F394" s="2" t="s">
        <v>243</v>
      </c>
      <c r="G394" s="22" t="s">
        <v>1482</v>
      </c>
      <c r="H394" s="22">
        <v>2</v>
      </c>
      <c r="I394" s="9">
        <v>5</v>
      </c>
      <c r="K394" s="2">
        <v>50</v>
      </c>
      <c r="L394" s="11">
        <v>41843</v>
      </c>
      <c r="M394" s="2">
        <v>2014</v>
      </c>
      <c r="N394" s="2" t="s">
        <v>517</v>
      </c>
      <c r="O394" s="2" t="s">
        <v>244</v>
      </c>
      <c r="Q394" s="9">
        <v>7.5</v>
      </c>
      <c r="R394" s="2" t="s">
        <v>250</v>
      </c>
      <c r="S394" s="22" t="s">
        <v>516</v>
      </c>
      <c r="T394" s="4" t="s">
        <v>516</v>
      </c>
      <c r="U394" s="4" t="s">
        <v>516</v>
      </c>
      <c r="V394" s="4" t="s">
        <v>516</v>
      </c>
      <c r="W394" s="2">
        <v>10</v>
      </c>
      <c r="X394" s="2" t="s">
        <v>80</v>
      </c>
      <c r="Y394" s="6" t="str">
        <f>VLOOKUP(X394,Spp!A:B,2,FALSE)</f>
        <v>Sufflamen verres</v>
      </c>
      <c r="Z394" s="7">
        <f t="shared" si="42"/>
        <v>1</v>
      </c>
      <c r="AC394" s="2">
        <v>1</v>
      </c>
      <c r="AU394" s="2">
        <f>VLOOKUP(Y394,Spp!B:C,2,FALSE)</f>
        <v>2.4899999999999999E-2</v>
      </c>
      <c r="AV394" s="2">
        <f>VLOOKUP(Y394,Spp!B:D,3,FALSE)</f>
        <v>3.0129999999999999</v>
      </c>
      <c r="AW394" s="2">
        <f t="shared" si="43"/>
        <v>50.256150114544802</v>
      </c>
      <c r="AX394" s="2">
        <f t="shared" si="44"/>
        <v>1.0051230022908961</v>
      </c>
      <c r="AY394" s="2">
        <f t="shared" si="45"/>
        <v>10.05123002290896</v>
      </c>
      <c r="AZ394" s="2">
        <f t="shared" si="46"/>
        <v>1.0051230022908961E-2</v>
      </c>
      <c r="BA394" s="2">
        <f t="shared" si="47"/>
        <v>0.1</v>
      </c>
      <c r="BB394" s="2">
        <f t="shared" si="41"/>
        <v>0.02</v>
      </c>
      <c r="BC394" s="2">
        <f>VLOOKUP(Y394,Spp!B:H,7,FALSE)</f>
        <v>3.3</v>
      </c>
      <c r="BD394" s="5" t="str">
        <f>VLOOKUP(Y394,GFQuimbayo!B:C,2,FALSE)</f>
        <v>IN</v>
      </c>
      <c r="BE394" s="5" t="str">
        <f>VLOOKUP(BD394,GFQuimbayo!E:F,2,FALSE)</f>
        <v>Invertebrivores</v>
      </c>
      <c r="BF394" s="2" t="str">
        <f>VLOOKUP(Y394,Spp!B:L,11,FALSE)</f>
        <v>LC</v>
      </c>
    </row>
    <row r="395" spans="1:58">
      <c r="A395" s="2" t="s">
        <v>40</v>
      </c>
      <c r="B395" s="2" t="s">
        <v>41</v>
      </c>
      <c r="C395" s="2" t="s">
        <v>42</v>
      </c>
      <c r="D395" s="2" t="s">
        <v>42</v>
      </c>
      <c r="E395" s="2" t="s">
        <v>1483</v>
      </c>
      <c r="F395" s="2" t="s">
        <v>243</v>
      </c>
      <c r="G395" s="22" t="s">
        <v>1482</v>
      </c>
      <c r="H395" s="22">
        <v>2</v>
      </c>
      <c r="I395" s="9">
        <v>5</v>
      </c>
      <c r="K395" s="2">
        <v>50</v>
      </c>
      <c r="L395" s="11">
        <v>41843</v>
      </c>
      <c r="M395" s="2">
        <v>2014</v>
      </c>
      <c r="N395" s="2" t="s">
        <v>517</v>
      </c>
      <c r="O395" s="2" t="s">
        <v>244</v>
      </c>
      <c r="Q395" s="9">
        <v>7.5</v>
      </c>
      <c r="R395" s="2" t="s">
        <v>250</v>
      </c>
      <c r="S395" s="22" t="s">
        <v>516</v>
      </c>
      <c r="T395" s="4" t="s">
        <v>516</v>
      </c>
      <c r="U395" s="4" t="s">
        <v>516</v>
      </c>
      <c r="V395" s="4" t="s">
        <v>516</v>
      </c>
      <c r="W395" s="2">
        <v>10</v>
      </c>
      <c r="X395" s="2" t="s">
        <v>87</v>
      </c>
      <c r="Y395" s="6" t="str">
        <f>VLOOKUP(X395,Spp!A:B,2,FALSE)</f>
        <v>Stegastes acapulcoensis</v>
      </c>
      <c r="Z395" s="7">
        <f t="shared" si="42"/>
        <v>5</v>
      </c>
      <c r="AC395" s="2">
        <v>5</v>
      </c>
      <c r="AU395" s="2">
        <f>VLOOKUP(Y395,Spp!B:C,2,FALSE)</f>
        <v>3.49E-2</v>
      </c>
      <c r="AV395" s="2">
        <f>VLOOKUP(Y395,Spp!B:D,3,FALSE)</f>
        <v>2.9108999999999998</v>
      </c>
      <c r="AW395" s="2">
        <f t="shared" si="43"/>
        <v>272.13900223168815</v>
      </c>
      <c r="AX395" s="2">
        <f t="shared" si="44"/>
        <v>5.4427800446337633</v>
      </c>
      <c r="AY395" s="2">
        <f t="shared" si="45"/>
        <v>54.427800446337635</v>
      </c>
      <c r="AZ395" s="2">
        <f t="shared" si="46"/>
        <v>5.4427800446337632E-2</v>
      </c>
      <c r="BA395" s="2">
        <f t="shared" si="47"/>
        <v>0.5</v>
      </c>
      <c r="BB395" s="2">
        <f t="shared" si="41"/>
        <v>0.1</v>
      </c>
      <c r="BC395" s="2">
        <f>VLOOKUP(Y395,Spp!B:H,7,FALSE)</f>
        <v>2</v>
      </c>
      <c r="BD395" s="5" t="str">
        <f>VLOOKUP(Y395,GFQuimbayo!B:C,2,FALSE)</f>
        <v>HD</v>
      </c>
      <c r="BE395" s="5" t="str">
        <f>VLOOKUP(BD395,GFQuimbayo!E:F,2,FALSE)</f>
        <v>Detritivores</v>
      </c>
      <c r="BF395" s="2" t="str">
        <f>VLOOKUP(Y395,Spp!B:L,11,FALSE)</f>
        <v>LC</v>
      </c>
    </row>
    <row r="396" spans="1:58">
      <c r="A396" s="2" t="s">
        <v>40</v>
      </c>
      <c r="B396" s="2" t="s">
        <v>41</v>
      </c>
      <c r="C396" s="2" t="s">
        <v>42</v>
      </c>
      <c r="D396" s="2" t="s">
        <v>42</v>
      </c>
      <c r="E396" s="2" t="s">
        <v>1483</v>
      </c>
      <c r="F396" s="2" t="s">
        <v>243</v>
      </c>
      <c r="G396" s="22" t="s">
        <v>1482</v>
      </c>
      <c r="H396" s="22">
        <v>2</v>
      </c>
      <c r="I396" s="9">
        <v>5</v>
      </c>
      <c r="K396" s="2">
        <v>50</v>
      </c>
      <c r="L396" s="11">
        <v>41843</v>
      </c>
      <c r="M396" s="2">
        <v>2014</v>
      </c>
      <c r="N396" s="2" t="s">
        <v>517</v>
      </c>
      <c r="O396" s="2" t="s">
        <v>244</v>
      </c>
      <c r="Q396" s="9">
        <v>7.5</v>
      </c>
      <c r="R396" s="2" t="s">
        <v>250</v>
      </c>
      <c r="S396" s="22" t="s">
        <v>516</v>
      </c>
      <c r="T396" s="4" t="s">
        <v>516</v>
      </c>
      <c r="U396" s="4" t="s">
        <v>516</v>
      </c>
      <c r="V396" s="4" t="s">
        <v>516</v>
      </c>
      <c r="W396" s="2">
        <v>10</v>
      </c>
      <c r="X396" s="2" t="s">
        <v>85</v>
      </c>
      <c r="Y396" s="6" t="str">
        <f>VLOOKUP(X396,Spp!A:B,2,FALSE)</f>
        <v>Sargocentron suborbitalis</v>
      </c>
      <c r="Z396" s="7">
        <f t="shared" si="42"/>
        <v>2</v>
      </c>
      <c r="AD396" s="2">
        <v>2</v>
      </c>
      <c r="AU396" s="2">
        <f>VLOOKUP(Y396,Spp!B:C,2,FALSE)</f>
        <v>2.3199999999999998E-2</v>
      </c>
      <c r="AV396" s="2">
        <f>VLOOKUP(Y396,Spp!B:D,3,FALSE)</f>
        <v>2.9554</v>
      </c>
      <c r="AW396" s="2">
        <f t="shared" si="43"/>
        <v>218.87322124140394</v>
      </c>
      <c r="AX396" s="2">
        <f t="shared" si="44"/>
        <v>4.3774644248280792</v>
      </c>
      <c r="AY396" s="2">
        <f t="shared" si="45"/>
        <v>43.774644248280794</v>
      </c>
      <c r="AZ396" s="2">
        <f t="shared" si="46"/>
        <v>4.3774644248280793E-2</v>
      </c>
      <c r="BA396" s="2">
        <f t="shared" si="47"/>
        <v>0.2</v>
      </c>
      <c r="BB396" s="2">
        <f t="shared" si="41"/>
        <v>0.04</v>
      </c>
      <c r="BC396" s="2">
        <f>VLOOKUP(Y396,Spp!B:H,7,FALSE)</f>
        <v>3.5</v>
      </c>
      <c r="BD396" s="5" t="str">
        <f>VLOOKUP(Y396,GFQuimbayo!B:C,2,FALSE)</f>
        <v>IN</v>
      </c>
      <c r="BE396" s="5" t="str">
        <f>VLOOKUP(BD396,GFQuimbayo!E:F,2,FALSE)</f>
        <v>Invertebrivores</v>
      </c>
      <c r="BF396" s="2" t="str">
        <f>VLOOKUP(Y396,Spp!B:L,11,FALSE)</f>
        <v>LC</v>
      </c>
    </row>
    <row r="397" spans="1:58">
      <c r="A397" s="2" t="s">
        <v>40</v>
      </c>
      <c r="B397" s="2" t="s">
        <v>41</v>
      </c>
      <c r="C397" s="2" t="s">
        <v>42</v>
      </c>
      <c r="D397" s="2" t="s">
        <v>42</v>
      </c>
      <c r="E397" s="2" t="s">
        <v>1483</v>
      </c>
      <c r="F397" s="2" t="s">
        <v>243</v>
      </c>
      <c r="G397" s="22" t="s">
        <v>1482</v>
      </c>
      <c r="H397" s="22">
        <v>2</v>
      </c>
      <c r="I397" s="9">
        <v>5</v>
      </c>
      <c r="K397" s="2">
        <v>50</v>
      </c>
      <c r="L397" s="11">
        <v>41843</v>
      </c>
      <c r="M397" s="2">
        <v>2014</v>
      </c>
      <c r="N397" s="2" t="s">
        <v>517</v>
      </c>
      <c r="O397" s="2" t="s">
        <v>244</v>
      </c>
      <c r="Q397" s="9">
        <v>7.5</v>
      </c>
      <c r="R397" s="2" t="s">
        <v>250</v>
      </c>
      <c r="S397" s="22" t="s">
        <v>516</v>
      </c>
      <c r="T397" s="4" t="s">
        <v>516</v>
      </c>
      <c r="U397" s="4" t="s">
        <v>516</v>
      </c>
      <c r="V397" s="4" t="s">
        <v>516</v>
      </c>
      <c r="W397" s="2">
        <v>10</v>
      </c>
      <c r="X397" s="2" t="s">
        <v>256</v>
      </c>
      <c r="Y397" s="6" t="str">
        <f>VLOOKUP(X397,Spp!A:B,2,FALSE)</f>
        <v>Fistularia commersonii</v>
      </c>
      <c r="Z397" s="7">
        <f t="shared" si="42"/>
        <v>4</v>
      </c>
      <c r="AE397" s="2">
        <v>3</v>
      </c>
      <c r="AF397" s="2">
        <v>1</v>
      </c>
      <c r="AU397" s="2">
        <f>VLOOKUP(Y397,Spp!B:C,2,FALSE)</f>
        <v>5.9999999999999995E-4</v>
      </c>
      <c r="AV397" s="2">
        <f>VLOOKUP(Y397,Spp!B:D,3,FALSE)</f>
        <v>3</v>
      </c>
      <c r="AW397" s="2">
        <f t="shared" si="43"/>
        <v>53.849999999999994</v>
      </c>
      <c r="AX397" s="2">
        <f t="shared" si="44"/>
        <v>1.077</v>
      </c>
      <c r="AY397" s="2">
        <f t="shared" si="45"/>
        <v>10.77</v>
      </c>
      <c r="AZ397" s="2">
        <f t="shared" si="46"/>
        <v>1.077E-2</v>
      </c>
      <c r="BA397" s="2">
        <f t="shared" si="47"/>
        <v>0.4</v>
      </c>
      <c r="BB397" s="2">
        <f t="shared" si="41"/>
        <v>0.08</v>
      </c>
      <c r="BC397" s="2">
        <f>VLOOKUP(Y397,Spp!B:H,7,FALSE)</f>
        <v>4.3</v>
      </c>
      <c r="BD397" s="5" t="str">
        <f>VLOOKUP(Y397,GFQuimbayo!B:C,2,FALSE)</f>
        <v>PS</v>
      </c>
      <c r="BE397" s="5" t="str">
        <f>VLOOKUP(BD397,GFQuimbayo!E:F,2,FALSE)</f>
        <v>Piscivores</v>
      </c>
      <c r="BF397" s="2" t="str">
        <f>VLOOKUP(Y397,Spp!B:L,11,FALSE)</f>
        <v>NE</v>
      </c>
    </row>
    <row r="398" spans="1:58">
      <c r="A398" s="2" t="s">
        <v>40</v>
      </c>
      <c r="B398" s="2" t="s">
        <v>41</v>
      </c>
      <c r="C398" s="2" t="s">
        <v>42</v>
      </c>
      <c r="D398" s="2" t="s">
        <v>42</v>
      </c>
      <c r="E398" s="2" t="s">
        <v>1483</v>
      </c>
      <c r="F398" s="2" t="s">
        <v>243</v>
      </c>
      <c r="G398" s="22" t="s">
        <v>1482</v>
      </c>
      <c r="H398" s="22">
        <v>2</v>
      </c>
      <c r="I398" s="9">
        <v>5</v>
      </c>
      <c r="K398" s="2">
        <v>50</v>
      </c>
      <c r="L398" s="11">
        <v>41843</v>
      </c>
      <c r="M398" s="2">
        <v>2014</v>
      </c>
      <c r="N398" s="2" t="s">
        <v>517</v>
      </c>
      <c r="O398" s="2" t="s">
        <v>244</v>
      </c>
      <c r="Q398" s="9">
        <v>7.5</v>
      </c>
      <c r="R398" s="2" t="s">
        <v>250</v>
      </c>
      <c r="S398" s="22" t="s">
        <v>516</v>
      </c>
      <c r="T398" s="4" t="s">
        <v>516</v>
      </c>
      <c r="U398" s="4" t="s">
        <v>516</v>
      </c>
      <c r="V398" s="4" t="s">
        <v>516</v>
      </c>
      <c r="W398" s="2">
        <v>10</v>
      </c>
      <c r="X398" s="2" t="s">
        <v>109</v>
      </c>
      <c r="Y398" s="6" t="str">
        <f>VLOOKUP(X398,Spp!A:B,2,FALSE)</f>
        <v>Chromis atrilobata</v>
      </c>
      <c r="Z398" s="7">
        <f t="shared" si="42"/>
        <v>200</v>
      </c>
      <c r="AB398" s="2">
        <v>200</v>
      </c>
      <c r="AU398" s="2">
        <f>VLOOKUP(Y398,Spp!B:C,2,FALSE)</f>
        <v>5.2300000000000003E-3</v>
      </c>
      <c r="AV398" s="2">
        <f>VLOOKUP(Y398,Spp!B:D,3,FALSE)</f>
        <v>3.41655</v>
      </c>
      <c r="AW398" s="2">
        <f t="shared" si="43"/>
        <v>1021.462068546705</v>
      </c>
      <c r="AX398" s="2">
        <f t="shared" si="44"/>
        <v>20.429241370934101</v>
      </c>
      <c r="AY398" s="2">
        <f t="shared" si="45"/>
        <v>204.29241370934102</v>
      </c>
      <c r="AZ398" s="2">
        <f t="shared" si="46"/>
        <v>0.20429241370934101</v>
      </c>
      <c r="BA398" s="2">
        <f t="shared" si="47"/>
        <v>20</v>
      </c>
      <c r="BB398" s="2">
        <f t="shared" si="41"/>
        <v>4</v>
      </c>
      <c r="BC398" s="2">
        <f>VLOOKUP(Y398,Spp!B:H,7,FALSE)</f>
        <v>3.4</v>
      </c>
      <c r="BD398" s="5" t="str">
        <f>VLOOKUP(Y398,GFQuimbayo!B:C,2,FALSE)</f>
        <v>PK</v>
      </c>
      <c r="BE398" s="5" t="str">
        <f>VLOOKUP(BD398,GFQuimbayo!E:F,2,FALSE)</f>
        <v>Planktivores</v>
      </c>
      <c r="BF398" s="2" t="str">
        <f>VLOOKUP(Y398,Spp!B:L,11,FALSE)</f>
        <v>LC</v>
      </c>
    </row>
    <row r="399" spans="1:58">
      <c r="A399" s="2" t="s">
        <v>40</v>
      </c>
      <c r="B399" s="2" t="s">
        <v>41</v>
      </c>
      <c r="C399" s="2" t="s">
        <v>42</v>
      </c>
      <c r="D399" s="2" t="s">
        <v>42</v>
      </c>
      <c r="E399" s="2" t="s">
        <v>1483</v>
      </c>
      <c r="F399" s="2" t="s">
        <v>243</v>
      </c>
      <c r="G399" s="22" t="s">
        <v>1482</v>
      </c>
      <c r="H399" s="22">
        <v>2</v>
      </c>
      <c r="I399" s="9">
        <v>5</v>
      </c>
      <c r="K399" s="2">
        <v>50</v>
      </c>
      <c r="L399" s="11">
        <v>41843</v>
      </c>
      <c r="M399" s="2">
        <v>2014</v>
      </c>
      <c r="N399" s="2" t="s">
        <v>517</v>
      </c>
      <c r="O399" s="2" t="s">
        <v>244</v>
      </c>
      <c r="Q399" s="9">
        <v>7.5</v>
      </c>
      <c r="R399" s="2" t="s">
        <v>250</v>
      </c>
      <c r="S399" s="22" t="s">
        <v>516</v>
      </c>
      <c r="T399" s="4" t="s">
        <v>516</v>
      </c>
      <c r="U399" s="4" t="s">
        <v>516</v>
      </c>
      <c r="V399" s="4" t="s">
        <v>516</v>
      </c>
      <c r="W399" s="2">
        <v>10</v>
      </c>
      <c r="X399" s="2" t="s">
        <v>261</v>
      </c>
      <c r="Y399" s="6" t="str">
        <f>VLOOKUP(X399,Spp!A:B,2,FALSE)</f>
        <v>Kiphosus sp.</v>
      </c>
      <c r="Z399" s="7">
        <f t="shared" si="42"/>
        <v>10</v>
      </c>
      <c r="AD399" s="2">
        <v>10</v>
      </c>
      <c r="AU399" s="2">
        <f>VLOOKUP(Y399,Spp!B:C,2,FALSE)</f>
        <v>2.18E-2</v>
      </c>
      <c r="AV399" s="2">
        <f>VLOOKUP(Y399,Spp!B:D,3,FALSE)</f>
        <v>3</v>
      </c>
      <c r="AW399" s="2">
        <f t="shared" si="43"/>
        <v>1168.34375</v>
      </c>
      <c r="AX399" s="2">
        <f t="shared" si="44"/>
        <v>23.366875</v>
      </c>
      <c r="AY399" s="2">
        <f t="shared" si="45"/>
        <v>233.66874999999999</v>
      </c>
      <c r="AZ399" s="2">
        <f t="shared" si="46"/>
        <v>0.23366874999999998</v>
      </c>
      <c r="BA399" s="2">
        <f t="shared" si="47"/>
        <v>1</v>
      </c>
      <c r="BB399" s="2">
        <f t="shared" si="41"/>
        <v>0.2</v>
      </c>
      <c r="BC399" s="2">
        <f>VLOOKUP(Y399,Spp!B:H,7,FALSE)</f>
        <v>2.9</v>
      </c>
      <c r="BD399" s="5" t="str">
        <f>VLOOKUP(Y399,GFQuimbayo!B:C,2,FALSE)</f>
        <v>HM</v>
      </c>
      <c r="BE399" s="5" t="str">
        <f>VLOOKUP(BD399,GFQuimbayo!E:F,2,FALSE)</f>
        <v>Macroalgae feeders</v>
      </c>
      <c r="BF399" s="2" t="str">
        <f>VLOOKUP(Y399,Spp!B:L,11,FALSE)</f>
        <v>LC</v>
      </c>
    </row>
    <row r="400" spans="1:58">
      <c r="A400" s="2" t="s">
        <v>40</v>
      </c>
      <c r="B400" s="2" t="s">
        <v>41</v>
      </c>
      <c r="C400" s="2" t="s">
        <v>42</v>
      </c>
      <c r="D400" s="2" t="s">
        <v>42</v>
      </c>
      <c r="E400" s="2" t="s">
        <v>1483</v>
      </c>
      <c r="F400" s="2" t="s">
        <v>243</v>
      </c>
      <c r="G400" s="22" t="s">
        <v>1482</v>
      </c>
      <c r="H400" s="22">
        <v>2</v>
      </c>
      <c r="I400" s="9">
        <v>5</v>
      </c>
      <c r="K400" s="2">
        <v>50</v>
      </c>
      <c r="L400" s="11">
        <v>41843</v>
      </c>
      <c r="M400" s="2">
        <v>2014</v>
      </c>
      <c r="N400" s="2" t="s">
        <v>517</v>
      </c>
      <c r="O400" s="2" t="s">
        <v>244</v>
      </c>
      <c r="Q400" s="9">
        <v>7.5</v>
      </c>
      <c r="R400" s="2" t="s">
        <v>250</v>
      </c>
      <c r="S400" s="22" t="s">
        <v>516</v>
      </c>
      <c r="T400" s="4" t="s">
        <v>516</v>
      </c>
      <c r="U400" s="4" t="s">
        <v>516</v>
      </c>
      <c r="V400" s="4" t="s">
        <v>516</v>
      </c>
      <c r="W400" s="2">
        <v>10</v>
      </c>
      <c r="X400" s="2" t="s">
        <v>263</v>
      </c>
      <c r="Y400" s="6" t="str">
        <f>VLOOKUP(X400,Spp!A:B,2,FALSE)</f>
        <v>Diodon hystrix</v>
      </c>
      <c r="Z400" s="7">
        <f t="shared" si="42"/>
        <v>1</v>
      </c>
      <c r="AE400" s="2">
        <v>1</v>
      </c>
      <c r="AU400" s="2">
        <f>VLOOKUP(Y400,Spp!B:C,2,FALSE)</f>
        <v>0.28499999999999998</v>
      </c>
      <c r="AV400" s="2">
        <f>VLOOKUP(Y400,Spp!B:D,3,FALSE)</f>
        <v>2.3450000000000002</v>
      </c>
      <c r="AW400" s="2">
        <f t="shared" si="43"/>
        <v>540.77197964642301</v>
      </c>
      <c r="AX400" s="2">
        <f t="shared" si="44"/>
        <v>10.81543959292846</v>
      </c>
      <c r="AY400" s="2">
        <f t="shared" si="45"/>
        <v>108.15439592928459</v>
      </c>
      <c r="AZ400" s="2">
        <f t="shared" si="46"/>
        <v>0.10815439592928459</v>
      </c>
      <c r="BA400" s="2">
        <f t="shared" si="47"/>
        <v>0.1</v>
      </c>
      <c r="BB400" s="2">
        <f t="shared" si="41"/>
        <v>0.02</v>
      </c>
      <c r="BC400" s="2">
        <f>VLOOKUP(Y400,Spp!B:H,7,FALSE)</f>
        <v>3.3</v>
      </c>
      <c r="BD400" s="5" t="str">
        <f>VLOOKUP(Y400,GFQuimbayo!B:C,2,FALSE)</f>
        <v>IN</v>
      </c>
      <c r="BE400" s="5" t="str">
        <f>VLOOKUP(BD400,GFQuimbayo!E:F,2,FALSE)</f>
        <v>Invertebrivores</v>
      </c>
      <c r="BF400" s="2" t="str">
        <f>VLOOKUP(Y400,Spp!B:L,11,FALSE)</f>
        <v>NE</v>
      </c>
    </row>
    <row r="401" spans="1:58">
      <c r="A401" s="2" t="s">
        <v>40</v>
      </c>
      <c r="B401" s="2" t="s">
        <v>41</v>
      </c>
      <c r="C401" s="2" t="s">
        <v>42</v>
      </c>
      <c r="D401" s="2" t="s">
        <v>42</v>
      </c>
      <c r="E401" s="2" t="s">
        <v>1483</v>
      </c>
      <c r="F401" s="2" t="s">
        <v>243</v>
      </c>
      <c r="G401" s="22" t="s">
        <v>1482</v>
      </c>
      <c r="H401" s="22">
        <v>2</v>
      </c>
      <c r="I401" s="9">
        <v>5</v>
      </c>
      <c r="K401" s="2">
        <v>50</v>
      </c>
      <c r="L401" s="11">
        <v>41843</v>
      </c>
      <c r="M401" s="2">
        <v>2014</v>
      </c>
      <c r="N401" s="2" t="s">
        <v>517</v>
      </c>
      <c r="O401" s="2" t="s">
        <v>244</v>
      </c>
      <c r="Q401" s="9">
        <v>7.5</v>
      </c>
      <c r="R401" s="2" t="s">
        <v>250</v>
      </c>
      <c r="S401" s="22" t="s">
        <v>516</v>
      </c>
      <c r="T401" s="4" t="s">
        <v>516</v>
      </c>
      <c r="U401" s="4" t="s">
        <v>516</v>
      </c>
      <c r="V401" s="4" t="s">
        <v>516</v>
      </c>
      <c r="W401" s="2">
        <v>10</v>
      </c>
      <c r="X401" s="2" t="s">
        <v>72</v>
      </c>
      <c r="Y401" s="6" t="str">
        <f>VLOOKUP(X401,Spp!A:B,2,FALSE)</f>
        <v>Scarus ghobban</v>
      </c>
      <c r="Z401" s="7">
        <f t="shared" si="42"/>
        <v>13</v>
      </c>
      <c r="AB401" s="2">
        <v>12</v>
      </c>
      <c r="AE401" s="2">
        <v>1</v>
      </c>
      <c r="AU401" s="2">
        <f>VLOOKUP(Y401,Spp!B:C,2,FALSE)</f>
        <v>2.3300000000000001E-2</v>
      </c>
      <c r="AV401" s="2">
        <f>VLOOKUP(Y401,Spp!B:D,3,FALSE)</f>
        <v>2.919</v>
      </c>
      <c r="AW401" s="2">
        <f t="shared" si="43"/>
        <v>380.70025440559806</v>
      </c>
      <c r="AX401" s="2">
        <f t="shared" si="44"/>
        <v>7.614005088111961</v>
      </c>
      <c r="AY401" s="2">
        <f t="shared" si="45"/>
        <v>76.140050881119606</v>
      </c>
      <c r="AZ401" s="2">
        <f t="shared" si="46"/>
        <v>7.6140050881119609E-2</v>
      </c>
      <c r="BA401" s="2">
        <f t="shared" si="47"/>
        <v>1.3</v>
      </c>
      <c r="BB401" s="2">
        <f t="shared" si="41"/>
        <v>0.26</v>
      </c>
      <c r="BC401" s="2">
        <f>VLOOKUP(Y401,Spp!B:H,7,FALSE)</f>
        <v>2</v>
      </c>
      <c r="BD401" s="5" t="str">
        <f>VLOOKUP(Y401,GFQuimbayo!B:C,2,FALSE)</f>
        <v>HM</v>
      </c>
      <c r="BE401" s="5" t="str">
        <f>VLOOKUP(BD401,GFQuimbayo!E:F,2,FALSE)</f>
        <v>Macroalgae feeders</v>
      </c>
      <c r="BF401" s="2" t="str">
        <f>VLOOKUP(Y401,Spp!B:L,11,FALSE)</f>
        <v>LC</v>
      </c>
    </row>
    <row r="402" spans="1:58">
      <c r="A402" s="2" t="s">
        <v>40</v>
      </c>
      <c r="B402" s="2" t="s">
        <v>41</v>
      </c>
      <c r="C402" s="2" t="s">
        <v>42</v>
      </c>
      <c r="D402" s="2" t="s">
        <v>42</v>
      </c>
      <c r="E402" s="2" t="s">
        <v>1483</v>
      </c>
      <c r="F402" s="2" t="s">
        <v>243</v>
      </c>
      <c r="G402" s="22" t="s">
        <v>1482</v>
      </c>
      <c r="H402" s="22">
        <v>2</v>
      </c>
      <c r="I402" s="9">
        <v>5</v>
      </c>
      <c r="K402" s="2">
        <v>50</v>
      </c>
      <c r="L402" s="11">
        <v>41843</v>
      </c>
      <c r="M402" s="2">
        <v>2014</v>
      </c>
      <c r="N402" s="2" t="s">
        <v>517</v>
      </c>
      <c r="O402" s="2" t="s">
        <v>244</v>
      </c>
      <c r="Q402" s="9">
        <v>7.5</v>
      </c>
      <c r="R402" s="2" t="s">
        <v>250</v>
      </c>
      <c r="S402" s="22" t="s">
        <v>516</v>
      </c>
      <c r="T402" s="4" t="s">
        <v>516</v>
      </c>
      <c r="U402" s="4" t="s">
        <v>516</v>
      </c>
      <c r="V402" s="4" t="s">
        <v>516</v>
      </c>
      <c r="W402" s="2">
        <v>10</v>
      </c>
      <c r="X402" s="2" t="s">
        <v>251</v>
      </c>
      <c r="Y402" s="6" t="str">
        <f>VLOOKUP(X402,Spp!A:B,2,FALSE)</f>
        <v>Holacanthus passer</v>
      </c>
      <c r="Z402" s="7">
        <f t="shared" si="42"/>
        <v>1</v>
      </c>
      <c r="AE402" s="2">
        <v>1</v>
      </c>
      <c r="AU402" s="2">
        <f>VLOOKUP(Y402,Spp!B:C,2,FALSE)</f>
        <v>2.7130000000000001E-2</v>
      </c>
      <c r="AV402" s="2">
        <f>VLOOKUP(Y402,Spp!B:D,3,FALSE)</f>
        <v>3.0842299999999998</v>
      </c>
      <c r="AW402" s="2">
        <f t="shared" si="43"/>
        <v>555.92769065930452</v>
      </c>
      <c r="AX402" s="2">
        <f t="shared" si="44"/>
        <v>11.118553813186089</v>
      </c>
      <c r="AY402" s="2">
        <f t="shared" si="45"/>
        <v>111.18553813186089</v>
      </c>
      <c r="AZ402" s="2">
        <f t="shared" si="46"/>
        <v>0.1111855381318609</v>
      </c>
      <c r="BA402" s="2">
        <f t="shared" si="47"/>
        <v>0.1</v>
      </c>
      <c r="BB402" s="2">
        <f t="shared" si="41"/>
        <v>0.02</v>
      </c>
      <c r="BC402" s="2">
        <f>VLOOKUP(Y402,Spp!B:H,7,FALSE)</f>
        <v>2.6</v>
      </c>
      <c r="BD402" s="5" t="str">
        <f>VLOOKUP(Y402,GFQuimbayo!B:C,2,FALSE)</f>
        <v>IN</v>
      </c>
      <c r="BE402" s="5" t="str">
        <f>VLOOKUP(BD402,GFQuimbayo!E:F,2,FALSE)</f>
        <v>Invertebrivores</v>
      </c>
      <c r="BF402" s="2" t="str">
        <f>VLOOKUP(Y402,Spp!B:L,11,FALSE)</f>
        <v>LC</v>
      </c>
    </row>
    <row r="403" spans="1:58">
      <c r="A403" s="2" t="s">
        <v>40</v>
      </c>
      <c r="B403" s="2" t="s">
        <v>41</v>
      </c>
      <c r="C403" s="2" t="s">
        <v>42</v>
      </c>
      <c r="D403" s="2" t="s">
        <v>42</v>
      </c>
      <c r="E403" s="2" t="s">
        <v>1483</v>
      </c>
      <c r="F403" s="2" t="s">
        <v>243</v>
      </c>
      <c r="G403" s="22" t="s">
        <v>1482</v>
      </c>
      <c r="H403" s="22">
        <v>2</v>
      </c>
      <c r="I403" s="9">
        <v>5</v>
      </c>
      <c r="K403" s="2">
        <v>50</v>
      </c>
      <c r="L403" s="11">
        <v>41843</v>
      </c>
      <c r="M403" s="2">
        <v>2014</v>
      </c>
      <c r="N403" s="2" t="s">
        <v>517</v>
      </c>
      <c r="O403" s="2" t="s">
        <v>244</v>
      </c>
      <c r="Q403" s="9">
        <v>7.5</v>
      </c>
      <c r="R403" s="2" t="s">
        <v>250</v>
      </c>
      <c r="S403" s="22" t="s">
        <v>516</v>
      </c>
      <c r="T403" s="4" t="s">
        <v>516</v>
      </c>
      <c r="U403" s="4" t="s">
        <v>516</v>
      </c>
      <c r="V403" s="4" t="s">
        <v>516</v>
      </c>
      <c r="W403" s="2">
        <v>10</v>
      </c>
      <c r="X403" s="2" t="s">
        <v>49</v>
      </c>
      <c r="Y403" s="6" t="str">
        <f>VLOOKUP(X403,Spp!A:B,2,FALSE)</f>
        <v>Lutjanus novemfasciatus</v>
      </c>
      <c r="Z403" s="7">
        <f t="shared" si="42"/>
        <v>1</v>
      </c>
      <c r="AE403" s="2">
        <v>1</v>
      </c>
      <c r="AU403" s="2">
        <f>VLOOKUP(Y403,Spp!B:C,2,FALSE)</f>
        <v>1.4500000000000001E-2</v>
      </c>
      <c r="AV403" s="2">
        <f>VLOOKUP(Y403,Spp!B:D,3,FALSE)</f>
        <v>3</v>
      </c>
      <c r="AW403" s="2">
        <f t="shared" si="43"/>
        <v>226.5625</v>
      </c>
      <c r="AX403" s="2">
        <f t="shared" si="44"/>
        <v>4.53125</v>
      </c>
      <c r="AY403" s="2">
        <f t="shared" si="45"/>
        <v>45.3125</v>
      </c>
      <c r="AZ403" s="2">
        <f t="shared" si="46"/>
        <v>4.5312499999999999E-2</v>
      </c>
      <c r="BA403" s="2">
        <f t="shared" si="47"/>
        <v>0.1</v>
      </c>
      <c r="BB403" s="2">
        <f t="shared" si="41"/>
        <v>0.02</v>
      </c>
      <c r="BC403" s="2">
        <f>VLOOKUP(Y403,Spp!B:H,7,FALSE)</f>
        <v>4</v>
      </c>
      <c r="BD403" s="5" t="str">
        <f>VLOOKUP(Y403,GFQuimbayo!B:C,2,FALSE)</f>
        <v>PS</v>
      </c>
      <c r="BE403" s="5" t="str">
        <f>VLOOKUP(BD403,GFQuimbayo!E:F,2,FALSE)</f>
        <v>Piscivores</v>
      </c>
      <c r="BF403" s="2" t="str">
        <f>VLOOKUP(Y403,Spp!B:L,11,FALSE)</f>
        <v>LC</v>
      </c>
    </row>
    <row r="404" spans="1:58">
      <c r="A404" s="2" t="s">
        <v>40</v>
      </c>
      <c r="B404" s="2" t="s">
        <v>41</v>
      </c>
      <c r="C404" s="2" t="s">
        <v>42</v>
      </c>
      <c r="D404" s="2" t="s">
        <v>42</v>
      </c>
      <c r="E404" s="2" t="s">
        <v>1483</v>
      </c>
      <c r="F404" s="2" t="s">
        <v>243</v>
      </c>
      <c r="G404" s="22" t="s">
        <v>1482</v>
      </c>
      <c r="H404" s="22">
        <v>2</v>
      </c>
      <c r="I404" s="9">
        <v>5</v>
      </c>
      <c r="K404" s="2">
        <v>50</v>
      </c>
      <c r="L404" s="11">
        <v>41843</v>
      </c>
      <c r="M404" s="2">
        <v>2014</v>
      </c>
      <c r="N404" s="2" t="s">
        <v>517</v>
      </c>
      <c r="O404" s="2" t="s">
        <v>244</v>
      </c>
      <c r="Q404" s="9">
        <v>7.5</v>
      </c>
      <c r="R404" s="2" t="s">
        <v>250</v>
      </c>
      <c r="S404" s="22" t="s">
        <v>516</v>
      </c>
      <c r="T404" s="4" t="s">
        <v>516</v>
      </c>
      <c r="U404" s="4" t="s">
        <v>516</v>
      </c>
      <c r="V404" s="4" t="s">
        <v>516</v>
      </c>
      <c r="W404" s="2">
        <v>10</v>
      </c>
      <c r="X404" s="2" t="s">
        <v>265</v>
      </c>
      <c r="Y404" s="6" t="str">
        <f>VLOOKUP(X404,Spp!A:B,2,FALSE)</f>
        <v>Bodianus diplotaenia</v>
      </c>
      <c r="Z404" s="7">
        <f t="shared" si="42"/>
        <v>1</v>
      </c>
      <c r="AE404" s="2">
        <v>1</v>
      </c>
      <c r="AU404" s="2">
        <f>VLOOKUP(Y404,Spp!B:C,2,FALSE)</f>
        <v>2.01E-2</v>
      </c>
      <c r="AV404" s="2">
        <f>VLOOKUP(Y404,Spp!B:D,3,FALSE)</f>
        <v>2.9992000000000001</v>
      </c>
      <c r="AW404" s="2">
        <f t="shared" si="43"/>
        <v>313.25479785250087</v>
      </c>
      <c r="AX404" s="2">
        <f t="shared" si="44"/>
        <v>6.2650959570500175</v>
      </c>
      <c r="AY404" s="2">
        <f t="shared" si="45"/>
        <v>62.650959570500177</v>
      </c>
      <c r="AZ404" s="2">
        <f t="shared" si="46"/>
        <v>6.2650959570500181E-2</v>
      </c>
      <c r="BA404" s="2">
        <f t="shared" si="47"/>
        <v>0.1</v>
      </c>
      <c r="BB404" s="2">
        <f t="shared" si="41"/>
        <v>0.02</v>
      </c>
      <c r="BC404" s="2">
        <f>VLOOKUP(Y404,Spp!B:H,7,FALSE)</f>
        <v>3.4</v>
      </c>
      <c r="BD404" s="5" t="str">
        <f>VLOOKUP(Y404,GFQuimbayo!B:C,2,FALSE)</f>
        <v>IN</v>
      </c>
      <c r="BE404" s="5" t="str">
        <f>VLOOKUP(BD404,GFQuimbayo!E:F,2,FALSE)</f>
        <v>Invertebrivores</v>
      </c>
      <c r="BF404" s="2" t="str">
        <f>VLOOKUP(Y404,Spp!B:L,11,FALSE)</f>
        <v>LC</v>
      </c>
    </row>
    <row r="405" spans="1:58">
      <c r="A405" s="2" t="s">
        <v>40</v>
      </c>
      <c r="B405" s="2" t="s">
        <v>41</v>
      </c>
      <c r="C405" s="2" t="s">
        <v>42</v>
      </c>
      <c r="D405" s="2" t="s">
        <v>42</v>
      </c>
      <c r="E405" s="2" t="s">
        <v>1483</v>
      </c>
      <c r="F405" s="2" t="s">
        <v>243</v>
      </c>
      <c r="G405" s="22" t="s">
        <v>1482</v>
      </c>
      <c r="H405" s="22">
        <v>3</v>
      </c>
      <c r="I405" s="9">
        <v>6</v>
      </c>
      <c r="K405" s="2">
        <v>50</v>
      </c>
      <c r="L405" s="11">
        <v>41843</v>
      </c>
      <c r="M405" s="2">
        <v>2014</v>
      </c>
      <c r="N405" s="2" t="s">
        <v>517</v>
      </c>
      <c r="O405" s="2" t="s">
        <v>244</v>
      </c>
      <c r="Q405" s="9">
        <v>7.5</v>
      </c>
      <c r="R405" s="2" t="s">
        <v>250</v>
      </c>
      <c r="S405" s="22" t="s">
        <v>516</v>
      </c>
      <c r="T405" s="4" t="s">
        <v>516</v>
      </c>
      <c r="U405" s="4" t="s">
        <v>516</v>
      </c>
      <c r="V405" s="4" t="s">
        <v>516</v>
      </c>
      <c r="W405" s="2">
        <v>10</v>
      </c>
      <c r="X405" s="2" t="s">
        <v>105</v>
      </c>
      <c r="Y405" s="6" t="str">
        <f>VLOOKUP(X405,Spp!A:B,2,FALSE)</f>
        <v>Haemulon maculicauda</v>
      </c>
      <c r="Z405" s="7">
        <f t="shared" si="42"/>
        <v>18</v>
      </c>
      <c r="AE405" s="2">
        <v>18</v>
      </c>
      <c r="AU405" s="2">
        <f>VLOOKUP(Y405,Spp!B:C,2,FALSE)</f>
        <v>8.8999999999999999E-3</v>
      </c>
      <c r="AV405" s="2">
        <f>VLOOKUP(Y405,Spp!B:D,3,FALSE)</f>
        <v>3.16</v>
      </c>
      <c r="AW405" s="2">
        <f t="shared" si="43"/>
        <v>4189.4107150911395</v>
      </c>
      <c r="AX405" s="2">
        <f t="shared" si="44"/>
        <v>83.788214301822791</v>
      </c>
      <c r="AY405" s="2">
        <f t="shared" si="45"/>
        <v>837.88214301822791</v>
      </c>
      <c r="AZ405" s="2">
        <f t="shared" si="46"/>
        <v>0.83788214301822794</v>
      </c>
      <c r="BA405" s="2">
        <f t="shared" si="47"/>
        <v>1.8</v>
      </c>
      <c r="BB405" s="2">
        <f t="shared" si="41"/>
        <v>0.36</v>
      </c>
      <c r="BC405" s="2">
        <f>VLOOKUP(Y405,Spp!B:H,7,FALSE)</f>
        <v>4.2</v>
      </c>
      <c r="BD405" s="5" t="str">
        <f>VLOOKUP(Y405,GFQuimbayo!B:C,2,FALSE)</f>
        <v>PS</v>
      </c>
      <c r="BE405" s="5" t="str">
        <f>VLOOKUP(BD405,GFQuimbayo!E:F,2,FALSE)</f>
        <v>Piscivores</v>
      </c>
      <c r="BF405" s="2" t="str">
        <f>VLOOKUP(Y405,Spp!B:L,11,FALSE)</f>
        <v>LC</v>
      </c>
    </row>
    <row r="406" spans="1:58">
      <c r="A406" s="2" t="s">
        <v>40</v>
      </c>
      <c r="B406" s="2" t="s">
        <v>41</v>
      </c>
      <c r="C406" s="2" t="s">
        <v>42</v>
      </c>
      <c r="D406" s="2" t="s">
        <v>42</v>
      </c>
      <c r="E406" s="2" t="s">
        <v>1483</v>
      </c>
      <c r="F406" s="2" t="s">
        <v>243</v>
      </c>
      <c r="G406" s="22" t="s">
        <v>1482</v>
      </c>
      <c r="H406" s="22">
        <v>3</v>
      </c>
      <c r="I406" s="9">
        <v>6</v>
      </c>
      <c r="K406" s="2">
        <v>50</v>
      </c>
      <c r="L406" s="11">
        <v>41843</v>
      </c>
      <c r="M406" s="2">
        <v>2014</v>
      </c>
      <c r="N406" s="2" t="s">
        <v>517</v>
      </c>
      <c r="O406" s="2" t="s">
        <v>244</v>
      </c>
      <c r="Q406" s="9">
        <v>7.5</v>
      </c>
      <c r="R406" s="2" t="s">
        <v>250</v>
      </c>
      <c r="S406" s="22" t="s">
        <v>516</v>
      </c>
      <c r="T406" s="4" t="s">
        <v>516</v>
      </c>
      <c r="U406" s="4" t="s">
        <v>516</v>
      </c>
      <c r="V406" s="4" t="s">
        <v>516</v>
      </c>
      <c r="W406" s="2">
        <v>10</v>
      </c>
      <c r="X406" s="2" t="s">
        <v>261</v>
      </c>
      <c r="Y406" s="6" t="str">
        <f>VLOOKUP(X406,Spp!A:B,2,FALSE)</f>
        <v>Kiphosus sp.</v>
      </c>
      <c r="Z406" s="7">
        <f t="shared" si="42"/>
        <v>7</v>
      </c>
      <c r="AD406" s="2">
        <v>7</v>
      </c>
      <c r="AU406" s="2">
        <f>VLOOKUP(Y406,Spp!B:C,2,FALSE)</f>
        <v>2.18E-2</v>
      </c>
      <c r="AV406" s="2">
        <f>VLOOKUP(Y406,Spp!B:D,3,FALSE)</f>
        <v>3</v>
      </c>
      <c r="AW406" s="2">
        <f t="shared" si="43"/>
        <v>817.84062499999993</v>
      </c>
      <c r="AX406" s="2">
        <f t="shared" si="44"/>
        <v>16.3568125</v>
      </c>
      <c r="AY406" s="2">
        <f t="shared" si="45"/>
        <v>163.56812500000001</v>
      </c>
      <c r="AZ406" s="2">
        <f t="shared" si="46"/>
        <v>0.16356812500000001</v>
      </c>
      <c r="BA406" s="2">
        <f t="shared" si="47"/>
        <v>0.7</v>
      </c>
      <c r="BB406" s="2">
        <f t="shared" si="41"/>
        <v>0.14000000000000001</v>
      </c>
      <c r="BC406" s="2">
        <f>VLOOKUP(Y406,Spp!B:H,7,FALSE)</f>
        <v>2.9</v>
      </c>
      <c r="BD406" s="5" t="str">
        <f>VLOOKUP(Y406,GFQuimbayo!B:C,2,FALSE)</f>
        <v>HM</v>
      </c>
      <c r="BE406" s="5" t="str">
        <f>VLOOKUP(BD406,GFQuimbayo!E:F,2,FALSE)</f>
        <v>Macroalgae feeders</v>
      </c>
      <c r="BF406" s="2" t="str">
        <f>VLOOKUP(Y406,Spp!B:L,11,FALSE)</f>
        <v>LC</v>
      </c>
    </row>
    <row r="407" spans="1:58">
      <c r="A407" s="2" t="s">
        <v>40</v>
      </c>
      <c r="B407" s="2" t="s">
        <v>41</v>
      </c>
      <c r="C407" s="2" t="s">
        <v>42</v>
      </c>
      <c r="D407" s="2" t="s">
        <v>42</v>
      </c>
      <c r="E407" s="2" t="s">
        <v>1483</v>
      </c>
      <c r="F407" s="2" t="s">
        <v>243</v>
      </c>
      <c r="G407" s="22" t="s">
        <v>1482</v>
      </c>
      <c r="H407" s="22">
        <v>3</v>
      </c>
      <c r="I407" s="9">
        <v>6</v>
      </c>
      <c r="K407" s="2">
        <v>50</v>
      </c>
      <c r="L407" s="11">
        <v>41843</v>
      </c>
      <c r="M407" s="2">
        <v>2014</v>
      </c>
      <c r="N407" s="2" t="s">
        <v>517</v>
      </c>
      <c r="O407" s="2" t="s">
        <v>244</v>
      </c>
      <c r="Q407" s="9">
        <v>7.5</v>
      </c>
      <c r="R407" s="2" t="s">
        <v>250</v>
      </c>
      <c r="S407" s="22" t="s">
        <v>516</v>
      </c>
      <c r="T407" s="4" t="s">
        <v>516</v>
      </c>
      <c r="U407" s="4" t="s">
        <v>516</v>
      </c>
      <c r="V407" s="4" t="s">
        <v>516</v>
      </c>
      <c r="W407" s="2">
        <v>10</v>
      </c>
      <c r="X407" s="2" t="s">
        <v>87</v>
      </c>
      <c r="Y407" s="6" t="str">
        <f>VLOOKUP(X407,Spp!A:B,2,FALSE)</f>
        <v>Stegastes acapulcoensis</v>
      </c>
      <c r="Z407" s="7">
        <f t="shared" si="42"/>
        <v>15</v>
      </c>
      <c r="AB407" s="2">
        <v>15</v>
      </c>
      <c r="AU407" s="2">
        <f>VLOOKUP(Y407,Spp!B:C,2,FALSE)</f>
        <v>3.49E-2</v>
      </c>
      <c r="AV407" s="2">
        <f>VLOOKUP(Y407,Spp!B:D,3,FALSE)</f>
        <v>2.9108999999999998</v>
      </c>
      <c r="AW407" s="2">
        <f t="shared" si="43"/>
        <v>184.55784803545919</v>
      </c>
      <c r="AX407" s="2">
        <f t="shared" si="44"/>
        <v>3.6911569607091836</v>
      </c>
      <c r="AY407" s="2">
        <f t="shared" si="45"/>
        <v>36.911569607091835</v>
      </c>
      <c r="AZ407" s="2">
        <f t="shared" si="46"/>
        <v>3.6911569607091833E-2</v>
      </c>
      <c r="BA407" s="2">
        <f t="shared" si="47"/>
        <v>1.5</v>
      </c>
      <c r="BB407" s="2">
        <f t="shared" si="41"/>
        <v>0.3</v>
      </c>
      <c r="BC407" s="2">
        <f>VLOOKUP(Y407,Spp!B:H,7,FALSE)</f>
        <v>2</v>
      </c>
      <c r="BD407" s="5" t="str">
        <f>VLOOKUP(Y407,GFQuimbayo!B:C,2,FALSE)</f>
        <v>HD</v>
      </c>
      <c r="BE407" s="5" t="str">
        <f>VLOOKUP(BD407,GFQuimbayo!E:F,2,FALSE)</f>
        <v>Detritivores</v>
      </c>
      <c r="BF407" s="2" t="str">
        <f>VLOOKUP(Y407,Spp!B:L,11,FALSE)</f>
        <v>LC</v>
      </c>
    </row>
    <row r="408" spans="1:58">
      <c r="A408" s="2" t="s">
        <v>40</v>
      </c>
      <c r="B408" s="2" t="s">
        <v>41</v>
      </c>
      <c r="C408" s="2" t="s">
        <v>42</v>
      </c>
      <c r="D408" s="2" t="s">
        <v>42</v>
      </c>
      <c r="E408" s="2" t="s">
        <v>1483</v>
      </c>
      <c r="F408" s="2" t="s">
        <v>243</v>
      </c>
      <c r="G408" s="22" t="s">
        <v>1482</v>
      </c>
      <c r="H408" s="22">
        <v>3</v>
      </c>
      <c r="I408" s="9">
        <v>6</v>
      </c>
      <c r="K408" s="2">
        <v>50</v>
      </c>
      <c r="L408" s="11">
        <v>41843</v>
      </c>
      <c r="M408" s="2">
        <v>2014</v>
      </c>
      <c r="N408" s="2" t="s">
        <v>517</v>
      </c>
      <c r="O408" s="2" t="s">
        <v>244</v>
      </c>
      <c r="Q408" s="9">
        <v>7.5</v>
      </c>
      <c r="R408" s="2" t="s">
        <v>250</v>
      </c>
      <c r="S408" s="22" t="s">
        <v>516</v>
      </c>
      <c r="T408" s="4" t="s">
        <v>516</v>
      </c>
      <c r="U408" s="4" t="s">
        <v>516</v>
      </c>
      <c r="V408" s="4" t="s">
        <v>516</v>
      </c>
      <c r="W408" s="2">
        <v>10</v>
      </c>
      <c r="X408" s="2" t="s">
        <v>99</v>
      </c>
      <c r="Y408" s="6" t="str">
        <f>VLOOKUP(X408,Spp!A:B,2,FALSE)</f>
        <v>Abudefduf troschelii</v>
      </c>
      <c r="Z408" s="7">
        <f t="shared" si="42"/>
        <v>15</v>
      </c>
      <c r="AB408" s="2">
        <v>5</v>
      </c>
      <c r="AC408" s="2">
        <v>10</v>
      </c>
      <c r="AU408" s="2">
        <f>VLOOKUP(Y408,Spp!B:C,2,FALSE)</f>
        <v>1.6E-2</v>
      </c>
      <c r="AV408" s="2">
        <f>VLOOKUP(Y408,Spp!B:D,3,FALSE)</f>
        <v>3.0516000000000001</v>
      </c>
      <c r="AW408" s="2">
        <f t="shared" si="43"/>
        <v>393.44833004518284</v>
      </c>
      <c r="AX408" s="2">
        <f t="shared" si="44"/>
        <v>7.868966600903657</v>
      </c>
      <c r="AY408" s="2">
        <f t="shared" si="45"/>
        <v>78.689666009036571</v>
      </c>
      <c r="AZ408" s="2">
        <f t="shared" si="46"/>
        <v>7.8689666009036568E-2</v>
      </c>
      <c r="BA408" s="2">
        <f t="shared" si="47"/>
        <v>1.5</v>
      </c>
      <c r="BB408" s="2">
        <f t="shared" si="41"/>
        <v>0.3</v>
      </c>
      <c r="BC408" s="2">
        <f>VLOOKUP(Y408,Spp!B:H,7,FALSE)</f>
        <v>3</v>
      </c>
      <c r="BD408" s="5" t="str">
        <f>VLOOKUP(Y408,GFQuimbayo!B:C,2,FALSE)</f>
        <v>PK</v>
      </c>
      <c r="BE408" s="5" t="str">
        <f>VLOOKUP(BD408,GFQuimbayo!E:F,2,FALSE)</f>
        <v>Planktivores</v>
      </c>
      <c r="BF408" s="2" t="str">
        <f>VLOOKUP(Y408,Spp!B:L,11,FALSE)</f>
        <v>LC</v>
      </c>
    </row>
    <row r="409" spans="1:58">
      <c r="A409" s="2" t="s">
        <v>40</v>
      </c>
      <c r="B409" s="2" t="s">
        <v>41</v>
      </c>
      <c r="C409" s="2" t="s">
        <v>42</v>
      </c>
      <c r="D409" s="2" t="s">
        <v>42</v>
      </c>
      <c r="E409" s="2" t="s">
        <v>1483</v>
      </c>
      <c r="F409" s="2" t="s">
        <v>243</v>
      </c>
      <c r="G409" s="22" t="s">
        <v>1482</v>
      </c>
      <c r="H409" s="22">
        <v>3</v>
      </c>
      <c r="I409" s="9">
        <v>6</v>
      </c>
      <c r="K409" s="2">
        <v>50</v>
      </c>
      <c r="L409" s="11">
        <v>41843</v>
      </c>
      <c r="M409" s="2">
        <v>2014</v>
      </c>
      <c r="N409" s="2" t="s">
        <v>517</v>
      </c>
      <c r="O409" s="2" t="s">
        <v>244</v>
      </c>
      <c r="Q409" s="9">
        <v>7.5</v>
      </c>
      <c r="R409" s="2" t="s">
        <v>250</v>
      </c>
      <c r="S409" s="22" t="s">
        <v>516</v>
      </c>
      <c r="T409" s="4" t="s">
        <v>516</v>
      </c>
      <c r="U409" s="4" t="s">
        <v>516</v>
      </c>
      <c r="V409" s="4" t="s">
        <v>516</v>
      </c>
      <c r="W409" s="2">
        <v>10</v>
      </c>
      <c r="X409" s="2" t="s">
        <v>107</v>
      </c>
      <c r="Y409" s="6" t="str">
        <f>VLOOKUP(X409,Spp!A:B,2,FALSE)</f>
        <v>Thalassoma lucasanum</v>
      </c>
      <c r="Z409" s="7">
        <f t="shared" si="42"/>
        <v>2</v>
      </c>
      <c r="AC409" s="2">
        <v>2</v>
      </c>
      <c r="AU409" s="2">
        <f>VLOOKUP(Y409,Spp!B:C,2,FALSE)</f>
        <v>1.261E-2</v>
      </c>
      <c r="AV409" s="2">
        <f>VLOOKUP(Y409,Spp!B:D,3,FALSE)</f>
        <v>2.8782999999999999</v>
      </c>
      <c r="AW409" s="2">
        <f t="shared" si="43"/>
        <v>36.22272949758888</v>
      </c>
      <c r="AX409" s="2">
        <f t="shared" si="44"/>
        <v>0.72445458995177758</v>
      </c>
      <c r="AY409" s="2">
        <f t="shared" si="45"/>
        <v>7.2445458995177763</v>
      </c>
      <c r="AZ409" s="2">
        <f t="shared" si="46"/>
        <v>7.244545899517776E-3</v>
      </c>
      <c r="BA409" s="2">
        <f t="shared" si="47"/>
        <v>0.2</v>
      </c>
      <c r="BB409" s="2">
        <f t="shared" si="41"/>
        <v>0.04</v>
      </c>
      <c r="BC409" s="2">
        <f>VLOOKUP(Y409,Spp!B:H,7,FALSE)</f>
        <v>3.5</v>
      </c>
      <c r="BD409" s="5" t="str">
        <f>VLOOKUP(Y409,GFQuimbayo!B:C,2,FALSE)</f>
        <v>IN</v>
      </c>
      <c r="BE409" s="5" t="str">
        <f>VLOOKUP(BD409,GFQuimbayo!E:F,2,FALSE)</f>
        <v>Invertebrivores</v>
      </c>
      <c r="BF409" s="2" t="str">
        <f>VLOOKUP(Y409,Spp!B:L,11,FALSE)</f>
        <v>LC</v>
      </c>
    </row>
    <row r="410" spans="1:58">
      <c r="A410" s="2" t="s">
        <v>40</v>
      </c>
      <c r="B410" s="2" t="s">
        <v>41</v>
      </c>
      <c r="C410" s="2" t="s">
        <v>42</v>
      </c>
      <c r="D410" s="2" t="s">
        <v>42</v>
      </c>
      <c r="E410" s="2" t="s">
        <v>1483</v>
      </c>
      <c r="F410" s="2" t="s">
        <v>243</v>
      </c>
      <c r="G410" s="22" t="s">
        <v>1482</v>
      </c>
      <c r="H410" s="22">
        <v>3</v>
      </c>
      <c r="I410" s="9">
        <v>6</v>
      </c>
      <c r="K410" s="2">
        <v>50</v>
      </c>
      <c r="L410" s="11">
        <v>41843</v>
      </c>
      <c r="M410" s="2">
        <v>2014</v>
      </c>
      <c r="N410" s="2" t="s">
        <v>517</v>
      </c>
      <c r="O410" s="2" t="s">
        <v>244</v>
      </c>
      <c r="Q410" s="9">
        <v>7.5</v>
      </c>
      <c r="R410" s="2" t="s">
        <v>250</v>
      </c>
      <c r="S410" s="22" t="s">
        <v>516</v>
      </c>
      <c r="T410" s="4" t="s">
        <v>516</v>
      </c>
      <c r="U410" s="4" t="s">
        <v>516</v>
      </c>
      <c r="V410" s="4" t="s">
        <v>516</v>
      </c>
      <c r="W410" s="2">
        <v>10</v>
      </c>
      <c r="X410" s="2" t="s">
        <v>72</v>
      </c>
      <c r="Y410" s="6" t="str">
        <f>VLOOKUP(X410,Spp!A:B,2,FALSE)</f>
        <v>Scarus ghobban</v>
      </c>
      <c r="Z410" s="7">
        <f t="shared" si="42"/>
        <v>4</v>
      </c>
      <c r="AC410" s="2">
        <v>3</v>
      </c>
      <c r="AD410" s="2">
        <v>1</v>
      </c>
      <c r="AU410" s="2">
        <f>VLOOKUP(Y410,Spp!B:C,2,FALSE)</f>
        <v>2.3300000000000001E-2</v>
      </c>
      <c r="AV410" s="2">
        <f>VLOOKUP(Y410,Spp!B:D,3,FALSE)</f>
        <v>2.919</v>
      </c>
      <c r="AW410" s="2">
        <f t="shared" si="43"/>
        <v>210.29864973791649</v>
      </c>
      <c r="AX410" s="2">
        <f t="shared" si="44"/>
        <v>4.20597299475833</v>
      </c>
      <c r="AY410" s="2">
        <f t="shared" si="45"/>
        <v>42.0597299475833</v>
      </c>
      <c r="AZ410" s="2">
        <f t="shared" si="46"/>
        <v>4.2059729947583301E-2</v>
      </c>
      <c r="BA410" s="2">
        <f t="shared" si="47"/>
        <v>0.4</v>
      </c>
      <c r="BB410" s="2">
        <f t="shared" ref="BB410:BB473" si="48">Z410/K410</f>
        <v>0.08</v>
      </c>
      <c r="BC410" s="2">
        <f>VLOOKUP(Y410,Spp!B:H,7,FALSE)</f>
        <v>2</v>
      </c>
      <c r="BD410" s="5" t="str">
        <f>VLOOKUP(Y410,GFQuimbayo!B:C,2,FALSE)</f>
        <v>HM</v>
      </c>
      <c r="BE410" s="5" t="str">
        <f>VLOOKUP(BD410,GFQuimbayo!E:F,2,FALSE)</f>
        <v>Macroalgae feeders</v>
      </c>
      <c r="BF410" s="2" t="str">
        <f>VLOOKUP(Y410,Spp!B:L,11,FALSE)</f>
        <v>LC</v>
      </c>
    </row>
    <row r="411" spans="1:58">
      <c r="A411" s="2" t="s">
        <v>40</v>
      </c>
      <c r="B411" s="2" t="s">
        <v>41</v>
      </c>
      <c r="C411" s="2" t="s">
        <v>42</v>
      </c>
      <c r="D411" s="2" t="s">
        <v>42</v>
      </c>
      <c r="E411" s="2" t="s">
        <v>1483</v>
      </c>
      <c r="F411" s="2" t="s">
        <v>243</v>
      </c>
      <c r="G411" s="22" t="s">
        <v>1482</v>
      </c>
      <c r="H411" s="22">
        <v>3</v>
      </c>
      <c r="I411" s="9">
        <v>6</v>
      </c>
      <c r="K411" s="2">
        <v>50</v>
      </c>
      <c r="L411" s="11">
        <v>41843</v>
      </c>
      <c r="M411" s="2">
        <v>2014</v>
      </c>
      <c r="N411" s="2" t="s">
        <v>517</v>
      </c>
      <c r="O411" s="2" t="s">
        <v>244</v>
      </c>
      <c r="Q411" s="9">
        <v>7.5</v>
      </c>
      <c r="R411" s="2" t="s">
        <v>250</v>
      </c>
      <c r="S411" s="22" t="s">
        <v>516</v>
      </c>
      <c r="T411" s="4" t="s">
        <v>516</v>
      </c>
      <c r="U411" s="4" t="s">
        <v>516</v>
      </c>
      <c r="V411" s="4" t="s">
        <v>516</v>
      </c>
      <c r="W411" s="2">
        <v>10</v>
      </c>
      <c r="X411" s="2" t="s">
        <v>80</v>
      </c>
      <c r="Y411" s="6" t="str">
        <f>VLOOKUP(X411,Spp!A:B,2,FALSE)</f>
        <v>Sufflamen verres</v>
      </c>
      <c r="Z411" s="7">
        <f t="shared" si="42"/>
        <v>1</v>
      </c>
      <c r="AC411" s="2">
        <v>1</v>
      </c>
      <c r="AU411" s="2">
        <f>VLOOKUP(Y411,Spp!B:C,2,FALSE)</f>
        <v>2.4899999999999999E-2</v>
      </c>
      <c r="AV411" s="2">
        <f>VLOOKUP(Y411,Spp!B:D,3,FALSE)</f>
        <v>3.0129999999999999</v>
      </c>
      <c r="AW411" s="2">
        <f t="shared" si="43"/>
        <v>50.256150114544802</v>
      </c>
      <c r="AX411" s="2">
        <f t="shared" si="44"/>
        <v>1.0051230022908961</v>
      </c>
      <c r="AY411" s="2">
        <f t="shared" si="45"/>
        <v>10.05123002290896</v>
      </c>
      <c r="AZ411" s="2">
        <f t="shared" si="46"/>
        <v>1.0051230022908961E-2</v>
      </c>
      <c r="BA411" s="2">
        <f t="shared" si="47"/>
        <v>0.1</v>
      </c>
      <c r="BB411" s="2">
        <f t="shared" si="48"/>
        <v>0.02</v>
      </c>
      <c r="BC411" s="2">
        <f>VLOOKUP(Y411,Spp!B:H,7,FALSE)</f>
        <v>3.3</v>
      </c>
      <c r="BD411" s="5" t="str">
        <f>VLOOKUP(Y411,GFQuimbayo!B:C,2,FALSE)</f>
        <v>IN</v>
      </c>
      <c r="BE411" s="5" t="str">
        <f>VLOOKUP(BD411,GFQuimbayo!E:F,2,FALSE)</f>
        <v>Invertebrivores</v>
      </c>
      <c r="BF411" s="2" t="str">
        <f>VLOOKUP(Y411,Spp!B:L,11,FALSE)</f>
        <v>LC</v>
      </c>
    </row>
    <row r="412" spans="1:58">
      <c r="A412" s="2" t="s">
        <v>40</v>
      </c>
      <c r="B412" s="2" t="s">
        <v>41</v>
      </c>
      <c r="C412" s="2" t="s">
        <v>42</v>
      </c>
      <c r="D412" s="2" t="s">
        <v>42</v>
      </c>
      <c r="E412" s="2" t="s">
        <v>1483</v>
      </c>
      <c r="F412" s="2" t="s">
        <v>243</v>
      </c>
      <c r="G412" s="22" t="s">
        <v>1482</v>
      </c>
      <c r="H412" s="22">
        <v>3</v>
      </c>
      <c r="I412" s="9">
        <v>6</v>
      </c>
      <c r="K412" s="2">
        <v>50</v>
      </c>
      <c r="L412" s="11">
        <v>41843</v>
      </c>
      <c r="M412" s="2">
        <v>2014</v>
      </c>
      <c r="N412" s="2" t="s">
        <v>517</v>
      </c>
      <c r="O412" s="2" t="s">
        <v>244</v>
      </c>
      <c r="Q412" s="9">
        <v>7.5</v>
      </c>
      <c r="R412" s="2" t="s">
        <v>250</v>
      </c>
      <c r="S412" s="22" t="s">
        <v>516</v>
      </c>
      <c r="T412" s="4" t="s">
        <v>516</v>
      </c>
      <c r="U412" s="4" t="s">
        <v>516</v>
      </c>
      <c r="V412" s="4" t="s">
        <v>516</v>
      </c>
      <c r="W412" s="2">
        <v>10</v>
      </c>
      <c r="X412" s="2" t="s">
        <v>257</v>
      </c>
      <c r="Y412" s="6" t="str">
        <f>VLOOKUP(X412,Spp!A:B,2,FALSE)</f>
        <v>Acanthurus xanthopterus</v>
      </c>
      <c r="Z412" s="7">
        <f t="shared" si="42"/>
        <v>3</v>
      </c>
      <c r="AE412" s="2">
        <v>3</v>
      </c>
      <c r="AU412" s="2">
        <f>VLOOKUP(Y412,Spp!B:C,2,FALSE)</f>
        <v>2.673E-2</v>
      </c>
      <c r="AV412" s="2">
        <f>VLOOKUP(Y412,Spp!B:D,3,FALSE)</f>
        <v>2.9844900000000001</v>
      </c>
      <c r="AW412" s="2">
        <f t="shared" si="43"/>
        <v>1191.950417135964</v>
      </c>
      <c r="AX412" s="2">
        <f t="shared" si="44"/>
        <v>23.839008342719282</v>
      </c>
      <c r="AY412" s="2">
        <f t="shared" si="45"/>
        <v>238.39008342719282</v>
      </c>
      <c r="AZ412" s="2">
        <f t="shared" si="46"/>
        <v>0.23839008342719281</v>
      </c>
      <c r="BA412" s="2">
        <f t="shared" si="47"/>
        <v>0.3</v>
      </c>
      <c r="BB412" s="2">
        <f t="shared" si="48"/>
        <v>0.06</v>
      </c>
      <c r="BC412" s="2">
        <f>VLOOKUP(Y412,Spp!B:H,7,FALSE)</f>
        <v>2.9</v>
      </c>
      <c r="BD412" s="5" t="str">
        <f>VLOOKUP(Y412,GFQuimbayo!B:C,2,FALSE)</f>
        <v>HD</v>
      </c>
      <c r="BE412" s="5" t="str">
        <f>VLOOKUP(BD412,GFQuimbayo!E:F,2,FALSE)</f>
        <v>Detritivores</v>
      </c>
      <c r="BF412" s="2" t="str">
        <f>VLOOKUP(Y412,Spp!B:L,11,FALSE)</f>
        <v>LC</v>
      </c>
    </row>
    <row r="413" spans="1:58">
      <c r="A413" s="2" t="s">
        <v>40</v>
      </c>
      <c r="B413" s="2" t="s">
        <v>41</v>
      </c>
      <c r="C413" s="2" t="s">
        <v>42</v>
      </c>
      <c r="D413" s="2" t="s">
        <v>42</v>
      </c>
      <c r="E413" s="2" t="s">
        <v>1483</v>
      </c>
      <c r="F413" s="2" t="s">
        <v>243</v>
      </c>
      <c r="G413" s="22" t="s">
        <v>1482</v>
      </c>
      <c r="H413" s="22">
        <v>3</v>
      </c>
      <c r="I413" s="9">
        <v>6</v>
      </c>
      <c r="K413" s="2">
        <v>50</v>
      </c>
      <c r="L413" s="11">
        <v>41843</v>
      </c>
      <c r="M413" s="2">
        <v>2014</v>
      </c>
      <c r="N413" s="2" t="s">
        <v>517</v>
      </c>
      <c r="O413" s="2" t="s">
        <v>244</v>
      </c>
      <c r="Q413" s="9">
        <v>7.5</v>
      </c>
      <c r="R413" s="2" t="s">
        <v>250</v>
      </c>
      <c r="S413" s="22" t="s">
        <v>516</v>
      </c>
      <c r="T413" s="4" t="s">
        <v>516</v>
      </c>
      <c r="U413" s="4" t="s">
        <v>516</v>
      </c>
      <c r="V413" s="4" t="s">
        <v>516</v>
      </c>
      <c r="W413" s="2">
        <v>10</v>
      </c>
      <c r="X413" s="2" t="s">
        <v>45</v>
      </c>
      <c r="Y413" s="6" t="str">
        <f>VLOOKUP(X413,Spp!A:B,2,FALSE)</f>
        <v>Canthigaster punctatissima</v>
      </c>
      <c r="Z413" s="7">
        <f t="shared" si="42"/>
        <v>2</v>
      </c>
      <c r="AB413" s="2">
        <v>2</v>
      </c>
      <c r="AU413" s="2">
        <f>VLOOKUP(Y413,Spp!B:C,2,FALSE)</f>
        <v>1.9699999999999999E-2</v>
      </c>
      <c r="AV413" s="2">
        <f>VLOOKUP(Y413,Spp!B:D,3,FALSE)</f>
        <v>2.9174000000000002</v>
      </c>
      <c r="AW413" s="2">
        <f t="shared" si="43"/>
        <v>14.073429816211023</v>
      </c>
      <c r="AX413" s="2">
        <f t="shared" si="44"/>
        <v>0.28146859632422044</v>
      </c>
      <c r="AY413" s="2">
        <f t="shared" si="45"/>
        <v>2.8146859632422045</v>
      </c>
      <c r="AZ413" s="2">
        <f t="shared" si="46"/>
        <v>2.8146859632422047E-3</v>
      </c>
      <c r="BA413" s="2">
        <f t="shared" si="47"/>
        <v>0.2</v>
      </c>
      <c r="BB413" s="2">
        <f t="shared" si="48"/>
        <v>0.04</v>
      </c>
      <c r="BC413" s="2">
        <f>VLOOKUP(Y413,Spp!B:H,7,FALSE)</f>
        <v>3</v>
      </c>
      <c r="BD413" s="5" t="str">
        <f>VLOOKUP(Y413,GFQuimbayo!B:C,2,FALSE)</f>
        <v>IN</v>
      </c>
      <c r="BE413" s="5" t="str">
        <f>VLOOKUP(BD413,GFQuimbayo!E:F,2,FALSE)</f>
        <v>Invertebrivores</v>
      </c>
      <c r="BF413" s="2" t="str">
        <f>VLOOKUP(Y413,Spp!B:L,11,FALSE)</f>
        <v>LC</v>
      </c>
    </row>
    <row r="414" spans="1:58">
      <c r="A414" s="2" t="s">
        <v>40</v>
      </c>
      <c r="B414" s="2" t="s">
        <v>41</v>
      </c>
      <c r="C414" s="2" t="s">
        <v>42</v>
      </c>
      <c r="D414" s="2" t="s">
        <v>42</v>
      </c>
      <c r="E414" s="2" t="s">
        <v>1483</v>
      </c>
      <c r="F414" s="2" t="s">
        <v>243</v>
      </c>
      <c r="G414" s="22" t="s">
        <v>1482</v>
      </c>
      <c r="H414" s="22">
        <v>3</v>
      </c>
      <c r="I414" s="9">
        <v>6</v>
      </c>
      <c r="K414" s="2">
        <v>50</v>
      </c>
      <c r="L414" s="11">
        <v>41843</v>
      </c>
      <c r="M414" s="2">
        <v>2014</v>
      </c>
      <c r="N414" s="2" t="s">
        <v>517</v>
      </c>
      <c r="O414" s="2" t="s">
        <v>244</v>
      </c>
      <c r="Q414" s="9">
        <v>7.5</v>
      </c>
      <c r="R414" s="2" t="s">
        <v>250</v>
      </c>
      <c r="S414" s="22" t="s">
        <v>516</v>
      </c>
      <c r="T414" s="4" t="s">
        <v>516</v>
      </c>
      <c r="U414" s="4" t="s">
        <v>516</v>
      </c>
      <c r="V414" s="4" t="s">
        <v>516</v>
      </c>
      <c r="W414" s="2">
        <v>10</v>
      </c>
      <c r="X414" s="2" t="s">
        <v>89</v>
      </c>
      <c r="Y414" s="6" t="str">
        <f>VLOOKUP(X414,Spp!A:B,2,FALSE)</f>
        <v>Lutjanus argentiventris</v>
      </c>
      <c r="Z414" s="7">
        <f t="shared" si="42"/>
        <v>1</v>
      </c>
      <c r="AF414" s="2">
        <v>1</v>
      </c>
      <c r="AU414" s="2">
        <f>VLOOKUP(Y414,Spp!B:C,2,FALSE)</f>
        <v>1.7299999999999999E-2</v>
      </c>
      <c r="AV414" s="2">
        <f>VLOOKUP(Y414,Spp!B:D,3,FALSE)</f>
        <v>3</v>
      </c>
      <c r="AW414" s="2">
        <f t="shared" si="43"/>
        <v>741.73749999999995</v>
      </c>
      <c r="AX414" s="2">
        <f t="shared" si="44"/>
        <v>14.83475</v>
      </c>
      <c r="AY414" s="2">
        <f t="shared" si="45"/>
        <v>148.3475</v>
      </c>
      <c r="AZ414" s="2">
        <f t="shared" si="46"/>
        <v>0.14834749999999999</v>
      </c>
      <c r="BA414" s="2">
        <f t="shared" si="47"/>
        <v>0.1</v>
      </c>
      <c r="BB414" s="2">
        <f t="shared" si="48"/>
        <v>0.02</v>
      </c>
      <c r="BC414" s="2">
        <f>VLOOKUP(Y414,Spp!B:H,7,FALSE)</f>
        <v>4</v>
      </c>
      <c r="BD414" s="5" t="str">
        <f>VLOOKUP(Y414,GFQuimbayo!B:C,2,FALSE)</f>
        <v>PS</v>
      </c>
      <c r="BE414" s="5" t="str">
        <f>VLOOKUP(BD414,GFQuimbayo!E:F,2,FALSE)</f>
        <v>Piscivores</v>
      </c>
      <c r="BF414" s="2" t="str">
        <f>VLOOKUP(Y414,Spp!B:L,11,FALSE)</f>
        <v>LC</v>
      </c>
    </row>
    <row r="415" spans="1:58">
      <c r="A415" s="2" t="s">
        <v>40</v>
      </c>
      <c r="B415" s="2" t="s">
        <v>41</v>
      </c>
      <c r="C415" s="2" t="s">
        <v>42</v>
      </c>
      <c r="D415" s="2" t="s">
        <v>42</v>
      </c>
      <c r="E415" s="2" t="s">
        <v>1483</v>
      </c>
      <c r="F415" s="2" t="s">
        <v>243</v>
      </c>
      <c r="G415" s="22" t="s">
        <v>1482</v>
      </c>
      <c r="H415" s="22">
        <v>3</v>
      </c>
      <c r="I415" s="9">
        <v>6</v>
      </c>
      <c r="K415" s="2">
        <v>50</v>
      </c>
      <c r="L415" s="11">
        <v>41843</v>
      </c>
      <c r="M415" s="2">
        <v>2014</v>
      </c>
      <c r="N415" s="2" t="s">
        <v>517</v>
      </c>
      <c r="O415" s="2" t="s">
        <v>244</v>
      </c>
      <c r="Q415" s="9">
        <v>7.5</v>
      </c>
      <c r="R415" s="2" t="s">
        <v>250</v>
      </c>
      <c r="S415" s="22" t="s">
        <v>516</v>
      </c>
      <c r="T415" s="4" t="s">
        <v>516</v>
      </c>
      <c r="U415" s="4" t="s">
        <v>516</v>
      </c>
      <c r="V415" s="4" t="s">
        <v>516</v>
      </c>
      <c r="W415" s="2">
        <v>10</v>
      </c>
      <c r="X415" s="2" t="s">
        <v>85</v>
      </c>
      <c r="Y415" s="6" t="str">
        <f>VLOOKUP(X415,Spp!A:B,2,FALSE)</f>
        <v>Sargocentron suborbitalis</v>
      </c>
      <c r="Z415" s="7">
        <f t="shared" si="42"/>
        <v>2</v>
      </c>
      <c r="AD415" s="2">
        <v>1</v>
      </c>
      <c r="AE415" s="2">
        <v>1</v>
      </c>
      <c r="AU415" s="2">
        <f>VLOOKUP(Y415,Spp!B:C,2,FALSE)</f>
        <v>2.3199999999999998E-2</v>
      </c>
      <c r="AV415" s="2">
        <f>VLOOKUP(Y415,Spp!B:D,3,FALSE)</f>
        <v>2.9554</v>
      </c>
      <c r="AW415" s="2">
        <f t="shared" si="43"/>
        <v>423.458474133403</v>
      </c>
      <c r="AX415" s="2">
        <f t="shared" si="44"/>
        <v>8.4691694826680592</v>
      </c>
      <c r="AY415" s="2">
        <f t="shared" si="45"/>
        <v>84.691694826680589</v>
      </c>
      <c r="AZ415" s="2">
        <f t="shared" si="46"/>
        <v>8.4691694826680583E-2</v>
      </c>
      <c r="BA415" s="2">
        <f t="shared" si="47"/>
        <v>0.2</v>
      </c>
      <c r="BB415" s="2">
        <f t="shared" si="48"/>
        <v>0.04</v>
      </c>
      <c r="BC415" s="2">
        <f>VLOOKUP(Y415,Spp!B:H,7,FALSE)</f>
        <v>3.5</v>
      </c>
      <c r="BD415" s="5" t="str">
        <f>VLOOKUP(Y415,GFQuimbayo!B:C,2,FALSE)</f>
        <v>IN</v>
      </c>
      <c r="BE415" s="5" t="str">
        <f>VLOOKUP(BD415,GFQuimbayo!E:F,2,FALSE)</f>
        <v>Invertebrivores</v>
      </c>
      <c r="BF415" s="2" t="str">
        <f>VLOOKUP(Y415,Spp!B:L,11,FALSE)</f>
        <v>LC</v>
      </c>
    </row>
    <row r="416" spans="1:58">
      <c r="A416" s="2" t="s">
        <v>40</v>
      </c>
      <c r="B416" s="2" t="s">
        <v>41</v>
      </c>
      <c r="C416" s="2" t="s">
        <v>42</v>
      </c>
      <c r="D416" s="2" t="s">
        <v>42</v>
      </c>
      <c r="E416" s="2" t="s">
        <v>1483</v>
      </c>
      <c r="F416" s="2" t="s">
        <v>243</v>
      </c>
      <c r="G416" s="22" t="s">
        <v>1482</v>
      </c>
      <c r="H416" s="22">
        <v>3</v>
      </c>
      <c r="I416" s="9">
        <v>6</v>
      </c>
      <c r="K416" s="2">
        <v>50</v>
      </c>
      <c r="L416" s="11">
        <v>41843</v>
      </c>
      <c r="M416" s="2">
        <v>2014</v>
      </c>
      <c r="N416" s="2" t="s">
        <v>517</v>
      </c>
      <c r="O416" s="2" t="s">
        <v>244</v>
      </c>
      <c r="Q416" s="9">
        <v>7.5</v>
      </c>
      <c r="R416" s="2" t="s">
        <v>250</v>
      </c>
      <c r="S416" s="22" t="s">
        <v>516</v>
      </c>
      <c r="T416" s="4" t="s">
        <v>516</v>
      </c>
      <c r="U416" s="4" t="s">
        <v>516</v>
      </c>
      <c r="V416" s="4" t="s">
        <v>516</v>
      </c>
      <c r="W416" s="2">
        <v>10</v>
      </c>
      <c r="X416" s="2" t="s">
        <v>131</v>
      </c>
      <c r="Y416" s="6" t="str">
        <f>VLOOKUP(X416,Spp!A:B,2,FALSE)</f>
        <v>Muraena lentiginosa</v>
      </c>
      <c r="Z416" s="7">
        <f t="shared" si="42"/>
        <v>1</v>
      </c>
      <c r="AE416" s="2">
        <v>1</v>
      </c>
      <c r="AU416" s="2">
        <f>VLOOKUP(Y416,Spp!B:C,2,FALSE)</f>
        <v>1.6999999999999999E-3</v>
      </c>
      <c r="AV416" s="2">
        <f>VLOOKUP(Y416,Spp!B:D,3,FALSE)</f>
        <v>2.9527999999999999</v>
      </c>
      <c r="AW416" s="2">
        <f t="shared" si="43"/>
        <v>22.818452019397782</v>
      </c>
      <c r="AX416" s="2">
        <f t="shared" si="44"/>
        <v>0.45636904038795562</v>
      </c>
      <c r="AY416" s="2">
        <f t="shared" si="45"/>
        <v>4.5636904038795558</v>
      </c>
      <c r="AZ416" s="2">
        <f t="shared" si="46"/>
        <v>4.5636904038795561E-3</v>
      </c>
      <c r="BA416" s="2">
        <f t="shared" si="47"/>
        <v>0.1</v>
      </c>
      <c r="BB416" s="2">
        <f t="shared" si="48"/>
        <v>0.02</v>
      </c>
      <c r="BC416" s="2">
        <f>VLOOKUP(Y416,Spp!B:H,7,FALSE)</f>
        <v>3.9</v>
      </c>
      <c r="BD416" s="5" t="str">
        <f>VLOOKUP(Y416,GFQuimbayo!B:C,2,FALSE)</f>
        <v>PS</v>
      </c>
      <c r="BE416" s="5" t="str">
        <f>VLOOKUP(BD416,GFQuimbayo!E:F,2,FALSE)</f>
        <v>Piscivores</v>
      </c>
      <c r="BF416" s="2" t="str">
        <f>VLOOKUP(Y416,Spp!B:L,11,FALSE)</f>
        <v>LC</v>
      </c>
    </row>
    <row r="417" spans="1:58">
      <c r="A417" s="2" t="s">
        <v>40</v>
      </c>
      <c r="B417" s="2" t="s">
        <v>41</v>
      </c>
      <c r="C417" s="2" t="s">
        <v>135</v>
      </c>
      <c r="D417" s="2" t="s">
        <v>1446</v>
      </c>
      <c r="E417" s="2" t="s">
        <v>1485</v>
      </c>
      <c r="F417" s="2" t="s">
        <v>244</v>
      </c>
      <c r="G417" s="22" t="s">
        <v>1482</v>
      </c>
      <c r="H417" s="22">
        <v>1</v>
      </c>
      <c r="I417" s="2">
        <v>1</v>
      </c>
      <c r="K417" s="2">
        <v>50</v>
      </c>
      <c r="L417" s="11">
        <v>41843</v>
      </c>
      <c r="M417" s="2">
        <v>2014</v>
      </c>
      <c r="N417" s="2" t="s">
        <v>517</v>
      </c>
      <c r="O417" s="2" t="s">
        <v>244</v>
      </c>
      <c r="Q417" s="9">
        <v>9</v>
      </c>
      <c r="R417" s="2" t="s">
        <v>250</v>
      </c>
      <c r="S417" s="22" t="s">
        <v>516</v>
      </c>
      <c r="T417" s="4" t="s">
        <v>516</v>
      </c>
      <c r="U417" s="4" t="s">
        <v>516</v>
      </c>
      <c r="V417" s="4" t="s">
        <v>516</v>
      </c>
      <c r="W417" s="2">
        <v>10</v>
      </c>
      <c r="X417" s="2" t="s">
        <v>107</v>
      </c>
      <c r="Y417" s="6" t="str">
        <f>VLOOKUP(X417,Spp!A:B,2,FALSE)</f>
        <v>Thalassoma lucasanum</v>
      </c>
      <c r="Z417" s="7">
        <f t="shared" si="42"/>
        <v>20</v>
      </c>
      <c r="AA417" s="2">
        <v>5</v>
      </c>
      <c r="AB417" s="2">
        <v>15</v>
      </c>
      <c r="AU417" s="2">
        <f>VLOOKUP(Y417,Spp!B:C,2,FALSE)</f>
        <v>1.261E-2</v>
      </c>
      <c r="AV417" s="2">
        <f>VLOOKUP(Y417,Spp!B:D,3,FALSE)</f>
        <v>2.8782999999999999</v>
      </c>
      <c r="AW417" s="2">
        <f t="shared" si="43"/>
        <v>63.325844689281745</v>
      </c>
      <c r="AX417" s="2">
        <f t="shared" si="44"/>
        <v>1.2665168937856348</v>
      </c>
      <c r="AY417" s="2">
        <f t="shared" si="45"/>
        <v>12.665168937856349</v>
      </c>
      <c r="AZ417" s="2">
        <f t="shared" si="46"/>
        <v>1.2665168937856349E-2</v>
      </c>
      <c r="BA417" s="2">
        <f t="shared" si="47"/>
        <v>2</v>
      </c>
      <c r="BB417" s="2">
        <f t="shared" si="48"/>
        <v>0.4</v>
      </c>
      <c r="BC417" s="2">
        <f>VLOOKUP(Y417,Spp!B:H,7,FALSE)</f>
        <v>3.5</v>
      </c>
      <c r="BD417" s="5" t="str">
        <f>VLOOKUP(Y417,GFQuimbayo!B:C,2,FALSE)</f>
        <v>IN</v>
      </c>
      <c r="BE417" s="5" t="str">
        <f>VLOOKUP(BD417,GFQuimbayo!E:F,2,FALSE)</f>
        <v>Invertebrivores</v>
      </c>
      <c r="BF417" s="2" t="str">
        <f>VLOOKUP(Y417,Spp!B:L,11,FALSE)</f>
        <v>LC</v>
      </c>
    </row>
    <row r="418" spans="1:58">
      <c r="A418" s="2" t="s">
        <v>40</v>
      </c>
      <c r="B418" s="2" t="s">
        <v>41</v>
      </c>
      <c r="C418" s="2" t="s">
        <v>135</v>
      </c>
      <c r="D418" s="2" t="s">
        <v>1446</v>
      </c>
      <c r="E418" s="2" t="s">
        <v>1485</v>
      </c>
      <c r="F418" s="2" t="s">
        <v>244</v>
      </c>
      <c r="G418" s="22" t="s">
        <v>1482</v>
      </c>
      <c r="H418" s="22">
        <v>1</v>
      </c>
      <c r="I418" s="2">
        <v>1</v>
      </c>
      <c r="K418" s="2">
        <v>50</v>
      </c>
      <c r="L418" s="11">
        <v>41843</v>
      </c>
      <c r="M418" s="2">
        <v>2014</v>
      </c>
      <c r="N418" s="2" t="s">
        <v>517</v>
      </c>
      <c r="O418" s="2" t="s">
        <v>244</v>
      </c>
      <c r="Q418" s="9">
        <v>9</v>
      </c>
      <c r="R418" s="2" t="s">
        <v>250</v>
      </c>
      <c r="S418" s="22" t="s">
        <v>516</v>
      </c>
      <c r="T418" s="4" t="s">
        <v>516</v>
      </c>
      <c r="U418" s="4" t="s">
        <v>516</v>
      </c>
      <c r="V418" s="4" t="s">
        <v>516</v>
      </c>
      <c r="W418" s="2">
        <v>10</v>
      </c>
      <c r="X418" s="2" t="s">
        <v>57</v>
      </c>
      <c r="Y418" s="6" t="str">
        <f>VLOOKUP(X418,Spp!A:B,2,FALSE)</f>
        <v>Serranus psittacinus</v>
      </c>
      <c r="Z418" s="7">
        <f t="shared" si="42"/>
        <v>15</v>
      </c>
      <c r="AA418" s="2">
        <v>15</v>
      </c>
      <c r="AU418" s="2">
        <f>VLOOKUP(Y418,Spp!B:C,2,FALSE)</f>
        <v>1.9300000000000001E-2</v>
      </c>
      <c r="AV418" s="2">
        <f>VLOOKUP(Y418,Spp!B:D,3,FALSE)</f>
        <v>2.8511000000000002</v>
      </c>
      <c r="AW418" s="2">
        <f t="shared" si="43"/>
        <v>3.946529257529598</v>
      </c>
      <c r="AX418" s="2">
        <f t="shared" si="44"/>
        <v>7.8930585150591967E-2</v>
      </c>
      <c r="AY418" s="2">
        <f t="shared" si="45"/>
        <v>0.7893058515059197</v>
      </c>
      <c r="AZ418" s="2">
        <f t="shared" si="46"/>
        <v>7.8930585150591972E-4</v>
      </c>
      <c r="BA418" s="2">
        <f t="shared" si="47"/>
        <v>1.5</v>
      </c>
      <c r="BB418" s="2">
        <f t="shared" si="48"/>
        <v>0.3</v>
      </c>
      <c r="BC418" s="2">
        <f>VLOOKUP(Y418,Spp!B:H,7,FALSE)</f>
        <v>3.6</v>
      </c>
      <c r="BD418" s="5" t="str">
        <f>VLOOKUP(Y418,GFQuimbayo!B:C,2,FALSE)</f>
        <v>PS</v>
      </c>
      <c r="BE418" s="5" t="str">
        <f>VLOOKUP(BD418,GFQuimbayo!E:F,2,FALSE)</f>
        <v>Piscivores</v>
      </c>
      <c r="BF418" s="2" t="str">
        <f>VLOOKUP(Y418,Spp!B:L,11,FALSE)</f>
        <v>LC</v>
      </c>
    </row>
    <row r="419" spans="1:58">
      <c r="A419" s="2" t="s">
        <v>40</v>
      </c>
      <c r="B419" s="2" t="s">
        <v>41</v>
      </c>
      <c r="C419" s="2" t="s">
        <v>135</v>
      </c>
      <c r="D419" s="2" t="s">
        <v>1446</v>
      </c>
      <c r="E419" s="2" t="s">
        <v>1485</v>
      </c>
      <c r="F419" s="2" t="s">
        <v>244</v>
      </c>
      <c r="G419" s="22" t="s">
        <v>1482</v>
      </c>
      <c r="H419" s="22">
        <v>1</v>
      </c>
      <c r="I419" s="2">
        <v>1</v>
      </c>
      <c r="K419" s="2">
        <v>50</v>
      </c>
      <c r="L419" s="11">
        <v>41843</v>
      </c>
      <c r="M419" s="2">
        <v>2014</v>
      </c>
      <c r="N419" s="2" t="s">
        <v>517</v>
      </c>
      <c r="O419" s="2" t="s">
        <v>244</v>
      </c>
      <c r="Q419" s="9">
        <v>9</v>
      </c>
      <c r="R419" s="2" t="s">
        <v>250</v>
      </c>
      <c r="S419" s="22" t="s">
        <v>516</v>
      </c>
      <c r="T419" s="4" t="s">
        <v>516</v>
      </c>
      <c r="U419" s="4" t="s">
        <v>516</v>
      </c>
      <c r="V419" s="4" t="s">
        <v>516</v>
      </c>
      <c r="W419" s="2">
        <v>10</v>
      </c>
      <c r="X419" s="2" t="s">
        <v>45</v>
      </c>
      <c r="Y419" s="6" t="str">
        <f>VLOOKUP(X419,Spp!A:B,2,FALSE)</f>
        <v>Canthigaster punctatissima</v>
      </c>
      <c r="Z419" s="7">
        <f t="shared" si="42"/>
        <v>3</v>
      </c>
      <c r="AA419" s="2">
        <v>3</v>
      </c>
      <c r="AU419" s="2">
        <f>VLOOKUP(Y419,Spp!B:C,2,FALSE)</f>
        <v>1.9699999999999999E-2</v>
      </c>
      <c r="AV419" s="2">
        <f>VLOOKUP(Y419,Spp!B:D,3,FALSE)</f>
        <v>2.9174000000000002</v>
      </c>
      <c r="AW419" s="2">
        <f t="shared" si="43"/>
        <v>0.85612595206601616</v>
      </c>
      <c r="AX419" s="2">
        <f t="shared" si="44"/>
        <v>1.7122519041320325E-2</v>
      </c>
      <c r="AY419" s="2">
        <f t="shared" si="45"/>
        <v>0.17122519041320325</v>
      </c>
      <c r="AZ419" s="2">
        <f t="shared" si="46"/>
        <v>1.7122519041320325E-4</v>
      </c>
      <c r="BA419" s="2">
        <f t="shared" si="47"/>
        <v>0.3</v>
      </c>
      <c r="BB419" s="2">
        <f t="shared" si="48"/>
        <v>0.06</v>
      </c>
      <c r="BC419" s="2">
        <f>VLOOKUP(Y419,Spp!B:H,7,FALSE)</f>
        <v>3</v>
      </c>
      <c r="BD419" s="5" t="str">
        <f>VLOOKUP(Y419,GFQuimbayo!B:C,2,FALSE)</f>
        <v>IN</v>
      </c>
      <c r="BE419" s="5" t="str">
        <f>VLOOKUP(BD419,GFQuimbayo!E:F,2,FALSE)</f>
        <v>Invertebrivores</v>
      </c>
      <c r="BF419" s="2" t="str">
        <f>VLOOKUP(Y419,Spp!B:L,11,FALSE)</f>
        <v>LC</v>
      </c>
    </row>
    <row r="420" spans="1:58">
      <c r="A420" s="2" t="s">
        <v>40</v>
      </c>
      <c r="B420" s="2" t="s">
        <v>41</v>
      </c>
      <c r="C420" s="2" t="s">
        <v>135</v>
      </c>
      <c r="D420" s="2" t="s">
        <v>1446</v>
      </c>
      <c r="E420" s="2" t="s">
        <v>1485</v>
      </c>
      <c r="F420" s="2" t="s">
        <v>244</v>
      </c>
      <c r="G420" s="22" t="s">
        <v>1482</v>
      </c>
      <c r="H420" s="22">
        <v>1</v>
      </c>
      <c r="I420" s="2">
        <v>1</v>
      </c>
      <c r="K420" s="2">
        <v>50</v>
      </c>
      <c r="L420" s="11">
        <v>41843</v>
      </c>
      <c r="M420" s="2">
        <v>2014</v>
      </c>
      <c r="N420" s="2" t="s">
        <v>517</v>
      </c>
      <c r="O420" s="2" t="s">
        <v>244</v>
      </c>
      <c r="Q420" s="9">
        <v>9</v>
      </c>
      <c r="R420" s="2" t="s">
        <v>250</v>
      </c>
      <c r="S420" s="22" t="s">
        <v>516</v>
      </c>
      <c r="T420" s="4" t="s">
        <v>516</v>
      </c>
      <c r="U420" s="4" t="s">
        <v>516</v>
      </c>
      <c r="V420" s="4" t="s">
        <v>516</v>
      </c>
      <c r="W420" s="2">
        <v>10</v>
      </c>
      <c r="X420" s="2" t="s">
        <v>61</v>
      </c>
      <c r="Y420" s="6" t="str">
        <f>VLOOKUP(X420,Spp!A:B,2,FALSE)</f>
        <v>Cirrhitichthys oxycephalus</v>
      </c>
      <c r="Z420" s="7">
        <f t="shared" si="42"/>
        <v>2</v>
      </c>
      <c r="AA420" s="2">
        <v>2</v>
      </c>
      <c r="AU420" s="2">
        <f>VLOOKUP(Y420,Spp!B:C,2,FALSE)</f>
        <v>3.32E-2</v>
      </c>
      <c r="AV420" s="2">
        <f>VLOOKUP(Y420,Spp!B:D,3,FALSE)</f>
        <v>3</v>
      </c>
      <c r="AW420" s="2">
        <f t="shared" si="43"/>
        <v>1.0375000000000001</v>
      </c>
      <c r="AX420" s="2">
        <f t="shared" si="44"/>
        <v>2.0750000000000001E-2</v>
      </c>
      <c r="AY420" s="2">
        <f t="shared" si="45"/>
        <v>0.20750000000000002</v>
      </c>
      <c r="AZ420" s="2">
        <f t="shared" si="46"/>
        <v>2.0750000000000003E-4</v>
      </c>
      <c r="BA420" s="2">
        <f t="shared" si="47"/>
        <v>0.2</v>
      </c>
      <c r="BB420" s="2">
        <f t="shared" si="48"/>
        <v>0.04</v>
      </c>
      <c r="BC420" s="2">
        <f>VLOOKUP(Y420,Spp!B:H,7,FALSE)</f>
        <v>3.9</v>
      </c>
      <c r="BD420" s="5" t="str">
        <f>VLOOKUP(Y420,GFQuimbayo!B:C,2,FALSE)</f>
        <v>IN</v>
      </c>
      <c r="BE420" s="5" t="str">
        <f>VLOOKUP(BD420,GFQuimbayo!E:F,2,FALSE)</f>
        <v>Invertebrivores</v>
      </c>
      <c r="BF420" s="2" t="str">
        <f>VLOOKUP(Y420,Spp!B:L,11,FALSE)</f>
        <v>NE</v>
      </c>
    </row>
    <row r="421" spans="1:58">
      <c r="A421" s="2" t="s">
        <v>40</v>
      </c>
      <c r="B421" s="2" t="s">
        <v>41</v>
      </c>
      <c r="C421" s="2" t="s">
        <v>135</v>
      </c>
      <c r="D421" s="2" t="s">
        <v>1446</v>
      </c>
      <c r="E421" s="2" t="s">
        <v>1485</v>
      </c>
      <c r="F421" s="2" t="s">
        <v>244</v>
      </c>
      <c r="G421" s="22" t="s">
        <v>1482</v>
      </c>
      <c r="H421" s="22">
        <v>1</v>
      </c>
      <c r="I421" s="2">
        <v>1</v>
      </c>
      <c r="K421" s="2">
        <v>50</v>
      </c>
      <c r="L421" s="11">
        <v>41843</v>
      </c>
      <c r="M421" s="2">
        <v>2014</v>
      </c>
      <c r="N421" s="2" t="s">
        <v>517</v>
      </c>
      <c r="O421" s="2" t="s">
        <v>244</v>
      </c>
      <c r="Q421" s="9">
        <v>9</v>
      </c>
      <c r="R421" s="2" t="s">
        <v>250</v>
      </c>
      <c r="S421" s="22" t="s">
        <v>516</v>
      </c>
      <c r="T421" s="4" t="s">
        <v>516</v>
      </c>
      <c r="U421" s="4" t="s">
        <v>516</v>
      </c>
      <c r="V421" s="4" t="s">
        <v>516</v>
      </c>
      <c r="W421" s="2">
        <v>10</v>
      </c>
      <c r="X421" s="2" t="s">
        <v>266</v>
      </c>
      <c r="Y421" s="6" t="str">
        <f>VLOOKUP(X421,Spp!A:B,2,FALSE)</f>
        <v>Halichoeres dispilus</v>
      </c>
      <c r="Z421" s="7">
        <f t="shared" si="42"/>
        <v>2</v>
      </c>
      <c r="AB421" s="2">
        <v>2</v>
      </c>
      <c r="AU421" s="2">
        <f>VLOOKUP(Y421,Spp!B:C,2,FALSE)</f>
        <v>1.26E-2</v>
      </c>
      <c r="AV421" s="2">
        <f>VLOOKUP(Y421,Spp!B:D,3,FALSE)</f>
        <v>3.0672999999999999</v>
      </c>
      <c r="AW421" s="2">
        <f t="shared" si="43"/>
        <v>12.175195793543107</v>
      </c>
      <c r="AX421" s="2">
        <f t="shared" si="44"/>
        <v>0.24350391587086215</v>
      </c>
      <c r="AY421" s="2">
        <f t="shared" si="45"/>
        <v>2.4350391587086215</v>
      </c>
      <c r="AZ421" s="2">
        <f t="shared" si="46"/>
        <v>2.4350391587086217E-3</v>
      </c>
      <c r="BA421" s="2">
        <f t="shared" si="47"/>
        <v>0.2</v>
      </c>
      <c r="BB421" s="2">
        <f t="shared" si="48"/>
        <v>0.04</v>
      </c>
      <c r="BC421" s="2">
        <f>VLOOKUP(Y421,Spp!B:H,7,FALSE)</f>
        <v>3.9</v>
      </c>
      <c r="BD421" s="5" t="str">
        <f>VLOOKUP(Y421,GFQuimbayo!B:C,2,FALSE)</f>
        <v>IN</v>
      </c>
      <c r="BE421" s="5" t="str">
        <f>VLOOKUP(BD421,GFQuimbayo!E:F,2,FALSE)</f>
        <v>Invertebrivores</v>
      </c>
      <c r="BF421" s="2" t="str">
        <f>VLOOKUP(Y421,Spp!B:L,11,FALSE)</f>
        <v>LC</v>
      </c>
    </row>
    <row r="422" spans="1:58">
      <c r="A422" s="2" t="s">
        <v>40</v>
      </c>
      <c r="B422" s="2" t="s">
        <v>41</v>
      </c>
      <c r="C422" s="2" t="s">
        <v>135</v>
      </c>
      <c r="D422" s="2" t="s">
        <v>1446</v>
      </c>
      <c r="E422" s="2" t="s">
        <v>1485</v>
      </c>
      <c r="F422" s="2" t="s">
        <v>244</v>
      </c>
      <c r="G422" s="22" t="s">
        <v>1482</v>
      </c>
      <c r="H422" s="22">
        <v>1</v>
      </c>
      <c r="I422" s="2">
        <v>1</v>
      </c>
      <c r="K422" s="2">
        <v>50</v>
      </c>
      <c r="L422" s="11">
        <v>41843</v>
      </c>
      <c r="M422" s="2">
        <v>2014</v>
      </c>
      <c r="N422" s="2" t="s">
        <v>517</v>
      </c>
      <c r="O422" s="2" t="s">
        <v>244</v>
      </c>
      <c r="Q422" s="9">
        <v>9</v>
      </c>
      <c r="R422" s="2" t="s">
        <v>250</v>
      </c>
      <c r="S422" s="22" t="s">
        <v>516</v>
      </c>
      <c r="T422" s="4" t="s">
        <v>516</v>
      </c>
      <c r="U422" s="4" t="s">
        <v>516</v>
      </c>
      <c r="V422" s="4" t="s">
        <v>516</v>
      </c>
      <c r="W422" s="2">
        <v>10</v>
      </c>
      <c r="X422" s="2" t="s">
        <v>97</v>
      </c>
      <c r="Y422" s="6" t="str">
        <f>VLOOKUP(X422,Spp!A:B,2,FALSE)</f>
        <v>Plagiotremus azaleus</v>
      </c>
      <c r="Z422" s="7">
        <f t="shared" si="42"/>
        <v>1</v>
      </c>
      <c r="AB422" s="2">
        <v>1</v>
      </c>
      <c r="AU422" s="2">
        <f>VLOOKUP(Y422,Spp!B:C,2,FALSE)</f>
        <v>4.5999999999999999E-3</v>
      </c>
      <c r="AV422" s="2">
        <f>VLOOKUP(Y422,Spp!B:D,3,FALSE)</f>
        <v>3.1387999999999998</v>
      </c>
      <c r="AW422" s="2">
        <f t="shared" si="43"/>
        <v>2.5668478417393041</v>
      </c>
      <c r="AX422" s="2">
        <f t="shared" si="44"/>
        <v>5.1336956834786084E-2</v>
      </c>
      <c r="AY422" s="2">
        <f t="shared" si="45"/>
        <v>0.51336956834786085</v>
      </c>
      <c r="AZ422" s="2">
        <f t="shared" si="46"/>
        <v>5.1336956834786081E-4</v>
      </c>
      <c r="BA422" s="2">
        <f t="shared" si="47"/>
        <v>0.1</v>
      </c>
      <c r="BB422" s="2">
        <f t="shared" si="48"/>
        <v>0.02</v>
      </c>
      <c r="BC422" s="2">
        <f>VLOOKUP(Y422,Spp!B:H,7,FALSE)</f>
        <v>4</v>
      </c>
      <c r="BD422" s="5" t="str">
        <f>VLOOKUP(Y422,GFQuimbayo!B:C,2,FALSE)</f>
        <v>PS</v>
      </c>
      <c r="BE422" s="5" t="str">
        <f>VLOOKUP(BD422,GFQuimbayo!E:F,2,FALSE)</f>
        <v>Piscivores</v>
      </c>
      <c r="BF422" s="2" t="str">
        <f>VLOOKUP(Y422,Spp!B:L,11,FALSE)</f>
        <v>LC</v>
      </c>
    </row>
    <row r="423" spans="1:58">
      <c r="A423" s="2" t="s">
        <v>40</v>
      </c>
      <c r="B423" s="2" t="s">
        <v>41</v>
      </c>
      <c r="C423" s="2" t="s">
        <v>135</v>
      </c>
      <c r="D423" s="2" t="s">
        <v>1446</v>
      </c>
      <c r="E423" s="2" t="s">
        <v>1485</v>
      </c>
      <c r="F423" s="2" t="s">
        <v>244</v>
      </c>
      <c r="G423" s="22" t="s">
        <v>1482</v>
      </c>
      <c r="H423" s="22">
        <v>1</v>
      </c>
      <c r="I423" s="2">
        <v>1</v>
      </c>
      <c r="K423" s="2">
        <v>50</v>
      </c>
      <c r="L423" s="11">
        <v>41843</v>
      </c>
      <c r="M423" s="2">
        <v>2014</v>
      </c>
      <c r="N423" s="2" t="s">
        <v>517</v>
      </c>
      <c r="O423" s="2" t="s">
        <v>244</v>
      </c>
      <c r="Q423" s="9">
        <v>9</v>
      </c>
      <c r="R423" s="2" t="s">
        <v>250</v>
      </c>
      <c r="S423" s="22" t="s">
        <v>516</v>
      </c>
      <c r="T423" s="4" t="s">
        <v>516</v>
      </c>
      <c r="U423" s="4" t="s">
        <v>516</v>
      </c>
      <c r="V423" s="4" t="s">
        <v>516</v>
      </c>
      <c r="W423" s="2">
        <v>10</v>
      </c>
      <c r="X423" s="2" t="s">
        <v>125</v>
      </c>
      <c r="Y423" s="6" t="str">
        <f>VLOOKUP(X423,Spp!A:B,2,FALSE)</f>
        <v>Diodon holocanthus</v>
      </c>
      <c r="Z423" s="7">
        <f t="shared" si="42"/>
        <v>1</v>
      </c>
      <c r="AC423" s="2">
        <v>1</v>
      </c>
      <c r="AU423" s="2">
        <f>VLOOKUP(Y423,Spp!B:C,2,FALSE)</f>
        <v>2.1899999999999999E-2</v>
      </c>
      <c r="AV423" s="2">
        <f>VLOOKUP(Y423,Spp!B:D,3,FALSE)</f>
        <v>3</v>
      </c>
      <c r="AW423" s="2">
        <f t="shared" si="43"/>
        <v>42.7734375</v>
      </c>
      <c r="AX423" s="2">
        <f t="shared" si="44"/>
        <v>0.85546875</v>
      </c>
      <c r="AY423" s="2">
        <f t="shared" si="45"/>
        <v>8.5546875</v>
      </c>
      <c r="AZ423" s="2">
        <f t="shared" si="46"/>
        <v>8.5546874999999998E-3</v>
      </c>
      <c r="BA423" s="2">
        <f t="shared" si="47"/>
        <v>0.1</v>
      </c>
      <c r="BB423" s="2">
        <f t="shared" si="48"/>
        <v>0.02</v>
      </c>
      <c r="BC423" s="2">
        <f>VLOOKUP(Y423,Spp!B:H,7,FALSE)</f>
        <v>3.3</v>
      </c>
      <c r="BD423" s="5" t="str">
        <f>VLOOKUP(Y423,GFQuimbayo!B:C,2,FALSE)</f>
        <v>IN</v>
      </c>
      <c r="BE423" s="5" t="str">
        <f>VLOOKUP(BD423,GFQuimbayo!E:F,2,FALSE)</f>
        <v>Invertebrivores</v>
      </c>
      <c r="BF423" s="2" t="str">
        <f>VLOOKUP(Y423,Spp!B:L,11,FALSE)</f>
        <v>NE</v>
      </c>
    </row>
    <row r="424" spans="1:58">
      <c r="A424" s="2" t="s">
        <v>40</v>
      </c>
      <c r="B424" s="2" t="s">
        <v>41</v>
      </c>
      <c r="C424" s="2" t="s">
        <v>135</v>
      </c>
      <c r="D424" s="2" t="s">
        <v>1446</v>
      </c>
      <c r="E424" s="2" t="s">
        <v>1485</v>
      </c>
      <c r="F424" s="2" t="s">
        <v>244</v>
      </c>
      <c r="G424" s="22" t="s">
        <v>1482</v>
      </c>
      <c r="H424" s="22">
        <v>1</v>
      </c>
      <c r="I424" s="2">
        <v>1</v>
      </c>
      <c r="K424" s="2">
        <v>50</v>
      </c>
      <c r="L424" s="11">
        <v>41843</v>
      </c>
      <c r="M424" s="2">
        <v>2014</v>
      </c>
      <c r="N424" s="2" t="s">
        <v>517</v>
      </c>
      <c r="O424" s="2" t="s">
        <v>244</v>
      </c>
      <c r="Q424" s="9">
        <v>9</v>
      </c>
      <c r="R424" s="2" t="s">
        <v>250</v>
      </c>
      <c r="S424" s="22" t="s">
        <v>516</v>
      </c>
      <c r="T424" s="4" t="s">
        <v>516</v>
      </c>
      <c r="U424" s="4" t="s">
        <v>516</v>
      </c>
      <c r="V424" s="4" t="s">
        <v>516</v>
      </c>
      <c r="W424" s="2">
        <v>10</v>
      </c>
      <c r="X424" s="2" t="s">
        <v>80</v>
      </c>
      <c r="Y424" s="6" t="str">
        <f>VLOOKUP(X424,Spp!A:B,2,FALSE)</f>
        <v>Sufflamen verres</v>
      </c>
      <c r="Z424" s="7">
        <f t="shared" si="42"/>
        <v>3</v>
      </c>
      <c r="AD424" s="2">
        <v>3</v>
      </c>
      <c r="AU424" s="2">
        <f>VLOOKUP(Y424,Spp!B:C,2,FALSE)</f>
        <v>2.4899999999999999E-2</v>
      </c>
      <c r="AV424" s="2">
        <f>VLOOKUP(Y424,Spp!B:D,3,FALSE)</f>
        <v>3.0129999999999999</v>
      </c>
      <c r="AW424" s="2">
        <f t="shared" si="43"/>
        <v>415.52221035732396</v>
      </c>
      <c r="AX424" s="2">
        <f t="shared" si="44"/>
        <v>8.3104442071464799</v>
      </c>
      <c r="AY424" s="2">
        <f t="shared" si="45"/>
        <v>83.104442071464803</v>
      </c>
      <c r="AZ424" s="2">
        <f t="shared" si="46"/>
        <v>8.3104442071464807E-2</v>
      </c>
      <c r="BA424" s="2">
        <f t="shared" si="47"/>
        <v>0.3</v>
      </c>
      <c r="BB424" s="2">
        <f t="shared" si="48"/>
        <v>0.06</v>
      </c>
      <c r="BC424" s="2">
        <f>VLOOKUP(Y424,Spp!B:H,7,FALSE)</f>
        <v>3.3</v>
      </c>
      <c r="BD424" s="5" t="str">
        <f>VLOOKUP(Y424,GFQuimbayo!B:C,2,FALSE)</f>
        <v>IN</v>
      </c>
      <c r="BE424" s="5" t="str">
        <f>VLOOKUP(BD424,GFQuimbayo!E:F,2,FALSE)</f>
        <v>Invertebrivores</v>
      </c>
      <c r="BF424" s="2" t="str">
        <f>VLOOKUP(Y424,Spp!B:L,11,FALSE)</f>
        <v>LC</v>
      </c>
    </row>
    <row r="425" spans="1:58">
      <c r="A425" s="2" t="s">
        <v>40</v>
      </c>
      <c r="B425" s="2" t="s">
        <v>41</v>
      </c>
      <c r="C425" s="2" t="s">
        <v>135</v>
      </c>
      <c r="D425" s="2" t="s">
        <v>1446</v>
      </c>
      <c r="E425" s="2" t="s">
        <v>1485</v>
      </c>
      <c r="F425" s="2" t="s">
        <v>244</v>
      </c>
      <c r="G425" s="22" t="s">
        <v>1482</v>
      </c>
      <c r="H425" s="22">
        <v>2</v>
      </c>
      <c r="I425" s="2">
        <v>2</v>
      </c>
      <c r="K425" s="2">
        <v>50</v>
      </c>
      <c r="L425" s="11">
        <v>41843</v>
      </c>
      <c r="M425" s="2">
        <v>2014</v>
      </c>
      <c r="N425" s="2" t="s">
        <v>517</v>
      </c>
      <c r="O425" s="2" t="s">
        <v>244</v>
      </c>
      <c r="Q425" s="9">
        <v>9</v>
      </c>
      <c r="R425" s="2" t="s">
        <v>250</v>
      </c>
      <c r="S425" s="22" t="s">
        <v>516</v>
      </c>
      <c r="T425" s="4" t="s">
        <v>516</v>
      </c>
      <c r="U425" s="4" t="s">
        <v>516</v>
      </c>
      <c r="V425" s="4" t="s">
        <v>516</v>
      </c>
      <c r="W425" s="2">
        <v>10</v>
      </c>
      <c r="X425" s="2" t="s">
        <v>109</v>
      </c>
      <c r="Y425" s="6" t="str">
        <f>VLOOKUP(X425,Spp!A:B,2,FALSE)</f>
        <v>Chromis atrilobata</v>
      </c>
      <c r="Z425" s="7">
        <f t="shared" si="42"/>
        <v>300</v>
      </c>
      <c r="AA425" s="2">
        <v>300</v>
      </c>
      <c r="AU425" s="2">
        <f>VLOOKUP(Y425,Spp!B:C,2,FALSE)</f>
        <v>5.2300000000000003E-3</v>
      </c>
      <c r="AV425" s="2">
        <f>VLOOKUP(Y425,Spp!B:D,3,FALSE)</f>
        <v>3.41655</v>
      </c>
      <c r="AW425" s="2">
        <f t="shared" si="43"/>
        <v>35.909129749562062</v>
      </c>
      <c r="AX425" s="2">
        <f t="shared" si="44"/>
        <v>0.71818259499124126</v>
      </c>
      <c r="AY425" s="2">
        <f t="shared" si="45"/>
        <v>7.1818259499124126</v>
      </c>
      <c r="AZ425" s="2">
        <f t="shared" si="46"/>
        <v>7.1818259499124128E-3</v>
      </c>
      <c r="BA425" s="2">
        <f t="shared" si="47"/>
        <v>30</v>
      </c>
      <c r="BB425" s="2">
        <f t="shared" si="48"/>
        <v>6</v>
      </c>
      <c r="BC425" s="2">
        <f>VLOOKUP(Y425,Spp!B:H,7,FALSE)</f>
        <v>3.4</v>
      </c>
      <c r="BD425" s="5" t="str">
        <f>VLOOKUP(Y425,GFQuimbayo!B:C,2,FALSE)</f>
        <v>PK</v>
      </c>
      <c r="BE425" s="5" t="str">
        <f>VLOOKUP(BD425,GFQuimbayo!E:F,2,FALSE)</f>
        <v>Planktivores</v>
      </c>
      <c r="BF425" s="2" t="str">
        <f>VLOOKUP(Y425,Spp!B:L,11,FALSE)</f>
        <v>LC</v>
      </c>
    </row>
    <row r="426" spans="1:58">
      <c r="A426" s="2" t="s">
        <v>40</v>
      </c>
      <c r="B426" s="2" t="s">
        <v>41</v>
      </c>
      <c r="C426" s="2" t="s">
        <v>135</v>
      </c>
      <c r="D426" s="2" t="s">
        <v>1446</v>
      </c>
      <c r="E426" s="2" t="s">
        <v>1485</v>
      </c>
      <c r="F426" s="2" t="s">
        <v>244</v>
      </c>
      <c r="G426" s="22" t="s">
        <v>1482</v>
      </c>
      <c r="H426" s="22">
        <v>2</v>
      </c>
      <c r="I426" s="2">
        <v>2</v>
      </c>
      <c r="K426" s="2">
        <v>50</v>
      </c>
      <c r="L426" s="11">
        <v>41843</v>
      </c>
      <c r="M426" s="2">
        <v>2014</v>
      </c>
      <c r="N426" s="2" t="s">
        <v>517</v>
      </c>
      <c r="O426" s="2" t="s">
        <v>244</v>
      </c>
      <c r="Q426" s="9">
        <v>9</v>
      </c>
      <c r="R426" s="2" t="s">
        <v>250</v>
      </c>
      <c r="S426" s="22" t="s">
        <v>516</v>
      </c>
      <c r="T426" s="4" t="s">
        <v>516</v>
      </c>
      <c r="U426" s="4" t="s">
        <v>516</v>
      </c>
      <c r="V426" s="4" t="s">
        <v>516</v>
      </c>
      <c r="W426" s="2">
        <v>10</v>
      </c>
      <c r="X426" s="2" t="s">
        <v>72</v>
      </c>
      <c r="Y426" s="6" t="str">
        <f>VLOOKUP(X426,Spp!A:B,2,FALSE)</f>
        <v>Scarus ghobban</v>
      </c>
      <c r="Z426" s="7">
        <f t="shared" si="42"/>
        <v>8</v>
      </c>
      <c r="AC426" s="2">
        <v>8</v>
      </c>
      <c r="AU426" s="2">
        <f>VLOOKUP(Y426,Spp!B:C,2,FALSE)</f>
        <v>2.3300000000000001E-2</v>
      </c>
      <c r="AV426" s="2">
        <f>VLOOKUP(Y426,Spp!B:D,3,FALSE)</f>
        <v>2.919</v>
      </c>
      <c r="AW426" s="2">
        <f t="shared" si="43"/>
        <v>296.70593664316732</v>
      </c>
      <c r="AX426" s="2">
        <f t="shared" si="44"/>
        <v>5.9341187328633467</v>
      </c>
      <c r="AY426" s="2">
        <f t="shared" si="45"/>
        <v>59.341187328633467</v>
      </c>
      <c r="AZ426" s="2">
        <f t="shared" si="46"/>
        <v>5.9341187328633464E-2</v>
      </c>
      <c r="BA426" s="2">
        <f t="shared" si="47"/>
        <v>0.8</v>
      </c>
      <c r="BB426" s="2">
        <f t="shared" si="48"/>
        <v>0.16</v>
      </c>
      <c r="BC426" s="2">
        <f>VLOOKUP(Y426,Spp!B:H,7,FALSE)</f>
        <v>2</v>
      </c>
      <c r="BD426" s="5" t="str">
        <f>VLOOKUP(Y426,GFQuimbayo!B:C,2,FALSE)</f>
        <v>HM</v>
      </c>
      <c r="BE426" s="5" t="str">
        <f>VLOOKUP(BD426,GFQuimbayo!E:F,2,FALSE)</f>
        <v>Macroalgae feeders</v>
      </c>
      <c r="BF426" s="2" t="str">
        <f>VLOOKUP(Y426,Spp!B:L,11,FALSE)</f>
        <v>LC</v>
      </c>
    </row>
    <row r="427" spans="1:58">
      <c r="A427" s="2" t="s">
        <v>40</v>
      </c>
      <c r="B427" s="2" t="s">
        <v>41</v>
      </c>
      <c r="C427" s="2" t="s">
        <v>135</v>
      </c>
      <c r="D427" s="2" t="s">
        <v>1446</v>
      </c>
      <c r="E427" s="2" t="s">
        <v>1485</v>
      </c>
      <c r="F427" s="2" t="s">
        <v>244</v>
      </c>
      <c r="G427" s="22" t="s">
        <v>1482</v>
      </c>
      <c r="H427" s="22">
        <v>2</v>
      </c>
      <c r="I427" s="2">
        <v>2</v>
      </c>
      <c r="K427" s="2">
        <v>50</v>
      </c>
      <c r="L427" s="11">
        <v>41843</v>
      </c>
      <c r="M427" s="2">
        <v>2014</v>
      </c>
      <c r="N427" s="2" t="s">
        <v>517</v>
      </c>
      <c r="O427" s="2" t="s">
        <v>244</v>
      </c>
      <c r="Q427" s="9">
        <v>9</v>
      </c>
      <c r="R427" s="2" t="s">
        <v>250</v>
      </c>
      <c r="S427" s="22" t="s">
        <v>516</v>
      </c>
      <c r="T427" s="4" t="s">
        <v>516</v>
      </c>
      <c r="U427" s="4" t="s">
        <v>516</v>
      </c>
      <c r="V427" s="4" t="s">
        <v>516</v>
      </c>
      <c r="W427" s="2">
        <v>10</v>
      </c>
      <c r="X427" s="2" t="s">
        <v>57</v>
      </c>
      <c r="Y427" s="6" t="str">
        <f>VLOOKUP(X427,Spp!A:B,2,FALSE)</f>
        <v>Serranus psittacinus</v>
      </c>
      <c r="Z427" s="7">
        <f t="shared" si="42"/>
        <v>16</v>
      </c>
      <c r="AA427" s="2">
        <v>15</v>
      </c>
      <c r="AB427" s="2">
        <v>1</v>
      </c>
      <c r="AU427" s="2">
        <f>VLOOKUP(Y427,Spp!B:C,2,FALSE)</f>
        <v>1.9300000000000001E-2</v>
      </c>
      <c r="AV427" s="2">
        <f>VLOOKUP(Y427,Spp!B:D,3,FALSE)</f>
        <v>2.8511000000000002</v>
      </c>
      <c r="AW427" s="2">
        <f t="shared" si="43"/>
        <v>9.9782951486382423</v>
      </c>
      <c r="AX427" s="2">
        <f t="shared" si="44"/>
        <v>0.19956590297276486</v>
      </c>
      <c r="AY427" s="2">
        <f t="shared" si="45"/>
        <v>1.9956590297276486</v>
      </c>
      <c r="AZ427" s="2">
        <f t="shared" si="46"/>
        <v>1.9956590297276486E-3</v>
      </c>
      <c r="BA427" s="2">
        <f t="shared" si="47"/>
        <v>1.6</v>
      </c>
      <c r="BB427" s="2">
        <f t="shared" si="48"/>
        <v>0.32</v>
      </c>
      <c r="BC427" s="2">
        <f>VLOOKUP(Y427,Spp!B:H,7,FALSE)</f>
        <v>3.6</v>
      </c>
      <c r="BD427" s="5" t="str">
        <f>VLOOKUP(Y427,GFQuimbayo!B:C,2,FALSE)</f>
        <v>PS</v>
      </c>
      <c r="BE427" s="5" t="str">
        <f>VLOOKUP(BD427,GFQuimbayo!E:F,2,FALSE)</f>
        <v>Piscivores</v>
      </c>
      <c r="BF427" s="2" t="str">
        <f>VLOOKUP(Y427,Spp!B:L,11,FALSE)</f>
        <v>LC</v>
      </c>
    </row>
    <row r="428" spans="1:58">
      <c r="A428" s="2" t="s">
        <v>40</v>
      </c>
      <c r="B428" s="2" t="s">
        <v>41</v>
      </c>
      <c r="C428" s="2" t="s">
        <v>135</v>
      </c>
      <c r="D428" s="2" t="s">
        <v>1446</v>
      </c>
      <c r="E428" s="2" t="s">
        <v>1485</v>
      </c>
      <c r="F428" s="2" t="s">
        <v>244</v>
      </c>
      <c r="G428" s="22" t="s">
        <v>1482</v>
      </c>
      <c r="H428" s="22">
        <v>2</v>
      </c>
      <c r="I428" s="2">
        <v>2</v>
      </c>
      <c r="K428" s="2">
        <v>50</v>
      </c>
      <c r="L428" s="11">
        <v>41843</v>
      </c>
      <c r="M428" s="2">
        <v>2014</v>
      </c>
      <c r="N428" s="2" t="s">
        <v>517</v>
      </c>
      <c r="O428" s="2" t="s">
        <v>244</v>
      </c>
      <c r="Q428" s="9">
        <v>9</v>
      </c>
      <c r="R428" s="2" t="s">
        <v>250</v>
      </c>
      <c r="S428" s="22" t="s">
        <v>516</v>
      </c>
      <c r="T428" s="4" t="s">
        <v>516</v>
      </c>
      <c r="U428" s="4" t="s">
        <v>516</v>
      </c>
      <c r="V428" s="4" t="s">
        <v>516</v>
      </c>
      <c r="W428" s="2">
        <v>10</v>
      </c>
      <c r="X428" s="2" t="s">
        <v>115</v>
      </c>
      <c r="Y428" s="6" t="str">
        <f>VLOOKUP(X428,Spp!A:B,2,FALSE)</f>
        <v>Pomacanthus zonipectus</v>
      </c>
      <c r="Z428" s="7">
        <f t="shared" si="42"/>
        <v>2</v>
      </c>
      <c r="AB428" s="2">
        <v>1</v>
      </c>
      <c r="AE428" s="2">
        <v>1</v>
      </c>
      <c r="AU428" s="2">
        <f>VLOOKUP(Y428,Spp!B:C,2,FALSE)</f>
        <v>1.9300000000000001E-2</v>
      </c>
      <c r="AV428" s="2">
        <f>VLOOKUP(Y428,Spp!B:D,3,FALSE)</f>
        <v>2.9695999999999998</v>
      </c>
      <c r="AW428" s="2">
        <f t="shared" si="43"/>
        <v>281.10969983688761</v>
      </c>
      <c r="AX428" s="2">
        <f t="shared" si="44"/>
        <v>5.6221939967377521</v>
      </c>
      <c r="AY428" s="2">
        <f t="shared" si="45"/>
        <v>56.221939967377523</v>
      </c>
      <c r="AZ428" s="2">
        <f t="shared" si="46"/>
        <v>5.6221939967377524E-2</v>
      </c>
      <c r="BA428" s="2">
        <f t="shared" si="47"/>
        <v>0.2</v>
      </c>
      <c r="BB428" s="2">
        <f t="shared" si="48"/>
        <v>0.04</v>
      </c>
      <c r="BC428" s="2">
        <f>VLOOKUP(Y428,Spp!B:H,7,FALSE)</f>
        <v>3.1</v>
      </c>
      <c r="BD428" s="5" t="str">
        <f>VLOOKUP(Y428,GFQuimbayo!B:C,2,FALSE)</f>
        <v>IN</v>
      </c>
      <c r="BE428" s="5" t="str">
        <f>VLOOKUP(BD428,GFQuimbayo!E:F,2,FALSE)</f>
        <v>Invertebrivores</v>
      </c>
      <c r="BF428" s="2" t="str">
        <f>VLOOKUP(Y428,Spp!B:L,11,FALSE)</f>
        <v>LC</v>
      </c>
    </row>
    <row r="429" spans="1:58">
      <c r="A429" s="2" t="s">
        <v>40</v>
      </c>
      <c r="B429" s="2" t="s">
        <v>41</v>
      </c>
      <c r="C429" s="2" t="s">
        <v>135</v>
      </c>
      <c r="D429" s="2" t="s">
        <v>1446</v>
      </c>
      <c r="E429" s="2" t="s">
        <v>1485</v>
      </c>
      <c r="F429" s="2" t="s">
        <v>244</v>
      </c>
      <c r="G429" s="22" t="s">
        <v>1482</v>
      </c>
      <c r="H429" s="22">
        <v>2</v>
      </c>
      <c r="I429" s="2">
        <v>2</v>
      </c>
      <c r="K429" s="2">
        <v>50</v>
      </c>
      <c r="L429" s="11">
        <v>41843</v>
      </c>
      <c r="M429" s="2">
        <v>2014</v>
      </c>
      <c r="N429" s="2" t="s">
        <v>517</v>
      </c>
      <c r="O429" s="2" t="s">
        <v>244</v>
      </c>
      <c r="Q429" s="9">
        <v>9</v>
      </c>
      <c r="R429" s="2" t="s">
        <v>250</v>
      </c>
      <c r="S429" s="22" t="s">
        <v>516</v>
      </c>
      <c r="T429" s="4" t="s">
        <v>516</v>
      </c>
      <c r="U429" s="4" t="s">
        <v>516</v>
      </c>
      <c r="V429" s="4" t="s">
        <v>516</v>
      </c>
      <c r="W429" s="2">
        <v>10</v>
      </c>
      <c r="X429" s="2" t="s">
        <v>80</v>
      </c>
      <c r="Y429" s="6" t="str">
        <f>VLOOKUP(X429,Spp!A:B,2,FALSE)</f>
        <v>Sufflamen verres</v>
      </c>
      <c r="Z429" s="7">
        <f t="shared" si="42"/>
        <v>14</v>
      </c>
      <c r="AD429" s="2">
        <v>2</v>
      </c>
      <c r="AE429" s="2">
        <v>12</v>
      </c>
      <c r="AU429" s="2">
        <f>VLOOKUP(Y429,Spp!B:C,2,FALSE)</f>
        <v>2.4899999999999999E-2</v>
      </c>
      <c r="AV429" s="2">
        <f>VLOOKUP(Y429,Spp!B:D,3,FALSE)</f>
        <v>3.0129999999999999</v>
      </c>
      <c r="AW429" s="2">
        <f t="shared" si="43"/>
        <v>5145.2756437520766</v>
      </c>
      <c r="AX429" s="2">
        <f t="shared" si="44"/>
        <v>102.90551287504154</v>
      </c>
      <c r="AY429" s="2">
        <f t="shared" si="45"/>
        <v>1029.0551287504154</v>
      </c>
      <c r="AZ429" s="2">
        <f t="shared" si="46"/>
        <v>1.0290551287504155</v>
      </c>
      <c r="BA429" s="2">
        <f t="shared" si="47"/>
        <v>1.4</v>
      </c>
      <c r="BB429" s="2">
        <f t="shared" si="48"/>
        <v>0.28000000000000003</v>
      </c>
      <c r="BC429" s="2">
        <f>VLOOKUP(Y429,Spp!B:H,7,FALSE)</f>
        <v>3.3</v>
      </c>
      <c r="BD429" s="5" t="str">
        <f>VLOOKUP(Y429,GFQuimbayo!B:C,2,FALSE)</f>
        <v>IN</v>
      </c>
      <c r="BE429" s="5" t="str">
        <f>VLOOKUP(BD429,GFQuimbayo!E:F,2,FALSE)</f>
        <v>Invertebrivores</v>
      </c>
      <c r="BF429" s="2" t="str">
        <f>VLOOKUP(Y429,Spp!B:L,11,FALSE)</f>
        <v>LC</v>
      </c>
    </row>
    <row r="430" spans="1:58">
      <c r="A430" s="2" t="s">
        <v>40</v>
      </c>
      <c r="B430" s="2" t="s">
        <v>41</v>
      </c>
      <c r="C430" s="2" t="s">
        <v>135</v>
      </c>
      <c r="D430" s="2" t="s">
        <v>1446</v>
      </c>
      <c r="E430" s="2" t="s">
        <v>1485</v>
      </c>
      <c r="F430" s="2" t="s">
        <v>244</v>
      </c>
      <c r="G430" s="22" t="s">
        <v>1482</v>
      </c>
      <c r="H430" s="22">
        <v>2</v>
      </c>
      <c r="I430" s="2">
        <v>2</v>
      </c>
      <c r="K430" s="2">
        <v>50</v>
      </c>
      <c r="L430" s="11">
        <v>41843</v>
      </c>
      <c r="M430" s="2">
        <v>2014</v>
      </c>
      <c r="N430" s="2" t="s">
        <v>517</v>
      </c>
      <c r="O430" s="2" t="s">
        <v>244</v>
      </c>
      <c r="Q430" s="9">
        <v>9</v>
      </c>
      <c r="R430" s="2" t="s">
        <v>250</v>
      </c>
      <c r="S430" s="22" t="s">
        <v>516</v>
      </c>
      <c r="T430" s="4" t="s">
        <v>516</v>
      </c>
      <c r="U430" s="4" t="s">
        <v>516</v>
      </c>
      <c r="V430" s="4" t="s">
        <v>516</v>
      </c>
      <c r="W430" s="2">
        <v>10</v>
      </c>
      <c r="X430" s="2" t="s">
        <v>265</v>
      </c>
      <c r="Y430" s="6" t="str">
        <f>VLOOKUP(X430,Spp!A:B,2,FALSE)</f>
        <v>Bodianus diplotaenia</v>
      </c>
      <c r="Z430" s="7">
        <f t="shared" si="42"/>
        <v>2</v>
      </c>
      <c r="AB430" s="2">
        <v>2</v>
      </c>
      <c r="AU430" s="2">
        <f>VLOOKUP(Y430,Spp!B:C,2,FALSE)</f>
        <v>2.01E-2</v>
      </c>
      <c r="AV430" s="2">
        <f>VLOOKUP(Y430,Spp!B:D,3,FALSE)</f>
        <v>2.9992000000000001</v>
      </c>
      <c r="AW430" s="2">
        <f t="shared" si="43"/>
        <v>16.932059824155317</v>
      </c>
      <c r="AX430" s="2">
        <f t="shared" si="44"/>
        <v>0.33864119648310637</v>
      </c>
      <c r="AY430" s="2">
        <f t="shared" si="45"/>
        <v>3.3864119648310638</v>
      </c>
      <c r="AZ430" s="2">
        <f t="shared" si="46"/>
        <v>3.3864119648310638E-3</v>
      </c>
      <c r="BA430" s="2">
        <f t="shared" si="47"/>
        <v>0.2</v>
      </c>
      <c r="BB430" s="2">
        <f t="shared" si="48"/>
        <v>0.04</v>
      </c>
      <c r="BC430" s="2">
        <f>VLOOKUP(Y430,Spp!B:H,7,FALSE)</f>
        <v>3.4</v>
      </c>
      <c r="BD430" s="5" t="str">
        <f>VLOOKUP(Y430,GFQuimbayo!B:C,2,FALSE)</f>
        <v>IN</v>
      </c>
      <c r="BE430" s="5" t="str">
        <f>VLOOKUP(BD430,GFQuimbayo!E:F,2,FALSE)</f>
        <v>Invertebrivores</v>
      </c>
      <c r="BF430" s="2" t="str">
        <f>VLOOKUP(Y430,Spp!B:L,11,FALSE)</f>
        <v>LC</v>
      </c>
    </row>
    <row r="431" spans="1:58">
      <c r="A431" s="2" t="s">
        <v>40</v>
      </c>
      <c r="B431" s="2" t="s">
        <v>41</v>
      </c>
      <c r="C431" s="2" t="s">
        <v>135</v>
      </c>
      <c r="D431" s="2" t="s">
        <v>1446</v>
      </c>
      <c r="E431" s="2" t="s">
        <v>1485</v>
      </c>
      <c r="F431" s="2" t="s">
        <v>244</v>
      </c>
      <c r="G431" s="22" t="s">
        <v>1482</v>
      </c>
      <c r="H431" s="22">
        <v>2</v>
      </c>
      <c r="I431" s="2">
        <v>2</v>
      </c>
      <c r="K431" s="2">
        <v>50</v>
      </c>
      <c r="L431" s="11">
        <v>41843</v>
      </c>
      <c r="M431" s="2">
        <v>2014</v>
      </c>
      <c r="N431" s="2" t="s">
        <v>517</v>
      </c>
      <c r="O431" s="2" t="s">
        <v>244</v>
      </c>
      <c r="Q431" s="9">
        <v>9</v>
      </c>
      <c r="R431" s="2" t="s">
        <v>250</v>
      </c>
      <c r="S431" s="22" t="s">
        <v>516</v>
      </c>
      <c r="T431" s="4" t="s">
        <v>516</v>
      </c>
      <c r="U431" s="4" t="s">
        <v>516</v>
      </c>
      <c r="V431" s="4" t="s">
        <v>516</v>
      </c>
      <c r="W431" s="2">
        <v>10</v>
      </c>
      <c r="X431" s="2" t="s">
        <v>107</v>
      </c>
      <c r="Y431" s="6" t="str">
        <f>VLOOKUP(X431,Spp!A:B,2,FALSE)</f>
        <v>Thalassoma lucasanum</v>
      </c>
      <c r="Z431" s="7">
        <f t="shared" si="42"/>
        <v>30</v>
      </c>
      <c r="AB431" s="2">
        <v>30</v>
      </c>
      <c r="AU431" s="2">
        <f>VLOOKUP(Y431,Spp!B:C,2,FALSE)</f>
        <v>1.261E-2</v>
      </c>
      <c r="AV431" s="2">
        <f>VLOOKUP(Y431,Spp!B:D,3,FALSE)</f>
        <v>2.8782999999999999</v>
      </c>
      <c r="AW431" s="2">
        <f t="shared" si="43"/>
        <v>124.88928398378518</v>
      </c>
      <c r="AX431" s="2">
        <f t="shared" si="44"/>
        <v>2.4977856796757036</v>
      </c>
      <c r="AY431" s="2">
        <f t="shared" si="45"/>
        <v>24.977856796757038</v>
      </c>
      <c r="AZ431" s="2">
        <f t="shared" si="46"/>
        <v>2.4977856796757038E-2</v>
      </c>
      <c r="BA431" s="2">
        <f t="shared" si="47"/>
        <v>3</v>
      </c>
      <c r="BB431" s="2">
        <f t="shared" si="48"/>
        <v>0.6</v>
      </c>
      <c r="BC431" s="2">
        <f>VLOOKUP(Y431,Spp!B:H,7,FALSE)</f>
        <v>3.5</v>
      </c>
      <c r="BD431" s="5" t="str">
        <f>VLOOKUP(Y431,GFQuimbayo!B:C,2,FALSE)</f>
        <v>IN</v>
      </c>
      <c r="BE431" s="5" t="str">
        <f>VLOOKUP(BD431,GFQuimbayo!E:F,2,FALSE)</f>
        <v>Invertebrivores</v>
      </c>
      <c r="BF431" s="2" t="str">
        <f>VLOOKUP(Y431,Spp!B:L,11,FALSE)</f>
        <v>LC</v>
      </c>
    </row>
    <row r="432" spans="1:58">
      <c r="A432" s="2" t="s">
        <v>40</v>
      </c>
      <c r="B432" s="2" t="s">
        <v>41</v>
      </c>
      <c r="C432" s="2" t="s">
        <v>135</v>
      </c>
      <c r="D432" s="2" t="s">
        <v>1446</v>
      </c>
      <c r="E432" s="2" t="s">
        <v>1485</v>
      </c>
      <c r="F432" s="2" t="s">
        <v>244</v>
      </c>
      <c r="G432" s="22" t="s">
        <v>1482</v>
      </c>
      <c r="H432" s="22">
        <v>2</v>
      </c>
      <c r="I432" s="2">
        <v>2</v>
      </c>
      <c r="K432" s="2">
        <v>50</v>
      </c>
      <c r="L432" s="11">
        <v>41843</v>
      </c>
      <c r="M432" s="2">
        <v>2014</v>
      </c>
      <c r="N432" s="2" t="s">
        <v>517</v>
      </c>
      <c r="O432" s="2" t="s">
        <v>244</v>
      </c>
      <c r="Q432" s="9">
        <v>9</v>
      </c>
      <c r="R432" s="2" t="s">
        <v>250</v>
      </c>
      <c r="S432" s="22" t="s">
        <v>516</v>
      </c>
      <c r="T432" s="4" t="s">
        <v>516</v>
      </c>
      <c r="U432" s="4" t="s">
        <v>516</v>
      </c>
      <c r="V432" s="4" t="s">
        <v>516</v>
      </c>
      <c r="W432" s="2">
        <v>10</v>
      </c>
      <c r="X432" s="2" t="s">
        <v>101</v>
      </c>
      <c r="Y432" s="6" t="str">
        <f>VLOOKUP(X432,Spp!A:B,2,FALSE)</f>
        <v>Caranx caballus</v>
      </c>
      <c r="Z432" s="7">
        <f t="shared" si="42"/>
        <v>2</v>
      </c>
      <c r="AF432" s="2">
        <v>2</v>
      </c>
      <c r="AU432" s="2">
        <f>VLOOKUP(Y432,Spp!B:C,2,FALSE)</f>
        <v>2.5000000000000001E-2</v>
      </c>
      <c r="AV432" s="2">
        <f>VLOOKUP(Y432,Spp!B:D,3,FALSE)</f>
        <v>3</v>
      </c>
      <c r="AW432" s="2">
        <f t="shared" si="43"/>
        <v>2143.75</v>
      </c>
      <c r="AX432" s="2">
        <f t="shared" si="44"/>
        <v>42.875</v>
      </c>
      <c r="AY432" s="2">
        <f t="shared" si="45"/>
        <v>428.75</v>
      </c>
      <c r="AZ432" s="2">
        <f t="shared" si="46"/>
        <v>0.42875000000000002</v>
      </c>
      <c r="BA432" s="2">
        <f t="shared" si="47"/>
        <v>0.2</v>
      </c>
      <c r="BB432" s="2">
        <f t="shared" si="48"/>
        <v>0.04</v>
      </c>
      <c r="BC432" s="2">
        <f>VLOOKUP(Y432,Spp!B:H,7,FALSE)</f>
        <v>4</v>
      </c>
      <c r="BD432" s="5" t="str">
        <f>VLOOKUP(Y432,GFQuimbayo!B:C,2,FALSE)</f>
        <v>PS</v>
      </c>
      <c r="BE432" s="5" t="str">
        <f>VLOOKUP(BD432,GFQuimbayo!E:F,2,FALSE)</f>
        <v>Piscivores</v>
      </c>
      <c r="BF432" s="2" t="str">
        <f>VLOOKUP(Y432,Spp!B:L,11,FALSE)</f>
        <v>LC</v>
      </c>
    </row>
    <row r="433" spans="1:58">
      <c r="A433" s="2" t="s">
        <v>40</v>
      </c>
      <c r="B433" s="2" t="s">
        <v>41</v>
      </c>
      <c r="C433" s="2" t="s">
        <v>135</v>
      </c>
      <c r="D433" s="2" t="s">
        <v>1446</v>
      </c>
      <c r="E433" s="2" t="s">
        <v>1485</v>
      </c>
      <c r="F433" s="2" t="s">
        <v>244</v>
      </c>
      <c r="G433" s="22" t="s">
        <v>1482</v>
      </c>
      <c r="H433" s="22">
        <v>2</v>
      </c>
      <c r="I433" s="2">
        <v>2</v>
      </c>
      <c r="K433" s="2">
        <v>50</v>
      </c>
      <c r="L433" s="11">
        <v>41843</v>
      </c>
      <c r="M433" s="2">
        <v>2014</v>
      </c>
      <c r="N433" s="2" t="s">
        <v>517</v>
      </c>
      <c r="O433" s="2" t="s">
        <v>244</v>
      </c>
      <c r="Q433" s="9">
        <v>9</v>
      </c>
      <c r="R433" s="2" t="s">
        <v>250</v>
      </c>
      <c r="S433" s="22" t="s">
        <v>516</v>
      </c>
      <c r="T433" s="4" t="s">
        <v>516</v>
      </c>
      <c r="U433" s="4" t="s">
        <v>516</v>
      </c>
      <c r="V433" s="4" t="s">
        <v>516</v>
      </c>
      <c r="W433" s="2">
        <v>10</v>
      </c>
      <c r="X433" s="2" t="s">
        <v>251</v>
      </c>
      <c r="Y433" s="6" t="str">
        <f>VLOOKUP(X433,Spp!A:B,2,FALSE)</f>
        <v>Holacanthus passer</v>
      </c>
      <c r="Z433" s="7">
        <f t="shared" si="42"/>
        <v>2</v>
      </c>
      <c r="AC433" s="2">
        <v>2</v>
      </c>
      <c r="AU433" s="2">
        <f>VLOOKUP(Y433,Spp!B:C,2,FALSE)</f>
        <v>2.7130000000000001E-2</v>
      </c>
      <c r="AV433" s="2">
        <f>VLOOKUP(Y433,Spp!B:D,3,FALSE)</f>
        <v>3.0842299999999998</v>
      </c>
      <c r="AW433" s="2">
        <f t="shared" si="43"/>
        <v>131.09995989833121</v>
      </c>
      <c r="AX433" s="2">
        <f t="shared" si="44"/>
        <v>2.6219991979666242</v>
      </c>
      <c r="AY433" s="2">
        <f t="shared" si="45"/>
        <v>26.21999197966624</v>
      </c>
      <c r="AZ433" s="2">
        <f t="shared" si="46"/>
        <v>2.6219991979666239E-2</v>
      </c>
      <c r="BA433" s="2">
        <f t="shared" si="47"/>
        <v>0.2</v>
      </c>
      <c r="BB433" s="2">
        <f t="shared" si="48"/>
        <v>0.04</v>
      </c>
      <c r="BC433" s="2">
        <f>VLOOKUP(Y433,Spp!B:H,7,FALSE)</f>
        <v>2.6</v>
      </c>
      <c r="BD433" s="5" t="str">
        <f>VLOOKUP(Y433,GFQuimbayo!B:C,2,FALSE)</f>
        <v>IN</v>
      </c>
      <c r="BE433" s="5" t="str">
        <f>VLOOKUP(BD433,GFQuimbayo!E:F,2,FALSE)</f>
        <v>Invertebrivores</v>
      </c>
      <c r="BF433" s="2" t="str">
        <f>VLOOKUP(Y433,Spp!B:L,11,FALSE)</f>
        <v>LC</v>
      </c>
    </row>
    <row r="434" spans="1:58">
      <c r="A434" s="2" t="s">
        <v>40</v>
      </c>
      <c r="B434" s="2" t="s">
        <v>41</v>
      </c>
      <c r="C434" s="2" t="s">
        <v>135</v>
      </c>
      <c r="D434" s="2" t="s">
        <v>1446</v>
      </c>
      <c r="E434" s="2" t="s">
        <v>1485</v>
      </c>
      <c r="F434" s="2" t="s">
        <v>244</v>
      </c>
      <c r="G434" s="22" t="s">
        <v>1482</v>
      </c>
      <c r="H434" s="22">
        <v>2</v>
      </c>
      <c r="I434" s="2">
        <v>2</v>
      </c>
      <c r="K434" s="2">
        <v>50</v>
      </c>
      <c r="L434" s="11">
        <v>41843</v>
      </c>
      <c r="M434" s="2">
        <v>2014</v>
      </c>
      <c r="N434" s="2" t="s">
        <v>517</v>
      </c>
      <c r="O434" s="2" t="s">
        <v>244</v>
      </c>
      <c r="Q434" s="9">
        <v>9</v>
      </c>
      <c r="R434" s="2" t="s">
        <v>250</v>
      </c>
      <c r="S434" s="22" t="s">
        <v>516</v>
      </c>
      <c r="T434" s="4" t="s">
        <v>516</v>
      </c>
      <c r="U434" s="4" t="s">
        <v>516</v>
      </c>
      <c r="V434" s="4" t="s">
        <v>516</v>
      </c>
      <c r="W434" s="2">
        <v>10</v>
      </c>
      <c r="X434" s="2" t="s">
        <v>121</v>
      </c>
      <c r="Y434" s="6" t="str">
        <f>VLOOKUP(X434,Spp!A:B,2,FALSE)</f>
        <v>Scarus rubroviolaceus</v>
      </c>
      <c r="Z434" s="7">
        <f t="shared" si="42"/>
        <v>2</v>
      </c>
      <c r="AE434" s="2">
        <v>2</v>
      </c>
      <c r="AU434" s="2">
        <f>VLOOKUP(Y434,Spp!B:C,2,FALSE)</f>
        <v>1.3599999999999999E-2</v>
      </c>
      <c r="AV434" s="2">
        <f>VLOOKUP(Y434,Spp!B:D,3,FALSE)</f>
        <v>3.109</v>
      </c>
      <c r="AW434" s="2">
        <f t="shared" si="43"/>
        <v>603.62107019754831</v>
      </c>
      <c r="AX434" s="2">
        <f t="shared" si="44"/>
        <v>12.072421403950965</v>
      </c>
      <c r="AY434" s="2">
        <f t="shared" si="45"/>
        <v>120.72421403950966</v>
      </c>
      <c r="AZ434" s="2">
        <f t="shared" si="46"/>
        <v>0.12072421403950966</v>
      </c>
      <c r="BA434" s="2">
        <f t="shared" si="47"/>
        <v>0.2</v>
      </c>
      <c r="BB434" s="2">
        <f t="shared" si="48"/>
        <v>0.04</v>
      </c>
      <c r="BC434" s="2">
        <f>VLOOKUP(Y434,Spp!B:H,7,FALSE)</f>
        <v>2</v>
      </c>
      <c r="BD434" s="5" t="str">
        <f>VLOOKUP(Y434,GFQuimbayo!B:C,2,FALSE)</f>
        <v>HM</v>
      </c>
      <c r="BE434" s="5" t="str">
        <f>VLOOKUP(BD434,GFQuimbayo!E:F,2,FALSE)</f>
        <v>Macroalgae feeders</v>
      </c>
      <c r="BF434" s="2" t="str">
        <f>VLOOKUP(Y434,Spp!B:L,11,FALSE)</f>
        <v>LC</v>
      </c>
    </row>
    <row r="435" spans="1:58">
      <c r="A435" s="2" t="s">
        <v>40</v>
      </c>
      <c r="B435" s="2" t="s">
        <v>41</v>
      </c>
      <c r="C435" s="2" t="s">
        <v>135</v>
      </c>
      <c r="D435" s="2" t="s">
        <v>1446</v>
      </c>
      <c r="E435" s="2" t="s">
        <v>1485</v>
      </c>
      <c r="F435" s="2" t="s">
        <v>244</v>
      </c>
      <c r="G435" s="22" t="s">
        <v>1482</v>
      </c>
      <c r="H435" s="22">
        <v>2</v>
      </c>
      <c r="I435" s="2">
        <v>2</v>
      </c>
      <c r="K435" s="2">
        <v>50</v>
      </c>
      <c r="L435" s="11">
        <v>41843</v>
      </c>
      <c r="M435" s="2">
        <v>2014</v>
      </c>
      <c r="N435" s="2" t="s">
        <v>517</v>
      </c>
      <c r="O435" s="2" t="s">
        <v>244</v>
      </c>
      <c r="Q435" s="9">
        <v>9</v>
      </c>
      <c r="R435" s="2" t="s">
        <v>250</v>
      </c>
      <c r="S435" s="22" t="s">
        <v>516</v>
      </c>
      <c r="T435" s="4" t="s">
        <v>516</v>
      </c>
      <c r="U435" s="4" t="s">
        <v>516</v>
      </c>
      <c r="V435" s="4" t="s">
        <v>516</v>
      </c>
      <c r="W435" s="2">
        <v>10</v>
      </c>
      <c r="X435" s="2" t="s">
        <v>45</v>
      </c>
      <c r="Y435" s="6" t="str">
        <f>VLOOKUP(X435,Spp!A:B,2,FALSE)</f>
        <v>Canthigaster punctatissima</v>
      </c>
      <c r="Z435" s="7">
        <f t="shared" si="42"/>
        <v>4</v>
      </c>
      <c r="AA435" s="2">
        <v>4</v>
      </c>
      <c r="AU435" s="2">
        <f>VLOOKUP(Y435,Spp!B:C,2,FALSE)</f>
        <v>1.9699999999999999E-2</v>
      </c>
      <c r="AV435" s="2">
        <f>VLOOKUP(Y435,Spp!B:D,3,FALSE)</f>
        <v>2.9174000000000002</v>
      </c>
      <c r="AW435" s="2">
        <f t="shared" si="43"/>
        <v>1.1415012694213549</v>
      </c>
      <c r="AX435" s="2">
        <f t="shared" si="44"/>
        <v>2.2830025388427096E-2</v>
      </c>
      <c r="AY435" s="2">
        <f t="shared" si="45"/>
        <v>0.22830025388427097</v>
      </c>
      <c r="AZ435" s="2">
        <f t="shared" si="46"/>
        <v>2.2830025388427097E-4</v>
      </c>
      <c r="BA435" s="2">
        <f t="shared" si="47"/>
        <v>0.4</v>
      </c>
      <c r="BB435" s="2">
        <f t="shared" si="48"/>
        <v>0.08</v>
      </c>
      <c r="BC435" s="2">
        <f>VLOOKUP(Y435,Spp!B:H,7,FALSE)</f>
        <v>3</v>
      </c>
      <c r="BD435" s="5" t="str">
        <f>VLOOKUP(Y435,GFQuimbayo!B:C,2,FALSE)</f>
        <v>IN</v>
      </c>
      <c r="BE435" s="5" t="str">
        <f>VLOOKUP(BD435,GFQuimbayo!E:F,2,FALSE)</f>
        <v>Invertebrivores</v>
      </c>
      <c r="BF435" s="2" t="str">
        <f>VLOOKUP(Y435,Spp!B:L,11,FALSE)</f>
        <v>LC</v>
      </c>
    </row>
    <row r="436" spans="1:58">
      <c r="A436" s="2" t="s">
        <v>40</v>
      </c>
      <c r="B436" s="2" t="s">
        <v>41</v>
      </c>
      <c r="C436" s="2" t="s">
        <v>135</v>
      </c>
      <c r="D436" s="2" t="s">
        <v>1446</v>
      </c>
      <c r="E436" s="2" t="s">
        <v>1485</v>
      </c>
      <c r="F436" s="2" t="s">
        <v>244</v>
      </c>
      <c r="G436" s="22" t="s">
        <v>1482</v>
      </c>
      <c r="H436" s="22">
        <v>2</v>
      </c>
      <c r="I436" s="2">
        <v>2</v>
      </c>
      <c r="K436" s="2">
        <v>50</v>
      </c>
      <c r="L436" s="11">
        <v>41843</v>
      </c>
      <c r="M436" s="2">
        <v>2014</v>
      </c>
      <c r="N436" s="2" t="s">
        <v>517</v>
      </c>
      <c r="O436" s="2" t="s">
        <v>244</v>
      </c>
      <c r="Q436" s="9">
        <v>9</v>
      </c>
      <c r="R436" s="2" t="s">
        <v>250</v>
      </c>
      <c r="S436" s="22" t="s">
        <v>516</v>
      </c>
      <c r="T436" s="4" t="s">
        <v>516</v>
      </c>
      <c r="U436" s="4" t="s">
        <v>516</v>
      </c>
      <c r="V436" s="4" t="s">
        <v>516</v>
      </c>
      <c r="W436" s="2">
        <v>10</v>
      </c>
      <c r="X436" s="2" t="s">
        <v>64</v>
      </c>
      <c r="Y436" s="6" t="str">
        <f>VLOOKUP(X436,Spp!A:B,2,FALSE)</f>
        <v>Johnrandallia nigrirostris</v>
      </c>
      <c r="Z436" s="7">
        <f t="shared" si="42"/>
        <v>3</v>
      </c>
      <c r="AB436" s="2">
        <v>3</v>
      </c>
      <c r="AU436" s="2">
        <f>VLOOKUP(Y436,Spp!B:C,2,FALSE)</f>
        <v>2.5600000000000001E-2</v>
      </c>
      <c r="AV436" s="2">
        <f>VLOOKUP(Y436,Spp!B:D,3,FALSE)</f>
        <v>3.0005999999999999</v>
      </c>
      <c r="AW436" s="2">
        <f t="shared" si="43"/>
        <v>32.439193401216528</v>
      </c>
      <c r="AX436" s="2">
        <f t="shared" si="44"/>
        <v>0.64878386802433052</v>
      </c>
      <c r="AY436" s="2">
        <f t="shared" si="45"/>
        <v>6.4878386802433052</v>
      </c>
      <c r="AZ436" s="2">
        <f t="shared" si="46"/>
        <v>6.4878386802433054E-3</v>
      </c>
      <c r="BA436" s="2">
        <f t="shared" si="47"/>
        <v>0.3</v>
      </c>
      <c r="BB436" s="2">
        <f t="shared" si="48"/>
        <v>0.06</v>
      </c>
      <c r="BC436" s="2">
        <f>VLOOKUP(Y436,Spp!B:H,7,FALSE)</f>
        <v>3</v>
      </c>
      <c r="BD436" s="5" t="str">
        <f>VLOOKUP(Y436,GFQuimbayo!B:C,2,FALSE)</f>
        <v>IN</v>
      </c>
      <c r="BE436" s="5" t="str">
        <f>VLOOKUP(BD436,GFQuimbayo!E:F,2,FALSE)</f>
        <v>Invertebrivores</v>
      </c>
      <c r="BF436" s="2" t="str">
        <f>VLOOKUP(Y436,Spp!B:L,11,FALSE)</f>
        <v>LC</v>
      </c>
    </row>
    <row r="437" spans="1:58">
      <c r="A437" s="2" t="s">
        <v>40</v>
      </c>
      <c r="B437" s="2" t="s">
        <v>41</v>
      </c>
      <c r="C437" s="2" t="s">
        <v>135</v>
      </c>
      <c r="D437" s="2" t="s">
        <v>1446</v>
      </c>
      <c r="E437" s="2" t="s">
        <v>1485</v>
      </c>
      <c r="F437" s="2" t="s">
        <v>244</v>
      </c>
      <c r="G437" s="22" t="s">
        <v>1482</v>
      </c>
      <c r="H437" s="22">
        <v>2</v>
      </c>
      <c r="I437" s="2">
        <v>2</v>
      </c>
      <c r="K437" s="2">
        <v>50</v>
      </c>
      <c r="L437" s="11">
        <v>41843</v>
      </c>
      <c r="M437" s="2">
        <v>2014</v>
      </c>
      <c r="N437" s="2" t="s">
        <v>517</v>
      </c>
      <c r="O437" s="2" t="s">
        <v>244</v>
      </c>
      <c r="Q437" s="9">
        <v>9</v>
      </c>
      <c r="R437" s="2" t="s">
        <v>250</v>
      </c>
      <c r="S437" s="22" t="s">
        <v>516</v>
      </c>
      <c r="T437" s="4" t="s">
        <v>516</v>
      </c>
      <c r="U437" s="4" t="s">
        <v>516</v>
      </c>
      <c r="V437" s="4" t="s">
        <v>516</v>
      </c>
      <c r="W437" s="2">
        <v>10</v>
      </c>
      <c r="X437" s="2" t="s">
        <v>125</v>
      </c>
      <c r="Y437" s="6" t="str">
        <f>VLOOKUP(X437,Spp!A:B,2,FALSE)</f>
        <v>Diodon holocanthus</v>
      </c>
      <c r="Z437" s="7">
        <f t="shared" si="42"/>
        <v>1</v>
      </c>
      <c r="AC437" s="2">
        <v>1</v>
      </c>
      <c r="AU437" s="2">
        <f>VLOOKUP(Y437,Spp!B:C,2,FALSE)</f>
        <v>2.1899999999999999E-2</v>
      </c>
      <c r="AV437" s="2">
        <f>VLOOKUP(Y437,Spp!B:D,3,FALSE)</f>
        <v>3</v>
      </c>
      <c r="AW437" s="2">
        <f t="shared" si="43"/>
        <v>42.7734375</v>
      </c>
      <c r="AX437" s="2">
        <f t="shared" si="44"/>
        <v>0.85546875</v>
      </c>
      <c r="AY437" s="2">
        <f t="shared" si="45"/>
        <v>8.5546875</v>
      </c>
      <c r="AZ437" s="2">
        <f t="shared" si="46"/>
        <v>8.5546874999999998E-3</v>
      </c>
      <c r="BA437" s="2">
        <f t="shared" si="47"/>
        <v>0.1</v>
      </c>
      <c r="BB437" s="2">
        <f t="shared" si="48"/>
        <v>0.02</v>
      </c>
      <c r="BC437" s="2">
        <f>VLOOKUP(Y437,Spp!B:H,7,FALSE)</f>
        <v>3.3</v>
      </c>
      <c r="BD437" s="5" t="str">
        <f>VLOOKUP(Y437,GFQuimbayo!B:C,2,FALSE)</f>
        <v>IN</v>
      </c>
      <c r="BE437" s="5" t="str">
        <f>VLOOKUP(BD437,GFQuimbayo!E:F,2,FALSE)</f>
        <v>Invertebrivores</v>
      </c>
      <c r="BF437" s="2" t="str">
        <f>VLOOKUP(Y437,Spp!B:L,11,FALSE)</f>
        <v>NE</v>
      </c>
    </row>
    <row r="438" spans="1:58">
      <c r="A438" s="2" t="s">
        <v>40</v>
      </c>
      <c r="B438" s="2" t="s">
        <v>41</v>
      </c>
      <c r="C438" s="2" t="s">
        <v>135</v>
      </c>
      <c r="D438" s="2" t="s">
        <v>1446</v>
      </c>
      <c r="E438" s="2" t="s">
        <v>1485</v>
      </c>
      <c r="F438" s="2" t="s">
        <v>244</v>
      </c>
      <c r="G438" s="22" t="s">
        <v>1482</v>
      </c>
      <c r="H438" s="22">
        <v>2</v>
      </c>
      <c r="I438" s="2">
        <v>2</v>
      </c>
      <c r="K438" s="2">
        <v>50</v>
      </c>
      <c r="L438" s="11">
        <v>41843</v>
      </c>
      <c r="M438" s="2">
        <v>2014</v>
      </c>
      <c r="N438" s="2" t="s">
        <v>517</v>
      </c>
      <c r="O438" s="2" t="s">
        <v>244</v>
      </c>
      <c r="Q438" s="9">
        <v>9</v>
      </c>
      <c r="R438" s="2" t="s">
        <v>250</v>
      </c>
      <c r="S438" s="22" t="s">
        <v>516</v>
      </c>
      <c r="T438" s="4" t="s">
        <v>516</v>
      </c>
      <c r="U438" s="4" t="s">
        <v>516</v>
      </c>
      <c r="V438" s="4" t="s">
        <v>516</v>
      </c>
      <c r="W438" s="2">
        <v>10</v>
      </c>
      <c r="X438" s="2" t="s">
        <v>266</v>
      </c>
      <c r="Y438" s="6" t="str">
        <f>VLOOKUP(X438,Spp!A:B,2,FALSE)</f>
        <v>Halichoeres dispilus</v>
      </c>
      <c r="Z438" s="7">
        <f t="shared" si="42"/>
        <v>5</v>
      </c>
      <c r="AC438" s="2">
        <v>5</v>
      </c>
      <c r="AU438" s="2">
        <f>VLOOKUP(Y438,Spp!B:C,2,FALSE)</f>
        <v>1.26E-2</v>
      </c>
      <c r="AV438" s="2">
        <f>VLOOKUP(Y438,Spp!B:D,3,FALSE)</f>
        <v>3.0672999999999999</v>
      </c>
      <c r="AW438" s="2">
        <f t="shared" si="43"/>
        <v>145.84536522060262</v>
      </c>
      <c r="AX438" s="2">
        <f t="shared" si="44"/>
        <v>2.9169073044120521</v>
      </c>
      <c r="AY438" s="2">
        <f t="shared" si="45"/>
        <v>29.169073044120523</v>
      </c>
      <c r="AZ438" s="2">
        <f t="shared" si="46"/>
        <v>2.9169073044120523E-2</v>
      </c>
      <c r="BA438" s="2">
        <f t="shared" si="47"/>
        <v>0.5</v>
      </c>
      <c r="BB438" s="2">
        <f t="shared" si="48"/>
        <v>0.1</v>
      </c>
      <c r="BC438" s="2">
        <f>VLOOKUP(Y438,Spp!B:H,7,FALSE)</f>
        <v>3.9</v>
      </c>
      <c r="BD438" s="5" t="str">
        <f>VLOOKUP(Y438,GFQuimbayo!B:C,2,FALSE)</f>
        <v>IN</v>
      </c>
      <c r="BE438" s="5" t="str">
        <f>VLOOKUP(BD438,GFQuimbayo!E:F,2,FALSE)</f>
        <v>Invertebrivores</v>
      </c>
      <c r="BF438" s="2" t="str">
        <f>VLOOKUP(Y438,Spp!B:L,11,FALSE)</f>
        <v>LC</v>
      </c>
    </row>
    <row r="439" spans="1:58">
      <c r="A439" s="2" t="s">
        <v>40</v>
      </c>
      <c r="B439" s="2" t="s">
        <v>41</v>
      </c>
      <c r="C439" s="2" t="s">
        <v>135</v>
      </c>
      <c r="D439" s="2" t="s">
        <v>1446</v>
      </c>
      <c r="E439" s="2" t="s">
        <v>1485</v>
      </c>
      <c r="F439" s="2" t="s">
        <v>244</v>
      </c>
      <c r="G439" s="22" t="s">
        <v>1482</v>
      </c>
      <c r="H439" s="22">
        <v>3</v>
      </c>
      <c r="I439" s="2">
        <v>3</v>
      </c>
      <c r="K439" s="2">
        <v>50</v>
      </c>
      <c r="L439" s="11">
        <v>41843</v>
      </c>
      <c r="M439" s="2">
        <v>2014</v>
      </c>
      <c r="N439" s="2" t="s">
        <v>517</v>
      </c>
      <c r="O439" s="2" t="s">
        <v>244</v>
      </c>
      <c r="Q439" s="9">
        <v>9</v>
      </c>
      <c r="R439" s="2" t="s">
        <v>250</v>
      </c>
      <c r="S439" s="22" t="s">
        <v>516</v>
      </c>
      <c r="T439" s="4" t="s">
        <v>516</v>
      </c>
      <c r="U439" s="4" t="s">
        <v>516</v>
      </c>
      <c r="V439" s="4" t="s">
        <v>516</v>
      </c>
      <c r="W439" s="2">
        <v>10</v>
      </c>
      <c r="X439" s="2" t="s">
        <v>109</v>
      </c>
      <c r="Y439" s="6" t="str">
        <f>VLOOKUP(X439,Spp!A:B,2,FALSE)</f>
        <v>Chromis atrilobata</v>
      </c>
      <c r="Z439" s="7">
        <f t="shared" si="42"/>
        <v>200</v>
      </c>
      <c r="AA439" s="2">
        <v>200</v>
      </c>
      <c r="AU439" s="2">
        <f>VLOOKUP(Y439,Spp!B:C,2,FALSE)</f>
        <v>5.2300000000000003E-3</v>
      </c>
      <c r="AV439" s="2">
        <f>VLOOKUP(Y439,Spp!B:D,3,FALSE)</f>
        <v>3.41655</v>
      </c>
      <c r="AW439" s="2">
        <f t="shared" si="43"/>
        <v>23.939419833041374</v>
      </c>
      <c r="AX439" s="2">
        <f t="shared" si="44"/>
        <v>0.47878839666082745</v>
      </c>
      <c r="AY439" s="2">
        <f t="shared" si="45"/>
        <v>4.7878839666082742</v>
      </c>
      <c r="AZ439" s="2">
        <f t="shared" si="46"/>
        <v>4.787883966608274E-3</v>
      </c>
      <c r="BA439" s="2">
        <f t="shared" si="47"/>
        <v>20</v>
      </c>
      <c r="BB439" s="2">
        <f t="shared" si="48"/>
        <v>4</v>
      </c>
      <c r="BC439" s="2">
        <f>VLOOKUP(Y439,Spp!B:H,7,FALSE)</f>
        <v>3.4</v>
      </c>
      <c r="BD439" s="5" t="str">
        <f>VLOOKUP(Y439,GFQuimbayo!B:C,2,FALSE)</f>
        <v>PK</v>
      </c>
      <c r="BE439" s="5" t="str">
        <f>VLOOKUP(BD439,GFQuimbayo!E:F,2,FALSE)</f>
        <v>Planktivores</v>
      </c>
      <c r="BF439" s="2" t="str">
        <f>VLOOKUP(Y439,Spp!B:L,11,FALSE)</f>
        <v>LC</v>
      </c>
    </row>
    <row r="440" spans="1:58">
      <c r="A440" s="2" t="s">
        <v>40</v>
      </c>
      <c r="B440" s="2" t="s">
        <v>41</v>
      </c>
      <c r="C440" s="2" t="s">
        <v>135</v>
      </c>
      <c r="D440" s="2" t="s">
        <v>1446</v>
      </c>
      <c r="E440" s="2" t="s">
        <v>1485</v>
      </c>
      <c r="F440" s="2" t="s">
        <v>244</v>
      </c>
      <c r="G440" s="22" t="s">
        <v>1482</v>
      </c>
      <c r="H440" s="22">
        <v>3</v>
      </c>
      <c r="I440" s="2">
        <v>3</v>
      </c>
      <c r="K440" s="2">
        <v>50</v>
      </c>
      <c r="L440" s="11">
        <v>41843</v>
      </c>
      <c r="M440" s="2">
        <v>2014</v>
      </c>
      <c r="N440" s="2" t="s">
        <v>517</v>
      </c>
      <c r="O440" s="2" t="s">
        <v>244</v>
      </c>
      <c r="Q440" s="9">
        <v>9</v>
      </c>
      <c r="R440" s="2" t="s">
        <v>250</v>
      </c>
      <c r="S440" s="22" t="s">
        <v>516</v>
      </c>
      <c r="T440" s="4" t="s">
        <v>516</v>
      </c>
      <c r="U440" s="4" t="s">
        <v>516</v>
      </c>
      <c r="V440" s="4" t="s">
        <v>516</v>
      </c>
      <c r="W440" s="2">
        <v>10</v>
      </c>
      <c r="X440" s="2" t="s">
        <v>57</v>
      </c>
      <c r="Y440" s="6" t="str">
        <f>VLOOKUP(X440,Spp!A:B,2,FALSE)</f>
        <v>Serranus psittacinus</v>
      </c>
      <c r="Z440" s="7">
        <f t="shared" si="42"/>
        <v>17</v>
      </c>
      <c r="AA440" s="2">
        <v>15</v>
      </c>
      <c r="AB440" s="2">
        <v>2</v>
      </c>
      <c r="AU440" s="2">
        <f>VLOOKUP(Y440,Spp!B:C,2,FALSE)</f>
        <v>1.9300000000000001E-2</v>
      </c>
      <c r="AV440" s="2">
        <f>VLOOKUP(Y440,Spp!B:D,3,FALSE)</f>
        <v>2.8511000000000002</v>
      </c>
      <c r="AW440" s="2">
        <f t="shared" si="43"/>
        <v>16.010061039746887</v>
      </c>
      <c r="AX440" s="2">
        <f t="shared" si="44"/>
        <v>0.32020122079493774</v>
      </c>
      <c r="AY440" s="2">
        <f t="shared" si="45"/>
        <v>3.2020122079493776</v>
      </c>
      <c r="AZ440" s="2">
        <f t="shared" si="46"/>
        <v>3.2020122079493775E-3</v>
      </c>
      <c r="BA440" s="2">
        <f t="shared" si="47"/>
        <v>1.7</v>
      </c>
      <c r="BB440" s="2">
        <f t="shared" si="48"/>
        <v>0.34</v>
      </c>
      <c r="BC440" s="2">
        <f>VLOOKUP(Y440,Spp!B:H,7,FALSE)</f>
        <v>3.6</v>
      </c>
      <c r="BD440" s="5" t="str">
        <f>VLOOKUP(Y440,GFQuimbayo!B:C,2,FALSE)</f>
        <v>PS</v>
      </c>
      <c r="BE440" s="5" t="str">
        <f>VLOOKUP(BD440,GFQuimbayo!E:F,2,FALSE)</f>
        <v>Piscivores</v>
      </c>
      <c r="BF440" s="2" t="str">
        <f>VLOOKUP(Y440,Spp!B:L,11,FALSE)</f>
        <v>LC</v>
      </c>
    </row>
    <row r="441" spans="1:58">
      <c r="A441" s="2" t="s">
        <v>40</v>
      </c>
      <c r="B441" s="2" t="s">
        <v>41</v>
      </c>
      <c r="C441" s="2" t="s">
        <v>135</v>
      </c>
      <c r="D441" s="2" t="s">
        <v>1446</v>
      </c>
      <c r="E441" s="2" t="s">
        <v>1485</v>
      </c>
      <c r="F441" s="2" t="s">
        <v>244</v>
      </c>
      <c r="G441" s="22" t="s">
        <v>1482</v>
      </c>
      <c r="H441" s="22">
        <v>3</v>
      </c>
      <c r="I441" s="2">
        <v>3</v>
      </c>
      <c r="K441" s="2">
        <v>50</v>
      </c>
      <c r="L441" s="11">
        <v>41843</v>
      </c>
      <c r="M441" s="2">
        <v>2014</v>
      </c>
      <c r="N441" s="2" t="s">
        <v>517</v>
      </c>
      <c r="O441" s="2" t="s">
        <v>244</v>
      </c>
      <c r="Q441" s="9">
        <v>9</v>
      </c>
      <c r="R441" s="2" t="s">
        <v>250</v>
      </c>
      <c r="S441" s="22" t="s">
        <v>516</v>
      </c>
      <c r="T441" s="4" t="s">
        <v>516</v>
      </c>
      <c r="U441" s="4" t="s">
        <v>516</v>
      </c>
      <c r="V441" s="4" t="s">
        <v>516</v>
      </c>
      <c r="W441" s="2">
        <v>10</v>
      </c>
      <c r="X441" s="2" t="s">
        <v>107</v>
      </c>
      <c r="Y441" s="6" t="str">
        <f>VLOOKUP(X441,Spp!A:B,2,FALSE)</f>
        <v>Thalassoma lucasanum</v>
      </c>
      <c r="Z441" s="7">
        <f t="shared" si="42"/>
        <v>63</v>
      </c>
      <c r="AB441" s="2">
        <v>60</v>
      </c>
      <c r="AC441" s="2">
        <v>3</v>
      </c>
      <c r="AU441" s="2">
        <f>VLOOKUP(Y441,Spp!B:C,2,FALSE)</f>
        <v>1.261E-2</v>
      </c>
      <c r="AV441" s="2">
        <f>VLOOKUP(Y441,Spp!B:D,3,FALSE)</f>
        <v>2.8782999999999999</v>
      </c>
      <c r="AW441" s="2">
        <f t="shared" si="43"/>
        <v>304.11266221395368</v>
      </c>
      <c r="AX441" s="2">
        <f t="shared" si="44"/>
        <v>6.082253244279074</v>
      </c>
      <c r="AY441" s="2">
        <f t="shared" si="45"/>
        <v>60.822532442790738</v>
      </c>
      <c r="AZ441" s="2">
        <f t="shared" si="46"/>
        <v>6.082253244279074E-2</v>
      </c>
      <c r="BA441" s="2">
        <f t="shared" si="47"/>
        <v>6.3</v>
      </c>
      <c r="BB441" s="2">
        <f t="shared" si="48"/>
        <v>1.26</v>
      </c>
      <c r="BC441" s="2">
        <f>VLOOKUP(Y441,Spp!B:H,7,FALSE)</f>
        <v>3.5</v>
      </c>
      <c r="BD441" s="5" t="str">
        <f>VLOOKUP(Y441,GFQuimbayo!B:C,2,FALSE)</f>
        <v>IN</v>
      </c>
      <c r="BE441" s="5" t="str">
        <f>VLOOKUP(BD441,GFQuimbayo!E:F,2,FALSE)</f>
        <v>Invertebrivores</v>
      </c>
      <c r="BF441" s="2" t="str">
        <f>VLOOKUP(Y441,Spp!B:L,11,FALSE)</f>
        <v>LC</v>
      </c>
    </row>
    <row r="442" spans="1:58">
      <c r="A442" s="2" t="s">
        <v>242</v>
      </c>
      <c r="B442" s="2" t="s">
        <v>41</v>
      </c>
      <c r="C442" s="2" t="s">
        <v>135</v>
      </c>
      <c r="D442" s="2" t="s">
        <v>1446</v>
      </c>
      <c r="E442" s="2" t="s">
        <v>1485</v>
      </c>
      <c r="F442" s="2" t="s">
        <v>244</v>
      </c>
      <c r="G442" s="22" t="s">
        <v>1482</v>
      </c>
      <c r="H442" s="22">
        <v>3</v>
      </c>
      <c r="I442" s="2">
        <v>3</v>
      </c>
      <c r="K442" s="2">
        <v>50</v>
      </c>
      <c r="L442" s="11">
        <v>41843</v>
      </c>
      <c r="M442" s="2">
        <v>2014</v>
      </c>
      <c r="N442" s="2" t="s">
        <v>517</v>
      </c>
      <c r="O442" s="2" t="s">
        <v>244</v>
      </c>
      <c r="Q442" s="9">
        <v>9</v>
      </c>
      <c r="R442" s="2" t="s">
        <v>250</v>
      </c>
      <c r="S442" s="22" t="s">
        <v>516</v>
      </c>
      <c r="T442" s="4" t="s">
        <v>516</v>
      </c>
      <c r="U442" s="4" t="s">
        <v>516</v>
      </c>
      <c r="V442" s="4" t="s">
        <v>516</v>
      </c>
      <c r="W442" s="2">
        <v>10</v>
      </c>
      <c r="X442" s="2" t="s">
        <v>70</v>
      </c>
      <c r="Y442" s="6" t="str">
        <f>VLOOKUP(X442,Spp!A:B,2,FALSE)</f>
        <v>Chaetodon humeralis</v>
      </c>
      <c r="Z442" s="7">
        <f t="shared" si="42"/>
        <v>2</v>
      </c>
      <c r="AB442" s="2">
        <v>2</v>
      </c>
      <c r="AU442" s="2">
        <f>VLOOKUP(Y442,Spp!B:C,2,FALSE)</f>
        <v>2.9600000000000001E-2</v>
      </c>
      <c r="AV442" s="2">
        <f>VLOOKUP(Y442,Spp!B:D,3,FALSE)</f>
        <v>2.9895</v>
      </c>
      <c r="AW442" s="2">
        <f t="shared" si="43"/>
        <v>24.452167023684002</v>
      </c>
      <c r="AX442" s="2">
        <f t="shared" si="44"/>
        <v>0.48904334047368003</v>
      </c>
      <c r="AY442" s="2">
        <f t="shared" si="45"/>
        <v>4.8904334047368003</v>
      </c>
      <c r="AZ442" s="2">
        <f t="shared" si="46"/>
        <v>4.8904334047368001E-3</v>
      </c>
      <c r="BA442" s="2">
        <f t="shared" si="47"/>
        <v>0.2</v>
      </c>
      <c r="BB442" s="2">
        <f t="shared" si="48"/>
        <v>0.04</v>
      </c>
      <c r="BC442" s="2">
        <f>VLOOKUP(Y442,Spp!B:H,7,FALSE)</f>
        <v>2.7</v>
      </c>
      <c r="BD442" s="5" t="str">
        <f>VLOOKUP(Y442,GFQuimbayo!B:C,2,FALSE)</f>
        <v>OM</v>
      </c>
      <c r="BE442" s="5" t="str">
        <f>VLOOKUP(BD442,GFQuimbayo!E:F,2,FALSE)</f>
        <v>Omnivores</v>
      </c>
      <c r="BF442" s="2" t="str">
        <f>VLOOKUP(Y442,Spp!B:L,11,FALSE)</f>
        <v>LC</v>
      </c>
    </row>
    <row r="443" spans="1:58">
      <c r="A443" s="2" t="s">
        <v>242</v>
      </c>
      <c r="B443" s="2" t="s">
        <v>41</v>
      </c>
      <c r="C443" s="2" t="s">
        <v>135</v>
      </c>
      <c r="D443" s="2" t="s">
        <v>1446</v>
      </c>
      <c r="E443" s="2" t="s">
        <v>1485</v>
      </c>
      <c r="F443" s="2" t="s">
        <v>244</v>
      </c>
      <c r="G443" s="22" t="s">
        <v>1482</v>
      </c>
      <c r="H443" s="22">
        <v>3</v>
      </c>
      <c r="I443" s="2">
        <v>3</v>
      </c>
      <c r="K443" s="2">
        <v>50</v>
      </c>
      <c r="L443" s="11">
        <v>41843</v>
      </c>
      <c r="M443" s="2">
        <v>2014</v>
      </c>
      <c r="N443" s="2" t="s">
        <v>517</v>
      </c>
      <c r="O443" s="2" t="s">
        <v>244</v>
      </c>
      <c r="Q443" s="9">
        <v>9</v>
      </c>
      <c r="R443" s="2" t="s">
        <v>250</v>
      </c>
      <c r="S443" s="22" t="s">
        <v>516</v>
      </c>
      <c r="T443" s="4" t="s">
        <v>516</v>
      </c>
      <c r="U443" s="4" t="s">
        <v>516</v>
      </c>
      <c r="V443" s="4" t="s">
        <v>516</v>
      </c>
      <c r="W443" s="2">
        <v>10</v>
      </c>
      <c r="X443" s="2" t="s">
        <v>251</v>
      </c>
      <c r="Y443" s="6" t="str">
        <f>VLOOKUP(X443,Spp!A:B,2,FALSE)</f>
        <v>Holacanthus passer</v>
      </c>
      <c r="Z443" s="7">
        <f t="shared" si="42"/>
        <v>1</v>
      </c>
      <c r="AB443" s="2">
        <v>1</v>
      </c>
      <c r="AU443" s="2">
        <f>VLOOKUP(Y443,Spp!B:C,2,FALSE)</f>
        <v>2.7130000000000001E-2</v>
      </c>
      <c r="AV443" s="2">
        <f>VLOOKUP(Y443,Spp!B:D,3,FALSE)</f>
        <v>3.0842299999999998</v>
      </c>
      <c r="AW443" s="2">
        <f t="shared" si="43"/>
        <v>13.562507587340574</v>
      </c>
      <c r="AX443" s="2">
        <f t="shared" si="44"/>
        <v>0.2712501517468115</v>
      </c>
      <c r="AY443" s="2">
        <f t="shared" si="45"/>
        <v>2.7125015174681151</v>
      </c>
      <c r="AZ443" s="2">
        <f t="shared" si="46"/>
        <v>2.7125015174681152E-3</v>
      </c>
      <c r="BA443" s="2">
        <f t="shared" si="47"/>
        <v>0.1</v>
      </c>
      <c r="BB443" s="2">
        <f t="shared" si="48"/>
        <v>0.02</v>
      </c>
      <c r="BC443" s="2">
        <f>VLOOKUP(Y443,Spp!B:H,7,FALSE)</f>
        <v>2.6</v>
      </c>
      <c r="BD443" s="5" t="str">
        <f>VLOOKUP(Y443,GFQuimbayo!B:C,2,FALSE)</f>
        <v>IN</v>
      </c>
      <c r="BE443" s="5" t="str">
        <f>VLOOKUP(BD443,GFQuimbayo!E:F,2,FALSE)</f>
        <v>Invertebrivores</v>
      </c>
      <c r="BF443" s="2" t="str">
        <f>VLOOKUP(Y443,Spp!B:L,11,FALSE)</f>
        <v>LC</v>
      </c>
    </row>
    <row r="444" spans="1:58">
      <c r="A444" s="2" t="s">
        <v>242</v>
      </c>
      <c r="B444" s="2" t="s">
        <v>41</v>
      </c>
      <c r="C444" s="2" t="s">
        <v>135</v>
      </c>
      <c r="D444" s="2" t="s">
        <v>1446</v>
      </c>
      <c r="E444" s="2" t="s">
        <v>1485</v>
      </c>
      <c r="F444" s="2" t="s">
        <v>244</v>
      </c>
      <c r="G444" s="22" t="s">
        <v>1482</v>
      </c>
      <c r="H444" s="22">
        <v>3</v>
      </c>
      <c r="I444" s="2">
        <v>3</v>
      </c>
      <c r="K444" s="2">
        <v>50</v>
      </c>
      <c r="L444" s="11">
        <v>41843</v>
      </c>
      <c r="M444" s="2">
        <v>2014</v>
      </c>
      <c r="N444" s="2" t="s">
        <v>517</v>
      </c>
      <c r="O444" s="2" t="s">
        <v>244</v>
      </c>
      <c r="Q444" s="9">
        <v>9</v>
      </c>
      <c r="R444" s="2" t="s">
        <v>250</v>
      </c>
      <c r="S444" s="22" t="s">
        <v>516</v>
      </c>
      <c r="T444" s="4" t="s">
        <v>516</v>
      </c>
      <c r="U444" s="4" t="s">
        <v>516</v>
      </c>
      <c r="V444" s="4" t="s">
        <v>516</v>
      </c>
      <c r="W444" s="2">
        <v>10</v>
      </c>
      <c r="X444" s="2" t="s">
        <v>101</v>
      </c>
      <c r="Y444" s="6" t="str">
        <f>VLOOKUP(X444,Spp!A:B,2,FALSE)</f>
        <v>Caranx caballus</v>
      </c>
      <c r="Z444" s="7">
        <f t="shared" si="42"/>
        <v>30</v>
      </c>
      <c r="AD444" s="2">
        <v>15</v>
      </c>
      <c r="AE444" s="2">
        <v>15</v>
      </c>
      <c r="AU444" s="2">
        <f>VLOOKUP(Y444,Spp!B:C,2,FALSE)</f>
        <v>2.5000000000000001E-2</v>
      </c>
      <c r="AV444" s="2">
        <f>VLOOKUP(Y444,Spp!B:D,3,FALSE)</f>
        <v>3</v>
      </c>
      <c r="AW444" s="2">
        <f t="shared" si="43"/>
        <v>7869.140625</v>
      </c>
      <c r="AX444" s="2">
        <f t="shared" si="44"/>
        <v>157.3828125</v>
      </c>
      <c r="AY444" s="2">
        <f t="shared" si="45"/>
        <v>1573.828125</v>
      </c>
      <c r="AZ444" s="2">
        <f t="shared" si="46"/>
        <v>1.5738281249999999</v>
      </c>
      <c r="BA444" s="2">
        <f t="shared" si="47"/>
        <v>3</v>
      </c>
      <c r="BB444" s="2">
        <f t="shared" si="48"/>
        <v>0.6</v>
      </c>
      <c r="BC444" s="2">
        <f>VLOOKUP(Y444,Spp!B:H,7,FALSE)</f>
        <v>4</v>
      </c>
      <c r="BD444" s="5" t="str">
        <f>VLOOKUP(Y444,GFQuimbayo!B:C,2,FALSE)</f>
        <v>PS</v>
      </c>
      <c r="BE444" s="5" t="str">
        <f>VLOOKUP(BD444,GFQuimbayo!E:F,2,FALSE)</f>
        <v>Piscivores</v>
      </c>
      <c r="BF444" s="2" t="str">
        <f>VLOOKUP(Y444,Spp!B:L,11,FALSE)</f>
        <v>LC</v>
      </c>
    </row>
    <row r="445" spans="1:58">
      <c r="A445" s="2" t="s">
        <v>242</v>
      </c>
      <c r="B445" s="2" t="s">
        <v>41</v>
      </c>
      <c r="C445" s="2" t="s">
        <v>135</v>
      </c>
      <c r="D445" s="2" t="s">
        <v>1446</v>
      </c>
      <c r="E445" s="2" t="s">
        <v>1485</v>
      </c>
      <c r="F445" s="2" t="s">
        <v>244</v>
      </c>
      <c r="G445" s="22" t="s">
        <v>1482</v>
      </c>
      <c r="H445" s="22">
        <v>3</v>
      </c>
      <c r="I445" s="2">
        <v>3</v>
      </c>
      <c r="K445" s="2">
        <v>50</v>
      </c>
      <c r="L445" s="11">
        <v>41843</v>
      </c>
      <c r="M445" s="2">
        <v>2014</v>
      </c>
      <c r="N445" s="2" t="s">
        <v>517</v>
      </c>
      <c r="O445" s="2" t="s">
        <v>244</v>
      </c>
      <c r="Q445" s="9">
        <v>9</v>
      </c>
      <c r="R445" s="2" t="s">
        <v>250</v>
      </c>
      <c r="S445" s="22" t="s">
        <v>516</v>
      </c>
      <c r="T445" s="4" t="s">
        <v>516</v>
      </c>
      <c r="U445" s="4" t="s">
        <v>516</v>
      </c>
      <c r="V445" s="4" t="s">
        <v>516</v>
      </c>
      <c r="W445" s="2">
        <v>10</v>
      </c>
      <c r="X445" s="2" t="s">
        <v>72</v>
      </c>
      <c r="Y445" s="6" t="str">
        <f>VLOOKUP(X445,Spp!A:B,2,FALSE)</f>
        <v>Scarus ghobban</v>
      </c>
      <c r="Z445" s="7">
        <f t="shared" si="42"/>
        <v>2</v>
      </c>
      <c r="AD445" s="2">
        <v>2</v>
      </c>
      <c r="AU445" s="2">
        <f>VLOOKUP(Y445,Spp!B:C,2,FALSE)</f>
        <v>2.3300000000000001E-2</v>
      </c>
      <c r="AV445" s="2">
        <f>VLOOKUP(Y445,Spp!B:D,3,FALSE)</f>
        <v>2.919</v>
      </c>
      <c r="AW445" s="2">
        <f t="shared" si="43"/>
        <v>198.06784699345747</v>
      </c>
      <c r="AX445" s="2">
        <f t="shared" si="44"/>
        <v>3.9613569398691495</v>
      </c>
      <c r="AY445" s="2">
        <f t="shared" si="45"/>
        <v>39.613569398691496</v>
      </c>
      <c r="AZ445" s="2">
        <f t="shared" si="46"/>
        <v>3.9613569398691498E-2</v>
      </c>
      <c r="BA445" s="2">
        <f t="shared" si="47"/>
        <v>0.2</v>
      </c>
      <c r="BB445" s="2">
        <f t="shared" si="48"/>
        <v>0.04</v>
      </c>
      <c r="BC445" s="2">
        <f>VLOOKUP(Y445,Spp!B:H,7,FALSE)</f>
        <v>2</v>
      </c>
      <c r="BD445" s="5" t="str">
        <f>VLOOKUP(Y445,GFQuimbayo!B:C,2,FALSE)</f>
        <v>HM</v>
      </c>
      <c r="BE445" s="5" t="str">
        <f>VLOOKUP(BD445,GFQuimbayo!E:F,2,FALSE)</f>
        <v>Macroalgae feeders</v>
      </c>
      <c r="BF445" s="2" t="str">
        <f>VLOOKUP(Y445,Spp!B:L,11,FALSE)</f>
        <v>LC</v>
      </c>
    </row>
    <row r="446" spans="1:58">
      <c r="A446" s="2" t="s">
        <v>242</v>
      </c>
      <c r="B446" s="2" t="s">
        <v>41</v>
      </c>
      <c r="C446" s="2" t="s">
        <v>135</v>
      </c>
      <c r="D446" s="2" t="s">
        <v>1446</v>
      </c>
      <c r="E446" s="2" t="s">
        <v>1485</v>
      </c>
      <c r="F446" s="2" t="s">
        <v>244</v>
      </c>
      <c r="G446" s="22" t="s">
        <v>1482</v>
      </c>
      <c r="H446" s="22">
        <v>3</v>
      </c>
      <c r="I446" s="2">
        <v>3</v>
      </c>
      <c r="K446" s="2">
        <v>50</v>
      </c>
      <c r="L446" s="11">
        <v>41843</v>
      </c>
      <c r="M446" s="2">
        <v>2014</v>
      </c>
      <c r="N446" s="2" t="s">
        <v>517</v>
      </c>
      <c r="O446" s="2" t="s">
        <v>244</v>
      </c>
      <c r="Q446" s="9">
        <v>9</v>
      </c>
      <c r="R446" s="2" t="s">
        <v>250</v>
      </c>
      <c r="S446" s="22" t="s">
        <v>516</v>
      </c>
      <c r="T446" s="4" t="s">
        <v>516</v>
      </c>
      <c r="U446" s="4" t="s">
        <v>516</v>
      </c>
      <c r="V446" s="4" t="s">
        <v>516</v>
      </c>
      <c r="W446" s="2">
        <v>10</v>
      </c>
      <c r="X446" s="2" t="s">
        <v>80</v>
      </c>
      <c r="Y446" s="6" t="str">
        <f>VLOOKUP(X446,Spp!A:B,2,FALSE)</f>
        <v>Sufflamen verres</v>
      </c>
      <c r="Z446" s="7">
        <f t="shared" si="42"/>
        <v>4</v>
      </c>
      <c r="AE446" s="2">
        <v>4</v>
      </c>
      <c r="AU446" s="2">
        <f>VLOOKUP(Y446,Spp!B:C,2,FALSE)</f>
        <v>2.4899999999999999E-2</v>
      </c>
      <c r="AV446" s="2">
        <f>VLOOKUP(Y446,Spp!B:D,3,FALSE)</f>
        <v>3.0129999999999999</v>
      </c>
      <c r="AW446" s="2">
        <f t="shared" si="43"/>
        <v>1622.7536122823981</v>
      </c>
      <c r="AX446" s="2">
        <f t="shared" si="44"/>
        <v>32.455072245647962</v>
      </c>
      <c r="AY446" s="2">
        <f t="shared" si="45"/>
        <v>324.5507224564796</v>
      </c>
      <c r="AZ446" s="2">
        <f t="shared" si="46"/>
        <v>0.32455072245647959</v>
      </c>
      <c r="BA446" s="2">
        <f t="shared" si="47"/>
        <v>0.4</v>
      </c>
      <c r="BB446" s="2">
        <f t="shared" si="48"/>
        <v>0.08</v>
      </c>
      <c r="BC446" s="2">
        <f>VLOOKUP(Y446,Spp!B:H,7,FALSE)</f>
        <v>3.3</v>
      </c>
      <c r="BD446" s="5" t="str">
        <f>VLOOKUP(Y446,GFQuimbayo!B:C,2,FALSE)</f>
        <v>IN</v>
      </c>
      <c r="BE446" s="5" t="str">
        <f>VLOOKUP(BD446,GFQuimbayo!E:F,2,FALSE)</f>
        <v>Invertebrivores</v>
      </c>
      <c r="BF446" s="2" t="str">
        <f>VLOOKUP(Y446,Spp!B:L,11,FALSE)</f>
        <v>LC</v>
      </c>
    </row>
    <row r="447" spans="1:58">
      <c r="A447" s="2" t="s">
        <v>242</v>
      </c>
      <c r="B447" s="2" t="s">
        <v>41</v>
      </c>
      <c r="C447" s="2" t="s">
        <v>135</v>
      </c>
      <c r="D447" s="2" t="s">
        <v>1446</v>
      </c>
      <c r="E447" s="2" t="s">
        <v>1485</v>
      </c>
      <c r="F447" s="2" t="s">
        <v>244</v>
      </c>
      <c r="G447" s="22" t="s">
        <v>1482</v>
      </c>
      <c r="H447" s="22">
        <v>3</v>
      </c>
      <c r="I447" s="2">
        <v>3</v>
      </c>
      <c r="K447" s="2">
        <v>50</v>
      </c>
      <c r="L447" s="11">
        <v>41843</v>
      </c>
      <c r="M447" s="2">
        <v>2014</v>
      </c>
      <c r="N447" s="2" t="s">
        <v>517</v>
      </c>
      <c r="O447" s="2" t="s">
        <v>244</v>
      </c>
      <c r="Q447" s="9">
        <v>9</v>
      </c>
      <c r="R447" s="2" t="s">
        <v>250</v>
      </c>
      <c r="S447" s="22" t="s">
        <v>516</v>
      </c>
      <c r="T447" s="4" t="s">
        <v>516</v>
      </c>
      <c r="U447" s="4" t="s">
        <v>516</v>
      </c>
      <c r="V447" s="4" t="s">
        <v>516</v>
      </c>
      <c r="W447" s="2">
        <v>10</v>
      </c>
      <c r="X447" s="2" t="s">
        <v>266</v>
      </c>
      <c r="Y447" s="6" t="str">
        <f>VLOOKUP(X447,Spp!A:B,2,FALSE)</f>
        <v>Halichoeres dispilus</v>
      </c>
      <c r="Z447" s="7">
        <f t="shared" si="42"/>
        <v>8</v>
      </c>
      <c r="AB447" s="2">
        <v>8</v>
      </c>
      <c r="AU447" s="2">
        <f>VLOOKUP(Y447,Spp!B:C,2,FALSE)</f>
        <v>1.26E-2</v>
      </c>
      <c r="AV447" s="2">
        <f>VLOOKUP(Y447,Spp!B:D,3,FALSE)</f>
        <v>3.0672999999999999</v>
      </c>
      <c r="AW447" s="2">
        <f t="shared" si="43"/>
        <v>48.700783174172429</v>
      </c>
      <c r="AX447" s="2">
        <f t="shared" si="44"/>
        <v>0.97401566348344859</v>
      </c>
      <c r="AY447" s="2">
        <f t="shared" si="45"/>
        <v>9.7401566348344861</v>
      </c>
      <c r="AZ447" s="2">
        <f t="shared" si="46"/>
        <v>9.7401566348344869E-3</v>
      </c>
      <c r="BA447" s="2">
        <f t="shared" si="47"/>
        <v>0.8</v>
      </c>
      <c r="BB447" s="2">
        <f t="shared" si="48"/>
        <v>0.16</v>
      </c>
      <c r="BC447" s="2">
        <f>VLOOKUP(Y447,Spp!B:H,7,FALSE)</f>
        <v>3.9</v>
      </c>
      <c r="BD447" s="5" t="str">
        <f>VLOOKUP(Y447,GFQuimbayo!B:C,2,FALSE)</f>
        <v>IN</v>
      </c>
      <c r="BE447" s="5" t="str">
        <f>VLOOKUP(BD447,GFQuimbayo!E:F,2,FALSE)</f>
        <v>Invertebrivores</v>
      </c>
      <c r="BF447" s="2" t="str">
        <f>VLOOKUP(Y447,Spp!B:L,11,FALSE)</f>
        <v>LC</v>
      </c>
    </row>
    <row r="448" spans="1:58">
      <c r="A448" s="2" t="s">
        <v>242</v>
      </c>
      <c r="B448" s="2" t="s">
        <v>41</v>
      </c>
      <c r="C448" s="2" t="s">
        <v>135</v>
      </c>
      <c r="D448" s="2" t="s">
        <v>1446</v>
      </c>
      <c r="E448" s="2" t="s">
        <v>1485</v>
      </c>
      <c r="F448" s="2" t="s">
        <v>244</v>
      </c>
      <c r="G448" s="22" t="s">
        <v>1482</v>
      </c>
      <c r="H448" s="22">
        <v>3</v>
      </c>
      <c r="I448" s="2">
        <v>3</v>
      </c>
      <c r="K448" s="2">
        <v>50</v>
      </c>
      <c r="L448" s="11">
        <v>41843</v>
      </c>
      <c r="M448" s="2">
        <v>2014</v>
      </c>
      <c r="N448" s="2" t="s">
        <v>517</v>
      </c>
      <c r="O448" s="2" t="s">
        <v>244</v>
      </c>
      <c r="Q448" s="9">
        <v>9</v>
      </c>
      <c r="R448" s="2" t="s">
        <v>250</v>
      </c>
      <c r="S448" s="22" t="s">
        <v>516</v>
      </c>
      <c r="T448" s="4" t="s">
        <v>516</v>
      </c>
      <c r="U448" s="4" t="s">
        <v>516</v>
      </c>
      <c r="V448" s="4" t="s">
        <v>516</v>
      </c>
      <c r="W448" s="2">
        <v>10</v>
      </c>
      <c r="X448" s="2" t="s">
        <v>269</v>
      </c>
      <c r="Y448" s="6" t="str">
        <f>VLOOKUP(X448,Spp!A:B,2,FALSE)</f>
        <v>Cirrhitus rivulatus</v>
      </c>
      <c r="Z448" s="7">
        <f t="shared" si="42"/>
        <v>1</v>
      </c>
      <c r="AE448" s="2">
        <v>1</v>
      </c>
      <c r="AU448" s="2">
        <f>VLOOKUP(Y448,Spp!B:C,2,FALSE)</f>
        <v>2.76E-2</v>
      </c>
      <c r="AV448" s="2">
        <f>VLOOKUP(Y448,Spp!B:D,3,FALSE)</f>
        <v>3</v>
      </c>
      <c r="AW448" s="2">
        <f t="shared" si="43"/>
        <v>431.25</v>
      </c>
      <c r="AX448" s="2">
        <f t="shared" si="44"/>
        <v>8.625</v>
      </c>
      <c r="AY448" s="2">
        <f t="shared" si="45"/>
        <v>86.25</v>
      </c>
      <c r="AZ448" s="2">
        <f t="shared" si="46"/>
        <v>8.6249999999999993E-2</v>
      </c>
      <c r="BA448" s="2">
        <f t="shared" si="47"/>
        <v>0.1</v>
      </c>
      <c r="BB448" s="2">
        <f t="shared" si="48"/>
        <v>0.02</v>
      </c>
      <c r="BC448" s="2">
        <f>VLOOKUP(Y448,Spp!B:H,7,FALSE)</f>
        <v>4</v>
      </c>
      <c r="BD448" s="5" t="str">
        <f>VLOOKUP(Y448,GFQuimbayo!B:C,2,FALSE)</f>
        <v>IN</v>
      </c>
      <c r="BE448" s="5" t="str">
        <f>VLOOKUP(BD448,GFQuimbayo!E:F,2,FALSE)</f>
        <v>Invertebrivores</v>
      </c>
      <c r="BF448" s="2" t="str">
        <f>VLOOKUP(Y448,Spp!B:L,11,FALSE)</f>
        <v>LC</v>
      </c>
    </row>
    <row r="449" spans="1:58">
      <c r="A449" s="2" t="s">
        <v>242</v>
      </c>
      <c r="B449" s="2" t="s">
        <v>41</v>
      </c>
      <c r="C449" s="2" t="s">
        <v>135</v>
      </c>
      <c r="D449" s="2" t="s">
        <v>1446</v>
      </c>
      <c r="E449" s="2" t="s">
        <v>1485</v>
      </c>
      <c r="F449" s="2" t="s">
        <v>244</v>
      </c>
      <c r="G449" s="22" t="s">
        <v>1482</v>
      </c>
      <c r="H449" s="22">
        <v>3</v>
      </c>
      <c r="I449" s="2">
        <v>3</v>
      </c>
      <c r="K449" s="2">
        <v>50</v>
      </c>
      <c r="L449" s="11">
        <v>41843</v>
      </c>
      <c r="M449" s="2">
        <v>2014</v>
      </c>
      <c r="N449" s="2" t="s">
        <v>517</v>
      </c>
      <c r="O449" s="2" t="s">
        <v>244</v>
      </c>
      <c r="Q449" s="9">
        <v>9</v>
      </c>
      <c r="R449" s="2" t="s">
        <v>250</v>
      </c>
      <c r="S449" s="22" t="s">
        <v>516</v>
      </c>
      <c r="T449" s="4" t="s">
        <v>516</v>
      </c>
      <c r="U449" s="4" t="s">
        <v>516</v>
      </c>
      <c r="V449" s="4" t="s">
        <v>516</v>
      </c>
      <c r="W449" s="2">
        <v>10</v>
      </c>
      <c r="X449" s="2" t="s">
        <v>115</v>
      </c>
      <c r="Y449" s="6" t="str">
        <f>VLOOKUP(X449,Spp!A:B,2,FALSE)</f>
        <v>Pomacanthus zonipectus</v>
      </c>
      <c r="Z449" s="7">
        <f t="shared" si="42"/>
        <v>1</v>
      </c>
      <c r="AE449" s="2">
        <v>1</v>
      </c>
      <c r="AU449" s="2">
        <f>VLOOKUP(Y449,Spp!B:C,2,FALSE)</f>
        <v>1.9300000000000001E-2</v>
      </c>
      <c r="AV449" s="2">
        <f>VLOOKUP(Y449,Spp!B:D,3,FALSE)</f>
        <v>2.9695999999999998</v>
      </c>
      <c r="AW449" s="2">
        <f t="shared" si="43"/>
        <v>273.45127883690566</v>
      </c>
      <c r="AX449" s="2">
        <f t="shared" si="44"/>
        <v>5.4690255767381135</v>
      </c>
      <c r="AY449" s="2">
        <f t="shared" si="45"/>
        <v>54.690255767381132</v>
      </c>
      <c r="AZ449" s="2">
        <f t="shared" si="46"/>
        <v>5.4690255767381131E-2</v>
      </c>
      <c r="BA449" s="2">
        <f t="shared" si="47"/>
        <v>0.1</v>
      </c>
      <c r="BB449" s="2">
        <f t="shared" si="48"/>
        <v>0.02</v>
      </c>
      <c r="BC449" s="2">
        <f>VLOOKUP(Y449,Spp!B:H,7,FALSE)</f>
        <v>3.1</v>
      </c>
      <c r="BD449" s="5" t="str">
        <f>VLOOKUP(Y449,GFQuimbayo!B:C,2,FALSE)</f>
        <v>IN</v>
      </c>
      <c r="BE449" s="5" t="str">
        <f>VLOOKUP(BD449,GFQuimbayo!E:F,2,FALSE)</f>
        <v>Invertebrivores</v>
      </c>
      <c r="BF449" s="2" t="str">
        <f>VLOOKUP(Y449,Spp!B:L,11,FALSE)</f>
        <v>LC</v>
      </c>
    </row>
    <row r="450" spans="1:58">
      <c r="A450" s="2" t="s">
        <v>242</v>
      </c>
      <c r="B450" s="2" t="s">
        <v>41</v>
      </c>
      <c r="C450" s="2" t="s">
        <v>135</v>
      </c>
      <c r="D450" s="2" t="s">
        <v>1446</v>
      </c>
      <c r="E450" s="2" t="s">
        <v>1485</v>
      </c>
      <c r="F450" s="2" t="s">
        <v>244</v>
      </c>
      <c r="G450" s="22" t="s">
        <v>1482</v>
      </c>
      <c r="H450" s="22">
        <v>3</v>
      </c>
      <c r="I450" s="2">
        <v>3</v>
      </c>
      <c r="K450" s="2">
        <v>50</v>
      </c>
      <c r="L450" s="11">
        <v>41843</v>
      </c>
      <c r="M450" s="2">
        <v>2014</v>
      </c>
      <c r="N450" s="2" t="s">
        <v>517</v>
      </c>
      <c r="O450" s="2" t="s">
        <v>244</v>
      </c>
      <c r="Q450" s="9">
        <v>9</v>
      </c>
      <c r="R450" s="2" t="s">
        <v>250</v>
      </c>
      <c r="S450" s="22" t="s">
        <v>516</v>
      </c>
      <c r="T450" s="4" t="s">
        <v>516</v>
      </c>
      <c r="U450" s="4" t="s">
        <v>516</v>
      </c>
      <c r="V450" s="4" t="s">
        <v>516</v>
      </c>
      <c r="W450" s="2">
        <v>10</v>
      </c>
      <c r="X450" s="2" t="s">
        <v>125</v>
      </c>
      <c r="Y450" s="6" t="str">
        <f>VLOOKUP(X450,Spp!A:B,2,FALSE)</f>
        <v>Diodon holocanthus</v>
      </c>
      <c r="Z450" s="7">
        <f t="shared" si="42"/>
        <v>4</v>
      </c>
      <c r="AC450" s="2">
        <v>4</v>
      </c>
      <c r="AU450" s="2">
        <f>VLOOKUP(Y450,Spp!B:C,2,FALSE)</f>
        <v>2.1899999999999999E-2</v>
      </c>
      <c r="AV450" s="2">
        <f>VLOOKUP(Y450,Spp!B:D,3,FALSE)</f>
        <v>3</v>
      </c>
      <c r="AW450" s="2">
        <f t="shared" si="43"/>
        <v>171.09375</v>
      </c>
      <c r="AX450" s="2">
        <f t="shared" si="44"/>
        <v>3.421875</v>
      </c>
      <c r="AY450" s="2">
        <f t="shared" si="45"/>
        <v>34.21875</v>
      </c>
      <c r="AZ450" s="2">
        <f t="shared" si="46"/>
        <v>3.4218749999999999E-2</v>
      </c>
      <c r="BA450" s="2">
        <f t="shared" si="47"/>
        <v>0.4</v>
      </c>
      <c r="BB450" s="2">
        <f t="shared" si="48"/>
        <v>0.08</v>
      </c>
      <c r="BC450" s="2">
        <f>VLOOKUP(Y450,Spp!B:H,7,FALSE)</f>
        <v>3.3</v>
      </c>
      <c r="BD450" s="5" t="str">
        <f>VLOOKUP(Y450,GFQuimbayo!B:C,2,FALSE)</f>
        <v>IN</v>
      </c>
      <c r="BE450" s="5" t="str">
        <f>VLOOKUP(BD450,GFQuimbayo!E:F,2,FALSE)</f>
        <v>Invertebrivores</v>
      </c>
      <c r="BF450" s="2" t="str">
        <f>VLOOKUP(Y450,Spp!B:L,11,FALSE)</f>
        <v>NE</v>
      </c>
    </row>
    <row r="451" spans="1:58">
      <c r="A451" s="2" t="s">
        <v>242</v>
      </c>
      <c r="B451" s="2" t="s">
        <v>41</v>
      </c>
      <c r="C451" s="2" t="s">
        <v>135</v>
      </c>
      <c r="D451" s="2" t="s">
        <v>1446</v>
      </c>
      <c r="E451" s="2" t="s">
        <v>1485</v>
      </c>
      <c r="F451" s="2" t="s">
        <v>244</v>
      </c>
      <c r="G451" s="22" t="s">
        <v>1482</v>
      </c>
      <c r="H451" s="22">
        <v>3</v>
      </c>
      <c r="I451" s="2">
        <v>3</v>
      </c>
      <c r="K451" s="2">
        <v>50</v>
      </c>
      <c r="L451" s="11">
        <v>41843</v>
      </c>
      <c r="M451" s="2">
        <v>2014</v>
      </c>
      <c r="N451" s="2" t="s">
        <v>517</v>
      </c>
      <c r="O451" s="2" t="s">
        <v>244</v>
      </c>
      <c r="Q451" s="9">
        <v>9</v>
      </c>
      <c r="R451" s="2" t="s">
        <v>250</v>
      </c>
      <c r="S451" s="22" t="s">
        <v>516</v>
      </c>
      <c r="T451" s="4" t="s">
        <v>516</v>
      </c>
      <c r="U451" s="4" t="s">
        <v>516</v>
      </c>
      <c r="V451" s="4" t="s">
        <v>516</v>
      </c>
      <c r="W451" s="2">
        <v>10</v>
      </c>
      <c r="X451" s="2" t="s">
        <v>97</v>
      </c>
      <c r="Y451" s="6" t="str">
        <f>VLOOKUP(X451,Spp!A:B,2,FALSE)</f>
        <v>Plagiotremus azaleus</v>
      </c>
      <c r="Z451" s="7">
        <f t="shared" ref="Z451:Z514" si="49">SUM(AA451:AT451)</f>
        <v>1</v>
      </c>
      <c r="AB451" s="2">
        <v>1</v>
      </c>
      <c r="AU451" s="2">
        <f>VLOOKUP(Y451,Spp!B:C,2,FALSE)</f>
        <v>4.5999999999999999E-3</v>
      </c>
      <c r="AV451" s="2">
        <f>VLOOKUP(Y451,Spp!B:D,3,FALSE)</f>
        <v>3.1387999999999998</v>
      </c>
      <c r="AW451" s="2">
        <f t="shared" si="43"/>
        <v>2.5668478417393041</v>
      </c>
      <c r="AX451" s="2">
        <f t="shared" si="44"/>
        <v>5.1336956834786084E-2</v>
      </c>
      <c r="AY451" s="2">
        <f t="shared" si="45"/>
        <v>0.51336956834786085</v>
      </c>
      <c r="AZ451" s="2">
        <f t="shared" si="46"/>
        <v>5.1336956834786081E-4</v>
      </c>
      <c r="BA451" s="2">
        <f t="shared" si="47"/>
        <v>0.1</v>
      </c>
      <c r="BB451" s="2">
        <f t="shared" si="48"/>
        <v>0.02</v>
      </c>
      <c r="BC451" s="2">
        <f>VLOOKUP(Y451,Spp!B:H,7,FALSE)</f>
        <v>4</v>
      </c>
      <c r="BD451" s="5" t="str">
        <f>VLOOKUP(Y451,GFQuimbayo!B:C,2,FALSE)</f>
        <v>PS</v>
      </c>
      <c r="BE451" s="5" t="str">
        <f>VLOOKUP(BD451,GFQuimbayo!E:F,2,FALSE)</f>
        <v>Piscivores</v>
      </c>
      <c r="BF451" s="2" t="str">
        <f>VLOOKUP(Y451,Spp!B:L,11,FALSE)</f>
        <v>LC</v>
      </c>
    </row>
    <row r="452" spans="1:58">
      <c r="A452" s="2" t="s">
        <v>40</v>
      </c>
      <c r="B452" s="2" t="s">
        <v>41</v>
      </c>
      <c r="C452" s="2" t="s">
        <v>135</v>
      </c>
      <c r="D452" s="2" t="s">
        <v>1446</v>
      </c>
      <c r="E452" s="2" t="s">
        <v>1485</v>
      </c>
      <c r="F452" s="2" t="s">
        <v>243</v>
      </c>
      <c r="G452" s="22" t="s">
        <v>1482</v>
      </c>
      <c r="H452" s="22">
        <v>1</v>
      </c>
      <c r="I452" s="2">
        <v>4</v>
      </c>
      <c r="K452" s="2">
        <v>50</v>
      </c>
      <c r="L452" s="11">
        <v>41843</v>
      </c>
      <c r="M452" s="2">
        <v>2014</v>
      </c>
      <c r="N452" s="2" t="s">
        <v>517</v>
      </c>
      <c r="O452" s="2" t="s">
        <v>244</v>
      </c>
      <c r="Q452" s="9">
        <v>7.2</v>
      </c>
      <c r="R452" s="2" t="s">
        <v>250</v>
      </c>
      <c r="S452" s="22" t="s">
        <v>516</v>
      </c>
      <c r="T452" s="4" t="s">
        <v>516</v>
      </c>
      <c r="U452" s="4" t="s">
        <v>516</v>
      </c>
      <c r="V452" s="4" t="s">
        <v>516</v>
      </c>
      <c r="W452" s="2">
        <v>10</v>
      </c>
      <c r="X452" s="2" t="s">
        <v>45</v>
      </c>
      <c r="Y452" s="6" t="str">
        <f>VLOOKUP(X452,Spp!A:B,2,FALSE)</f>
        <v>Canthigaster punctatissima</v>
      </c>
      <c r="Z452" s="7">
        <f t="shared" si="49"/>
        <v>2</v>
      </c>
      <c r="AB452" s="2">
        <v>2</v>
      </c>
      <c r="AU452" s="2">
        <f>VLOOKUP(Y452,Spp!B:C,2,FALSE)</f>
        <v>1.9699999999999999E-2</v>
      </c>
      <c r="AV452" s="2">
        <f>VLOOKUP(Y452,Spp!B:D,3,FALSE)</f>
        <v>2.9174000000000002</v>
      </c>
      <c r="AW452" s="2">
        <f t="shared" ref="AW452:AW515" si="50">((AU452*$AA$2^AV452)*AA452)+((AU452*$AB$2^AV452)*AB452)+((AU452*$AC$2^AV452)*AC452)+((AU452*$AD$2^AV452)*AD452)+((AU452*$AE$2^AV452)*AE452)+((AU452*$AF$2^AV452)*AF452)+((AU452*$AG$2^AV452)*AG452)+((AU452*$AH$2^AV452)*AH452)+((AU452*$AI$2^AV452)*AI452)+((AU452*$AJ$2^AV452)*AJ452)+((AU452*$AK$2^AV452)*AK452)+((AU452*$AL$2^AV452)*AL452)+((AU452*$AM$2^AV452)*AM452)+((AU452*$AN$2^AV452)*AN452)+((AU452*$AO$2^AV452)*AO452)+((AU452*$AP$2^AV452)*AP452)+((AU452*$AQ$2^AV452)*AQ452)+((AU452*$AR$2^AV452)*AR452)+((AU452*$AS$2^AV452)*AS452)+((AU452*$AT$2^AV452)*AT452)</f>
        <v>14.073429816211023</v>
      </c>
      <c r="AX452" s="2">
        <f t="shared" ref="AX452:AX515" si="51">AW452/K452</f>
        <v>0.28146859632422044</v>
      </c>
      <c r="AY452" s="2">
        <f t="shared" ref="AY452:AY515" si="52">AX452*10</f>
        <v>2.8146859632422045</v>
      </c>
      <c r="AZ452" s="2">
        <f t="shared" ref="AZ452:AZ515" si="53">AY452/1000</f>
        <v>2.8146859632422047E-3</v>
      </c>
      <c r="BA452" s="2">
        <f t="shared" ref="BA452:BA515" si="54">Z452/W452</f>
        <v>0.2</v>
      </c>
      <c r="BB452" s="2">
        <f t="shared" si="48"/>
        <v>0.04</v>
      </c>
      <c r="BC452" s="2">
        <f>VLOOKUP(Y452,Spp!B:H,7,FALSE)</f>
        <v>3</v>
      </c>
      <c r="BD452" s="5" t="str">
        <f>VLOOKUP(Y452,GFQuimbayo!B:C,2,FALSE)</f>
        <v>IN</v>
      </c>
      <c r="BE452" s="5" t="str">
        <f>VLOOKUP(BD452,GFQuimbayo!E:F,2,FALSE)</f>
        <v>Invertebrivores</v>
      </c>
      <c r="BF452" s="2" t="str">
        <f>VLOOKUP(Y452,Spp!B:L,11,FALSE)</f>
        <v>LC</v>
      </c>
    </row>
    <row r="453" spans="1:58">
      <c r="A453" s="2" t="s">
        <v>40</v>
      </c>
      <c r="B453" s="2" t="s">
        <v>41</v>
      </c>
      <c r="C453" s="2" t="s">
        <v>135</v>
      </c>
      <c r="D453" s="2" t="s">
        <v>1446</v>
      </c>
      <c r="E453" s="2" t="s">
        <v>1485</v>
      </c>
      <c r="F453" s="2" t="s">
        <v>243</v>
      </c>
      <c r="G453" s="22" t="s">
        <v>1482</v>
      </c>
      <c r="H453" s="22">
        <v>1</v>
      </c>
      <c r="I453" s="2">
        <v>4</v>
      </c>
      <c r="K453" s="2">
        <v>50</v>
      </c>
      <c r="L453" s="11">
        <v>41843</v>
      </c>
      <c r="M453" s="2">
        <v>2014</v>
      </c>
      <c r="N453" s="2" t="s">
        <v>517</v>
      </c>
      <c r="O453" s="2" t="s">
        <v>244</v>
      </c>
      <c r="Q453" s="9">
        <v>7.2</v>
      </c>
      <c r="R453" s="2" t="s">
        <v>250</v>
      </c>
      <c r="S453" s="22" t="s">
        <v>516</v>
      </c>
      <c r="T453" s="4" t="s">
        <v>516</v>
      </c>
      <c r="U453" s="4" t="s">
        <v>516</v>
      </c>
      <c r="V453" s="4" t="s">
        <v>516</v>
      </c>
      <c r="W453" s="2">
        <v>10</v>
      </c>
      <c r="X453" s="2" t="s">
        <v>125</v>
      </c>
      <c r="Y453" s="6" t="str">
        <f>VLOOKUP(X453,Spp!A:B,2,FALSE)</f>
        <v>Diodon holocanthus</v>
      </c>
      <c r="Z453" s="7">
        <f t="shared" si="49"/>
        <v>1</v>
      </c>
      <c r="AD453" s="2">
        <v>1</v>
      </c>
      <c r="AU453" s="2">
        <f>VLOOKUP(Y453,Spp!B:C,2,FALSE)</f>
        <v>2.1899999999999999E-2</v>
      </c>
      <c r="AV453" s="2">
        <f>VLOOKUP(Y453,Spp!B:D,3,FALSE)</f>
        <v>3</v>
      </c>
      <c r="AW453" s="2">
        <f t="shared" si="50"/>
        <v>117.3703125</v>
      </c>
      <c r="AX453" s="2">
        <f t="shared" si="51"/>
        <v>2.3474062500000001</v>
      </c>
      <c r="AY453" s="2">
        <f t="shared" si="52"/>
        <v>23.474062500000002</v>
      </c>
      <c r="AZ453" s="2">
        <f t="shared" si="53"/>
        <v>2.3474062500000004E-2</v>
      </c>
      <c r="BA453" s="2">
        <f t="shared" si="54"/>
        <v>0.1</v>
      </c>
      <c r="BB453" s="2">
        <f t="shared" si="48"/>
        <v>0.02</v>
      </c>
      <c r="BC453" s="2">
        <f>VLOOKUP(Y453,Spp!B:H,7,FALSE)</f>
        <v>3.3</v>
      </c>
      <c r="BD453" s="5" t="str">
        <f>VLOOKUP(Y453,GFQuimbayo!B:C,2,FALSE)</f>
        <v>IN</v>
      </c>
      <c r="BE453" s="5" t="str">
        <f>VLOOKUP(BD453,GFQuimbayo!E:F,2,FALSE)</f>
        <v>Invertebrivores</v>
      </c>
      <c r="BF453" s="2" t="str">
        <f>VLOOKUP(Y453,Spp!B:L,11,FALSE)</f>
        <v>NE</v>
      </c>
    </row>
    <row r="454" spans="1:58">
      <c r="A454" s="2" t="s">
        <v>40</v>
      </c>
      <c r="B454" s="2" t="s">
        <v>41</v>
      </c>
      <c r="C454" s="2" t="s">
        <v>135</v>
      </c>
      <c r="D454" s="2" t="s">
        <v>1446</v>
      </c>
      <c r="E454" s="2" t="s">
        <v>1485</v>
      </c>
      <c r="F454" s="2" t="s">
        <v>243</v>
      </c>
      <c r="G454" s="22" t="s">
        <v>1482</v>
      </c>
      <c r="H454" s="22">
        <v>1</v>
      </c>
      <c r="I454" s="2">
        <v>4</v>
      </c>
      <c r="K454" s="2">
        <v>50</v>
      </c>
      <c r="L454" s="11">
        <v>41843</v>
      </c>
      <c r="M454" s="2">
        <v>2014</v>
      </c>
      <c r="N454" s="2" t="s">
        <v>517</v>
      </c>
      <c r="O454" s="2" t="s">
        <v>244</v>
      </c>
      <c r="Q454" s="9">
        <v>7.2</v>
      </c>
      <c r="R454" s="2" t="s">
        <v>250</v>
      </c>
      <c r="S454" s="22" t="s">
        <v>516</v>
      </c>
      <c r="T454" s="4" t="s">
        <v>516</v>
      </c>
      <c r="U454" s="4" t="s">
        <v>516</v>
      </c>
      <c r="V454" s="4" t="s">
        <v>516</v>
      </c>
      <c r="W454" s="2">
        <v>10</v>
      </c>
      <c r="X454" s="2" t="s">
        <v>72</v>
      </c>
      <c r="Y454" s="6" t="str">
        <f>VLOOKUP(X454,Spp!A:B,2,FALSE)</f>
        <v>Scarus ghobban</v>
      </c>
      <c r="Z454" s="7">
        <f t="shared" si="49"/>
        <v>6</v>
      </c>
      <c r="AC454" s="2">
        <v>6</v>
      </c>
      <c r="AU454" s="2">
        <f>VLOOKUP(Y454,Spp!B:C,2,FALSE)</f>
        <v>2.3300000000000001E-2</v>
      </c>
      <c r="AV454" s="2">
        <f>VLOOKUP(Y454,Spp!B:D,3,FALSE)</f>
        <v>2.919</v>
      </c>
      <c r="AW454" s="2">
        <f t="shared" si="50"/>
        <v>222.52945248237549</v>
      </c>
      <c r="AX454" s="2">
        <f t="shared" si="51"/>
        <v>4.45058904964751</v>
      </c>
      <c r="AY454" s="2">
        <f t="shared" si="52"/>
        <v>44.505890496475104</v>
      </c>
      <c r="AZ454" s="2">
        <f t="shared" si="53"/>
        <v>4.4505890496475103E-2</v>
      </c>
      <c r="BA454" s="2">
        <f t="shared" si="54"/>
        <v>0.6</v>
      </c>
      <c r="BB454" s="2">
        <f t="shared" si="48"/>
        <v>0.12</v>
      </c>
      <c r="BC454" s="2">
        <f>VLOOKUP(Y454,Spp!B:H,7,FALSE)</f>
        <v>2</v>
      </c>
      <c r="BD454" s="5" t="str">
        <f>VLOOKUP(Y454,GFQuimbayo!B:C,2,FALSE)</f>
        <v>HM</v>
      </c>
      <c r="BE454" s="5" t="str">
        <f>VLOOKUP(BD454,GFQuimbayo!E:F,2,FALSE)</f>
        <v>Macroalgae feeders</v>
      </c>
      <c r="BF454" s="2" t="str">
        <f>VLOOKUP(Y454,Spp!B:L,11,FALSE)</f>
        <v>LC</v>
      </c>
    </row>
    <row r="455" spans="1:58">
      <c r="A455" s="2" t="s">
        <v>40</v>
      </c>
      <c r="B455" s="2" t="s">
        <v>41</v>
      </c>
      <c r="C455" s="2" t="s">
        <v>135</v>
      </c>
      <c r="D455" s="2" t="s">
        <v>1446</v>
      </c>
      <c r="E455" s="2" t="s">
        <v>1485</v>
      </c>
      <c r="F455" s="2" t="s">
        <v>243</v>
      </c>
      <c r="G455" s="22" t="s">
        <v>1482</v>
      </c>
      <c r="H455" s="22">
        <v>1</v>
      </c>
      <c r="I455" s="2">
        <v>4</v>
      </c>
      <c r="K455" s="2">
        <v>50</v>
      </c>
      <c r="L455" s="11">
        <v>41843</v>
      </c>
      <c r="M455" s="2">
        <v>2014</v>
      </c>
      <c r="N455" s="2" t="s">
        <v>517</v>
      </c>
      <c r="O455" s="2" t="s">
        <v>244</v>
      </c>
      <c r="Q455" s="9">
        <v>7.2</v>
      </c>
      <c r="R455" s="2" t="s">
        <v>250</v>
      </c>
      <c r="S455" s="22" t="s">
        <v>516</v>
      </c>
      <c r="T455" s="4" t="s">
        <v>516</v>
      </c>
      <c r="U455" s="4" t="s">
        <v>516</v>
      </c>
      <c r="V455" s="4" t="s">
        <v>516</v>
      </c>
      <c r="W455" s="2">
        <v>10</v>
      </c>
      <c r="X455" s="2" t="s">
        <v>107</v>
      </c>
      <c r="Y455" s="6" t="str">
        <f>VLOOKUP(X455,Spp!A:B,2,FALSE)</f>
        <v>Thalassoma lucasanum</v>
      </c>
      <c r="Z455" s="7">
        <f t="shared" si="49"/>
        <v>10</v>
      </c>
      <c r="AB455" s="2">
        <v>10</v>
      </c>
      <c r="AU455" s="2">
        <f>VLOOKUP(Y455,Spp!B:C,2,FALSE)</f>
        <v>1.261E-2</v>
      </c>
      <c r="AV455" s="2">
        <f>VLOOKUP(Y455,Spp!B:D,3,FALSE)</f>
        <v>2.8782999999999999</v>
      </c>
      <c r="AW455" s="2">
        <f t="shared" si="50"/>
        <v>41.629761327928392</v>
      </c>
      <c r="AX455" s="2">
        <f t="shared" si="51"/>
        <v>0.83259522655856788</v>
      </c>
      <c r="AY455" s="2">
        <f t="shared" si="52"/>
        <v>8.3259522655856788</v>
      </c>
      <c r="AZ455" s="2">
        <f t="shared" si="53"/>
        <v>8.3259522655856795E-3</v>
      </c>
      <c r="BA455" s="2">
        <f t="shared" si="54"/>
        <v>1</v>
      </c>
      <c r="BB455" s="2">
        <f t="shared" si="48"/>
        <v>0.2</v>
      </c>
      <c r="BC455" s="2">
        <f>VLOOKUP(Y455,Spp!B:H,7,FALSE)</f>
        <v>3.5</v>
      </c>
      <c r="BD455" s="5" t="str">
        <f>VLOOKUP(Y455,GFQuimbayo!B:C,2,FALSE)</f>
        <v>IN</v>
      </c>
      <c r="BE455" s="5" t="str">
        <f>VLOOKUP(BD455,GFQuimbayo!E:F,2,FALSE)</f>
        <v>Invertebrivores</v>
      </c>
      <c r="BF455" s="2" t="str">
        <f>VLOOKUP(Y455,Spp!B:L,11,FALSE)</f>
        <v>LC</v>
      </c>
    </row>
    <row r="456" spans="1:58">
      <c r="A456" s="2" t="s">
        <v>40</v>
      </c>
      <c r="B456" s="2" t="s">
        <v>41</v>
      </c>
      <c r="C456" s="2" t="s">
        <v>135</v>
      </c>
      <c r="D456" s="2" t="s">
        <v>1446</v>
      </c>
      <c r="E456" s="2" t="s">
        <v>1485</v>
      </c>
      <c r="F456" s="2" t="s">
        <v>243</v>
      </c>
      <c r="G456" s="22" t="s">
        <v>1482</v>
      </c>
      <c r="H456" s="22">
        <v>1</v>
      </c>
      <c r="I456" s="2">
        <v>4</v>
      </c>
      <c r="K456" s="2">
        <v>50</v>
      </c>
      <c r="L456" s="11">
        <v>41843</v>
      </c>
      <c r="M456" s="2">
        <v>2014</v>
      </c>
      <c r="N456" s="2" t="s">
        <v>517</v>
      </c>
      <c r="O456" s="2" t="s">
        <v>244</v>
      </c>
      <c r="Q456" s="9">
        <v>7.2</v>
      </c>
      <c r="R456" s="2" t="s">
        <v>250</v>
      </c>
      <c r="S456" s="22" t="s">
        <v>516</v>
      </c>
      <c r="T456" s="4" t="s">
        <v>516</v>
      </c>
      <c r="U456" s="4" t="s">
        <v>516</v>
      </c>
      <c r="V456" s="4" t="s">
        <v>516</v>
      </c>
      <c r="W456" s="2">
        <v>10</v>
      </c>
      <c r="X456" s="2" t="s">
        <v>266</v>
      </c>
      <c r="Y456" s="6" t="str">
        <f>VLOOKUP(X456,Spp!A:B,2,FALSE)</f>
        <v>Halichoeres dispilus</v>
      </c>
      <c r="Z456" s="7">
        <f t="shared" si="49"/>
        <v>5</v>
      </c>
      <c r="AB456" s="2">
        <v>5</v>
      </c>
      <c r="AU456" s="2">
        <f>VLOOKUP(Y456,Spp!B:C,2,FALSE)</f>
        <v>1.26E-2</v>
      </c>
      <c r="AV456" s="2">
        <f>VLOOKUP(Y456,Spp!B:D,3,FALSE)</f>
        <v>3.0672999999999999</v>
      </c>
      <c r="AW456" s="2">
        <f t="shared" si="50"/>
        <v>30.43798948385777</v>
      </c>
      <c r="AX456" s="2">
        <f t="shared" si="51"/>
        <v>0.60875978967715538</v>
      </c>
      <c r="AY456" s="2">
        <f t="shared" si="52"/>
        <v>6.0875978967715536</v>
      </c>
      <c r="AZ456" s="2">
        <f t="shared" si="53"/>
        <v>6.0875978967715539E-3</v>
      </c>
      <c r="BA456" s="2">
        <f t="shared" si="54"/>
        <v>0.5</v>
      </c>
      <c r="BB456" s="2">
        <f t="shared" si="48"/>
        <v>0.1</v>
      </c>
      <c r="BC456" s="2">
        <f>VLOOKUP(Y456,Spp!B:H,7,FALSE)</f>
        <v>3.9</v>
      </c>
      <c r="BD456" s="5" t="str">
        <f>VLOOKUP(Y456,GFQuimbayo!B:C,2,FALSE)</f>
        <v>IN</v>
      </c>
      <c r="BE456" s="5" t="str">
        <f>VLOOKUP(BD456,GFQuimbayo!E:F,2,FALSE)</f>
        <v>Invertebrivores</v>
      </c>
      <c r="BF456" s="2" t="str">
        <f>VLOOKUP(Y456,Spp!B:L,11,FALSE)</f>
        <v>LC</v>
      </c>
    </row>
    <row r="457" spans="1:58">
      <c r="A457" s="2" t="s">
        <v>40</v>
      </c>
      <c r="B457" s="2" t="s">
        <v>41</v>
      </c>
      <c r="C457" s="2" t="s">
        <v>135</v>
      </c>
      <c r="D457" s="2" t="s">
        <v>1446</v>
      </c>
      <c r="E457" s="2" t="s">
        <v>1485</v>
      </c>
      <c r="F457" s="2" t="s">
        <v>243</v>
      </c>
      <c r="G457" s="22" t="s">
        <v>1482</v>
      </c>
      <c r="H457" s="22">
        <v>2</v>
      </c>
      <c r="I457" s="2">
        <v>5</v>
      </c>
      <c r="K457" s="2">
        <v>50</v>
      </c>
      <c r="L457" s="11">
        <v>41843</v>
      </c>
      <c r="M457" s="2">
        <v>2014</v>
      </c>
      <c r="N457" s="2" t="s">
        <v>517</v>
      </c>
      <c r="O457" s="2" t="s">
        <v>244</v>
      </c>
      <c r="Q457" s="9">
        <v>7.2</v>
      </c>
      <c r="R457" s="2" t="s">
        <v>250</v>
      </c>
      <c r="S457" s="22" t="s">
        <v>516</v>
      </c>
      <c r="T457" s="4" t="s">
        <v>516</v>
      </c>
      <c r="U457" s="4" t="s">
        <v>516</v>
      </c>
      <c r="V457" s="4" t="s">
        <v>516</v>
      </c>
      <c r="W457" s="2">
        <v>10</v>
      </c>
      <c r="X457" s="2" t="s">
        <v>80</v>
      </c>
      <c r="Y457" s="6" t="str">
        <f>VLOOKUP(X457,Spp!A:B,2,FALSE)</f>
        <v>Sufflamen verres</v>
      </c>
      <c r="Z457" s="7">
        <f t="shared" si="49"/>
        <v>9</v>
      </c>
      <c r="AB457" s="2">
        <v>4</v>
      </c>
      <c r="AD457" s="2">
        <v>4</v>
      </c>
      <c r="AE457" s="2">
        <v>1</v>
      </c>
      <c r="AU457" s="2">
        <f>VLOOKUP(Y457,Spp!B:C,2,FALSE)</f>
        <v>2.4899999999999999E-2</v>
      </c>
      <c r="AV457" s="2">
        <f>VLOOKUP(Y457,Spp!B:D,3,FALSE)</f>
        <v>3.0129999999999999</v>
      </c>
      <c r="AW457" s="2">
        <f t="shared" si="50"/>
        <v>1002.8519365335503</v>
      </c>
      <c r="AX457" s="2">
        <f t="shared" si="51"/>
        <v>20.057038730671007</v>
      </c>
      <c r="AY457" s="2">
        <f t="shared" si="52"/>
        <v>200.57038730671007</v>
      </c>
      <c r="AZ457" s="2">
        <f t="shared" si="53"/>
        <v>0.20057038730671006</v>
      </c>
      <c r="BA457" s="2">
        <f t="shared" si="54"/>
        <v>0.9</v>
      </c>
      <c r="BB457" s="2">
        <f t="shared" si="48"/>
        <v>0.18</v>
      </c>
      <c r="BC457" s="2">
        <f>VLOOKUP(Y457,Spp!B:H,7,FALSE)</f>
        <v>3.3</v>
      </c>
      <c r="BD457" s="5" t="str">
        <f>VLOOKUP(Y457,GFQuimbayo!B:C,2,FALSE)</f>
        <v>IN</v>
      </c>
      <c r="BE457" s="5" t="str">
        <f>VLOOKUP(BD457,GFQuimbayo!E:F,2,FALSE)</f>
        <v>Invertebrivores</v>
      </c>
      <c r="BF457" s="2" t="str">
        <f>VLOOKUP(Y457,Spp!B:L,11,FALSE)</f>
        <v>LC</v>
      </c>
    </row>
    <row r="458" spans="1:58">
      <c r="A458" s="2" t="s">
        <v>40</v>
      </c>
      <c r="B458" s="2" t="s">
        <v>41</v>
      </c>
      <c r="C458" s="2" t="s">
        <v>135</v>
      </c>
      <c r="D458" s="2" t="s">
        <v>1446</v>
      </c>
      <c r="E458" s="2" t="s">
        <v>1485</v>
      </c>
      <c r="F458" s="2" t="s">
        <v>243</v>
      </c>
      <c r="G458" s="22" t="s">
        <v>1482</v>
      </c>
      <c r="H458" s="22">
        <v>2</v>
      </c>
      <c r="I458" s="2">
        <v>5</v>
      </c>
      <c r="K458" s="2">
        <v>50</v>
      </c>
      <c r="L458" s="11">
        <v>41843</v>
      </c>
      <c r="M458" s="2">
        <v>2014</v>
      </c>
      <c r="N458" s="2" t="s">
        <v>517</v>
      </c>
      <c r="O458" s="2" t="s">
        <v>244</v>
      </c>
      <c r="Q458" s="9">
        <v>7.2</v>
      </c>
      <c r="R458" s="2" t="s">
        <v>250</v>
      </c>
      <c r="S458" s="22" t="s">
        <v>516</v>
      </c>
      <c r="T458" s="4" t="s">
        <v>516</v>
      </c>
      <c r="U458" s="4" t="s">
        <v>516</v>
      </c>
      <c r="V458" s="4" t="s">
        <v>516</v>
      </c>
      <c r="W458" s="2">
        <v>10</v>
      </c>
      <c r="X458" s="2" t="s">
        <v>267</v>
      </c>
      <c r="Y458" s="6" t="str">
        <f>VLOOKUP(X458,Spp!A:B,2,FALSE)</f>
        <v>Canthidermis maculata</v>
      </c>
      <c r="Z458" s="7">
        <f t="shared" si="49"/>
        <v>1</v>
      </c>
      <c r="AD458" s="2">
        <v>1</v>
      </c>
      <c r="AU458" s="2">
        <f>VLOOKUP(Y458,Spp!B:C,2,FALSE)</f>
        <v>2.29E-2</v>
      </c>
      <c r="AV458" s="2">
        <f>VLOOKUP(Y458,Spp!B:D,3,FALSE)</f>
        <v>2.96</v>
      </c>
      <c r="AW458" s="2">
        <f t="shared" si="50"/>
        <v>109.45311008349358</v>
      </c>
      <c r="AX458" s="2">
        <f t="shared" si="51"/>
        <v>2.1890622016698718</v>
      </c>
      <c r="AY458" s="2">
        <f t="shared" si="52"/>
        <v>21.890622016698718</v>
      </c>
      <c r="AZ458" s="2">
        <f t="shared" si="53"/>
        <v>2.1890622016698717E-2</v>
      </c>
      <c r="BA458" s="2">
        <f t="shared" si="54"/>
        <v>0.1</v>
      </c>
      <c r="BB458" s="2">
        <f t="shared" si="48"/>
        <v>0.02</v>
      </c>
      <c r="BC458" s="2">
        <f>VLOOKUP(Y458,Spp!B:H,7,FALSE)</f>
        <v>3.5</v>
      </c>
      <c r="BD458" s="5" t="str">
        <f>VLOOKUP(Y458,GFQuimbayo!B:C,2,FALSE)</f>
        <v>PK</v>
      </c>
      <c r="BE458" s="5" t="str">
        <f>VLOOKUP(BD458,GFQuimbayo!E:F,2,FALSE)</f>
        <v>Planktivores</v>
      </c>
      <c r="BF458" s="2" t="str">
        <f>VLOOKUP(Y458,Spp!B:L,11,FALSE)</f>
        <v>NE</v>
      </c>
    </row>
    <row r="459" spans="1:58">
      <c r="A459" s="2" t="s">
        <v>40</v>
      </c>
      <c r="B459" s="2" t="s">
        <v>41</v>
      </c>
      <c r="C459" s="2" t="s">
        <v>135</v>
      </c>
      <c r="D459" s="2" t="s">
        <v>1446</v>
      </c>
      <c r="E459" s="2" t="s">
        <v>1485</v>
      </c>
      <c r="F459" s="2" t="s">
        <v>243</v>
      </c>
      <c r="G459" s="22" t="s">
        <v>1482</v>
      </c>
      <c r="H459" s="22">
        <v>2</v>
      </c>
      <c r="I459" s="2">
        <v>5</v>
      </c>
      <c r="K459" s="2">
        <v>50</v>
      </c>
      <c r="L459" s="11">
        <v>41843</v>
      </c>
      <c r="M459" s="2">
        <v>2014</v>
      </c>
      <c r="N459" s="2" t="s">
        <v>517</v>
      </c>
      <c r="O459" s="2" t="s">
        <v>244</v>
      </c>
      <c r="Q459" s="9">
        <v>7.2</v>
      </c>
      <c r="R459" s="2" t="s">
        <v>250</v>
      </c>
      <c r="S459" s="22" t="s">
        <v>516</v>
      </c>
      <c r="T459" s="4" t="s">
        <v>516</v>
      </c>
      <c r="U459" s="4" t="s">
        <v>516</v>
      </c>
      <c r="V459" s="4" t="s">
        <v>516</v>
      </c>
      <c r="W459" s="2">
        <v>10</v>
      </c>
      <c r="X459" s="2" t="s">
        <v>125</v>
      </c>
      <c r="Y459" s="6" t="str">
        <f>VLOOKUP(X459,Spp!A:B,2,FALSE)</f>
        <v>Diodon holocanthus</v>
      </c>
      <c r="Z459" s="7">
        <f t="shared" si="49"/>
        <v>1</v>
      </c>
      <c r="AC459" s="2">
        <v>1</v>
      </c>
      <c r="AU459" s="2">
        <f>VLOOKUP(Y459,Spp!B:C,2,FALSE)</f>
        <v>2.1899999999999999E-2</v>
      </c>
      <c r="AV459" s="2">
        <f>VLOOKUP(Y459,Spp!B:D,3,FALSE)</f>
        <v>3</v>
      </c>
      <c r="AW459" s="2">
        <f t="shared" si="50"/>
        <v>42.7734375</v>
      </c>
      <c r="AX459" s="2">
        <f t="shared" si="51"/>
        <v>0.85546875</v>
      </c>
      <c r="AY459" s="2">
        <f t="shared" si="52"/>
        <v>8.5546875</v>
      </c>
      <c r="AZ459" s="2">
        <f t="shared" si="53"/>
        <v>8.5546874999999998E-3</v>
      </c>
      <c r="BA459" s="2">
        <f t="shared" si="54"/>
        <v>0.1</v>
      </c>
      <c r="BB459" s="2">
        <f t="shared" si="48"/>
        <v>0.02</v>
      </c>
      <c r="BC459" s="2">
        <f>VLOOKUP(Y459,Spp!B:H,7,FALSE)</f>
        <v>3.3</v>
      </c>
      <c r="BD459" s="5" t="str">
        <f>VLOOKUP(Y459,GFQuimbayo!B:C,2,FALSE)</f>
        <v>IN</v>
      </c>
      <c r="BE459" s="5" t="str">
        <f>VLOOKUP(BD459,GFQuimbayo!E:F,2,FALSE)</f>
        <v>Invertebrivores</v>
      </c>
      <c r="BF459" s="2" t="str">
        <f>VLOOKUP(Y459,Spp!B:L,11,FALSE)</f>
        <v>NE</v>
      </c>
    </row>
    <row r="460" spans="1:58">
      <c r="A460" s="2" t="s">
        <v>40</v>
      </c>
      <c r="B460" s="2" t="s">
        <v>41</v>
      </c>
      <c r="C460" s="2" t="s">
        <v>135</v>
      </c>
      <c r="D460" s="2" t="s">
        <v>1446</v>
      </c>
      <c r="E460" s="2" t="s">
        <v>1485</v>
      </c>
      <c r="F460" s="2" t="s">
        <v>243</v>
      </c>
      <c r="G460" s="22" t="s">
        <v>1482</v>
      </c>
      <c r="H460" s="22">
        <v>2</v>
      </c>
      <c r="I460" s="2">
        <v>5</v>
      </c>
      <c r="K460" s="2">
        <v>50</v>
      </c>
      <c r="L460" s="11">
        <v>41843</v>
      </c>
      <c r="M460" s="2">
        <v>2014</v>
      </c>
      <c r="N460" s="2" t="s">
        <v>517</v>
      </c>
      <c r="O460" s="2" t="s">
        <v>244</v>
      </c>
      <c r="Q460" s="9">
        <v>7.2</v>
      </c>
      <c r="R460" s="2" t="s">
        <v>250</v>
      </c>
      <c r="S460" s="22" t="s">
        <v>516</v>
      </c>
      <c r="T460" s="4" t="s">
        <v>516</v>
      </c>
      <c r="U460" s="4" t="s">
        <v>516</v>
      </c>
      <c r="V460" s="4" t="s">
        <v>516</v>
      </c>
      <c r="W460" s="2">
        <v>10</v>
      </c>
      <c r="X460" s="2" t="s">
        <v>57</v>
      </c>
      <c r="Y460" s="6" t="str">
        <f>VLOOKUP(X460,Spp!A:B,2,FALSE)</f>
        <v>Serranus psittacinus</v>
      </c>
      <c r="Z460" s="7">
        <f t="shared" si="49"/>
        <v>2</v>
      </c>
      <c r="AB460" s="2">
        <v>2</v>
      </c>
      <c r="AU460" s="2">
        <f>VLOOKUP(Y460,Spp!B:C,2,FALSE)</f>
        <v>1.9300000000000001E-2</v>
      </c>
      <c r="AV460" s="2">
        <f>VLOOKUP(Y460,Spp!B:D,3,FALSE)</f>
        <v>2.8511000000000002</v>
      </c>
      <c r="AW460" s="2">
        <f t="shared" si="50"/>
        <v>12.063531782217289</v>
      </c>
      <c r="AX460" s="2">
        <f t="shared" si="51"/>
        <v>0.24127063564434578</v>
      </c>
      <c r="AY460" s="2">
        <f t="shared" si="52"/>
        <v>2.4127063564434579</v>
      </c>
      <c r="AZ460" s="2">
        <f t="shared" si="53"/>
        <v>2.4127063564434578E-3</v>
      </c>
      <c r="BA460" s="2">
        <f t="shared" si="54"/>
        <v>0.2</v>
      </c>
      <c r="BB460" s="2">
        <f t="shared" si="48"/>
        <v>0.04</v>
      </c>
      <c r="BC460" s="2">
        <f>VLOOKUP(Y460,Spp!B:H,7,FALSE)</f>
        <v>3.6</v>
      </c>
      <c r="BD460" s="5" t="str">
        <f>VLOOKUP(Y460,GFQuimbayo!B:C,2,FALSE)</f>
        <v>PS</v>
      </c>
      <c r="BE460" s="5" t="str">
        <f>VLOOKUP(BD460,GFQuimbayo!E:F,2,FALSE)</f>
        <v>Piscivores</v>
      </c>
      <c r="BF460" s="2" t="str">
        <f>VLOOKUP(Y460,Spp!B:L,11,FALSE)</f>
        <v>LC</v>
      </c>
    </row>
    <row r="461" spans="1:58">
      <c r="A461" s="2" t="s">
        <v>40</v>
      </c>
      <c r="B461" s="2" t="s">
        <v>41</v>
      </c>
      <c r="C461" s="2" t="s">
        <v>135</v>
      </c>
      <c r="D461" s="2" t="s">
        <v>1446</v>
      </c>
      <c r="E461" s="2" t="s">
        <v>1485</v>
      </c>
      <c r="F461" s="2" t="s">
        <v>243</v>
      </c>
      <c r="G461" s="22" t="s">
        <v>1482</v>
      </c>
      <c r="H461" s="22">
        <v>2</v>
      </c>
      <c r="I461" s="2">
        <v>5</v>
      </c>
      <c r="K461" s="2">
        <v>50</v>
      </c>
      <c r="L461" s="11">
        <v>41843</v>
      </c>
      <c r="M461" s="2">
        <v>2014</v>
      </c>
      <c r="N461" s="2" t="s">
        <v>517</v>
      </c>
      <c r="O461" s="2" t="s">
        <v>244</v>
      </c>
      <c r="Q461" s="9">
        <v>7.2</v>
      </c>
      <c r="R461" s="2" t="s">
        <v>250</v>
      </c>
      <c r="S461" s="22" t="s">
        <v>516</v>
      </c>
      <c r="T461" s="4" t="s">
        <v>516</v>
      </c>
      <c r="U461" s="4" t="s">
        <v>516</v>
      </c>
      <c r="V461" s="4" t="s">
        <v>516</v>
      </c>
      <c r="W461" s="2">
        <v>10</v>
      </c>
      <c r="X461" s="2" t="s">
        <v>45</v>
      </c>
      <c r="Y461" s="6" t="str">
        <f>VLOOKUP(X461,Spp!A:B,2,FALSE)</f>
        <v>Canthigaster punctatissima</v>
      </c>
      <c r="Z461" s="7">
        <f t="shared" si="49"/>
        <v>3</v>
      </c>
      <c r="AB461" s="2">
        <v>3</v>
      </c>
      <c r="AU461" s="2">
        <f>VLOOKUP(Y461,Spp!B:C,2,FALSE)</f>
        <v>1.9699999999999999E-2</v>
      </c>
      <c r="AV461" s="2">
        <f>VLOOKUP(Y461,Spp!B:D,3,FALSE)</f>
        <v>2.9174000000000002</v>
      </c>
      <c r="AW461" s="2">
        <f t="shared" si="50"/>
        <v>21.110144724316534</v>
      </c>
      <c r="AX461" s="2">
        <f t="shared" si="51"/>
        <v>0.42220289448633069</v>
      </c>
      <c r="AY461" s="2">
        <f t="shared" si="52"/>
        <v>4.2220289448633066</v>
      </c>
      <c r="AZ461" s="2">
        <f t="shared" si="53"/>
        <v>4.2220289448633066E-3</v>
      </c>
      <c r="BA461" s="2">
        <f t="shared" si="54"/>
        <v>0.3</v>
      </c>
      <c r="BB461" s="2">
        <f t="shared" si="48"/>
        <v>0.06</v>
      </c>
      <c r="BC461" s="2">
        <f>VLOOKUP(Y461,Spp!B:H,7,FALSE)</f>
        <v>3</v>
      </c>
      <c r="BD461" s="5" t="str">
        <f>VLOOKUP(Y461,GFQuimbayo!B:C,2,FALSE)</f>
        <v>IN</v>
      </c>
      <c r="BE461" s="5" t="str">
        <f>VLOOKUP(BD461,GFQuimbayo!E:F,2,FALSE)</f>
        <v>Invertebrivores</v>
      </c>
      <c r="BF461" s="2" t="str">
        <f>VLOOKUP(Y461,Spp!B:L,11,FALSE)</f>
        <v>LC</v>
      </c>
    </row>
    <row r="462" spans="1:58">
      <c r="A462" s="2" t="s">
        <v>40</v>
      </c>
      <c r="B462" s="2" t="s">
        <v>41</v>
      </c>
      <c r="C462" s="2" t="s">
        <v>135</v>
      </c>
      <c r="D462" s="2" t="s">
        <v>1446</v>
      </c>
      <c r="E462" s="2" t="s">
        <v>1485</v>
      </c>
      <c r="F462" s="2" t="s">
        <v>243</v>
      </c>
      <c r="G462" s="22" t="s">
        <v>1482</v>
      </c>
      <c r="H462" s="22">
        <v>2</v>
      </c>
      <c r="I462" s="2">
        <v>5</v>
      </c>
      <c r="K462" s="2">
        <v>50</v>
      </c>
      <c r="L462" s="11">
        <v>41843</v>
      </c>
      <c r="M462" s="2">
        <v>2014</v>
      </c>
      <c r="N462" s="2" t="s">
        <v>517</v>
      </c>
      <c r="O462" s="2" t="s">
        <v>244</v>
      </c>
      <c r="Q462" s="9">
        <v>7.2</v>
      </c>
      <c r="R462" s="2" t="s">
        <v>250</v>
      </c>
      <c r="S462" s="22" t="s">
        <v>516</v>
      </c>
      <c r="T462" s="4" t="s">
        <v>516</v>
      </c>
      <c r="U462" s="4" t="s">
        <v>516</v>
      </c>
      <c r="V462" s="4" t="s">
        <v>516</v>
      </c>
      <c r="W462" s="2">
        <v>10</v>
      </c>
      <c r="X462" s="2" t="s">
        <v>266</v>
      </c>
      <c r="Y462" s="6" t="str">
        <f>VLOOKUP(X462,Spp!A:B,2,FALSE)</f>
        <v>Halichoeres dispilus</v>
      </c>
      <c r="Z462" s="7">
        <f t="shared" si="49"/>
        <v>5</v>
      </c>
      <c r="AB462" s="2">
        <v>5</v>
      </c>
      <c r="AU462" s="2">
        <f>VLOOKUP(Y462,Spp!B:C,2,FALSE)</f>
        <v>1.26E-2</v>
      </c>
      <c r="AV462" s="2">
        <f>VLOOKUP(Y462,Spp!B:D,3,FALSE)</f>
        <v>3.0672999999999999</v>
      </c>
      <c r="AW462" s="2">
        <f t="shared" si="50"/>
        <v>30.43798948385777</v>
      </c>
      <c r="AX462" s="2">
        <f t="shared" si="51"/>
        <v>0.60875978967715538</v>
      </c>
      <c r="AY462" s="2">
        <f t="shared" si="52"/>
        <v>6.0875978967715536</v>
      </c>
      <c r="AZ462" s="2">
        <f t="shared" si="53"/>
        <v>6.0875978967715539E-3</v>
      </c>
      <c r="BA462" s="2">
        <f t="shared" si="54"/>
        <v>0.5</v>
      </c>
      <c r="BB462" s="2">
        <f t="shared" si="48"/>
        <v>0.1</v>
      </c>
      <c r="BC462" s="2">
        <f>VLOOKUP(Y462,Spp!B:H,7,FALSE)</f>
        <v>3.9</v>
      </c>
      <c r="BD462" s="5" t="str">
        <f>VLOOKUP(Y462,GFQuimbayo!B:C,2,FALSE)</f>
        <v>IN</v>
      </c>
      <c r="BE462" s="5" t="str">
        <f>VLOOKUP(BD462,GFQuimbayo!E:F,2,FALSE)</f>
        <v>Invertebrivores</v>
      </c>
      <c r="BF462" s="2" t="str">
        <f>VLOOKUP(Y462,Spp!B:L,11,FALSE)</f>
        <v>LC</v>
      </c>
    </row>
    <row r="463" spans="1:58">
      <c r="A463" s="2" t="s">
        <v>242</v>
      </c>
      <c r="B463" s="2" t="s">
        <v>41</v>
      </c>
      <c r="C463" s="2" t="s">
        <v>220</v>
      </c>
      <c r="D463" s="2" t="s">
        <v>1444</v>
      </c>
      <c r="E463" s="2" t="s">
        <v>1486</v>
      </c>
      <c r="F463" s="2" t="s">
        <v>244</v>
      </c>
      <c r="G463" s="22" t="s">
        <v>1482</v>
      </c>
      <c r="H463" s="22">
        <v>1</v>
      </c>
      <c r="I463" s="9">
        <v>1</v>
      </c>
      <c r="K463" s="2">
        <v>50</v>
      </c>
      <c r="L463" s="11">
        <v>41844</v>
      </c>
      <c r="M463" s="2">
        <v>2014</v>
      </c>
      <c r="N463" s="2" t="s">
        <v>517</v>
      </c>
      <c r="O463" s="2" t="s">
        <v>244</v>
      </c>
      <c r="Q463" s="9">
        <v>10</v>
      </c>
      <c r="R463" s="2" t="s">
        <v>250</v>
      </c>
      <c r="S463" s="22" t="s">
        <v>516</v>
      </c>
      <c r="T463" s="4" t="s">
        <v>516</v>
      </c>
      <c r="U463" s="4" t="s">
        <v>516</v>
      </c>
      <c r="V463" s="4" t="s">
        <v>516</v>
      </c>
      <c r="W463" s="2">
        <v>10</v>
      </c>
      <c r="X463" s="2" t="s">
        <v>45</v>
      </c>
      <c r="Y463" s="6" t="str">
        <f>VLOOKUP(X463,Spp!A:B,2,FALSE)</f>
        <v>Canthigaster punctatissima</v>
      </c>
      <c r="Z463" s="7">
        <f t="shared" si="49"/>
        <v>5</v>
      </c>
      <c r="AA463" s="2">
        <v>5</v>
      </c>
      <c r="AU463" s="2">
        <f>VLOOKUP(Y463,Spp!B:C,2,FALSE)</f>
        <v>1.9699999999999999E-2</v>
      </c>
      <c r="AV463" s="2">
        <f>VLOOKUP(Y463,Spp!B:D,3,FALSE)</f>
        <v>2.9174000000000002</v>
      </c>
      <c r="AW463" s="2">
        <f t="shared" si="50"/>
        <v>1.4268765867766935</v>
      </c>
      <c r="AX463" s="2">
        <f t="shared" si="51"/>
        <v>2.8537531735533871E-2</v>
      </c>
      <c r="AY463" s="2">
        <f t="shared" si="52"/>
        <v>0.28537531735533872</v>
      </c>
      <c r="AZ463" s="2">
        <f t="shared" si="53"/>
        <v>2.8537531735533872E-4</v>
      </c>
      <c r="BA463" s="2">
        <f t="shared" si="54"/>
        <v>0.5</v>
      </c>
      <c r="BB463" s="2">
        <f t="shared" si="48"/>
        <v>0.1</v>
      </c>
      <c r="BC463" s="2">
        <f>VLOOKUP(Y463,Spp!B:H,7,FALSE)</f>
        <v>3</v>
      </c>
      <c r="BD463" s="5" t="str">
        <f>VLOOKUP(Y463,GFQuimbayo!B:C,2,FALSE)</f>
        <v>IN</v>
      </c>
      <c r="BE463" s="5" t="str">
        <f>VLOOKUP(BD463,GFQuimbayo!E:F,2,FALSE)</f>
        <v>Invertebrivores</v>
      </c>
      <c r="BF463" s="2" t="str">
        <f>VLOOKUP(Y463,Spp!B:L,11,FALSE)</f>
        <v>LC</v>
      </c>
    </row>
    <row r="464" spans="1:58">
      <c r="A464" s="2" t="s">
        <v>242</v>
      </c>
      <c r="B464" s="2" t="s">
        <v>41</v>
      </c>
      <c r="C464" s="2" t="s">
        <v>220</v>
      </c>
      <c r="D464" s="2" t="s">
        <v>1444</v>
      </c>
      <c r="E464" s="2" t="s">
        <v>1486</v>
      </c>
      <c r="F464" s="2" t="s">
        <v>244</v>
      </c>
      <c r="G464" s="22" t="s">
        <v>1482</v>
      </c>
      <c r="H464" s="22">
        <v>1</v>
      </c>
      <c r="I464" s="9">
        <v>1</v>
      </c>
      <c r="K464" s="2">
        <v>50</v>
      </c>
      <c r="L464" s="11">
        <v>41844</v>
      </c>
      <c r="M464" s="2">
        <v>2014</v>
      </c>
      <c r="N464" s="2" t="s">
        <v>517</v>
      </c>
      <c r="O464" s="2" t="s">
        <v>244</v>
      </c>
      <c r="Q464" s="9">
        <v>10</v>
      </c>
      <c r="R464" s="2" t="s">
        <v>250</v>
      </c>
      <c r="S464" s="22" t="s">
        <v>516</v>
      </c>
      <c r="T464" s="4" t="s">
        <v>516</v>
      </c>
      <c r="U464" s="4" t="s">
        <v>516</v>
      </c>
      <c r="V464" s="4" t="s">
        <v>516</v>
      </c>
      <c r="W464" s="2">
        <v>10</v>
      </c>
      <c r="X464" s="2" t="s">
        <v>72</v>
      </c>
      <c r="Y464" s="6" t="str">
        <f>VLOOKUP(X464,Spp!A:B,2,FALSE)</f>
        <v>Scarus ghobban</v>
      </c>
      <c r="Z464" s="7">
        <f t="shared" si="49"/>
        <v>3</v>
      </c>
      <c r="AD464" s="2">
        <v>3</v>
      </c>
      <c r="AU464" s="2">
        <f>VLOOKUP(Y464,Spp!B:C,2,FALSE)</f>
        <v>2.3300000000000001E-2</v>
      </c>
      <c r="AV464" s="2">
        <f>VLOOKUP(Y464,Spp!B:D,3,FALSE)</f>
        <v>2.919</v>
      </c>
      <c r="AW464" s="2">
        <f t="shared" si="50"/>
        <v>297.1017704901862</v>
      </c>
      <c r="AX464" s="2">
        <f t="shared" si="51"/>
        <v>5.942035409803724</v>
      </c>
      <c r="AY464" s="2">
        <f t="shared" si="52"/>
        <v>59.420354098037237</v>
      </c>
      <c r="AZ464" s="2">
        <f t="shared" si="53"/>
        <v>5.942035409803724E-2</v>
      </c>
      <c r="BA464" s="2">
        <f t="shared" si="54"/>
        <v>0.3</v>
      </c>
      <c r="BB464" s="2">
        <f t="shared" si="48"/>
        <v>0.06</v>
      </c>
      <c r="BC464" s="2">
        <f>VLOOKUP(Y464,Spp!B:H,7,FALSE)</f>
        <v>2</v>
      </c>
      <c r="BD464" s="5" t="str">
        <f>VLOOKUP(Y464,GFQuimbayo!B:C,2,FALSE)</f>
        <v>HM</v>
      </c>
      <c r="BE464" s="5" t="str">
        <f>VLOOKUP(BD464,GFQuimbayo!E:F,2,FALSE)</f>
        <v>Macroalgae feeders</v>
      </c>
      <c r="BF464" s="2" t="str">
        <f>VLOOKUP(Y464,Spp!B:L,11,FALSE)</f>
        <v>LC</v>
      </c>
    </row>
    <row r="465" spans="1:58">
      <c r="A465" s="2" t="s">
        <v>242</v>
      </c>
      <c r="B465" s="2" t="s">
        <v>41</v>
      </c>
      <c r="C465" s="2" t="s">
        <v>220</v>
      </c>
      <c r="D465" s="2" t="s">
        <v>1444</v>
      </c>
      <c r="E465" s="2" t="s">
        <v>1486</v>
      </c>
      <c r="F465" s="2" t="s">
        <v>244</v>
      </c>
      <c r="G465" s="22" t="s">
        <v>1482</v>
      </c>
      <c r="H465" s="22">
        <v>1</v>
      </c>
      <c r="I465" s="9">
        <v>1</v>
      </c>
      <c r="K465" s="2">
        <v>50</v>
      </c>
      <c r="L465" s="11">
        <v>41844</v>
      </c>
      <c r="M465" s="2">
        <v>2014</v>
      </c>
      <c r="N465" s="2" t="s">
        <v>517</v>
      </c>
      <c r="O465" s="2" t="s">
        <v>244</v>
      </c>
      <c r="Q465" s="9">
        <v>10</v>
      </c>
      <c r="R465" s="2" t="s">
        <v>250</v>
      </c>
      <c r="S465" s="22" t="s">
        <v>516</v>
      </c>
      <c r="T465" s="4" t="s">
        <v>516</v>
      </c>
      <c r="U465" s="4" t="s">
        <v>516</v>
      </c>
      <c r="V465" s="4" t="s">
        <v>516</v>
      </c>
      <c r="W465" s="2">
        <v>10</v>
      </c>
      <c r="X465" s="2" t="s">
        <v>256</v>
      </c>
      <c r="Y465" s="6" t="str">
        <f>VLOOKUP(X465,Spp!A:B,2,FALSE)</f>
        <v>Fistularia commersonii</v>
      </c>
      <c r="Z465" s="7">
        <f t="shared" si="49"/>
        <v>1</v>
      </c>
      <c r="AL465" s="2">
        <v>1</v>
      </c>
      <c r="AU465" s="2">
        <f>VLOOKUP(Y465,Spp!B:C,2,FALSE)</f>
        <v>5.9999999999999995E-4</v>
      </c>
      <c r="AV465" s="2">
        <f>VLOOKUP(Y465,Spp!B:D,3,FALSE)</f>
        <v>3</v>
      </c>
      <c r="AW465" s="2">
        <f t="shared" si="50"/>
        <v>514.42499999999995</v>
      </c>
      <c r="AX465" s="2">
        <f t="shared" si="51"/>
        <v>10.288499999999999</v>
      </c>
      <c r="AY465" s="2">
        <f t="shared" si="52"/>
        <v>102.88499999999999</v>
      </c>
      <c r="AZ465" s="2">
        <f t="shared" si="53"/>
        <v>0.10288499999999999</v>
      </c>
      <c r="BA465" s="2">
        <f t="shared" si="54"/>
        <v>0.1</v>
      </c>
      <c r="BB465" s="2">
        <f t="shared" si="48"/>
        <v>0.02</v>
      </c>
      <c r="BC465" s="2">
        <f>VLOOKUP(Y465,Spp!B:H,7,FALSE)</f>
        <v>4.3</v>
      </c>
      <c r="BD465" s="5" t="str">
        <f>VLOOKUP(Y465,GFQuimbayo!B:C,2,FALSE)</f>
        <v>PS</v>
      </c>
      <c r="BE465" s="5" t="str">
        <f>VLOOKUP(BD465,GFQuimbayo!E:F,2,FALSE)</f>
        <v>Piscivores</v>
      </c>
      <c r="BF465" s="2" t="str">
        <f>VLOOKUP(Y465,Spp!B:L,11,FALSE)</f>
        <v>NE</v>
      </c>
    </row>
    <row r="466" spans="1:58">
      <c r="A466" s="2" t="s">
        <v>242</v>
      </c>
      <c r="B466" s="2" t="s">
        <v>41</v>
      </c>
      <c r="C466" s="2" t="s">
        <v>220</v>
      </c>
      <c r="D466" s="2" t="s">
        <v>1444</v>
      </c>
      <c r="E466" s="2" t="s">
        <v>1486</v>
      </c>
      <c r="F466" s="2" t="s">
        <v>244</v>
      </c>
      <c r="G466" s="22" t="s">
        <v>1482</v>
      </c>
      <c r="H466" s="22">
        <v>1</v>
      </c>
      <c r="I466" s="9">
        <v>1</v>
      </c>
      <c r="K466" s="2">
        <v>50</v>
      </c>
      <c r="L466" s="11">
        <v>41844</v>
      </c>
      <c r="M466" s="2">
        <v>2014</v>
      </c>
      <c r="N466" s="2" t="s">
        <v>517</v>
      </c>
      <c r="O466" s="2" t="s">
        <v>244</v>
      </c>
      <c r="Q466" s="9">
        <v>10</v>
      </c>
      <c r="R466" s="2" t="s">
        <v>250</v>
      </c>
      <c r="S466" s="22" t="s">
        <v>516</v>
      </c>
      <c r="T466" s="4" t="s">
        <v>516</v>
      </c>
      <c r="U466" s="4" t="s">
        <v>516</v>
      </c>
      <c r="V466" s="4" t="s">
        <v>516</v>
      </c>
      <c r="W466" s="2">
        <v>10</v>
      </c>
      <c r="X466" s="2" t="s">
        <v>64</v>
      </c>
      <c r="Y466" s="6" t="str">
        <f>VLOOKUP(X466,Spp!A:B,2,FALSE)</f>
        <v>Johnrandallia nigrirostris</v>
      </c>
      <c r="Z466" s="7">
        <f t="shared" si="49"/>
        <v>2</v>
      </c>
      <c r="AB466" s="2">
        <v>2</v>
      </c>
      <c r="AU466" s="2">
        <f>VLOOKUP(Y466,Spp!B:C,2,FALSE)</f>
        <v>2.5600000000000001E-2</v>
      </c>
      <c r="AV466" s="2">
        <f>VLOOKUP(Y466,Spp!B:D,3,FALSE)</f>
        <v>3.0005999999999999</v>
      </c>
      <c r="AW466" s="2">
        <f t="shared" si="50"/>
        <v>21.626128934144351</v>
      </c>
      <c r="AX466" s="2">
        <f t="shared" si="51"/>
        <v>0.43252257868288702</v>
      </c>
      <c r="AY466" s="2">
        <f t="shared" si="52"/>
        <v>4.3252257868288702</v>
      </c>
      <c r="AZ466" s="2">
        <f t="shared" si="53"/>
        <v>4.3252257868288705E-3</v>
      </c>
      <c r="BA466" s="2">
        <f t="shared" si="54"/>
        <v>0.2</v>
      </c>
      <c r="BB466" s="2">
        <f t="shared" si="48"/>
        <v>0.04</v>
      </c>
      <c r="BC466" s="2">
        <f>VLOOKUP(Y466,Spp!B:H,7,FALSE)</f>
        <v>3</v>
      </c>
      <c r="BD466" s="5" t="str">
        <f>VLOOKUP(Y466,GFQuimbayo!B:C,2,FALSE)</f>
        <v>IN</v>
      </c>
      <c r="BE466" s="5" t="str">
        <f>VLOOKUP(BD466,GFQuimbayo!E:F,2,FALSE)</f>
        <v>Invertebrivores</v>
      </c>
      <c r="BF466" s="2" t="str">
        <f>VLOOKUP(Y466,Spp!B:L,11,FALSE)</f>
        <v>LC</v>
      </c>
    </row>
    <row r="467" spans="1:58">
      <c r="A467" s="2" t="s">
        <v>242</v>
      </c>
      <c r="B467" s="2" t="s">
        <v>41</v>
      </c>
      <c r="C467" s="2" t="s">
        <v>220</v>
      </c>
      <c r="D467" s="2" t="s">
        <v>1444</v>
      </c>
      <c r="E467" s="2" t="s">
        <v>1486</v>
      </c>
      <c r="F467" s="2" t="s">
        <v>244</v>
      </c>
      <c r="G467" s="22" t="s">
        <v>1482</v>
      </c>
      <c r="H467" s="22">
        <v>1</v>
      </c>
      <c r="I467" s="9">
        <v>1</v>
      </c>
      <c r="K467" s="2">
        <v>50</v>
      </c>
      <c r="L467" s="11">
        <v>41844</v>
      </c>
      <c r="M467" s="2">
        <v>2014</v>
      </c>
      <c r="N467" s="2" t="s">
        <v>517</v>
      </c>
      <c r="O467" s="2" t="s">
        <v>244</v>
      </c>
      <c r="Q467" s="9">
        <v>10</v>
      </c>
      <c r="R467" s="2" t="s">
        <v>250</v>
      </c>
      <c r="S467" s="22" t="s">
        <v>516</v>
      </c>
      <c r="T467" s="4" t="s">
        <v>516</v>
      </c>
      <c r="U467" s="4" t="s">
        <v>516</v>
      </c>
      <c r="V467" s="4" t="s">
        <v>516</v>
      </c>
      <c r="W467" s="2">
        <v>10</v>
      </c>
      <c r="X467" s="2" t="s">
        <v>80</v>
      </c>
      <c r="Y467" s="6" t="str">
        <f>VLOOKUP(X467,Spp!A:B,2,FALSE)</f>
        <v>Sufflamen verres</v>
      </c>
      <c r="Z467" s="7">
        <f t="shared" si="49"/>
        <v>8</v>
      </c>
      <c r="AC467" s="2">
        <v>8</v>
      </c>
      <c r="AU467" s="2">
        <f>VLOOKUP(Y467,Spp!B:C,2,FALSE)</f>
        <v>2.4899999999999999E-2</v>
      </c>
      <c r="AV467" s="2">
        <f>VLOOKUP(Y467,Spp!B:D,3,FALSE)</f>
        <v>3.0129999999999999</v>
      </c>
      <c r="AW467" s="2">
        <f t="shared" si="50"/>
        <v>402.04920091635842</v>
      </c>
      <c r="AX467" s="2">
        <f t="shared" si="51"/>
        <v>8.040984018327169</v>
      </c>
      <c r="AY467" s="2">
        <f t="shared" si="52"/>
        <v>80.409840183271683</v>
      </c>
      <c r="AZ467" s="2">
        <f t="shared" si="53"/>
        <v>8.0409840183271686E-2</v>
      </c>
      <c r="BA467" s="2">
        <f t="shared" si="54"/>
        <v>0.8</v>
      </c>
      <c r="BB467" s="2">
        <f t="shared" si="48"/>
        <v>0.16</v>
      </c>
      <c r="BC467" s="2">
        <f>VLOOKUP(Y467,Spp!B:H,7,FALSE)</f>
        <v>3.3</v>
      </c>
      <c r="BD467" s="5" t="str">
        <f>VLOOKUP(Y467,GFQuimbayo!B:C,2,FALSE)</f>
        <v>IN</v>
      </c>
      <c r="BE467" s="5" t="str">
        <f>VLOOKUP(BD467,GFQuimbayo!E:F,2,FALSE)</f>
        <v>Invertebrivores</v>
      </c>
      <c r="BF467" s="2" t="str">
        <f>VLOOKUP(Y467,Spp!B:L,11,FALSE)</f>
        <v>LC</v>
      </c>
    </row>
    <row r="468" spans="1:58">
      <c r="A468" s="2" t="s">
        <v>242</v>
      </c>
      <c r="B468" s="2" t="s">
        <v>41</v>
      </c>
      <c r="C468" s="2" t="s">
        <v>220</v>
      </c>
      <c r="D468" s="2" t="s">
        <v>1444</v>
      </c>
      <c r="E468" s="2" t="s">
        <v>1486</v>
      </c>
      <c r="F468" s="2" t="s">
        <v>244</v>
      </c>
      <c r="G468" s="22" t="s">
        <v>1482</v>
      </c>
      <c r="H468" s="22">
        <v>1</v>
      </c>
      <c r="I468" s="9">
        <v>1</v>
      </c>
      <c r="K468" s="2">
        <v>50</v>
      </c>
      <c r="L468" s="11">
        <v>41844</v>
      </c>
      <c r="M468" s="2">
        <v>2014</v>
      </c>
      <c r="N468" s="2" t="s">
        <v>517</v>
      </c>
      <c r="O468" s="2" t="s">
        <v>244</v>
      </c>
      <c r="Q468" s="9">
        <v>10</v>
      </c>
      <c r="R468" s="2" t="s">
        <v>250</v>
      </c>
      <c r="S468" s="22" t="s">
        <v>516</v>
      </c>
      <c r="T468" s="4" t="s">
        <v>516</v>
      </c>
      <c r="U468" s="4" t="s">
        <v>516</v>
      </c>
      <c r="V468" s="4" t="s">
        <v>516</v>
      </c>
      <c r="W468" s="2">
        <v>10</v>
      </c>
      <c r="X468" s="2" t="s">
        <v>107</v>
      </c>
      <c r="Y468" s="6" t="str">
        <f>VLOOKUP(X468,Spp!A:B,2,FALSE)</f>
        <v>Thalassoma lucasanum</v>
      </c>
      <c r="Z468" s="7">
        <f t="shared" si="49"/>
        <v>30</v>
      </c>
      <c r="AB468" s="2">
        <v>30</v>
      </c>
      <c r="AU468" s="2">
        <f>VLOOKUP(Y468,Spp!B:C,2,FALSE)</f>
        <v>1.261E-2</v>
      </c>
      <c r="AV468" s="2">
        <f>VLOOKUP(Y468,Spp!B:D,3,FALSE)</f>
        <v>2.8782999999999999</v>
      </c>
      <c r="AW468" s="2">
        <f t="shared" si="50"/>
        <v>124.88928398378518</v>
      </c>
      <c r="AX468" s="2">
        <f t="shared" si="51"/>
        <v>2.4977856796757036</v>
      </c>
      <c r="AY468" s="2">
        <f t="shared" si="52"/>
        <v>24.977856796757038</v>
      </c>
      <c r="AZ468" s="2">
        <f t="shared" si="53"/>
        <v>2.4977856796757038E-2</v>
      </c>
      <c r="BA468" s="2">
        <f t="shared" si="54"/>
        <v>3</v>
      </c>
      <c r="BB468" s="2">
        <f t="shared" si="48"/>
        <v>0.6</v>
      </c>
      <c r="BC468" s="2">
        <f>VLOOKUP(Y468,Spp!B:H,7,FALSE)</f>
        <v>3.5</v>
      </c>
      <c r="BD468" s="5" t="str">
        <f>VLOOKUP(Y468,GFQuimbayo!B:C,2,FALSE)</f>
        <v>IN</v>
      </c>
      <c r="BE468" s="5" t="str">
        <f>VLOOKUP(BD468,GFQuimbayo!E:F,2,FALSE)</f>
        <v>Invertebrivores</v>
      </c>
      <c r="BF468" s="2" t="str">
        <f>VLOOKUP(Y468,Spp!B:L,11,FALSE)</f>
        <v>LC</v>
      </c>
    </row>
    <row r="469" spans="1:58">
      <c r="A469" s="2" t="s">
        <v>242</v>
      </c>
      <c r="B469" s="2" t="s">
        <v>41</v>
      </c>
      <c r="C469" s="2" t="s">
        <v>220</v>
      </c>
      <c r="D469" s="2" t="s">
        <v>1444</v>
      </c>
      <c r="E469" s="2" t="s">
        <v>1486</v>
      </c>
      <c r="F469" s="2" t="s">
        <v>244</v>
      </c>
      <c r="G469" s="22" t="s">
        <v>1482</v>
      </c>
      <c r="H469" s="22">
        <v>1</v>
      </c>
      <c r="I469" s="9">
        <v>1</v>
      </c>
      <c r="K469" s="2">
        <v>50</v>
      </c>
      <c r="L469" s="11">
        <v>41844</v>
      </c>
      <c r="M469" s="2">
        <v>2014</v>
      </c>
      <c r="N469" s="2" t="s">
        <v>517</v>
      </c>
      <c r="O469" s="2" t="s">
        <v>244</v>
      </c>
      <c r="Q469" s="9">
        <v>10</v>
      </c>
      <c r="R469" s="2" t="s">
        <v>250</v>
      </c>
      <c r="S469" s="22" t="s">
        <v>516</v>
      </c>
      <c r="T469" s="4" t="s">
        <v>516</v>
      </c>
      <c r="U469" s="4" t="s">
        <v>516</v>
      </c>
      <c r="V469" s="4" t="s">
        <v>516</v>
      </c>
      <c r="W469" s="2">
        <v>10</v>
      </c>
      <c r="X469" s="2" t="s">
        <v>125</v>
      </c>
      <c r="Y469" s="6" t="str">
        <f>VLOOKUP(X469,Spp!A:B,2,FALSE)</f>
        <v>Diodon holocanthus</v>
      </c>
      <c r="Z469" s="7">
        <f t="shared" si="49"/>
        <v>2</v>
      </c>
      <c r="AC469" s="2">
        <v>2</v>
      </c>
      <c r="AU469" s="2">
        <f>VLOOKUP(Y469,Spp!B:C,2,FALSE)</f>
        <v>2.1899999999999999E-2</v>
      </c>
      <c r="AV469" s="2">
        <f>VLOOKUP(Y469,Spp!B:D,3,FALSE)</f>
        <v>3</v>
      </c>
      <c r="AW469" s="2">
        <f t="shared" si="50"/>
        <v>85.546875</v>
      </c>
      <c r="AX469" s="2">
        <f t="shared" si="51"/>
        <v>1.7109375</v>
      </c>
      <c r="AY469" s="2">
        <f t="shared" si="52"/>
        <v>17.109375</v>
      </c>
      <c r="AZ469" s="2">
        <f t="shared" si="53"/>
        <v>1.7109375E-2</v>
      </c>
      <c r="BA469" s="2">
        <f t="shared" si="54"/>
        <v>0.2</v>
      </c>
      <c r="BB469" s="2">
        <f t="shared" si="48"/>
        <v>0.04</v>
      </c>
      <c r="BC469" s="2">
        <f>VLOOKUP(Y469,Spp!B:H,7,FALSE)</f>
        <v>3.3</v>
      </c>
      <c r="BD469" s="5" t="str">
        <f>VLOOKUP(Y469,GFQuimbayo!B:C,2,FALSE)</f>
        <v>IN</v>
      </c>
      <c r="BE469" s="5" t="str">
        <f>VLOOKUP(BD469,GFQuimbayo!E:F,2,FALSE)</f>
        <v>Invertebrivores</v>
      </c>
      <c r="BF469" s="2" t="str">
        <f>VLOOKUP(Y469,Spp!B:L,11,FALSE)</f>
        <v>NE</v>
      </c>
    </row>
    <row r="470" spans="1:58">
      <c r="A470" s="2" t="s">
        <v>242</v>
      </c>
      <c r="B470" s="2" t="s">
        <v>41</v>
      </c>
      <c r="C470" s="2" t="s">
        <v>220</v>
      </c>
      <c r="D470" s="2" t="s">
        <v>1444</v>
      </c>
      <c r="E470" s="2" t="s">
        <v>1486</v>
      </c>
      <c r="F470" s="2" t="s">
        <v>244</v>
      </c>
      <c r="G470" s="22" t="s">
        <v>1482</v>
      </c>
      <c r="H470" s="22">
        <v>1</v>
      </c>
      <c r="I470" s="9">
        <v>1</v>
      </c>
      <c r="K470" s="2">
        <v>50</v>
      </c>
      <c r="L470" s="11">
        <v>41844</v>
      </c>
      <c r="M470" s="2">
        <v>2014</v>
      </c>
      <c r="N470" s="2" t="s">
        <v>517</v>
      </c>
      <c r="O470" s="2" t="s">
        <v>244</v>
      </c>
      <c r="Q470" s="9">
        <v>10</v>
      </c>
      <c r="R470" s="2" t="s">
        <v>250</v>
      </c>
      <c r="S470" s="22" t="s">
        <v>516</v>
      </c>
      <c r="T470" s="4" t="s">
        <v>516</v>
      </c>
      <c r="U470" s="4" t="s">
        <v>516</v>
      </c>
      <c r="V470" s="4" t="s">
        <v>516</v>
      </c>
      <c r="W470" s="2">
        <v>10</v>
      </c>
      <c r="X470" s="2" t="s">
        <v>277</v>
      </c>
      <c r="Y470" s="6" t="str">
        <f>VLOOKUP(X470,Spp!A:B,2,FALSE)</f>
        <v>Microspathodon bairdii</v>
      </c>
      <c r="Z470" s="7">
        <f t="shared" si="49"/>
        <v>1</v>
      </c>
      <c r="AD470" s="2">
        <v>1</v>
      </c>
      <c r="AU470" s="2">
        <f>VLOOKUP(Y470,Spp!B:C,2,FALSE)</f>
        <v>2.3900000000000001E-2</v>
      </c>
      <c r="AV470" s="2">
        <f>VLOOKUP(Y470,Spp!B:D,3,FALSE)</f>
        <v>3.0819999999999999</v>
      </c>
      <c r="AW470" s="2">
        <f t="shared" si="50"/>
        <v>161.97245582098151</v>
      </c>
      <c r="AX470" s="2">
        <f t="shared" si="51"/>
        <v>3.23944911641963</v>
      </c>
      <c r="AY470" s="2">
        <f t="shared" si="52"/>
        <v>32.394491164196296</v>
      </c>
      <c r="AZ470" s="2">
        <f t="shared" si="53"/>
        <v>3.2394491164196293E-2</v>
      </c>
      <c r="BA470" s="2">
        <f t="shared" si="54"/>
        <v>0.1</v>
      </c>
      <c r="BB470" s="2">
        <f t="shared" si="48"/>
        <v>0.02</v>
      </c>
      <c r="BC470" s="2">
        <f>VLOOKUP(Y470,Spp!B:H,7,FALSE)</f>
        <v>2.5</v>
      </c>
      <c r="BD470" s="5" t="str">
        <f>VLOOKUP(Y470,GFQuimbayo!B:C,2,FALSE)</f>
        <v>HM</v>
      </c>
      <c r="BE470" s="5" t="str">
        <f>VLOOKUP(BD470,GFQuimbayo!E:F,2,FALSE)</f>
        <v>Macroalgae feeders</v>
      </c>
      <c r="BF470" s="2" t="str">
        <f>VLOOKUP(Y470,Spp!B:L,11,FALSE)</f>
        <v>LC</v>
      </c>
    </row>
    <row r="471" spans="1:58">
      <c r="A471" s="2" t="s">
        <v>242</v>
      </c>
      <c r="B471" s="2" t="s">
        <v>41</v>
      </c>
      <c r="C471" s="2" t="s">
        <v>220</v>
      </c>
      <c r="D471" s="2" t="s">
        <v>1444</v>
      </c>
      <c r="E471" s="2" t="s">
        <v>1486</v>
      </c>
      <c r="F471" s="2" t="s">
        <v>244</v>
      </c>
      <c r="G471" s="22" t="s">
        <v>1482</v>
      </c>
      <c r="H471" s="22">
        <v>1</v>
      </c>
      <c r="I471" s="9">
        <v>1</v>
      </c>
      <c r="K471" s="2">
        <v>50</v>
      </c>
      <c r="L471" s="11">
        <v>41844</v>
      </c>
      <c r="M471" s="2">
        <v>2014</v>
      </c>
      <c r="N471" s="2" t="s">
        <v>517</v>
      </c>
      <c r="O471" s="2" t="s">
        <v>244</v>
      </c>
      <c r="Q471" s="9">
        <v>10</v>
      </c>
      <c r="R471" s="2" t="s">
        <v>250</v>
      </c>
      <c r="S471" s="22" t="s">
        <v>516</v>
      </c>
      <c r="T471" s="4" t="s">
        <v>516</v>
      </c>
      <c r="U471" s="4" t="s">
        <v>516</v>
      </c>
      <c r="V471" s="4" t="s">
        <v>516</v>
      </c>
      <c r="W471" s="2">
        <v>10</v>
      </c>
      <c r="X471" s="2" t="s">
        <v>109</v>
      </c>
      <c r="Y471" s="6" t="str">
        <f>VLOOKUP(X471,Spp!A:B,2,FALSE)</f>
        <v>Chromis atrilobata</v>
      </c>
      <c r="Z471" s="7">
        <f t="shared" si="49"/>
        <v>5</v>
      </c>
      <c r="AA471" s="2">
        <v>5</v>
      </c>
      <c r="AU471" s="2">
        <f>VLOOKUP(Y471,Spp!B:C,2,FALSE)</f>
        <v>5.2300000000000003E-3</v>
      </c>
      <c r="AV471" s="2">
        <f>VLOOKUP(Y471,Spp!B:D,3,FALSE)</f>
        <v>3.41655</v>
      </c>
      <c r="AW471" s="2">
        <f t="shared" si="50"/>
        <v>0.59848549582603427</v>
      </c>
      <c r="AX471" s="2">
        <f t="shared" si="51"/>
        <v>1.1969709916520686E-2</v>
      </c>
      <c r="AY471" s="2">
        <f t="shared" si="52"/>
        <v>0.11969709916520686</v>
      </c>
      <c r="AZ471" s="2">
        <f t="shared" si="53"/>
        <v>1.1969709916520686E-4</v>
      </c>
      <c r="BA471" s="2">
        <f t="shared" si="54"/>
        <v>0.5</v>
      </c>
      <c r="BB471" s="2">
        <f t="shared" si="48"/>
        <v>0.1</v>
      </c>
      <c r="BC471" s="2">
        <f>VLOOKUP(Y471,Spp!B:H,7,FALSE)</f>
        <v>3.4</v>
      </c>
      <c r="BD471" s="5" t="str">
        <f>VLOOKUP(Y471,GFQuimbayo!B:C,2,FALSE)</f>
        <v>PK</v>
      </c>
      <c r="BE471" s="5" t="str">
        <f>VLOOKUP(BD471,GFQuimbayo!E:F,2,FALSE)</f>
        <v>Planktivores</v>
      </c>
      <c r="BF471" s="2" t="str">
        <f>VLOOKUP(Y471,Spp!B:L,11,FALSE)</f>
        <v>LC</v>
      </c>
    </row>
    <row r="472" spans="1:58">
      <c r="A472" s="2" t="s">
        <v>242</v>
      </c>
      <c r="B472" s="2" t="s">
        <v>41</v>
      </c>
      <c r="C472" s="2" t="s">
        <v>220</v>
      </c>
      <c r="D472" s="2" t="s">
        <v>1444</v>
      </c>
      <c r="E472" s="2" t="s">
        <v>1486</v>
      </c>
      <c r="F472" s="2" t="s">
        <v>244</v>
      </c>
      <c r="G472" s="22" t="s">
        <v>1482</v>
      </c>
      <c r="H472" s="22">
        <v>2</v>
      </c>
      <c r="I472" s="9">
        <v>2</v>
      </c>
      <c r="K472" s="2">
        <v>50</v>
      </c>
      <c r="L472" s="11">
        <v>41844</v>
      </c>
      <c r="M472" s="2">
        <v>2014</v>
      </c>
      <c r="N472" s="2" t="s">
        <v>517</v>
      </c>
      <c r="O472" s="2" t="s">
        <v>244</v>
      </c>
      <c r="Q472" s="9">
        <v>10</v>
      </c>
      <c r="R472" s="2" t="s">
        <v>250</v>
      </c>
      <c r="S472" s="22" t="s">
        <v>516</v>
      </c>
      <c r="T472" s="4" t="s">
        <v>516</v>
      </c>
      <c r="U472" s="4" t="s">
        <v>516</v>
      </c>
      <c r="V472" s="4" t="s">
        <v>516</v>
      </c>
      <c r="W472" s="2">
        <v>10</v>
      </c>
      <c r="X472" s="2" t="s">
        <v>105</v>
      </c>
      <c r="Y472" s="6" t="str">
        <f>VLOOKUP(X472,Spp!A:B,2,FALSE)</f>
        <v>Haemulon maculicauda</v>
      </c>
      <c r="Z472" s="7">
        <f t="shared" si="49"/>
        <v>1</v>
      </c>
      <c r="AC472" s="2">
        <v>1</v>
      </c>
      <c r="AU472" s="2">
        <f>VLOOKUP(Y472,Spp!B:C,2,FALSE)</f>
        <v>8.8999999999999999E-3</v>
      </c>
      <c r="AV472" s="2">
        <f>VLOOKUP(Y472,Spp!B:D,3,FALSE)</f>
        <v>3.16</v>
      </c>
      <c r="AW472" s="2">
        <f t="shared" si="50"/>
        <v>26.039080711255959</v>
      </c>
      <c r="AX472" s="2">
        <f t="shared" si="51"/>
        <v>0.52078161422511915</v>
      </c>
      <c r="AY472" s="2">
        <f t="shared" si="52"/>
        <v>5.2078161422511915</v>
      </c>
      <c r="AZ472" s="2">
        <f t="shared" si="53"/>
        <v>5.2078161422511914E-3</v>
      </c>
      <c r="BA472" s="2">
        <f t="shared" si="54"/>
        <v>0.1</v>
      </c>
      <c r="BB472" s="2">
        <f t="shared" si="48"/>
        <v>0.02</v>
      </c>
      <c r="BC472" s="2">
        <f>VLOOKUP(Y472,Spp!B:H,7,FALSE)</f>
        <v>4.2</v>
      </c>
      <c r="BD472" s="5" t="str">
        <f>VLOOKUP(Y472,GFQuimbayo!B:C,2,FALSE)</f>
        <v>PS</v>
      </c>
      <c r="BE472" s="5" t="str">
        <f>VLOOKUP(BD472,GFQuimbayo!E:F,2,FALSE)</f>
        <v>Piscivores</v>
      </c>
      <c r="BF472" s="2" t="str">
        <f>VLOOKUP(Y472,Spp!B:L,11,FALSE)</f>
        <v>LC</v>
      </c>
    </row>
    <row r="473" spans="1:58">
      <c r="A473" s="2" t="s">
        <v>242</v>
      </c>
      <c r="B473" s="2" t="s">
        <v>41</v>
      </c>
      <c r="C473" s="2" t="s">
        <v>220</v>
      </c>
      <c r="D473" s="2" t="s">
        <v>1444</v>
      </c>
      <c r="E473" s="2" t="s">
        <v>1486</v>
      </c>
      <c r="F473" s="2" t="s">
        <v>244</v>
      </c>
      <c r="G473" s="22" t="s">
        <v>1482</v>
      </c>
      <c r="H473" s="22">
        <v>2</v>
      </c>
      <c r="I473" s="9">
        <v>2</v>
      </c>
      <c r="K473" s="2">
        <v>50</v>
      </c>
      <c r="L473" s="11">
        <v>41844</v>
      </c>
      <c r="M473" s="2">
        <v>2014</v>
      </c>
      <c r="N473" s="2" t="s">
        <v>517</v>
      </c>
      <c r="O473" s="2" t="s">
        <v>244</v>
      </c>
      <c r="Q473" s="9">
        <v>10</v>
      </c>
      <c r="R473" s="2" t="s">
        <v>250</v>
      </c>
      <c r="S473" s="22" t="s">
        <v>516</v>
      </c>
      <c r="T473" s="4" t="s">
        <v>516</v>
      </c>
      <c r="U473" s="4" t="s">
        <v>516</v>
      </c>
      <c r="V473" s="4" t="s">
        <v>516</v>
      </c>
      <c r="W473" s="2">
        <v>10</v>
      </c>
      <c r="X473" s="2" t="s">
        <v>278</v>
      </c>
      <c r="Y473" s="6" t="str">
        <f>VLOOKUP(X473,Spp!A:B,2,FALSE)</f>
        <v>Balistes polylepis</v>
      </c>
      <c r="Z473" s="7">
        <f t="shared" si="49"/>
        <v>2</v>
      </c>
      <c r="AC473" s="2">
        <v>1</v>
      </c>
      <c r="AE473" s="2">
        <v>1</v>
      </c>
      <c r="AU473" s="2">
        <f>VLOOKUP(Y473,Spp!B:C,2,FALSE)</f>
        <v>2.6800000000000001E-2</v>
      </c>
      <c r="AV473" s="2">
        <f>VLOOKUP(Y473,Spp!B:D,3,FALSE)</f>
        <v>2.8982999999999999</v>
      </c>
      <c r="AW473" s="2">
        <f t="shared" si="50"/>
        <v>342.33162560932516</v>
      </c>
      <c r="AX473" s="2">
        <f t="shared" si="51"/>
        <v>6.8466325121865035</v>
      </c>
      <c r="AY473" s="2">
        <f t="shared" si="52"/>
        <v>68.46632512186504</v>
      </c>
      <c r="AZ473" s="2">
        <f t="shared" si="53"/>
        <v>6.846632512186504E-2</v>
      </c>
      <c r="BA473" s="2">
        <f t="shared" si="54"/>
        <v>0.2</v>
      </c>
      <c r="BB473" s="2">
        <f t="shared" si="48"/>
        <v>0.04</v>
      </c>
      <c r="BC473" s="2">
        <f>VLOOKUP(Y473,Spp!B:H,7,FALSE)</f>
        <v>3.3</v>
      </c>
      <c r="BD473" s="5" t="str">
        <f>VLOOKUP(Y473,GFQuimbayo!B:C,2,FALSE)</f>
        <v>IN</v>
      </c>
      <c r="BE473" s="5" t="str">
        <f>VLOOKUP(BD473,GFQuimbayo!E:F,2,FALSE)</f>
        <v>Invertebrivores</v>
      </c>
      <c r="BF473" s="2" t="str">
        <f>VLOOKUP(Y473,Spp!B:L,11,FALSE)</f>
        <v>LC</v>
      </c>
    </row>
    <row r="474" spans="1:58">
      <c r="A474" s="2" t="s">
        <v>242</v>
      </c>
      <c r="B474" s="2" t="s">
        <v>41</v>
      </c>
      <c r="C474" s="2" t="s">
        <v>220</v>
      </c>
      <c r="D474" s="2" t="s">
        <v>1444</v>
      </c>
      <c r="E474" s="2" t="s">
        <v>1486</v>
      </c>
      <c r="F474" s="2" t="s">
        <v>244</v>
      </c>
      <c r="G474" s="22" t="s">
        <v>1482</v>
      </c>
      <c r="H474" s="22">
        <v>2</v>
      </c>
      <c r="I474" s="9">
        <v>2</v>
      </c>
      <c r="K474" s="2">
        <v>50</v>
      </c>
      <c r="L474" s="11">
        <v>41844</v>
      </c>
      <c r="M474" s="2">
        <v>2014</v>
      </c>
      <c r="N474" s="2" t="s">
        <v>517</v>
      </c>
      <c r="O474" s="2" t="s">
        <v>244</v>
      </c>
      <c r="Q474" s="9">
        <v>10</v>
      </c>
      <c r="R474" s="2" t="s">
        <v>250</v>
      </c>
      <c r="S474" s="22" t="s">
        <v>516</v>
      </c>
      <c r="T474" s="4" t="s">
        <v>516</v>
      </c>
      <c r="U474" s="4" t="s">
        <v>516</v>
      </c>
      <c r="V474" s="4" t="s">
        <v>516</v>
      </c>
      <c r="W474" s="2">
        <v>10</v>
      </c>
      <c r="X474" s="2" t="s">
        <v>72</v>
      </c>
      <c r="Y474" s="6" t="str">
        <f>VLOOKUP(X474,Spp!A:B,2,FALSE)</f>
        <v>Scarus ghobban</v>
      </c>
      <c r="Z474" s="7">
        <f t="shared" si="49"/>
        <v>1</v>
      </c>
      <c r="AE474" s="2">
        <v>1</v>
      </c>
      <c r="AU474" s="2">
        <f>VLOOKUP(Y474,Spp!B:C,2,FALSE)</f>
        <v>2.3300000000000001E-2</v>
      </c>
      <c r="AV474" s="2">
        <f>VLOOKUP(Y474,Spp!B:D,3,FALSE)</f>
        <v>2.919</v>
      </c>
      <c r="AW474" s="2">
        <f t="shared" si="50"/>
        <v>280.50642055496235</v>
      </c>
      <c r="AX474" s="2">
        <f t="shared" si="51"/>
        <v>5.6101284110992466</v>
      </c>
      <c r="AY474" s="2">
        <f t="shared" si="52"/>
        <v>56.101284110992466</v>
      </c>
      <c r="AZ474" s="2">
        <f t="shared" si="53"/>
        <v>5.6101284110992466E-2</v>
      </c>
      <c r="BA474" s="2">
        <f t="shared" si="54"/>
        <v>0.1</v>
      </c>
      <c r="BB474" s="2">
        <f t="shared" ref="BB474:BB537" si="55">Z474/K474</f>
        <v>0.02</v>
      </c>
      <c r="BC474" s="2">
        <f>VLOOKUP(Y474,Spp!B:H,7,FALSE)</f>
        <v>2</v>
      </c>
      <c r="BD474" s="5" t="str">
        <f>VLOOKUP(Y474,GFQuimbayo!B:C,2,FALSE)</f>
        <v>HM</v>
      </c>
      <c r="BE474" s="5" t="str">
        <f>VLOOKUP(BD474,GFQuimbayo!E:F,2,FALSE)</f>
        <v>Macroalgae feeders</v>
      </c>
      <c r="BF474" s="2" t="str">
        <f>VLOOKUP(Y474,Spp!B:L,11,FALSE)</f>
        <v>LC</v>
      </c>
    </row>
    <row r="475" spans="1:58">
      <c r="A475" s="2" t="s">
        <v>242</v>
      </c>
      <c r="B475" s="2" t="s">
        <v>41</v>
      </c>
      <c r="C475" s="2" t="s">
        <v>220</v>
      </c>
      <c r="D475" s="2" t="s">
        <v>1444</v>
      </c>
      <c r="E475" s="2" t="s">
        <v>1486</v>
      </c>
      <c r="F475" s="2" t="s">
        <v>244</v>
      </c>
      <c r="G475" s="22" t="s">
        <v>1482</v>
      </c>
      <c r="H475" s="22">
        <v>2</v>
      </c>
      <c r="I475" s="9">
        <v>2</v>
      </c>
      <c r="K475" s="2">
        <v>50</v>
      </c>
      <c r="L475" s="11">
        <v>41844</v>
      </c>
      <c r="M475" s="2">
        <v>2014</v>
      </c>
      <c r="N475" s="2" t="s">
        <v>517</v>
      </c>
      <c r="O475" s="2" t="s">
        <v>244</v>
      </c>
      <c r="Q475" s="9">
        <v>10</v>
      </c>
      <c r="R475" s="2" t="s">
        <v>250</v>
      </c>
      <c r="S475" s="22" t="s">
        <v>516</v>
      </c>
      <c r="T475" s="4" t="s">
        <v>516</v>
      </c>
      <c r="U475" s="4" t="s">
        <v>516</v>
      </c>
      <c r="V475" s="4" t="s">
        <v>516</v>
      </c>
      <c r="W475" s="2">
        <v>10</v>
      </c>
      <c r="X475" s="2" t="s">
        <v>57</v>
      </c>
      <c r="Y475" s="6" t="str">
        <f>VLOOKUP(X475,Spp!A:B,2,FALSE)</f>
        <v>Serranus psittacinus</v>
      </c>
      <c r="Z475" s="7">
        <f t="shared" si="49"/>
        <v>1</v>
      </c>
      <c r="AC475" s="2">
        <v>1</v>
      </c>
      <c r="AU475" s="2">
        <f>VLOOKUP(Y475,Spp!B:C,2,FALSE)</f>
        <v>1.9300000000000001E-2</v>
      </c>
      <c r="AV475" s="2">
        <f>VLOOKUP(Y475,Spp!B:D,3,FALSE)</f>
        <v>2.8511000000000002</v>
      </c>
      <c r="AW475" s="2">
        <f t="shared" si="50"/>
        <v>25.879593301150688</v>
      </c>
      <c r="AX475" s="2">
        <f t="shared" si="51"/>
        <v>0.51759186602301377</v>
      </c>
      <c r="AY475" s="2">
        <f t="shared" si="52"/>
        <v>5.1759186602301375</v>
      </c>
      <c r="AZ475" s="2">
        <f t="shared" si="53"/>
        <v>5.1759186602301378E-3</v>
      </c>
      <c r="BA475" s="2">
        <f t="shared" si="54"/>
        <v>0.1</v>
      </c>
      <c r="BB475" s="2">
        <f t="shared" si="55"/>
        <v>0.02</v>
      </c>
      <c r="BC475" s="2">
        <f>VLOOKUP(Y475,Spp!B:H,7,FALSE)</f>
        <v>3.6</v>
      </c>
      <c r="BD475" s="5" t="str">
        <f>VLOOKUP(Y475,GFQuimbayo!B:C,2,FALSE)</f>
        <v>PS</v>
      </c>
      <c r="BE475" s="5" t="str">
        <f>VLOOKUP(BD475,GFQuimbayo!E:F,2,FALSE)</f>
        <v>Piscivores</v>
      </c>
      <c r="BF475" s="2" t="str">
        <f>VLOOKUP(Y475,Spp!B:L,11,FALSE)</f>
        <v>LC</v>
      </c>
    </row>
    <row r="476" spans="1:58">
      <c r="A476" s="2" t="s">
        <v>242</v>
      </c>
      <c r="B476" s="2" t="s">
        <v>41</v>
      </c>
      <c r="C476" s="2" t="s">
        <v>220</v>
      </c>
      <c r="D476" s="2" t="s">
        <v>1444</v>
      </c>
      <c r="E476" s="2" t="s">
        <v>1486</v>
      </c>
      <c r="F476" s="2" t="s">
        <v>244</v>
      </c>
      <c r="G476" s="22" t="s">
        <v>1482</v>
      </c>
      <c r="H476" s="22">
        <v>2</v>
      </c>
      <c r="I476" s="9">
        <v>2</v>
      </c>
      <c r="K476" s="2">
        <v>50</v>
      </c>
      <c r="L476" s="11">
        <v>41844</v>
      </c>
      <c r="M476" s="2">
        <v>2014</v>
      </c>
      <c r="N476" s="2" t="s">
        <v>517</v>
      </c>
      <c r="O476" s="2" t="s">
        <v>244</v>
      </c>
      <c r="Q476" s="9">
        <v>10</v>
      </c>
      <c r="R476" s="2" t="s">
        <v>250</v>
      </c>
      <c r="S476" s="22" t="s">
        <v>516</v>
      </c>
      <c r="T476" s="4" t="s">
        <v>516</v>
      </c>
      <c r="U476" s="4" t="s">
        <v>516</v>
      </c>
      <c r="V476" s="4" t="s">
        <v>516</v>
      </c>
      <c r="W476" s="2">
        <v>10</v>
      </c>
      <c r="X476" s="2" t="s">
        <v>45</v>
      </c>
      <c r="Y476" s="6" t="str">
        <f>VLOOKUP(X476,Spp!A:B,2,FALSE)</f>
        <v>Canthigaster punctatissima</v>
      </c>
      <c r="Z476" s="7">
        <f t="shared" si="49"/>
        <v>1</v>
      </c>
      <c r="AA476" s="2">
        <v>1</v>
      </c>
      <c r="AU476" s="2">
        <f>VLOOKUP(Y476,Spp!B:C,2,FALSE)</f>
        <v>1.9699999999999999E-2</v>
      </c>
      <c r="AV476" s="2">
        <f>VLOOKUP(Y476,Spp!B:D,3,FALSE)</f>
        <v>2.9174000000000002</v>
      </c>
      <c r="AW476" s="2">
        <f t="shared" si="50"/>
        <v>0.28537531735533872</v>
      </c>
      <c r="AX476" s="2">
        <f t="shared" si="51"/>
        <v>5.7075063471067741E-3</v>
      </c>
      <c r="AY476" s="2">
        <f t="shared" si="52"/>
        <v>5.7075063471067743E-2</v>
      </c>
      <c r="AZ476" s="2">
        <f t="shared" si="53"/>
        <v>5.7075063471067742E-5</v>
      </c>
      <c r="BA476" s="2">
        <f t="shared" si="54"/>
        <v>0.1</v>
      </c>
      <c r="BB476" s="2">
        <f t="shared" si="55"/>
        <v>0.02</v>
      </c>
      <c r="BC476" s="2">
        <f>VLOOKUP(Y476,Spp!B:H,7,FALSE)</f>
        <v>3</v>
      </c>
      <c r="BD476" s="5" t="str">
        <f>VLOOKUP(Y476,GFQuimbayo!B:C,2,FALSE)</f>
        <v>IN</v>
      </c>
      <c r="BE476" s="5" t="str">
        <f>VLOOKUP(BD476,GFQuimbayo!E:F,2,FALSE)</f>
        <v>Invertebrivores</v>
      </c>
      <c r="BF476" s="2" t="str">
        <f>VLOOKUP(Y476,Spp!B:L,11,FALSE)</f>
        <v>LC</v>
      </c>
    </row>
    <row r="477" spans="1:58">
      <c r="A477" s="2" t="s">
        <v>242</v>
      </c>
      <c r="B477" s="2" t="s">
        <v>41</v>
      </c>
      <c r="C477" s="2" t="s">
        <v>220</v>
      </c>
      <c r="D477" s="2" t="s">
        <v>1444</v>
      </c>
      <c r="E477" s="2" t="s">
        <v>1486</v>
      </c>
      <c r="F477" s="2" t="s">
        <v>244</v>
      </c>
      <c r="G477" s="22" t="s">
        <v>1482</v>
      </c>
      <c r="H477" s="22">
        <v>2</v>
      </c>
      <c r="I477" s="9">
        <v>2</v>
      </c>
      <c r="K477" s="2">
        <v>50</v>
      </c>
      <c r="L477" s="11">
        <v>41844</v>
      </c>
      <c r="M477" s="2">
        <v>2014</v>
      </c>
      <c r="N477" s="2" t="s">
        <v>517</v>
      </c>
      <c r="O477" s="2" t="s">
        <v>244</v>
      </c>
      <c r="Q477" s="9">
        <v>10</v>
      </c>
      <c r="R477" s="2" t="s">
        <v>250</v>
      </c>
      <c r="S477" s="22" t="s">
        <v>516</v>
      </c>
      <c r="T477" s="4" t="s">
        <v>516</v>
      </c>
      <c r="U477" s="4" t="s">
        <v>516</v>
      </c>
      <c r="V477" s="4" t="s">
        <v>516</v>
      </c>
      <c r="W477" s="2">
        <v>10</v>
      </c>
      <c r="X477" s="2" t="s">
        <v>279</v>
      </c>
      <c r="Y477" s="6" t="str">
        <f>VLOOKUP(X477,Spp!A:B,2,FALSE)</f>
        <v>Seriola rivoliana</v>
      </c>
      <c r="Z477" s="7">
        <f t="shared" si="49"/>
        <v>1</v>
      </c>
      <c r="AF477" s="2">
        <v>1</v>
      </c>
      <c r="AU477" s="2">
        <f>VLOOKUP(Y477,Spp!B:C,2,FALSE)</f>
        <v>0.02</v>
      </c>
      <c r="AV477" s="2">
        <f>VLOOKUP(Y477,Spp!B:D,3,FALSE)</f>
        <v>2.98</v>
      </c>
      <c r="AW477" s="2">
        <f t="shared" si="50"/>
        <v>798.64314407787356</v>
      </c>
      <c r="AX477" s="2">
        <f t="shared" si="51"/>
        <v>15.972862881557472</v>
      </c>
      <c r="AY477" s="2">
        <f t="shared" si="52"/>
        <v>159.72862881557472</v>
      </c>
      <c r="AZ477" s="2">
        <f t="shared" si="53"/>
        <v>0.15972862881557473</v>
      </c>
      <c r="BA477" s="2">
        <f t="shared" si="54"/>
        <v>0.1</v>
      </c>
      <c r="BB477" s="2">
        <f t="shared" si="55"/>
        <v>0.02</v>
      </c>
      <c r="BC477" s="2">
        <f>VLOOKUP(Y477,Spp!B:H,7,FALSE)</f>
        <v>4.5</v>
      </c>
      <c r="BD477" s="5" t="str">
        <f>VLOOKUP(Y477,GFQuimbayo!B:C,2,FALSE)</f>
        <v>PS</v>
      </c>
      <c r="BE477" s="5" t="str">
        <f>VLOOKUP(BD477,GFQuimbayo!E:F,2,FALSE)</f>
        <v>Piscivores</v>
      </c>
      <c r="BF477" s="2" t="str">
        <f>VLOOKUP(Y477,Spp!B:L,11,FALSE)</f>
        <v>NE</v>
      </c>
    </row>
    <row r="478" spans="1:58">
      <c r="A478" s="2" t="s">
        <v>242</v>
      </c>
      <c r="B478" s="2" t="s">
        <v>41</v>
      </c>
      <c r="C478" s="2" t="s">
        <v>220</v>
      </c>
      <c r="D478" s="2" t="s">
        <v>1444</v>
      </c>
      <c r="E478" s="2" t="s">
        <v>1486</v>
      </c>
      <c r="F478" s="2" t="s">
        <v>244</v>
      </c>
      <c r="G478" s="22" t="s">
        <v>1482</v>
      </c>
      <c r="H478" s="22">
        <v>2</v>
      </c>
      <c r="I478" s="9">
        <v>2</v>
      </c>
      <c r="K478" s="2">
        <v>50</v>
      </c>
      <c r="L478" s="11">
        <v>41844</v>
      </c>
      <c r="M478" s="2">
        <v>2014</v>
      </c>
      <c r="N478" s="2" t="s">
        <v>517</v>
      </c>
      <c r="O478" s="2" t="s">
        <v>244</v>
      </c>
      <c r="Q478" s="9">
        <v>10</v>
      </c>
      <c r="R478" s="2" t="s">
        <v>250</v>
      </c>
      <c r="S478" s="22" t="s">
        <v>516</v>
      </c>
      <c r="T478" s="4" t="s">
        <v>516</v>
      </c>
      <c r="U478" s="4" t="s">
        <v>516</v>
      </c>
      <c r="V478" s="4" t="s">
        <v>516</v>
      </c>
      <c r="W478" s="2">
        <v>10</v>
      </c>
      <c r="X478" s="2" t="s">
        <v>125</v>
      </c>
      <c r="Y478" s="6" t="str">
        <f>VLOOKUP(X478,Spp!A:B,2,FALSE)</f>
        <v>Diodon holocanthus</v>
      </c>
      <c r="Z478" s="7">
        <f t="shared" si="49"/>
        <v>1</v>
      </c>
      <c r="AD478" s="2">
        <v>1</v>
      </c>
      <c r="AU478" s="2">
        <f>VLOOKUP(Y478,Spp!B:C,2,FALSE)</f>
        <v>2.1899999999999999E-2</v>
      </c>
      <c r="AV478" s="2">
        <f>VLOOKUP(Y478,Spp!B:D,3,FALSE)</f>
        <v>3</v>
      </c>
      <c r="AW478" s="2">
        <f t="shared" si="50"/>
        <v>117.3703125</v>
      </c>
      <c r="AX478" s="2">
        <f t="shared" si="51"/>
        <v>2.3474062500000001</v>
      </c>
      <c r="AY478" s="2">
        <f t="shared" si="52"/>
        <v>23.474062500000002</v>
      </c>
      <c r="AZ478" s="2">
        <f t="shared" si="53"/>
        <v>2.3474062500000004E-2</v>
      </c>
      <c r="BA478" s="2">
        <f t="shared" si="54"/>
        <v>0.1</v>
      </c>
      <c r="BB478" s="2">
        <f t="shared" si="55"/>
        <v>0.02</v>
      </c>
      <c r="BC478" s="2">
        <f>VLOOKUP(Y478,Spp!B:H,7,FALSE)</f>
        <v>3.3</v>
      </c>
      <c r="BD478" s="5" t="str">
        <f>VLOOKUP(Y478,GFQuimbayo!B:C,2,FALSE)</f>
        <v>IN</v>
      </c>
      <c r="BE478" s="5" t="str">
        <f>VLOOKUP(BD478,GFQuimbayo!E:F,2,FALSE)</f>
        <v>Invertebrivores</v>
      </c>
      <c r="BF478" s="2" t="str">
        <f>VLOOKUP(Y478,Spp!B:L,11,FALSE)</f>
        <v>NE</v>
      </c>
    </row>
    <row r="479" spans="1:58">
      <c r="A479" s="2" t="s">
        <v>242</v>
      </c>
      <c r="B479" s="2" t="s">
        <v>41</v>
      </c>
      <c r="C479" s="2" t="s">
        <v>220</v>
      </c>
      <c r="D479" s="2" t="s">
        <v>1444</v>
      </c>
      <c r="E479" s="2" t="s">
        <v>1486</v>
      </c>
      <c r="F479" s="2" t="s">
        <v>244</v>
      </c>
      <c r="G479" s="22" t="s">
        <v>1482</v>
      </c>
      <c r="H479" s="22">
        <v>2</v>
      </c>
      <c r="I479" s="9">
        <v>2</v>
      </c>
      <c r="K479" s="2">
        <v>50</v>
      </c>
      <c r="L479" s="11">
        <v>41844</v>
      </c>
      <c r="M479" s="2">
        <v>2014</v>
      </c>
      <c r="N479" s="2" t="s">
        <v>517</v>
      </c>
      <c r="O479" s="2" t="s">
        <v>244</v>
      </c>
      <c r="Q479" s="9">
        <v>10</v>
      </c>
      <c r="R479" s="2" t="s">
        <v>250</v>
      </c>
      <c r="S479" s="22" t="s">
        <v>516</v>
      </c>
      <c r="T479" s="4" t="s">
        <v>516</v>
      </c>
      <c r="U479" s="4" t="s">
        <v>516</v>
      </c>
      <c r="V479" s="4" t="s">
        <v>516</v>
      </c>
      <c r="W479" s="2">
        <v>10</v>
      </c>
      <c r="X479" s="2" t="s">
        <v>266</v>
      </c>
      <c r="Y479" s="6" t="str">
        <f>VLOOKUP(X479,Spp!A:B,2,FALSE)</f>
        <v>Halichoeres dispilus</v>
      </c>
      <c r="Z479" s="7">
        <f t="shared" si="49"/>
        <v>2</v>
      </c>
      <c r="AB479" s="2">
        <v>2</v>
      </c>
      <c r="AU479" s="2">
        <f>VLOOKUP(Y479,Spp!B:C,2,FALSE)</f>
        <v>1.26E-2</v>
      </c>
      <c r="AV479" s="2">
        <f>VLOOKUP(Y479,Spp!B:D,3,FALSE)</f>
        <v>3.0672999999999999</v>
      </c>
      <c r="AW479" s="2">
        <f t="shared" si="50"/>
        <v>12.175195793543107</v>
      </c>
      <c r="AX479" s="2">
        <f t="shared" si="51"/>
        <v>0.24350391587086215</v>
      </c>
      <c r="AY479" s="2">
        <f t="shared" si="52"/>
        <v>2.4350391587086215</v>
      </c>
      <c r="AZ479" s="2">
        <f t="shared" si="53"/>
        <v>2.4350391587086217E-3</v>
      </c>
      <c r="BA479" s="2">
        <f t="shared" si="54"/>
        <v>0.2</v>
      </c>
      <c r="BB479" s="2">
        <f t="shared" si="55"/>
        <v>0.04</v>
      </c>
      <c r="BC479" s="2">
        <f>VLOOKUP(Y479,Spp!B:H,7,FALSE)</f>
        <v>3.9</v>
      </c>
      <c r="BD479" s="5" t="str">
        <f>VLOOKUP(Y479,GFQuimbayo!B:C,2,FALSE)</f>
        <v>IN</v>
      </c>
      <c r="BE479" s="5" t="str">
        <f>VLOOKUP(BD479,GFQuimbayo!E:F,2,FALSE)</f>
        <v>Invertebrivores</v>
      </c>
      <c r="BF479" s="2" t="str">
        <f>VLOOKUP(Y479,Spp!B:L,11,FALSE)</f>
        <v>LC</v>
      </c>
    </row>
    <row r="480" spans="1:58">
      <c r="A480" s="2" t="s">
        <v>242</v>
      </c>
      <c r="B480" s="2" t="s">
        <v>41</v>
      </c>
      <c r="C480" s="2" t="s">
        <v>220</v>
      </c>
      <c r="D480" s="2" t="s">
        <v>1444</v>
      </c>
      <c r="E480" s="2" t="s">
        <v>1486</v>
      </c>
      <c r="F480" s="2" t="s">
        <v>244</v>
      </c>
      <c r="G480" s="22" t="s">
        <v>1482</v>
      </c>
      <c r="H480" s="22">
        <v>2</v>
      </c>
      <c r="I480" s="9">
        <v>2</v>
      </c>
      <c r="K480" s="2">
        <v>50</v>
      </c>
      <c r="L480" s="11">
        <v>41844</v>
      </c>
      <c r="M480" s="2">
        <v>2014</v>
      </c>
      <c r="N480" s="2" t="s">
        <v>517</v>
      </c>
      <c r="O480" s="2" t="s">
        <v>244</v>
      </c>
      <c r="Q480" s="9">
        <v>10</v>
      </c>
      <c r="R480" s="2" t="s">
        <v>250</v>
      </c>
      <c r="S480" s="22" t="s">
        <v>516</v>
      </c>
      <c r="T480" s="4" t="s">
        <v>516</v>
      </c>
      <c r="U480" s="4" t="s">
        <v>516</v>
      </c>
      <c r="V480" s="4" t="s">
        <v>516</v>
      </c>
      <c r="W480" s="2">
        <v>10</v>
      </c>
      <c r="X480" s="2" t="s">
        <v>256</v>
      </c>
      <c r="Y480" s="6" t="str">
        <f>VLOOKUP(X480,Spp!A:B,2,FALSE)</f>
        <v>Fistularia commersonii</v>
      </c>
      <c r="Z480" s="7">
        <f t="shared" si="49"/>
        <v>1</v>
      </c>
      <c r="AH480" s="2">
        <v>1</v>
      </c>
      <c r="AU480" s="2">
        <f>VLOOKUP(Y480,Spp!B:C,2,FALSE)</f>
        <v>5.9999999999999995E-4</v>
      </c>
      <c r="AV480" s="2">
        <f>VLOOKUP(Y480,Spp!B:D,3,FALSE)</f>
        <v>3</v>
      </c>
      <c r="AW480" s="2">
        <f t="shared" si="50"/>
        <v>99.824999999999989</v>
      </c>
      <c r="AX480" s="2">
        <f t="shared" si="51"/>
        <v>1.9964999999999997</v>
      </c>
      <c r="AY480" s="2">
        <f t="shared" si="52"/>
        <v>19.964999999999996</v>
      </c>
      <c r="AZ480" s="2">
        <f t="shared" si="53"/>
        <v>1.9964999999999997E-2</v>
      </c>
      <c r="BA480" s="2">
        <f t="shared" si="54"/>
        <v>0.1</v>
      </c>
      <c r="BB480" s="2">
        <f t="shared" si="55"/>
        <v>0.02</v>
      </c>
      <c r="BC480" s="2">
        <f>VLOOKUP(Y480,Spp!B:H,7,FALSE)</f>
        <v>4.3</v>
      </c>
      <c r="BD480" s="5" t="str">
        <f>VLOOKUP(Y480,GFQuimbayo!B:C,2,FALSE)</f>
        <v>PS</v>
      </c>
      <c r="BE480" s="5" t="str">
        <f>VLOOKUP(BD480,GFQuimbayo!E:F,2,FALSE)</f>
        <v>Piscivores</v>
      </c>
      <c r="BF480" s="2" t="str">
        <f>VLOOKUP(Y480,Spp!B:L,11,FALSE)</f>
        <v>NE</v>
      </c>
    </row>
    <row r="481" spans="1:58">
      <c r="A481" s="2" t="s">
        <v>242</v>
      </c>
      <c r="B481" s="2" t="s">
        <v>41</v>
      </c>
      <c r="C481" s="2" t="s">
        <v>220</v>
      </c>
      <c r="D481" s="2" t="s">
        <v>1444</v>
      </c>
      <c r="E481" s="2" t="s">
        <v>1486</v>
      </c>
      <c r="F481" s="2" t="s">
        <v>244</v>
      </c>
      <c r="G481" s="22" t="s">
        <v>1482</v>
      </c>
      <c r="H481" s="22">
        <v>2</v>
      </c>
      <c r="I481" s="9">
        <v>2</v>
      </c>
      <c r="K481" s="2">
        <v>50</v>
      </c>
      <c r="L481" s="11">
        <v>41844</v>
      </c>
      <c r="M481" s="2">
        <v>2014</v>
      </c>
      <c r="N481" s="2" t="s">
        <v>517</v>
      </c>
      <c r="O481" s="2" t="s">
        <v>244</v>
      </c>
      <c r="Q481" s="9">
        <v>10</v>
      </c>
      <c r="R481" s="2" t="s">
        <v>250</v>
      </c>
      <c r="S481" s="22" t="s">
        <v>516</v>
      </c>
      <c r="T481" s="4" t="s">
        <v>516</v>
      </c>
      <c r="U481" s="4" t="s">
        <v>516</v>
      </c>
      <c r="V481" s="4" t="s">
        <v>516</v>
      </c>
      <c r="W481" s="2">
        <v>10</v>
      </c>
      <c r="X481" s="2" t="s">
        <v>121</v>
      </c>
      <c r="Y481" s="6" t="str">
        <f>VLOOKUP(X481,Spp!A:B,2,FALSE)</f>
        <v>Scarus rubroviolaceus</v>
      </c>
      <c r="Z481" s="7">
        <f t="shared" si="49"/>
        <v>1</v>
      </c>
      <c r="AC481" s="2">
        <v>1</v>
      </c>
      <c r="AU481" s="2">
        <f>VLOOKUP(Y481,Spp!B:C,2,FALSE)</f>
        <v>1.3599999999999999E-2</v>
      </c>
      <c r="AV481" s="2">
        <f>VLOOKUP(Y481,Spp!B:D,3,FALSE)</f>
        <v>3.109</v>
      </c>
      <c r="AW481" s="2">
        <f t="shared" si="50"/>
        <v>34.980993422452016</v>
      </c>
      <c r="AX481" s="2">
        <f t="shared" si="51"/>
        <v>0.69961986844904034</v>
      </c>
      <c r="AY481" s="2">
        <f t="shared" si="52"/>
        <v>6.9961986844904036</v>
      </c>
      <c r="AZ481" s="2">
        <f t="shared" si="53"/>
        <v>6.9961986844904039E-3</v>
      </c>
      <c r="BA481" s="2">
        <f t="shared" si="54"/>
        <v>0.1</v>
      </c>
      <c r="BB481" s="2">
        <f t="shared" si="55"/>
        <v>0.02</v>
      </c>
      <c r="BC481" s="2">
        <f>VLOOKUP(Y481,Spp!B:H,7,FALSE)</f>
        <v>2</v>
      </c>
      <c r="BD481" s="5" t="str">
        <f>VLOOKUP(Y481,GFQuimbayo!B:C,2,FALSE)</f>
        <v>HM</v>
      </c>
      <c r="BE481" s="5" t="str">
        <f>VLOOKUP(BD481,GFQuimbayo!E:F,2,FALSE)</f>
        <v>Macroalgae feeders</v>
      </c>
      <c r="BF481" s="2" t="str">
        <f>VLOOKUP(Y481,Spp!B:L,11,FALSE)</f>
        <v>LC</v>
      </c>
    </row>
    <row r="482" spans="1:58">
      <c r="A482" s="2" t="s">
        <v>242</v>
      </c>
      <c r="B482" s="2" t="s">
        <v>41</v>
      </c>
      <c r="C482" s="2" t="s">
        <v>220</v>
      </c>
      <c r="D482" s="2" t="s">
        <v>1444</v>
      </c>
      <c r="E482" s="2" t="s">
        <v>1486</v>
      </c>
      <c r="F482" s="2" t="s">
        <v>244</v>
      </c>
      <c r="G482" s="22" t="s">
        <v>1482</v>
      </c>
      <c r="H482" s="22">
        <v>3</v>
      </c>
      <c r="I482" s="9">
        <v>3</v>
      </c>
      <c r="K482" s="2">
        <v>50</v>
      </c>
      <c r="L482" s="11">
        <v>41844</v>
      </c>
      <c r="M482" s="2">
        <v>2014</v>
      </c>
      <c r="N482" s="2" t="s">
        <v>517</v>
      </c>
      <c r="O482" s="2" t="s">
        <v>244</v>
      </c>
      <c r="Q482" s="9">
        <v>10</v>
      </c>
      <c r="R482" s="2" t="s">
        <v>250</v>
      </c>
      <c r="S482" s="22" t="s">
        <v>516</v>
      </c>
      <c r="T482" s="4" t="s">
        <v>516</v>
      </c>
      <c r="U482" s="4" t="s">
        <v>516</v>
      </c>
      <c r="V482" s="4" t="s">
        <v>516</v>
      </c>
      <c r="W482" s="2">
        <v>10</v>
      </c>
      <c r="X482" s="2" t="s">
        <v>266</v>
      </c>
      <c r="Y482" s="6" t="str">
        <f>VLOOKUP(X482,Spp!A:B,2,FALSE)</f>
        <v>Halichoeres dispilus</v>
      </c>
      <c r="Z482" s="7">
        <f t="shared" si="49"/>
        <v>125</v>
      </c>
      <c r="AA482" s="2">
        <v>20</v>
      </c>
      <c r="AB482" s="2">
        <v>100</v>
      </c>
      <c r="AC482" s="2">
        <v>5</v>
      </c>
      <c r="AU482" s="2">
        <f>VLOOKUP(Y482,Spp!B:C,2,FALSE)</f>
        <v>1.26E-2</v>
      </c>
      <c r="AV482" s="2">
        <f>VLOOKUP(Y482,Spp!B:D,3,FALSE)</f>
        <v>3.0672999999999999</v>
      </c>
      <c r="AW482" s="2">
        <f t="shared" si="50"/>
        <v>758.79310915415306</v>
      </c>
      <c r="AX482" s="2">
        <f t="shared" si="51"/>
        <v>15.175862183083062</v>
      </c>
      <c r="AY482" s="2">
        <f t="shared" si="52"/>
        <v>151.75862183083063</v>
      </c>
      <c r="AZ482" s="2">
        <f t="shared" si="53"/>
        <v>0.15175862183083064</v>
      </c>
      <c r="BA482" s="2">
        <f t="shared" si="54"/>
        <v>12.5</v>
      </c>
      <c r="BB482" s="2">
        <f t="shared" si="55"/>
        <v>2.5</v>
      </c>
      <c r="BC482" s="2">
        <f>VLOOKUP(Y482,Spp!B:H,7,FALSE)</f>
        <v>3.9</v>
      </c>
      <c r="BD482" s="5" t="str">
        <f>VLOOKUP(Y482,GFQuimbayo!B:C,2,FALSE)</f>
        <v>IN</v>
      </c>
      <c r="BE482" s="5" t="str">
        <f>VLOOKUP(BD482,GFQuimbayo!E:F,2,FALSE)</f>
        <v>Invertebrivores</v>
      </c>
      <c r="BF482" s="2" t="str">
        <f>VLOOKUP(Y482,Spp!B:L,11,FALSE)</f>
        <v>LC</v>
      </c>
    </row>
    <row r="483" spans="1:58">
      <c r="A483" s="2" t="s">
        <v>242</v>
      </c>
      <c r="B483" s="2" t="s">
        <v>41</v>
      </c>
      <c r="C483" s="2" t="s">
        <v>220</v>
      </c>
      <c r="D483" s="2" t="s">
        <v>1444</v>
      </c>
      <c r="E483" s="2" t="s">
        <v>1486</v>
      </c>
      <c r="F483" s="2" t="s">
        <v>244</v>
      </c>
      <c r="G483" s="22" t="s">
        <v>1482</v>
      </c>
      <c r="H483" s="22">
        <v>3</v>
      </c>
      <c r="I483" s="9">
        <v>3</v>
      </c>
      <c r="K483" s="2">
        <v>50</v>
      </c>
      <c r="L483" s="11">
        <v>41844</v>
      </c>
      <c r="M483" s="2">
        <v>2014</v>
      </c>
      <c r="N483" s="2" t="s">
        <v>517</v>
      </c>
      <c r="O483" s="2" t="s">
        <v>244</v>
      </c>
      <c r="Q483" s="9">
        <v>10</v>
      </c>
      <c r="R483" s="2" t="s">
        <v>250</v>
      </c>
      <c r="S483" s="22" t="s">
        <v>516</v>
      </c>
      <c r="T483" s="4" t="s">
        <v>516</v>
      </c>
      <c r="U483" s="4" t="s">
        <v>516</v>
      </c>
      <c r="V483" s="4" t="s">
        <v>516</v>
      </c>
      <c r="W483" s="2">
        <v>10</v>
      </c>
      <c r="X483" s="2" t="s">
        <v>107</v>
      </c>
      <c r="Y483" s="6" t="str">
        <f>VLOOKUP(X483,Spp!A:B,2,FALSE)</f>
        <v>Thalassoma lucasanum</v>
      </c>
      <c r="Z483" s="7">
        <f t="shared" si="49"/>
        <v>6</v>
      </c>
      <c r="AB483" s="2">
        <v>5</v>
      </c>
      <c r="AC483" s="2">
        <v>1</v>
      </c>
      <c r="AU483" s="2">
        <f>VLOOKUP(Y483,Spp!B:C,2,FALSE)</f>
        <v>1.261E-2</v>
      </c>
      <c r="AV483" s="2">
        <f>VLOOKUP(Y483,Spp!B:D,3,FALSE)</f>
        <v>2.8782999999999999</v>
      </c>
      <c r="AW483" s="2">
        <f t="shared" si="50"/>
        <v>38.926245412758632</v>
      </c>
      <c r="AX483" s="2">
        <f t="shared" si="51"/>
        <v>0.77852490825517262</v>
      </c>
      <c r="AY483" s="2">
        <f t="shared" si="52"/>
        <v>7.7852490825517258</v>
      </c>
      <c r="AZ483" s="2">
        <f t="shared" si="53"/>
        <v>7.785249082551726E-3</v>
      </c>
      <c r="BA483" s="2">
        <f t="shared" si="54"/>
        <v>0.6</v>
      </c>
      <c r="BB483" s="2">
        <f t="shared" si="55"/>
        <v>0.12</v>
      </c>
      <c r="BC483" s="2">
        <f>VLOOKUP(Y483,Spp!B:H,7,FALSE)</f>
        <v>3.5</v>
      </c>
      <c r="BD483" s="5" t="str">
        <f>VLOOKUP(Y483,GFQuimbayo!B:C,2,FALSE)</f>
        <v>IN</v>
      </c>
      <c r="BE483" s="5" t="str">
        <f>VLOOKUP(BD483,GFQuimbayo!E:F,2,FALSE)</f>
        <v>Invertebrivores</v>
      </c>
      <c r="BF483" s="2" t="str">
        <f>VLOOKUP(Y483,Spp!B:L,11,FALSE)</f>
        <v>LC</v>
      </c>
    </row>
    <row r="484" spans="1:58">
      <c r="A484" s="2" t="s">
        <v>242</v>
      </c>
      <c r="B484" s="2" t="s">
        <v>41</v>
      </c>
      <c r="C484" s="2" t="s">
        <v>220</v>
      </c>
      <c r="D484" s="2" t="s">
        <v>1444</v>
      </c>
      <c r="E484" s="2" t="s">
        <v>1486</v>
      </c>
      <c r="F484" s="2" t="s">
        <v>244</v>
      </c>
      <c r="G484" s="22" t="s">
        <v>1482</v>
      </c>
      <c r="H484" s="22">
        <v>3</v>
      </c>
      <c r="I484" s="9">
        <v>3</v>
      </c>
      <c r="K484" s="2">
        <v>50</v>
      </c>
      <c r="L484" s="11">
        <v>41844</v>
      </c>
      <c r="M484" s="2">
        <v>2014</v>
      </c>
      <c r="N484" s="2" t="s">
        <v>517</v>
      </c>
      <c r="O484" s="2" t="s">
        <v>244</v>
      </c>
      <c r="Q484" s="9">
        <v>10</v>
      </c>
      <c r="R484" s="2" t="s">
        <v>250</v>
      </c>
      <c r="S484" s="22" t="s">
        <v>516</v>
      </c>
      <c r="T484" s="4" t="s">
        <v>516</v>
      </c>
      <c r="U484" s="4" t="s">
        <v>516</v>
      </c>
      <c r="V484" s="4" t="s">
        <v>516</v>
      </c>
      <c r="W484" s="2">
        <v>10</v>
      </c>
      <c r="X484" s="2" t="s">
        <v>64</v>
      </c>
      <c r="Y484" s="6" t="str">
        <f>VLOOKUP(X484,Spp!A:B,2,FALSE)</f>
        <v>Johnrandallia nigrirostris</v>
      </c>
      <c r="Z484" s="7">
        <f t="shared" si="49"/>
        <v>2</v>
      </c>
      <c r="AC484" s="2">
        <v>2</v>
      </c>
      <c r="AU484" s="2">
        <f>VLOOKUP(Y484,Spp!B:C,2,FALSE)</f>
        <v>2.5600000000000001E-2</v>
      </c>
      <c r="AV484" s="2">
        <f>VLOOKUP(Y484,Spp!B:D,3,FALSE)</f>
        <v>3.0005999999999999</v>
      </c>
      <c r="AW484" s="2">
        <f t="shared" si="50"/>
        <v>100.15165860417849</v>
      </c>
      <c r="AX484" s="2">
        <f t="shared" si="51"/>
        <v>2.0030331720835699</v>
      </c>
      <c r="AY484" s="2">
        <f t="shared" si="52"/>
        <v>20.030331720835697</v>
      </c>
      <c r="AZ484" s="2">
        <f t="shared" si="53"/>
        <v>2.0030331720835699E-2</v>
      </c>
      <c r="BA484" s="2">
        <f t="shared" si="54"/>
        <v>0.2</v>
      </c>
      <c r="BB484" s="2">
        <f t="shared" si="55"/>
        <v>0.04</v>
      </c>
      <c r="BC484" s="2">
        <f>VLOOKUP(Y484,Spp!B:H,7,FALSE)</f>
        <v>3</v>
      </c>
      <c r="BD484" s="5" t="str">
        <f>VLOOKUP(Y484,GFQuimbayo!B:C,2,FALSE)</f>
        <v>IN</v>
      </c>
      <c r="BE484" s="5" t="str">
        <f>VLOOKUP(BD484,GFQuimbayo!E:F,2,FALSE)</f>
        <v>Invertebrivores</v>
      </c>
      <c r="BF484" s="2" t="str">
        <f>VLOOKUP(Y484,Spp!B:L,11,FALSE)</f>
        <v>LC</v>
      </c>
    </row>
    <row r="485" spans="1:58">
      <c r="A485" s="2" t="s">
        <v>242</v>
      </c>
      <c r="B485" s="2" t="s">
        <v>41</v>
      </c>
      <c r="C485" s="2" t="s">
        <v>220</v>
      </c>
      <c r="D485" s="2" t="s">
        <v>1444</v>
      </c>
      <c r="E485" s="2" t="s">
        <v>1486</v>
      </c>
      <c r="F485" s="2" t="s">
        <v>244</v>
      </c>
      <c r="G485" s="22" t="s">
        <v>1482</v>
      </c>
      <c r="H485" s="22">
        <v>3</v>
      </c>
      <c r="I485" s="9">
        <v>3</v>
      </c>
      <c r="K485" s="2">
        <v>50</v>
      </c>
      <c r="L485" s="11">
        <v>41844</v>
      </c>
      <c r="M485" s="2">
        <v>2014</v>
      </c>
      <c r="N485" s="2" t="s">
        <v>517</v>
      </c>
      <c r="O485" s="2" t="s">
        <v>244</v>
      </c>
      <c r="Q485" s="9">
        <v>10</v>
      </c>
      <c r="R485" s="2" t="s">
        <v>250</v>
      </c>
      <c r="S485" s="22" t="s">
        <v>516</v>
      </c>
      <c r="T485" s="4" t="s">
        <v>516</v>
      </c>
      <c r="U485" s="4" t="s">
        <v>516</v>
      </c>
      <c r="V485" s="4" t="s">
        <v>516</v>
      </c>
      <c r="W485" s="2">
        <v>10</v>
      </c>
      <c r="X485" s="2" t="s">
        <v>109</v>
      </c>
      <c r="Y485" s="6" t="str">
        <f>VLOOKUP(X485,Spp!A:B,2,FALSE)</f>
        <v>Chromis atrilobata</v>
      </c>
      <c r="Z485" s="7">
        <f t="shared" si="49"/>
        <v>200</v>
      </c>
      <c r="AA485" s="2">
        <v>200</v>
      </c>
      <c r="AU485" s="2">
        <f>VLOOKUP(Y485,Spp!B:C,2,FALSE)</f>
        <v>5.2300000000000003E-3</v>
      </c>
      <c r="AV485" s="2">
        <f>VLOOKUP(Y485,Spp!B:D,3,FALSE)</f>
        <v>3.41655</v>
      </c>
      <c r="AW485" s="2">
        <f t="shared" si="50"/>
        <v>23.939419833041374</v>
      </c>
      <c r="AX485" s="2">
        <f t="shared" si="51"/>
        <v>0.47878839666082745</v>
      </c>
      <c r="AY485" s="2">
        <f t="shared" si="52"/>
        <v>4.7878839666082742</v>
      </c>
      <c r="AZ485" s="2">
        <f t="shared" si="53"/>
        <v>4.787883966608274E-3</v>
      </c>
      <c r="BA485" s="2">
        <f t="shared" si="54"/>
        <v>20</v>
      </c>
      <c r="BB485" s="2">
        <f t="shared" si="55"/>
        <v>4</v>
      </c>
      <c r="BC485" s="2">
        <f>VLOOKUP(Y485,Spp!B:H,7,FALSE)</f>
        <v>3.4</v>
      </c>
      <c r="BD485" s="5" t="str">
        <f>VLOOKUP(Y485,GFQuimbayo!B:C,2,FALSE)</f>
        <v>PK</v>
      </c>
      <c r="BE485" s="5" t="str">
        <f>VLOOKUP(BD485,GFQuimbayo!E:F,2,FALSE)</f>
        <v>Planktivores</v>
      </c>
      <c r="BF485" s="2" t="str">
        <f>VLOOKUP(Y485,Spp!B:L,11,FALSE)</f>
        <v>LC</v>
      </c>
    </row>
    <row r="486" spans="1:58">
      <c r="A486" s="2" t="s">
        <v>242</v>
      </c>
      <c r="B486" s="2" t="s">
        <v>41</v>
      </c>
      <c r="C486" s="2" t="s">
        <v>220</v>
      </c>
      <c r="D486" s="2" t="s">
        <v>1444</v>
      </c>
      <c r="E486" s="2" t="s">
        <v>1486</v>
      </c>
      <c r="F486" s="2" t="s">
        <v>244</v>
      </c>
      <c r="G486" s="22" t="s">
        <v>1482</v>
      </c>
      <c r="H486" s="22">
        <v>3</v>
      </c>
      <c r="I486" s="9">
        <v>3</v>
      </c>
      <c r="K486" s="2">
        <v>50</v>
      </c>
      <c r="L486" s="11">
        <v>41844</v>
      </c>
      <c r="M486" s="2">
        <v>2014</v>
      </c>
      <c r="N486" s="2" t="s">
        <v>517</v>
      </c>
      <c r="O486" s="2" t="s">
        <v>244</v>
      </c>
      <c r="Q486" s="9">
        <v>10</v>
      </c>
      <c r="R486" s="2" t="s">
        <v>250</v>
      </c>
      <c r="S486" s="22" t="s">
        <v>516</v>
      </c>
      <c r="T486" s="4" t="s">
        <v>516</v>
      </c>
      <c r="U486" s="4" t="s">
        <v>516</v>
      </c>
      <c r="V486" s="4" t="s">
        <v>516</v>
      </c>
      <c r="W486" s="2">
        <v>10</v>
      </c>
      <c r="X486" s="2" t="s">
        <v>87</v>
      </c>
      <c r="Y486" s="6" t="str">
        <f>VLOOKUP(X486,Spp!A:B,2,FALSE)</f>
        <v>Stegastes acapulcoensis</v>
      </c>
      <c r="Z486" s="7">
        <f t="shared" si="49"/>
        <v>5</v>
      </c>
      <c r="AB486" s="2">
        <v>5</v>
      </c>
      <c r="AU486" s="2">
        <f>VLOOKUP(Y486,Spp!B:C,2,FALSE)</f>
        <v>3.49E-2</v>
      </c>
      <c r="AV486" s="2">
        <f>VLOOKUP(Y486,Spp!B:D,3,FALSE)</f>
        <v>2.9108999999999998</v>
      </c>
      <c r="AW486" s="2">
        <f t="shared" si="50"/>
        <v>61.519282678486398</v>
      </c>
      <c r="AX486" s="2">
        <f t="shared" si="51"/>
        <v>1.230385653569728</v>
      </c>
      <c r="AY486" s="2">
        <f t="shared" si="52"/>
        <v>12.30385653569728</v>
      </c>
      <c r="AZ486" s="2">
        <f t="shared" si="53"/>
        <v>1.230385653569728E-2</v>
      </c>
      <c r="BA486" s="2">
        <f t="shared" si="54"/>
        <v>0.5</v>
      </c>
      <c r="BB486" s="2">
        <f t="shared" si="55"/>
        <v>0.1</v>
      </c>
      <c r="BC486" s="2">
        <f>VLOOKUP(Y486,Spp!B:H,7,FALSE)</f>
        <v>2</v>
      </c>
      <c r="BD486" s="5" t="str">
        <f>VLOOKUP(Y486,GFQuimbayo!B:C,2,FALSE)</f>
        <v>HD</v>
      </c>
      <c r="BE486" s="5" t="str">
        <f>VLOOKUP(BD486,GFQuimbayo!E:F,2,FALSE)</f>
        <v>Detritivores</v>
      </c>
      <c r="BF486" s="2" t="str">
        <f>VLOOKUP(Y486,Spp!B:L,11,FALSE)</f>
        <v>LC</v>
      </c>
    </row>
    <row r="487" spans="1:58">
      <c r="A487" s="2" t="s">
        <v>242</v>
      </c>
      <c r="B487" s="2" t="s">
        <v>41</v>
      </c>
      <c r="C487" s="2" t="s">
        <v>220</v>
      </c>
      <c r="D487" s="2" t="s">
        <v>1444</v>
      </c>
      <c r="E487" s="2" t="s">
        <v>1486</v>
      </c>
      <c r="F487" s="2" t="s">
        <v>244</v>
      </c>
      <c r="G487" s="22" t="s">
        <v>1482</v>
      </c>
      <c r="H487" s="22">
        <v>3</v>
      </c>
      <c r="I487" s="9">
        <v>3</v>
      </c>
      <c r="K487" s="2">
        <v>50</v>
      </c>
      <c r="L487" s="11">
        <v>41844</v>
      </c>
      <c r="M487" s="2">
        <v>2014</v>
      </c>
      <c r="N487" s="2" t="s">
        <v>517</v>
      </c>
      <c r="O487" s="2" t="s">
        <v>244</v>
      </c>
      <c r="Q487" s="9">
        <v>10</v>
      </c>
      <c r="R487" s="2" t="s">
        <v>250</v>
      </c>
      <c r="S487" s="22" t="s">
        <v>516</v>
      </c>
      <c r="T487" s="4" t="s">
        <v>516</v>
      </c>
      <c r="U487" s="4" t="s">
        <v>516</v>
      </c>
      <c r="V487" s="4" t="s">
        <v>516</v>
      </c>
      <c r="W487" s="2">
        <v>10</v>
      </c>
      <c r="X487" s="2" t="s">
        <v>57</v>
      </c>
      <c r="Y487" s="6" t="str">
        <f>VLOOKUP(X487,Spp!A:B,2,FALSE)</f>
        <v>Serranus psittacinus</v>
      </c>
      <c r="Z487" s="7">
        <f t="shared" si="49"/>
        <v>10</v>
      </c>
      <c r="AB487" s="2">
        <v>10</v>
      </c>
      <c r="AU487" s="2">
        <f>VLOOKUP(Y487,Spp!B:C,2,FALSE)</f>
        <v>1.9300000000000001E-2</v>
      </c>
      <c r="AV487" s="2">
        <f>VLOOKUP(Y487,Spp!B:D,3,FALSE)</f>
        <v>2.8511000000000002</v>
      </c>
      <c r="AW487" s="2">
        <f t="shared" si="50"/>
        <v>60.317658911086447</v>
      </c>
      <c r="AX487" s="2">
        <f t="shared" si="51"/>
        <v>1.2063531782217289</v>
      </c>
      <c r="AY487" s="2">
        <f t="shared" si="52"/>
        <v>12.063531782217289</v>
      </c>
      <c r="AZ487" s="2">
        <f t="shared" si="53"/>
        <v>1.206353178221729E-2</v>
      </c>
      <c r="BA487" s="2">
        <f t="shared" si="54"/>
        <v>1</v>
      </c>
      <c r="BB487" s="2">
        <f t="shared" si="55"/>
        <v>0.2</v>
      </c>
      <c r="BC487" s="2">
        <f>VLOOKUP(Y487,Spp!B:H,7,FALSE)</f>
        <v>3.6</v>
      </c>
      <c r="BD487" s="5" t="str">
        <f>VLOOKUP(Y487,GFQuimbayo!B:C,2,FALSE)</f>
        <v>PS</v>
      </c>
      <c r="BE487" s="5" t="str">
        <f>VLOOKUP(BD487,GFQuimbayo!E:F,2,FALSE)</f>
        <v>Piscivores</v>
      </c>
      <c r="BF487" s="2" t="str">
        <f>VLOOKUP(Y487,Spp!B:L,11,FALSE)</f>
        <v>LC</v>
      </c>
    </row>
    <row r="488" spans="1:58">
      <c r="A488" s="2" t="s">
        <v>242</v>
      </c>
      <c r="B488" s="2" t="s">
        <v>41</v>
      </c>
      <c r="C488" s="2" t="s">
        <v>220</v>
      </c>
      <c r="D488" s="2" t="s">
        <v>1444</v>
      </c>
      <c r="E488" s="2" t="s">
        <v>1486</v>
      </c>
      <c r="F488" s="2" t="s">
        <v>244</v>
      </c>
      <c r="G488" s="22" t="s">
        <v>1482</v>
      </c>
      <c r="H488" s="22">
        <v>3</v>
      </c>
      <c r="I488" s="9">
        <v>3</v>
      </c>
      <c r="K488" s="2">
        <v>50</v>
      </c>
      <c r="L488" s="11">
        <v>41844</v>
      </c>
      <c r="M488" s="2">
        <v>2014</v>
      </c>
      <c r="N488" s="2" t="s">
        <v>517</v>
      </c>
      <c r="O488" s="2" t="s">
        <v>244</v>
      </c>
      <c r="Q488" s="9">
        <v>10</v>
      </c>
      <c r="R488" s="2" t="s">
        <v>250</v>
      </c>
      <c r="S488" s="22" t="s">
        <v>516</v>
      </c>
      <c r="T488" s="4" t="s">
        <v>516</v>
      </c>
      <c r="U488" s="4" t="s">
        <v>516</v>
      </c>
      <c r="V488" s="4" t="s">
        <v>516</v>
      </c>
      <c r="W488" s="2">
        <v>10</v>
      </c>
      <c r="X488" s="2" t="s">
        <v>45</v>
      </c>
      <c r="Y488" s="6" t="str">
        <f>VLOOKUP(X488,Spp!A:B,2,FALSE)</f>
        <v>Canthigaster punctatissima</v>
      </c>
      <c r="Z488" s="7">
        <f t="shared" si="49"/>
        <v>2</v>
      </c>
      <c r="AA488" s="2">
        <v>2</v>
      </c>
      <c r="AU488" s="2">
        <f>VLOOKUP(Y488,Spp!B:C,2,FALSE)</f>
        <v>1.9699999999999999E-2</v>
      </c>
      <c r="AV488" s="2">
        <f>VLOOKUP(Y488,Spp!B:D,3,FALSE)</f>
        <v>2.9174000000000002</v>
      </c>
      <c r="AW488" s="2">
        <f t="shared" si="50"/>
        <v>0.57075063471067744</v>
      </c>
      <c r="AX488" s="2">
        <f t="shared" si="51"/>
        <v>1.1415012694213548E-2</v>
      </c>
      <c r="AY488" s="2">
        <f t="shared" si="52"/>
        <v>0.11415012694213549</v>
      </c>
      <c r="AZ488" s="2">
        <f t="shared" si="53"/>
        <v>1.1415012694213548E-4</v>
      </c>
      <c r="BA488" s="2">
        <f t="shared" si="54"/>
        <v>0.2</v>
      </c>
      <c r="BB488" s="2">
        <f t="shared" si="55"/>
        <v>0.04</v>
      </c>
      <c r="BC488" s="2">
        <f>VLOOKUP(Y488,Spp!B:H,7,FALSE)</f>
        <v>3</v>
      </c>
      <c r="BD488" s="5" t="str">
        <f>VLOOKUP(Y488,GFQuimbayo!B:C,2,FALSE)</f>
        <v>IN</v>
      </c>
      <c r="BE488" s="5" t="str">
        <f>VLOOKUP(BD488,GFQuimbayo!E:F,2,FALSE)</f>
        <v>Invertebrivores</v>
      </c>
      <c r="BF488" s="2" t="str">
        <f>VLOOKUP(Y488,Spp!B:L,11,FALSE)</f>
        <v>LC</v>
      </c>
    </row>
    <row r="489" spans="1:58">
      <c r="A489" s="2" t="s">
        <v>242</v>
      </c>
      <c r="B489" s="2" t="s">
        <v>41</v>
      </c>
      <c r="C489" s="2" t="s">
        <v>220</v>
      </c>
      <c r="D489" s="2" t="s">
        <v>1444</v>
      </c>
      <c r="E489" s="2" t="s">
        <v>1486</v>
      </c>
      <c r="F489" s="2" t="s">
        <v>244</v>
      </c>
      <c r="G489" s="22" t="s">
        <v>1482</v>
      </c>
      <c r="H489" s="22">
        <v>3</v>
      </c>
      <c r="I489" s="9">
        <v>3</v>
      </c>
      <c r="K489" s="2">
        <v>50</v>
      </c>
      <c r="L489" s="11">
        <v>41844</v>
      </c>
      <c r="M489" s="2">
        <v>2014</v>
      </c>
      <c r="N489" s="2" t="s">
        <v>517</v>
      </c>
      <c r="O489" s="2" t="s">
        <v>244</v>
      </c>
      <c r="Q489" s="9">
        <v>10</v>
      </c>
      <c r="R489" s="2" t="s">
        <v>250</v>
      </c>
      <c r="S489" s="22" t="s">
        <v>516</v>
      </c>
      <c r="T489" s="4" t="s">
        <v>516</v>
      </c>
      <c r="U489" s="4" t="s">
        <v>516</v>
      </c>
      <c r="V489" s="4" t="s">
        <v>516</v>
      </c>
      <c r="W489" s="2">
        <v>10</v>
      </c>
      <c r="X489" s="2" t="s">
        <v>80</v>
      </c>
      <c r="Y489" s="6" t="str">
        <f>VLOOKUP(X489,Spp!A:B,2,FALSE)</f>
        <v>Sufflamen verres</v>
      </c>
      <c r="Z489" s="7">
        <f t="shared" si="49"/>
        <v>1</v>
      </c>
      <c r="AB489" s="2">
        <v>1</v>
      </c>
      <c r="AU489" s="2">
        <f>VLOOKUP(Y489,Spp!B:C,2,FALSE)</f>
        <v>2.4899999999999999E-2</v>
      </c>
      <c r="AV489" s="2">
        <f>VLOOKUP(Y489,Spp!B:D,3,FALSE)</f>
        <v>3.0129999999999999</v>
      </c>
      <c r="AW489" s="2">
        <f t="shared" si="50"/>
        <v>10.783479913296377</v>
      </c>
      <c r="AX489" s="2">
        <f t="shared" si="51"/>
        <v>0.21566959826592755</v>
      </c>
      <c r="AY489" s="2">
        <f t="shared" si="52"/>
        <v>2.1566959826592753</v>
      </c>
      <c r="AZ489" s="2">
        <f t="shared" si="53"/>
        <v>2.1566959826592753E-3</v>
      </c>
      <c r="BA489" s="2">
        <f t="shared" si="54"/>
        <v>0.1</v>
      </c>
      <c r="BB489" s="2">
        <f t="shared" si="55"/>
        <v>0.02</v>
      </c>
      <c r="BC489" s="2">
        <f>VLOOKUP(Y489,Spp!B:H,7,FALSE)</f>
        <v>3.3</v>
      </c>
      <c r="BD489" s="5" t="str">
        <f>VLOOKUP(Y489,GFQuimbayo!B:C,2,FALSE)</f>
        <v>IN</v>
      </c>
      <c r="BE489" s="5" t="str">
        <f>VLOOKUP(BD489,GFQuimbayo!E:F,2,FALSE)</f>
        <v>Invertebrivores</v>
      </c>
      <c r="BF489" s="2" t="str">
        <f>VLOOKUP(Y489,Spp!B:L,11,FALSE)</f>
        <v>LC</v>
      </c>
    </row>
    <row r="490" spans="1:58">
      <c r="A490" s="2" t="s">
        <v>242</v>
      </c>
      <c r="B490" s="2" t="s">
        <v>41</v>
      </c>
      <c r="C490" s="2" t="s">
        <v>220</v>
      </c>
      <c r="D490" s="2" t="s">
        <v>1444</v>
      </c>
      <c r="E490" s="2" t="s">
        <v>1486</v>
      </c>
      <c r="F490" s="2" t="s">
        <v>244</v>
      </c>
      <c r="G490" s="22" t="s">
        <v>1482</v>
      </c>
      <c r="H490" s="22">
        <v>3</v>
      </c>
      <c r="I490" s="9">
        <v>3</v>
      </c>
      <c r="K490" s="2">
        <v>50</v>
      </c>
      <c r="L490" s="11">
        <v>41844</v>
      </c>
      <c r="M490" s="2">
        <v>2014</v>
      </c>
      <c r="N490" s="2" t="s">
        <v>517</v>
      </c>
      <c r="O490" s="2" t="s">
        <v>244</v>
      </c>
      <c r="Q490" s="9">
        <v>10</v>
      </c>
      <c r="R490" s="2" t="s">
        <v>250</v>
      </c>
      <c r="S490" s="22" t="s">
        <v>516</v>
      </c>
      <c r="T490" s="4" t="s">
        <v>516</v>
      </c>
      <c r="U490" s="4" t="s">
        <v>516</v>
      </c>
      <c r="V490" s="4" t="s">
        <v>516</v>
      </c>
      <c r="W490" s="2">
        <v>10</v>
      </c>
      <c r="X490" s="2" t="s">
        <v>131</v>
      </c>
      <c r="Y490" s="6" t="str">
        <f>VLOOKUP(X490,Spp!A:B,2,FALSE)</f>
        <v>Muraena lentiginosa</v>
      </c>
      <c r="Z490" s="7">
        <f t="shared" si="49"/>
        <v>1</v>
      </c>
      <c r="AF490" s="2">
        <v>1</v>
      </c>
      <c r="AU490" s="2">
        <f>VLOOKUP(Y490,Spp!B:C,2,FALSE)</f>
        <v>1.6999999999999999E-3</v>
      </c>
      <c r="AV490" s="2">
        <f>VLOOKUP(Y490,Spp!B:D,3,FALSE)</f>
        <v>2.9527999999999999</v>
      </c>
      <c r="AW490" s="2">
        <f t="shared" si="50"/>
        <v>61.627286063873456</v>
      </c>
      <c r="AX490" s="2">
        <f t="shared" si="51"/>
        <v>1.2325457212774691</v>
      </c>
      <c r="AY490" s="2">
        <f t="shared" si="52"/>
        <v>12.32545721277469</v>
      </c>
      <c r="AZ490" s="2">
        <f t="shared" si="53"/>
        <v>1.232545721277469E-2</v>
      </c>
      <c r="BA490" s="2">
        <f t="shared" si="54"/>
        <v>0.1</v>
      </c>
      <c r="BB490" s="2">
        <f t="shared" si="55"/>
        <v>0.02</v>
      </c>
      <c r="BC490" s="2">
        <f>VLOOKUP(Y490,Spp!B:H,7,FALSE)</f>
        <v>3.9</v>
      </c>
      <c r="BD490" s="5" t="str">
        <f>VLOOKUP(Y490,GFQuimbayo!B:C,2,FALSE)</f>
        <v>PS</v>
      </c>
      <c r="BE490" s="5" t="str">
        <f>VLOOKUP(BD490,GFQuimbayo!E:F,2,FALSE)</f>
        <v>Piscivores</v>
      </c>
      <c r="BF490" s="2" t="str">
        <f>VLOOKUP(Y490,Spp!B:L,11,FALSE)</f>
        <v>LC</v>
      </c>
    </row>
    <row r="491" spans="1:58">
      <c r="A491" s="2" t="s">
        <v>242</v>
      </c>
      <c r="B491" s="2" t="s">
        <v>41</v>
      </c>
      <c r="C491" s="2" t="s">
        <v>220</v>
      </c>
      <c r="D491" s="2" t="s">
        <v>1444</v>
      </c>
      <c r="E491" s="2" t="s">
        <v>1486</v>
      </c>
      <c r="F491" s="2" t="s">
        <v>243</v>
      </c>
      <c r="G491" s="22" t="s">
        <v>1482</v>
      </c>
      <c r="H491" s="22">
        <v>1</v>
      </c>
      <c r="I491" s="9">
        <v>4</v>
      </c>
      <c r="K491" s="2">
        <v>50</v>
      </c>
      <c r="L491" s="11">
        <v>41844</v>
      </c>
      <c r="M491" s="2">
        <v>2014</v>
      </c>
      <c r="N491" s="2" t="s">
        <v>517</v>
      </c>
      <c r="O491" s="2" t="s">
        <v>244</v>
      </c>
      <c r="Q491" s="9">
        <v>10</v>
      </c>
      <c r="R491" s="2" t="s">
        <v>250</v>
      </c>
      <c r="S491" s="22" t="s">
        <v>516</v>
      </c>
      <c r="T491" s="4" t="s">
        <v>516</v>
      </c>
      <c r="U491" s="4" t="s">
        <v>516</v>
      </c>
      <c r="V491" s="4" t="s">
        <v>516</v>
      </c>
      <c r="W491" s="2">
        <v>10</v>
      </c>
      <c r="X491" s="2" t="s">
        <v>125</v>
      </c>
      <c r="Y491" s="6" t="str">
        <f>VLOOKUP(X491,Spp!A:B,2,FALSE)</f>
        <v>Diodon holocanthus</v>
      </c>
      <c r="Z491" s="7">
        <f t="shared" si="49"/>
        <v>3</v>
      </c>
      <c r="AC491" s="2">
        <v>3</v>
      </c>
      <c r="AU491" s="2">
        <f>VLOOKUP(Y491,Spp!B:C,2,FALSE)</f>
        <v>2.1899999999999999E-2</v>
      </c>
      <c r="AV491" s="2">
        <f>VLOOKUP(Y491,Spp!B:D,3,FALSE)</f>
        <v>3</v>
      </c>
      <c r="AW491" s="2">
        <f t="shared" si="50"/>
        <v>128.3203125</v>
      </c>
      <c r="AX491" s="2">
        <f t="shared" si="51"/>
        <v>2.56640625</v>
      </c>
      <c r="AY491" s="2">
        <f t="shared" si="52"/>
        <v>25.6640625</v>
      </c>
      <c r="AZ491" s="2">
        <f t="shared" si="53"/>
        <v>2.5664062500000001E-2</v>
      </c>
      <c r="BA491" s="2">
        <f t="shared" si="54"/>
        <v>0.3</v>
      </c>
      <c r="BB491" s="2">
        <f t="shared" si="55"/>
        <v>0.06</v>
      </c>
      <c r="BC491" s="2">
        <f>VLOOKUP(Y491,Spp!B:H,7,FALSE)</f>
        <v>3.3</v>
      </c>
      <c r="BD491" s="5" t="str">
        <f>VLOOKUP(Y491,GFQuimbayo!B:C,2,FALSE)</f>
        <v>IN</v>
      </c>
      <c r="BE491" s="5" t="str">
        <f>VLOOKUP(BD491,GFQuimbayo!E:F,2,FALSE)</f>
        <v>Invertebrivores</v>
      </c>
      <c r="BF491" s="2" t="str">
        <f>VLOOKUP(Y491,Spp!B:L,11,FALSE)</f>
        <v>NE</v>
      </c>
    </row>
    <row r="492" spans="1:58">
      <c r="A492" s="2" t="s">
        <v>242</v>
      </c>
      <c r="B492" s="2" t="s">
        <v>41</v>
      </c>
      <c r="C492" s="2" t="s">
        <v>220</v>
      </c>
      <c r="D492" s="2" t="s">
        <v>1444</v>
      </c>
      <c r="E492" s="2" t="s">
        <v>1486</v>
      </c>
      <c r="F492" s="2" t="s">
        <v>243</v>
      </c>
      <c r="G492" s="22" t="s">
        <v>1482</v>
      </c>
      <c r="H492" s="22">
        <v>1</v>
      </c>
      <c r="I492" s="9">
        <v>4</v>
      </c>
      <c r="K492" s="2">
        <v>50</v>
      </c>
      <c r="L492" s="11">
        <v>41844</v>
      </c>
      <c r="M492" s="2">
        <v>2014</v>
      </c>
      <c r="N492" s="2" t="s">
        <v>517</v>
      </c>
      <c r="O492" s="2" t="s">
        <v>244</v>
      </c>
      <c r="Q492" s="9">
        <v>10</v>
      </c>
      <c r="R492" s="2" t="s">
        <v>250</v>
      </c>
      <c r="S492" s="22" t="s">
        <v>516</v>
      </c>
      <c r="T492" s="4" t="s">
        <v>516</v>
      </c>
      <c r="U492" s="4" t="s">
        <v>516</v>
      </c>
      <c r="V492" s="4" t="s">
        <v>516</v>
      </c>
      <c r="W492" s="2">
        <v>10</v>
      </c>
      <c r="X492" s="2" t="s">
        <v>266</v>
      </c>
      <c r="Y492" s="6" t="str">
        <f>VLOOKUP(X492,Spp!A:B,2,FALSE)</f>
        <v>Halichoeres dispilus</v>
      </c>
      <c r="Z492" s="7">
        <f t="shared" si="49"/>
        <v>5</v>
      </c>
      <c r="AB492" s="2">
        <v>5</v>
      </c>
      <c r="AU492" s="2">
        <f>VLOOKUP(Y492,Spp!B:C,2,FALSE)</f>
        <v>1.26E-2</v>
      </c>
      <c r="AV492" s="2">
        <f>VLOOKUP(Y492,Spp!B:D,3,FALSE)</f>
        <v>3.0672999999999999</v>
      </c>
      <c r="AW492" s="2">
        <f t="shared" si="50"/>
        <v>30.43798948385777</v>
      </c>
      <c r="AX492" s="2">
        <f t="shared" si="51"/>
        <v>0.60875978967715538</v>
      </c>
      <c r="AY492" s="2">
        <f t="shared" si="52"/>
        <v>6.0875978967715536</v>
      </c>
      <c r="AZ492" s="2">
        <f t="shared" si="53"/>
        <v>6.0875978967715539E-3</v>
      </c>
      <c r="BA492" s="2">
        <f t="shared" si="54"/>
        <v>0.5</v>
      </c>
      <c r="BB492" s="2">
        <f t="shared" si="55"/>
        <v>0.1</v>
      </c>
      <c r="BC492" s="2">
        <f>VLOOKUP(Y492,Spp!B:H,7,FALSE)</f>
        <v>3.9</v>
      </c>
      <c r="BD492" s="5" t="str">
        <f>VLOOKUP(Y492,GFQuimbayo!B:C,2,FALSE)</f>
        <v>IN</v>
      </c>
      <c r="BE492" s="5" t="str">
        <f>VLOOKUP(BD492,GFQuimbayo!E:F,2,FALSE)</f>
        <v>Invertebrivores</v>
      </c>
      <c r="BF492" s="2" t="str">
        <f>VLOOKUP(Y492,Spp!B:L,11,FALSE)</f>
        <v>LC</v>
      </c>
    </row>
    <row r="493" spans="1:58">
      <c r="A493" s="2" t="s">
        <v>242</v>
      </c>
      <c r="B493" s="2" t="s">
        <v>41</v>
      </c>
      <c r="C493" s="2" t="s">
        <v>220</v>
      </c>
      <c r="D493" s="2" t="s">
        <v>1444</v>
      </c>
      <c r="E493" s="2" t="s">
        <v>1486</v>
      </c>
      <c r="F493" s="2" t="s">
        <v>243</v>
      </c>
      <c r="G493" s="22" t="s">
        <v>1482</v>
      </c>
      <c r="H493" s="22">
        <v>1</v>
      </c>
      <c r="I493" s="9">
        <v>4</v>
      </c>
      <c r="K493" s="2">
        <v>50</v>
      </c>
      <c r="L493" s="11">
        <v>41844</v>
      </c>
      <c r="M493" s="2">
        <v>2014</v>
      </c>
      <c r="N493" s="2" t="s">
        <v>517</v>
      </c>
      <c r="O493" s="2" t="s">
        <v>244</v>
      </c>
      <c r="Q493" s="9">
        <v>10</v>
      </c>
      <c r="R493" s="2" t="s">
        <v>250</v>
      </c>
      <c r="S493" s="22" t="s">
        <v>516</v>
      </c>
      <c r="T493" s="4" t="s">
        <v>516</v>
      </c>
      <c r="U493" s="4" t="s">
        <v>516</v>
      </c>
      <c r="V493" s="4" t="s">
        <v>516</v>
      </c>
      <c r="W493" s="2">
        <v>10</v>
      </c>
      <c r="X493" s="2" t="s">
        <v>57</v>
      </c>
      <c r="Y493" s="6" t="str">
        <f>VLOOKUP(X493,Spp!A:B,2,FALSE)</f>
        <v>Serranus psittacinus</v>
      </c>
      <c r="Z493" s="7">
        <f t="shared" si="49"/>
        <v>2</v>
      </c>
      <c r="AC493" s="2">
        <v>2</v>
      </c>
      <c r="AU493" s="2">
        <f>VLOOKUP(Y493,Spp!B:C,2,FALSE)</f>
        <v>1.9300000000000001E-2</v>
      </c>
      <c r="AV493" s="2">
        <f>VLOOKUP(Y493,Spp!B:D,3,FALSE)</f>
        <v>2.8511000000000002</v>
      </c>
      <c r="AW493" s="2">
        <f t="shared" si="50"/>
        <v>51.759186602301376</v>
      </c>
      <c r="AX493" s="2">
        <f t="shared" si="51"/>
        <v>1.0351837320460275</v>
      </c>
      <c r="AY493" s="2">
        <f t="shared" si="52"/>
        <v>10.351837320460275</v>
      </c>
      <c r="AZ493" s="2">
        <f t="shared" si="53"/>
        <v>1.0351837320460276E-2</v>
      </c>
      <c r="BA493" s="2">
        <f t="shared" si="54"/>
        <v>0.2</v>
      </c>
      <c r="BB493" s="2">
        <f t="shared" si="55"/>
        <v>0.04</v>
      </c>
      <c r="BC493" s="2">
        <f>VLOOKUP(Y493,Spp!B:H,7,FALSE)</f>
        <v>3.6</v>
      </c>
      <c r="BD493" s="5" t="str">
        <f>VLOOKUP(Y493,GFQuimbayo!B:C,2,FALSE)</f>
        <v>PS</v>
      </c>
      <c r="BE493" s="5" t="str">
        <f>VLOOKUP(BD493,GFQuimbayo!E:F,2,FALSE)</f>
        <v>Piscivores</v>
      </c>
      <c r="BF493" s="2" t="str">
        <f>VLOOKUP(Y493,Spp!B:L,11,FALSE)</f>
        <v>LC</v>
      </c>
    </row>
    <row r="494" spans="1:58">
      <c r="A494" s="2" t="s">
        <v>242</v>
      </c>
      <c r="B494" s="2" t="s">
        <v>41</v>
      </c>
      <c r="C494" s="2" t="s">
        <v>220</v>
      </c>
      <c r="D494" s="2" t="s">
        <v>1444</v>
      </c>
      <c r="E494" s="2" t="s">
        <v>1486</v>
      </c>
      <c r="F494" s="2" t="s">
        <v>243</v>
      </c>
      <c r="G494" s="22" t="s">
        <v>1482</v>
      </c>
      <c r="H494" s="22">
        <v>1</v>
      </c>
      <c r="I494" s="9">
        <v>4</v>
      </c>
      <c r="K494" s="2">
        <v>50</v>
      </c>
      <c r="L494" s="11">
        <v>41844</v>
      </c>
      <c r="M494" s="2">
        <v>2014</v>
      </c>
      <c r="N494" s="2" t="s">
        <v>517</v>
      </c>
      <c r="O494" s="2" t="s">
        <v>244</v>
      </c>
      <c r="Q494" s="9">
        <v>10</v>
      </c>
      <c r="R494" s="2" t="s">
        <v>250</v>
      </c>
      <c r="S494" s="22" t="s">
        <v>516</v>
      </c>
      <c r="T494" s="4" t="s">
        <v>516</v>
      </c>
      <c r="U494" s="4" t="s">
        <v>516</v>
      </c>
      <c r="V494" s="4" t="s">
        <v>516</v>
      </c>
      <c r="W494" s="2">
        <v>10</v>
      </c>
      <c r="X494" s="2" t="s">
        <v>80</v>
      </c>
      <c r="Y494" s="6" t="str">
        <f>VLOOKUP(X494,Spp!A:B,2,FALSE)</f>
        <v>Sufflamen verres</v>
      </c>
      <c r="Z494" s="7">
        <f t="shared" si="49"/>
        <v>1</v>
      </c>
      <c r="AC494" s="2">
        <v>1</v>
      </c>
      <c r="AU494" s="2">
        <f>VLOOKUP(Y494,Spp!B:C,2,FALSE)</f>
        <v>2.4899999999999999E-2</v>
      </c>
      <c r="AV494" s="2">
        <f>VLOOKUP(Y494,Spp!B:D,3,FALSE)</f>
        <v>3.0129999999999999</v>
      </c>
      <c r="AW494" s="2">
        <f t="shared" si="50"/>
        <v>50.256150114544802</v>
      </c>
      <c r="AX494" s="2">
        <f t="shared" si="51"/>
        <v>1.0051230022908961</v>
      </c>
      <c r="AY494" s="2">
        <f t="shared" si="52"/>
        <v>10.05123002290896</v>
      </c>
      <c r="AZ494" s="2">
        <f t="shared" si="53"/>
        <v>1.0051230022908961E-2</v>
      </c>
      <c r="BA494" s="2">
        <f t="shared" si="54"/>
        <v>0.1</v>
      </c>
      <c r="BB494" s="2">
        <f t="shared" si="55"/>
        <v>0.02</v>
      </c>
      <c r="BC494" s="2">
        <f>VLOOKUP(Y494,Spp!B:H,7,FALSE)</f>
        <v>3.3</v>
      </c>
      <c r="BD494" s="5" t="str">
        <f>VLOOKUP(Y494,GFQuimbayo!B:C,2,FALSE)</f>
        <v>IN</v>
      </c>
      <c r="BE494" s="5" t="str">
        <f>VLOOKUP(BD494,GFQuimbayo!E:F,2,FALSE)</f>
        <v>Invertebrivores</v>
      </c>
      <c r="BF494" s="2" t="str">
        <f>VLOOKUP(Y494,Spp!B:L,11,FALSE)</f>
        <v>LC</v>
      </c>
    </row>
    <row r="495" spans="1:58">
      <c r="A495" s="2" t="s">
        <v>242</v>
      </c>
      <c r="B495" s="2" t="s">
        <v>41</v>
      </c>
      <c r="C495" s="2" t="s">
        <v>220</v>
      </c>
      <c r="D495" s="2" t="s">
        <v>1444</v>
      </c>
      <c r="E495" s="2" t="s">
        <v>1486</v>
      </c>
      <c r="F495" s="2" t="s">
        <v>243</v>
      </c>
      <c r="G495" s="22" t="s">
        <v>1482</v>
      </c>
      <c r="H495" s="22">
        <v>1</v>
      </c>
      <c r="I495" s="9">
        <v>4</v>
      </c>
      <c r="K495" s="2">
        <v>50</v>
      </c>
      <c r="L495" s="11">
        <v>41844</v>
      </c>
      <c r="M495" s="2">
        <v>2014</v>
      </c>
      <c r="N495" s="2" t="s">
        <v>517</v>
      </c>
      <c r="O495" s="2" t="s">
        <v>244</v>
      </c>
      <c r="Q495" s="9">
        <v>10</v>
      </c>
      <c r="R495" s="2" t="s">
        <v>250</v>
      </c>
      <c r="S495" s="22" t="s">
        <v>516</v>
      </c>
      <c r="T495" s="4" t="s">
        <v>516</v>
      </c>
      <c r="U495" s="4" t="s">
        <v>516</v>
      </c>
      <c r="V495" s="4" t="s">
        <v>516</v>
      </c>
      <c r="W495" s="2">
        <v>10</v>
      </c>
      <c r="X495" s="2" t="s">
        <v>256</v>
      </c>
      <c r="Y495" s="6" t="str">
        <f>VLOOKUP(X495,Spp!A:B,2,FALSE)</f>
        <v>Fistularia commersonii</v>
      </c>
      <c r="Z495" s="7">
        <f t="shared" si="49"/>
        <v>1</v>
      </c>
      <c r="AF495" s="2">
        <v>1</v>
      </c>
      <c r="AU495" s="2">
        <f>VLOOKUP(Y495,Spp!B:C,2,FALSE)</f>
        <v>5.9999999999999995E-4</v>
      </c>
      <c r="AV495" s="2">
        <f>VLOOKUP(Y495,Spp!B:D,3,FALSE)</f>
        <v>3</v>
      </c>
      <c r="AW495" s="2">
        <f t="shared" si="50"/>
        <v>25.724999999999998</v>
      </c>
      <c r="AX495" s="2">
        <f t="shared" si="51"/>
        <v>0.51449999999999996</v>
      </c>
      <c r="AY495" s="2">
        <f t="shared" si="52"/>
        <v>5.1449999999999996</v>
      </c>
      <c r="AZ495" s="2">
        <f t="shared" si="53"/>
        <v>5.1449999999999994E-3</v>
      </c>
      <c r="BA495" s="2">
        <f t="shared" si="54"/>
        <v>0.1</v>
      </c>
      <c r="BB495" s="2">
        <f t="shared" si="55"/>
        <v>0.02</v>
      </c>
      <c r="BC495" s="2">
        <f>VLOOKUP(Y495,Spp!B:H,7,FALSE)</f>
        <v>4.3</v>
      </c>
      <c r="BD495" s="5" t="str">
        <f>VLOOKUP(Y495,GFQuimbayo!B:C,2,FALSE)</f>
        <v>PS</v>
      </c>
      <c r="BE495" s="5" t="str">
        <f>VLOOKUP(BD495,GFQuimbayo!E:F,2,FALSE)</f>
        <v>Piscivores</v>
      </c>
      <c r="BF495" s="2" t="str">
        <f>VLOOKUP(Y495,Spp!B:L,11,FALSE)</f>
        <v>NE</v>
      </c>
    </row>
    <row r="496" spans="1:58">
      <c r="A496" s="2" t="s">
        <v>242</v>
      </c>
      <c r="B496" s="2" t="s">
        <v>41</v>
      </c>
      <c r="C496" s="2" t="s">
        <v>220</v>
      </c>
      <c r="D496" s="2" t="s">
        <v>1444</v>
      </c>
      <c r="E496" s="2" t="s">
        <v>1486</v>
      </c>
      <c r="F496" s="2" t="s">
        <v>243</v>
      </c>
      <c r="G496" s="22" t="s">
        <v>1482</v>
      </c>
      <c r="H496" s="22">
        <v>1</v>
      </c>
      <c r="I496" s="9">
        <v>4</v>
      </c>
      <c r="K496" s="2">
        <v>50</v>
      </c>
      <c r="L496" s="11">
        <v>41844</v>
      </c>
      <c r="M496" s="2">
        <v>2014</v>
      </c>
      <c r="N496" s="2" t="s">
        <v>517</v>
      </c>
      <c r="O496" s="2" t="s">
        <v>244</v>
      </c>
      <c r="Q496" s="9">
        <v>10</v>
      </c>
      <c r="R496" s="2" t="s">
        <v>250</v>
      </c>
      <c r="S496" s="22" t="s">
        <v>516</v>
      </c>
      <c r="T496" s="4" t="s">
        <v>516</v>
      </c>
      <c r="U496" s="4" t="s">
        <v>516</v>
      </c>
      <c r="V496" s="4" t="s">
        <v>516</v>
      </c>
      <c r="W496" s="2">
        <v>10</v>
      </c>
      <c r="X496" s="2" t="s">
        <v>61</v>
      </c>
      <c r="Y496" s="6" t="str">
        <f>VLOOKUP(X496,Spp!A:B,2,FALSE)</f>
        <v>Cirrhitichthys oxycephalus</v>
      </c>
      <c r="Z496" s="7">
        <f t="shared" si="49"/>
        <v>1</v>
      </c>
      <c r="AB496" s="2">
        <v>1</v>
      </c>
      <c r="AU496" s="2">
        <f>VLOOKUP(Y496,Spp!B:C,2,FALSE)</f>
        <v>3.32E-2</v>
      </c>
      <c r="AV496" s="2">
        <f>VLOOKUP(Y496,Spp!B:D,3,FALSE)</f>
        <v>3</v>
      </c>
      <c r="AW496" s="2">
        <f t="shared" si="50"/>
        <v>14.00625</v>
      </c>
      <c r="AX496" s="2">
        <f t="shared" si="51"/>
        <v>0.28012500000000001</v>
      </c>
      <c r="AY496" s="2">
        <f t="shared" si="52"/>
        <v>2.80125</v>
      </c>
      <c r="AZ496" s="2">
        <f t="shared" si="53"/>
        <v>2.8012499999999999E-3</v>
      </c>
      <c r="BA496" s="2">
        <f t="shared" si="54"/>
        <v>0.1</v>
      </c>
      <c r="BB496" s="2">
        <f t="shared" si="55"/>
        <v>0.02</v>
      </c>
      <c r="BC496" s="2">
        <f>VLOOKUP(Y496,Spp!B:H,7,FALSE)</f>
        <v>3.9</v>
      </c>
      <c r="BD496" s="5" t="str">
        <f>VLOOKUP(Y496,GFQuimbayo!B:C,2,FALSE)</f>
        <v>IN</v>
      </c>
      <c r="BE496" s="5" t="str">
        <f>VLOOKUP(BD496,GFQuimbayo!E:F,2,FALSE)</f>
        <v>Invertebrivores</v>
      </c>
      <c r="BF496" s="2" t="str">
        <f>VLOOKUP(Y496,Spp!B:L,11,FALSE)</f>
        <v>NE</v>
      </c>
    </row>
    <row r="497" spans="1:58">
      <c r="A497" s="2" t="s">
        <v>242</v>
      </c>
      <c r="B497" s="2" t="s">
        <v>41</v>
      </c>
      <c r="C497" s="2" t="s">
        <v>220</v>
      </c>
      <c r="D497" s="2" t="s">
        <v>1444</v>
      </c>
      <c r="E497" s="2" t="s">
        <v>1486</v>
      </c>
      <c r="F497" s="2" t="s">
        <v>243</v>
      </c>
      <c r="G497" s="22" t="s">
        <v>1482</v>
      </c>
      <c r="H497" s="22">
        <v>2</v>
      </c>
      <c r="I497" s="2">
        <v>5</v>
      </c>
      <c r="K497" s="2">
        <v>50</v>
      </c>
      <c r="L497" s="11">
        <v>41844</v>
      </c>
      <c r="M497" s="2">
        <v>2014</v>
      </c>
      <c r="N497" s="2" t="s">
        <v>517</v>
      </c>
      <c r="O497" s="2" t="s">
        <v>244</v>
      </c>
      <c r="Q497" s="9">
        <v>10</v>
      </c>
      <c r="R497" s="2" t="s">
        <v>250</v>
      </c>
      <c r="S497" s="22" t="s">
        <v>516</v>
      </c>
      <c r="T497" s="4" t="s">
        <v>516</v>
      </c>
      <c r="U497" s="4" t="s">
        <v>516</v>
      </c>
      <c r="V497" s="4" t="s">
        <v>516</v>
      </c>
      <c r="W497" s="2">
        <v>10</v>
      </c>
      <c r="X497" s="2" t="s">
        <v>125</v>
      </c>
      <c r="Y497" s="6" t="str">
        <f>VLOOKUP(X497,Spp!A:B,2,FALSE)</f>
        <v>Diodon holocanthus</v>
      </c>
      <c r="Z497" s="7">
        <f t="shared" si="49"/>
        <v>2</v>
      </c>
      <c r="AC497" s="2">
        <v>1</v>
      </c>
      <c r="AD497" s="2">
        <v>1</v>
      </c>
      <c r="AU497" s="2">
        <f>VLOOKUP(Y497,Spp!B:C,2,FALSE)</f>
        <v>2.1899999999999999E-2</v>
      </c>
      <c r="AV497" s="2">
        <f>VLOOKUP(Y497,Spp!B:D,3,FALSE)</f>
        <v>3</v>
      </c>
      <c r="AW497" s="2">
        <f t="shared" si="50"/>
        <v>160.14375000000001</v>
      </c>
      <c r="AX497" s="2">
        <f t="shared" si="51"/>
        <v>3.2028750000000001</v>
      </c>
      <c r="AY497" s="2">
        <f t="shared" si="52"/>
        <v>32.028750000000002</v>
      </c>
      <c r="AZ497" s="2">
        <f t="shared" si="53"/>
        <v>3.2028750000000002E-2</v>
      </c>
      <c r="BA497" s="2">
        <f t="shared" si="54"/>
        <v>0.2</v>
      </c>
      <c r="BB497" s="2">
        <f t="shared" si="55"/>
        <v>0.04</v>
      </c>
      <c r="BC497" s="2">
        <f>VLOOKUP(Y497,Spp!B:H,7,FALSE)</f>
        <v>3.3</v>
      </c>
      <c r="BD497" s="5" t="str">
        <f>VLOOKUP(Y497,GFQuimbayo!B:C,2,FALSE)</f>
        <v>IN</v>
      </c>
      <c r="BE497" s="5" t="str">
        <f>VLOOKUP(BD497,GFQuimbayo!E:F,2,FALSE)</f>
        <v>Invertebrivores</v>
      </c>
      <c r="BF497" s="2" t="str">
        <f>VLOOKUP(Y497,Spp!B:L,11,FALSE)</f>
        <v>NE</v>
      </c>
    </row>
    <row r="498" spans="1:58">
      <c r="A498" s="2" t="s">
        <v>242</v>
      </c>
      <c r="B498" s="2" t="s">
        <v>41</v>
      </c>
      <c r="C498" s="2" t="s">
        <v>220</v>
      </c>
      <c r="D498" s="2" t="s">
        <v>1444</v>
      </c>
      <c r="E498" s="2" t="s">
        <v>1486</v>
      </c>
      <c r="F498" s="2" t="s">
        <v>243</v>
      </c>
      <c r="G498" s="22" t="s">
        <v>1482</v>
      </c>
      <c r="H498" s="22">
        <v>2</v>
      </c>
      <c r="I498" s="2">
        <v>5</v>
      </c>
      <c r="K498" s="2">
        <v>50</v>
      </c>
      <c r="L498" s="11">
        <v>41844</v>
      </c>
      <c r="M498" s="2">
        <v>2014</v>
      </c>
      <c r="N498" s="2" t="s">
        <v>517</v>
      </c>
      <c r="O498" s="2" t="s">
        <v>244</v>
      </c>
      <c r="Q498" s="9">
        <v>10</v>
      </c>
      <c r="R498" s="2" t="s">
        <v>250</v>
      </c>
      <c r="S498" s="22" t="s">
        <v>516</v>
      </c>
      <c r="T498" s="4" t="s">
        <v>516</v>
      </c>
      <c r="U498" s="4" t="s">
        <v>516</v>
      </c>
      <c r="V498" s="4" t="s">
        <v>516</v>
      </c>
      <c r="W498" s="2">
        <v>10</v>
      </c>
      <c r="X498" s="2" t="s">
        <v>80</v>
      </c>
      <c r="Y498" s="6" t="str">
        <f>VLOOKUP(X498,Spp!A:B,2,FALSE)</f>
        <v>Sufflamen verres</v>
      </c>
      <c r="Z498" s="7">
        <f t="shared" si="49"/>
        <v>2</v>
      </c>
      <c r="AD498" s="2">
        <v>2</v>
      </c>
      <c r="AU498" s="2">
        <f>VLOOKUP(Y498,Spp!B:C,2,FALSE)</f>
        <v>2.4899999999999999E-2</v>
      </c>
      <c r="AV498" s="2">
        <f>VLOOKUP(Y498,Spp!B:D,3,FALSE)</f>
        <v>3.0129999999999999</v>
      </c>
      <c r="AW498" s="2">
        <f t="shared" si="50"/>
        <v>277.01480690488262</v>
      </c>
      <c r="AX498" s="2">
        <f t="shared" si="51"/>
        <v>5.5402961380976521</v>
      </c>
      <c r="AY498" s="2">
        <f t="shared" si="52"/>
        <v>55.402961380976521</v>
      </c>
      <c r="AZ498" s="2">
        <f t="shared" si="53"/>
        <v>5.5402961380976522E-2</v>
      </c>
      <c r="BA498" s="2">
        <f t="shared" si="54"/>
        <v>0.2</v>
      </c>
      <c r="BB498" s="2">
        <f t="shared" si="55"/>
        <v>0.04</v>
      </c>
      <c r="BC498" s="2">
        <f>VLOOKUP(Y498,Spp!B:H,7,FALSE)</f>
        <v>3.3</v>
      </c>
      <c r="BD498" s="5" t="str">
        <f>VLOOKUP(Y498,GFQuimbayo!B:C,2,FALSE)</f>
        <v>IN</v>
      </c>
      <c r="BE498" s="5" t="str">
        <f>VLOOKUP(BD498,GFQuimbayo!E:F,2,FALSE)</f>
        <v>Invertebrivores</v>
      </c>
      <c r="BF498" s="2" t="str">
        <f>VLOOKUP(Y498,Spp!B:L,11,FALSE)</f>
        <v>LC</v>
      </c>
    </row>
    <row r="499" spans="1:58">
      <c r="A499" s="2" t="s">
        <v>242</v>
      </c>
      <c r="B499" s="2" t="s">
        <v>41</v>
      </c>
      <c r="C499" s="2" t="s">
        <v>220</v>
      </c>
      <c r="D499" s="2" t="s">
        <v>1444</v>
      </c>
      <c r="E499" s="2" t="s">
        <v>1486</v>
      </c>
      <c r="F499" s="2" t="s">
        <v>243</v>
      </c>
      <c r="G499" s="22" t="s">
        <v>1482</v>
      </c>
      <c r="H499" s="22">
        <v>2</v>
      </c>
      <c r="I499" s="2">
        <v>5</v>
      </c>
      <c r="K499" s="2">
        <v>50</v>
      </c>
      <c r="L499" s="11">
        <v>41844</v>
      </c>
      <c r="M499" s="2">
        <v>2014</v>
      </c>
      <c r="N499" s="2" t="s">
        <v>517</v>
      </c>
      <c r="O499" s="2" t="s">
        <v>244</v>
      </c>
      <c r="Q499" s="9">
        <v>10</v>
      </c>
      <c r="R499" s="2" t="s">
        <v>250</v>
      </c>
      <c r="S499" s="22" t="s">
        <v>516</v>
      </c>
      <c r="T499" s="4" t="s">
        <v>516</v>
      </c>
      <c r="U499" s="4" t="s">
        <v>516</v>
      </c>
      <c r="V499" s="4" t="s">
        <v>516</v>
      </c>
      <c r="W499" s="2">
        <v>10</v>
      </c>
      <c r="X499" s="2" t="s">
        <v>64</v>
      </c>
      <c r="Y499" s="6" t="str">
        <f>VLOOKUP(X499,Spp!A:B,2,FALSE)</f>
        <v>Johnrandallia nigrirostris</v>
      </c>
      <c r="Z499" s="7">
        <f t="shared" si="49"/>
        <v>2</v>
      </c>
      <c r="AC499" s="2">
        <v>2</v>
      </c>
      <c r="AU499" s="2">
        <f>VLOOKUP(Y499,Spp!B:C,2,FALSE)</f>
        <v>2.5600000000000001E-2</v>
      </c>
      <c r="AV499" s="2">
        <f>VLOOKUP(Y499,Spp!B:D,3,FALSE)</f>
        <v>3.0005999999999999</v>
      </c>
      <c r="AW499" s="2">
        <f t="shared" si="50"/>
        <v>100.15165860417849</v>
      </c>
      <c r="AX499" s="2">
        <f t="shared" si="51"/>
        <v>2.0030331720835699</v>
      </c>
      <c r="AY499" s="2">
        <f t="shared" si="52"/>
        <v>20.030331720835697</v>
      </c>
      <c r="AZ499" s="2">
        <f t="shared" si="53"/>
        <v>2.0030331720835699E-2</v>
      </c>
      <c r="BA499" s="2">
        <f t="shared" si="54"/>
        <v>0.2</v>
      </c>
      <c r="BB499" s="2">
        <f t="shared" si="55"/>
        <v>0.04</v>
      </c>
      <c r="BC499" s="2">
        <f>VLOOKUP(Y499,Spp!B:H,7,FALSE)</f>
        <v>3</v>
      </c>
      <c r="BD499" s="5" t="str">
        <f>VLOOKUP(Y499,GFQuimbayo!B:C,2,FALSE)</f>
        <v>IN</v>
      </c>
      <c r="BE499" s="5" t="str">
        <f>VLOOKUP(BD499,GFQuimbayo!E:F,2,FALSE)</f>
        <v>Invertebrivores</v>
      </c>
      <c r="BF499" s="2" t="str">
        <f>VLOOKUP(Y499,Spp!B:L,11,FALSE)</f>
        <v>LC</v>
      </c>
    </row>
    <row r="500" spans="1:58">
      <c r="A500" s="2" t="s">
        <v>242</v>
      </c>
      <c r="B500" s="2" t="s">
        <v>41</v>
      </c>
      <c r="C500" s="2" t="s">
        <v>220</v>
      </c>
      <c r="D500" s="2" t="s">
        <v>1444</v>
      </c>
      <c r="E500" s="2" t="s">
        <v>1486</v>
      </c>
      <c r="F500" s="2" t="s">
        <v>243</v>
      </c>
      <c r="G500" s="22" t="s">
        <v>1482</v>
      </c>
      <c r="H500" s="22">
        <v>2</v>
      </c>
      <c r="I500" s="2">
        <v>5</v>
      </c>
      <c r="K500" s="2">
        <v>50</v>
      </c>
      <c r="L500" s="11">
        <v>41844</v>
      </c>
      <c r="M500" s="2">
        <v>2014</v>
      </c>
      <c r="N500" s="2" t="s">
        <v>517</v>
      </c>
      <c r="O500" s="2" t="s">
        <v>244</v>
      </c>
      <c r="Q500" s="9">
        <v>10</v>
      </c>
      <c r="R500" s="2" t="s">
        <v>250</v>
      </c>
      <c r="S500" s="22" t="s">
        <v>516</v>
      </c>
      <c r="T500" s="4" t="s">
        <v>516</v>
      </c>
      <c r="U500" s="4" t="s">
        <v>516</v>
      </c>
      <c r="V500" s="4" t="s">
        <v>516</v>
      </c>
      <c r="W500" s="2">
        <v>10</v>
      </c>
      <c r="X500" s="2" t="s">
        <v>57</v>
      </c>
      <c r="Y500" s="6" t="str">
        <f>VLOOKUP(X500,Spp!A:B,2,FALSE)</f>
        <v>Serranus psittacinus</v>
      </c>
      <c r="Z500" s="7">
        <f t="shared" si="49"/>
        <v>2</v>
      </c>
      <c r="AB500" s="2">
        <v>2</v>
      </c>
      <c r="AU500" s="2">
        <f>VLOOKUP(Y500,Spp!B:C,2,FALSE)</f>
        <v>1.9300000000000001E-2</v>
      </c>
      <c r="AV500" s="2">
        <f>VLOOKUP(Y500,Spp!B:D,3,FALSE)</f>
        <v>2.8511000000000002</v>
      </c>
      <c r="AW500" s="2">
        <f t="shared" si="50"/>
        <v>12.063531782217289</v>
      </c>
      <c r="AX500" s="2">
        <f t="shared" si="51"/>
        <v>0.24127063564434578</v>
      </c>
      <c r="AY500" s="2">
        <f t="shared" si="52"/>
        <v>2.4127063564434579</v>
      </c>
      <c r="AZ500" s="2">
        <f t="shared" si="53"/>
        <v>2.4127063564434578E-3</v>
      </c>
      <c r="BA500" s="2">
        <f t="shared" si="54"/>
        <v>0.2</v>
      </c>
      <c r="BB500" s="2">
        <f t="shared" si="55"/>
        <v>0.04</v>
      </c>
      <c r="BC500" s="2">
        <f>VLOOKUP(Y500,Spp!B:H,7,FALSE)</f>
        <v>3.6</v>
      </c>
      <c r="BD500" s="5" t="str">
        <f>VLOOKUP(Y500,GFQuimbayo!B:C,2,FALSE)</f>
        <v>PS</v>
      </c>
      <c r="BE500" s="5" t="str">
        <f>VLOOKUP(BD500,GFQuimbayo!E:F,2,FALSE)</f>
        <v>Piscivores</v>
      </c>
      <c r="BF500" s="2" t="str">
        <f>VLOOKUP(Y500,Spp!B:L,11,FALSE)</f>
        <v>LC</v>
      </c>
    </row>
    <row r="501" spans="1:58">
      <c r="A501" s="2" t="s">
        <v>242</v>
      </c>
      <c r="B501" s="2" t="s">
        <v>41</v>
      </c>
      <c r="C501" s="2" t="s">
        <v>220</v>
      </c>
      <c r="D501" s="2" t="s">
        <v>1444</v>
      </c>
      <c r="E501" s="2" t="s">
        <v>1486</v>
      </c>
      <c r="F501" s="2" t="s">
        <v>243</v>
      </c>
      <c r="G501" s="22" t="s">
        <v>1482</v>
      </c>
      <c r="H501" s="22">
        <v>3</v>
      </c>
      <c r="I501" s="2">
        <v>6</v>
      </c>
      <c r="K501" s="2">
        <v>50</v>
      </c>
      <c r="L501" s="11">
        <v>41844</v>
      </c>
      <c r="M501" s="2">
        <v>2014</v>
      </c>
      <c r="N501" s="2" t="s">
        <v>517</v>
      </c>
      <c r="O501" s="2" t="s">
        <v>244</v>
      </c>
      <c r="Q501" s="9">
        <v>10</v>
      </c>
      <c r="R501" s="2" t="s">
        <v>250</v>
      </c>
      <c r="S501" s="22" t="s">
        <v>516</v>
      </c>
      <c r="T501" s="4" t="s">
        <v>516</v>
      </c>
      <c r="U501" s="4" t="s">
        <v>516</v>
      </c>
      <c r="V501" s="4" t="s">
        <v>516</v>
      </c>
      <c r="W501" s="2">
        <v>10</v>
      </c>
      <c r="X501" s="2" t="s">
        <v>80</v>
      </c>
      <c r="Y501" s="6" t="str">
        <f>VLOOKUP(X501,Spp!A:B,2,FALSE)</f>
        <v>Sufflamen verres</v>
      </c>
      <c r="Z501" s="7">
        <f t="shared" si="49"/>
        <v>1</v>
      </c>
      <c r="AD501" s="2">
        <v>1</v>
      </c>
      <c r="AU501" s="2">
        <f>VLOOKUP(Y501,Spp!B:C,2,FALSE)</f>
        <v>2.4899999999999999E-2</v>
      </c>
      <c r="AV501" s="2">
        <f>VLOOKUP(Y501,Spp!B:D,3,FALSE)</f>
        <v>3.0129999999999999</v>
      </c>
      <c r="AW501" s="2">
        <f t="shared" si="50"/>
        <v>138.50740345244131</v>
      </c>
      <c r="AX501" s="2">
        <f t="shared" si="51"/>
        <v>2.770148069048826</v>
      </c>
      <c r="AY501" s="2">
        <f t="shared" si="52"/>
        <v>27.70148069048826</v>
      </c>
      <c r="AZ501" s="2">
        <f t="shared" si="53"/>
        <v>2.7701480690488261E-2</v>
      </c>
      <c r="BA501" s="2">
        <f t="shared" si="54"/>
        <v>0.1</v>
      </c>
      <c r="BB501" s="2">
        <f t="shared" si="55"/>
        <v>0.02</v>
      </c>
      <c r="BC501" s="2">
        <f>VLOOKUP(Y501,Spp!B:H,7,FALSE)</f>
        <v>3.3</v>
      </c>
      <c r="BD501" s="5" t="str">
        <f>VLOOKUP(Y501,GFQuimbayo!B:C,2,FALSE)</f>
        <v>IN</v>
      </c>
      <c r="BE501" s="5" t="str">
        <f>VLOOKUP(BD501,GFQuimbayo!E:F,2,FALSE)</f>
        <v>Invertebrivores</v>
      </c>
      <c r="BF501" s="2" t="str">
        <f>VLOOKUP(Y501,Spp!B:L,11,FALSE)</f>
        <v>LC</v>
      </c>
    </row>
    <row r="502" spans="1:58">
      <c r="A502" s="2" t="s">
        <v>242</v>
      </c>
      <c r="B502" s="2" t="s">
        <v>41</v>
      </c>
      <c r="C502" s="2" t="s">
        <v>220</v>
      </c>
      <c r="D502" s="2" t="s">
        <v>1444</v>
      </c>
      <c r="E502" s="2" t="s">
        <v>1486</v>
      </c>
      <c r="F502" s="2" t="s">
        <v>243</v>
      </c>
      <c r="G502" s="22" t="s">
        <v>1482</v>
      </c>
      <c r="H502" s="22">
        <v>3</v>
      </c>
      <c r="I502" s="2">
        <v>6</v>
      </c>
      <c r="K502" s="2">
        <v>50</v>
      </c>
      <c r="L502" s="11">
        <v>41844</v>
      </c>
      <c r="M502" s="2">
        <v>2014</v>
      </c>
      <c r="N502" s="2" t="s">
        <v>517</v>
      </c>
      <c r="O502" s="2" t="s">
        <v>244</v>
      </c>
      <c r="Q502" s="9">
        <v>10</v>
      </c>
      <c r="R502" s="2" t="s">
        <v>250</v>
      </c>
      <c r="S502" s="22" t="s">
        <v>516</v>
      </c>
      <c r="T502" s="4" t="s">
        <v>516</v>
      </c>
      <c r="U502" s="4" t="s">
        <v>516</v>
      </c>
      <c r="V502" s="4" t="s">
        <v>516</v>
      </c>
      <c r="W502" s="2">
        <v>10</v>
      </c>
      <c r="X502" s="2" t="s">
        <v>266</v>
      </c>
      <c r="Y502" s="6" t="str">
        <f>VLOOKUP(X502,Spp!A:B,2,FALSE)</f>
        <v>Halichoeres dispilus</v>
      </c>
      <c r="Z502" s="7">
        <f t="shared" si="49"/>
        <v>5</v>
      </c>
      <c r="AB502" s="2">
        <v>5</v>
      </c>
      <c r="AU502" s="2">
        <f>VLOOKUP(Y502,Spp!B:C,2,FALSE)</f>
        <v>1.26E-2</v>
      </c>
      <c r="AV502" s="2">
        <f>VLOOKUP(Y502,Spp!B:D,3,FALSE)</f>
        <v>3.0672999999999999</v>
      </c>
      <c r="AW502" s="2">
        <f t="shared" si="50"/>
        <v>30.43798948385777</v>
      </c>
      <c r="AX502" s="2">
        <f t="shared" si="51"/>
        <v>0.60875978967715538</v>
      </c>
      <c r="AY502" s="2">
        <f t="shared" si="52"/>
        <v>6.0875978967715536</v>
      </c>
      <c r="AZ502" s="2">
        <f t="shared" si="53"/>
        <v>6.0875978967715539E-3</v>
      </c>
      <c r="BA502" s="2">
        <f t="shared" si="54"/>
        <v>0.5</v>
      </c>
      <c r="BB502" s="2">
        <f t="shared" si="55"/>
        <v>0.1</v>
      </c>
      <c r="BC502" s="2">
        <f>VLOOKUP(Y502,Spp!B:H,7,FALSE)</f>
        <v>3.9</v>
      </c>
      <c r="BD502" s="5" t="str">
        <f>VLOOKUP(Y502,GFQuimbayo!B:C,2,FALSE)</f>
        <v>IN</v>
      </c>
      <c r="BE502" s="5" t="str">
        <f>VLOOKUP(BD502,GFQuimbayo!E:F,2,FALSE)</f>
        <v>Invertebrivores</v>
      </c>
      <c r="BF502" s="2" t="str">
        <f>VLOOKUP(Y502,Spp!B:L,11,FALSE)</f>
        <v>LC</v>
      </c>
    </row>
    <row r="503" spans="1:58">
      <c r="A503" s="2" t="s">
        <v>242</v>
      </c>
      <c r="B503" s="2" t="s">
        <v>41</v>
      </c>
      <c r="C503" s="2" t="s">
        <v>220</v>
      </c>
      <c r="D503" s="2" t="s">
        <v>1444</v>
      </c>
      <c r="E503" s="2" t="s">
        <v>1486</v>
      </c>
      <c r="F503" s="2" t="s">
        <v>243</v>
      </c>
      <c r="G503" s="22" t="s">
        <v>1482</v>
      </c>
      <c r="H503" s="22">
        <v>3</v>
      </c>
      <c r="I503" s="2">
        <v>6</v>
      </c>
      <c r="K503" s="2">
        <v>50</v>
      </c>
      <c r="L503" s="11">
        <v>41844</v>
      </c>
      <c r="M503" s="2">
        <v>2014</v>
      </c>
      <c r="N503" s="2" t="s">
        <v>517</v>
      </c>
      <c r="O503" s="2" t="s">
        <v>244</v>
      </c>
      <c r="Q503" s="9">
        <v>10</v>
      </c>
      <c r="R503" s="2" t="s">
        <v>250</v>
      </c>
      <c r="S503" s="22" t="s">
        <v>516</v>
      </c>
      <c r="T503" s="4" t="s">
        <v>516</v>
      </c>
      <c r="U503" s="4" t="s">
        <v>516</v>
      </c>
      <c r="V503" s="4" t="s">
        <v>516</v>
      </c>
      <c r="W503" s="2">
        <v>10</v>
      </c>
      <c r="X503" s="2" t="s">
        <v>57</v>
      </c>
      <c r="Y503" s="6" t="str">
        <f>VLOOKUP(X503,Spp!A:B,2,FALSE)</f>
        <v>Serranus psittacinus</v>
      </c>
      <c r="Z503" s="7">
        <f t="shared" si="49"/>
        <v>3</v>
      </c>
      <c r="AB503" s="2">
        <v>1</v>
      </c>
      <c r="AC503" s="2">
        <v>2</v>
      </c>
      <c r="AU503" s="2">
        <f>VLOOKUP(Y503,Spp!B:C,2,FALSE)</f>
        <v>1.9300000000000001E-2</v>
      </c>
      <c r="AV503" s="2">
        <f>VLOOKUP(Y503,Spp!B:D,3,FALSE)</f>
        <v>2.8511000000000002</v>
      </c>
      <c r="AW503" s="2">
        <f t="shared" si="50"/>
        <v>57.790952493410018</v>
      </c>
      <c r="AX503" s="2">
        <f t="shared" si="51"/>
        <v>1.1558190498682004</v>
      </c>
      <c r="AY503" s="2">
        <f t="shared" si="52"/>
        <v>11.558190498682004</v>
      </c>
      <c r="AZ503" s="2">
        <f t="shared" si="53"/>
        <v>1.1558190498682003E-2</v>
      </c>
      <c r="BA503" s="2">
        <f t="shared" si="54"/>
        <v>0.3</v>
      </c>
      <c r="BB503" s="2">
        <f t="shared" si="55"/>
        <v>0.06</v>
      </c>
      <c r="BC503" s="2">
        <f>VLOOKUP(Y503,Spp!B:H,7,FALSE)</f>
        <v>3.6</v>
      </c>
      <c r="BD503" s="5" t="str">
        <f>VLOOKUP(Y503,GFQuimbayo!B:C,2,FALSE)</f>
        <v>PS</v>
      </c>
      <c r="BE503" s="5" t="str">
        <f>VLOOKUP(BD503,GFQuimbayo!E:F,2,FALSE)</f>
        <v>Piscivores</v>
      </c>
      <c r="BF503" s="2" t="str">
        <f>VLOOKUP(Y503,Spp!B:L,11,FALSE)</f>
        <v>LC</v>
      </c>
    </row>
    <row r="504" spans="1:58">
      <c r="A504" s="2" t="s">
        <v>242</v>
      </c>
      <c r="B504" s="2" t="s">
        <v>41</v>
      </c>
      <c r="C504" s="2" t="s">
        <v>220</v>
      </c>
      <c r="D504" s="2" t="s">
        <v>1444</v>
      </c>
      <c r="E504" s="2" t="s">
        <v>1486</v>
      </c>
      <c r="F504" s="2" t="s">
        <v>243</v>
      </c>
      <c r="G504" s="22" t="s">
        <v>1482</v>
      </c>
      <c r="H504" s="22">
        <v>3</v>
      </c>
      <c r="I504" s="2">
        <v>6</v>
      </c>
      <c r="K504" s="2">
        <v>50</v>
      </c>
      <c r="L504" s="11">
        <v>41844</v>
      </c>
      <c r="M504" s="2">
        <v>2014</v>
      </c>
      <c r="N504" s="2" t="s">
        <v>517</v>
      </c>
      <c r="O504" s="2" t="s">
        <v>244</v>
      </c>
      <c r="Q504" s="9">
        <v>10</v>
      </c>
      <c r="R504" s="2" t="s">
        <v>250</v>
      </c>
      <c r="S504" s="22" t="s">
        <v>516</v>
      </c>
      <c r="T504" s="4" t="s">
        <v>516</v>
      </c>
      <c r="U504" s="4" t="s">
        <v>516</v>
      </c>
      <c r="V504" s="4" t="s">
        <v>516</v>
      </c>
      <c r="W504" s="2">
        <v>10</v>
      </c>
      <c r="X504" s="2" t="s">
        <v>125</v>
      </c>
      <c r="Y504" s="6" t="str">
        <f>VLOOKUP(X504,Spp!A:B,2,FALSE)</f>
        <v>Diodon holocanthus</v>
      </c>
      <c r="Z504" s="7">
        <f t="shared" si="49"/>
        <v>1</v>
      </c>
      <c r="AC504" s="2">
        <v>1</v>
      </c>
      <c r="AU504" s="2">
        <f>VLOOKUP(Y504,Spp!B:C,2,FALSE)</f>
        <v>2.1899999999999999E-2</v>
      </c>
      <c r="AV504" s="2">
        <f>VLOOKUP(Y504,Spp!B:D,3,FALSE)</f>
        <v>3</v>
      </c>
      <c r="AW504" s="2">
        <f t="shared" si="50"/>
        <v>42.7734375</v>
      </c>
      <c r="AX504" s="2">
        <f t="shared" si="51"/>
        <v>0.85546875</v>
      </c>
      <c r="AY504" s="2">
        <f t="shared" si="52"/>
        <v>8.5546875</v>
      </c>
      <c r="AZ504" s="2">
        <f t="shared" si="53"/>
        <v>8.5546874999999998E-3</v>
      </c>
      <c r="BA504" s="2">
        <f t="shared" si="54"/>
        <v>0.1</v>
      </c>
      <c r="BB504" s="2">
        <f t="shared" si="55"/>
        <v>0.02</v>
      </c>
      <c r="BC504" s="2">
        <f>VLOOKUP(Y504,Spp!B:H,7,FALSE)</f>
        <v>3.3</v>
      </c>
      <c r="BD504" s="5" t="str">
        <f>VLOOKUP(Y504,GFQuimbayo!B:C,2,FALSE)</f>
        <v>IN</v>
      </c>
      <c r="BE504" s="5" t="str">
        <f>VLOOKUP(BD504,GFQuimbayo!E:F,2,FALSE)</f>
        <v>Invertebrivores</v>
      </c>
      <c r="BF504" s="2" t="str">
        <f>VLOOKUP(Y504,Spp!B:L,11,FALSE)</f>
        <v>NE</v>
      </c>
    </row>
    <row r="505" spans="1:58">
      <c r="A505" s="2" t="s">
        <v>242</v>
      </c>
      <c r="B505" s="2" t="s">
        <v>41</v>
      </c>
      <c r="C505" s="2" t="s">
        <v>135</v>
      </c>
      <c r="D505" s="2" t="s">
        <v>1446</v>
      </c>
      <c r="E505" s="2" t="s">
        <v>1485</v>
      </c>
      <c r="F505" s="2" t="s">
        <v>245</v>
      </c>
      <c r="G505" s="22" t="s">
        <v>1482</v>
      </c>
      <c r="H505" s="22">
        <v>1</v>
      </c>
      <c r="I505" s="2">
        <v>1</v>
      </c>
      <c r="K505" s="2">
        <v>50</v>
      </c>
      <c r="L505" s="11">
        <v>42053</v>
      </c>
      <c r="M505" s="2">
        <v>2015</v>
      </c>
      <c r="N505" s="2" t="s">
        <v>517</v>
      </c>
      <c r="O505" s="2" t="s">
        <v>44</v>
      </c>
      <c r="P505" s="11">
        <v>42074</v>
      </c>
      <c r="Q505" s="9">
        <v>4.5999999999999996</v>
      </c>
      <c r="R505" s="2" t="s">
        <v>249</v>
      </c>
      <c r="S505" s="22" t="s">
        <v>516</v>
      </c>
      <c r="T505" s="4" t="s">
        <v>516</v>
      </c>
      <c r="U505" s="4" t="s">
        <v>516</v>
      </c>
      <c r="V505" s="4" t="s">
        <v>516</v>
      </c>
      <c r="W505" s="2">
        <v>10</v>
      </c>
      <c r="X505" s="2" t="s">
        <v>57</v>
      </c>
      <c r="Y505" s="6" t="str">
        <f>VLOOKUP(X505,Spp!A:B,2,FALSE)</f>
        <v>Serranus psittacinus</v>
      </c>
      <c r="Z505" s="7">
        <f t="shared" si="49"/>
        <v>5</v>
      </c>
      <c r="AA505" s="2">
        <v>1</v>
      </c>
      <c r="AB505" s="2">
        <v>4</v>
      </c>
      <c r="AU505" s="2">
        <f>VLOOKUP(Y505,Spp!B:C,2,FALSE)</f>
        <v>1.9300000000000001E-2</v>
      </c>
      <c r="AV505" s="2">
        <f>VLOOKUP(Y505,Spp!B:D,3,FALSE)</f>
        <v>2.8511000000000002</v>
      </c>
      <c r="AW505" s="2">
        <f t="shared" si="50"/>
        <v>24.390165514936552</v>
      </c>
      <c r="AX505" s="2">
        <f t="shared" si="51"/>
        <v>0.48780331029873103</v>
      </c>
      <c r="AY505" s="2">
        <f t="shared" si="52"/>
        <v>4.8780331029873105</v>
      </c>
      <c r="AZ505" s="2">
        <f t="shared" si="53"/>
        <v>4.8780331029873109E-3</v>
      </c>
      <c r="BA505" s="2">
        <f t="shared" si="54"/>
        <v>0.5</v>
      </c>
      <c r="BB505" s="2">
        <f t="shared" si="55"/>
        <v>0.1</v>
      </c>
      <c r="BC505" s="2">
        <f>VLOOKUP(Y505,Spp!B:H,7,FALSE)</f>
        <v>3.6</v>
      </c>
      <c r="BD505" s="5" t="str">
        <f>VLOOKUP(Y505,GFQuimbayo!B:C,2,FALSE)</f>
        <v>PS</v>
      </c>
      <c r="BE505" s="5" t="str">
        <f>VLOOKUP(BD505,GFQuimbayo!E:F,2,FALSE)</f>
        <v>Piscivores</v>
      </c>
      <c r="BF505" s="2" t="str">
        <f>VLOOKUP(Y505,Spp!B:L,11,FALSE)</f>
        <v>LC</v>
      </c>
    </row>
    <row r="506" spans="1:58">
      <c r="A506" s="2" t="s">
        <v>242</v>
      </c>
      <c r="B506" s="2" t="s">
        <v>41</v>
      </c>
      <c r="C506" s="2" t="s">
        <v>135</v>
      </c>
      <c r="D506" s="2" t="s">
        <v>1446</v>
      </c>
      <c r="E506" s="2" t="s">
        <v>1485</v>
      </c>
      <c r="F506" s="2" t="s">
        <v>245</v>
      </c>
      <c r="G506" s="22" t="s">
        <v>1482</v>
      </c>
      <c r="H506" s="22">
        <v>1</v>
      </c>
      <c r="I506" s="2">
        <v>1</v>
      </c>
      <c r="K506" s="2">
        <v>50</v>
      </c>
      <c r="L506" s="11">
        <v>42053</v>
      </c>
      <c r="M506" s="2">
        <v>2015</v>
      </c>
      <c r="N506" s="2" t="s">
        <v>517</v>
      </c>
      <c r="O506" s="2" t="s">
        <v>44</v>
      </c>
      <c r="P506" s="11">
        <v>42074</v>
      </c>
      <c r="Q506" s="9">
        <v>4.5999999999999996</v>
      </c>
      <c r="R506" s="2" t="s">
        <v>249</v>
      </c>
      <c r="S506" s="22" t="s">
        <v>516</v>
      </c>
      <c r="T506" s="4" t="s">
        <v>516</v>
      </c>
      <c r="U506" s="4" t="s">
        <v>516</v>
      </c>
      <c r="V506" s="4" t="s">
        <v>516</v>
      </c>
      <c r="W506" s="2">
        <v>10</v>
      </c>
      <c r="X506" s="2" t="s">
        <v>80</v>
      </c>
      <c r="Y506" s="6" t="str">
        <f>VLOOKUP(X506,Spp!A:B,2,FALSE)</f>
        <v>Sufflamen verres</v>
      </c>
      <c r="Z506" s="7">
        <f t="shared" si="49"/>
        <v>1</v>
      </c>
      <c r="AC506" s="2">
        <v>1</v>
      </c>
      <c r="AU506" s="2">
        <f>VLOOKUP(Y506,Spp!B:C,2,FALSE)</f>
        <v>2.4899999999999999E-2</v>
      </c>
      <c r="AV506" s="2">
        <f>VLOOKUP(Y506,Spp!B:D,3,FALSE)</f>
        <v>3.0129999999999999</v>
      </c>
      <c r="AW506" s="2">
        <f t="shared" si="50"/>
        <v>50.256150114544802</v>
      </c>
      <c r="AX506" s="2">
        <f t="shared" si="51"/>
        <v>1.0051230022908961</v>
      </c>
      <c r="AY506" s="2">
        <f t="shared" si="52"/>
        <v>10.05123002290896</v>
      </c>
      <c r="AZ506" s="2">
        <f t="shared" si="53"/>
        <v>1.0051230022908961E-2</v>
      </c>
      <c r="BA506" s="2">
        <f t="shared" si="54"/>
        <v>0.1</v>
      </c>
      <c r="BB506" s="2">
        <f t="shared" si="55"/>
        <v>0.02</v>
      </c>
      <c r="BC506" s="2">
        <f>VLOOKUP(Y506,Spp!B:H,7,FALSE)</f>
        <v>3.3</v>
      </c>
      <c r="BD506" s="5" t="str">
        <f>VLOOKUP(Y506,GFQuimbayo!B:C,2,FALSE)</f>
        <v>IN</v>
      </c>
      <c r="BE506" s="5" t="str">
        <f>VLOOKUP(BD506,GFQuimbayo!E:F,2,FALSE)</f>
        <v>Invertebrivores</v>
      </c>
      <c r="BF506" s="2" t="str">
        <f>VLOOKUP(Y506,Spp!B:L,11,FALSE)</f>
        <v>LC</v>
      </c>
    </row>
    <row r="507" spans="1:58">
      <c r="A507" s="2" t="s">
        <v>242</v>
      </c>
      <c r="B507" s="2" t="s">
        <v>41</v>
      </c>
      <c r="C507" s="2" t="s">
        <v>135</v>
      </c>
      <c r="D507" s="2" t="s">
        <v>1446</v>
      </c>
      <c r="E507" s="2" t="s">
        <v>1485</v>
      </c>
      <c r="F507" s="2" t="s">
        <v>245</v>
      </c>
      <c r="G507" s="22" t="s">
        <v>1482</v>
      </c>
      <c r="H507" s="22">
        <v>1</v>
      </c>
      <c r="I507" s="2">
        <v>1</v>
      </c>
      <c r="K507" s="2">
        <v>50</v>
      </c>
      <c r="L507" s="11">
        <v>42053</v>
      </c>
      <c r="M507" s="2">
        <v>2015</v>
      </c>
      <c r="N507" s="2" t="s">
        <v>517</v>
      </c>
      <c r="O507" s="2" t="s">
        <v>44</v>
      </c>
      <c r="P507" s="11">
        <v>42074</v>
      </c>
      <c r="Q507" s="9">
        <v>4.5999999999999996</v>
      </c>
      <c r="R507" s="2" t="s">
        <v>249</v>
      </c>
      <c r="S507" s="22" t="s">
        <v>516</v>
      </c>
      <c r="T507" s="4" t="s">
        <v>516</v>
      </c>
      <c r="U507" s="4" t="s">
        <v>516</v>
      </c>
      <c r="V507" s="4" t="s">
        <v>516</v>
      </c>
      <c r="W507" s="2">
        <v>10</v>
      </c>
      <c r="X507" s="2" t="s">
        <v>45</v>
      </c>
      <c r="Y507" s="6" t="str">
        <f>VLOOKUP(X507,Spp!A:B,2,FALSE)</f>
        <v>Canthigaster punctatissima</v>
      </c>
      <c r="Z507" s="7">
        <f t="shared" si="49"/>
        <v>1</v>
      </c>
      <c r="AA507" s="2">
        <v>1</v>
      </c>
      <c r="AU507" s="2">
        <f>VLOOKUP(Y507,Spp!B:C,2,FALSE)</f>
        <v>1.9699999999999999E-2</v>
      </c>
      <c r="AV507" s="2">
        <f>VLOOKUP(Y507,Spp!B:D,3,FALSE)</f>
        <v>2.9174000000000002</v>
      </c>
      <c r="AW507" s="2">
        <f t="shared" si="50"/>
        <v>0.28537531735533872</v>
      </c>
      <c r="AX507" s="2">
        <f t="shared" si="51"/>
        <v>5.7075063471067741E-3</v>
      </c>
      <c r="AY507" s="2">
        <f t="shared" si="52"/>
        <v>5.7075063471067743E-2</v>
      </c>
      <c r="AZ507" s="2">
        <f t="shared" si="53"/>
        <v>5.7075063471067742E-5</v>
      </c>
      <c r="BA507" s="2">
        <f t="shared" si="54"/>
        <v>0.1</v>
      </c>
      <c r="BB507" s="2">
        <f t="shared" si="55"/>
        <v>0.02</v>
      </c>
      <c r="BC507" s="2">
        <f>VLOOKUP(Y507,Spp!B:H,7,FALSE)</f>
        <v>3</v>
      </c>
      <c r="BD507" s="5" t="str">
        <f>VLOOKUP(Y507,GFQuimbayo!B:C,2,FALSE)</f>
        <v>IN</v>
      </c>
      <c r="BE507" s="5" t="str">
        <f>VLOOKUP(BD507,GFQuimbayo!E:F,2,FALSE)</f>
        <v>Invertebrivores</v>
      </c>
      <c r="BF507" s="2" t="str">
        <f>VLOOKUP(Y507,Spp!B:L,11,FALSE)</f>
        <v>LC</v>
      </c>
    </row>
    <row r="508" spans="1:58">
      <c r="A508" s="2" t="s">
        <v>242</v>
      </c>
      <c r="B508" s="2" t="s">
        <v>41</v>
      </c>
      <c r="C508" s="2" t="s">
        <v>135</v>
      </c>
      <c r="D508" s="2" t="s">
        <v>1446</v>
      </c>
      <c r="E508" s="2" t="s">
        <v>1485</v>
      </c>
      <c r="F508" s="2" t="s">
        <v>245</v>
      </c>
      <c r="G508" s="22" t="s">
        <v>1482</v>
      </c>
      <c r="H508" s="22">
        <v>1</v>
      </c>
      <c r="I508" s="2">
        <v>1</v>
      </c>
      <c r="K508" s="2">
        <v>50</v>
      </c>
      <c r="L508" s="11">
        <v>42053</v>
      </c>
      <c r="M508" s="2">
        <v>2015</v>
      </c>
      <c r="N508" s="2" t="s">
        <v>517</v>
      </c>
      <c r="O508" s="2" t="s">
        <v>44</v>
      </c>
      <c r="P508" s="11">
        <v>42074</v>
      </c>
      <c r="Q508" s="9">
        <v>4.5999999999999996</v>
      </c>
      <c r="R508" s="2" t="s">
        <v>249</v>
      </c>
      <c r="S508" s="22" t="s">
        <v>516</v>
      </c>
      <c r="T508" s="4" t="s">
        <v>516</v>
      </c>
      <c r="U508" s="4" t="s">
        <v>516</v>
      </c>
      <c r="V508" s="4" t="s">
        <v>516</v>
      </c>
      <c r="W508" s="2">
        <v>10</v>
      </c>
      <c r="X508" s="2" t="s">
        <v>107</v>
      </c>
      <c r="Y508" s="6" t="str">
        <f>VLOOKUP(X508,Spp!A:B,2,FALSE)</f>
        <v>Thalassoma lucasanum</v>
      </c>
      <c r="Z508" s="7">
        <f t="shared" si="49"/>
        <v>10</v>
      </c>
      <c r="AB508" s="2">
        <v>10</v>
      </c>
      <c r="AU508" s="2">
        <f>VLOOKUP(Y508,Spp!B:C,2,FALSE)</f>
        <v>1.261E-2</v>
      </c>
      <c r="AV508" s="2">
        <f>VLOOKUP(Y508,Spp!B:D,3,FALSE)</f>
        <v>2.8782999999999999</v>
      </c>
      <c r="AW508" s="2">
        <f t="shared" si="50"/>
        <v>41.629761327928392</v>
      </c>
      <c r="AX508" s="2">
        <f t="shared" si="51"/>
        <v>0.83259522655856788</v>
      </c>
      <c r="AY508" s="2">
        <f t="shared" si="52"/>
        <v>8.3259522655856788</v>
      </c>
      <c r="AZ508" s="2">
        <f t="shared" si="53"/>
        <v>8.3259522655856795E-3</v>
      </c>
      <c r="BA508" s="2">
        <f t="shared" si="54"/>
        <v>1</v>
      </c>
      <c r="BB508" s="2">
        <f t="shared" si="55"/>
        <v>0.2</v>
      </c>
      <c r="BC508" s="2">
        <f>VLOOKUP(Y508,Spp!B:H,7,FALSE)</f>
        <v>3.5</v>
      </c>
      <c r="BD508" s="5" t="str">
        <f>VLOOKUP(Y508,GFQuimbayo!B:C,2,FALSE)</f>
        <v>IN</v>
      </c>
      <c r="BE508" s="5" t="str">
        <f>VLOOKUP(BD508,GFQuimbayo!E:F,2,FALSE)</f>
        <v>Invertebrivores</v>
      </c>
      <c r="BF508" s="2" t="str">
        <f>VLOOKUP(Y508,Spp!B:L,11,FALSE)</f>
        <v>LC</v>
      </c>
    </row>
    <row r="509" spans="1:58">
      <c r="A509" s="2" t="s">
        <v>242</v>
      </c>
      <c r="B509" s="2" t="s">
        <v>41</v>
      </c>
      <c r="C509" s="2" t="s">
        <v>135</v>
      </c>
      <c r="D509" s="2" t="s">
        <v>1446</v>
      </c>
      <c r="E509" s="2" t="s">
        <v>1485</v>
      </c>
      <c r="F509" s="2" t="s">
        <v>245</v>
      </c>
      <c r="G509" s="22" t="s">
        <v>1482</v>
      </c>
      <c r="H509" s="22">
        <v>1</v>
      </c>
      <c r="I509" s="2">
        <v>1</v>
      </c>
      <c r="K509" s="2">
        <v>50</v>
      </c>
      <c r="L509" s="11">
        <v>42053</v>
      </c>
      <c r="M509" s="2">
        <v>2015</v>
      </c>
      <c r="N509" s="2" t="s">
        <v>517</v>
      </c>
      <c r="O509" s="2" t="s">
        <v>44</v>
      </c>
      <c r="P509" s="11">
        <v>42074</v>
      </c>
      <c r="Q509" s="9">
        <v>4.5999999999999996</v>
      </c>
      <c r="R509" s="2" t="s">
        <v>249</v>
      </c>
      <c r="S509" s="22" t="s">
        <v>516</v>
      </c>
      <c r="T509" s="4" t="s">
        <v>516</v>
      </c>
      <c r="U509" s="4" t="s">
        <v>516</v>
      </c>
      <c r="V509" s="4" t="s">
        <v>516</v>
      </c>
      <c r="W509" s="2">
        <v>10</v>
      </c>
      <c r="X509" s="2" t="s">
        <v>125</v>
      </c>
      <c r="Y509" s="6" t="str">
        <f>VLOOKUP(X509,Spp!A:B,2,FALSE)</f>
        <v>Diodon holocanthus</v>
      </c>
      <c r="Z509" s="7">
        <f t="shared" si="49"/>
        <v>1</v>
      </c>
      <c r="AC509" s="2">
        <v>1</v>
      </c>
      <c r="AU509" s="2">
        <f>VLOOKUP(Y509,Spp!B:C,2,FALSE)</f>
        <v>2.1899999999999999E-2</v>
      </c>
      <c r="AV509" s="2">
        <f>VLOOKUP(Y509,Spp!B:D,3,FALSE)</f>
        <v>3</v>
      </c>
      <c r="AW509" s="2">
        <f t="shared" si="50"/>
        <v>42.7734375</v>
      </c>
      <c r="AX509" s="2">
        <f t="shared" si="51"/>
        <v>0.85546875</v>
      </c>
      <c r="AY509" s="2">
        <f t="shared" si="52"/>
        <v>8.5546875</v>
      </c>
      <c r="AZ509" s="2">
        <f t="shared" si="53"/>
        <v>8.5546874999999998E-3</v>
      </c>
      <c r="BA509" s="2">
        <f t="shared" si="54"/>
        <v>0.1</v>
      </c>
      <c r="BB509" s="2">
        <f t="shared" si="55"/>
        <v>0.02</v>
      </c>
      <c r="BC509" s="2">
        <f>VLOOKUP(Y509,Spp!B:H,7,FALSE)</f>
        <v>3.3</v>
      </c>
      <c r="BD509" s="5" t="str">
        <f>VLOOKUP(Y509,GFQuimbayo!B:C,2,FALSE)</f>
        <v>IN</v>
      </c>
      <c r="BE509" s="5" t="str">
        <f>VLOOKUP(BD509,GFQuimbayo!E:F,2,FALSE)</f>
        <v>Invertebrivores</v>
      </c>
      <c r="BF509" s="2" t="str">
        <f>VLOOKUP(Y509,Spp!B:L,11,FALSE)</f>
        <v>NE</v>
      </c>
    </row>
    <row r="510" spans="1:58">
      <c r="A510" s="2" t="s">
        <v>242</v>
      </c>
      <c r="B510" s="2" t="s">
        <v>41</v>
      </c>
      <c r="C510" s="2" t="s">
        <v>135</v>
      </c>
      <c r="D510" s="2" t="s">
        <v>1446</v>
      </c>
      <c r="E510" s="2" t="s">
        <v>1485</v>
      </c>
      <c r="F510" s="2" t="s">
        <v>245</v>
      </c>
      <c r="G510" s="22" t="s">
        <v>1482</v>
      </c>
      <c r="H510" s="22">
        <v>2</v>
      </c>
      <c r="I510" s="2">
        <v>2</v>
      </c>
      <c r="K510" s="2">
        <v>50</v>
      </c>
      <c r="L510" s="11">
        <v>42053</v>
      </c>
      <c r="M510" s="2">
        <v>2015</v>
      </c>
      <c r="N510" s="2" t="s">
        <v>517</v>
      </c>
      <c r="O510" s="2" t="s">
        <v>44</v>
      </c>
      <c r="P510" s="11">
        <v>42074</v>
      </c>
      <c r="Q510" s="9">
        <v>4.5999999999999996</v>
      </c>
      <c r="R510" s="2" t="s">
        <v>249</v>
      </c>
      <c r="S510" s="22" t="s">
        <v>516</v>
      </c>
      <c r="T510" s="4" t="s">
        <v>516</v>
      </c>
      <c r="U510" s="4" t="s">
        <v>516</v>
      </c>
      <c r="V510" s="4" t="s">
        <v>516</v>
      </c>
      <c r="W510" s="2">
        <v>10</v>
      </c>
      <c r="X510" s="2" t="s">
        <v>57</v>
      </c>
      <c r="Y510" s="6" t="str">
        <f>VLOOKUP(X510,Spp!A:B,2,FALSE)</f>
        <v>Serranus psittacinus</v>
      </c>
      <c r="Z510" s="7">
        <f t="shared" si="49"/>
        <v>4</v>
      </c>
      <c r="AA510" s="2">
        <v>1</v>
      </c>
      <c r="AB510" s="2">
        <v>3</v>
      </c>
      <c r="AU510" s="2">
        <f>VLOOKUP(Y510,Spp!B:C,2,FALSE)</f>
        <v>1.9300000000000001E-2</v>
      </c>
      <c r="AV510" s="2">
        <f>VLOOKUP(Y510,Spp!B:D,3,FALSE)</f>
        <v>2.8511000000000002</v>
      </c>
      <c r="AW510" s="2">
        <f t="shared" si="50"/>
        <v>18.358399623827907</v>
      </c>
      <c r="AX510" s="2">
        <f t="shared" si="51"/>
        <v>0.36716799247655812</v>
      </c>
      <c r="AY510" s="2">
        <f t="shared" si="52"/>
        <v>3.6716799247655811</v>
      </c>
      <c r="AZ510" s="2">
        <f t="shared" si="53"/>
        <v>3.6716799247655811E-3</v>
      </c>
      <c r="BA510" s="2">
        <f t="shared" si="54"/>
        <v>0.4</v>
      </c>
      <c r="BB510" s="2">
        <f t="shared" si="55"/>
        <v>0.08</v>
      </c>
      <c r="BC510" s="2">
        <f>VLOOKUP(Y510,Spp!B:H,7,FALSE)</f>
        <v>3.6</v>
      </c>
      <c r="BD510" s="5" t="str">
        <f>VLOOKUP(Y510,GFQuimbayo!B:C,2,FALSE)</f>
        <v>PS</v>
      </c>
      <c r="BE510" s="5" t="str">
        <f>VLOOKUP(BD510,GFQuimbayo!E:F,2,FALSE)</f>
        <v>Piscivores</v>
      </c>
      <c r="BF510" s="2" t="str">
        <f>VLOOKUP(Y510,Spp!B:L,11,FALSE)</f>
        <v>LC</v>
      </c>
    </row>
    <row r="511" spans="1:58">
      <c r="A511" s="2" t="s">
        <v>242</v>
      </c>
      <c r="B511" s="2" t="s">
        <v>41</v>
      </c>
      <c r="C511" s="2" t="s">
        <v>135</v>
      </c>
      <c r="D511" s="2" t="s">
        <v>1446</v>
      </c>
      <c r="E511" s="2" t="s">
        <v>1485</v>
      </c>
      <c r="F511" s="2" t="s">
        <v>245</v>
      </c>
      <c r="G511" s="22" t="s">
        <v>1482</v>
      </c>
      <c r="H511" s="22">
        <v>2</v>
      </c>
      <c r="I511" s="2">
        <v>2</v>
      </c>
      <c r="K511" s="2">
        <v>50</v>
      </c>
      <c r="L511" s="11">
        <v>42053</v>
      </c>
      <c r="M511" s="2">
        <v>2015</v>
      </c>
      <c r="N511" s="2" t="s">
        <v>517</v>
      </c>
      <c r="O511" s="2" t="s">
        <v>44</v>
      </c>
      <c r="P511" s="11">
        <v>42074</v>
      </c>
      <c r="Q511" s="9">
        <v>4.5999999999999996</v>
      </c>
      <c r="R511" s="2" t="s">
        <v>249</v>
      </c>
      <c r="S511" s="22" t="s">
        <v>516</v>
      </c>
      <c r="T511" s="4" t="s">
        <v>516</v>
      </c>
      <c r="U511" s="4" t="s">
        <v>516</v>
      </c>
      <c r="V511" s="4" t="s">
        <v>516</v>
      </c>
      <c r="W511" s="2">
        <v>10</v>
      </c>
      <c r="X511" s="2" t="s">
        <v>107</v>
      </c>
      <c r="Y511" s="6" t="str">
        <f>VLOOKUP(X511,Spp!A:B,2,FALSE)</f>
        <v>Thalassoma lucasanum</v>
      </c>
      <c r="Z511" s="7">
        <f t="shared" si="49"/>
        <v>33</v>
      </c>
      <c r="AA511" s="2">
        <v>10</v>
      </c>
      <c r="AB511" s="2">
        <v>22</v>
      </c>
      <c r="AC511" s="2">
        <v>1</v>
      </c>
      <c r="AU511" s="2">
        <f>VLOOKUP(Y511,Spp!B:C,2,FALSE)</f>
        <v>1.261E-2</v>
      </c>
      <c r="AV511" s="2">
        <f>VLOOKUP(Y511,Spp!B:D,3,FALSE)</f>
        <v>2.8782999999999999</v>
      </c>
      <c r="AW511" s="2">
        <f t="shared" si="50"/>
        <v>111.45924506501522</v>
      </c>
      <c r="AX511" s="2">
        <f t="shared" si="51"/>
        <v>2.2291849013003047</v>
      </c>
      <c r="AY511" s="2">
        <f t="shared" si="52"/>
        <v>22.291849013003045</v>
      </c>
      <c r="AZ511" s="2">
        <f t="shared" si="53"/>
        <v>2.2291849013003046E-2</v>
      </c>
      <c r="BA511" s="2">
        <f t="shared" si="54"/>
        <v>3.3</v>
      </c>
      <c r="BB511" s="2">
        <f t="shared" si="55"/>
        <v>0.66</v>
      </c>
      <c r="BC511" s="2">
        <f>VLOOKUP(Y511,Spp!B:H,7,FALSE)</f>
        <v>3.5</v>
      </c>
      <c r="BD511" s="5" t="str">
        <f>VLOOKUP(Y511,GFQuimbayo!B:C,2,FALSE)</f>
        <v>IN</v>
      </c>
      <c r="BE511" s="5" t="str">
        <f>VLOOKUP(BD511,GFQuimbayo!E:F,2,FALSE)</f>
        <v>Invertebrivores</v>
      </c>
      <c r="BF511" s="2" t="str">
        <f>VLOOKUP(Y511,Spp!B:L,11,FALSE)</f>
        <v>LC</v>
      </c>
    </row>
    <row r="512" spans="1:58">
      <c r="A512" s="2" t="s">
        <v>242</v>
      </c>
      <c r="B512" s="2" t="s">
        <v>41</v>
      </c>
      <c r="C512" s="2" t="s">
        <v>135</v>
      </c>
      <c r="D512" s="2" t="s">
        <v>1446</v>
      </c>
      <c r="E512" s="2" t="s">
        <v>1485</v>
      </c>
      <c r="F512" s="2" t="s">
        <v>245</v>
      </c>
      <c r="G512" s="22" t="s">
        <v>1482</v>
      </c>
      <c r="H512" s="22">
        <v>2</v>
      </c>
      <c r="I512" s="2">
        <v>2</v>
      </c>
      <c r="K512" s="2">
        <v>50</v>
      </c>
      <c r="L512" s="11">
        <v>42053</v>
      </c>
      <c r="M512" s="2">
        <v>2015</v>
      </c>
      <c r="N512" s="2" t="s">
        <v>517</v>
      </c>
      <c r="O512" s="2" t="s">
        <v>44</v>
      </c>
      <c r="P512" s="11">
        <v>42074</v>
      </c>
      <c r="Q512" s="9">
        <v>4.5999999999999996</v>
      </c>
      <c r="R512" s="2" t="s">
        <v>249</v>
      </c>
      <c r="S512" s="22" t="s">
        <v>516</v>
      </c>
      <c r="T512" s="4" t="s">
        <v>516</v>
      </c>
      <c r="U512" s="4" t="s">
        <v>516</v>
      </c>
      <c r="V512" s="4" t="s">
        <v>516</v>
      </c>
      <c r="W512" s="2">
        <v>10</v>
      </c>
      <c r="X512" s="2" t="s">
        <v>45</v>
      </c>
      <c r="Y512" s="6" t="str">
        <f>VLOOKUP(X512,Spp!A:B,2,FALSE)</f>
        <v>Canthigaster punctatissima</v>
      </c>
      <c r="Z512" s="7">
        <f t="shared" si="49"/>
        <v>2</v>
      </c>
      <c r="AA512" s="2">
        <v>2</v>
      </c>
      <c r="AU512" s="2">
        <f>VLOOKUP(Y512,Spp!B:C,2,FALSE)</f>
        <v>1.9699999999999999E-2</v>
      </c>
      <c r="AV512" s="2">
        <f>VLOOKUP(Y512,Spp!B:D,3,FALSE)</f>
        <v>2.9174000000000002</v>
      </c>
      <c r="AW512" s="2">
        <f t="shared" si="50"/>
        <v>0.57075063471067744</v>
      </c>
      <c r="AX512" s="2">
        <f t="shared" si="51"/>
        <v>1.1415012694213548E-2</v>
      </c>
      <c r="AY512" s="2">
        <f t="shared" si="52"/>
        <v>0.11415012694213549</v>
      </c>
      <c r="AZ512" s="2">
        <f t="shared" si="53"/>
        <v>1.1415012694213548E-4</v>
      </c>
      <c r="BA512" s="2">
        <f t="shared" si="54"/>
        <v>0.2</v>
      </c>
      <c r="BB512" s="2">
        <f t="shared" si="55"/>
        <v>0.04</v>
      </c>
      <c r="BC512" s="2">
        <f>VLOOKUP(Y512,Spp!B:H,7,FALSE)</f>
        <v>3</v>
      </c>
      <c r="BD512" s="5" t="str">
        <f>VLOOKUP(Y512,GFQuimbayo!B:C,2,FALSE)</f>
        <v>IN</v>
      </c>
      <c r="BE512" s="5" t="str">
        <f>VLOOKUP(BD512,GFQuimbayo!E:F,2,FALSE)</f>
        <v>Invertebrivores</v>
      </c>
      <c r="BF512" s="2" t="str">
        <f>VLOOKUP(Y512,Spp!B:L,11,FALSE)</f>
        <v>LC</v>
      </c>
    </row>
    <row r="513" spans="1:58">
      <c r="A513" s="2" t="s">
        <v>242</v>
      </c>
      <c r="B513" s="2" t="s">
        <v>41</v>
      </c>
      <c r="C513" s="2" t="s">
        <v>135</v>
      </c>
      <c r="D513" s="2" t="s">
        <v>1446</v>
      </c>
      <c r="E513" s="2" t="s">
        <v>1485</v>
      </c>
      <c r="F513" s="2" t="s">
        <v>245</v>
      </c>
      <c r="G513" s="22" t="s">
        <v>1482</v>
      </c>
      <c r="H513" s="22">
        <v>2</v>
      </c>
      <c r="I513" s="2">
        <v>2</v>
      </c>
      <c r="K513" s="2">
        <v>50</v>
      </c>
      <c r="L513" s="11">
        <v>42053</v>
      </c>
      <c r="M513" s="2">
        <v>2015</v>
      </c>
      <c r="N513" s="2" t="s">
        <v>517</v>
      </c>
      <c r="O513" s="2" t="s">
        <v>44</v>
      </c>
      <c r="P513" s="11">
        <v>42074</v>
      </c>
      <c r="Q513" s="9">
        <v>4.5999999999999996</v>
      </c>
      <c r="R513" s="2" t="s">
        <v>249</v>
      </c>
      <c r="S513" s="22" t="s">
        <v>516</v>
      </c>
      <c r="T513" s="4" t="s">
        <v>516</v>
      </c>
      <c r="U513" s="4" t="s">
        <v>516</v>
      </c>
      <c r="V513" s="4" t="s">
        <v>516</v>
      </c>
      <c r="W513" s="2">
        <v>10</v>
      </c>
      <c r="X513" s="2" t="s">
        <v>266</v>
      </c>
      <c r="Y513" s="6" t="str">
        <f>VLOOKUP(X513,Spp!A:B,2,FALSE)</f>
        <v>Halichoeres dispilus</v>
      </c>
      <c r="Z513" s="7">
        <f t="shared" si="49"/>
        <v>2</v>
      </c>
      <c r="AB513" s="2">
        <v>2</v>
      </c>
      <c r="AU513" s="2">
        <f>VLOOKUP(Y513,Spp!B:C,2,FALSE)</f>
        <v>1.26E-2</v>
      </c>
      <c r="AV513" s="2">
        <f>VLOOKUP(Y513,Spp!B:D,3,FALSE)</f>
        <v>3.0672999999999999</v>
      </c>
      <c r="AW513" s="2">
        <f t="shared" si="50"/>
        <v>12.175195793543107</v>
      </c>
      <c r="AX513" s="2">
        <f t="shared" si="51"/>
        <v>0.24350391587086215</v>
      </c>
      <c r="AY513" s="2">
        <f t="shared" si="52"/>
        <v>2.4350391587086215</v>
      </c>
      <c r="AZ513" s="2">
        <f t="shared" si="53"/>
        <v>2.4350391587086217E-3</v>
      </c>
      <c r="BA513" s="2">
        <f t="shared" si="54"/>
        <v>0.2</v>
      </c>
      <c r="BB513" s="2">
        <f t="shared" si="55"/>
        <v>0.04</v>
      </c>
      <c r="BC513" s="2">
        <f>VLOOKUP(Y513,Spp!B:H,7,FALSE)</f>
        <v>3.9</v>
      </c>
      <c r="BD513" s="5" t="str">
        <f>VLOOKUP(Y513,GFQuimbayo!B:C,2,FALSE)</f>
        <v>IN</v>
      </c>
      <c r="BE513" s="5" t="str">
        <f>VLOOKUP(BD513,GFQuimbayo!E:F,2,FALSE)</f>
        <v>Invertebrivores</v>
      </c>
      <c r="BF513" s="2" t="str">
        <f>VLOOKUP(Y513,Spp!B:L,11,FALSE)</f>
        <v>LC</v>
      </c>
    </row>
    <row r="514" spans="1:58">
      <c r="A514" s="2" t="s">
        <v>242</v>
      </c>
      <c r="B514" s="2" t="s">
        <v>41</v>
      </c>
      <c r="C514" s="2" t="s">
        <v>135</v>
      </c>
      <c r="D514" s="2" t="s">
        <v>1446</v>
      </c>
      <c r="E514" s="2" t="s">
        <v>1485</v>
      </c>
      <c r="F514" s="2" t="s">
        <v>245</v>
      </c>
      <c r="G514" s="22" t="s">
        <v>1482</v>
      </c>
      <c r="H514" s="22">
        <v>2</v>
      </c>
      <c r="I514" s="2">
        <v>2</v>
      </c>
      <c r="K514" s="2">
        <v>50</v>
      </c>
      <c r="L514" s="11">
        <v>42053</v>
      </c>
      <c r="M514" s="2">
        <v>2015</v>
      </c>
      <c r="N514" s="2" t="s">
        <v>517</v>
      </c>
      <c r="O514" s="2" t="s">
        <v>44</v>
      </c>
      <c r="P514" s="11">
        <v>42074</v>
      </c>
      <c r="Q514" s="9">
        <v>4.5999999999999996</v>
      </c>
      <c r="R514" s="2" t="s">
        <v>249</v>
      </c>
      <c r="S514" s="22" t="s">
        <v>516</v>
      </c>
      <c r="T514" s="4" t="s">
        <v>516</v>
      </c>
      <c r="U514" s="4" t="s">
        <v>516</v>
      </c>
      <c r="V514" s="4" t="s">
        <v>516</v>
      </c>
      <c r="W514" s="2">
        <v>10</v>
      </c>
      <c r="X514" s="2" t="s">
        <v>109</v>
      </c>
      <c r="Y514" s="6" t="str">
        <f>VLOOKUP(X514,Spp!A:B,2,FALSE)</f>
        <v>Chromis atrilobata</v>
      </c>
      <c r="Z514" s="7">
        <f t="shared" si="49"/>
        <v>200</v>
      </c>
      <c r="AB514" s="2">
        <v>200</v>
      </c>
      <c r="AU514" s="2">
        <f>VLOOKUP(Y514,Spp!B:C,2,FALSE)</f>
        <v>5.2300000000000003E-3</v>
      </c>
      <c r="AV514" s="2">
        <f>VLOOKUP(Y514,Spp!B:D,3,FALSE)</f>
        <v>3.41655</v>
      </c>
      <c r="AW514" s="2">
        <f t="shared" si="50"/>
        <v>1021.462068546705</v>
      </c>
      <c r="AX514" s="2">
        <f t="shared" si="51"/>
        <v>20.429241370934101</v>
      </c>
      <c r="AY514" s="2">
        <f t="shared" si="52"/>
        <v>204.29241370934102</v>
      </c>
      <c r="AZ514" s="2">
        <f t="shared" si="53"/>
        <v>0.20429241370934101</v>
      </c>
      <c r="BA514" s="2">
        <f t="shared" si="54"/>
        <v>20</v>
      </c>
      <c r="BB514" s="2">
        <f t="shared" si="55"/>
        <v>4</v>
      </c>
      <c r="BC514" s="2">
        <f>VLOOKUP(Y514,Spp!B:H,7,FALSE)</f>
        <v>3.4</v>
      </c>
      <c r="BD514" s="5" t="str">
        <f>VLOOKUP(Y514,GFQuimbayo!B:C,2,FALSE)</f>
        <v>PK</v>
      </c>
      <c r="BE514" s="5" t="str">
        <f>VLOOKUP(BD514,GFQuimbayo!E:F,2,FALSE)</f>
        <v>Planktivores</v>
      </c>
      <c r="BF514" s="2" t="str">
        <f>VLOOKUP(Y514,Spp!B:L,11,FALSE)</f>
        <v>LC</v>
      </c>
    </row>
    <row r="515" spans="1:58">
      <c r="A515" s="2" t="s">
        <v>242</v>
      </c>
      <c r="B515" s="2" t="s">
        <v>41</v>
      </c>
      <c r="C515" s="2" t="s">
        <v>135</v>
      </c>
      <c r="D515" s="2" t="s">
        <v>1446</v>
      </c>
      <c r="E515" s="2" t="s">
        <v>1485</v>
      </c>
      <c r="F515" s="2" t="s">
        <v>245</v>
      </c>
      <c r="G515" s="22" t="s">
        <v>1482</v>
      </c>
      <c r="H515" s="22">
        <v>2</v>
      </c>
      <c r="I515" s="2">
        <v>2</v>
      </c>
      <c r="K515" s="2">
        <v>50</v>
      </c>
      <c r="L515" s="11">
        <v>42053</v>
      </c>
      <c r="M515" s="2">
        <v>2015</v>
      </c>
      <c r="N515" s="2" t="s">
        <v>517</v>
      </c>
      <c r="O515" s="2" t="s">
        <v>44</v>
      </c>
      <c r="P515" s="11">
        <v>42074</v>
      </c>
      <c r="Q515" s="9">
        <v>4.5999999999999996</v>
      </c>
      <c r="R515" s="2" t="s">
        <v>249</v>
      </c>
      <c r="S515" s="22" t="s">
        <v>516</v>
      </c>
      <c r="T515" s="4" t="s">
        <v>516</v>
      </c>
      <c r="U515" s="4" t="s">
        <v>516</v>
      </c>
      <c r="V515" s="4" t="s">
        <v>516</v>
      </c>
      <c r="W515" s="2">
        <v>10</v>
      </c>
      <c r="X515" s="2" t="s">
        <v>80</v>
      </c>
      <c r="Y515" s="6" t="str">
        <f>VLOOKUP(X515,Spp!A:B,2,FALSE)</f>
        <v>Sufflamen verres</v>
      </c>
      <c r="Z515" s="7">
        <f t="shared" ref="Z515:Z578" si="56">SUM(AA515:AT515)</f>
        <v>2</v>
      </c>
      <c r="AB515" s="2">
        <v>1</v>
      </c>
      <c r="AC515" s="2">
        <v>1</v>
      </c>
      <c r="AU515" s="2">
        <f>VLOOKUP(Y515,Spp!B:C,2,FALSE)</f>
        <v>2.4899999999999999E-2</v>
      </c>
      <c r="AV515" s="2">
        <f>VLOOKUP(Y515,Spp!B:D,3,FALSE)</f>
        <v>3.0129999999999999</v>
      </c>
      <c r="AW515" s="2">
        <f t="shared" si="50"/>
        <v>61.039630027841177</v>
      </c>
      <c r="AX515" s="2">
        <f t="shared" si="51"/>
        <v>1.2207926005568235</v>
      </c>
      <c r="AY515" s="2">
        <f t="shared" si="52"/>
        <v>12.207926005568234</v>
      </c>
      <c r="AZ515" s="2">
        <f t="shared" si="53"/>
        <v>1.2207926005568234E-2</v>
      </c>
      <c r="BA515" s="2">
        <f t="shared" si="54"/>
        <v>0.2</v>
      </c>
      <c r="BB515" s="2">
        <f t="shared" si="55"/>
        <v>0.04</v>
      </c>
      <c r="BC515" s="2">
        <f>VLOOKUP(Y515,Spp!B:H,7,FALSE)</f>
        <v>3.3</v>
      </c>
      <c r="BD515" s="5" t="str">
        <f>VLOOKUP(Y515,GFQuimbayo!B:C,2,FALSE)</f>
        <v>IN</v>
      </c>
      <c r="BE515" s="5" t="str">
        <f>VLOOKUP(BD515,GFQuimbayo!E:F,2,FALSE)</f>
        <v>Invertebrivores</v>
      </c>
      <c r="BF515" s="2" t="str">
        <f>VLOOKUP(Y515,Spp!B:L,11,FALSE)</f>
        <v>LC</v>
      </c>
    </row>
    <row r="516" spans="1:58">
      <c r="A516" s="2" t="s">
        <v>242</v>
      </c>
      <c r="B516" s="2" t="s">
        <v>41</v>
      </c>
      <c r="C516" s="2" t="s">
        <v>135</v>
      </c>
      <c r="D516" s="2" t="s">
        <v>1446</v>
      </c>
      <c r="E516" s="2" t="s">
        <v>1485</v>
      </c>
      <c r="F516" s="2" t="s">
        <v>245</v>
      </c>
      <c r="G516" s="22" t="s">
        <v>1482</v>
      </c>
      <c r="H516" s="22">
        <v>2</v>
      </c>
      <c r="I516" s="2">
        <v>2</v>
      </c>
      <c r="K516" s="2">
        <v>50</v>
      </c>
      <c r="L516" s="11">
        <v>42053</v>
      </c>
      <c r="M516" s="2">
        <v>2015</v>
      </c>
      <c r="N516" s="2" t="s">
        <v>517</v>
      </c>
      <c r="O516" s="2" t="s">
        <v>44</v>
      </c>
      <c r="P516" s="11">
        <v>42074</v>
      </c>
      <c r="Q516" s="9">
        <v>4.5999999999999996</v>
      </c>
      <c r="R516" s="2" t="s">
        <v>249</v>
      </c>
      <c r="S516" s="22" t="s">
        <v>516</v>
      </c>
      <c r="T516" s="4" t="s">
        <v>516</v>
      </c>
      <c r="U516" s="4" t="s">
        <v>516</v>
      </c>
      <c r="V516" s="4" t="s">
        <v>516</v>
      </c>
      <c r="W516" s="2">
        <v>10</v>
      </c>
      <c r="X516" s="2" t="s">
        <v>251</v>
      </c>
      <c r="Y516" s="6" t="str">
        <f>VLOOKUP(X516,Spp!A:B,2,FALSE)</f>
        <v>Holacanthus passer</v>
      </c>
      <c r="Z516" s="7">
        <f t="shared" si="56"/>
        <v>1</v>
      </c>
      <c r="AB516" s="2">
        <v>1</v>
      </c>
      <c r="AU516" s="2">
        <f>VLOOKUP(Y516,Spp!B:C,2,FALSE)</f>
        <v>2.7130000000000001E-2</v>
      </c>
      <c r="AV516" s="2">
        <f>VLOOKUP(Y516,Spp!B:D,3,FALSE)</f>
        <v>3.0842299999999998</v>
      </c>
      <c r="AW516" s="2">
        <f t="shared" ref="AW516:AW579" si="57">((AU516*$AA$2^AV516)*AA516)+((AU516*$AB$2^AV516)*AB516)+((AU516*$AC$2^AV516)*AC516)+((AU516*$AD$2^AV516)*AD516)+((AU516*$AE$2^AV516)*AE516)+((AU516*$AF$2^AV516)*AF516)+((AU516*$AG$2^AV516)*AG516)+((AU516*$AH$2^AV516)*AH516)+((AU516*$AI$2^AV516)*AI516)+((AU516*$AJ$2^AV516)*AJ516)+((AU516*$AK$2^AV516)*AK516)+((AU516*$AL$2^AV516)*AL516)+((AU516*$AM$2^AV516)*AM516)+((AU516*$AN$2^AV516)*AN516)+((AU516*$AO$2^AV516)*AO516)+((AU516*$AP$2^AV516)*AP516)+((AU516*$AQ$2^AV516)*AQ516)+((AU516*$AR$2^AV516)*AR516)+((AU516*$AS$2^AV516)*AS516)+((AU516*$AT$2^AV516)*AT516)</f>
        <v>13.562507587340574</v>
      </c>
      <c r="AX516" s="2">
        <f t="shared" ref="AX516:AX579" si="58">AW516/K516</f>
        <v>0.2712501517468115</v>
      </c>
      <c r="AY516" s="2">
        <f t="shared" ref="AY516:AY579" si="59">AX516*10</f>
        <v>2.7125015174681151</v>
      </c>
      <c r="AZ516" s="2">
        <f t="shared" ref="AZ516:AZ579" si="60">AY516/1000</f>
        <v>2.7125015174681152E-3</v>
      </c>
      <c r="BA516" s="2">
        <f t="shared" ref="BA516:BA579" si="61">Z516/W516</f>
        <v>0.1</v>
      </c>
      <c r="BB516" s="2">
        <f t="shared" si="55"/>
        <v>0.02</v>
      </c>
      <c r="BC516" s="2">
        <f>VLOOKUP(Y516,Spp!B:H,7,FALSE)</f>
        <v>2.6</v>
      </c>
      <c r="BD516" s="5" t="str">
        <f>VLOOKUP(Y516,GFQuimbayo!B:C,2,FALSE)</f>
        <v>IN</v>
      </c>
      <c r="BE516" s="5" t="str">
        <f>VLOOKUP(BD516,GFQuimbayo!E:F,2,FALSE)</f>
        <v>Invertebrivores</v>
      </c>
      <c r="BF516" s="2" t="str">
        <f>VLOOKUP(Y516,Spp!B:L,11,FALSE)</f>
        <v>LC</v>
      </c>
    </row>
    <row r="517" spans="1:58">
      <c r="A517" s="2" t="s">
        <v>242</v>
      </c>
      <c r="B517" s="2" t="s">
        <v>41</v>
      </c>
      <c r="C517" s="2" t="s">
        <v>135</v>
      </c>
      <c r="D517" s="2" t="s">
        <v>1446</v>
      </c>
      <c r="E517" s="2" t="s">
        <v>1485</v>
      </c>
      <c r="F517" s="2" t="s">
        <v>245</v>
      </c>
      <c r="G517" s="22" t="s">
        <v>1482</v>
      </c>
      <c r="H517" s="22">
        <v>2</v>
      </c>
      <c r="I517" s="2">
        <v>2</v>
      </c>
      <c r="K517" s="2">
        <v>50</v>
      </c>
      <c r="L517" s="11">
        <v>42053</v>
      </c>
      <c r="M517" s="2">
        <v>2015</v>
      </c>
      <c r="N517" s="2" t="s">
        <v>517</v>
      </c>
      <c r="O517" s="2" t="s">
        <v>44</v>
      </c>
      <c r="P517" s="11">
        <v>42074</v>
      </c>
      <c r="Q517" s="9">
        <v>4.5999999999999996</v>
      </c>
      <c r="R517" s="2" t="s">
        <v>249</v>
      </c>
      <c r="S517" s="22" t="s">
        <v>516</v>
      </c>
      <c r="T517" s="4" t="s">
        <v>516</v>
      </c>
      <c r="U517" s="4" t="s">
        <v>516</v>
      </c>
      <c r="V517" s="4" t="s">
        <v>516</v>
      </c>
      <c r="W517" s="2">
        <v>10</v>
      </c>
      <c r="X517" s="2" t="s">
        <v>87</v>
      </c>
      <c r="Y517" s="6" t="str">
        <f>VLOOKUP(X517,Spp!A:B,2,FALSE)</f>
        <v>Stegastes acapulcoensis</v>
      </c>
      <c r="Z517" s="7">
        <f t="shared" si="56"/>
        <v>3</v>
      </c>
      <c r="AA517" s="2">
        <v>1</v>
      </c>
      <c r="AB517" s="2">
        <v>2</v>
      </c>
      <c r="AU517" s="2">
        <f>VLOOKUP(Y517,Spp!B:C,2,FALSE)</f>
        <v>3.49E-2</v>
      </c>
      <c r="AV517" s="2">
        <f>VLOOKUP(Y517,Spp!B:D,3,FALSE)</f>
        <v>2.9108999999999998</v>
      </c>
      <c r="AW517" s="2">
        <f t="shared" si="57"/>
        <v>25.11027432017254</v>
      </c>
      <c r="AX517" s="2">
        <f t="shared" si="58"/>
        <v>0.50220548640345075</v>
      </c>
      <c r="AY517" s="2">
        <f t="shared" si="59"/>
        <v>5.0220548640345077</v>
      </c>
      <c r="AZ517" s="2">
        <f t="shared" si="60"/>
        <v>5.0220548640345078E-3</v>
      </c>
      <c r="BA517" s="2">
        <f t="shared" si="61"/>
        <v>0.3</v>
      </c>
      <c r="BB517" s="2">
        <f t="shared" si="55"/>
        <v>0.06</v>
      </c>
      <c r="BC517" s="2">
        <f>VLOOKUP(Y517,Spp!B:H,7,FALSE)</f>
        <v>2</v>
      </c>
      <c r="BD517" s="5" t="str">
        <f>VLOOKUP(Y517,GFQuimbayo!B:C,2,FALSE)</f>
        <v>HD</v>
      </c>
      <c r="BE517" s="5" t="str">
        <f>VLOOKUP(BD517,GFQuimbayo!E:F,2,FALSE)</f>
        <v>Detritivores</v>
      </c>
      <c r="BF517" s="2" t="str">
        <f>VLOOKUP(Y517,Spp!B:L,11,FALSE)</f>
        <v>LC</v>
      </c>
    </row>
    <row r="518" spans="1:58">
      <c r="A518" s="2" t="s">
        <v>242</v>
      </c>
      <c r="B518" s="2" t="s">
        <v>41</v>
      </c>
      <c r="C518" s="2" t="s">
        <v>135</v>
      </c>
      <c r="D518" s="2" t="s">
        <v>1446</v>
      </c>
      <c r="E518" s="2" t="s">
        <v>1485</v>
      </c>
      <c r="F518" s="2" t="s">
        <v>245</v>
      </c>
      <c r="G518" s="22" t="s">
        <v>1482</v>
      </c>
      <c r="H518" s="22">
        <v>3</v>
      </c>
      <c r="I518" s="2">
        <v>3</v>
      </c>
      <c r="K518" s="2">
        <v>50</v>
      </c>
      <c r="L518" s="11">
        <v>42053</v>
      </c>
      <c r="M518" s="2">
        <v>2015</v>
      </c>
      <c r="N518" s="2" t="s">
        <v>517</v>
      </c>
      <c r="O518" s="2" t="s">
        <v>44</v>
      </c>
      <c r="P518" s="11">
        <v>42074</v>
      </c>
      <c r="Q518" s="9">
        <v>4.5999999999999996</v>
      </c>
      <c r="R518" s="2" t="s">
        <v>249</v>
      </c>
      <c r="S518" s="22" t="s">
        <v>516</v>
      </c>
      <c r="T518" s="4" t="s">
        <v>516</v>
      </c>
      <c r="U518" s="4" t="s">
        <v>516</v>
      </c>
      <c r="V518" s="4" t="s">
        <v>516</v>
      </c>
      <c r="W518" s="2">
        <v>10</v>
      </c>
      <c r="X518" s="2" t="s">
        <v>265</v>
      </c>
      <c r="Y518" s="6" t="str">
        <f>VLOOKUP(X518,Spp!A:B,2,FALSE)</f>
        <v>Bodianus diplotaenia</v>
      </c>
      <c r="Z518" s="7">
        <f t="shared" si="56"/>
        <v>1</v>
      </c>
      <c r="AB518" s="2">
        <v>1</v>
      </c>
      <c r="AU518" s="2">
        <f>VLOOKUP(Y518,Spp!B:C,2,FALSE)</f>
        <v>2.01E-2</v>
      </c>
      <c r="AV518" s="2">
        <f>VLOOKUP(Y518,Spp!B:D,3,FALSE)</f>
        <v>2.9992000000000001</v>
      </c>
      <c r="AW518" s="2">
        <f t="shared" si="57"/>
        <v>8.4660299120776585</v>
      </c>
      <c r="AX518" s="2">
        <f t="shared" si="58"/>
        <v>0.16932059824155318</v>
      </c>
      <c r="AY518" s="2">
        <f t="shared" si="59"/>
        <v>1.6932059824155319</v>
      </c>
      <c r="AZ518" s="2">
        <f t="shared" si="60"/>
        <v>1.6932059824155319E-3</v>
      </c>
      <c r="BA518" s="2">
        <f t="shared" si="61"/>
        <v>0.1</v>
      </c>
      <c r="BB518" s="2">
        <f t="shared" si="55"/>
        <v>0.02</v>
      </c>
      <c r="BC518" s="2">
        <f>VLOOKUP(Y518,Spp!B:H,7,FALSE)</f>
        <v>3.4</v>
      </c>
      <c r="BD518" s="5" t="str">
        <f>VLOOKUP(Y518,GFQuimbayo!B:C,2,FALSE)</f>
        <v>IN</v>
      </c>
      <c r="BE518" s="5" t="str">
        <f>VLOOKUP(BD518,GFQuimbayo!E:F,2,FALSE)</f>
        <v>Invertebrivores</v>
      </c>
      <c r="BF518" s="2" t="str">
        <f>VLOOKUP(Y518,Spp!B:L,11,FALSE)</f>
        <v>LC</v>
      </c>
    </row>
    <row r="519" spans="1:58">
      <c r="A519" s="2" t="s">
        <v>242</v>
      </c>
      <c r="B519" s="2" t="s">
        <v>41</v>
      </c>
      <c r="C519" s="2" t="s">
        <v>135</v>
      </c>
      <c r="D519" s="2" t="s">
        <v>1446</v>
      </c>
      <c r="E519" s="2" t="s">
        <v>1485</v>
      </c>
      <c r="F519" s="2" t="s">
        <v>245</v>
      </c>
      <c r="G519" s="22" t="s">
        <v>1482</v>
      </c>
      <c r="H519" s="22">
        <v>3</v>
      </c>
      <c r="I519" s="2">
        <v>3</v>
      </c>
      <c r="K519" s="2">
        <v>50</v>
      </c>
      <c r="L519" s="11">
        <v>42053</v>
      </c>
      <c r="M519" s="2">
        <v>2015</v>
      </c>
      <c r="N519" s="2" t="s">
        <v>517</v>
      </c>
      <c r="O519" s="2" t="s">
        <v>44</v>
      </c>
      <c r="P519" s="11">
        <v>42074</v>
      </c>
      <c r="Q519" s="9">
        <v>4.5999999999999996</v>
      </c>
      <c r="R519" s="2" t="s">
        <v>249</v>
      </c>
      <c r="S519" s="22" t="s">
        <v>516</v>
      </c>
      <c r="T519" s="4" t="s">
        <v>516</v>
      </c>
      <c r="U519" s="4" t="s">
        <v>516</v>
      </c>
      <c r="V519" s="4" t="s">
        <v>516</v>
      </c>
      <c r="W519" s="2">
        <v>10</v>
      </c>
      <c r="X519" s="2" t="s">
        <v>281</v>
      </c>
      <c r="Y519" s="6" t="str">
        <f>VLOOKUP(X519,Spp!A:B,2,FALSE)</f>
        <v>Prionurus laticlavius</v>
      </c>
      <c r="Z519" s="7">
        <f t="shared" si="56"/>
        <v>2</v>
      </c>
      <c r="AD519" s="2">
        <v>2</v>
      </c>
      <c r="AU519" s="2">
        <f>VLOOKUP(Y519,Spp!B:C,2,FALSE)</f>
        <v>0.19800000000000001</v>
      </c>
      <c r="AV519" s="2">
        <f>VLOOKUP(Y519,Spp!B:D,3,FALSE)</f>
        <v>2.504</v>
      </c>
      <c r="AW519" s="2">
        <f t="shared" si="57"/>
        <v>513.17141831604908</v>
      </c>
      <c r="AX519" s="2">
        <f t="shared" si="58"/>
        <v>10.263428366320982</v>
      </c>
      <c r="AY519" s="2">
        <f t="shared" si="59"/>
        <v>102.63428366320981</v>
      </c>
      <c r="AZ519" s="2">
        <f t="shared" si="60"/>
        <v>0.10263428366320981</v>
      </c>
      <c r="BA519" s="2">
        <f t="shared" si="61"/>
        <v>0.2</v>
      </c>
      <c r="BB519" s="2">
        <f t="shared" si="55"/>
        <v>0.04</v>
      </c>
      <c r="BC519" s="2">
        <f>VLOOKUP(Y519,Spp!B:H,7,FALSE)</f>
        <v>2.7</v>
      </c>
      <c r="BD519" s="5" t="str">
        <f>VLOOKUP(Y519,GFQuimbayo!B:C,2,FALSE)</f>
        <v>HM</v>
      </c>
      <c r="BE519" s="5" t="str">
        <f>VLOOKUP(BD519,GFQuimbayo!E:F,2,FALSE)</f>
        <v>Macroalgae feeders</v>
      </c>
      <c r="BF519" s="2" t="str">
        <f>VLOOKUP(Y519,Spp!B:L,11,FALSE)</f>
        <v>LC</v>
      </c>
    </row>
    <row r="520" spans="1:58">
      <c r="A520" s="2" t="s">
        <v>242</v>
      </c>
      <c r="B520" s="2" t="s">
        <v>41</v>
      </c>
      <c r="C520" s="2" t="s">
        <v>135</v>
      </c>
      <c r="D520" s="2" t="s">
        <v>1446</v>
      </c>
      <c r="E520" s="2" t="s">
        <v>1485</v>
      </c>
      <c r="F520" s="2" t="s">
        <v>245</v>
      </c>
      <c r="G520" s="22" t="s">
        <v>1482</v>
      </c>
      <c r="H520" s="22">
        <v>3</v>
      </c>
      <c r="I520" s="2">
        <v>3</v>
      </c>
      <c r="K520" s="2">
        <v>50</v>
      </c>
      <c r="L520" s="11">
        <v>42053</v>
      </c>
      <c r="M520" s="2">
        <v>2015</v>
      </c>
      <c r="N520" s="2" t="s">
        <v>517</v>
      </c>
      <c r="O520" s="2" t="s">
        <v>44</v>
      </c>
      <c r="P520" s="11">
        <v>42074</v>
      </c>
      <c r="Q520" s="9">
        <v>4.5999999999999996</v>
      </c>
      <c r="R520" s="2" t="s">
        <v>249</v>
      </c>
      <c r="S520" s="22" t="s">
        <v>516</v>
      </c>
      <c r="T520" s="4" t="s">
        <v>516</v>
      </c>
      <c r="U520" s="4" t="s">
        <v>516</v>
      </c>
      <c r="V520" s="4" t="s">
        <v>516</v>
      </c>
      <c r="W520" s="2">
        <v>10</v>
      </c>
      <c r="X520" s="2" t="s">
        <v>80</v>
      </c>
      <c r="Y520" s="6" t="str">
        <f>VLOOKUP(X520,Spp!A:B,2,FALSE)</f>
        <v>Sufflamen verres</v>
      </c>
      <c r="Z520" s="7">
        <f t="shared" si="56"/>
        <v>1</v>
      </c>
      <c r="AD520" s="2">
        <v>1</v>
      </c>
      <c r="AU520" s="2">
        <f>VLOOKUP(Y520,Spp!B:C,2,FALSE)</f>
        <v>2.4899999999999999E-2</v>
      </c>
      <c r="AV520" s="2">
        <f>VLOOKUP(Y520,Spp!B:D,3,FALSE)</f>
        <v>3.0129999999999999</v>
      </c>
      <c r="AW520" s="2">
        <f t="shared" si="57"/>
        <v>138.50740345244131</v>
      </c>
      <c r="AX520" s="2">
        <f t="shared" si="58"/>
        <v>2.770148069048826</v>
      </c>
      <c r="AY520" s="2">
        <f t="shared" si="59"/>
        <v>27.70148069048826</v>
      </c>
      <c r="AZ520" s="2">
        <f t="shared" si="60"/>
        <v>2.7701480690488261E-2</v>
      </c>
      <c r="BA520" s="2">
        <f t="shared" si="61"/>
        <v>0.1</v>
      </c>
      <c r="BB520" s="2">
        <f t="shared" si="55"/>
        <v>0.02</v>
      </c>
      <c r="BC520" s="2">
        <f>VLOOKUP(Y520,Spp!B:H,7,FALSE)</f>
        <v>3.3</v>
      </c>
      <c r="BD520" s="5" t="str">
        <f>VLOOKUP(Y520,GFQuimbayo!B:C,2,FALSE)</f>
        <v>IN</v>
      </c>
      <c r="BE520" s="5" t="str">
        <f>VLOOKUP(BD520,GFQuimbayo!E:F,2,FALSE)</f>
        <v>Invertebrivores</v>
      </c>
      <c r="BF520" s="2" t="str">
        <f>VLOOKUP(Y520,Spp!B:L,11,FALSE)</f>
        <v>LC</v>
      </c>
    </row>
    <row r="521" spans="1:58">
      <c r="A521" s="2" t="s">
        <v>242</v>
      </c>
      <c r="B521" s="2" t="s">
        <v>41</v>
      </c>
      <c r="C521" s="2" t="s">
        <v>135</v>
      </c>
      <c r="D521" s="2" t="s">
        <v>1446</v>
      </c>
      <c r="E521" s="2" t="s">
        <v>1485</v>
      </c>
      <c r="F521" s="2" t="s">
        <v>245</v>
      </c>
      <c r="G521" s="22" t="s">
        <v>1482</v>
      </c>
      <c r="H521" s="22">
        <v>3</v>
      </c>
      <c r="I521" s="2">
        <v>3</v>
      </c>
      <c r="K521" s="2">
        <v>50</v>
      </c>
      <c r="L521" s="11">
        <v>42053</v>
      </c>
      <c r="M521" s="2">
        <v>2015</v>
      </c>
      <c r="N521" s="2" t="s">
        <v>517</v>
      </c>
      <c r="O521" s="2" t="s">
        <v>44</v>
      </c>
      <c r="P521" s="11">
        <v>42074</v>
      </c>
      <c r="Q521" s="9">
        <v>4.5999999999999996</v>
      </c>
      <c r="R521" s="2" t="s">
        <v>249</v>
      </c>
      <c r="S521" s="22" t="s">
        <v>516</v>
      </c>
      <c r="T521" s="4" t="s">
        <v>516</v>
      </c>
      <c r="U521" s="4" t="s">
        <v>516</v>
      </c>
      <c r="V521" s="4" t="s">
        <v>516</v>
      </c>
      <c r="W521" s="2">
        <v>10</v>
      </c>
      <c r="X521" s="2" t="s">
        <v>72</v>
      </c>
      <c r="Y521" s="6" t="str">
        <f>VLOOKUP(X521,Spp!A:B,2,FALSE)</f>
        <v>Scarus ghobban</v>
      </c>
      <c r="Z521" s="7">
        <f t="shared" si="56"/>
        <v>3</v>
      </c>
      <c r="AA521" s="2">
        <v>2</v>
      </c>
      <c r="AB521" s="2">
        <v>1</v>
      </c>
      <c r="AU521" s="2">
        <f>VLOOKUP(Y521,Spp!B:C,2,FALSE)</f>
        <v>2.3300000000000001E-2</v>
      </c>
      <c r="AV521" s="2">
        <f>VLOOKUP(Y521,Spp!B:D,3,FALSE)</f>
        <v>2.919</v>
      </c>
      <c r="AW521" s="2">
        <f t="shared" si="57"/>
        <v>9.025526790767195</v>
      </c>
      <c r="AX521" s="2">
        <f t="shared" si="58"/>
        <v>0.1805105358153439</v>
      </c>
      <c r="AY521" s="2">
        <f t="shared" si="59"/>
        <v>1.8051053581534391</v>
      </c>
      <c r="AZ521" s="2">
        <f t="shared" si="60"/>
        <v>1.8051053581534392E-3</v>
      </c>
      <c r="BA521" s="2">
        <f t="shared" si="61"/>
        <v>0.3</v>
      </c>
      <c r="BB521" s="2">
        <f t="shared" si="55"/>
        <v>0.06</v>
      </c>
      <c r="BC521" s="2">
        <f>VLOOKUP(Y521,Spp!B:H,7,FALSE)</f>
        <v>2</v>
      </c>
      <c r="BD521" s="5" t="str">
        <f>VLOOKUP(Y521,GFQuimbayo!B:C,2,FALSE)</f>
        <v>HM</v>
      </c>
      <c r="BE521" s="5" t="str">
        <f>VLOOKUP(BD521,GFQuimbayo!E:F,2,FALSE)</f>
        <v>Macroalgae feeders</v>
      </c>
      <c r="BF521" s="2" t="str">
        <f>VLOOKUP(Y521,Spp!B:L,11,FALSE)</f>
        <v>LC</v>
      </c>
    </row>
    <row r="522" spans="1:58">
      <c r="A522" s="2" t="s">
        <v>242</v>
      </c>
      <c r="B522" s="2" t="s">
        <v>41</v>
      </c>
      <c r="C522" s="2" t="s">
        <v>135</v>
      </c>
      <c r="D522" s="2" t="s">
        <v>1446</v>
      </c>
      <c r="E522" s="2" t="s">
        <v>1485</v>
      </c>
      <c r="F522" s="2" t="s">
        <v>245</v>
      </c>
      <c r="G522" s="22" t="s">
        <v>1482</v>
      </c>
      <c r="H522" s="22">
        <v>3</v>
      </c>
      <c r="I522" s="2">
        <v>3</v>
      </c>
      <c r="K522" s="2">
        <v>50</v>
      </c>
      <c r="L522" s="11">
        <v>42053</v>
      </c>
      <c r="M522" s="2">
        <v>2015</v>
      </c>
      <c r="N522" s="2" t="s">
        <v>517</v>
      </c>
      <c r="O522" s="2" t="s">
        <v>44</v>
      </c>
      <c r="P522" s="11">
        <v>42074</v>
      </c>
      <c r="Q522" s="9">
        <v>4.5999999999999996</v>
      </c>
      <c r="R522" s="2" t="s">
        <v>249</v>
      </c>
      <c r="S522" s="22" t="s">
        <v>516</v>
      </c>
      <c r="T522" s="4" t="s">
        <v>516</v>
      </c>
      <c r="U522" s="4" t="s">
        <v>516</v>
      </c>
      <c r="V522" s="4" t="s">
        <v>516</v>
      </c>
      <c r="W522" s="2">
        <v>10</v>
      </c>
      <c r="X522" s="2" t="s">
        <v>109</v>
      </c>
      <c r="Y522" s="6" t="str">
        <f>VLOOKUP(X522,Spp!A:B,2,FALSE)</f>
        <v>Chromis atrilobata</v>
      </c>
      <c r="Z522" s="7">
        <f t="shared" si="56"/>
        <v>100</v>
      </c>
      <c r="AA522" s="2">
        <v>100</v>
      </c>
      <c r="AU522" s="2">
        <f>VLOOKUP(Y522,Spp!B:C,2,FALSE)</f>
        <v>5.2300000000000003E-3</v>
      </c>
      <c r="AV522" s="2">
        <f>VLOOKUP(Y522,Spp!B:D,3,FALSE)</f>
        <v>3.41655</v>
      </c>
      <c r="AW522" s="2">
        <f t="shared" si="57"/>
        <v>11.969709916520687</v>
      </c>
      <c r="AX522" s="2">
        <f t="shared" si="58"/>
        <v>0.23939419833041373</v>
      </c>
      <c r="AY522" s="2">
        <f t="shared" si="59"/>
        <v>2.3939419833041371</v>
      </c>
      <c r="AZ522" s="2">
        <f t="shared" si="60"/>
        <v>2.393941983304137E-3</v>
      </c>
      <c r="BA522" s="2">
        <f t="shared" si="61"/>
        <v>10</v>
      </c>
      <c r="BB522" s="2">
        <f t="shared" si="55"/>
        <v>2</v>
      </c>
      <c r="BC522" s="2">
        <f>VLOOKUP(Y522,Spp!B:H,7,FALSE)</f>
        <v>3.4</v>
      </c>
      <c r="BD522" s="5" t="str">
        <f>VLOOKUP(Y522,GFQuimbayo!B:C,2,FALSE)</f>
        <v>PK</v>
      </c>
      <c r="BE522" s="5" t="str">
        <f>VLOOKUP(BD522,GFQuimbayo!E:F,2,FALSE)</f>
        <v>Planktivores</v>
      </c>
      <c r="BF522" s="2" t="str">
        <f>VLOOKUP(Y522,Spp!B:L,11,FALSE)</f>
        <v>LC</v>
      </c>
    </row>
    <row r="523" spans="1:58">
      <c r="A523" s="2" t="s">
        <v>242</v>
      </c>
      <c r="B523" s="2" t="s">
        <v>41</v>
      </c>
      <c r="C523" s="2" t="s">
        <v>135</v>
      </c>
      <c r="D523" s="2" t="s">
        <v>1446</v>
      </c>
      <c r="E523" s="2" t="s">
        <v>1485</v>
      </c>
      <c r="F523" s="2" t="s">
        <v>245</v>
      </c>
      <c r="G523" s="22" t="s">
        <v>1482</v>
      </c>
      <c r="H523" s="22">
        <v>3</v>
      </c>
      <c r="I523" s="2">
        <v>3</v>
      </c>
      <c r="K523" s="2">
        <v>50</v>
      </c>
      <c r="L523" s="11">
        <v>42053</v>
      </c>
      <c r="M523" s="2">
        <v>2015</v>
      </c>
      <c r="N523" s="2" t="s">
        <v>517</v>
      </c>
      <c r="O523" s="2" t="s">
        <v>44</v>
      </c>
      <c r="P523" s="11">
        <v>42074</v>
      </c>
      <c r="Q523" s="9">
        <v>4.5999999999999996</v>
      </c>
      <c r="R523" s="2" t="s">
        <v>249</v>
      </c>
      <c r="S523" s="22" t="s">
        <v>516</v>
      </c>
      <c r="T523" s="4" t="s">
        <v>516</v>
      </c>
      <c r="U523" s="4" t="s">
        <v>516</v>
      </c>
      <c r="V523" s="4" t="s">
        <v>516</v>
      </c>
      <c r="W523" s="2">
        <v>10</v>
      </c>
      <c r="X523" s="2" t="s">
        <v>107</v>
      </c>
      <c r="Y523" s="6" t="str">
        <f>VLOOKUP(X523,Spp!A:B,2,FALSE)</f>
        <v>Thalassoma lucasanum</v>
      </c>
      <c r="Z523" s="7">
        <f t="shared" si="56"/>
        <v>31</v>
      </c>
      <c r="AA523" s="2">
        <v>30</v>
      </c>
      <c r="AB523" s="2">
        <v>1</v>
      </c>
      <c r="AU523" s="2">
        <f>VLOOKUP(Y523,Spp!B:C,2,FALSE)</f>
        <v>1.261E-2</v>
      </c>
      <c r="AV523" s="2">
        <f>VLOOKUP(Y523,Spp!B:D,3,FALSE)</f>
        <v>2.8782999999999999</v>
      </c>
      <c r="AW523" s="2">
        <f t="shared" si="57"/>
        <v>9.4501923171277902</v>
      </c>
      <c r="AX523" s="2">
        <f t="shared" si="58"/>
        <v>0.18900384634255579</v>
      </c>
      <c r="AY523" s="2">
        <f t="shared" si="59"/>
        <v>1.890038463425558</v>
      </c>
      <c r="AZ523" s="2">
        <f t="shared" si="60"/>
        <v>1.890038463425558E-3</v>
      </c>
      <c r="BA523" s="2">
        <f t="shared" si="61"/>
        <v>3.1</v>
      </c>
      <c r="BB523" s="2">
        <f t="shared" si="55"/>
        <v>0.62</v>
      </c>
      <c r="BC523" s="2">
        <f>VLOOKUP(Y523,Spp!B:H,7,FALSE)</f>
        <v>3.5</v>
      </c>
      <c r="BD523" s="5" t="str">
        <f>VLOOKUP(Y523,GFQuimbayo!B:C,2,FALSE)</f>
        <v>IN</v>
      </c>
      <c r="BE523" s="5" t="str">
        <f>VLOOKUP(BD523,GFQuimbayo!E:F,2,FALSE)</f>
        <v>Invertebrivores</v>
      </c>
      <c r="BF523" s="2" t="str">
        <f>VLOOKUP(Y523,Spp!B:L,11,FALSE)</f>
        <v>LC</v>
      </c>
    </row>
    <row r="524" spans="1:58">
      <c r="A524" s="2" t="s">
        <v>242</v>
      </c>
      <c r="B524" s="2" t="s">
        <v>41</v>
      </c>
      <c r="C524" s="2" t="s">
        <v>135</v>
      </c>
      <c r="D524" s="2" t="s">
        <v>1446</v>
      </c>
      <c r="E524" s="2" t="s">
        <v>1485</v>
      </c>
      <c r="F524" s="2" t="s">
        <v>245</v>
      </c>
      <c r="G524" s="22" t="s">
        <v>1482</v>
      </c>
      <c r="H524" s="22">
        <v>3</v>
      </c>
      <c r="I524" s="2">
        <v>3</v>
      </c>
      <c r="K524" s="2">
        <v>50</v>
      </c>
      <c r="L524" s="11">
        <v>42053</v>
      </c>
      <c r="M524" s="2">
        <v>2015</v>
      </c>
      <c r="N524" s="2" t="s">
        <v>517</v>
      </c>
      <c r="O524" s="2" t="s">
        <v>44</v>
      </c>
      <c r="P524" s="11">
        <v>42074</v>
      </c>
      <c r="Q524" s="9">
        <v>4.5999999999999996</v>
      </c>
      <c r="R524" s="2" t="s">
        <v>249</v>
      </c>
      <c r="S524" s="22" t="s">
        <v>516</v>
      </c>
      <c r="T524" s="4" t="s">
        <v>516</v>
      </c>
      <c r="U524" s="4" t="s">
        <v>516</v>
      </c>
      <c r="V524" s="4" t="s">
        <v>516</v>
      </c>
      <c r="W524" s="2">
        <v>10</v>
      </c>
      <c r="X524" s="2" t="s">
        <v>266</v>
      </c>
      <c r="Y524" s="6" t="str">
        <f>VLOOKUP(X524,Spp!A:B,2,FALSE)</f>
        <v>Halichoeres dispilus</v>
      </c>
      <c r="Z524" s="7">
        <f t="shared" si="56"/>
        <v>1</v>
      </c>
      <c r="AA524" s="2">
        <v>1</v>
      </c>
      <c r="AU524" s="2">
        <f>VLOOKUP(Y524,Spp!B:C,2,FALSE)</f>
        <v>1.26E-2</v>
      </c>
      <c r="AV524" s="2">
        <f>VLOOKUP(Y524,Spp!B:D,3,FALSE)</f>
        <v>3.0672999999999999</v>
      </c>
      <c r="AW524" s="2">
        <f t="shared" si="57"/>
        <v>0.20939771281975608</v>
      </c>
      <c r="AX524" s="2">
        <f t="shared" si="58"/>
        <v>4.187954256395122E-3</v>
      </c>
      <c r="AY524" s="2">
        <f t="shared" si="59"/>
        <v>4.1879542563951218E-2</v>
      </c>
      <c r="AZ524" s="2">
        <f t="shared" si="60"/>
        <v>4.1879542563951215E-5</v>
      </c>
      <c r="BA524" s="2">
        <f t="shared" si="61"/>
        <v>0.1</v>
      </c>
      <c r="BB524" s="2">
        <f t="shared" si="55"/>
        <v>0.02</v>
      </c>
      <c r="BC524" s="2">
        <f>VLOOKUP(Y524,Spp!B:H,7,FALSE)</f>
        <v>3.9</v>
      </c>
      <c r="BD524" s="5" t="str">
        <f>VLOOKUP(Y524,GFQuimbayo!B:C,2,FALSE)</f>
        <v>IN</v>
      </c>
      <c r="BE524" s="5" t="str">
        <f>VLOOKUP(BD524,GFQuimbayo!E:F,2,FALSE)</f>
        <v>Invertebrivores</v>
      </c>
      <c r="BF524" s="2" t="str">
        <f>VLOOKUP(Y524,Spp!B:L,11,FALSE)</f>
        <v>LC</v>
      </c>
    </row>
    <row r="525" spans="1:58">
      <c r="A525" s="2" t="s">
        <v>242</v>
      </c>
      <c r="B525" s="2" t="s">
        <v>41</v>
      </c>
      <c r="C525" s="2" t="s">
        <v>135</v>
      </c>
      <c r="D525" s="2" t="s">
        <v>1446</v>
      </c>
      <c r="E525" s="2" t="s">
        <v>1485</v>
      </c>
      <c r="F525" s="2" t="s">
        <v>245</v>
      </c>
      <c r="G525" s="22" t="s">
        <v>1482</v>
      </c>
      <c r="H525" s="22">
        <v>3</v>
      </c>
      <c r="I525" s="2">
        <v>3</v>
      </c>
      <c r="K525" s="2">
        <v>50</v>
      </c>
      <c r="L525" s="11">
        <v>42053</v>
      </c>
      <c r="M525" s="2">
        <v>2015</v>
      </c>
      <c r="N525" s="2" t="s">
        <v>517</v>
      </c>
      <c r="O525" s="2" t="s">
        <v>44</v>
      </c>
      <c r="P525" s="11">
        <v>42074</v>
      </c>
      <c r="Q525" s="9">
        <v>4.5999999999999996</v>
      </c>
      <c r="R525" s="2" t="s">
        <v>249</v>
      </c>
      <c r="S525" s="22" t="s">
        <v>516</v>
      </c>
      <c r="T525" s="4" t="s">
        <v>516</v>
      </c>
      <c r="U525" s="4" t="s">
        <v>516</v>
      </c>
      <c r="V525" s="4" t="s">
        <v>516</v>
      </c>
      <c r="W525" s="2">
        <v>10</v>
      </c>
      <c r="X525" s="2" t="s">
        <v>87</v>
      </c>
      <c r="Y525" s="6" t="str">
        <f>VLOOKUP(X525,Spp!A:B,2,FALSE)</f>
        <v>Stegastes acapulcoensis</v>
      </c>
      <c r="Z525" s="7">
        <f t="shared" si="56"/>
        <v>8</v>
      </c>
      <c r="AA525" s="2">
        <v>1</v>
      </c>
      <c r="AB525" s="2">
        <v>7</v>
      </c>
      <c r="AU525" s="2">
        <f>VLOOKUP(Y525,Spp!B:C,2,FALSE)</f>
        <v>3.49E-2</v>
      </c>
      <c r="AV525" s="2">
        <f>VLOOKUP(Y525,Spp!B:D,3,FALSE)</f>
        <v>2.9108999999999998</v>
      </c>
      <c r="AW525" s="2">
        <f t="shared" si="57"/>
        <v>86.629556998658941</v>
      </c>
      <c r="AX525" s="2">
        <f t="shared" si="58"/>
        <v>1.7325911399731788</v>
      </c>
      <c r="AY525" s="2">
        <f t="shared" si="59"/>
        <v>17.325911399731787</v>
      </c>
      <c r="AZ525" s="2">
        <f t="shared" si="60"/>
        <v>1.7325911399731785E-2</v>
      </c>
      <c r="BA525" s="2">
        <f t="shared" si="61"/>
        <v>0.8</v>
      </c>
      <c r="BB525" s="2">
        <f t="shared" si="55"/>
        <v>0.16</v>
      </c>
      <c r="BC525" s="2">
        <f>VLOOKUP(Y525,Spp!B:H,7,FALSE)</f>
        <v>2</v>
      </c>
      <c r="BD525" s="5" t="str">
        <f>VLOOKUP(Y525,GFQuimbayo!B:C,2,FALSE)</f>
        <v>HD</v>
      </c>
      <c r="BE525" s="5" t="str">
        <f>VLOOKUP(BD525,GFQuimbayo!E:F,2,FALSE)</f>
        <v>Detritivores</v>
      </c>
      <c r="BF525" s="2" t="str">
        <f>VLOOKUP(Y525,Spp!B:L,11,FALSE)</f>
        <v>LC</v>
      </c>
    </row>
    <row r="526" spans="1:58">
      <c r="A526" s="2" t="s">
        <v>242</v>
      </c>
      <c r="B526" s="2" t="s">
        <v>41</v>
      </c>
      <c r="C526" s="2" t="s">
        <v>212</v>
      </c>
      <c r="D526" s="2" t="s">
        <v>212</v>
      </c>
      <c r="E526" s="2" t="s">
        <v>1488</v>
      </c>
      <c r="F526" s="2" t="s">
        <v>245</v>
      </c>
      <c r="G526" s="22" t="s">
        <v>1482</v>
      </c>
      <c r="H526" s="22">
        <v>1</v>
      </c>
      <c r="I526" s="2">
        <v>1</v>
      </c>
      <c r="K526" s="2">
        <v>50</v>
      </c>
      <c r="L526" s="11">
        <v>42053</v>
      </c>
      <c r="M526" s="2">
        <v>2015</v>
      </c>
      <c r="N526" s="2" t="s">
        <v>517</v>
      </c>
      <c r="O526" s="2" t="s">
        <v>44</v>
      </c>
      <c r="P526" s="11">
        <v>42074</v>
      </c>
      <c r="R526" s="2" t="s">
        <v>249</v>
      </c>
      <c r="S526" s="22" t="s">
        <v>516</v>
      </c>
      <c r="T526" s="4" t="s">
        <v>516</v>
      </c>
      <c r="U526" s="4" t="s">
        <v>516</v>
      </c>
      <c r="V526" s="4" t="s">
        <v>516</v>
      </c>
      <c r="W526" s="2">
        <v>10</v>
      </c>
      <c r="X526" s="2" t="s">
        <v>107</v>
      </c>
      <c r="Y526" s="6" t="str">
        <f>VLOOKUP(X526,Spp!A:B,2,FALSE)</f>
        <v>Thalassoma lucasanum</v>
      </c>
      <c r="Z526" s="7">
        <f t="shared" si="56"/>
        <v>160</v>
      </c>
      <c r="AA526" s="2">
        <v>100</v>
      </c>
      <c r="AB526" s="2">
        <v>60</v>
      </c>
      <c r="AU526" s="2">
        <f>VLOOKUP(Y526,Spp!B:C,2,FALSE)</f>
        <v>1.261E-2</v>
      </c>
      <c r="AV526" s="2">
        <f>VLOOKUP(Y526,Spp!B:D,3,FALSE)</f>
        <v>2.8782999999999999</v>
      </c>
      <c r="AW526" s="2">
        <f t="shared" si="57"/>
        <v>267.40262191535351</v>
      </c>
      <c r="AX526" s="2">
        <f t="shared" si="58"/>
        <v>5.3480524383070698</v>
      </c>
      <c r="AY526" s="2">
        <f t="shared" si="59"/>
        <v>53.480524383070701</v>
      </c>
      <c r="AZ526" s="2">
        <f t="shared" si="60"/>
        <v>5.3480524383070702E-2</v>
      </c>
      <c r="BA526" s="2">
        <f t="shared" si="61"/>
        <v>16</v>
      </c>
      <c r="BB526" s="2">
        <f t="shared" si="55"/>
        <v>3.2</v>
      </c>
      <c r="BC526" s="2">
        <f>VLOOKUP(Y526,Spp!B:H,7,FALSE)</f>
        <v>3.5</v>
      </c>
      <c r="BD526" s="5" t="str">
        <f>VLOOKUP(Y526,GFQuimbayo!B:C,2,FALSE)</f>
        <v>IN</v>
      </c>
      <c r="BE526" s="5" t="str">
        <f>VLOOKUP(BD526,GFQuimbayo!E:F,2,FALSE)</f>
        <v>Invertebrivores</v>
      </c>
      <c r="BF526" s="2" t="str">
        <f>VLOOKUP(Y526,Spp!B:L,11,FALSE)</f>
        <v>LC</v>
      </c>
    </row>
    <row r="527" spans="1:58">
      <c r="A527" s="2" t="s">
        <v>242</v>
      </c>
      <c r="B527" s="2" t="s">
        <v>41</v>
      </c>
      <c r="C527" s="2" t="s">
        <v>212</v>
      </c>
      <c r="D527" s="2" t="s">
        <v>212</v>
      </c>
      <c r="E527" s="2" t="s">
        <v>1488</v>
      </c>
      <c r="F527" s="2" t="s">
        <v>245</v>
      </c>
      <c r="G527" s="22" t="s">
        <v>1482</v>
      </c>
      <c r="H527" s="22">
        <v>1</v>
      </c>
      <c r="I527" s="2">
        <v>1</v>
      </c>
      <c r="K527" s="2">
        <v>50</v>
      </c>
      <c r="L527" s="11">
        <v>42053</v>
      </c>
      <c r="M527" s="2">
        <v>2015</v>
      </c>
      <c r="N527" s="2" t="s">
        <v>517</v>
      </c>
      <c r="O527" s="2" t="s">
        <v>44</v>
      </c>
      <c r="P527" s="11">
        <v>42074</v>
      </c>
      <c r="R527" s="2" t="s">
        <v>249</v>
      </c>
      <c r="S527" s="22" t="s">
        <v>516</v>
      </c>
      <c r="T527" s="4" t="s">
        <v>516</v>
      </c>
      <c r="U527" s="4" t="s">
        <v>516</v>
      </c>
      <c r="V527" s="4" t="s">
        <v>516</v>
      </c>
      <c r="W527" s="2">
        <v>10</v>
      </c>
      <c r="X527" s="2" t="s">
        <v>72</v>
      </c>
      <c r="Y527" s="6" t="str">
        <f>VLOOKUP(X527,Spp!A:B,2,FALSE)</f>
        <v>Scarus ghobban</v>
      </c>
      <c r="Z527" s="7">
        <f t="shared" si="56"/>
        <v>90</v>
      </c>
      <c r="AA527" s="2">
        <v>90</v>
      </c>
      <c r="AU527" s="2">
        <f>VLOOKUP(Y527,Spp!B:C,2,FALSE)</f>
        <v>2.3300000000000001E-2</v>
      </c>
      <c r="AV527" s="2">
        <f>VLOOKUP(Y527,Spp!B:D,3,FALSE)</f>
        <v>2.919</v>
      </c>
      <c r="AW527" s="2">
        <f t="shared" si="57"/>
        <v>30.421828644639824</v>
      </c>
      <c r="AX527" s="2">
        <f t="shared" si="58"/>
        <v>0.60843657289279651</v>
      </c>
      <c r="AY527" s="2">
        <f t="shared" si="59"/>
        <v>6.0843657289279651</v>
      </c>
      <c r="AZ527" s="2">
        <f t="shared" si="60"/>
        <v>6.0843657289279653E-3</v>
      </c>
      <c r="BA527" s="2">
        <f t="shared" si="61"/>
        <v>9</v>
      </c>
      <c r="BB527" s="2">
        <f t="shared" si="55"/>
        <v>1.8</v>
      </c>
      <c r="BC527" s="2">
        <f>VLOOKUP(Y527,Spp!B:H,7,FALSE)</f>
        <v>2</v>
      </c>
      <c r="BD527" s="5" t="str">
        <f>VLOOKUP(Y527,GFQuimbayo!B:C,2,FALSE)</f>
        <v>HM</v>
      </c>
      <c r="BE527" s="5" t="str">
        <f>VLOOKUP(BD527,GFQuimbayo!E:F,2,FALSE)</f>
        <v>Macroalgae feeders</v>
      </c>
      <c r="BF527" s="2" t="str">
        <f>VLOOKUP(Y527,Spp!B:L,11,FALSE)</f>
        <v>LC</v>
      </c>
    </row>
    <row r="528" spans="1:58">
      <c r="A528" s="2" t="s">
        <v>242</v>
      </c>
      <c r="B528" s="2" t="s">
        <v>41</v>
      </c>
      <c r="C528" s="2" t="s">
        <v>212</v>
      </c>
      <c r="D528" s="2" t="s">
        <v>212</v>
      </c>
      <c r="E528" s="2" t="s">
        <v>1488</v>
      </c>
      <c r="F528" s="2" t="s">
        <v>245</v>
      </c>
      <c r="G528" s="22" t="s">
        <v>1482</v>
      </c>
      <c r="H528" s="22">
        <v>1</v>
      </c>
      <c r="I528" s="2">
        <v>1</v>
      </c>
      <c r="K528" s="2">
        <v>50</v>
      </c>
      <c r="L528" s="11">
        <v>42053</v>
      </c>
      <c r="M528" s="2">
        <v>2015</v>
      </c>
      <c r="N528" s="2" t="s">
        <v>517</v>
      </c>
      <c r="O528" s="2" t="s">
        <v>44</v>
      </c>
      <c r="P528" s="11">
        <v>42074</v>
      </c>
      <c r="R528" s="2" t="s">
        <v>249</v>
      </c>
      <c r="S528" s="22" t="s">
        <v>516</v>
      </c>
      <c r="T528" s="4" t="s">
        <v>516</v>
      </c>
      <c r="U528" s="4" t="s">
        <v>516</v>
      </c>
      <c r="V528" s="4" t="s">
        <v>516</v>
      </c>
      <c r="W528" s="2">
        <v>10</v>
      </c>
      <c r="X528" s="2" t="s">
        <v>57</v>
      </c>
      <c r="Y528" s="6" t="str">
        <f>VLOOKUP(X528,Spp!A:B,2,FALSE)</f>
        <v>Serranus psittacinus</v>
      </c>
      <c r="Z528" s="7">
        <f t="shared" si="56"/>
        <v>2</v>
      </c>
      <c r="AB528" s="2">
        <v>2</v>
      </c>
      <c r="AU528" s="2">
        <f>VLOOKUP(Y528,Spp!B:C,2,FALSE)</f>
        <v>1.9300000000000001E-2</v>
      </c>
      <c r="AV528" s="2">
        <f>VLOOKUP(Y528,Spp!B:D,3,FALSE)</f>
        <v>2.8511000000000002</v>
      </c>
      <c r="AW528" s="2">
        <f t="shared" si="57"/>
        <v>12.063531782217289</v>
      </c>
      <c r="AX528" s="2">
        <f t="shared" si="58"/>
        <v>0.24127063564434578</v>
      </c>
      <c r="AY528" s="2">
        <f t="shared" si="59"/>
        <v>2.4127063564434579</v>
      </c>
      <c r="AZ528" s="2">
        <f t="shared" si="60"/>
        <v>2.4127063564434578E-3</v>
      </c>
      <c r="BA528" s="2">
        <f t="shared" si="61"/>
        <v>0.2</v>
      </c>
      <c r="BB528" s="2">
        <f t="shared" si="55"/>
        <v>0.04</v>
      </c>
      <c r="BC528" s="2">
        <f>VLOOKUP(Y528,Spp!B:H,7,FALSE)</f>
        <v>3.6</v>
      </c>
      <c r="BD528" s="5" t="str">
        <f>VLOOKUP(Y528,GFQuimbayo!B:C,2,FALSE)</f>
        <v>PS</v>
      </c>
      <c r="BE528" s="5" t="str">
        <f>VLOOKUP(BD528,GFQuimbayo!E:F,2,FALSE)</f>
        <v>Piscivores</v>
      </c>
      <c r="BF528" s="2" t="str">
        <f>VLOOKUP(Y528,Spp!B:L,11,FALSE)</f>
        <v>LC</v>
      </c>
    </row>
    <row r="529" spans="1:58">
      <c r="A529" s="2" t="s">
        <v>242</v>
      </c>
      <c r="B529" s="2" t="s">
        <v>41</v>
      </c>
      <c r="C529" s="2" t="s">
        <v>212</v>
      </c>
      <c r="D529" s="2" t="s">
        <v>212</v>
      </c>
      <c r="E529" s="2" t="s">
        <v>1488</v>
      </c>
      <c r="F529" s="2" t="s">
        <v>245</v>
      </c>
      <c r="G529" s="22" t="s">
        <v>1482</v>
      </c>
      <c r="H529" s="22">
        <v>1</v>
      </c>
      <c r="I529" s="2">
        <v>1</v>
      </c>
      <c r="K529" s="2">
        <v>50</v>
      </c>
      <c r="L529" s="11">
        <v>42053</v>
      </c>
      <c r="M529" s="2">
        <v>2015</v>
      </c>
      <c r="N529" s="2" t="s">
        <v>517</v>
      </c>
      <c r="O529" s="2" t="s">
        <v>44</v>
      </c>
      <c r="P529" s="11">
        <v>42074</v>
      </c>
      <c r="R529" s="2" t="s">
        <v>249</v>
      </c>
      <c r="S529" s="22" t="s">
        <v>516</v>
      </c>
      <c r="T529" s="4" t="s">
        <v>516</v>
      </c>
      <c r="U529" s="4" t="s">
        <v>516</v>
      </c>
      <c r="V529" s="4" t="s">
        <v>516</v>
      </c>
      <c r="W529" s="2">
        <v>10</v>
      </c>
      <c r="X529" s="2" t="s">
        <v>45</v>
      </c>
      <c r="Y529" s="6" t="str">
        <f>VLOOKUP(X529,Spp!A:B,2,FALSE)</f>
        <v>Canthigaster punctatissima</v>
      </c>
      <c r="Z529" s="7">
        <f t="shared" si="56"/>
        <v>1</v>
      </c>
      <c r="AA529" s="2">
        <v>1</v>
      </c>
      <c r="AU529" s="2">
        <f>VLOOKUP(Y529,Spp!B:C,2,FALSE)</f>
        <v>1.9699999999999999E-2</v>
      </c>
      <c r="AV529" s="2">
        <f>VLOOKUP(Y529,Spp!B:D,3,FALSE)</f>
        <v>2.9174000000000002</v>
      </c>
      <c r="AW529" s="2">
        <f t="shared" si="57"/>
        <v>0.28537531735533872</v>
      </c>
      <c r="AX529" s="2">
        <f t="shared" si="58"/>
        <v>5.7075063471067741E-3</v>
      </c>
      <c r="AY529" s="2">
        <f t="shared" si="59"/>
        <v>5.7075063471067743E-2</v>
      </c>
      <c r="AZ529" s="2">
        <f t="shared" si="60"/>
        <v>5.7075063471067742E-5</v>
      </c>
      <c r="BA529" s="2">
        <f t="shared" si="61"/>
        <v>0.1</v>
      </c>
      <c r="BB529" s="2">
        <f t="shared" si="55"/>
        <v>0.02</v>
      </c>
      <c r="BC529" s="2">
        <f>VLOOKUP(Y529,Spp!B:H,7,FALSE)</f>
        <v>3</v>
      </c>
      <c r="BD529" s="5" t="str">
        <f>VLOOKUP(Y529,GFQuimbayo!B:C,2,FALSE)</f>
        <v>IN</v>
      </c>
      <c r="BE529" s="5" t="str">
        <f>VLOOKUP(BD529,GFQuimbayo!E:F,2,FALSE)</f>
        <v>Invertebrivores</v>
      </c>
      <c r="BF529" s="2" t="str">
        <f>VLOOKUP(Y529,Spp!B:L,11,FALSE)</f>
        <v>LC</v>
      </c>
    </row>
    <row r="530" spans="1:58">
      <c r="A530" s="2" t="s">
        <v>242</v>
      </c>
      <c r="B530" s="2" t="s">
        <v>41</v>
      </c>
      <c r="C530" s="2" t="s">
        <v>212</v>
      </c>
      <c r="D530" s="2" t="s">
        <v>212</v>
      </c>
      <c r="E530" s="2" t="s">
        <v>1488</v>
      </c>
      <c r="F530" s="2" t="s">
        <v>245</v>
      </c>
      <c r="G530" s="22" t="s">
        <v>1482</v>
      </c>
      <c r="H530" s="22">
        <v>1</v>
      </c>
      <c r="I530" s="2">
        <v>1</v>
      </c>
      <c r="K530" s="2">
        <v>50</v>
      </c>
      <c r="L530" s="11">
        <v>42053</v>
      </c>
      <c r="M530" s="2">
        <v>2015</v>
      </c>
      <c r="N530" s="2" t="s">
        <v>517</v>
      </c>
      <c r="O530" s="2" t="s">
        <v>44</v>
      </c>
      <c r="P530" s="11">
        <v>42074</v>
      </c>
      <c r="R530" s="2" t="s">
        <v>249</v>
      </c>
      <c r="S530" s="22" t="s">
        <v>516</v>
      </c>
      <c r="T530" s="4" t="s">
        <v>516</v>
      </c>
      <c r="U530" s="4" t="s">
        <v>516</v>
      </c>
      <c r="V530" s="4" t="s">
        <v>516</v>
      </c>
      <c r="W530" s="2">
        <v>10</v>
      </c>
      <c r="X530" s="2" t="s">
        <v>109</v>
      </c>
      <c r="Y530" s="6" t="str">
        <f>VLOOKUP(X530,Spp!A:B,2,FALSE)</f>
        <v>Chromis atrilobata</v>
      </c>
      <c r="Z530" s="7">
        <f t="shared" si="56"/>
        <v>15</v>
      </c>
      <c r="AB530" s="2">
        <v>15</v>
      </c>
      <c r="AU530" s="2">
        <f>VLOOKUP(Y530,Spp!B:C,2,FALSE)</f>
        <v>5.2300000000000003E-3</v>
      </c>
      <c r="AV530" s="2">
        <f>VLOOKUP(Y530,Spp!B:D,3,FALSE)</f>
        <v>3.41655</v>
      </c>
      <c r="AW530" s="2">
        <f t="shared" si="57"/>
        <v>76.609655141002875</v>
      </c>
      <c r="AX530" s="2">
        <f t="shared" si="58"/>
        <v>1.5321931028200575</v>
      </c>
      <c r="AY530" s="2">
        <f t="shared" si="59"/>
        <v>15.321931028200575</v>
      </c>
      <c r="AZ530" s="2">
        <f t="shared" si="60"/>
        <v>1.5321931028200576E-2</v>
      </c>
      <c r="BA530" s="2">
        <f t="shared" si="61"/>
        <v>1.5</v>
      </c>
      <c r="BB530" s="2">
        <f t="shared" si="55"/>
        <v>0.3</v>
      </c>
      <c r="BC530" s="2">
        <f>VLOOKUP(Y530,Spp!B:H,7,FALSE)</f>
        <v>3.4</v>
      </c>
      <c r="BD530" s="5" t="str">
        <f>VLOOKUP(Y530,GFQuimbayo!B:C,2,FALSE)</f>
        <v>PK</v>
      </c>
      <c r="BE530" s="5" t="str">
        <f>VLOOKUP(BD530,GFQuimbayo!E:F,2,FALSE)</f>
        <v>Planktivores</v>
      </c>
      <c r="BF530" s="2" t="str">
        <f>VLOOKUP(Y530,Spp!B:L,11,FALSE)</f>
        <v>LC</v>
      </c>
    </row>
    <row r="531" spans="1:58">
      <c r="A531" s="2" t="s">
        <v>242</v>
      </c>
      <c r="B531" s="2" t="s">
        <v>41</v>
      </c>
      <c r="C531" s="2" t="s">
        <v>212</v>
      </c>
      <c r="D531" s="2" t="s">
        <v>212</v>
      </c>
      <c r="E531" s="2" t="s">
        <v>1488</v>
      </c>
      <c r="F531" s="2" t="s">
        <v>245</v>
      </c>
      <c r="G531" s="22" t="s">
        <v>1482</v>
      </c>
      <c r="H531" s="22">
        <v>2</v>
      </c>
      <c r="I531" s="2">
        <v>2</v>
      </c>
      <c r="K531" s="2">
        <v>50</v>
      </c>
      <c r="L531" s="11">
        <v>42053</v>
      </c>
      <c r="M531" s="2">
        <v>2015</v>
      </c>
      <c r="N531" s="2" t="s">
        <v>517</v>
      </c>
      <c r="O531" s="2" t="s">
        <v>44</v>
      </c>
      <c r="P531" s="11">
        <v>42074</v>
      </c>
      <c r="R531" s="2" t="s">
        <v>249</v>
      </c>
      <c r="S531" s="22" t="s">
        <v>516</v>
      </c>
      <c r="T531" s="4" t="s">
        <v>516</v>
      </c>
      <c r="U531" s="4" t="s">
        <v>516</v>
      </c>
      <c r="V531" s="4" t="s">
        <v>516</v>
      </c>
      <c r="W531" s="2">
        <v>10</v>
      </c>
      <c r="X531" s="2" t="s">
        <v>125</v>
      </c>
      <c r="Y531" s="6" t="str">
        <f>VLOOKUP(X531,Spp!A:B,2,FALSE)</f>
        <v>Diodon holocanthus</v>
      </c>
      <c r="Z531" s="7">
        <f t="shared" si="56"/>
        <v>1</v>
      </c>
      <c r="AC531" s="2">
        <v>1</v>
      </c>
      <c r="AU531" s="2">
        <f>VLOOKUP(Y531,Spp!B:C,2,FALSE)</f>
        <v>2.1899999999999999E-2</v>
      </c>
      <c r="AV531" s="2">
        <f>VLOOKUP(Y531,Spp!B:D,3,FALSE)</f>
        <v>3</v>
      </c>
      <c r="AW531" s="2">
        <f t="shared" si="57"/>
        <v>42.7734375</v>
      </c>
      <c r="AX531" s="2">
        <f t="shared" si="58"/>
        <v>0.85546875</v>
      </c>
      <c r="AY531" s="2">
        <f t="shared" si="59"/>
        <v>8.5546875</v>
      </c>
      <c r="AZ531" s="2">
        <f t="shared" si="60"/>
        <v>8.5546874999999998E-3</v>
      </c>
      <c r="BA531" s="2">
        <f t="shared" si="61"/>
        <v>0.1</v>
      </c>
      <c r="BB531" s="2">
        <f t="shared" si="55"/>
        <v>0.02</v>
      </c>
      <c r="BC531" s="2">
        <f>VLOOKUP(Y531,Spp!B:H,7,FALSE)</f>
        <v>3.3</v>
      </c>
      <c r="BD531" s="5" t="str">
        <f>VLOOKUP(Y531,GFQuimbayo!B:C,2,FALSE)</f>
        <v>IN</v>
      </c>
      <c r="BE531" s="5" t="str">
        <f>VLOOKUP(BD531,GFQuimbayo!E:F,2,FALSE)</f>
        <v>Invertebrivores</v>
      </c>
      <c r="BF531" s="2" t="str">
        <f>VLOOKUP(Y531,Spp!B:L,11,FALSE)</f>
        <v>NE</v>
      </c>
    </row>
    <row r="532" spans="1:58">
      <c r="A532" s="2" t="s">
        <v>242</v>
      </c>
      <c r="B532" s="2" t="s">
        <v>41</v>
      </c>
      <c r="C532" s="2" t="s">
        <v>212</v>
      </c>
      <c r="D532" s="2" t="s">
        <v>212</v>
      </c>
      <c r="E532" s="2" t="s">
        <v>1488</v>
      </c>
      <c r="F532" s="2" t="s">
        <v>245</v>
      </c>
      <c r="G532" s="22" t="s">
        <v>1482</v>
      </c>
      <c r="H532" s="22">
        <v>2</v>
      </c>
      <c r="I532" s="2">
        <v>2</v>
      </c>
      <c r="K532" s="2">
        <v>50</v>
      </c>
      <c r="L532" s="11">
        <v>42053</v>
      </c>
      <c r="M532" s="2">
        <v>2015</v>
      </c>
      <c r="N532" s="2" t="s">
        <v>517</v>
      </c>
      <c r="O532" s="2" t="s">
        <v>44</v>
      </c>
      <c r="P532" s="11">
        <v>42074</v>
      </c>
      <c r="R532" s="2" t="s">
        <v>249</v>
      </c>
      <c r="S532" s="22" t="s">
        <v>516</v>
      </c>
      <c r="T532" s="4" t="s">
        <v>516</v>
      </c>
      <c r="U532" s="4" t="s">
        <v>516</v>
      </c>
      <c r="V532" s="4" t="s">
        <v>516</v>
      </c>
      <c r="W532" s="2">
        <v>10</v>
      </c>
      <c r="X532" s="2" t="s">
        <v>57</v>
      </c>
      <c r="Y532" s="6" t="str">
        <f>VLOOKUP(X532,Spp!A:B,2,FALSE)</f>
        <v>Serranus psittacinus</v>
      </c>
      <c r="Z532" s="7">
        <f t="shared" si="56"/>
        <v>1</v>
      </c>
      <c r="AB532" s="2">
        <v>1</v>
      </c>
      <c r="AU532" s="2">
        <f>VLOOKUP(Y532,Spp!B:C,2,FALSE)</f>
        <v>1.9300000000000001E-2</v>
      </c>
      <c r="AV532" s="2">
        <f>VLOOKUP(Y532,Spp!B:D,3,FALSE)</f>
        <v>2.8511000000000002</v>
      </c>
      <c r="AW532" s="2">
        <f t="shared" si="57"/>
        <v>6.0317658911086447</v>
      </c>
      <c r="AX532" s="2">
        <f t="shared" si="58"/>
        <v>0.12063531782217289</v>
      </c>
      <c r="AY532" s="2">
        <f t="shared" si="59"/>
        <v>1.2063531782217289</v>
      </c>
      <c r="AZ532" s="2">
        <f t="shared" si="60"/>
        <v>1.2063531782217289E-3</v>
      </c>
      <c r="BA532" s="2">
        <f t="shared" si="61"/>
        <v>0.1</v>
      </c>
      <c r="BB532" s="2">
        <f t="shared" si="55"/>
        <v>0.02</v>
      </c>
      <c r="BC532" s="2">
        <f>VLOOKUP(Y532,Spp!B:H,7,FALSE)</f>
        <v>3.6</v>
      </c>
      <c r="BD532" s="5" t="str">
        <f>VLOOKUP(Y532,GFQuimbayo!B:C,2,FALSE)</f>
        <v>PS</v>
      </c>
      <c r="BE532" s="5" t="str">
        <f>VLOOKUP(BD532,GFQuimbayo!E:F,2,FALSE)</f>
        <v>Piscivores</v>
      </c>
      <c r="BF532" s="2" t="str">
        <f>VLOOKUP(Y532,Spp!B:L,11,FALSE)</f>
        <v>LC</v>
      </c>
    </row>
    <row r="533" spans="1:58">
      <c r="A533" s="2" t="s">
        <v>242</v>
      </c>
      <c r="B533" s="2" t="s">
        <v>41</v>
      </c>
      <c r="C533" s="2" t="s">
        <v>212</v>
      </c>
      <c r="D533" s="2" t="s">
        <v>212</v>
      </c>
      <c r="E533" s="2" t="s">
        <v>1488</v>
      </c>
      <c r="F533" s="2" t="s">
        <v>245</v>
      </c>
      <c r="G533" s="22" t="s">
        <v>1482</v>
      </c>
      <c r="H533" s="22">
        <v>2</v>
      </c>
      <c r="I533" s="2">
        <v>2</v>
      </c>
      <c r="K533" s="2">
        <v>50</v>
      </c>
      <c r="L533" s="11">
        <v>42053</v>
      </c>
      <c r="M533" s="2">
        <v>2015</v>
      </c>
      <c r="N533" s="2" t="s">
        <v>517</v>
      </c>
      <c r="O533" s="2" t="s">
        <v>44</v>
      </c>
      <c r="P533" s="11">
        <v>42074</v>
      </c>
      <c r="R533" s="2" t="s">
        <v>249</v>
      </c>
      <c r="S533" s="22" t="s">
        <v>516</v>
      </c>
      <c r="T533" s="4" t="s">
        <v>516</v>
      </c>
      <c r="U533" s="4" t="s">
        <v>516</v>
      </c>
      <c r="V533" s="4" t="s">
        <v>516</v>
      </c>
      <c r="W533" s="2">
        <v>10</v>
      </c>
      <c r="X533" s="2" t="s">
        <v>107</v>
      </c>
      <c r="Y533" s="6" t="str">
        <f>VLOOKUP(X533,Spp!A:B,2,FALSE)</f>
        <v>Thalassoma lucasanum</v>
      </c>
      <c r="Z533" s="7">
        <f t="shared" si="56"/>
        <v>3</v>
      </c>
      <c r="AB533" s="2">
        <v>3</v>
      </c>
      <c r="AU533" s="2">
        <f>VLOOKUP(Y533,Spp!B:C,2,FALSE)</f>
        <v>1.261E-2</v>
      </c>
      <c r="AV533" s="2">
        <f>VLOOKUP(Y533,Spp!B:D,3,FALSE)</f>
        <v>2.8782999999999999</v>
      </c>
      <c r="AW533" s="2">
        <f t="shared" si="57"/>
        <v>12.488928398378519</v>
      </c>
      <c r="AX533" s="2">
        <f t="shared" si="58"/>
        <v>0.24977856796757039</v>
      </c>
      <c r="AY533" s="2">
        <f t="shared" si="59"/>
        <v>2.4977856796757041</v>
      </c>
      <c r="AZ533" s="2">
        <f t="shared" si="60"/>
        <v>2.4977856796757039E-3</v>
      </c>
      <c r="BA533" s="2">
        <f t="shared" si="61"/>
        <v>0.3</v>
      </c>
      <c r="BB533" s="2">
        <f t="shared" si="55"/>
        <v>0.06</v>
      </c>
      <c r="BC533" s="2">
        <f>VLOOKUP(Y533,Spp!B:H,7,FALSE)</f>
        <v>3.5</v>
      </c>
      <c r="BD533" s="5" t="str">
        <f>VLOOKUP(Y533,GFQuimbayo!B:C,2,FALSE)</f>
        <v>IN</v>
      </c>
      <c r="BE533" s="5" t="str">
        <f>VLOOKUP(BD533,GFQuimbayo!E:F,2,FALSE)</f>
        <v>Invertebrivores</v>
      </c>
      <c r="BF533" s="2" t="str">
        <f>VLOOKUP(Y533,Spp!B:L,11,FALSE)</f>
        <v>LC</v>
      </c>
    </row>
    <row r="534" spans="1:58">
      <c r="A534" s="2" t="s">
        <v>242</v>
      </c>
      <c r="B534" s="2" t="s">
        <v>41</v>
      </c>
      <c r="C534" s="2" t="s">
        <v>212</v>
      </c>
      <c r="D534" s="2" t="s">
        <v>212</v>
      </c>
      <c r="E534" s="2" t="s">
        <v>1488</v>
      </c>
      <c r="F534" s="2" t="s">
        <v>245</v>
      </c>
      <c r="G534" s="22" t="s">
        <v>1482</v>
      </c>
      <c r="H534" s="22">
        <v>2</v>
      </c>
      <c r="I534" s="2">
        <v>2</v>
      </c>
      <c r="K534" s="2">
        <v>50</v>
      </c>
      <c r="L534" s="11">
        <v>42053</v>
      </c>
      <c r="M534" s="2">
        <v>2015</v>
      </c>
      <c r="N534" s="2" t="s">
        <v>517</v>
      </c>
      <c r="O534" s="2" t="s">
        <v>44</v>
      </c>
      <c r="P534" s="11">
        <v>42074</v>
      </c>
      <c r="R534" s="2" t="s">
        <v>249</v>
      </c>
      <c r="S534" s="22" t="s">
        <v>516</v>
      </c>
      <c r="T534" s="4" t="s">
        <v>516</v>
      </c>
      <c r="U534" s="4" t="s">
        <v>516</v>
      </c>
      <c r="V534" s="4" t="s">
        <v>516</v>
      </c>
      <c r="W534" s="2">
        <v>10</v>
      </c>
      <c r="X534" s="2" t="s">
        <v>72</v>
      </c>
      <c r="Y534" s="6" t="str">
        <f>VLOOKUP(X534,Spp!A:B,2,FALSE)</f>
        <v>Scarus ghobban</v>
      </c>
      <c r="Z534" s="7">
        <f t="shared" si="56"/>
        <v>10</v>
      </c>
      <c r="AA534" s="2">
        <v>10</v>
      </c>
      <c r="AU534" s="2">
        <f>VLOOKUP(Y534,Spp!B:C,2,FALSE)</f>
        <v>2.3300000000000001E-2</v>
      </c>
      <c r="AV534" s="2">
        <f>VLOOKUP(Y534,Spp!B:D,3,FALSE)</f>
        <v>2.919</v>
      </c>
      <c r="AW534" s="2">
        <f t="shared" si="57"/>
        <v>3.3802031827377581</v>
      </c>
      <c r="AX534" s="2">
        <f t="shared" si="58"/>
        <v>6.7604063654755159E-2</v>
      </c>
      <c r="AY534" s="2">
        <f t="shared" si="59"/>
        <v>0.67604063654755153</v>
      </c>
      <c r="AZ534" s="2">
        <f t="shared" si="60"/>
        <v>6.7604063654755158E-4</v>
      </c>
      <c r="BA534" s="2">
        <f t="shared" si="61"/>
        <v>1</v>
      </c>
      <c r="BB534" s="2">
        <f t="shared" si="55"/>
        <v>0.2</v>
      </c>
      <c r="BC534" s="2">
        <f>VLOOKUP(Y534,Spp!B:H,7,FALSE)</f>
        <v>2</v>
      </c>
      <c r="BD534" s="5" t="str">
        <f>VLOOKUP(Y534,GFQuimbayo!B:C,2,FALSE)</f>
        <v>HM</v>
      </c>
      <c r="BE534" s="5" t="str">
        <f>VLOOKUP(BD534,GFQuimbayo!E:F,2,FALSE)</f>
        <v>Macroalgae feeders</v>
      </c>
      <c r="BF534" s="2" t="str">
        <f>VLOOKUP(Y534,Spp!B:L,11,FALSE)</f>
        <v>LC</v>
      </c>
    </row>
    <row r="535" spans="1:58">
      <c r="A535" s="2" t="s">
        <v>242</v>
      </c>
      <c r="B535" s="2" t="s">
        <v>41</v>
      </c>
      <c r="C535" s="2" t="s">
        <v>212</v>
      </c>
      <c r="D535" s="2" t="s">
        <v>212</v>
      </c>
      <c r="E535" s="2" t="s">
        <v>1488</v>
      </c>
      <c r="F535" s="2" t="s">
        <v>245</v>
      </c>
      <c r="G535" s="22" t="s">
        <v>1482</v>
      </c>
      <c r="H535" s="22">
        <v>2</v>
      </c>
      <c r="I535" s="2">
        <v>2</v>
      </c>
      <c r="K535" s="2">
        <v>50</v>
      </c>
      <c r="L535" s="11">
        <v>42053</v>
      </c>
      <c r="M535" s="2">
        <v>2015</v>
      </c>
      <c r="N535" s="2" t="s">
        <v>517</v>
      </c>
      <c r="O535" s="2" t="s">
        <v>44</v>
      </c>
      <c r="P535" s="11">
        <v>42074</v>
      </c>
      <c r="R535" s="2" t="s">
        <v>249</v>
      </c>
      <c r="S535" s="22" t="s">
        <v>516</v>
      </c>
      <c r="T535" s="4" t="s">
        <v>516</v>
      </c>
      <c r="U535" s="4" t="s">
        <v>516</v>
      </c>
      <c r="V535" s="4" t="s">
        <v>516</v>
      </c>
      <c r="W535" s="2">
        <v>10</v>
      </c>
      <c r="X535" s="2" t="s">
        <v>80</v>
      </c>
      <c r="Y535" s="6" t="str">
        <f>VLOOKUP(X535,Spp!A:B,2,FALSE)</f>
        <v>Sufflamen verres</v>
      </c>
      <c r="Z535" s="7">
        <f t="shared" si="56"/>
        <v>1</v>
      </c>
      <c r="AB535" s="2">
        <v>1</v>
      </c>
      <c r="AU535" s="2">
        <f>VLOOKUP(Y535,Spp!B:C,2,FALSE)</f>
        <v>2.4899999999999999E-2</v>
      </c>
      <c r="AV535" s="2">
        <f>VLOOKUP(Y535,Spp!B:D,3,FALSE)</f>
        <v>3.0129999999999999</v>
      </c>
      <c r="AW535" s="2">
        <f t="shared" si="57"/>
        <v>10.783479913296377</v>
      </c>
      <c r="AX535" s="2">
        <f t="shared" si="58"/>
        <v>0.21566959826592755</v>
      </c>
      <c r="AY535" s="2">
        <f t="shared" si="59"/>
        <v>2.1566959826592753</v>
      </c>
      <c r="AZ535" s="2">
        <f t="shared" si="60"/>
        <v>2.1566959826592753E-3</v>
      </c>
      <c r="BA535" s="2">
        <f t="shared" si="61"/>
        <v>0.1</v>
      </c>
      <c r="BB535" s="2">
        <f t="shared" si="55"/>
        <v>0.02</v>
      </c>
      <c r="BC535" s="2">
        <f>VLOOKUP(Y535,Spp!B:H,7,FALSE)</f>
        <v>3.3</v>
      </c>
      <c r="BD535" s="5" t="str">
        <f>VLOOKUP(Y535,GFQuimbayo!B:C,2,FALSE)</f>
        <v>IN</v>
      </c>
      <c r="BE535" s="5" t="str">
        <f>VLOOKUP(BD535,GFQuimbayo!E:F,2,FALSE)</f>
        <v>Invertebrivores</v>
      </c>
      <c r="BF535" s="2" t="str">
        <f>VLOOKUP(Y535,Spp!B:L,11,FALSE)</f>
        <v>LC</v>
      </c>
    </row>
    <row r="536" spans="1:58">
      <c r="A536" s="2" t="s">
        <v>242</v>
      </c>
      <c r="B536" s="2" t="s">
        <v>41</v>
      </c>
      <c r="C536" s="2" t="s">
        <v>212</v>
      </c>
      <c r="D536" s="2" t="s">
        <v>212</v>
      </c>
      <c r="E536" s="2" t="s">
        <v>1488</v>
      </c>
      <c r="F536" s="2" t="s">
        <v>245</v>
      </c>
      <c r="G536" s="22" t="s">
        <v>1482</v>
      </c>
      <c r="H536" s="22">
        <v>3</v>
      </c>
      <c r="I536" s="2">
        <v>3</v>
      </c>
      <c r="K536" s="2">
        <v>50</v>
      </c>
      <c r="L536" s="11">
        <v>42053</v>
      </c>
      <c r="M536" s="2">
        <v>2015</v>
      </c>
      <c r="N536" s="2" t="s">
        <v>517</v>
      </c>
      <c r="O536" s="2" t="s">
        <v>44</v>
      </c>
      <c r="P536" s="11">
        <v>42074</v>
      </c>
      <c r="R536" s="2" t="s">
        <v>249</v>
      </c>
      <c r="S536" s="22" t="s">
        <v>516</v>
      </c>
      <c r="T536" s="4" t="s">
        <v>516</v>
      </c>
      <c r="U536" s="4" t="s">
        <v>516</v>
      </c>
      <c r="V536" s="4" t="s">
        <v>516</v>
      </c>
      <c r="W536" s="2">
        <v>10</v>
      </c>
      <c r="X536" s="2" t="s">
        <v>125</v>
      </c>
      <c r="Y536" s="6" t="str">
        <f>VLOOKUP(X536,Spp!A:B,2,FALSE)</f>
        <v>Diodon holocanthus</v>
      </c>
      <c r="Z536" s="7">
        <f t="shared" si="56"/>
        <v>1</v>
      </c>
      <c r="AB536" s="2">
        <v>1</v>
      </c>
      <c r="AU536" s="2">
        <f>VLOOKUP(Y536,Spp!B:C,2,FALSE)</f>
        <v>2.1899999999999999E-2</v>
      </c>
      <c r="AV536" s="2">
        <f>VLOOKUP(Y536,Spp!B:D,3,FALSE)</f>
        <v>3</v>
      </c>
      <c r="AW536" s="2">
        <f t="shared" si="57"/>
        <v>9.2390624999999993</v>
      </c>
      <c r="AX536" s="2">
        <f t="shared" si="58"/>
        <v>0.18478124999999998</v>
      </c>
      <c r="AY536" s="2">
        <f t="shared" si="59"/>
        <v>1.8478124999999999</v>
      </c>
      <c r="AZ536" s="2">
        <f t="shared" si="60"/>
        <v>1.8478124999999998E-3</v>
      </c>
      <c r="BA536" s="2">
        <f t="shared" si="61"/>
        <v>0.1</v>
      </c>
      <c r="BB536" s="2">
        <f t="shared" si="55"/>
        <v>0.02</v>
      </c>
      <c r="BC536" s="2">
        <f>VLOOKUP(Y536,Spp!B:H,7,FALSE)</f>
        <v>3.3</v>
      </c>
      <c r="BD536" s="5" t="str">
        <f>VLOOKUP(Y536,GFQuimbayo!B:C,2,FALSE)</f>
        <v>IN</v>
      </c>
      <c r="BE536" s="5" t="str">
        <f>VLOOKUP(BD536,GFQuimbayo!E:F,2,FALSE)</f>
        <v>Invertebrivores</v>
      </c>
      <c r="BF536" s="2" t="str">
        <f>VLOOKUP(Y536,Spp!B:L,11,FALSE)</f>
        <v>NE</v>
      </c>
    </row>
    <row r="537" spans="1:58">
      <c r="A537" s="2" t="s">
        <v>242</v>
      </c>
      <c r="B537" s="2" t="s">
        <v>41</v>
      </c>
      <c r="C537" s="2" t="s">
        <v>113</v>
      </c>
      <c r="D537" s="2" t="s">
        <v>113</v>
      </c>
      <c r="E537" s="2" t="s">
        <v>1497</v>
      </c>
      <c r="F537" s="2" t="s">
        <v>245</v>
      </c>
      <c r="G537" s="22" t="s">
        <v>1482</v>
      </c>
      <c r="H537" s="22">
        <v>1</v>
      </c>
      <c r="I537" s="9">
        <v>1</v>
      </c>
      <c r="K537" s="2">
        <v>50</v>
      </c>
      <c r="L537" s="11">
        <v>42054</v>
      </c>
      <c r="M537" s="2">
        <v>2015</v>
      </c>
      <c r="N537" s="2" t="s">
        <v>517</v>
      </c>
      <c r="O537" s="2" t="s">
        <v>44</v>
      </c>
      <c r="P537" s="11">
        <v>42074</v>
      </c>
      <c r="Q537" s="9" t="s">
        <v>248</v>
      </c>
      <c r="S537" s="22" t="s">
        <v>516</v>
      </c>
      <c r="T537" s="4" t="s">
        <v>516</v>
      </c>
      <c r="U537" s="4" t="s">
        <v>516</v>
      </c>
      <c r="V537" s="4" t="s">
        <v>516</v>
      </c>
      <c r="W537" s="2">
        <v>10</v>
      </c>
      <c r="X537" s="2" t="s">
        <v>266</v>
      </c>
      <c r="Y537" s="6" t="str">
        <f>VLOOKUP(X537,Spp!A:B,2,FALSE)</f>
        <v>Halichoeres dispilus</v>
      </c>
      <c r="Z537" s="7">
        <f t="shared" si="56"/>
        <v>9</v>
      </c>
      <c r="AA537" s="2">
        <v>6</v>
      </c>
      <c r="AB537" s="2">
        <v>3</v>
      </c>
      <c r="AU537" s="2">
        <f>VLOOKUP(Y537,Spp!B:C,2,FALSE)</f>
        <v>1.26E-2</v>
      </c>
      <c r="AV537" s="2">
        <f>VLOOKUP(Y537,Spp!B:D,3,FALSE)</f>
        <v>3.0672999999999999</v>
      </c>
      <c r="AW537" s="2">
        <f t="shared" si="57"/>
        <v>19.519179967233196</v>
      </c>
      <c r="AX537" s="2">
        <f t="shared" si="58"/>
        <v>0.39038359934466393</v>
      </c>
      <c r="AY537" s="2">
        <f t="shared" si="59"/>
        <v>3.9038359934466396</v>
      </c>
      <c r="AZ537" s="2">
        <f t="shared" si="60"/>
        <v>3.9038359934466397E-3</v>
      </c>
      <c r="BA537" s="2">
        <f t="shared" si="61"/>
        <v>0.9</v>
      </c>
      <c r="BB537" s="2">
        <f t="shared" si="55"/>
        <v>0.18</v>
      </c>
      <c r="BC537" s="2">
        <f>VLOOKUP(Y537,Spp!B:H,7,FALSE)</f>
        <v>3.9</v>
      </c>
      <c r="BD537" s="5" t="str">
        <f>VLOOKUP(Y537,GFQuimbayo!B:C,2,FALSE)</f>
        <v>IN</v>
      </c>
      <c r="BE537" s="5" t="str">
        <f>VLOOKUP(BD537,GFQuimbayo!E:F,2,FALSE)</f>
        <v>Invertebrivores</v>
      </c>
      <c r="BF537" s="2" t="str">
        <f>VLOOKUP(Y537,Spp!B:L,11,FALSE)</f>
        <v>LC</v>
      </c>
    </row>
    <row r="538" spans="1:58">
      <c r="A538" s="2" t="s">
        <v>242</v>
      </c>
      <c r="B538" s="2" t="s">
        <v>41</v>
      </c>
      <c r="C538" s="2" t="s">
        <v>113</v>
      </c>
      <c r="D538" s="2" t="s">
        <v>113</v>
      </c>
      <c r="E538" s="2" t="s">
        <v>1497</v>
      </c>
      <c r="F538" s="2" t="s">
        <v>245</v>
      </c>
      <c r="G538" s="22" t="s">
        <v>1482</v>
      </c>
      <c r="H538" s="22">
        <v>1</v>
      </c>
      <c r="I538" s="9">
        <v>1</v>
      </c>
      <c r="K538" s="2">
        <v>50</v>
      </c>
      <c r="L538" s="11">
        <v>42054</v>
      </c>
      <c r="M538" s="2">
        <v>2015</v>
      </c>
      <c r="N538" s="2" t="s">
        <v>517</v>
      </c>
      <c r="O538" s="2" t="s">
        <v>44</v>
      </c>
      <c r="P538" s="11">
        <v>42074</v>
      </c>
      <c r="Q538" s="9" t="s">
        <v>248</v>
      </c>
      <c r="S538" s="22" t="s">
        <v>516</v>
      </c>
      <c r="T538" s="4" t="s">
        <v>516</v>
      </c>
      <c r="U538" s="4" t="s">
        <v>516</v>
      </c>
      <c r="V538" s="4" t="s">
        <v>516</v>
      </c>
      <c r="W538" s="2">
        <v>10</v>
      </c>
      <c r="X538" s="2" t="s">
        <v>57</v>
      </c>
      <c r="Y538" s="6" t="str">
        <f>VLOOKUP(X538,Spp!A:B,2,FALSE)</f>
        <v>Serranus psittacinus</v>
      </c>
      <c r="Z538" s="7">
        <f t="shared" si="56"/>
        <v>6</v>
      </c>
      <c r="AA538" s="2">
        <v>1</v>
      </c>
      <c r="AB538" s="2">
        <v>5</v>
      </c>
      <c r="AU538" s="2">
        <f>VLOOKUP(Y538,Spp!B:C,2,FALSE)</f>
        <v>1.9300000000000001E-2</v>
      </c>
      <c r="AV538" s="2">
        <f>VLOOKUP(Y538,Spp!B:D,3,FALSE)</f>
        <v>2.8511000000000002</v>
      </c>
      <c r="AW538" s="2">
        <f t="shared" si="57"/>
        <v>30.421931406045196</v>
      </c>
      <c r="AX538" s="2">
        <f t="shared" si="58"/>
        <v>0.60843862812090388</v>
      </c>
      <c r="AY538" s="2">
        <f t="shared" si="59"/>
        <v>6.0843862812090386</v>
      </c>
      <c r="AZ538" s="2">
        <f t="shared" si="60"/>
        <v>6.0843862812090385E-3</v>
      </c>
      <c r="BA538" s="2">
        <f t="shared" si="61"/>
        <v>0.6</v>
      </c>
      <c r="BB538" s="2">
        <f t="shared" ref="BB538:BB601" si="62">Z538/K538</f>
        <v>0.12</v>
      </c>
      <c r="BC538" s="2">
        <f>VLOOKUP(Y538,Spp!B:H,7,FALSE)</f>
        <v>3.6</v>
      </c>
      <c r="BD538" s="5" t="str">
        <f>VLOOKUP(Y538,GFQuimbayo!B:C,2,FALSE)</f>
        <v>PS</v>
      </c>
      <c r="BE538" s="5" t="str">
        <f>VLOOKUP(BD538,GFQuimbayo!E:F,2,FALSE)</f>
        <v>Piscivores</v>
      </c>
      <c r="BF538" s="2" t="str">
        <f>VLOOKUP(Y538,Spp!B:L,11,FALSE)</f>
        <v>LC</v>
      </c>
    </row>
    <row r="539" spans="1:58">
      <c r="A539" s="2" t="s">
        <v>242</v>
      </c>
      <c r="B539" s="2" t="s">
        <v>41</v>
      </c>
      <c r="C539" s="2" t="s">
        <v>113</v>
      </c>
      <c r="D539" s="2" t="s">
        <v>113</v>
      </c>
      <c r="E539" s="2" t="s">
        <v>1497</v>
      </c>
      <c r="F539" s="2" t="s">
        <v>245</v>
      </c>
      <c r="G539" s="22" t="s">
        <v>1482</v>
      </c>
      <c r="H539" s="22">
        <v>2</v>
      </c>
      <c r="I539" s="9">
        <v>2</v>
      </c>
      <c r="K539" s="2">
        <v>50</v>
      </c>
      <c r="L539" s="11">
        <v>42054</v>
      </c>
      <c r="M539" s="2">
        <v>2015</v>
      </c>
      <c r="N539" s="2" t="s">
        <v>517</v>
      </c>
      <c r="O539" s="2" t="s">
        <v>44</v>
      </c>
      <c r="P539" s="11">
        <v>42074</v>
      </c>
      <c r="Q539" s="9" t="s">
        <v>248</v>
      </c>
      <c r="S539" s="22" t="s">
        <v>516</v>
      </c>
      <c r="T539" s="4" t="s">
        <v>516</v>
      </c>
      <c r="U539" s="4" t="s">
        <v>516</v>
      </c>
      <c r="V539" s="4" t="s">
        <v>516</v>
      </c>
      <c r="W539" s="2">
        <v>10</v>
      </c>
      <c r="X539" s="2" t="s">
        <v>45</v>
      </c>
      <c r="Y539" s="6" t="str">
        <f>VLOOKUP(X539,Spp!A:B,2,FALSE)</f>
        <v>Canthigaster punctatissima</v>
      </c>
      <c r="Z539" s="7">
        <f t="shared" si="56"/>
        <v>1</v>
      </c>
      <c r="AA539" s="2">
        <v>1</v>
      </c>
      <c r="AU539" s="2">
        <f>VLOOKUP(Y539,Spp!B:C,2,FALSE)</f>
        <v>1.9699999999999999E-2</v>
      </c>
      <c r="AV539" s="2">
        <f>VLOOKUP(Y539,Spp!B:D,3,FALSE)</f>
        <v>2.9174000000000002</v>
      </c>
      <c r="AW539" s="2">
        <f t="shared" si="57"/>
        <v>0.28537531735533872</v>
      </c>
      <c r="AX539" s="2">
        <f t="shared" si="58"/>
        <v>5.7075063471067741E-3</v>
      </c>
      <c r="AY539" s="2">
        <f t="shared" si="59"/>
        <v>5.7075063471067743E-2</v>
      </c>
      <c r="AZ539" s="2">
        <f t="shared" si="60"/>
        <v>5.7075063471067742E-5</v>
      </c>
      <c r="BA539" s="2">
        <f t="shared" si="61"/>
        <v>0.1</v>
      </c>
      <c r="BB539" s="2">
        <f t="shared" si="62"/>
        <v>0.02</v>
      </c>
      <c r="BC539" s="2">
        <f>VLOOKUP(Y539,Spp!B:H,7,FALSE)</f>
        <v>3</v>
      </c>
      <c r="BD539" s="5" t="str">
        <f>VLOOKUP(Y539,GFQuimbayo!B:C,2,FALSE)</f>
        <v>IN</v>
      </c>
      <c r="BE539" s="5" t="str">
        <f>VLOOKUP(BD539,GFQuimbayo!E:F,2,FALSE)</f>
        <v>Invertebrivores</v>
      </c>
      <c r="BF539" s="2" t="str">
        <f>VLOOKUP(Y539,Spp!B:L,11,FALSE)</f>
        <v>LC</v>
      </c>
    </row>
    <row r="540" spans="1:58">
      <c r="A540" s="2" t="s">
        <v>242</v>
      </c>
      <c r="B540" s="2" t="s">
        <v>41</v>
      </c>
      <c r="C540" s="2" t="s">
        <v>113</v>
      </c>
      <c r="D540" s="2" t="s">
        <v>113</v>
      </c>
      <c r="E540" s="2" t="s">
        <v>1497</v>
      </c>
      <c r="F540" s="2" t="s">
        <v>245</v>
      </c>
      <c r="G540" s="22" t="s">
        <v>1482</v>
      </c>
      <c r="H540" s="22">
        <v>2</v>
      </c>
      <c r="I540" s="9">
        <v>2</v>
      </c>
      <c r="K540" s="2">
        <v>50</v>
      </c>
      <c r="L540" s="11">
        <v>42054</v>
      </c>
      <c r="M540" s="2">
        <v>2015</v>
      </c>
      <c r="N540" s="2" t="s">
        <v>517</v>
      </c>
      <c r="O540" s="2" t="s">
        <v>44</v>
      </c>
      <c r="P540" s="11">
        <v>42074</v>
      </c>
      <c r="Q540" s="9" t="s">
        <v>248</v>
      </c>
      <c r="S540" s="22" t="s">
        <v>516</v>
      </c>
      <c r="T540" s="4" t="s">
        <v>516</v>
      </c>
      <c r="U540" s="4" t="s">
        <v>516</v>
      </c>
      <c r="V540" s="4" t="s">
        <v>516</v>
      </c>
      <c r="W540" s="2">
        <v>10</v>
      </c>
      <c r="X540" s="2" t="s">
        <v>57</v>
      </c>
      <c r="Y540" s="6" t="str">
        <f>VLOOKUP(X540,Spp!A:B,2,FALSE)</f>
        <v>Serranus psittacinus</v>
      </c>
      <c r="Z540" s="7">
        <f t="shared" si="56"/>
        <v>7</v>
      </c>
      <c r="AA540" s="2">
        <v>2</v>
      </c>
      <c r="AB540" s="2">
        <v>5</v>
      </c>
      <c r="AU540" s="2">
        <f>VLOOKUP(Y540,Spp!B:C,2,FALSE)</f>
        <v>1.9300000000000001E-2</v>
      </c>
      <c r="AV540" s="2">
        <f>VLOOKUP(Y540,Spp!B:D,3,FALSE)</f>
        <v>2.8511000000000002</v>
      </c>
      <c r="AW540" s="2">
        <f t="shared" si="57"/>
        <v>30.685033356547169</v>
      </c>
      <c r="AX540" s="2">
        <f t="shared" si="58"/>
        <v>0.6137006671309434</v>
      </c>
      <c r="AY540" s="2">
        <f t="shared" si="59"/>
        <v>6.1370066713094342</v>
      </c>
      <c r="AZ540" s="2">
        <f t="shared" si="60"/>
        <v>6.1370066713094338E-3</v>
      </c>
      <c r="BA540" s="2">
        <f t="shared" si="61"/>
        <v>0.7</v>
      </c>
      <c r="BB540" s="2">
        <f t="shared" si="62"/>
        <v>0.14000000000000001</v>
      </c>
      <c r="BC540" s="2">
        <f>VLOOKUP(Y540,Spp!B:H,7,FALSE)</f>
        <v>3.6</v>
      </c>
      <c r="BD540" s="5" t="str">
        <f>VLOOKUP(Y540,GFQuimbayo!B:C,2,FALSE)</f>
        <v>PS</v>
      </c>
      <c r="BE540" s="5" t="str">
        <f>VLOOKUP(BD540,GFQuimbayo!E:F,2,FALSE)</f>
        <v>Piscivores</v>
      </c>
      <c r="BF540" s="2" t="str">
        <f>VLOOKUP(Y540,Spp!B:L,11,FALSE)</f>
        <v>LC</v>
      </c>
    </row>
    <row r="541" spans="1:58">
      <c r="A541" s="2" t="s">
        <v>242</v>
      </c>
      <c r="B541" s="2" t="s">
        <v>41</v>
      </c>
      <c r="C541" s="2" t="s">
        <v>113</v>
      </c>
      <c r="D541" s="2" t="s">
        <v>113</v>
      </c>
      <c r="E541" s="2" t="s">
        <v>1497</v>
      </c>
      <c r="F541" s="2" t="s">
        <v>245</v>
      </c>
      <c r="G541" s="22" t="s">
        <v>1482</v>
      </c>
      <c r="H541" s="22">
        <v>2</v>
      </c>
      <c r="I541" s="9">
        <v>2</v>
      </c>
      <c r="K541" s="2">
        <v>50</v>
      </c>
      <c r="L541" s="11">
        <v>42054</v>
      </c>
      <c r="M541" s="2">
        <v>2015</v>
      </c>
      <c r="N541" s="2" t="s">
        <v>517</v>
      </c>
      <c r="O541" s="2" t="s">
        <v>44</v>
      </c>
      <c r="P541" s="11">
        <v>42074</v>
      </c>
      <c r="Q541" s="9" t="s">
        <v>248</v>
      </c>
      <c r="S541" s="22" t="s">
        <v>516</v>
      </c>
      <c r="T541" s="4" t="s">
        <v>516</v>
      </c>
      <c r="U541" s="4" t="s">
        <v>516</v>
      </c>
      <c r="V541" s="4" t="s">
        <v>516</v>
      </c>
      <c r="W541" s="2">
        <v>10</v>
      </c>
      <c r="X541" s="2" t="s">
        <v>266</v>
      </c>
      <c r="Y541" s="6" t="str">
        <f>VLOOKUP(X541,Spp!A:B,2,FALSE)</f>
        <v>Halichoeres dispilus</v>
      </c>
      <c r="Z541" s="7">
        <f t="shared" si="56"/>
        <v>3</v>
      </c>
      <c r="AA541" s="2">
        <v>2</v>
      </c>
      <c r="AB541" s="2">
        <v>1</v>
      </c>
      <c r="AU541" s="2">
        <f>VLOOKUP(Y541,Spp!B:C,2,FALSE)</f>
        <v>1.26E-2</v>
      </c>
      <c r="AV541" s="2">
        <f>VLOOKUP(Y541,Spp!B:D,3,FALSE)</f>
        <v>3.0672999999999999</v>
      </c>
      <c r="AW541" s="2">
        <f t="shared" si="57"/>
        <v>6.5063933224110659</v>
      </c>
      <c r="AX541" s="2">
        <f t="shared" si="58"/>
        <v>0.13012786644822133</v>
      </c>
      <c r="AY541" s="2">
        <f t="shared" si="59"/>
        <v>1.3012786644822132</v>
      </c>
      <c r="AZ541" s="2">
        <f t="shared" si="60"/>
        <v>1.3012786644822133E-3</v>
      </c>
      <c r="BA541" s="2">
        <f t="shared" si="61"/>
        <v>0.3</v>
      </c>
      <c r="BB541" s="2">
        <f t="shared" si="62"/>
        <v>0.06</v>
      </c>
      <c r="BC541" s="2">
        <f>VLOOKUP(Y541,Spp!B:H,7,FALSE)</f>
        <v>3.9</v>
      </c>
      <c r="BD541" s="5" t="str">
        <f>VLOOKUP(Y541,GFQuimbayo!B:C,2,FALSE)</f>
        <v>IN</v>
      </c>
      <c r="BE541" s="5" t="str">
        <f>VLOOKUP(BD541,GFQuimbayo!E:F,2,FALSE)</f>
        <v>Invertebrivores</v>
      </c>
      <c r="BF541" s="2" t="str">
        <f>VLOOKUP(Y541,Spp!B:L,11,FALSE)</f>
        <v>LC</v>
      </c>
    </row>
    <row r="542" spans="1:58">
      <c r="A542" s="2" t="s">
        <v>242</v>
      </c>
      <c r="B542" s="2" t="s">
        <v>41</v>
      </c>
      <c r="C542" s="2" t="s">
        <v>113</v>
      </c>
      <c r="D542" s="2" t="s">
        <v>113</v>
      </c>
      <c r="E542" s="2" t="s">
        <v>1497</v>
      </c>
      <c r="F542" s="2" t="s">
        <v>245</v>
      </c>
      <c r="G542" s="22" t="s">
        <v>1482</v>
      </c>
      <c r="H542" s="22">
        <v>2</v>
      </c>
      <c r="I542" s="9">
        <v>2</v>
      </c>
      <c r="K542" s="2">
        <v>50</v>
      </c>
      <c r="L542" s="11">
        <v>42054</v>
      </c>
      <c r="M542" s="2">
        <v>2015</v>
      </c>
      <c r="N542" s="2" t="s">
        <v>517</v>
      </c>
      <c r="O542" s="2" t="s">
        <v>44</v>
      </c>
      <c r="P542" s="11">
        <v>42074</v>
      </c>
      <c r="Q542" s="9" t="s">
        <v>248</v>
      </c>
      <c r="S542" s="22" t="s">
        <v>516</v>
      </c>
      <c r="T542" s="4" t="s">
        <v>516</v>
      </c>
      <c r="U542" s="4" t="s">
        <v>516</v>
      </c>
      <c r="V542" s="4" t="s">
        <v>516</v>
      </c>
      <c r="W542" s="2">
        <v>10</v>
      </c>
      <c r="X542" s="2" t="s">
        <v>97</v>
      </c>
      <c r="Y542" s="6" t="str">
        <f>VLOOKUP(X542,Spp!A:B,2,FALSE)</f>
        <v>Plagiotremus azaleus</v>
      </c>
      <c r="Z542" s="7">
        <f t="shared" si="56"/>
        <v>1</v>
      </c>
      <c r="AA542" s="2">
        <v>1</v>
      </c>
      <c r="AU542" s="2">
        <f>VLOOKUP(Y542,Spp!B:C,2,FALSE)</f>
        <v>4.5999999999999999E-3</v>
      </c>
      <c r="AV542" s="2">
        <f>VLOOKUP(Y542,Spp!B:D,3,FALSE)</f>
        <v>3.1387999999999998</v>
      </c>
      <c r="AW542" s="2">
        <f t="shared" si="57"/>
        <v>8.1622883091650902E-2</v>
      </c>
      <c r="AX542" s="2">
        <f t="shared" si="58"/>
        <v>1.632457661833018E-3</v>
      </c>
      <c r="AY542" s="2">
        <f t="shared" si="59"/>
        <v>1.6324576618330179E-2</v>
      </c>
      <c r="AZ542" s="2">
        <f t="shared" si="60"/>
        <v>1.6324576618330179E-5</v>
      </c>
      <c r="BA542" s="2">
        <f t="shared" si="61"/>
        <v>0.1</v>
      </c>
      <c r="BB542" s="2">
        <f t="shared" si="62"/>
        <v>0.02</v>
      </c>
      <c r="BC542" s="2">
        <f>VLOOKUP(Y542,Spp!B:H,7,FALSE)</f>
        <v>4</v>
      </c>
      <c r="BD542" s="5" t="str">
        <f>VLOOKUP(Y542,GFQuimbayo!B:C,2,FALSE)</f>
        <v>PS</v>
      </c>
      <c r="BE542" s="5" t="str">
        <f>VLOOKUP(BD542,GFQuimbayo!E:F,2,FALSE)</f>
        <v>Piscivores</v>
      </c>
      <c r="BF542" s="2" t="str">
        <f>VLOOKUP(Y542,Spp!B:L,11,FALSE)</f>
        <v>LC</v>
      </c>
    </row>
    <row r="543" spans="1:58">
      <c r="A543" s="2" t="s">
        <v>242</v>
      </c>
      <c r="B543" s="2" t="s">
        <v>41</v>
      </c>
      <c r="C543" s="2" t="s">
        <v>113</v>
      </c>
      <c r="D543" s="2" t="s">
        <v>113</v>
      </c>
      <c r="E543" s="2" t="s">
        <v>1497</v>
      </c>
      <c r="F543" s="2" t="s">
        <v>245</v>
      </c>
      <c r="G543" s="22" t="s">
        <v>1482</v>
      </c>
      <c r="H543" s="22">
        <v>2</v>
      </c>
      <c r="I543" s="9">
        <v>2</v>
      </c>
      <c r="K543" s="2">
        <v>50</v>
      </c>
      <c r="L543" s="11">
        <v>42054</v>
      </c>
      <c r="M543" s="2">
        <v>2015</v>
      </c>
      <c r="N543" s="2" t="s">
        <v>517</v>
      </c>
      <c r="O543" s="2" t="s">
        <v>44</v>
      </c>
      <c r="P543" s="11">
        <v>42074</v>
      </c>
      <c r="Q543" s="9" t="s">
        <v>248</v>
      </c>
      <c r="S543" s="22" t="s">
        <v>516</v>
      </c>
      <c r="T543" s="4" t="s">
        <v>516</v>
      </c>
      <c r="U543" s="4" t="s">
        <v>516</v>
      </c>
      <c r="V543" s="4" t="s">
        <v>516</v>
      </c>
      <c r="W543" s="2">
        <v>10</v>
      </c>
      <c r="X543" s="2" t="s">
        <v>125</v>
      </c>
      <c r="Y543" s="6" t="str">
        <f>VLOOKUP(X543,Spp!A:B,2,FALSE)</f>
        <v>Diodon holocanthus</v>
      </c>
      <c r="Z543" s="7">
        <f t="shared" si="56"/>
        <v>1</v>
      </c>
      <c r="AB543" s="2">
        <v>1</v>
      </c>
      <c r="AU543" s="2">
        <f>VLOOKUP(Y543,Spp!B:C,2,FALSE)</f>
        <v>2.1899999999999999E-2</v>
      </c>
      <c r="AV543" s="2">
        <f>VLOOKUP(Y543,Spp!B:D,3,FALSE)</f>
        <v>3</v>
      </c>
      <c r="AW543" s="2">
        <f t="shared" si="57"/>
        <v>9.2390624999999993</v>
      </c>
      <c r="AX543" s="2">
        <f t="shared" si="58"/>
        <v>0.18478124999999998</v>
      </c>
      <c r="AY543" s="2">
        <f t="shared" si="59"/>
        <v>1.8478124999999999</v>
      </c>
      <c r="AZ543" s="2">
        <f t="shared" si="60"/>
        <v>1.8478124999999998E-3</v>
      </c>
      <c r="BA543" s="2">
        <f t="shared" si="61"/>
        <v>0.1</v>
      </c>
      <c r="BB543" s="2">
        <f t="shared" si="62"/>
        <v>0.02</v>
      </c>
      <c r="BC543" s="2">
        <f>VLOOKUP(Y543,Spp!B:H,7,FALSE)</f>
        <v>3.3</v>
      </c>
      <c r="BD543" s="5" t="str">
        <f>VLOOKUP(Y543,GFQuimbayo!B:C,2,FALSE)</f>
        <v>IN</v>
      </c>
      <c r="BE543" s="5" t="str">
        <f>VLOOKUP(BD543,GFQuimbayo!E:F,2,FALSE)</f>
        <v>Invertebrivores</v>
      </c>
      <c r="BF543" s="2" t="str">
        <f>VLOOKUP(Y543,Spp!B:L,11,FALSE)</f>
        <v>NE</v>
      </c>
    </row>
    <row r="544" spans="1:58">
      <c r="A544" s="2" t="s">
        <v>242</v>
      </c>
      <c r="B544" s="2" t="s">
        <v>41</v>
      </c>
      <c r="C544" s="2" t="s">
        <v>113</v>
      </c>
      <c r="D544" s="2" t="s">
        <v>113</v>
      </c>
      <c r="E544" s="2" t="s">
        <v>1497</v>
      </c>
      <c r="F544" s="2" t="s">
        <v>245</v>
      </c>
      <c r="G544" s="22" t="s">
        <v>1482</v>
      </c>
      <c r="H544" s="22">
        <v>3</v>
      </c>
      <c r="I544" s="9">
        <v>3</v>
      </c>
      <c r="K544" s="2">
        <v>50</v>
      </c>
      <c r="L544" s="11">
        <v>42054</v>
      </c>
      <c r="M544" s="2">
        <v>2015</v>
      </c>
      <c r="N544" s="2" t="s">
        <v>517</v>
      </c>
      <c r="O544" s="2" t="s">
        <v>44</v>
      </c>
      <c r="P544" s="11">
        <v>42074</v>
      </c>
      <c r="Q544" s="9" t="s">
        <v>248</v>
      </c>
      <c r="S544" s="22" t="s">
        <v>516</v>
      </c>
      <c r="T544" s="4" t="s">
        <v>516</v>
      </c>
      <c r="U544" s="4" t="s">
        <v>516</v>
      </c>
      <c r="V544" s="4" t="s">
        <v>516</v>
      </c>
      <c r="W544" s="2">
        <v>10</v>
      </c>
      <c r="X544" s="2" t="s">
        <v>57</v>
      </c>
      <c r="Y544" s="6" t="str">
        <f>VLOOKUP(X544,Spp!A:B,2,FALSE)</f>
        <v>Serranus psittacinus</v>
      </c>
      <c r="Z544" s="7">
        <f t="shared" si="56"/>
        <v>10</v>
      </c>
      <c r="AA544" s="2">
        <v>4</v>
      </c>
      <c r="AB544" s="2">
        <v>6</v>
      </c>
      <c r="AU544" s="2">
        <f>VLOOKUP(Y544,Spp!B:C,2,FALSE)</f>
        <v>1.9300000000000001E-2</v>
      </c>
      <c r="AV544" s="2">
        <f>VLOOKUP(Y544,Spp!B:D,3,FALSE)</f>
        <v>2.8511000000000002</v>
      </c>
      <c r="AW544" s="2">
        <f t="shared" si="57"/>
        <v>37.24300314865976</v>
      </c>
      <c r="AX544" s="2">
        <f t="shared" si="58"/>
        <v>0.74486006297319518</v>
      </c>
      <c r="AY544" s="2">
        <f t="shared" si="59"/>
        <v>7.4486006297319518</v>
      </c>
      <c r="AZ544" s="2">
        <f t="shared" si="60"/>
        <v>7.448600629731952E-3</v>
      </c>
      <c r="BA544" s="2">
        <f t="shared" si="61"/>
        <v>1</v>
      </c>
      <c r="BB544" s="2">
        <f t="shared" si="62"/>
        <v>0.2</v>
      </c>
      <c r="BC544" s="2">
        <f>VLOOKUP(Y544,Spp!B:H,7,FALSE)</f>
        <v>3.6</v>
      </c>
      <c r="BD544" s="5" t="str">
        <f>VLOOKUP(Y544,GFQuimbayo!B:C,2,FALSE)</f>
        <v>PS</v>
      </c>
      <c r="BE544" s="5" t="str">
        <f>VLOOKUP(BD544,GFQuimbayo!E:F,2,FALSE)</f>
        <v>Piscivores</v>
      </c>
      <c r="BF544" s="2" t="str">
        <f>VLOOKUP(Y544,Spp!B:L,11,FALSE)</f>
        <v>LC</v>
      </c>
    </row>
    <row r="545" spans="1:58">
      <c r="A545" s="2" t="s">
        <v>242</v>
      </c>
      <c r="B545" s="2" t="s">
        <v>41</v>
      </c>
      <c r="C545" s="2" t="s">
        <v>113</v>
      </c>
      <c r="D545" s="2" t="s">
        <v>113</v>
      </c>
      <c r="E545" s="2" t="s">
        <v>1497</v>
      </c>
      <c r="F545" s="2" t="s">
        <v>245</v>
      </c>
      <c r="G545" s="22" t="s">
        <v>1482</v>
      </c>
      <c r="H545" s="22">
        <v>3</v>
      </c>
      <c r="I545" s="9">
        <v>3</v>
      </c>
      <c r="K545" s="2">
        <v>50</v>
      </c>
      <c r="L545" s="11">
        <v>42054</v>
      </c>
      <c r="M545" s="2">
        <v>2015</v>
      </c>
      <c r="N545" s="2" t="s">
        <v>517</v>
      </c>
      <c r="O545" s="2" t="s">
        <v>44</v>
      </c>
      <c r="P545" s="11">
        <v>42074</v>
      </c>
      <c r="Q545" s="9" t="s">
        <v>248</v>
      </c>
      <c r="S545" s="22" t="s">
        <v>516</v>
      </c>
      <c r="T545" s="4" t="s">
        <v>516</v>
      </c>
      <c r="U545" s="4" t="s">
        <v>516</v>
      </c>
      <c r="V545" s="4" t="s">
        <v>516</v>
      </c>
      <c r="W545" s="2">
        <v>10</v>
      </c>
      <c r="X545" s="2" t="s">
        <v>266</v>
      </c>
      <c r="Y545" s="6" t="str">
        <f>VLOOKUP(X545,Spp!A:B,2,FALSE)</f>
        <v>Halichoeres dispilus</v>
      </c>
      <c r="Z545" s="7">
        <f t="shared" si="56"/>
        <v>41</v>
      </c>
      <c r="AA545" s="2">
        <v>11</v>
      </c>
      <c r="AB545" s="2">
        <v>30</v>
      </c>
      <c r="AU545" s="2">
        <f>VLOOKUP(Y545,Spp!B:C,2,FALSE)</f>
        <v>1.26E-2</v>
      </c>
      <c r="AV545" s="2">
        <f>VLOOKUP(Y545,Spp!B:D,3,FALSE)</f>
        <v>3.0672999999999999</v>
      </c>
      <c r="AW545" s="2">
        <f t="shared" si="57"/>
        <v>184.93131174416393</v>
      </c>
      <c r="AX545" s="2">
        <f t="shared" si="58"/>
        <v>3.6986262348832786</v>
      </c>
      <c r="AY545" s="2">
        <f t="shared" si="59"/>
        <v>36.986262348832788</v>
      </c>
      <c r="AZ545" s="2">
        <f t="shared" si="60"/>
        <v>3.6986262348832788E-2</v>
      </c>
      <c r="BA545" s="2">
        <f t="shared" si="61"/>
        <v>4.0999999999999996</v>
      </c>
      <c r="BB545" s="2">
        <f t="shared" si="62"/>
        <v>0.82</v>
      </c>
      <c r="BC545" s="2">
        <f>VLOOKUP(Y545,Spp!B:H,7,FALSE)</f>
        <v>3.9</v>
      </c>
      <c r="BD545" s="5" t="str">
        <f>VLOOKUP(Y545,GFQuimbayo!B:C,2,FALSE)</f>
        <v>IN</v>
      </c>
      <c r="BE545" s="5" t="str">
        <f>VLOOKUP(BD545,GFQuimbayo!E:F,2,FALSE)</f>
        <v>Invertebrivores</v>
      </c>
      <c r="BF545" s="2" t="str">
        <f>VLOOKUP(Y545,Spp!B:L,11,FALSE)</f>
        <v>LC</v>
      </c>
    </row>
    <row r="546" spans="1:58">
      <c r="A546" s="2" t="s">
        <v>242</v>
      </c>
      <c r="B546" s="2" t="s">
        <v>41</v>
      </c>
      <c r="C546" s="2" t="s">
        <v>113</v>
      </c>
      <c r="D546" s="2" t="s">
        <v>113</v>
      </c>
      <c r="E546" s="2" t="s">
        <v>1497</v>
      </c>
      <c r="F546" s="2" t="s">
        <v>245</v>
      </c>
      <c r="G546" s="22" t="s">
        <v>1482</v>
      </c>
      <c r="H546" s="22">
        <v>3</v>
      </c>
      <c r="I546" s="9">
        <v>3</v>
      </c>
      <c r="K546" s="2">
        <v>50</v>
      </c>
      <c r="L546" s="11">
        <v>42054</v>
      </c>
      <c r="M546" s="2">
        <v>2015</v>
      </c>
      <c r="N546" s="2" t="s">
        <v>517</v>
      </c>
      <c r="O546" s="2" t="s">
        <v>44</v>
      </c>
      <c r="P546" s="11">
        <v>42074</v>
      </c>
      <c r="Q546" s="9" t="s">
        <v>248</v>
      </c>
      <c r="S546" s="22" t="s">
        <v>516</v>
      </c>
      <c r="T546" s="4" t="s">
        <v>516</v>
      </c>
      <c r="U546" s="4" t="s">
        <v>516</v>
      </c>
      <c r="V546" s="4" t="s">
        <v>516</v>
      </c>
      <c r="W546" s="2">
        <v>10</v>
      </c>
      <c r="X546" s="2" t="s">
        <v>97</v>
      </c>
      <c r="Y546" s="6" t="str">
        <f>VLOOKUP(X546,Spp!A:B,2,FALSE)</f>
        <v>Plagiotremus azaleus</v>
      </c>
      <c r="Z546" s="7">
        <f t="shared" si="56"/>
        <v>2</v>
      </c>
      <c r="AA546" s="2">
        <v>2</v>
      </c>
      <c r="AU546" s="2">
        <f>VLOOKUP(Y546,Spp!B:C,2,FALSE)</f>
        <v>4.5999999999999999E-3</v>
      </c>
      <c r="AV546" s="2">
        <f>VLOOKUP(Y546,Spp!B:D,3,FALSE)</f>
        <v>3.1387999999999998</v>
      </c>
      <c r="AW546" s="2">
        <f t="shared" si="57"/>
        <v>0.1632457661833018</v>
      </c>
      <c r="AX546" s="2">
        <f t="shared" si="58"/>
        <v>3.264915323666036E-3</v>
      </c>
      <c r="AY546" s="2">
        <f t="shared" si="59"/>
        <v>3.2649153236660358E-2</v>
      </c>
      <c r="AZ546" s="2">
        <f t="shared" si="60"/>
        <v>3.2649153236660359E-5</v>
      </c>
      <c r="BA546" s="2">
        <f t="shared" si="61"/>
        <v>0.2</v>
      </c>
      <c r="BB546" s="2">
        <f t="shared" si="62"/>
        <v>0.04</v>
      </c>
      <c r="BC546" s="2">
        <f>VLOOKUP(Y546,Spp!B:H,7,FALSE)</f>
        <v>4</v>
      </c>
      <c r="BD546" s="5" t="str">
        <f>VLOOKUP(Y546,GFQuimbayo!B:C,2,FALSE)</f>
        <v>PS</v>
      </c>
      <c r="BE546" s="5" t="str">
        <f>VLOOKUP(BD546,GFQuimbayo!E:F,2,FALSE)</f>
        <v>Piscivores</v>
      </c>
      <c r="BF546" s="2" t="str">
        <f>VLOOKUP(Y546,Spp!B:L,11,FALSE)</f>
        <v>LC</v>
      </c>
    </row>
    <row r="547" spans="1:58">
      <c r="A547" s="2" t="s">
        <v>242</v>
      </c>
      <c r="B547" s="2" t="s">
        <v>41</v>
      </c>
      <c r="C547" s="2" t="s">
        <v>113</v>
      </c>
      <c r="D547" s="2" t="s">
        <v>113</v>
      </c>
      <c r="E547" s="2" t="s">
        <v>1497</v>
      </c>
      <c r="F547" s="2" t="s">
        <v>245</v>
      </c>
      <c r="G547" s="22" t="s">
        <v>1482</v>
      </c>
      <c r="H547" s="22">
        <v>3</v>
      </c>
      <c r="I547" s="9">
        <v>3</v>
      </c>
      <c r="K547" s="2">
        <v>50</v>
      </c>
      <c r="L547" s="11">
        <v>42054</v>
      </c>
      <c r="M547" s="2">
        <v>2015</v>
      </c>
      <c r="N547" s="2" t="s">
        <v>517</v>
      </c>
      <c r="O547" s="2" t="s">
        <v>44</v>
      </c>
      <c r="P547" s="11">
        <v>42074</v>
      </c>
      <c r="Q547" s="9" t="s">
        <v>248</v>
      </c>
      <c r="S547" s="22" t="s">
        <v>516</v>
      </c>
      <c r="T547" s="4" t="s">
        <v>516</v>
      </c>
      <c r="U547" s="4" t="s">
        <v>516</v>
      </c>
      <c r="V547" s="4" t="s">
        <v>516</v>
      </c>
      <c r="W547" s="2">
        <v>10</v>
      </c>
      <c r="X547" s="2" t="s">
        <v>125</v>
      </c>
      <c r="Y547" s="6" t="str">
        <f>VLOOKUP(X547,Spp!A:B,2,FALSE)</f>
        <v>Diodon holocanthus</v>
      </c>
      <c r="Z547" s="7">
        <f t="shared" si="56"/>
        <v>2</v>
      </c>
      <c r="AA547" s="2">
        <v>1</v>
      </c>
      <c r="AD547" s="2">
        <v>1</v>
      </c>
      <c r="AU547" s="2">
        <f>VLOOKUP(Y547,Spp!B:C,2,FALSE)</f>
        <v>2.1899999999999999E-2</v>
      </c>
      <c r="AV547" s="2">
        <f>VLOOKUP(Y547,Spp!B:D,3,FALSE)</f>
        <v>3</v>
      </c>
      <c r="AW547" s="2">
        <f t="shared" si="57"/>
        <v>117.71249999999999</v>
      </c>
      <c r="AX547" s="2">
        <f t="shared" si="58"/>
        <v>2.35425</v>
      </c>
      <c r="AY547" s="2">
        <f t="shared" si="59"/>
        <v>23.5425</v>
      </c>
      <c r="AZ547" s="2">
        <f t="shared" si="60"/>
        <v>2.3542500000000001E-2</v>
      </c>
      <c r="BA547" s="2">
        <f t="shared" si="61"/>
        <v>0.2</v>
      </c>
      <c r="BB547" s="2">
        <f t="shared" si="62"/>
        <v>0.04</v>
      </c>
      <c r="BC547" s="2">
        <f>VLOOKUP(Y547,Spp!B:H,7,FALSE)</f>
        <v>3.3</v>
      </c>
      <c r="BD547" s="5" t="str">
        <f>VLOOKUP(Y547,GFQuimbayo!B:C,2,FALSE)</f>
        <v>IN</v>
      </c>
      <c r="BE547" s="5" t="str">
        <f>VLOOKUP(BD547,GFQuimbayo!E:F,2,FALSE)</f>
        <v>Invertebrivores</v>
      </c>
      <c r="BF547" s="2" t="str">
        <f>VLOOKUP(Y547,Spp!B:L,11,FALSE)</f>
        <v>NE</v>
      </c>
    </row>
    <row r="548" spans="1:58">
      <c r="A548" s="2" t="s">
        <v>242</v>
      </c>
      <c r="B548" s="2" t="s">
        <v>41</v>
      </c>
      <c r="C548" s="2" t="s">
        <v>113</v>
      </c>
      <c r="D548" s="2" t="s">
        <v>113</v>
      </c>
      <c r="E548" s="2" t="s">
        <v>1497</v>
      </c>
      <c r="F548" s="2" t="s">
        <v>245</v>
      </c>
      <c r="G548" s="22" t="s">
        <v>1482</v>
      </c>
      <c r="H548" s="22">
        <v>3</v>
      </c>
      <c r="I548" s="9">
        <v>3</v>
      </c>
      <c r="K548" s="2">
        <v>50</v>
      </c>
      <c r="L548" s="11">
        <v>42054</v>
      </c>
      <c r="M548" s="2">
        <v>2015</v>
      </c>
      <c r="N548" s="2" t="s">
        <v>517</v>
      </c>
      <c r="O548" s="2" t="s">
        <v>44</v>
      </c>
      <c r="P548" s="11">
        <v>42074</v>
      </c>
      <c r="Q548" s="9" t="s">
        <v>248</v>
      </c>
      <c r="S548" s="22" t="s">
        <v>516</v>
      </c>
      <c r="T548" s="4" t="s">
        <v>516</v>
      </c>
      <c r="U548" s="4" t="s">
        <v>516</v>
      </c>
      <c r="V548" s="4" t="s">
        <v>516</v>
      </c>
      <c r="W548" s="2">
        <v>10</v>
      </c>
      <c r="X548" s="2" t="s">
        <v>70</v>
      </c>
      <c r="Y548" s="6" t="str">
        <f>VLOOKUP(X548,Spp!A:B,2,FALSE)</f>
        <v>Chaetodon humeralis</v>
      </c>
      <c r="Z548" s="7">
        <f t="shared" si="56"/>
        <v>1</v>
      </c>
      <c r="AA548" s="2">
        <v>1</v>
      </c>
      <c r="AU548" s="2">
        <f>VLOOKUP(Y548,Spp!B:C,2,FALSE)</f>
        <v>2.9600000000000001E-2</v>
      </c>
      <c r="AV548" s="2">
        <f>VLOOKUP(Y548,Spp!B:D,3,FALSE)</f>
        <v>2.9895</v>
      </c>
      <c r="AW548" s="2">
        <f t="shared" si="57"/>
        <v>0.45807160022648979</v>
      </c>
      <c r="AX548" s="2">
        <f t="shared" si="58"/>
        <v>9.1614320045297955E-3</v>
      </c>
      <c r="AY548" s="2">
        <f t="shared" si="59"/>
        <v>9.1614320045297959E-2</v>
      </c>
      <c r="AZ548" s="2">
        <f t="shared" si="60"/>
        <v>9.1614320045297956E-5</v>
      </c>
      <c r="BA548" s="2">
        <f t="shared" si="61"/>
        <v>0.1</v>
      </c>
      <c r="BB548" s="2">
        <f t="shared" si="62"/>
        <v>0.02</v>
      </c>
      <c r="BC548" s="2">
        <f>VLOOKUP(Y548,Spp!B:H,7,FALSE)</f>
        <v>2.7</v>
      </c>
      <c r="BD548" s="5" t="str">
        <f>VLOOKUP(Y548,GFQuimbayo!B:C,2,FALSE)</f>
        <v>OM</v>
      </c>
      <c r="BE548" s="5" t="str">
        <f>VLOOKUP(BD548,GFQuimbayo!E:F,2,FALSE)</f>
        <v>Omnivores</v>
      </c>
      <c r="BF548" s="2" t="str">
        <f>VLOOKUP(Y548,Spp!B:L,11,FALSE)</f>
        <v>LC</v>
      </c>
    </row>
    <row r="549" spans="1:58">
      <c r="A549" s="2" t="s">
        <v>242</v>
      </c>
      <c r="B549" s="2" t="s">
        <v>41</v>
      </c>
      <c r="C549" s="2" t="s">
        <v>508</v>
      </c>
      <c r="D549" s="2" t="s">
        <v>508</v>
      </c>
      <c r="E549" s="2" t="s">
        <v>1499</v>
      </c>
      <c r="F549" s="2" t="s">
        <v>244</v>
      </c>
      <c r="H549" s="22">
        <v>1</v>
      </c>
      <c r="I549" s="9">
        <v>1</v>
      </c>
      <c r="K549" s="2">
        <v>20</v>
      </c>
      <c r="L549" s="11">
        <v>42220</v>
      </c>
      <c r="M549" s="2">
        <v>2015</v>
      </c>
      <c r="N549" s="2" t="s">
        <v>517</v>
      </c>
      <c r="O549" s="2" t="s">
        <v>136</v>
      </c>
      <c r="P549" s="11">
        <v>43258</v>
      </c>
      <c r="Q549" s="9">
        <v>7</v>
      </c>
      <c r="R549" s="2" t="s">
        <v>249</v>
      </c>
      <c r="S549" s="22" t="s">
        <v>516</v>
      </c>
      <c r="T549" s="4" t="s">
        <v>516</v>
      </c>
      <c r="U549" s="4" t="s">
        <v>516</v>
      </c>
      <c r="V549" s="4" t="s">
        <v>516</v>
      </c>
      <c r="W549" s="2">
        <v>10</v>
      </c>
      <c r="X549" s="4" t="s">
        <v>295</v>
      </c>
      <c r="Y549" s="6" t="str">
        <f>VLOOKUP(X549,Spp!A:B,2,FALSE)</f>
        <v>Cephalopholis panamensis</v>
      </c>
      <c r="Z549" s="7">
        <f t="shared" si="56"/>
        <v>11</v>
      </c>
      <c r="AE549" s="2">
        <v>11</v>
      </c>
      <c r="AU549" s="2">
        <f>VLOOKUP(Y549,Spp!B:C,2,FALSE)</f>
        <v>2.1700000000000001E-2</v>
      </c>
      <c r="AV549" s="2">
        <f>VLOOKUP(Y549,Spp!B:D,3,FALSE)</f>
        <v>3.0350000000000001</v>
      </c>
      <c r="AW549" s="2">
        <f t="shared" si="57"/>
        <v>4174.4603975561977</v>
      </c>
      <c r="AX549" s="2">
        <f t="shared" si="58"/>
        <v>208.72301987780989</v>
      </c>
      <c r="AY549" s="2">
        <f t="shared" si="59"/>
        <v>2087.2301987780988</v>
      </c>
      <c r="AZ549" s="2">
        <f t="shared" si="60"/>
        <v>2.0872301987780988</v>
      </c>
      <c r="BA549" s="2">
        <f t="shared" si="61"/>
        <v>1.1000000000000001</v>
      </c>
      <c r="BB549" s="2">
        <f t="shared" si="62"/>
        <v>0.55000000000000004</v>
      </c>
      <c r="BC549" s="2">
        <f>VLOOKUP(Y549,Spp!B:H,7,FALSE)</f>
        <v>4</v>
      </c>
      <c r="BD549" s="5" t="str">
        <f>VLOOKUP(Y549,GFQuimbayo!B:C,2,FALSE)</f>
        <v>PS</v>
      </c>
      <c r="BE549" s="5" t="str">
        <f>VLOOKUP(BD549,GFQuimbayo!E:F,2,FALSE)</f>
        <v>Piscivores</v>
      </c>
      <c r="BF549" s="2" t="str">
        <f>VLOOKUP(Y549,Spp!B:L,11,FALSE)</f>
        <v>LC</v>
      </c>
    </row>
    <row r="550" spans="1:58">
      <c r="A550" s="2" t="s">
        <v>242</v>
      </c>
      <c r="B550" s="2" t="s">
        <v>41</v>
      </c>
      <c r="C550" s="2" t="s">
        <v>508</v>
      </c>
      <c r="D550" s="2" t="s">
        <v>508</v>
      </c>
      <c r="E550" s="2" t="s">
        <v>1499</v>
      </c>
      <c r="F550" s="2" t="s">
        <v>244</v>
      </c>
      <c r="H550" s="22">
        <v>1</v>
      </c>
      <c r="I550" s="9">
        <v>1</v>
      </c>
      <c r="K550" s="2">
        <v>20</v>
      </c>
      <c r="L550" s="11">
        <v>42220</v>
      </c>
      <c r="M550" s="2">
        <v>2015</v>
      </c>
      <c r="N550" s="2" t="s">
        <v>517</v>
      </c>
      <c r="O550" s="2" t="s">
        <v>136</v>
      </c>
      <c r="P550" s="11">
        <v>43258</v>
      </c>
      <c r="Q550" s="9">
        <v>7</v>
      </c>
      <c r="R550" s="2" t="s">
        <v>249</v>
      </c>
      <c r="S550" s="22" t="s">
        <v>516</v>
      </c>
      <c r="T550" s="4" t="s">
        <v>516</v>
      </c>
      <c r="U550" s="4" t="s">
        <v>516</v>
      </c>
      <c r="V550" s="4" t="s">
        <v>516</v>
      </c>
      <c r="W550" s="2">
        <v>10</v>
      </c>
      <c r="X550" s="4" t="s">
        <v>275</v>
      </c>
      <c r="Y550" s="6" t="str">
        <f>VLOOKUP(X550,Spp!A:B,2,FALSE)</f>
        <v>Chilomycterus reticulatus</v>
      </c>
      <c r="Z550" s="7">
        <f t="shared" si="56"/>
        <v>1</v>
      </c>
      <c r="AF550" s="2">
        <v>1</v>
      </c>
      <c r="AU550" s="2">
        <f>VLOOKUP(Y550,Spp!B:C,2,FALSE)</f>
        <v>0.28499999999999998</v>
      </c>
      <c r="AV550" s="2">
        <f>VLOOKUP(Y550,Spp!B:D,3,FALSE)</f>
        <v>2.3450000000000002</v>
      </c>
      <c r="AW550" s="2">
        <f t="shared" si="57"/>
        <v>1190.376717670676</v>
      </c>
      <c r="AX550" s="2">
        <f t="shared" si="58"/>
        <v>59.518835883533804</v>
      </c>
      <c r="AY550" s="2">
        <f t="shared" si="59"/>
        <v>595.18835883533802</v>
      </c>
      <c r="AZ550" s="2">
        <f t="shared" si="60"/>
        <v>0.59518835883533805</v>
      </c>
      <c r="BA550" s="2">
        <f t="shared" si="61"/>
        <v>0.1</v>
      </c>
      <c r="BB550" s="2">
        <f t="shared" si="62"/>
        <v>0.05</v>
      </c>
      <c r="BC550" s="2">
        <f>VLOOKUP(Y550,Spp!B:H,7,FALSE)</f>
        <v>3.5</v>
      </c>
      <c r="BD550" s="5" t="str">
        <f>VLOOKUP(Y550,GFQuimbayo!B:C,2,FALSE)</f>
        <v>IN</v>
      </c>
      <c r="BE550" s="5" t="str">
        <f>VLOOKUP(BD550,GFQuimbayo!E:F,2,FALSE)</f>
        <v>Invertebrivores</v>
      </c>
      <c r="BF550" s="2" t="str">
        <f>VLOOKUP(Y550,Spp!B:L,11,FALSE)</f>
        <v>NE</v>
      </c>
    </row>
    <row r="551" spans="1:58">
      <c r="A551" s="2" t="s">
        <v>242</v>
      </c>
      <c r="B551" s="2" t="s">
        <v>41</v>
      </c>
      <c r="C551" s="2" t="s">
        <v>508</v>
      </c>
      <c r="D551" s="2" t="s">
        <v>508</v>
      </c>
      <c r="E551" s="2" t="s">
        <v>1499</v>
      </c>
      <c r="F551" s="2" t="s">
        <v>244</v>
      </c>
      <c r="H551" s="22">
        <v>1</v>
      </c>
      <c r="I551" s="9">
        <v>1</v>
      </c>
      <c r="K551" s="2">
        <v>20</v>
      </c>
      <c r="L551" s="11">
        <v>42220</v>
      </c>
      <c r="M551" s="2">
        <v>2015</v>
      </c>
      <c r="N551" s="2" t="s">
        <v>517</v>
      </c>
      <c r="O551" s="2" t="s">
        <v>136</v>
      </c>
      <c r="P551" s="11">
        <v>43258</v>
      </c>
      <c r="Q551" s="9">
        <v>7</v>
      </c>
      <c r="R551" s="2" t="s">
        <v>249</v>
      </c>
      <c r="S551" s="22" t="s">
        <v>516</v>
      </c>
      <c r="T551" s="4" t="s">
        <v>516</v>
      </c>
      <c r="U551" s="4" t="s">
        <v>516</v>
      </c>
      <c r="V551" s="4" t="s">
        <v>516</v>
      </c>
      <c r="W551" s="2">
        <v>10</v>
      </c>
      <c r="X551" s="4" t="s">
        <v>64</v>
      </c>
      <c r="Y551" s="6" t="str">
        <f>VLOOKUP(X551,Spp!A:B,2,FALSE)</f>
        <v>Johnrandallia nigrirostris</v>
      </c>
      <c r="Z551" s="7">
        <f t="shared" si="56"/>
        <v>1</v>
      </c>
      <c r="AC551" s="2">
        <v>1</v>
      </c>
      <c r="AU551" s="2">
        <f>VLOOKUP(Y551,Spp!B:C,2,FALSE)</f>
        <v>2.5600000000000001E-2</v>
      </c>
      <c r="AV551" s="2">
        <f>VLOOKUP(Y551,Spp!B:D,3,FALSE)</f>
        <v>3.0005999999999999</v>
      </c>
      <c r="AW551" s="2">
        <f t="shared" si="57"/>
        <v>50.075829302089247</v>
      </c>
      <c r="AX551" s="2">
        <f t="shared" si="58"/>
        <v>2.5037914651044622</v>
      </c>
      <c r="AY551" s="2">
        <f t="shared" si="59"/>
        <v>25.037914651044623</v>
      </c>
      <c r="AZ551" s="2">
        <f t="shared" si="60"/>
        <v>2.5037914651044622E-2</v>
      </c>
      <c r="BA551" s="2">
        <f t="shared" si="61"/>
        <v>0.1</v>
      </c>
      <c r="BB551" s="2">
        <f t="shared" si="62"/>
        <v>0.05</v>
      </c>
      <c r="BC551" s="2">
        <f>VLOOKUP(Y551,Spp!B:H,7,FALSE)</f>
        <v>3</v>
      </c>
      <c r="BD551" s="5" t="str">
        <f>VLOOKUP(Y551,GFQuimbayo!B:C,2,FALSE)</f>
        <v>IN</v>
      </c>
      <c r="BE551" s="5" t="str">
        <f>VLOOKUP(BD551,GFQuimbayo!E:F,2,FALSE)</f>
        <v>Invertebrivores</v>
      </c>
      <c r="BF551" s="2" t="str">
        <f>VLOOKUP(Y551,Spp!B:L,11,FALSE)</f>
        <v>LC</v>
      </c>
    </row>
    <row r="552" spans="1:58">
      <c r="A552" s="2" t="s">
        <v>242</v>
      </c>
      <c r="B552" s="2" t="s">
        <v>41</v>
      </c>
      <c r="C552" s="2" t="s">
        <v>508</v>
      </c>
      <c r="D552" s="2" t="s">
        <v>508</v>
      </c>
      <c r="E552" s="2" t="s">
        <v>1499</v>
      </c>
      <c r="F552" s="2" t="s">
        <v>244</v>
      </c>
      <c r="H552" s="22">
        <v>1</v>
      </c>
      <c r="I552" s="9">
        <v>1</v>
      </c>
      <c r="K552" s="2">
        <v>20</v>
      </c>
      <c r="L552" s="11">
        <v>42220</v>
      </c>
      <c r="M552" s="2">
        <v>2015</v>
      </c>
      <c r="N552" s="2" t="s">
        <v>517</v>
      </c>
      <c r="O552" s="2" t="s">
        <v>136</v>
      </c>
      <c r="P552" s="11">
        <v>43258</v>
      </c>
      <c r="Q552" s="9">
        <v>7</v>
      </c>
      <c r="R552" s="2" t="s">
        <v>249</v>
      </c>
      <c r="S552" s="22" t="s">
        <v>516</v>
      </c>
      <c r="T552" s="4" t="s">
        <v>516</v>
      </c>
      <c r="U552" s="4" t="s">
        <v>516</v>
      </c>
      <c r="V552" s="4" t="s">
        <v>516</v>
      </c>
      <c r="W552" s="2">
        <v>10</v>
      </c>
      <c r="X552" s="4" t="s">
        <v>353</v>
      </c>
      <c r="Y552" s="6" t="str">
        <f>VLOOKUP(X552,Spp!A:B,2,FALSE)</f>
        <v>Arothron meleagris</v>
      </c>
      <c r="Z552" s="7">
        <f t="shared" si="56"/>
        <v>2</v>
      </c>
      <c r="AE552" s="2">
        <v>2</v>
      </c>
      <c r="AU552" s="2">
        <f>VLOOKUP(Y552,Spp!B:C,2,FALSE)</f>
        <v>3.0700000000000002E-2</v>
      </c>
      <c r="AV552" s="2">
        <f>VLOOKUP(Y552,Spp!B:D,3,FALSE)</f>
        <v>2.8498999999999999</v>
      </c>
      <c r="AW552" s="2">
        <f t="shared" si="57"/>
        <v>591.77634592890342</v>
      </c>
      <c r="AX552" s="2">
        <f t="shared" si="58"/>
        <v>29.588817296445171</v>
      </c>
      <c r="AY552" s="2">
        <f t="shared" si="59"/>
        <v>295.88817296445171</v>
      </c>
      <c r="AZ552" s="2">
        <f t="shared" si="60"/>
        <v>0.29588817296445169</v>
      </c>
      <c r="BA552" s="2">
        <f t="shared" si="61"/>
        <v>0.2</v>
      </c>
      <c r="BB552" s="2">
        <f t="shared" si="62"/>
        <v>0.1</v>
      </c>
      <c r="BC552" s="2">
        <f>VLOOKUP(Y552,Spp!B:H,7,FALSE)</f>
        <v>3.4</v>
      </c>
      <c r="BD552" s="5" t="str">
        <f>VLOOKUP(Y552,GFQuimbayo!B:C,2,FALSE)</f>
        <v>IN</v>
      </c>
      <c r="BE552" s="5" t="str">
        <f>VLOOKUP(BD552,GFQuimbayo!E:F,2,FALSE)</f>
        <v>Invertebrivores</v>
      </c>
      <c r="BF552" s="2" t="str">
        <f>VLOOKUP(Y552,Spp!B:L,11,FALSE)</f>
        <v>NE</v>
      </c>
    </row>
    <row r="553" spans="1:58">
      <c r="A553" s="2" t="s">
        <v>242</v>
      </c>
      <c r="B553" s="2" t="s">
        <v>41</v>
      </c>
      <c r="C553" s="2" t="s">
        <v>508</v>
      </c>
      <c r="D553" s="2" t="s">
        <v>508</v>
      </c>
      <c r="E553" s="2" t="s">
        <v>1499</v>
      </c>
      <c r="F553" s="2" t="s">
        <v>244</v>
      </c>
      <c r="H553" s="22">
        <v>1</v>
      </c>
      <c r="I553" s="9">
        <v>1</v>
      </c>
      <c r="K553" s="2">
        <v>20</v>
      </c>
      <c r="L553" s="11">
        <v>42220</v>
      </c>
      <c r="M553" s="2">
        <v>2015</v>
      </c>
      <c r="N553" s="2" t="s">
        <v>517</v>
      </c>
      <c r="O553" s="2" t="s">
        <v>136</v>
      </c>
      <c r="P553" s="11">
        <v>43258</v>
      </c>
      <c r="Q553" s="9">
        <v>7</v>
      </c>
      <c r="R553" s="2" t="s">
        <v>249</v>
      </c>
      <c r="S553" s="22" t="s">
        <v>516</v>
      </c>
      <c r="T553" s="4" t="s">
        <v>516</v>
      </c>
      <c r="U553" s="4" t="s">
        <v>516</v>
      </c>
      <c r="V553" s="4" t="s">
        <v>516</v>
      </c>
      <c r="W553" s="2">
        <v>10</v>
      </c>
      <c r="X553" s="4" t="s">
        <v>87</v>
      </c>
      <c r="Y553" s="6" t="str">
        <f>VLOOKUP(X553,Spp!A:B,2,FALSE)</f>
        <v>Stegastes acapulcoensis</v>
      </c>
      <c r="Z553" s="7">
        <f t="shared" si="56"/>
        <v>50</v>
      </c>
      <c r="AB553" s="2">
        <v>10</v>
      </c>
      <c r="AC553" s="2">
        <v>40</v>
      </c>
      <c r="AU553" s="2">
        <f>VLOOKUP(Y553,Spp!B:C,2,FALSE)</f>
        <v>3.49E-2</v>
      </c>
      <c r="AV553" s="2">
        <f>VLOOKUP(Y553,Spp!B:D,3,FALSE)</f>
        <v>2.9108999999999998</v>
      </c>
      <c r="AW553" s="2">
        <f t="shared" si="57"/>
        <v>2300.1505832104781</v>
      </c>
      <c r="AX553" s="2">
        <f t="shared" si="58"/>
        <v>115.0075291605239</v>
      </c>
      <c r="AY553" s="2">
        <f t="shared" si="59"/>
        <v>1150.075291605239</v>
      </c>
      <c r="AZ553" s="2">
        <f t="shared" si="60"/>
        <v>1.150075291605239</v>
      </c>
      <c r="BA553" s="2">
        <f t="shared" si="61"/>
        <v>5</v>
      </c>
      <c r="BB553" s="2">
        <f t="shared" si="62"/>
        <v>2.5</v>
      </c>
      <c r="BC553" s="2">
        <f>VLOOKUP(Y553,Spp!B:H,7,FALSE)</f>
        <v>2</v>
      </c>
      <c r="BD553" s="5" t="str">
        <f>VLOOKUP(Y553,GFQuimbayo!B:C,2,FALSE)</f>
        <v>HD</v>
      </c>
      <c r="BE553" s="5" t="str">
        <f>VLOOKUP(BD553,GFQuimbayo!E:F,2,FALSE)</f>
        <v>Detritivores</v>
      </c>
      <c r="BF553" s="2" t="str">
        <f>VLOOKUP(Y553,Spp!B:L,11,FALSE)</f>
        <v>LC</v>
      </c>
    </row>
    <row r="554" spans="1:58">
      <c r="A554" s="2" t="s">
        <v>242</v>
      </c>
      <c r="B554" s="2" t="s">
        <v>41</v>
      </c>
      <c r="C554" s="2" t="s">
        <v>508</v>
      </c>
      <c r="D554" s="2" t="s">
        <v>508</v>
      </c>
      <c r="E554" s="2" t="s">
        <v>1499</v>
      </c>
      <c r="F554" s="2" t="s">
        <v>244</v>
      </c>
      <c r="H554" s="22">
        <v>1</v>
      </c>
      <c r="I554" s="9">
        <v>1</v>
      </c>
      <c r="K554" s="2">
        <v>20</v>
      </c>
      <c r="L554" s="11">
        <v>42220</v>
      </c>
      <c r="M554" s="2">
        <v>2015</v>
      </c>
      <c r="N554" s="2" t="s">
        <v>517</v>
      </c>
      <c r="O554" s="2" t="s">
        <v>136</v>
      </c>
      <c r="P554" s="11">
        <v>43258</v>
      </c>
      <c r="Q554" s="9">
        <v>7</v>
      </c>
      <c r="R554" s="2" t="s">
        <v>249</v>
      </c>
      <c r="S554" s="22" t="s">
        <v>516</v>
      </c>
      <c r="T554" s="4" t="s">
        <v>516</v>
      </c>
      <c r="U554" s="4" t="s">
        <v>516</v>
      </c>
      <c r="V554" s="4" t="s">
        <v>516</v>
      </c>
      <c r="W554" s="2">
        <v>10</v>
      </c>
      <c r="X554" s="4" t="s">
        <v>125</v>
      </c>
      <c r="Y554" s="6" t="str">
        <f>VLOOKUP(X554,Spp!A:B,2,FALSE)</f>
        <v>Diodon holocanthus</v>
      </c>
      <c r="Z554" s="7">
        <f t="shared" si="56"/>
        <v>1</v>
      </c>
      <c r="AD554" s="2">
        <v>1</v>
      </c>
      <c r="AU554" s="2">
        <f>VLOOKUP(Y554,Spp!B:C,2,FALSE)</f>
        <v>2.1899999999999999E-2</v>
      </c>
      <c r="AV554" s="2">
        <f>VLOOKUP(Y554,Spp!B:D,3,FALSE)</f>
        <v>3</v>
      </c>
      <c r="AW554" s="2">
        <f t="shared" si="57"/>
        <v>117.3703125</v>
      </c>
      <c r="AX554" s="2">
        <f t="shared" si="58"/>
        <v>5.8685156249999997</v>
      </c>
      <c r="AY554" s="2">
        <f t="shared" si="59"/>
        <v>58.685156249999999</v>
      </c>
      <c r="AZ554" s="2">
        <f t="shared" si="60"/>
        <v>5.8685156249999995E-2</v>
      </c>
      <c r="BA554" s="2">
        <f t="shared" si="61"/>
        <v>0.1</v>
      </c>
      <c r="BB554" s="2">
        <f t="shared" si="62"/>
        <v>0.05</v>
      </c>
      <c r="BC554" s="2">
        <f>VLOOKUP(Y554,Spp!B:H,7,FALSE)</f>
        <v>3.3</v>
      </c>
      <c r="BD554" s="5" t="str">
        <f>VLOOKUP(Y554,GFQuimbayo!B:C,2,FALSE)</f>
        <v>IN</v>
      </c>
      <c r="BE554" s="5" t="str">
        <f>VLOOKUP(BD554,GFQuimbayo!E:F,2,FALSE)</f>
        <v>Invertebrivores</v>
      </c>
      <c r="BF554" s="2" t="str">
        <f>VLOOKUP(Y554,Spp!B:L,11,FALSE)</f>
        <v>NE</v>
      </c>
    </row>
    <row r="555" spans="1:58">
      <c r="A555" s="2" t="s">
        <v>242</v>
      </c>
      <c r="B555" s="2" t="s">
        <v>41</v>
      </c>
      <c r="C555" s="2" t="s">
        <v>508</v>
      </c>
      <c r="D555" s="2" t="s">
        <v>508</v>
      </c>
      <c r="E555" s="2" t="s">
        <v>1499</v>
      </c>
      <c r="F555" s="2" t="s">
        <v>244</v>
      </c>
      <c r="H555" s="22">
        <v>1</v>
      </c>
      <c r="I555" s="9">
        <v>1</v>
      </c>
      <c r="K555" s="2">
        <v>20</v>
      </c>
      <c r="L555" s="11">
        <v>42220</v>
      </c>
      <c r="M555" s="2">
        <v>2015</v>
      </c>
      <c r="N555" s="2" t="s">
        <v>517</v>
      </c>
      <c r="O555" s="2" t="s">
        <v>136</v>
      </c>
      <c r="P555" s="11">
        <v>43258</v>
      </c>
      <c r="Q555" s="9">
        <v>7</v>
      </c>
      <c r="R555" s="2" t="s">
        <v>249</v>
      </c>
      <c r="S555" s="22" t="s">
        <v>516</v>
      </c>
      <c r="T555" s="4" t="s">
        <v>516</v>
      </c>
      <c r="U555" s="4" t="s">
        <v>516</v>
      </c>
      <c r="V555" s="4" t="s">
        <v>516</v>
      </c>
      <c r="W555" s="2">
        <v>10</v>
      </c>
      <c r="X555" s="4" t="s">
        <v>281</v>
      </c>
      <c r="Y555" s="6" t="str">
        <f>VLOOKUP(X555,Spp!A:B,2,FALSE)</f>
        <v>Prionurus laticlavius</v>
      </c>
      <c r="Z555" s="7">
        <f t="shared" si="56"/>
        <v>2</v>
      </c>
      <c r="AD555" s="2">
        <v>2</v>
      </c>
      <c r="AU555" s="2">
        <f>VLOOKUP(Y555,Spp!B:C,2,FALSE)</f>
        <v>0.19800000000000001</v>
      </c>
      <c r="AV555" s="2">
        <f>VLOOKUP(Y555,Spp!B:D,3,FALSE)</f>
        <v>2.504</v>
      </c>
      <c r="AW555" s="2">
        <f t="shared" si="57"/>
        <v>513.17141831604908</v>
      </c>
      <c r="AX555" s="2">
        <f t="shared" si="58"/>
        <v>25.658570915802454</v>
      </c>
      <c r="AY555" s="2">
        <f t="shared" si="59"/>
        <v>256.58570915802454</v>
      </c>
      <c r="AZ555" s="2">
        <f t="shared" si="60"/>
        <v>0.25658570915802453</v>
      </c>
      <c r="BA555" s="2">
        <f t="shared" si="61"/>
        <v>0.2</v>
      </c>
      <c r="BB555" s="2">
        <f t="shared" si="62"/>
        <v>0.1</v>
      </c>
      <c r="BC555" s="2">
        <f>VLOOKUP(Y555,Spp!B:H,7,FALSE)</f>
        <v>2.7</v>
      </c>
      <c r="BD555" s="5" t="str">
        <f>VLOOKUP(Y555,GFQuimbayo!B:C,2,FALSE)</f>
        <v>HM</v>
      </c>
      <c r="BE555" s="5" t="str">
        <f>VLOOKUP(BD555,GFQuimbayo!E:F,2,FALSE)</f>
        <v>Macroalgae feeders</v>
      </c>
      <c r="BF555" s="2" t="str">
        <f>VLOOKUP(Y555,Spp!B:L,11,FALSE)</f>
        <v>LC</v>
      </c>
    </row>
    <row r="556" spans="1:58">
      <c r="A556" s="2" t="s">
        <v>242</v>
      </c>
      <c r="B556" s="2" t="s">
        <v>41</v>
      </c>
      <c r="C556" s="2" t="s">
        <v>508</v>
      </c>
      <c r="D556" s="2" t="s">
        <v>508</v>
      </c>
      <c r="E556" s="2" t="s">
        <v>1499</v>
      </c>
      <c r="F556" s="2" t="s">
        <v>244</v>
      </c>
      <c r="H556" s="22">
        <v>1</v>
      </c>
      <c r="I556" s="9">
        <v>1</v>
      </c>
      <c r="K556" s="2">
        <v>20</v>
      </c>
      <c r="L556" s="11">
        <v>42220</v>
      </c>
      <c r="M556" s="2">
        <v>2015</v>
      </c>
      <c r="N556" s="2" t="s">
        <v>517</v>
      </c>
      <c r="O556" s="2" t="s">
        <v>136</v>
      </c>
      <c r="P556" s="11">
        <v>43258</v>
      </c>
      <c r="Q556" s="9">
        <v>7</v>
      </c>
      <c r="R556" s="2" t="s">
        <v>249</v>
      </c>
      <c r="S556" s="22" t="s">
        <v>516</v>
      </c>
      <c r="T556" s="4" t="s">
        <v>516</v>
      </c>
      <c r="U556" s="4" t="s">
        <v>516</v>
      </c>
      <c r="V556" s="4" t="s">
        <v>516</v>
      </c>
      <c r="W556" s="2">
        <v>10</v>
      </c>
      <c r="X556" s="4" t="s">
        <v>265</v>
      </c>
      <c r="Y556" s="6" t="str">
        <f>VLOOKUP(X556,Spp!A:B,2,FALSE)</f>
        <v>Bodianus diplotaenia</v>
      </c>
      <c r="Z556" s="7">
        <f t="shared" si="56"/>
        <v>12</v>
      </c>
      <c r="AB556" s="2">
        <v>2</v>
      </c>
      <c r="AE556" s="2">
        <v>7</v>
      </c>
      <c r="AG556" s="2">
        <v>3</v>
      </c>
      <c r="AU556" s="2">
        <f>VLOOKUP(Y556,Spp!B:C,2,FALSE)</f>
        <v>2.01E-2</v>
      </c>
      <c r="AV556" s="2">
        <f>VLOOKUP(Y556,Spp!B:D,3,FALSE)</f>
        <v>2.9992000000000001</v>
      </c>
      <c r="AW556" s="2">
        <f t="shared" si="57"/>
        <v>7687.8450051647678</v>
      </c>
      <c r="AX556" s="2">
        <f t="shared" si="58"/>
        <v>384.39225025823839</v>
      </c>
      <c r="AY556" s="2">
        <f t="shared" si="59"/>
        <v>3843.9225025823839</v>
      </c>
      <c r="AZ556" s="2">
        <f t="shared" si="60"/>
        <v>3.8439225025823838</v>
      </c>
      <c r="BA556" s="2">
        <f t="shared" si="61"/>
        <v>1.2</v>
      </c>
      <c r="BB556" s="2">
        <f t="shared" si="62"/>
        <v>0.6</v>
      </c>
      <c r="BC556" s="2">
        <f>VLOOKUP(Y556,Spp!B:H,7,FALSE)</f>
        <v>3.4</v>
      </c>
      <c r="BD556" s="5" t="str">
        <f>VLOOKUP(Y556,GFQuimbayo!B:C,2,FALSE)</f>
        <v>IN</v>
      </c>
      <c r="BE556" s="5" t="str">
        <f>VLOOKUP(BD556,GFQuimbayo!E:F,2,FALSE)</f>
        <v>Invertebrivores</v>
      </c>
      <c r="BF556" s="2" t="str">
        <f>VLOOKUP(Y556,Spp!B:L,11,FALSE)</f>
        <v>LC</v>
      </c>
    </row>
    <row r="557" spans="1:58">
      <c r="A557" s="2" t="s">
        <v>242</v>
      </c>
      <c r="B557" s="2" t="s">
        <v>41</v>
      </c>
      <c r="C557" s="2" t="s">
        <v>508</v>
      </c>
      <c r="D557" s="2" t="s">
        <v>508</v>
      </c>
      <c r="E557" s="2" t="s">
        <v>1499</v>
      </c>
      <c r="F557" s="2" t="s">
        <v>244</v>
      </c>
      <c r="H557" s="22">
        <v>1</v>
      </c>
      <c r="I557" s="9">
        <v>1</v>
      </c>
      <c r="K557" s="2">
        <v>20</v>
      </c>
      <c r="L557" s="11">
        <v>42220</v>
      </c>
      <c r="M557" s="2">
        <v>2015</v>
      </c>
      <c r="N557" s="2" t="s">
        <v>517</v>
      </c>
      <c r="O557" s="2" t="s">
        <v>136</v>
      </c>
      <c r="P557" s="11">
        <v>43258</v>
      </c>
      <c r="Q557" s="9">
        <v>7</v>
      </c>
      <c r="R557" s="2" t="s">
        <v>249</v>
      </c>
      <c r="S557" s="22" t="s">
        <v>516</v>
      </c>
      <c r="T557" s="4" t="s">
        <v>516</v>
      </c>
      <c r="U557" s="4" t="s">
        <v>516</v>
      </c>
      <c r="V557" s="4" t="s">
        <v>516</v>
      </c>
      <c r="W557" s="2">
        <v>10</v>
      </c>
      <c r="X557" s="4" t="s">
        <v>115</v>
      </c>
      <c r="Y557" s="6" t="str">
        <f>VLOOKUP(X557,Spp!A:B,2,FALSE)</f>
        <v>Pomacanthus zonipectus</v>
      </c>
      <c r="Z557" s="7">
        <f t="shared" si="56"/>
        <v>2</v>
      </c>
      <c r="AC557" s="2">
        <v>1</v>
      </c>
      <c r="AD557" s="2">
        <v>1</v>
      </c>
      <c r="AU557" s="2">
        <f>VLOOKUP(Y557,Spp!B:C,2,FALSE)</f>
        <v>1.9300000000000001E-2</v>
      </c>
      <c r="AV557" s="2">
        <f>VLOOKUP(Y557,Spp!B:D,3,FALSE)</f>
        <v>2.9695999999999998</v>
      </c>
      <c r="AW557" s="2">
        <f t="shared" si="57"/>
        <v>129.72563213518708</v>
      </c>
      <c r="AX557" s="2">
        <f t="shared" si="58"/>
        <v>6.4862816067593538</v>
      </c>
      <c r="AY557" s="2">
        <f t="shared" si="59"/>
        <v>64.862816067593542</v>
      </c>
      <c r="AZ557" s="2">
        <f t="shared" si="60"/>
        <v>6.4862816067593546E-2</v>
      </c>
      <c r="BA557" s="2">
        <f t="shared" si="61"/>
        <v>0.2</v>
      </c>
      <c r="BB557" s="2">
        <f t="shared" si="62"/>
        <v>0.1</v>
      </c>
      <c r="BC557" s="2">
        <f>VLOOKUP(Y557,Spp!B:H,7,FALSE)</f>
        <v>3.1</v>
      </c>
      <c r="BD557" s="5" t="str">
        <f>VLOOKUP(Y557,GFQuimbayo!B:C,2,FALSE)</f>
        <v>IN</v>
      </c>
      <c r="BE557" s="5" t="str">
        <f>VLOOKUP(BD557,GFQuimbayo!E:F,2,FALSE)</f>
        <v>Invertebrivores</v>
      </c>
      <c r="BF557" s="2" t="str">
        <f>VLOOKUP(Y557,Spp!B:L,11,FALSE)</f>
        <v>LC</v>
      </c>
    </row>
    <row r="558" spans="1:58">
      <c r="A558" s="2" t="s">
        <v>242</v>
      </c>
      <c r="B558" s="2" t="s">
        <v>41</v>
      </c>
      <c r="C558" s="2" t="s">
        <v>508</v>
      </c>
      <c r="D558" s="2" t="s">
        <v>508</v>
      </c>
      <c r="E558" s="2" t="s">
        <v>1499</v>
      </c>
      <c r="F558" s="2" t="s">
        <v>244</v>
      </c>
      <c r="H558" s="22">
        <v>1</v>
      </c>
      <c r="I558" s="9">
        <v>1</v>
      </c>
      <c r="K558" s="2">
        <v>20</v>
      </c>
      <c r="L558" s="11">
        <v>42220</v>
      </c>
      <c r="M558" s="2">
        <v>2015</v>
      </c>
      <c r="N558" s="2" t="s">
        <v>517</v>
      </c>
      <c r="O558" s="2" t="s">
        <v>136</v>
      </c>
      <c r="P558" s="11">
        <v>43258</v>
      </c>
      <c r="Q558" s="9">
        <v>7</v>
      </c>
      <c r="R558" s="2" t="s">
        <v>249</v>
      </c>
      <c r="S558" s="22" t="s">
        <v>516</v>
      </c>
      <c r="T558" s="4" t="s">
        <v>516</v>
      </c>
      <c r="U558" s="4" t="s">
        <v>516</v>
      </c>
      <c r="V558" s="4" t="s">
        <v>516</v>
      </c>
      <c r="W558" s="2">
        <v>10</v>
      </c>
      <c r="X558" s="4" t="s">
        <v>251</v>
      </c>
      <c r="Y558" s="6" t="str">
        <f>VLOOKUP(X558,Spp!A:B,2,FALSE)</f>
        <v>Holacanthus passer</v>
      </c>
      <c r="Z558" s="7">
        <f t="shared" si="56"/>
        <v>1</v>
      </c>
      <c r="AC558" s="2">
        <v>1</v>
      </c>
      <c r="AU558" s="2">
        <f>VLOOKUP(Y558,Spp!B:C,2,FALSE)</f>
        <v>2.7130000000000001E-2</v>
      </c>
      <c r="AV558" s="2">
        <f>VLOOKUP(Y558,Spp!B:D,3,FALSE)</f>
        <v>3.0842299999999998</v>
      </c>
      <c r="AW558" s="2">
        <f t="shared" si="57"/>
        <v>65.549979949165603</v>
      </c>
      <c r="AX558" s="2">
        <f t="shared" si="58"/>
        <v>3.27749899745828</v>
      </c>
      <c r="AY558" s="2">
        <f t="shared" si="59"/>
        <v>32.774989974582802</v>
      </c>
      <c r="AZ558" s="2">
        <f t="shared" si="60"/>
        <v>3.2774989974582801E-2</v>
      </c>
      <c r="BA558" s="2">
        <f t="shared" si="61"/>
        <v>0.1</v>
      </c>
      <c r="BB558" s="2">
        <f t="shared" si="62"/>
        <v>0.05</v>
      </c>
      <c r="BC558" s="2">
        <f>VLOOKUP(Y558,Spp!B:H,7,FALSE)</f>
        <v>2.6</v>
      </c>
      <c r="BD558" s="5" t="str">
        <f>VLOOKUP(Y558,GFQuimbayo!B:C,2,FALSE)</f>
        <v>IN</v>
      </c>
      <c r="BE558" s="5" t="str">
        <f>VLOOKUP(BD558,GFQuimbayo!E:F,2,FALSE)</f>
        <v>Invertebrivores</v>
      </c>
      <c r="BF558" s="2" t="str">
        <f>VLOOKUP(Y558,Spp!B:L,11,FALSE)</f>
        <v>LC</v>
      </c>
    </row>
    <row r="559" spans="1:58">
      <c r="A559" s="2" t="s">
        <v>242</v>
      </c>
      <c r="B559" s="2" t="s">
        <v>41</v>
      </c>
      <c r="C559" s="2" t="s">
        <v>508</v>
      </c>
      <c r="D559" s="2" t="s">
        <v>508</v>
      </c>
      <c r="E559" s="2" t="s">
        <v>1499</v>
      </c>
      <c r="F559" s="2" t="s">
        <v>244</v>
      </c>
      <c r="H559" s="22">
        <v>1</v>
      </c>
      <c r="I559" s="9">
        <v>1</v>
      </c>
      <c r="K559" s="2">
        <v>20</v>
      </c>
      <c r="L559" s="11">
        <v>42220</v>
      </c>
      <c r="M559" s="2">
        <v>2015</v>
      </c>
      <c r="N559" s="2" t="s">
        <v>517</v>
      </c>
      <c r="O559" s="2" t="s">
        <v>136</v>
      </c>
      <c r="P559" s="11">
        <v>43258</v>
      </c>
      <c r="Q559" s="9">
        <v>7</v>
      </c>
      <c r="R559" s="2" t="s">
        <v>249</v>
      </c>
      <c r="S559" s="22" t="s">
        <v>516</v>
      </c>
      <c r="T559" s="4" t="s">
        <v>516</v>
      </c>
      <c r="U559" s="4" t="s">
        <v>516</v>
      </c>
      <c r="V559" s="4" t="s">
        <v>516</v>
      </c>
      <c r="W559" s="2">
        <v>10</v>
      </c>
      <c r="X559" s="4" t="s">
        <v>269</v>
      </c>
      <c r="Y559" s="6" t="str">
        <f>VLOOKUP(X559,Spp!A:B,2,FALSE)</f>
        <v>Cirrhitus rivulatus</v>
      </c>
      <c r="Z559" s="7">
        <f t="shared" si="56"/>
        <v>2</v>
      </c>
      <c r="AE559" s="2">
        <v>1</v>
      </c>
      <c r="AF559" s="2">
        <v>1</v>
      </c>
      <c r="AU559" s="2">
        <f>VLOOKUP(Y559,Spp!B:C,2,FALSE)</f>
        <v>2.76E-2</v>
      </c>
      <c r="AV559" s="2">
        <f>VLOOKUP(Y559,Spp!B:D,3,FALSE)</f>
        <v>3</v>
      </c>
      <c r="AW559" s="2">
        <f t="shared" si="57"/>
        <v>1614.6</v>
      </c>
      <c r="AX559" s="2">
        <f t="shared" si="58"/>
        <v>80.72999999999999</v>
      </c>
      <c r="AY559" s="2">
        <f t="shared" si="59"/>
        <v>807.3</v>
      </c>
      <c r="AZ559" s="2">
        <f t="shared" si="60"/>
        <v>0.80729999999999991</v>
      </c>
      <c r="BA559" s="2">
        <f t="shared" si="61"/>
        <v>0.2</v>
      </c>
      <c r="BB559" s="2">
        <f t="shared" si="62"/>
        <v>0.1</v>
      </c>
      <c r="BC559" s="2">
        <f>VLOOKUP(Y559,Spp!B:H,7,FALSE)</f>
        <v>4</v>
      </c>
      <c r="BD559" s="5" t="str">
        <f>VLOOKUP(Y559,GFQuimbayo!B:C,2,FALSE)</f>
        <v>IN</v>
      </c>
      <c r="BE559" s="5" t="str">
        <f>VLOOKUP(BD559,GFQuimbayo!E:F,2,FALSE)</f>
        <v>Invertebrivores</v>
      </c>
      <c r="BF559" s="2" t="str">
        <f>VLOOKUP(Y559,Spp!B:L,11,FALSE)</f>
        <v>LC</v>
      </c>
    </row>
    <row r="560" spans="1:58">
      <c r="A560" s="2" t="s">
        <v>242</v>
      </c>
      <c r="B560" s="2" t="s">
        <v>41</v>
      </c>
      <c r="C560" s="2" t="s">
        <v>508</v>
      </c>
      <c r="D560" s="2" t="s">
        <v>508</v>
      </c>
      <c r="E560" s="2" t="s">
        <v>1499</v>
      </c>
      <c r="F560" s="2" t="s">
        <v>244</v>
      </c>
      <c r="H560" s="22">
        <v>1</v>
      </c>
      <c r="I560" s="9">
        <v>1</v>
      </c>
      <c r="K560" s="2">
        <v>20</v>
      </c>
      <c r="L560" s="11">
        <v>42220</v>
      </c>
      <c r="M560" s="2">
        <v>2015</v>
      </c>
      <c r="N560" s="2" t="s">
        <v>517</v>
      </c>
      <c r="O560" s="2" t="s">
        <v>136</v>
      </c>
      <c r="P560" s="11">
        <v>43258</v>
      </c>
      <c r="Q560" s="9">
        <v>7</v>
      </c>
      <c r="R560" s="2" t="s">
        <v>249</v>
      </c>
      <c r="S560" s="22" t="s">
        <v>516</v>
      </c>
      <c r="T560" s="4" t="s">
        <v>516</v>
      </c>
      <c r="U560" s="4" t="s">
        <v>516</v>
      </c>
      <c r="V560" s="4" t="s">
        <v>516</v>
      </c>
      <c r="W560" s="2">
        <v>10</v>
      </c>
      <c r="X560" s="4" t="s">
        <v>266</v>
      </c>
      <c r="Y560" s="6" t="str">
        <f>VLOOKUP(X560,Spp!A:B,2,FALSE)</f>
        <v>Halichoeres dispilus</v>
      </c>
      <c r="Z560" s="7">
        <f t="shared" si="56"/>
        <v>2</v>
      </c>
      <c r="AC560" s="2">
        <v>2</v>
      </c>
      <c r="AU560" s="2">
        <f>VLOOKUP(Y560,Spp!B:C,2,FALSE)</f>
        <v>1.26E-2</v>
      </c>
      <c r="AV560" s="2">
        <f>VLOOKUP(Y560,Spp!B:D,3,FALSE)</f>
        <v>3.0672999999999999</v>
      </c>
      <c r="AW560" s="2">
        <f t="shared" si="57"/>
        <v>58.338146088241047</v>
      </c>
      <c r="AX560" s="2">
        <f t="shared" si="58"/>
        <v>2.9169073044120521</v>
      </c>
      <c r="AY560" s="2">
        <f t="shared" si="59"/>
        <v>29.169073044120523</v>
      </c>
      <c r="AZ560" s="2">
        <f t="shared" si="60"/>
        <v>2.9169073044120523E-2</v>
      </c>
      <c r="BA560" s="2">
        <f t="shared" si="61"/>
        <v>0.2</v>
      </c>
      <c r="BB560" s="2">
        <f t="shared" si="62"/>
        <v>0.1</v>
      </c>
      <c r="BC560" s="2">
        <f>VLOOKUP(Y560,Spp!B:H,7,FALSE)</f>
        <v>3.9</v>
      </c>
      <c r="BD560" s="5" t="str">
        <f>VLOOKUP(Y560,GFQuimbayo!B:C,2,FALSE)</f>
        <v>IN</v>
      </c>
      <c r="BE560" s="5" t="str">
        <f>VLOOKUP(BD560,GFQuimbayo!E:F,2,FALSE)</f>
        <v>Invertebrivores</v>
      </c>
      <c r="BF560" s="2" t="str">
        <f>VLOOKUP(Y560,Spp!B:L,11,FALSE)</f>
        <v>LC</v>
      </c>
    </row>
    <row r="561" spans="1:58">
      <c r="A561" s="2" t="s">
        <v>242</v>
      </c>
      <c r="B561" s="2" t="s">
        <v>41</v>
      </c>
      <c r="C561" s="2" t="s">
        <v>508</v>
      </c>
      <c r="D561" s="2" t="s">
        <v>508</v>
      </c>
      <c r="E561" s="2" t="s">
        <v>1499</v>
      </c>
      <c r="F561" s="2" t="s">
        <v>244</v>
      </c>
      <c r="H561" s="22">
        <v>1</v>
      </c>
      <c r="I561" s="9">
        <v>1</v>
      </c>
      <c r="K561" s="2">
        <v>20</v>
      </c>
      <c r="L561" s="11">
        <v>42220</v>
      </c>
      <c r="M561" s="2">
        <v>2015</v>
      </c>
      <c r="N561" s="2" t="s">
        <v>517</v>
      </c>
      <c r="O561" s="2" t="s">
        <v>136</v>
      </c>
      <c r="P561" s="11">
        <v>43258</v>
      </c>
      <c r="Q561" s="9">
        <v>7</v>
      </c>
      <c r="R561" s="2" t="s">
        <v>249</v>
      </c>
      <c r="S561" s="22" t="s">
        <v>516</v>
      </c>
      <c r="T561" s="4" t="s">
        <v>516</v>
      </c>
      <c r="U561" s="4" t="s">
        <v>516</v>
      </c>
      <c r="V561" s="4" t="s">
        <v>516</v>
      </c>
      <c r="W561" s="2">
        <v>10</v>
      </c>
      <c r="X561" s="4" t="s">
        <v>74</v>
      </c>
      <c r="Y561" s="6" t="str">
        <f>VLOOKUP(X561,Spp!A:B,2,FALSE)</f>
        <v>Stegastes flavilatus</v>
      </c>
      <c r="Z561" s="7">
        <f t="shared" si="56"/>
        <v>2</v>
      </c>
      <c r="AB561" s="2">
        <v>2</v>
      </c>
      <c r="AU561" s="2">
        <f>VLOOKUP(Y561,Spp!B:C,2,FALSE)</f>
        <v>3.49E-2</v>
      </c>
      <c r="AV561" s="2">
        <f>VLOOKUP(Y561,Spp!B:D,3,FALSE)</f>
        <v>2.9108999999999998</v>
      </c>
      <c r="AW561" s="2">
        <f t="shared" si="57"/>
        <v>24.60771307139456</v>
      </c>
      <c r="AX561" s="2">
        <f t="shared" si="58"/>
        <v>1.230385653569728</v>
      </c>
      <c r="AY561" s="2">
        <f t="shared" si="59"/>
        <v>12.30385653569728</v>
      </c>
      <c r="AZ561" s="2">
        <f t="shared" si="60"/>
        <v>1.230385653569728E-2</v>
      </c>
      <c r="BA561" s="2">
        <f t="shared" si="61"/>
        <v>0.2</v>
      </c>
      <c r="BB561" s="2">
        <f t="shared" si="62"/>
        <v>0.1</v>
      </c>
      <c r="BC561" s="2">
        <f>VLOOKUP(Y561,Spp!B:H,7,FALSE)</f>
        <v>2</v>
      </c>
      <c r="BD561" s="5" t="str">
        <f>VLOOKUP(Y561,GFQuimbayo!B:C,2,FALSE)</f>
        <v>HD</v>
      </c>
      <c r="BE561" s="5" t="str">
        <f>VLOOKUP(BD561,GFQuimbayo!E:F,2,FALSE)</f>
        <v>Detritivores</v>
      </c>
      <c r="BF561" s="2" t="str">
        <f>VLOOKUP(Y561,Spp!B:L,11,FALSE)</f>
        <v>LC</v>
      </c>
    </row>
    <row r="562" spans="1:58">
      <c r="A562" s="2" t="s">
        <v>242</v>
      </c>
      <c r="B562" s="2" t="s">
        <v>41</v>
      </c>
      <c r="C562" s="2" t="s">
        <v>508</v>
      </c>
      <c r="D562" s="2" t="s">
        <v>508</v>
      </c>
      <c r="E562" s="2" t="s">
        <v>1499</v>
      </c>
      <c r="F562" s="2" t="s">
        <v>244</v>
      </c>
      <c r="H562" s="22">
        <v>1</v>
      </c>
      <c r="I562" s="9">
        <v>1</v>
      </c>
      <c r="K562" s="2">
        <v>20</v>
      </c>
      <c r="L562" s="11">
        <v>42220</v>
      </c>
      <c r="M562" s="2">
        <v>2015</v>
      </c>
      <c r="N562" s="2" t="s">
        <v>517</v>
      </c>
      <c r="O562" s="2" t="s">
        <v>136</v>
      </c>
      <c r="P562" s="11">
        <v>43258</v>
      </c>
      <c r="Q562" s="9">
        <v>7</v>
      </c>
      <c r="R562" s="2" t="s">
        <v>249</v>
      </c>
      <c r="S562" s="22" t="s">
        <v>516</v>
      </c>
      <c r="T562" s="4" t="s">
        <v>516</v>
      </c>
      <c r="U562" s="4" t="s">
        <v>516</v>
      </c>
      <c r="V562" s="4" t="s">
        <v>516</v>
      </c>
      <c r="W562" s="2">
        <v>10</v>
      </c>
      <c r="X562" s="4" t="s">
        <v>121</v>
      </c>
      <c r="Y562" s="6" t="str">
        <f>VLOOKUP(X562,Spp!A:B,2,FALSE)</f>
        <v>Scarus rubroviolaceus</v>
      </c>
      <c r="Z562" s="7">
        <f t="shared" si="56"/>
        <v>1</v>
      </c>
      <c r="AE562" s="2">
        <v>1</v>
      </c>
      <c r="AU562" s="2">
        <f>VLOOKUP(Y562,Spp!B:C,2,FALSE)</f>
        <v>1.3599999999999999E-2</v>
      </c>
      <c r="AV562" s="2">
        <f>VLOOKUP(Y562,Spp!B:D,3,FALSE)</f>
        <v>3.109</v>
      </c>
      <c r="AW562" s="2">
        <f t="shared" si="57"/>
        <v>301.81053509877415</v>
      </c>
      <c r="AX562" s="2">
        <f t="shared" si="58"/>
        <v>15.090526754938708</v>
      </c>
      <c r="AY562" s="2">
        <f t="shared" si="59"/>
        <v>150.90526754938708</v>
      </c>
      <c r="AZ562" s="2">
        <f t="shared" si="60"/>
        <v>0.15090526754938707</v>
      </c>
      <c r="BA562" s="2">
        <f t="shared" si="61"/>
        <v>0.1</v>
      </c>
      <c r="BB562" s="2">
        <f t="shared" si="62"/>
        <v>0.05</v>
      </c>
      <c r="BC562" s="2">
        <f>VLOOKUP(Y562,Spp!B:H,7,FALSE)</f>
        <v>2</v>
      </c>
      <c r="BD562" s="5" t="str">
        <f>VLOOKUP(Y562,GFQuimbayo!B:C,2,FALSE)</f>
        <v>HM</v>
      </c>
      <c r="BE562" s="5" t="str">
        <f>VLOOKUP(BD562,GFQuimbayo!E:F,2,FALSE)</f>
        <v>Macroalgae feeders</v>
      </c>
      <c r="BF562" s="2" t="str">
        <f>VLOOKUP(Y562,Spp!B:L,11,FALSE)</f>
        <v>LC</v>
      </c>
    </row>
    <row r="563" spans="1:58">
      <c r="A563" s="2" t="s">
        <v>242</v>
      </c>
      <c r="B563" s="2" t="s">
        <v>41</v>
      </c>
      <c r="C563" s="2" t="s">
        <v>508</v>
      </c>
      <c r="D563" s="2" t="s">
        <v>508</v>
      </c>
      <c r="E563" s="2" t="s">
        <v>1499</v>
      </c>
      <c r="F563" s="2" t="s">
        <v>244</v>
      </c>
      <c r="H563" s="22">
        <v>1</v>
      </c>
      <c r="I563" s="9">
        <v>1</v>
      </c>
      <c r="K563" s="2">
        <v>20</v>
      </c>
      <c r="L563" s="11">
        <v>42220</v>
      </c>
      <c r="M563" s="2">
        <v>2015</v>
      </c>
      <c r="N563" s="2" t="s">
        <v>517</v>
      </c>
      <c r="O563" s="2" t="s">
        <v>136</v>
      </c>
      <c r="P563" s="11">
        <v>43258</v>
      </c>
      <c r="Q563" s="9">
        <v>7</v>
      </c>
      <c r="R563" s="2" t="s">
        <v>249</v>
      </c>
      <c r="S563" s="22" t="s">
        <v>516</v>
      </c>
      <c r="T563" s="4" t="s">
        <v>516</v>
      </c>
      <c r="U563" s="4" t="s">
        <v>516</v>
      </c>
      <c r="V563" s="4" t="s">
        <v>516</v>
      </c>
      <c r="W563" s="2">
        <v>10</v>
      </c>
      <c r="X563" s="4" t="s">
        <v>72</v>
      </c>
      <c r="Y563" s="6" t="str">
        <f>VLOOKUP(X563,Spp!A:B,2,FALSE)</f>
        <v>Scarus ghobban</v>
      </c>
      <c r="Z563" s="7">
        <f t="shared" si="56"/>
        <v>2</v>
      </c>
      <c r="AF563" s="2">
        <v>2</v>
      </c>
      <c r="AU563" s="2">
        <f>VLOOKUP(Y563,Spp!B:C,2,FALSE)</f>
        <v>2.3300000000000001E-2</v>
      </c>
      <c r="AV563" s="2">
        <f>VLOOKUP(Y563,Spp!B:D,3,FALSE)</f>
        <v>2.919</v>
      </c>
      <c r="AW563" s="2">
        <f t="shared" si="57"/>
        <v>1498.0300944630151</v>
      </c>
      <c r="AX563" s="2">
        <f t="shared" si="58"/>
        <v>74.901504723150751</v>
      </c>
      <c r="AY563" s="2">
        <f t="shared" si="59"/>
        <v>749.01504723150754</v>
      </c>
      <c r="AZ563" s="2">
        <f t="shared" si="60"/>
        <v>0.74901504723150758</v>
      </c>
      <c r="BA563" s="2">
        <f t="shared" si="61"/>
        <v>0.2</v>
      </c>
      <c r="BB563" s="2">
        <f t="shared" si="62"/>
        <v>0.1</v>
      </c>
      <c r="BC563" s="2">
        <f>VLOOKUP(Y563,Spp!B:H,7,FALSE)</f>
        <v>2</v>
      </c>
      <c r="BD563" s="5" t="str">
        <f>VLOOKUP(Y563,GFQuimbayo!B:C,2,FALSE)</f>
        <v>HM</v>
      </c>
      <c r="BE563" s="5" t="str">
        <f>VLOOKUP(BD563,GFQuimbayo!E:F,2,FALSE)</f>
        <v>Macroalgae feeders</v>
      </c>
      <c r="BF563" s="2" t="str">
        <f>VLOOKUP(Y563,Spp!B:L,11,FALSE)</f>
        <v>LC</v>
      </c>
    </row>
    <row r="564" spans="1:58">
      <c r="A564" s="2" t="s">
        <v>242</v>
      </c>
      <c r="B564" s="2" t="s">
        <v>41</v>
      </c>
      <c r="C564" s="2" t="s">
        <v>508</v>
      </c>
      <c r="D564" s="2" t="s">
        <v>508</v>
      </c>
      <c r="E564" s="2" t="s">
        <v>1499</v>
      </c>
      <c r="F564" s="2" t="s">
        <v>244</v>
      </c>
      <c r="H564" s="22">
        <v>1</v>
      </c>
      <c r="I564" s="9">
        <v>1</v>
      </c>
      <c r="K564" s="2">
        <v>20</v>
      </c>
      <c r="L564" s="11">
        <v>42220</v>
      </c>
      <c r="M564" s="2">
        <v>2015</v>
      </c>
      <c r="N564" s="2" t="s">
        <v>517</v>
      </c>
      <c r="O564" s="2" t="s">
        <v>136</v>
      </c>
      <c r="P564" s="11">
        <v>43258</v>
      </c>
      <c r="Q564" s="9">
        <v>7</v>
      </c>
      <c r="R564" s="2" t="s">
        <v>249</v>
      </c>
      <c r="S564" s="22" t="s">
        <v>516</v>
      </c>
      <c r="T564" s="4" t="s">
        <v>516</v>
      </c>
      <c r="U564" s="4" t="s">
        <v>516</v>
      </c>
      <c r="V564" s="4" t="s">
        <v>516</v>
      </c>
      <c r="W564" s="2">
        <v>10</v>
      </c>
      <c r="X564" s="4" t="s">
        <v>284</v>
      </c>
      <c r="Y564" s="6" t="str">
        <f>VLOOKUP(X564,Spp!A:B,2,FALSE)</f>
        <v>Microspathodon dorsalis</v>
      </c>
      <c r="Z564" s="7">
        <f t="shared" si="56"/>
        <v>30</v>
      </c>
      <c r="AB564" s="2">
        <v>10</v>
      </c>
      <c r="AE564" s="2">
        <v>20</v>
      </c>
      <c r="AU564" s="2">
        <f>VLOOKUP(Y564,Spp!B:C,2,FALSE)</f>
        <v>2.3900000000000001E-2</v>
      </c>
      <c r="AV564" s="2">
        <f>VLOOKUP(Y564,Spp!B:D,3,FALSE)</f>
        <v>3.0819999999999999</v>
      </c>
      <c r="AW564" s="2">
        <f t="shared" si="57"/>
        <v>9843.704896567795</v>
      </c>
      <c r="AX564" s="2">
        <f t="shared" si="58"/>
        <v>492.18524482838973</v>
      </c>
      <c r="AY564" s="2">
        <f t="shared" si="59"/>
        <v>4921.8524482838975</v>
      </c>
      <c r="AZ564" s="2">
        <f t="shared" si="60"/>
        <v>4.9218524482838975</v>
      </c>
      <c r="BA564" s="2">
        <f t="shared" si="61"/>
        <v>3</v>
      </c>
      <c r="BB564" s="2">
        <f t="shared" si="62"/>
        <v>1.5</v>
      </c>
      <c r="BC564" s="2">
        <f>VLOOKUP(Y564,Spp!B:H,7,FALSE)</f>
        <v>2.1</v>
      </c>
      <c r="BD564" s="5" t="str">
        <f>VLOOKUP(Y564,GFQuimbayo!B:C,2,FALSE)</f>
        <v>HM</v>
      </c>
      <c r="BE564" s="5" t="str">
        <f>VLOOKUP(BD564,GFQuimbayo!E:F,2,FALSE)</f>
        <v>Macroalgae feeders</v>
      </c>
      <c r="BF564" s="2" t="str">
        <f>VLOOKUP(Y564,Spp!B:L,11,FALSE)</f>
        <v>LC</v>
      </c>
    </row>
    <row r="565" spans="1:58">
      <c r="A565" s="2" t="s">
        <v>242</v>
      </c>
      <c r="B565" s="2" t="s">
        <v>41</v>
      </c>
      <c r="C565" s="2" t="s">
        <v>508</v>
      </c>
      <c r="D565" s="2" t="s">
        <v>508</v>
      </c>
      <c r="E565" s="2" t="s">
        <v>1499</v>
      </c>
      <c r="F565" s="2" t="s">
        <v>244</v>
      </c>
      <c r="H565" s="22">
        <v>1</v>
      </c>
      <c r="I565" s="9">
        <v>1</v>
      </c>
      <c r="K565" s="2">
        <v>20</v>
      </c>
      <c r="L565" s="11">
        <v>42220</v>
      </c>
      <c r="M565" s="2">
        <v>2015</v>
      </c>
      <c r="N565" s="2" t="s">
        <v>517</v>
      </c>
      <c r="O565" s="2" t="s">
        <v>136</v>
      </c>
      <c r="P565" s="11">
        <v>43258</v>
      </c>
      <c r="Q565" s="9">
        <v>7</v>
      </c>
      <c r="R565" s="2" t="s">
        <v>249</v>
      </c>
      <c r="S565" s="22" t="s">
        <v>516</v>
      </c>
      <c r="T565" s="4" t="s">
        <v>516</v>
      </c>
      <c r="U565" s="4" t="s">
        <v>516</v>
      </c>
      <c r="V565" s="4" t="s">
        <v>516</v>
      </c>
      <c r="W565" s="2">
        <v>10</v>
      </c>
      <c r="X565" s="4" t="s">
        <v>91</v>
      </c>
      <c r="Y565" s="6" t="str">
        <f>VLOOKUP(X565,Spp!A:B,2,FALSE)</f>
        <v>Halichoeres nicholsi</v>
      </c>
      <c r="Z565" s="7">
        <f t="shared" si="56"/>
        <v>1</v>
      </c>
      <c r="AC565" s="2">
        <v>1</v>
      </c>
      <c r="AU565" s="2">
        <f>VLOOKUP(Y565,Spp!B:C,2,FALSE)</f>
        <v>1.26E-2</v>
      </c>
      <c r="AV565" s="2">
        <f>VLOOKUP(Y565,Spp!B:D,3,FALSE)</f>
        <v>3.0672999999999999</v>
      </c>
      <c r="AW565" s="2">
        <f t="shared" si="57"/>
        <v>29.169073044120523</v>
      </c>
      <c r="AX565" s="2">
        <f t="shared" si="58"/>
        <v>1.4584536522060261</v>
      </c>
      <c r="AY565" s="2">
        <f t="shared" si="59"/>
        <v>14.584536522060262</v>
      </c>
      <c r="AZ565" s="2">
        <f t="shared" si="60"/>
        <v>1.4584536522060262E-2</v>
      </c>
      <c r="BA565" s="2">
        <f t="shared" si="61"/>
        <v>0.1</v>
      </c>
      <c r="BB565" s="2">
        <f t="shared" si="62"/>
        <v>0.05</v>
      </c>
      <c r="BC565" s="2">
        <f>VLOOKUP(Y565,Spp!B:H,7,FALSE)</f>
        <v>4</v>
      </c>
      <c r="BD565" s="5" t="str">
        <f>VLOOKUP(Y565,GFQuimbayo!B:C,2,FALSE)</f>
        <v>IN</v>
      </c>
      <c r="BE565" s="5" t="str">
        <f>VLOOKUP(BD565,GFQuimbayo!E:F,2,FALSE)</f>
        <v>Invertebrivores</v>
      </c>
      <c r="BF565" s="2" t="str">
        <f>VLOOKUP(Y565,Spp!B:L,11,FALSE)</f>
        <v>LC</v>
      </c>
    </row>
    <row r="566" spans="1:58">
      <c r="A566" s="2" t="s">
        <v>242</v>
      </c>
      <c r="B566" s="2" t="s">
        <v>41</v>
      </c>
      <c r="C566" s="2" t="s">
        <v>508</v>
      </c>
      <c r="D566" s="2" t="s">
        <v>508</v>
      </c>
      <c r="E566" s="2" t="s">
        <v>1499</v>
      </c>
      <c r="F566" s="2" t="s">
        <v>244</v>
      </c>
      <c r="H566" s="22">
        <v>1</v>
      </c>
      <c r="I566" s="9">
        <v>1</v>
      </c>
      <c r="K566" s="2">
        <v>20</v>
      </c>
      <c r="L566" s="11">
        <v>42220</v>
      </c>
      <c r="M566" s="2">
        <v>2015</v>
      </c>
      <c r="N566" s="2" t="s">
        <v>517</v>
      </c>
      <c r="O566" s="2" t="s">
        <v>136</v>
      </c>
      <c r="P566" s="11">
        <v>43258</v>
      </c>
      <c r="Q566" s="9">
        <v>7</v>
      </c>
      <c r="R566" s="2" t="s">
        <v>249</v>
      </c>
      <c r="S566" s="22" t="s">
        <v>516</v>
      </c>
      <c r="T566" s="4" t="s">
        <v>516</v>
      </c>
      <c r="U566" s="4" t="s">
        <v>516</v>
      </c>
      <c r="V566" s="4" t="s">
        <v>516</v>
      </c>
      <c r="W566" s="2">
        <v>10</v>
      </c>
      <c r="X566" s="4" t="s">
        <v>107</v>
      </c>
      <c r="Y566" s="6" t="str">
        <f>VLOOKUP(X566,Spp!A:B,2,FALSE)</f>
        <v>Thalassoma lucasanum</v>
      </c>
      <c r="Z566" s="7">
        <f t="shared" si="56"/>
        <v>200</v>
      </c>
      <c r="AB566" s="2">
        <v>200</v>
      </c>
      <c r="AU566" s="2">
        <f>VLOOKUP(Y566,Spp!B:C,2,FALSE)</f>
        <v>1.261E-2</v>
      </c>
      <c r="AV566" s="2">
        <f>VLOOKUP(Y566,Spp!B:D,3,FALSE)</f>
        <v>2.8782999999999999</v>
      </c>
      <c r="AW566" s="2">
        <f t="shared" si="57"/>
        <v>832.5952265585679</v>
      </c>
      <c r="AX566" s="2">
        <f t="shared" si="58"/>
        <v>41.629761327928392</v>
      </c>
      <c r="AY566" s="2">
        <f t="shared" si="59"/>
        <v>416.29761327928395</v>
      </c>
      <c r="AZ566" s="2">
        <f t="shared" si="60"/>
        <v>0.41629761327928394</v>
      </c>
      <c r="BA566" s="2">
        <f t="shared" si="61"/>
        <v>20</v>
      </c>
      <c r="BB566" s="2">
        <f t="shared" si="62"/>
        <v>10</v>
      </c>
      <c r="BC566" s="2">
        <f>VLOOKUP(Y566,Spp!B:H,7,FALSE)</f>
        <v>3.5</v>
      </c>
      <c r="BD566" s="5" t="str">
        <f>VLOOKUP(Y566,GFQuimbayo!B:C,2,FALSE)</f>
        <v>IN</v>
      </c>
      <c r="BE566" s="5" t="str">
        <f>VLOOKUP(BD566,GFQuimbayo!E:F,2,FALSE)</f>
        <v>Invertebrivores</v>
      </c>
      <c r="BF566" s="2" t="str">
        <f>VLOOKUP(Y566,Spp!B:L,11,FALSE)</f>
        <v>LC</v>
      </c>
    </row>
    <row r="567" spans="1:58">
      <c r="A567" s="2" t="s">
        <v>242</v>
      </c>
      <c r="B567" s="2" t="s">
        <v>41</v>
      </c>
      <c r="C567" s="2" t="s">
        <v>508</v>
      </c>
      <c r="D567" s="2" t="s">
        <v>508</v>
      </c>
      <c r="E567" s="2" t="s">
        <v>1499</v>
      </c>
      <c r="F567" s="2" t="s">
        <v>244</v>
      </c>
      <c r="H567" s="22">
        <v>1</v>
      </c>
      <c r="I567" s="9">
        <v>1</v>
      </c>
      <c r="K567" s="2">
        <v>20</v>
      </c>
      <c r="L567" s="11">
        <v>42220</v>
      </c>
      <c r="M567" s="2">
        <v>2015</v>
      </c>
      <c r="N567" s="2" t="s">
        <v>517</v>
      </c>
      <c r="O567" s="2" t="s">
        <v>136</v>
      </c>
      <c r="P567" s="11">
        <v>43258</v>
      </c>
      <c r="Q567" s="9">
        <v>7</v>
      </c>
      <c r="R567" s="2" t="s">
        <v>249</v>
      </c>
      <c r="S567" s="22" t="s">
        <v>516</v>
      </c>
      <c r="T567" s="4" t="s">
        <v>516</v>
      </c>
      <c r="U567" s="4" t="s">
        <v>516</v>
      </c>
      <c r="V567" s="4" t="s">
        <v>516</v>
      </c>
      <c r="W567" s="2">
        <v>10</v>
      </c>
      <c r="X567" s="4" t="s">
        <v>80</v>
      </c>
      <c r="Y567" s="6" t="str">
        <f>VLOOKUP(X567,Spp!A:B,2,FALSE)</f>
        <v>Sufflamen verres</v>
      </c>
      <c r="Z567" s="7">
        <f t="shared" si="56"/>
        <v>2</v>
      </c>
      <c r="AE567" s="2">
        <v>2</v>
      </c>
      <c r="AU567" s="2">
        <f>VLOOKUP(Y567,Spp!B:C,2,FALSE)</f>
        <v>2.4899999999999999E-2</v>
      </c>
      <c r="AV567" s="2">
        <f>VLOOKUP(Y567,Spp!B:D,3,FALSE)</f>
        <v>3.0129999999999999</v>
      </c>
      <c r="AW567" s="2">
        <f t="shared" si="57"/>
        <v>811.37680614119904</v>
      </c>
      <c r="AX567" s="2">
        <f t="shared" si="58"/>
        <v>40.568840307059951</v>
      </c>
      <c r="AY567" s="2">
        <f t="shared" si="59"/>
        <v>405.68840307059952</v>
      </c>
      <c r="AZ567" s="2">
        <f t="shared" si="60"/>
        <v>0.4056884030705995</v>
      </c>
      <c r="BA567" s="2">
        <f t="shared" si="61"/>
        <v>0.2</v>
      </c>
      <c r="BB567" s="2">
        <f t="shared" si="62"/>
        <v>0.1</v>
      </c>
      <c r="BC567" s="2">
        <f>VLOOKUP(Y567,Spp!B:H,7,FALSE)</f>
        <v>3.3</v>
      </c>
      <c r="BD567" s="5" t="str">
        <f>VLOOKUP(Y567,GFQuimbayo!B:C,2,FALSE)</f>
        <v>IN</v>
      </c>
      <c r="BE567" s="5" t="str">
        <f>VLOOKUP(BD567,GFQuimbayo!E:F,2,FALSE)</f>
        <v>Invertebrivores</v>
      </c>
      <c r="BF567" s="2" t="str">
        <f>VLOOKUP(Y567,Spp!B:L,11,FALSE)</f>
        <v>LC</v>
      </c>
    </row>
    <row r="568" spans="1:58">
      <c r="A568" s="2" t="s">
        <v>242</v>
      </c>
      <c r="B568" s="2" t="s">
        <v>41</v>
      </c>
      <c r="C568" s="2" t="s">
        <v>508</v>
      </c>
      <c r="D568" s="2" t="s">
        <v>508</v>
      </c>
      <c r="E568" s="2" t="s">
        <v>1499</v>
      </c>
      <c r="F568" s="2" t="s">
        <v>244</v>
      </c>
      <c r="H568" s="22">
        <v>1</v>
      </c>
      <c r="I568" s="9">
        <v>1</v>
      </c>
      <c r="K568" s="2">
        <v>20</v>
      </c>
      <c r="L568" s="11">
        <v>42220</v>
      </c>
      <c r="M568" s="2">
        <v>2015</v>
      </c>
      <c r="N568" s="2" t="s">
        <v>517</v>
      </c>
      <c r="O568" s="2" t="s">
        <v>136</v>
      </c>
      <c r="P568" s="11">
        <v>43258</v>
      </c>
      <c r="Q568" s="9">
        <v>7</v>
      </c>
      <c r="R568" s="2" t="s">
        <v>249</v>
      </c>
      <c r="S568" s="22" t="s">
        <v>516</v>
      </c>
      <c r="T568" s="4" t="s">
        <v>516</v>
      </c>
      <c r="U568" s="4" t="s">
        <v>516</v>
      </c>
      <c r="V568" s="4" t="s">
        <v>516</v>
      </c>
      <c r="W568" s="2">
        <v>10</v>
      </c>
      <c r="X568" s="4" t="s">
        <v>68</v>
      </c>
      <c r="Y568" s="6" t="str">
        <f>VLOOKUP(X568,Spp!A:B,2,FALSE)</f>
        <v>Pseudobalistes naufragium</v>
      </c>
      <c r="Z568" s="7">
        <f t="shared" si="56"/>
        <v>1</v>
      </c>
      <c r="AF568" s="2">
        <v>1</v>
      </c>
      <c r="AU568" s="2">
        <f>VLOOKUP(Y568,Spp!B:C,2,FALSE)</f>
        <v>0.12970000000000001</v>
      </c>
      <c r="AV568" s="2">
        <f>VLOOKUP(Y568,Spp!B:D,3,FALSE)</f>
        <v>2.6061000000000001</v>
      </c>
      <c r="AW568" s="2">
        <f t="shared" si="57"/>
        <v>1370.6788340202925</v>
      </c>
      <c r="AX568" s="2">
        <f t="shared" si="58"/>
        <v>68.533941701014626</v>
      </c>
      <c r="AY568" s="2">
        <f t="shared" si="59"/>
        <v>685.33941701014624</v>
      </c>
      <c r="AZ568" s="2">
        <f t="shared" si="60"/>
        <v>0.68533941701014622</v>
      </c>
      <c r="BA568" s="2">
        <f t="shared" si="61"/>
        <v>0.1</v>
      </c>
      <c r="BB568" s="2">
        <f t="shared" si="62"/>
        <v>0.05</v>
      </c>
      <c r="BC568" s="2">
        <f>VLOOKUP(Y568,Spp!B:H,7,FALSE)</f>
        <v>3.8</v>
      </c>
      <c r="BD568" s="5" t="str">
        <f>VLOOKUP(Y568,GFQuimbayo!B:C,2,FALSE)</f>
        <v>IN</v>
      </c>
      <c r="BE568" s="5" t="str">
        <f>VLOOKUP(BD568,GFQuimbayo!E:F,2,FALSE)</f>
        <v>Invertebrivores</v>
      </c>
      <c r="BF568" s="2" t="str">
        <f>VLOOKUP(Y568,Spp!B:L,11,FALSE)</f>
        <v>LC</v>
      </c>
    </row>
    <row r="569" spans="1:58">
      <c r="A569" s="2" t="s">
        <v>242</v>
      </c>
      <c r="B569" s="2" t="s">
        <v>41</v>
      </c>
      <c r="C569" s="2" t="s">
        <v>508</v>
      </c>
      <c r="D569" s="2" t="s">
        <v>508</v>
      </c>
      <c r="E569" s="2" t="s">
        <v>1499</v>
      </c>
      <c r="F569" s="2" t="s">
        <v>244</v>
      </c>
      <c r="H569" s="22">
        <v>1</v>
      </c>
      <c r="I569" s="9">
        <v>1</v>
      </c>
      <c r="K569" s="2">
        <v>20</v>
      </c>
      <c r="L569" s="11">
        <v>42220</v>
      </c>
      <c r="M569" s="2">
        <v>2015</v>
      </c>
      <c r="N569" s="2" t="s">
        <v>517</v>
      </c>
      <c r="O569" s="2" t="s">
        <v>136</v>
      </c>
      <c r="P569" s="11">
        <v>43258</v>
      </c>
      <c r="Q569" s="9">
        <v>7</v>
      </c>
      <c r="R569" s="2" t="s">
        <v>249</v>
      </c>
      <c r="S569" s="22" t="s">
        <v>516</v>
      </c>
      <c r="T569" s="4" t="s">
        <v>516</v>
      </c>
      <c r="U569" s="4" t="s">
        <v>516</v>
      </c>
      <c r="V569" s="4" t="s">
        <v>516</v>
      </c>
      <c r="W569" s="2">
        <v>10</v>
      </c>
      <c r="X569" s="4" t="s">
        <v>109</v>
      </c>
      <c r="Y569" s="6" t="str">
        <f>VLOOKUP(X569,Spp!A:B,2,FALSE)</f>
        <v>Chromis atrilobata</v>
      </c>
      <c r="Z569" s="7">
        <f t="shared" si="56"/>
        <v>15</v>
      </c>
      <c r="AB569" s="2">
        <v>15</v>
      </c>
      <c r="AU569" s="2">
        <f>VLOOKUP(Y569,Spp!B:C,2,FALSE)</f>
        <v>5.2300000000000003E-3</v>
      </c>
      <c r="AV569" s="2">
        <f>VLOOKUP(Y569,Spp!B:D,3,FALSE)</f>
        <v>3.41655</v>
      </c>
      <c r="AW569" s="2">
        <f t="shared" si="57"/>
        <v>76.609655141002875</v>
      </c>
      <c r="AX569" s="2">
        <f t="shared" si="58"/>
        <v>3.8304827570501438</v>
      </c>
      <c r="AY569" s="2">
        <f t="shared" si="59"/>
        <v>38.304827570501438</v>
      </c>
      <c r="AZ569" s="2">
        <f t="shared" si="60"/>
        <v>3.8304827570501437E-2</v>
      </c>
      <c r="BA569" s="2">
        <f t="shared" si="61"/>
        <v>1.5</v>
      </c>
      <c r="BB569" s="2">
        <f t="shared" si="62"/>
        <v>0.75</v>
      </c>
      <c r="BC569" s="2">
        <f>VLOOKUP(Y569,Spp!B:H,7,FALSE)</f>
        <v>3.4</v>
      </c>
      <c r="BD569" s="5" t="str">
        <f>VLOOKUP(Y569,GFQuimbayo!B:C,2,FALSE)</f>
        <v>PK</v>
      </c>
      <c r="BE569" s="5" t="str">
        <f>VLOOKUP(BD569,GFQuimbayo!E:F,2,FALSE)</f>
        <v>Planktivores</v>
      </c>
      <c r="BF569" s="2" t="str">
        <f>VLOOKUP(Y569,Spp!B:L,11,FALSE)</f>
        <v>LC</v>
      </c>
    </row>
    <row r="570" spans="1:58">
      <c r="A570" s="2" t="s">
        <v>242</v>
      </c>
      <c r="B570" s="2" t="s">
        <v>41</v>
      </c>
      <c r="C570" s="2" t="s">
        <v>508</v>
      </c>
      <c r="D570" s="2" t="s">
        <v>508</v>
      </c>
      <c r="E570" s="2" t="s">
        <v>1499</v>
      </c>
      <c r="F570" s="2" t="s">
        <v>244</v>
      </c>
      <c r="H570" s="22">
        <v>1</v>
      </c>
      <c r="I570" s="9">
        <v>1</v>
      </c>
      <c r="K570" s="2">
        <v>20</v>
      </c>
      <c r="L570" s="11">
        <v>42220</v>
      </c>
      <c r="M570" s="2">
        <v>2015</v>
      </c>
      <c r="N570" s="2" t="s">
        <v>517</v>
      </c>
      <c r="O570" s="2" t="s">
        <v>136</v>
      </c>
      <c r="P570" s="11">
        <v>43258</v>
      </c>
      <c r="Q570" s="9">
        <v>7</v>
      </c>
      <c r="R570" s="2" t="s">
        <v>249</v>
      </c>
      <c r="S570" s="22" t="s">
        <v>516</v>
      </c>
      <c r="T570" s="4" t="s">
        <v>516</v>
      </c>
      <c r="U570" s="4" t="s">
        <v>516</v>
      </c>
      <c r="V570" s="4" t="s">
        <v>516</v>
      </c>
      <c r="W570" s="2">
        <v>10</v>
      </c>
      <c r="X570" s="4" t="s">
        <v>331</v>
      </c>
      <c r="Y570" s="6" t="str">
        <f>VLOOKUP(X570,Spp!A:B,2,FALSE)</f>
        <v>Aetobatus narinari</v>
      </c>
      <c r="Z570" s="7">
        <f t="shared" si="56"/>
        <v>1</v>
      </c>
      <c r="AG570" s="2">
        <v>1</v>
      </c>
      <c r="AU570" s="2">
        <f>VLOOKUP(Y570,Spp!B:C,2,FALSE)</f>
        <v>5.8999999999999999E-3</v>
      </c>
      <c r="AV570" s="2">
        <f>VLOOKUP(Y570,Spp!B:D,3,FALSE)</f>
        <v>3.13</v>
      </c>
      <c r="AW570" s="2">
        <f t="shared" si="57"/>
        <v>881.87530186900176</v>
      </c>
      <c r="AX570" s="2">
        <f t="shared" si="58"/>
        <v>44.093765093450088</v>
      </c>
      <c r="AY570" s="2">
        <f t="shared" si="59"/>
        <v>440.93765093450088</v>
      </c>
      <c r="AZ570" s="2">
        <f t="shared" si="60"/>
        <v>0.44093765093450088</v>
      </c>
      <c r="BA570" s="2">
        <f t="shared" si="61"/>
        <v>0.1</v>
      </c>
      <c r="BB570" s="2">
        <f t="shared" si="62"/>
        <v>0.05</v>
      </c>
      <c r="BC570" s="2">
        <f>VLOOKUP(Y570,Spp!B:H,7,FALSE)</f>
        <v>3.2</v>
      </c>
      <c r="BD570" s="5" t="str">
        <f>VLOOKUP(Y570,GFQuimbayo!B:C,2,FALSE)</f>
        <v>IN</v>
      </c>
      <c r="BE570" s="5" t="str">
        <f>VLOOKUP(BD570,GFQuimbayo!E:F,2,FALSE)</f>
        <v>Invertebrivores</v>
      </c>
      <c r="BF570" s="2" t="str">
        <f>VLOOKUP(Y570,Spp!B:L,11,FALSE)</f>
        <v>NT</v>
      </c>
    </row>
    <row r="571" spans="1:58">
      <c r="A571" s="2" t="s">
        <v>242</v>
      </c>
      <c r="B571" s="2" t="s">
        <v>41</v>
      </c>
      <c r="C571" s="2" t="s">
        <v>508</v>
      </c>
      <c r="D571" s="2" t="s">
        <v>508</v>
      </c>
      <c r="E571" s="2" t="s">
        <v>1499</v>
      </c>
      <c r="F571" s="2" t="s">
        <v>244</v>
      </c>
      <c r="H571" s="22">
        <v>1</v>
      </c>
      <c r="I571" s="9">
        <v>1</v>
      </c>
      <c r="K571" s="2">
        <v>20</v>
      </c>
      <c r="L571" s="11">
        <v>42220</v>
      </c>
      <c r="M571" s="2">
        <v>2015</v>
      </c>
      <c r="N571" s="2" t="s">
        <v>517</v>
      </c>
      <c r="O571" s="2" t="s">
        <v>136</v>
      </c>
      <c r="P571" s="11">
        <v>43258</v>
      </c>
      <c r="Q571" s="9">
        <v>7</v>
      </c>
      <c r="R571" s="2" t="s">
        <v>249</v>
      </c>
      <c r="S571" s="22" t="s">
        <v>516</v>
      </c>
      <c r="T571" s="4" t="s">
        <v>516</v>
      </c>
      <c r="U571" s="4" t="s">
        <v>516</v>
      </c>
      <c r="V571" s="4" t="s">
        <v>516</v>
      </c>
      <c r="W571" s="2">
        <v>10</v>
      </c>
      <c r="X571" s="4" t="s">
        <v>99</v>
      </c>
      <c r="Y571" s="6" t="str">
        <f>VLOOKUP(X571,Spp!A:B,2,FALSE)</f>
        <v>Abudefduf troschelii</v>
      </c>
      <c r="Z571" s="7">
        <f t="shared" si="56"/>
        <v>80</v>
      </c>
      <c r="AC571" s="2">
        <v>80</v>
      </c>
      <c r="AU571" s="2">
        <f>VLOOKUP(Y571,Spp!B:C,2,FALSE)</f>
        <v>1.6E-2</v>
      </c>
      <c r="AV571" s="2">
        <f>VLOOKUP(Y571,Spp!B:D,3,FALSE)</f>
        <v>3.0516000000000001</v>
      </c>
      <c r="AW571" s="2">
        <f t="shared" si="57"/>
        <v>2848.0038059863891</v>
      </c>
      <c r="AX571" s="2">
        <f t="shared" si="58"/>
        <v>142.40019029931946</v>
      </c>
      <c r="AY571" s="2">
        <f t="shared" si="59"/>
        <v>1424.0019029931946</v>
      </c>
      <c r="AZ571" s="2">
        <f t="shared" si="60"/>
        <v>1.4240019029931945</v>
      </c>
      <c r="BA571" s="2">
        <f t="shared" si="61"/>
        <v>8</v>
      </c>
      <c r="BB571" s="2">
        <f t="shared" si="62"/>
        <v>4</v>
      </c>
      <c r="BC571" s="2">
        <f>VLOOKUP(Y571,Spp!B:H,7,FALSE)</f>
        <v>3</v>
      </c>
      <c r="BD571" s="5" t="str">
        <f>VLOOKUP(Y571,GFQuimbayo!B:C,2,FALSE)</f>
        <v>PK</v>
      </c>
      <c r="BE571" s="5" t="str">
        <f>VLOOKUP(BD571,GFQuimbayo!E:F,2,FALSE)</f>
        <v>Planktivores</v>
      </c>
      <c r="BF571" s="2" t="str">
        <f>VLOOKUP(Y571,Spp!B:L,11,FALSE)</f>
        <v>LC</v>
      </c>
    </row>
    <row r="572" spans="1:58">
      <c r="A572" s="2" t="s">
        <v>242</v>
      </c>
      <c r="B572" s="2" t="s">
        <v>41</v>
      </c>
      <c r="C572" s="2" t="s">
        <v>508</v>
      </c>
      <c r="D572" s="2" t="s">
        <v>508</v>
      </c>
      <c r="E572" s="2" t="s">
        <v>1499</v>
      </c>
      <c r="F572" s="2" t="s">
        <v>244</v>
      </c>
      <c r="H572" s="22">
        <v>1</v>
      </c>
      <c r="I572" s="9">
        <v>1</v>
      </c>
      <c r="K572" s="2">
        <v>20</v>
      </c>
      <c r="L572" s="11">
        <v>42220</v>
      </c>
      <c r="M572" s="2">
        <v>2015</v>
      </c>
      <c r="N572" s="2" t="s">
        <v>517</v>
      </c>
      <c r="O572" s="2" t="s">
        <v>136</v>
      </c>
      <c r="P572" s="11">
        <v>43258</v>
      </c>
      <c r="Q572" s="9">
        <v>7</v>
      </c>
      <c r="R572" s="2" t="s">
        <v>249</v>
      </c>
      <c r="S572" s="22" t="s">
        <v>516</v>
      </c>
      <c r="T572" s="4" t="s">
        <v>516</v>
      </c>
      <c r="U572" s="4" t="s">
        <v>516</v>
      </c>
      <c r="V572" s="4" t="s">
        <v>516</v>
      </c>
      <c r="W572" s="2">
        <v>10</v>
      </c>
      <c r="X572" s="4" t="s">
        <v>296</v>
      </c>
      <c r="Y572" s="6" t="str">
        <f>VLOOKUP(X572,Spp!A:B,2,FALSE)</f>
        <v>Halichoeres notospilus</v>
      </c>
      <c r="Z572" s="7">
        <f t="shared" si="56"/>
        <v>2</v>
      </c>
      <c r="AC572" s="2">
        <v>2</v>
      </c>
      <c r="AU572" s="2">
        <f>VLOOKUP(Y572,Spp!B:C,2,FALSE)</f>
        <v>1.26E-2</v>
      </c>
      <c r="AV572" s="2">
        <f>VLOOKUP(Y572,Spp!B:D,3,FALSE)</f>
        <v>3.0672999999999999</v>
      </c>
      <c r="AW572" s="2">
        <f t="shared" si="57"/>
        <v>58.338146088241047</v>
      </c>
      <c r="AX572" s="2">
        <f t="shared" si="58"/>
        <v>2.9169073044120521</v>
      </c>
      <c r="AY572" s="2">
        <f t="shared" si="59"/>
        <v>29.169073044120523</v>
      </c>
      <c r="AZ572" s="2">
        <f t="shared" si="60"/>
        <v>2.9169073044120523E-2</v>
      </c>
      <c r="BA572" s="2">
        <f t="shared" si="61"/>
        <v>0.2</v>
      </c>
      <c r="BB572" s="2">
        <f t="shared" si="62"/>
        <v>0.1</v>
      </c>
      <c r="BC572" s="2">
        <f>VLOOKUP(Y572,Spp!B:H,7,FALSE)</f>
        <v>3.5</v>
      </c>
      <c r="BD572" s="5" t="str">
        <f>VLOOKUP(Y572,GFQuimbayo!B:C,2,FALSE)</f>
        <v>IN</v>
      </c>
      <c r="BE572" s="5" t="str">
        <f>VLOOKUP(BD572,GFQuimbayo!E:F,2,FALSE)</f>
        <v>Invertebrivores</v>
      </c>
      <c r="BF572" s="2" t="str">
        <f>VLOOKUP(Y572,Spp!B:L,11,FALSE)</f>
        <v>LC</v>
      </c>
    </row>
    <row r="573" spans="1:58">
      <c r="A573" s="2" t="s">
        <v>242</v>
      </c>
      <c r="B573" s="2" t="s">
        <v>41</v>
      </c>
      <c r="C573" s="2" t="s">
        <v>508</v>
      </c>
      <c r="D573" s="2" t="s">
        <v>508</v>
      </c>
      <c r="E573" s="2" t="s">
        <v>1499</v>
      </c>
      <c r="F573" s="2" t="s">
        <v>244</v>
      </c>
      <c r="H573" s="22">
        <v>1</v>
      </c>
      <c r="I573" s="9">
        <v>1</v>
      </c>
      <c r="K573" s="2">
        <v>20</v>
      </c>
      <c r="L573" s="11">
        <v>42220</v>
      </c>
      <c r="M573" s="2">
        <v>2015</v>
      </c>
      <c r="N573" s="2" t="s">
        <v>517</v>
      </c>
      <c r="O573" s="2" t="s">
        <v>136</v>
      </c>
      <c r="P573" s="11">
        <v>43258</v>
      </c>
      <c r="Q573" s="9">
        <v>7</v>
      </c>
      <c r="R573" s="2" t="s">
        <v>249</v>
      </c>
      <c r="S573" s="22" t="s">
        <v>516</v>
      </c>
      <c r="T573" s="4" t="s">
        <v>516</v>
      </c>
      <c r="U573" s="4" t="s">
        <v>516</v>
      </c>
      <c r="V573" s="4" t="s">
        <v>516</v>
      </c>
      <c r="W573" s="2">
        <v>10</v>
      </c>
      <c r="X573" s="4" t="s">
        <v>252</v>
      </c>
      <c r="Y573" s="6" t="str">
        <f>VLOOKUP(X573,Spp!A:B,2,FALSE)</f>
        <v>Epinephelus labriformis</v>
      </c>
      <c r="Z573" s="7">
        <f t="shared" si="56"/>
        <v>2</v>
      </c>
      <c r="AE573" s="2">
        <v>2</v>
      </c>
      <c r="AU573" s="2">
        <f>VLOOKUP(Y573,Spp!B:C,2,FALSE)</f>
        <v>3.4299999999999997E-2</v>
      </c>
      <c r="AV573" s="2">
        <f>VLOOKUP(Y573,Spp!B:D,3,FALSE)</f>
        <v>2.9</v>
      </c>
      <c r="AW573" s="2">
        <f t="shared" si="57"/>
        <v>776.87320200452916</v>
      </c>
      <c r="AX573" s="2">
        <f t="shared" si="58"/>
        <v>38.843660100226458</v>
      </c>
      <c r="AY573" s="2">
        <f t="shared" si="59"/>
        <v>388.43660100226458</v>
      </c>
      <c r="AZ573" s="2">
        <f t="shared" si="60"/>
        <v>0.38843660100226457</v>
      </c>
      <c r="BA573" s="2">
        <f t="shared" si="61"/>
        <v>0.2</v>
      </c>
      <c r="BB573" s="2">
        <f t="shared" si="62"/>
        <v>0.1</v>
      </c>
      <c r="BC573" s="2">
        <f>VLOOKUP(Y573,Spp!B:H,7,FALSE)</f>
        <v>4</v>
      </c>
      <c r="BD573" s="5" t="str">
        <f>VLOOKUP(Y573,GFQuimbayo!B:C,2,FALSE)</f>
        <v>PS</v>
      </c>
      <c r="BE573" s="5" t="str">
        <f>VLOOKUP(BD573,GFQuimbayo!E:F,2,FALSE)</f>
        <v>Piscivores</v>
      </c>
      <c r="BF573" s="2" t="str">
        <f>VLOOKUP(Y573,Spp!B:L,11,FALSE)</f>
        <v>LC</v>
      </c>
    </row>
    <row r="574" spans="1:58">
      <c r="A574" s="2" t="s">
        <v>242</v>
      </c>
      <c r="B574" s="2" t="s">
        <v>41</v>
      </c>
      <c r="C574" s="2" t="s">
        <v>508</v>
      </c>
      <c r="D574" s="2" t="s">
        <v>508</v>
      </c>
      <c r="E574" s="2" t="s">
        <v>1499</v>
      </c>
      <c r="F574" s="2" t="s">
        <v>244</v>
      </c>
      <c r="H574" s="22">
        <v>1</v>
      </c>
      <c r="I574" s="9">
        <v>1</v>
      </c>
      <c r="K574" s="2">
        <v>20</v>
      </c>
      <c r="L574" s="11">
        <v>42220</v>
      </c>
      <c r="M574" s="2">
        <v>2015</v>
      </c>
      <c r="N574" s="2" t="s">
        <v>517</v>
      </c>
      <c r="O574" s="2" t="s">
        <v>136</v>
      </c>
      <c r="P574" s="11">
        <v>43258</v>
      </c>
      <c r="Q574" s="9">
        <v>7</v>
      </c>
      <c r="R574" s="2" t="s">
        <v>249</v>
      </c>
      <c r="S574" s="22" t="s">
        <v>516</v>
      </c>
      <c r="T574" s="4" t="s">
        <v>516</v>
      </c>
      <c r="U574" s="4" t="s">
        <v>516</v>
      </c>
      <c r="V574" s="4" t="s">
        <v>516</v>
      </c>
      <c r="W574" s="2">
        <v>10</v>
      </c>
      <c r="X574" s="4" t="s">
        <v>85</v>
      </c>
      <c r="Y574" s="6" t="str">
        <f>VLOOKUP(X574,Spp!A:B,2,FALSE)</f>
        <v>Sargocentron suborbitalis</v>
      </c>
      <c r="Z574" s="7">
        <f t="shared" si="56"/>
        <v>10</v>
      </c>
      <c r="AD574" s="2">
        <v>10</v>
      </c>
      <c r="AU574" s="2">
        <f>VLOOKUP(Y574,Spp!B:C,2,FALSE)</f>
        <v>2.3199999999999998E-2</v>
      </c>
      <c r="AV574" s="2">
        <f>VLOOKUP(Y574,Spp!B:D,3,FALSE)</f>
        <v>2.9554</v>
      </c>
      <c r="AW574" s="2">
        <f t="shared" si="57"/>
        <v>1094.3661062070196</v>
      </c>
      <c r="AX574" s="2">
        <f t="shared" si="58"/>
        <v>54.718305310350978</v>
      </c>
      <c r="AY574" s="2">
        <f t="shared" si="59"/>
        <v>547.18305310350979</v>
      </c>
      <c r="AZ574" s="2">
        <f t="shared" si="60"/>
        <v>0.54718305310350979</v>
      </c>
      <c r="BA574" s="2">
        <f t="shared" si="61"/>
        <v>1</v>
      </c>
      <c r="BB574" s="2">
        <f t="shared" si="62"/>
        <v>0.5</v>
      </c>
      <c r="BC574" s="2">
        <f>VLOOKUP(Y574,Spp!B:H,7,FALSE)</f>
        <v>3.5</v>
      </c>
      <c r="BD574" s="5" t="str">
        <f>VLOOKUP(Y574,GFQuimbayo!B:C,2,FALSE)</f>
        <v>IN</v>
      </c>
      <c r="BE574" s="5" t="str">
        <f>VLOOKUP(BD574,GFQuimbayo!E:F,2,FALSE)</f>
        <v>Invertebrivores</v>
      </c>
      <c r="BF574" s="2" t="str">
        <f>VLOOKUP(Y574,Spp!B:L,11,FALSE)</f>
        <v>LC</v>
      </c>
    </row>
    <row r="575" spans="1:58">
      <c r="A575" s="2" t="s">
        <v>242</v>
      </c>
      <c r="B575" s="2" t="s">
        <v>41</v>
      </c>
      <c r="C575" s="2" t="s">
        <v>508</v>
      </c>
      <c r="D575" s="2" t="s">
        <v>508</v>
      </c>
      <c r="E575" s="2" t="s">
        <v>1499</v>
      </c>
      <c r="F575" s="2" t="s">
        <v>244</v>
      </c>
      <c r="H575" s="22">
        <v>1</v>
      </c>
      <c r="I575" s="9">
        <v>1</v>
      </c>
      <c r="K575" s="2">
        <v>20</v>
      </c>
      <c r="L575" s="11">
        <v>42220</v>
      </c>
      <c r="M575" s="2">
        <v>2015</v>
      </c>
      <c r="N575" s="2" t="s">
        <v>517</v>
      </c>
      <c r="O575" s="2" t="s">
        <v>136</v>
      </c>
      <c r="P575" s="11">
        <v>43258</v>
      </c>
      <c r="Q575" s="9">
        <v>7</v>
      </c>
      <c r="R575" s="2" t="s">
        <v>249</v>
      </c>
      <c r="S575" s="22" t="s">
        <v>516</v>
      </c>
      <c r="T575" s="4" t="s">
        <v>516</v>
      </c>
      <c r="U575" s="4" t="s">
        <v>516</v>
      </c>
      <c r="V575" s="4" t="s">
        <v>516</v>
      </c>
      <c r="W575" s="2">
        <v>10</v>
      </c>
      <c r="X575" s="4" t="s">
        <v>45</v>
      </c>
      <c r="Y575" s="6" t="str">
        <f>VLOOKUP(X575,Spp!A:B,2,FALSE)</f>
        <v>Canthigaster punctatissima</v>
      </c>
      <c r="Z575" s="7">
        <f t="shared" si="56"/>
        <v>1</v>
      </c>
      <c r="AB575" s="2">
        <v>1</v>
      </c>
      <c r="AU575" s="2">
        <f>VLOOKUP(Y575,Spp!B:C,2,FALSE)</f>
        <v>1.9699999999999999E-2</v>
      </c>
      <c r="AV575" s="2">
        <f>VLOOKUP(Y575,Spp!B:D,3,FALSE)</f>
        <v>2.9174000000000002</v>
      </c>
      <c r="AW575" s="2">
        <f t="shared" si="57"/>
        <v>7.0367149081055116</v>
      </c>
      <c r="AX575" s="2">
        <f t="shared" si="58"/>
        <v>0.35183574540527557</v>
      </c>
      <c r="AY575" s="2">
        <f t="shared" si="59"/>
        <v>3.5183574540527558</v>
      </c>
      <c r="AZ575" s="2">
        <f t="shared" si="60"/>
        <v>3.5183574540527556E-3</v>
      </c>
      <c r="BA575" s="2">
        <f t="shared" si="61"/>
        <v>0.1</v>
      </c>
      <c r="BB575" s="2">
        <f t="shared" si="62"/>
        <v>0.05</v>
      </c>
      <c r="BC575" s="2">
        <f>VLOOKUP(Y575,Spp!B:H,7,FALSE)</f>
        <v>3</v>
      </c>
      <c r="BD575" s="5" t="str">
        <f>VLOOKUP(Y575,GFQuimbayo!B:C,2,FALSE)</f>
        <v>IN</v>
      </c>
      <c r="BE575" s="5" t="str">
        <f>VLOOKUP(BD575,GFQuimbayo!E:F,2,FALSE)</f>
        <v>Invertebrivores</v>
      </c>
      <c r="BF575" s="2" t="str">
        <f>VLOOKUP(Y575,Spp!B:L,11,FALSE)</f>
        <v>LC</v>
      </c>
    </row>
    <row r="576" spans="1:58">
      <c r="A576" s="2" t="s">
        <v>242</v>
      </c>
      <c r="B576" s="2" t="s">
        <v>41</v>
      </c>
      <c r="C576" s="2" t="s">
        <v>508</v>
      </c>
      <c r="D576" s="2" t="s">
        <v>508</v>
      </c>
      <c r="E576" s="2" t="s">
        <v>1499</v>
      </c>
      <c r="F576" s="2" t="s">
        <v>244</v>
      </c>
      <c r="H576" s="22">
        <v>1</v>
      </c>
      <c r="I576" s="9">
        <v>1</v>
      </c>
      <c r="K576" s="2">
        <v>20</v>
      </c>
      <c r="L576" s="11">
        <v>42220</v>
      </c>
      <c r="M576" s="2">
        <v>2015</v>
      </c>
      <c r="N576" s="2" t="s">
        <v>517</v>
      </c>
      <c r="O576" s="2" t="s">
        <v>136</v>
      </c>
      <c r="P576" s="11">
        <v>43258</v>
      </c>
      <c r="Q576" s="9">
        <v>7</v>
      </c>
      <c r="R576" s="2" t="s">
        <v>249</v>
      </c>
      <c r="S576" s="22" t="s">
        <v>516</v>
      </c>
      <c r="T576" s="4" t="s">
        <v>516</v>
      </c>
      <c r="U576" s="4" t="s">
        <v>516</v>
      </c>
      <c r="V576" s="4" t="s">
        <v>516</v>
      </c>
      <c r="W576" s="2">
        <v>10</v>
      </c>
      <c r="X576" s="4" t="s">
        <v>131</v>
      </c>
      <c r="Y576" s="6" t="str">
        <f>VLOOKUP(X576,Spp!A:B,2,FALSE)</f>
        <v>Muraena lentiginosa</v>
      </c>
      <c r="Z576" s="7">
        <f t="shared" si="56"/>
        <v>1</v>
      </c>
      <c r="AC576" s="2">
        <v>1</v>
      </c>
      <c r="AU576" s="2">
        <f>VLOOKUP(Y576,Spp!B:C,2,FALSE)</f>
        <v>1.6999999999999999E-3</v>
      </c>
      <c r="AV576" s="2">
        <f>VLOOKUP(Y576,Spp!B:D,3,FALSE)</f>
        <v>2.9527999999999999</v>
      </c>
      <c r="AW576" s="2">
        <f t="shared" si="57"/>
        <v>2.9471674215795702</v>
      </c>
      <c r="AX576" s="2">
        <f t="shared" si="58"/>
        <v>0.14735837107897851</v>
      </c>
      <c r="AY576" s="2">
        <f t="shared" si="59"/>
        <v>1.4735837107897851</v>
      </c>
      <c r="AZ576" s="2">
        <f t="shared" si="60"/>
        <v>1.4735837107897852E-3</v>
      </c>
      <c r="BA576" s="2">
        <f t="shared" si="61"/>
        <v>0.1</v>
      </c>
      <c r="BB576" s="2">
        <f t="shared" si="62"/>
        <v>0.05</v>
      </c>
      <c r="BC576" s="2">
        <f>VLOOKUP(Y576,Spp!B:H,7,FALSE)</f>
        <v>3.9</v>
      </c>
      <c r="BD576" s="5" t="str">
        <f>VLOOKUP(Y576,GFQuimbayo!B:C,2,FALSE)</f>
        <v>PS</v>
      </c>
      <c r="BE576" s="5" t="str">
        <f>VLOOKUP(BD576,GFQuimbayo!E:F,2,FALSE)</f>
        <v>Piscivores</v>
      </c>
      <c r="BF576" s="2" t="str">
        <f>VLOOKUP(Y576,Spp!B:L,11,FALSE)</f>
        <v>LC</v>
      </c>
    </row>
    <row r="577" spans="1:58">
      <c r="A577" s="2" t="s">
        <v>242</v>
      </c>
      <c r="B577" s="2" t="s">
        <v>41</v>
      </c>
      <c r="C577" s="2" t="s">
        <v>508</v>
      </c>
      <c r="D577" s="2" t="s">
        <v>508</v>
      </c>
      <c r="E577" s="2" t="s">
        <v>1499</v>
      </c>
      <c r="F577" s="2" t="s">
        <v>245</v>
      </c>
      <c r="H577" s="22">
        <v>1</v>
      </c>
      <c r="I577" s="9">
        <v>2</v>
      </c>
      <c r="K577" s="2">
        <v>50</v>
      </c>
      <c r="L577" s="11">
        <v>42220</v>
      </c>
      <c r="M577" s="2">
        <v>2015</v>
      </c>
      <c r="N577" s="2" t="s">
        <v>517</v>
      </c>
      <c r="O577" s="2" t="s">
        <v>136</v>
      </c>
      <c r="P577" s="11">
        <v>43258</v>
      </c>
      <c r="Q577" s="9" t="s">
        <v>1473</v>
      </c>
      <c r="S577" s="22" t="s">
        <v>516</v>
      </c>
      <c r="T577" s="4" t="s">
        <v>516</v>
      </c>
      <c r="U577" s="4" t="s">
        <v>516</v>
      </c>
      <c r="V577" s="4" t="s">
        <v>516</v>
      </c>
      <c r="W577" s="2">
        <v>10</v>
      </c>
      <c r="X577" s="4" t="s">
        <v>70</v>
      </c>
      <c r="Y577" s="6" t="str">
        <f>VLOOKUP(X577,Spp!A:B,2,FALSE)</f>
        <v>Chaetodon humeralis</v>
      </c>
      <c r="Z577" s="7">
        <f t="shared" si="56"/>
        <v>5</v>
      </c>
      <c r="AA577" s="2">
        <v>1</v>
      </c>
      <c r="AB577" s="2">
        <v>4</v>
      </c>
      <c r="AU577" s="2">
        <f>VLOOKUP(Y577,Spp!B:C,2,FALSE)</f>
        <v>2.9600000000000001E-2</v>
      </c>
      <c r="AV577" s="2">
        <f>VLOOKUP(Y577,Spp!B:D,3,FALSE)</f>
        <v>2.9895</v>
      </c>
      <c r="AW577" s="2">
        <f t="shared" si="57"/>
        <v>49.362405647594493</v>
      </c>
      <c r="AX577" s="2">
        <f t="shared" si="58"/>
        <v>0.98724811295188986</v>
      </c>
      <c r="AY577" s="2">
        <f t="shared" si="59"/>
        <v>9.8724811295188992</v>
      </c>
      <c r="AZ577" s="2">
        <f t="shared" si="60"/>
        <v>9.8724811295188997E-3</v>
      </c>
      <c r="BA577" s="2">
        <f t="shared" si="61"/>
        <v>0.5</v>
      </c>
      <c r="BB577" s="2">
        <f t="shared" si="62"/>
        <v>0.1</v>
      </c>
      <c r="BC577" s="2">
        <f>VLOOKUP(Y577,Spp!B:H,7,FALSE)</f>
        <v>2.7</v>
      </c>
      <c r="BD577" s="5" t="str">
        <f>VLOOKUP(Y577,GFQuimbayo!B:C,2,FALSE)</f>
        <v>OM</v>
      </c>
      <c r="BE577" s="5" t="str">
        <f>VLOOKUP(BD577,GFQuimbayo!E:F,2,FALSE)</f>
        <v>Omnivores</v>
      </c>
      <c r="BF577" s="2" t="str">
        <f>VLOOKUP(Y577,Spp!B:L,11,FALSE)</f>
        <v>LC</v>
      </c>
    </row>
    <row r="578" spans="1:58">
      <c r="A578" s="2" t="s">
        <v>242</v>
      </c>
      <c r="B578" s="2" t="s">
        <v>41</v>
      </c>
      <c r="C578" s="2" t="s">
        <v>508</v>
      </c>
      <c r="D578" s="2" t="s">
        <v>508</v>
      </c>
      <c r="E578" s="2" t="s">
        <v>1499</v>
      </c>
      <c r="F578" s="2" t="s">
        <v>245</v>
      </c>
      <c r="H578" s="22">
        <v>1</v>
      </c>
      <c r="I578" s="9">
        <v>2</v>
      </c>
      <c r="K578" s="2">
        <v>50</v>
      </c>
      <c r="L578" s="11">
        <v>42220</v>
      </c>
      <c r="M578" s="2">
        <v>2015</v>
      </c>
      <c r="N578" s="2" t="s">
        <v>517</v>
      </c>
      <c r="O578" s="2" t="s">
        <v>136</v>
      </c>
      <c r="P578" s="11">
        <v>43258</v>
      </c>
      <c r="Q578" s="9" t="s">
        <v>1473</v>
      </c>
      <c r="S578" s="22" t="s">
        <v>516</v>
      </c>
      <c r="T578" s="4" t="s">
        <v>516</v>
      </c>
      <c r="U578" s="4" t="s">
        <v>516</v>
      </c>
      <c r="V578" s="4" t="s">
        <v>516</v>
      </c>
      <c r="W578" s="2">
        <v>10</v>
      </c>
      <c r="X578" s="4" t="s">
        <v>353</v>
      </c>
      <c r="Y578" s="6" t="str">
        <f>VLOOKUP(X578,Spp!A:B,2,FALSE)</f>
        <v>Arothron meleagris</v>
      </c>
      <c r="Z578" s="7">
        <f t="shared" si="56"/>
        <v>2</v>
      </c>
      <c r="AC578" s="2">
        <v>2</v>
      </c>
      <c r="AU578" s="2">
        <f>VLOOKUP(Y578,Spp!B:C,2,FALSE)</f>
        <v>3.0700000000000002E-2</v>
      </c>
      <c r="AV578" s="2">
        <f>VLOOKUP(Y578,Spp!B:D,3,FALSE)</f>
        <v>2.8498999999999999</v>
      </c>
      <c r="AW578" s="2">
        <f t="shared" si="57"/>
        <v>82.082810316495767</v>
      </c>
      <c r="AX578" s="2">
        <f t="shared" si="58"/>
        <v>1.6416562063299154</v>
      </c>
      <c r="AY578" s="2">
        <f t="shared" si="59"/>
        <v>16.416562063299153</v>
      </c>
      <c r="AZ578" s="2">
        <f t="shared" si="60"/>
        <v>1.6416562063299153E-2</v>
      </c>
      <c r="BA578" s="2">
        <f t="shared" si="61"/>
        <v>0.2</v>
      </c>
      <c r="BB578" s="2">
        <f t="shared" si="62"/>
        <v>0.04</v>
      </c>
      <c r="BC578" s="2">
        <f>VLOOKUP(Y578,Spp!B:H,7,FALSE)</f>
        <v>3.4</v>
      </c>
      <c r="BD578" s="5" t="str">
        <f>VLOOKUP(Y578,GFQuimbayo!B:C,2,FALSE)</f>
        <v>IN</v>
      </c>
      <c r="BE578" s="5" t="str">
        <f>VLOOKUP(BD578,GFQuimbayo!E:F,2,FALSE)</f>
        <v>Invertebrivores</v>
      </c>
      <c r="BF578" s="2" t="str">
        <f>VLOOKUP(Y578,Spp!B:L,11,FALSE)</f>
        <v>NE</v>
      </c>
    </row>
    <row r="579" spans="1:58">
      <c r="A579" s="2" t="s">
        <v>242</v>
      </c>
      <c r="B579" s="2" t="s">
        <v>41</v>
      </c>
      <c r="C579" s="2" t="s">
        <v>508</v>
      </c>
      <c r="D579" s="2" t="s">
        <v>508</v>
      </c>
      <c r="E579" s="2" t="s">
        <v>1499</v>
      </c>
      <c r="F579" s="2" t="s">
        <v>245</v>
      </c>
      <c r="H579" s="22">
        <v>1</v>
      </c>
      <c r="I579" s="9">
        <v>2</v>
      </c>
      <c r="K579" s="2">
        <v>50</v>
      </c>
      <c r="L579" s="11">
        <v>42220</v>
      </c>
      <c r="M579" s="2">
        <v>2015</v>
      </c>
      <c r="N579" s="2" t="s">
        <v>517</v>
      </c>
      <c r="O579" s="2" t="s">
        <v>136</v>
      </c>
      <c r="P579" s="11">
        <v>43258</v>
      </c>
      <c r="Q579" s="9" t="s">
        <v>1473</v>
      </c>
      <c r="S579" s="22" t="s">
        <v>516</v>
      </c>
      <c r="T579" s="4" t="s">
        <v>516</v>
      </c>
      <c r="U579" s="4" t="s">
        <v>516</v>
      </c>
      <c r="V579" s="4" t="s">
        <v>516</v>
      </c>
      <c r="W579" s="2">
        <v>10</v>
      </c>
      <c r="X579" s="4" t="s">
        <v>57</v>
      </c>
      <c r="Y579" s="6" t="str">
        <f>VLOOKUP(X579,Spp!A:B,2,FALSE)</f>
        <v>Serranus psittacinus</v>
      </c>
      <c r="Z579" s="7">
        <f t="shared" ref="Z579:Z642" si="63">SUM(AA579:AT579)</f>
        <v>1</v>
      </c>
      <c r="AA579" s="2">
        <v>1</v>
      </c>
      <c r="AU579" s="2">
        <f>VLOOKUP(Y579,Spp!B:C,2,FALSE)</f>
        <v>1.9300000000000001E-2</v>
      </c>
      <c r="AV579" s="2">
        <f>VLOOKUP(Y579,Spp!B:D,3,FALSE)</f>
        <v>2.8511000000000002</v>
      </c>
      <c r="AW579" s="2">
        <f t="shared" si="57"/>
        <v>0.26310195050197321</v>
      </c>
      <c r="AX579" s="2">
        <f t="shared" si="58"/>
        <v>5.2620390100394645E-3</v>
      </c>
      <c r="AY579" s="2">
        <f t="shared" si="59"/>
        <v>5.2620390100394647E-2</v>
      </c>
      <c r="AZ579" s="2">
        <f t="shared" si="60"/>
        <v>5.2620390100394649E-5</v>
      </c>
      <c r="BA579" s="2">
        <f t="shared" si="61"/>
        <v>0.1</v>
      </c>
      <c r="BB579" s="2">
        <f t="shared" si="62"/>
        <v>0.02</v>
      </c>
      <c r="BC579" s="2">
        <f>VLOOKUP(Y579,Spp!B:H,7,FALSE)</f>
        <v>3.6</v>
      </c>
      <c r="BD579" s="5" t="str">
        <f>VLOOKUP(Y579,GFQuimbayo!B:C,2,FALSE)</f>
        <v>PS</v>
      </c>
      <c r="BE579" s="5" t="str">
        <f>VLOOKUP(BD579,GFQuimbayo!E:F,2,FALSE)</f>
        <v>Piscivores</v>
      </c>
      <c r="BF579" s="2" t="str">
        <f>VLOOKUP(Y579,Spp!B:L,11,FALSE)</f>
        <v>LC</v>
      </c>
    </row>
    <row r="580" spans="1:58">
      <c r="A580" s="2" t="s">
        <v>242</v>
      </c>
      <c r="B580" s="2" t="s">
        <v>41</v>
      </c>
      <c r="C580" s="2" t="s">
        <v>508</v>
      </c>
      <c r="D580" s="2" t="s">
        <v>508</v>
      </c>
      <c r="E580" s="2" t="s">
        <v>1499</v>
      </c>
      <c r="F580" s="2" t="s">
        <v>245</v>
      </c>
      <c r="H580" s="22">
        <v>1</v>
      </c>
      <c r="I580" s="9">
        <v>2</v>
      </c>
      <c r="K580" s="2">
        <v>50</v>
      </c>
      <c r="L580" s="11">
        <v>42220</v>
      </c>
      <c r="M580" s="2">
        <v>2015</v>
      </c>
      <c r="N580" s="2" t="s">
        <v>517</v>
      </c>
      <c r="O580" s="2" t="s">
        <v>136</v>
      </c>
      <c r="P580" s="11">
        <v>43258</v>
      </c>
      <c r="Q580" s="9" t="s">
        <v>1473</v>
      </c>
      <c r="S580" s="22" t="s">
        <v>516</v>
      </c>
      <c r="T580" s="4" t="s">
        <v>516</v>
      </c>
      <c r="U580" s="4" t="s">
        <v>516</v>
      </c>
      <c r="V580" s="4" t="s">
        <v>516</v>
      </c>
      <c r="W580" s="2">
        <v>10</v>
      </c>
      <c r="X580" s="4" t="s">
        <v>80</v>
      </c>
      <c r="Y580" s="6" t="str">
        <f>VLOOKUP(X580,Spp!A:B,2,FALSE)</f>
        <v>Sufflamen verres</v>
      </c>
      <c r="Z580" s="7">
        <f t="shared" si="63"/>
        <v>2</v>
      </c>
      <c r="AC580" s="2">
        <v>1</v>
      </c>
      <c r="AD580" s="2">
        <v>1</v>
      </c>
      <c r="AU580" s="2">
        <f>VLOOKUP(Y580,Spp!B:C,2,FALSE)</f>
        <v>2.4899999999999999E-2</v>
      </c>
      <c r="AV580" s="2">
        <f>VLOOKUP(Y580,Spp!B:D,3,FALSE)</f>
        <v>3.0129999999999999</v>
      </c>
      <c r="AW580" s="2">
        <f t="shared" ref="AW580:AW643" si="64">((AU580*$AA$2^AV580)*AA580)+((AU580*$AB$2^AV580)*AB580)+((AU580*$AC$2^AV580)*AC580)+((AU580*$AD$2^AV580)*AD580)+((AU580*$AE$2^AV580)*AE580)+((AU580*$AF$2^AV580)*AF580)+((AU580*$AG$2^AV580)*AG580)+((AU580*$AH$2^AV580)*AH580)+((AU580*$AI$2^AV580)*AI580)+((AU580*$AJ$2^AV580)*AJ580)+((AU580*$AK$2^AV580)*AK580)+((AU580*$AL$2^AV580)*AL580)+((AU580*$AM$2^AV580)*AM580)+((AU580*$AN$2^AV580)*AN580)+((AU580*$AO$2^AV580)*AO580)+((AU580*$AP$2^AV580)*AP580)+((AU580*$AQ$2^AV580)*AQ580)+((AU580*$AR$2^AV580)*AR580)+((AU580*$AS$2^AV580)*AS580)+((AU580*$AT$2^AV580)*AT580)</f>
        <v>188.7635535669861</v>
      </c>
      <c r="AX580" s="2">
        <f t="shared" ref="AX580:AX643" si="65">AW580/K580</f>
        <v>3.7752710713397222</v>
      </c>
      <c r="AY580" s="2">
        <f t="shared" ref="AY580:AY643" si="66">AX580*10</f>
        <v>37.752710713397221</v>
      </c>
      <c r="AZ580" s="2">
        <f t="shared" ref="AZ580:AZ643" si="67">AY580/1000</f>
        <v>3.7752710713397218E-2</v>
      </c>
      <c r="BA580" s="2">
        <f t="shared" ref="BA580:BA643" si="68">Z580/W580</f>
        <v>0.2</v>
      </c>
      <c r="BB580" s="2">
        <f t="shared" si="62"/>
        <v>0.04</v>
      </c>
      <c r="BC580" s="2">
        <f>VLOOKUP(Y580,Spp!B:H,7,FALSE)</f>
        <v>3.3</v>
      </c>
      <c r="BD580" s="5" t="str">
        <f>VLOOKUP(Y580,GFQuimbayo!B:C,2,FALSE)</f>
        <v>IN</v>
      </c>
      <c r="BE580" s="5" t="str">
        <f>VLOOKUP(BD580,GFQuimbayo!E:F,2,FALSE)</f>
        <v>Invertebrivores</v>
      </c>
      <c r="BF580" s="2" t="str">
        <f>VLOOKUP(Y580,Spp!B:L,11,FALSE)</f>
        <v>LC</v>
      </c>
    </row>
    <row r="581" spans="1:58">
      <c r="A581" s="2" t="s">
        <v>242</v>
      </c>
      <c r="B581" s="2" t="s">
        <v>41</v>
      </c>
      <c r="C581" s="2" t="s">
        <v>508</v>
      </c>
      <c r="D581" s="2" t="s">
        <v>508</v>
      </c>
      <c r="E581" s="2" t="s">
        <v>1499</v>
      </c>
      <c r="F581" s="2" t="s">
        <v>245</v>
      </c>
      <c r="H581" s="22">
        <v>1</v>
      </c>
      <c r="I581" s="9">
        <v>2</v>
      </c>
      <c r="K581" s="2">
        <v>50</v>
      </c>
      <c r="L581" s="11">
        <v>42220</v>
      </c>
      <c r="M581" s="2">
        <v>2015</v>
      </c>
      <c r="N581" s="2" t="s">
        <v>517</v>
      </c>
      <c r="O581" s="2" t="s">
        <v>136</v>
      </c>
      <c r="P581" s="11">
        <v>43258</v>
      </c>
      <c r="Q581" s="9" t="s">
        <v>1473</v>
      </c>
      <c r="S581" s="22" t="s">
        <v>516</v>
      </c>
      <c r="T581" s="4" t="s">
        <v>516</v>
      </c>
      <c r="U581" s="4" t="s">
        <v>516</v>
      </c>
      <c r="V581" s="4" t="s">
        <v>516</v>
      </c>
      <c r="W581" s="2">
        <v>10</v>
      </c>
      <c r="X581" s="4" t="s">
        <v>265</v>
      </c>
      <c r="Y581" s="6" t="str">
        <f>VLOOKUP(X581,Spp!A:B,2,FALSE)</f>
        <v>Bodianus diplotaenia</v>
      </c>
      <c r="Z581" s="7">
        <f t="shared" si="63"/>
        <v>1</v>
      </c>
      <c r="AD581" s="2">
        <v>1</v>
      </c>
      <c r="AU581" s="2">
        <f>VLOOKUP(Y581,Spp!B:C,2,FALSE)</f>
        <v>2.01E-2</v>
      </c>
      <c r="AV581" s="2">
        <f>VLOOKUP(Y581,Spp!B:D,3,FALSE)</f>
        <v>2.9992000000000001</v>
      </c>
      <c r="AW581" s="2">
        <f t="shared" si="64"/>
        <v>107.47705878762672</v>
      </c>
      <c r="AX581" s="2">
        <f t="shared" si="65"/>
        <v>2.1495411757525344</v>
      </c>
      <c r="AY581" s="2">
        <f t="shared" si="66"/>
        <v>21.495411757525346</v>
      </c>
      <c r="AZ581" s="2">
        <f t="shared" si="67"/>
        <v>2.1495411757525347E-2</v>
      </c>
      <c r="BA581" s="2">
        <f t="shared" si="68"/>
        <v>0.1</v>
      </c>
      <c r="BB581" s="2">
        <f t="shared" si="62"/>
        <v>0.02</v>
      </c>
      <c r="BC581" s="2">
        <f>VLOOKUP(Y581,Spp!B:H,7,FALSE)</f>
        <v>3.4</v>
      </c>
      <c r="BD581" s="5" t="str">
        <f>VLOOKUP(Y581,GFQuimbayo!B:C,2,FALSE)</f>
        <v>IN</v>
      </c>
      <c r="BE581" s="5" t="str">
        <f>VLOOKUP(BD581,GFQuimbayo!E:F,2,FALSE)</f>
        <v>Invertebrivores</v>
      </c>
      <c r="BF581" s="2" t="str">
        <f>VLOOKUP(Y581,Spp!B:L,11,FALSE)</f>
        <v>LC</v>
      </c>
    </row>
    <row r="582" spans="1:58">
      <c r="A582" s="2" t="s">
        <v>242</v>
      </c>
      <c r="B582" s="2" t="s">
        <v>41</v>
      </c>
      <c r="C582" s="2" t="s">
        <v>508</v>
      </c>
      <c r="D582" s="2" t="s">
        <v>508</v>
      </c>
      <c r="E582" s="2" t="s">
        <v>1499</v>
      </c>
      <c r="F582" s="2" t="s">
        <v>245</v>
      </c>
      <c r="H582" s="22">
        <v>1</v>
      </c>
      <c r="I582" s="9">
        <v>2</v>
      </c>
      <c r="K582" s="2">
        <v>50</v>
      </c>
      <c r="L582" s="11">
        <v>42220</v>
      </c>
      <c r="M582" s="2">
        <v>2015</v>
      </c>
      <c r="N582" s="2" t="s">
        <v>517</v>
      </c>
      <c r="O582" s="2" t="s">
        <v>136</v>
      </c>
      <c r="P582" s="11">
        <v>43258</v>
      </c>
      <c r="Q582" s="9" t="s">
        <v>1473</v>
      </c>
      <c r="S582" s="22" t="s">
        <v>516</v>
      </c>
      <c r="T582" s="4" t="s">
        <v>516</v>
      </c>
      <c r="U582" s="4" t="s">
        <v>516</v>
      </c>
      <c r="V582" s="4" t="s">
        <v>516</v>
      </c>
      <c r="W582" s="2">
        <v>10</v>
      </c>
      <c r="X582" s="4" t="s">
        <v>64</v>
      </c>
      <c r="Y582" s="6" t="str">
        <f>VLOOKUP(X582,Spp!A:B,2,FALSE)</f>
        <v>Johnrandallia nigrirostris</v>
      </c>
      <c r="Z582" s="7">
        <f t="shared" si="63"/>
        <v>4</v>
      </c>
      <c r="AB582" s="2">
        <v>4</v>
      </c>
      <c r="AU582" s="2">
        <f>VLOOKUP(Y582,Spp!B:C,2,FALSE)</f>
        <v>2.5600000000000001E-2</v>
      </c>
      <c r="AV582" s="2">
        <f>VLOOKUP(Y582,Spp!B:D,3,FALSE)</f>
        <v>3.0005999999999999</v>
      </c>
      <c r="AW582" s="2">
        <f t="shared" si="64"/>
        <v>43.252257868288702</v>
      </c>
      <c r="AX582" s="2">
        <f t="shared" si="65"/>
        <v>0.86504515736577403</v>
      </c>
      <c r="AY582" s="2">
        <f t="shared" si="66"/>
        <v>8.6504515736577403</v>
      </c>
      <c r="AZ582" s="2">
        <f t="shared" si="67"/>
        <v>8.6504515736577411E-3</v>
      </c>
      <c r="BA582" s="2">
        <f t="shared" si="68"/>
        <v>0.4</v>
      </c>
      <c r="BB582" s="2">
        <f t="shared" si="62"/>
        <v>0.08</v>
      </c>
      <c r="BC582" s="2">
        <f>VLOOKUP(Y582,Spp!B:H,7,FALSE)</f>
        <v>3</v>
      </c>
      <c r="BD582" s="5" t="str">
        <f>VLOOKUP(Y582,GFQuimbayo!B:C,2,FALSE)</f>
        <v>IN</v>
      </c>
      <c r="BE582" s="5" t="str">
        <f>VLOOKUP(BD582,GFQuimbayo!E:F,2,FALSE)</f>
        <v>Invertebrivores</v>
      </c>
      <c r="BF582" s="2" t="str">
        <f>VLOOKUP(Y582,Spp!B:L,11,FALSE)</f>
        <v>LC</v>
      </c>
    </row>
    <row r="583" spans="1:58">
      <c r="A583" s="2" t="s">
        <v>242</v>
      </c>
      <c r="B583" s="2" t="s">
        <v>41</v>
      </c>
      <c r="C583" s="2" t="s">
        <v>508</v>
      </c>
      <c r="D583" s="2" t="s">
        <v>508</v>
      </c>
      <c r="E583" s="2" t="s">
        <v>1499</v>
      </c>
      <c r="F583" s="2" t="s">
        <v>245</v>
      </c>
      <c r="H583" s="22">
        <v>1</v>
      </c>
      <c r="I583" s="9">
        <v>2</v>
      </c>
      <c r="K583" s="2">
        <v>50</v>
      </c>
      <c r="L583" s="11">
        <v>42220</v>
      </c>
      <c r="M583" s="2">
        <v>2015</v>
      </c>
      <c r="N583" s="2" t="s">
        <v>517</v>
      </c>
      <c r="O583" s="2" t="s">
        <v>136</v>
      </c>
      <c r="P583" s="11">
        <v>43258</v>
      </c>
      <c r="Q583" s="9" t="s">
        <v>1473</v>
      </c>
      <c r="S583" s="22" t="s">
        <v>516</v>
      </c>
      <c r="T583" s="4" t="s">
        <v>516</v>
      </c>
      <c r="U583" s="4" t="s">
        <v>516</v>
      </c>
      <c r="V583" s="4" t="s">
        <v>516</v>
      </c>
      <c r="W583" s="2">
        <v>10</v>
      </c>
      <c r="X583" s="4" t="s">
        <v>266</v>
      </c>
      <c r="Y583" s="6" t="str">
        <f>VLOOKUP(X583,Spp!A:B,2,FALSE)</f>
        <v>Halichoeres dispilus</v>
      </c>
      <c r="Z583" s="7">
        <f t="shared" si="63"/>
        <v>22</v>
      </c>
      <c r="AB583" s="2">
        <v>22</v>
      </c>
      <c r="AU583" s="2">
        <f>VLOOKUP(Y583,Spp!B:C,2,FALSE)</f>
        <v>1.26E-2</v>
      </c>
      <c r="AV583" s="2">
        <f>VLOOKUP(Y583,Spp!B:D,3,FALSE)</f>
        <v>3.0672999999999999</v>
      </c>
      <c r="AW583" s="2">
        <f t="shared" si="64"/>
        <v>133.92715372897419</v>
      </c>
      <c r="AX583" s="2">
        <f t="shared" si="65"/>
        <v>2.6785430745794838</v>
      </c>
      <c r="AY583" s="2">
        <f t="shared" si="66"/>
        <v>26.785430745794837</v>
      </c>
      <c r="AZ583" s="2">
        <f t="shared" si="67"/>
        <v>2.6785430745794838E-2</v>
      </c>
      <c r="BA583" s="2">
        <f t="shared" si="68"/>
        <v>2.2000000000000002</v>
      </c>
      <c r="BB583" s="2">
        <f t="shared" si="62"/>
        <v>0.44</v>
      </c>
      <c r="BC583" s="2">
        <f>VLOOKUP(Y583,Spp!B:H,7,FALSE)</f>
        <v>3.9</v>
      </c>
      <c r="BD583" s="5" t="str">
        <f>VLOOKUP(Y583,GFQuimbayo!B:C,2,FALSE)</f>
        <v>IN</v>
      </c>
      <c r="BE583" s="5" t="str">
        <f>VLOOKUP(BD583,GFQuimbayo!E:F,2,FALSE)</f>
        <v>Invertebrivores</v>
      </c>
      <c r="BF583" s="2" t="str">
        <f>VLOOKUP(Y583,Spp!B:L,11,FALSE)</f>
        <v>LC</v>
      </c>
    </row>
    <row r="584" spans="1:58">
      <c r="A584" s="2" t="s">
        <v>242</v>
      </c>
      <c r="B584" s="2" t="s">
        <v>41</v>
      </c>
      <c r="C584" s="2" t="s">
        <v>508</v>
      </c>
      <c r="D584" s="2" t="s">
        <v>508</v>
      </c>
      <c r="E584" s="2" t="s">
        <v>1499</v>
      </c>
      <c r="F584" s="2" t="s">
        <v>245</v>
      </c>
      <c r="H584" s="22">
        <v>1</v>
      </c>
      <c r="I584" s="9">
        <v>2</v>
      </c>
      <c r="K584" s="2">
        <v>50</v>
      </c>
      <c r="L584" s="11">
        <v>42220</v>
      </c>
      <c r="M584" s="2">
        <v>2015</v>
      </c>
      <c r="N584" s="2" t="s">
        <v>517</v>
      </c>
      <c r="O584" s="2" t="s">
        <v>136</v>
      </c>
      <c r="P584" s="11">
        <v>43258</v>
      </c>
      <c r="Q584" s="9" t="s">
        <v>1473</v>
      </c>
      <c r="S584" s="22" t="s">
        <v>516</v>
      </c>
      <c r="T584" s="4" t="s">
        <v>516</v>
      </c>
      <c r="U584" s="4" t="s">
        <v>516</v>
      </c>
      <c r="V584" s="4" t="s">
        <v>516</v>
      </c>
      <c r="W584" s="2">
        <v>10</v>
      </c>
      <c r="X584" s="4" t="s">
        <v>91</v>
      </c>
      <c r="Y584" s="6" t="str">
        <f>VLOOKUP(X584,Spp!A:B,2,FALSE)</f>
        <v>Halichoeres nicholsi</v>
      </c>
      <c r="Z584" s="7">
        <f t="shared" si="63"/>
        <v>1</v>
      </c>
      <c r="AB584" s="2">
        <v>1</v>
      </c>
      <c r="AU584" s="2">
        <f>VLOOKUP(Y584,Spp!B:C,2,FALSE)</f>
        <v>1.26E-2</v>
      </c>
      <c r="AV584" s="2">
        <f>VLOOKUP(Y584,Spp!B:D,3,FALSE)</f>
        <v>3.0672999999999999</v>
      </c>
      <c r="AW584" s="2">
        <f t="shared" si="64"/>
        <v>6.0875978967715536</v>
      </c>
      <c r="AX584" s="2">
        <f t="shared" si="65"/>
        <v>0.12175195793543107</v>
      </c>
      <c r="AY584" s="2">
        <f t="shared" si="66"/>
        <v>1.2175195793543108</v>
      </c>
      <c r="AZ584" s="2">
        <f t="shared" si="67"/>
        <v>1.2175195793543109E-3</v>
      </c>
      <c r="BA584" s="2">
        <f t="shared" si="68"/>
        <v>0.1</v>
      </c>
      <c r="BB584" s="2">
        <f t="shared" si="62"/>
        <v>0.02</v>
      </c>
      <c r="BC584" s="2">
        <f>VLOOKUP(Y584,Spp!B:H,7,FALSE)</f>
        <v>4</v>
      </c>
      <c r="BD584" s="5" t="str">
        <f>VLOOKUP(Y584,GFQuimbayo!B:C,2,FALSE)</f>
        <v>IN</v>
      </c>
      <c r="BE584" s="5" t="str">
        <f>VLOOKUP(BD584,GFQuimbayo!E:F,2,FALSE)</f>
        <v>Invertebrivores</v>
      </c>
      <c r="BF584" s="2" t="str">
        <f>VLOOKUP(Y584,Spp!B:L,11,FALSE)</f>
        <v>LC</v>
      </c>
    </row>
    <row r="585" spans="1:58">
      <c r="A585" s="2" t="s">
        <v>242</v>
      </c>
      <c r="B585" s="2" t="s">
        <v>41</v>
      </c>
      <c r="C585" s="2" t="s">
        <v>508</v>
      </c>
      <c r="D585" s="2" t="s">
        <v>508</v>
      </c>
      <c r="E585" s="2" t="s">
        <v>1499</v>
      </c>
      <c r="F585" s="2" t="s">
        <v>245</v>
      </c>
      <c r="H585" s="22">
        <v>1</v>
      </c>
      <c r="I585" s="9">
        <v>2</v>
      </c>
      <c r="K585" s="2">
        <v>50</v>
      </c>
      <c r="L585" s="11">
        <v>42220</v>
      </c>
      <c r="M585" s="2">
        <v>2015</v>
      </c>
      <c r="N585" s="2" t="s">
        <v>517</v>
      </c>
      <c r="O585" s="2" t="s">
        <v>136</v>
      </c>
      <c r="P585" s="11">
        <v>43258</v>
      </c>
      <c r="Q585" s="9" t="s">
        <v>1473</v>
      </c>
      <c r="S585" s="22" t="s">
        <v>516</v>
      </c>
      <c r="T585" s="4" t="s">
        <v>516</v>
      </c>
      <c r="U585" s="4" t="s">
        <v>516</v>
      </c>
      <c r="V585" s="4" t="s">
        <v>516</v>
      </c>
      <c r="W585" s="2">
        <v>10</v>
      </c>
      <c r="X585" s="4" t="s">
        <v>300</v>
      </c>
      <c r="Y585" s="6" t="str">
        <f>VLOOKUP(X585,Spp!A:B,2,FALSE)</f>
        <v>Lutjanus guttatus</v>
      </c>
      <c r="Z585" s="7">
        <f t="shared" si="63"/>
        <v>3</v>
      </c>
      <c r="AC585" s="2">
        <v>3</v>
      </c>
      <c r="AU585" s="2">
        <f>VLOOKUP(Y585,Spp!B:C,2,FALSE)</f>
        <v>1.43E-2</v>
      </c>
      <c r="AV585" s="2">
        <f>VLOOKUP(Y585,Spp!B:D,3,FALSE)</f>
        <v>3</v>
      </c>
      <c r="AW585" s="2">
        <f t="shared" si="64"/>
        <v>83.7890625</v>
      </c>
      <c r="AX585" s="2">
        <f t="shared" si="65"/>
        <v>1.67578125</v>
      </c>
      <c r="AY585" s="2">
        <f t="shared" si="66"/>
        <v>16.7578125</v>
      </c>
      <c r="AZ585" s="2">
        <f t="shared" si="67"/>
        <v>1.67578125E-2</v>
      </c>
      <c r="BA585" s="2">
        <f t="shared" si="68"/>
        <v>0.3</v>
      </c>
      <c r="BB585" s="2">
        <f t="shared" si="62"/>
        <v>0.06</v>
      </c>
      <c r="BC585" s="2">
        <f>VLOOKUP(Y585,Spp!B:H,7,FALSE)</f>
        <v>3.9</v>
      </c>
      <c r="BD585" s="5" t="str">
        <f>VLOOKUP(Y585,GFQuimbayo!B:C,2,FALSE)</f>
        <v>PS</v>
      </c>
      <c r="BE585" s="5" t="str">
        <f>VLOOKUP(BD585,GFQuimbayo!E:F,2,FALSE)</f>
        <v>Piscivores</v>
      </c>
      <c r="BF585" s="2" t="str">
        <f>VLOOKUP(Y585,Spp!B:L,11,FALSE)</f>
        <v>LC</v>
      </c>
    </row>
    <row r="586" spans="1:58">
      <c r="A586" s="2" t="s">
        <v>242</v>
      </c>
      <c r="B586" s="2" t="s">
        <v>41</v>
      </c>
      <c r="C586" s="2" t="s">
        <v>508</v>
      </c>
      <c r="D586" s="2" t="s">
        <v>508</v>
      </c>
      <c r="E586" s="2" t="s">
        <v>1499</v>
      </c>
      <c r="F586" s="2" t="s">
        <v>245</v>
      </c>
      <c r="H586" s="22">
        <v>1</v>
      </c>
      <c r="I586" s="9">
        <v>2</v>
      </c>
      <c r="K586" s="2">
        <v>50</v>
      </c>
      <c r="L586" s="11">
        <v>42220</v>
      </c>
      <c r="M586" s="2">
        <v>2015</v>
      </c>
      <c r="N586" s="2" t="s">
        <v>517</v>
      </c>
      <c r="O586" s="2" t="s">
        <v>136</v>
      </c>
      <c r="P586" s="11">
        <v>43258</v>
      </c>
      <c r="Q586" s="9" t="s">
        <v>1473</v>
      </c>
      <c r="S586" s="22" t="s">
        <v>516</v>
      </c>
      <c r="T586" s="4" t="s">
        <v>516</v>
      </c>
      <c r="U586" s="4" t="s">
        <v>516</v>
      </c>
      <c r="V586" s="4" t="s">
        <v>516</v>
      </c>
      <c r="W586" s="2">
        <v>10</v>
      </c>
      <c r="X586" s="4" t="s">
        <v>256</v>
      </c>
      <c r="Y586" s="6" t="str">
        <f>VLOOKUP(X586,Spp!A:B,2,FALSE)</f>
        <v>Fistularia commersonii</v>
      </c>
      <c r="Z586" s="7">
        <f t="shared" si="63"/>
        <v>1</v>
      </c>
      <c r="AK586" s="2">
        <v>1</v>
      </c>
      <c r="AU586" s="2">
        <f>VLOOKUP(Y586,Spp!B:C,2,FALSE)</f>
        <v>5.9999999999999995E-4</v>
      </c>
      <c r="AV586" s="2">
        <f>VLOOKUP(Y586,Spp!B:D,3,FALSE)</f>
        <v>3</v>
      </c>
      <c r="AW586" s="2">
        <f t="shared" si="64"/>
        <v>368.47499999999997</v>
      </c>
      <c r="AX586" s="2">
        <f t="shared" si="65"/>
        <v>7.3694999999999995</v>
      </c>
      <c r="AY586" s="2">
        <f t="shared" si="66"/>
        <v>73.694999999999993</v>
      </c>
      <c r="AZ586" s="2">
        <f t="shared" si="67"/>
        <v>7.3694999999999997E-2</v>
      </c>
      <c r="BA586" s="2">
        <f t="shared" si="68"/>
        <v>0.1</v>
      </c>
      <c r="BB586" s="2">
        <f t="shared" si="62"/>
        <v>0.02</v>
      </c>
      <c r="BC586" s="2">
        <f>VLOOKUP(Y586,Spp!B:H,7,FALSE)</f>
        <v>4.3</v>
      </c>
      <c r="BD586" s="5" t="str">
        <f>VLOOKUP(Y586,GFQuimbayo!B:C,2,FALSE)</f>
        <v>PS</v>
      </c>
      <c r="BE586" s="5" t="str">
        <f>VLOOKUP(BD586,GFQuimbayo!E:F,2,FALSE)</f>
        <v>Piscivores</v>
      </c>
      <c r="BF586" s="2" t="str">
        <f>VLOOKUP(Y586,Spp!B:L,11,FALSE)</f>
        <v>NE</v>
      </c>
    </row>
    <row r="587" spans="1:58">
      <c r="A587" s="2" t="s">
        <v>242</v>
      </c>
      <c r="B587" s="2" t="s">
        <v>41</v>
      </c>
      <c r="C587" s="2" t="s">
        <v>508</v>
      </c>
      <c r="D587" s="2" t="s">
        <v>508</v>
      </c>
      <c r="E587" s="2" t="s">
        <v>1499</v>
      </c>
      <c r="F587" s="2" t="s">
        <v>245</v>
      </c>
      <c r="H587" s="22">
        <v>1</v>
      </c>
      <c r="I587" s="9">
        <v>2</v>
      </c>
      <c r="K587" s="2">
        <v>50</v>
      </c>
      <c r="L587" s="11">
        <v>42220</v>
      </c>
      <c r="M587" s="2">
        <v>2015</v>
      </c>
      <c r="N587" s="2" t="s">
        <v>517</v>
      </c>
      <c r="O587" s="2" t="s">
        <v>136</v>
      </c>
      <c r="P587" s="11">
        <v>43258</v>
      </c>
      <c r="Q587" s="9" t="s">
        <v>1473</v>
      </c>
      <c r="S587" s="22" t="s">
        <v>516</v>
      </c>
      <c r="T587" s="4" t="s">
        <v>516</v>
      </c>
      <c r="U587" s="4" t="s">
        <v>516</v>
      </c>
      <c r="V587" s="4" t="s">
        <v>516</v>
      </c>
      <c r="W587" s="2">
        <v>10</v>
      </c>
      <c r="X587" s="4" t="s">
        <v>125</v>
      </c>
      <c r="Y587" s="6" t="str">
        <f>VLOOKUP(X587,Spp!A:B,2,FALSE)</f>
        <v>Diodon holocanthus</v>
      </c>
      <c r="Z587" s="7">
        <f t="shared" si="63"/>
        <v>2</v>
      </c>
      <c r="AC587" s="2">
        <v>2</v>
      </c>
      <c r="AU587" s="2">
        <f>VLOOKUP(Y587,Spp!B:C,2,FALSE)</f>
        <v>2.1899999999999999E-2</v>
      </c>
      <c r="AV587" s="2">
        <f>VLOOKUP(Y587,Spp!B:D,3,FALSE)</f>
        <v>3</v>
      </c>
      <c r="AW587" s="2">
        <f t="shared" si="64"/>
        <v>85.546875</v>
      </c>
      <c r="AX587" s="2">
        <f t="shared" si="65"/>
        <v>1.7109375</v>
      </c>
      <c r="AY587" s="2">
        <f t="shared" si="66"/>
        <v>17.109375</v>
      </c>
      <c r="AZ587" s="2">
        <f t="shared" si="67"/>
        <v>1.7109375E-2</v>
      </c>
      <c r="BA587" s="2">
        <f t="shared" si="68"/>
        <v>0.2</v>
      </c>
      <c r="BB587" s="2">
        <f t="shared" si="62"/>
        <v>0.04</v>
      </c>
      <c r="BC587" s="2">
        <f>VLOOKUP(Y587,Spp!B:H,7,FALSE)</f>
        <v>3.3</v>
      </c>
      <c r="BD587" s="5" t="str">
        <f>VLOOKUP(Y587,GFQuimbayo!B:C,2,FALSE)</f>
        <v>IN</v>
      </c>
      <c r="BE587" s="5" t="str">
        <f>VLOOKUP(BD587,GFQuimbayo!E:F,2,FALSE)</f>
        <v>Invertebrivores</v>
      </c>
      <c r="BF587" s="2" t="str">
        <f>VLOOKUP(Y587,Spp!B:L,11,FALSE)</f>
        <v>NE</v>
      </c>
    </row>
    <row r="588" spans="1:58">
      <c r="A588" s="2" t="s">
        <v>242</v>
      </c>
      <c r="B588" s="2" t="s">
        <v>41</v>
      </c>
      <c r="C588" s="2" t="s">
        <v>508</v>
      </c>
      <c r="D588" s="2" t="s">
        <v>508</v>
      </c>
      <c r="E588" s="2" t="s">
        <v>1499</v>
      </c>
      <c r="F588" s="2" t="s">
        <v>245</v>
      </c>
      <c r="H588" s="22">
        <v>1</v>
      </c>
      <c r="I588" s="9">
        <v>2</v>
      </c>
      <c r="K588" s="2">
        <v>50</v>
      </c>
      <c r="L588" s="11">
        <v>42220</v>
      </c>
      <c r="M588" s="2">
        <v>2015</v>
      </c>
      <c r="N588" s="2" t="s">
        <v>517</v>
      </c>
      <c r="O588" s="2" t="s">
        <v>136</v>
      </c>
      <c r="P588" s="11">
        <v>43258</v>
      </c>
      <c r="Q588" s="9" t="s">
        <v>1473</v>
      </c>
      <c r="S588" s="22" t="s">
        <v>516</v>
      </c>
      <c r="T588" s="4" t="s">
        <v>516</v>
      </c>
      <c r="U588" s="4" t="s">
        <v>516</v>
      </c>
      <c r="V588" s="4" t="s">
        <v>516</v>
      </c>
      <c r="W588" s="2">
        <v>10</v>
      </c>
      <c r="X588" s="4" t="s">
        <v>380</v>
      </c>
      <c r="Y588" s="6" t="str">
        <f>VLOOKUP(X588,Spp!A:B,2,FALSE)</f>
        <v>Dasyatis longa</v>
      </c>
      <c r="Z588" s="7">
        <f t="shared" si="63"/>
        <v>1</v>
      </c>
      <c r="AN588" s="2">
        <v>1</v>
      </c>
      <c r="AU588" s="2">
        <f>VLOOKUP(Y588,Spp!B:C,2,FALSE)</f>
        <v>7.1000000000000004E-3</v>
      </c>
      <c r="AV588" s="2">
        <f>VLOOKUP(Y588,Spp!B:D,3,FALSE)</f>
        <v>3</v>
      </c>
      <c r="AW588" s="2">
        <f t="shared" si="64"/>
        <v>18457.2265625</v>
      </c>
      <c r="AX588" s="2">
        <f t="shared" si="65"/>
        <v>369.14453125</v>
      </c>
      <c r="AY588" s="2">
        <f t="shared" si="66"/>
        <v>3691.4453125</v>
      </c>
      <c r="AZ588" s="2">
        <f t="shared" si="67"/>
        <v>3.6914453125</v>
      </c>
      <c r="BA588" s="2">
        <f t="shared" si="68"/>
        <v>0.1</v>
      </c>
      <c r="BB588" s="2">
        <f t="shared" si="62"/>
        <v>0.02</v>
      </c>
      <c r="BC588" s="2">
        <f>VLOOKUP(Y588,Spp!B:H,7,FALSE)</f>
        <v>3.5</v>
      </c>
      <c r="BD588" s="5" t="str">
        <f>VLOOKUP(Y588,GFQuimbayo!B:C,2,FALSE)</f>
        <v>IN</v>
      </c>
      <c r="BE588" s="5" t="str">
        <f>VLOOKUP(BD588,GFQuimbayo!E:F,2,FALSE)</f>
        <v>Invertebrivores</v>
      </c>
      <c r="BF588" s="2" t="str">
        <f>VLOOKUP(Y588,Spp!B:L,11,FALSE)</f>
        <v>DD</v>
      </c>
    </row>
    <row r="589" spans="1:58">
      <c r="A589" s="2" t="s">
        <v>242</v>
      </c>
      <c r="B589" s="2" t="s">
        <v>41</v>
      </c>
      <c r="C589" s="2" t="s">
        <v>291</v>
      </c>
      <c r="D589" s="2" t="s">
        <v>1445</v>
      </c>
      <c r="E589" s="2" t="s">
        <v>1491</v>
      </c>
      <c r="F589" s="2" t="s">
        <v>244</v>
      </c>
      <c r="G589" s="22" t="s">
        <v>1482</v>
      </c>
      <c r="H589" s="22">
        <v>1</v>
      </c>
      <c r="I589" s="9">
        <v>1</v>
      </c>
      <c r="K589" s="2">
        <v>50</v>
      </c>
      <c r="L589" s="11">
        <v>42220</v>
      </c>
      <c r="M589" s="2">
        <v>2015</v>
      </c>
      <c r="N589" s="2" t="s">
        <v>517</v>
      </c>
      <c r="O589" s="2" t="s">
        <v>244</v>
      </c>
      <c r="Q589" s="9">
        <v>4.5999999999999996</v>
      </c>
      <c r="R589" s="2" t="s">
        <v>249</v>
      </c>
      <c r="S589" s="22" t="s">
        <v>516</v>
      </c>
      <c r="T589" s="4" t="s">
        <v>516</v>
      </c>
      <c r="U589" s="4" t="s">
        <v>516</v>
      </c>
      <c r="V589" s="4" t="s">
        <v>516</v>
      </c>
      <c r="W589" s="2">
        <v>10</v>
      </c>
      <c r="X589" s="2" t="s">
        <v>107</v>
      </c>
      <c r="Y589" s="6" t="str">
        <f>VLOOKUP(X589,Spp!A:B,2,FALSE)</f>
        <v>Thalassoma lucasanum</v>
      </c>
      <c r="Z589" s="7">
        <f t="shared" si="63"/>
        <v>40</v>
      </c>
      <c r="AB589" s="2">
        <v>10</v>
      </c>
      <c r="AC589" s="2">
        <v>30</v>
      </c>
      <c r="AU589" s="2">
        <f>VLOOKUP(Y589,Spp!B:C,2,FALSE)</f>
        <v>1.261E-2</v>
      </c>
      <c r="AV589" s="2">
        <f>VLOOKUP(Y589,Spp!B:D,3,FALSE)</f>
        <v>2.8782999999999999</v>
      </c>
      <c r="AW589" s="2">
        <f t="shared" si="64"/>
        <v>584.97070379176159</v>
      </c>
      <c r="AX589" s="2">
        <f t="shared" si="65"/>
        <v>11.699414075835232</v>
      </c>
      <c r="AY589" s="2">
        <f t="shared" si="66"/>
        <v>116.99414075835233</v>
      </c>
      <c r="AZ589" s="2">
        <f t="shared" si="67"/>
        <v>0.11699414075835234</v>
      </c>
      <c r="BA589" s="2">
        <f t="shared" si="68"/>
        <v>4</v>
      </c>
      <c r="BB589" s="2">
        <f t="shared" si="62"/>
        <v>0.8</v>
      </c>
      <c r="BC589" s="2">
        <f>VLOOKUP(Y589,Spp!B:H,7,FALSE)</f>
        <v>3.5</v>
      </c>
      <c r="BD589" s="5" t="str">
        <f>VLOOKUP(Y589,GFQuimbayo!B:C,2,FALSE)</f>
        <v>IN</v>
      </c>
      <c r="BE589" s="5" t="str">
        <f>VLOOKUP(BD589,GFQuimbayo!E:F,2,FALSE)</f>
        <v>Invertebrivores</v>
      </c>
      <c r="BF589" s="2" t="str">
        <f>VLOOKUP(Y589,Spp!B:L,11,FALSE)</f>
        <v>LC</v>
      </c>
    </row>
    <row r="590" spans="1:58">
      <c r="A590" s="2" t="s">
        <v>242</v>
      </c>
      <c r="B590" s="2" t="s">
        <v>41</v>
      </c>
      <c r="C590" s="2" t="s">
        <v>291</v>
      </c>
      <c r="D590" s="2" t="s">
        <v>1445</v>
      </c>
      <c r="E590" s="2" t="s">
        <v>1491</v>
      </c>
      <c r="F590" s="2" t="s">
        <v>244</v>
      </c>
      <c r="G590" s="22" t="s">
        <v>1482</v>
      </c>
      <c r="H590" s="22">
        <v>1</v>
      </c>
      <c r="I590" s="9">
        <v>1</v>
      </c>
      <c r="K590" s="2">
        <v>50</v>
      </c>
      <c r="L590" s="11">
        <v>42220</v>
      </c>
      <c r="M590" s="2">
        <v>2015</v>
      </c>
      <c r="N590" s="2" t="s">
        <v>517</v>
      </c>
      <c r="O590" s="2" t="s">
        <v>244</v>
      </c>
      <c r="Q590" s="9">
        <v>4.5999999999999996</v>
      </c>
      <c r="R590" s="2" t="s">
        <v>249</v>
      </c>
      <c r="S590" s="22" t="s">
        <v>516</v>
      </c>
      <c r="T590" s="4" t="s">
        <v>516</v>
      </c>
      <c r="U590" s="4" t="s">
        <v>516</v>
      </c>
      <c r="V590" s="4" t="s">
        <v>516</v>
      </c>
      <c r="W590" s="2">
        <v>10</v>
      </c>
      <c r="X590" s="2" t="s">
        <v>57</v>
      </c>
      <c r="Y590" s="6" t="str">
        <f>VLOOKUP(X590,Spp!A:B,2,FALSE)</f>
        <v>Serranus psittacinus</v>
      </c>
      <c r="Z590" s="7">
        <f t="shared" si="63"/>
        <v>5</v>
      </c>
      <c r="AB590" s="2">
        <v>2</v>
      </c>
      <c r="AC590" s="2">
        <v>3</v>
      </c>
      <c r="AU590" s="2">
        <f>VLOOKUP(Y590,Spp!B:C,2,FALSE)</f>
        <v>1.9300000000000001E-2</v>
      </c>
      <c r="AV590" s="2">
        <f>VLOOKUP(Y590,Spp!B:D,3,FALSE)</f>
        <v>2.8511000000000002</v>
      </c>
      <c r="AW590" s="2">
        <f t="shared" si="64"/>
        <v>89.702311685669343</v>
      </c>
      <c r="AX590" s="2">
        <f t="shared" si="65"/>
        <v>1.7940462337133869</v>
      </c>
      <c r="AY590" s="2">
        <f t="shared" si="66"/>
        <v>17.940462337133869</v>
      </c>
      <c r="AZ590" s="2">
        <f t="shared" si="67"/>
        <v>1.794046233713387E-2</v>
      </c>
      <c r="BA590" s="2">
        <f t="shared" si="68"/>
        <v>0.5</v>
      </c>
      <c r="BB590" s="2">
        <f t="shared" si="62"/>
        <v>0.1</v>
      </c>
      <c r="BC590" s="2">
        <f>VLOOKUP(Y590,Spp!B:H,7,FALSE)</f>
        <v>3.6</v>
      </c>
      <c r="BD590" s="5" t="str">
        <f>VLOOKUP(Y590,GFQuimbayo!B:C,2,FALSE)</f>
        <v>PS</v>
      </c>
      <c r="BE590" s="5" t="str">
        <f>VLOOKUP(BD590,GFQuimbayo!E:F,2,FALSE)</f>
        <v>Piscivores</v>
      </c>
      <c r="BF590" s="2" t="str">
        <f>VLOOKUP(Y590,Spp!B:L,11,FALSE)</f>
        <v>LC</v>
      </c>
    </row>
    <row r="591" spans="1:58">
      <c r="A591" s="2" t="s">
        <v>242</v>
      </c>
      <c r="B591" s="2" t="s">
        <v>41</v>
      </c>
      <c r="C591" s="2" t="s">
        <v>291</v>
      </c>
      <c r="D591" s="2" t="s">
        <v>1445</v>
      </c>
      <c r="E591" s="2" t="s">
        <v>1491</v>
      </c>
      <c r="F591" s="2" t="s">
        <v>244</v>
      </c>
      <c r="G591" s="22" t="s">
        <v>1482</v>
      </c>
      <c r="H591" s="22">
        <v>1</v>
      </c>
      <c r="I591" s="9">
        <v>1</v>
      </c>
      <c r="K591" s="2">
        <v>50</v>
      </c>
      <c r="L591" s="11">
        <v>42220</v>
      </c>
      <c r="M591" s="2">
        <v>2015</v>
      </c>
      <c r="N591" s="2" t="s">
        <v>517</v>
      </c>
      <c r="O591" s="2" t="s">
        <v>244</v>
      </c>
      <c r="Q591" s="9">
        <v>4.5999999999999996</v>
      </c>
      <c r="R591" s="2" t="s">
        <v>249</v>
      </c>
      <c r="S591" s="22" t="s">
        <v>516</v>
      </c>
      <c r="T591" s="4" t="s">
        <v>516</v>
      </c>
      <c r="U591" s="4" t="s">
        <v>516</v>
      </c>
      <c r="V591" s="4" t="s">
        <v>516</v>
      </c>
      <c r="W591" s="2">
        <v>10</v>
      </c>
      <c r="X591" s="2" t="s">
        <v>266</v>
      </c>
      <c r="Y591" s="6" t="str">
        <f>VLOOKUP(X591,Spp!A:B,2,FALSE)</f>
        <v>Halichoeres dispilus</v>
      </c>
      <c r="Z591" s="7">
        <f t="shared" si="63"/>
        <v>20</v>
      </c>
      <c r="AB591" s="2">
        <v>5</v>
      </c>
      <c r="AC591" s="2">
        <v>15</v>
      </c>
      <c r="AU591" s="2">
        <f>VLOOKUP(Y591,Spp!B:C,2,FALSE)</f>
        <v>1.26E-2</v>
      </c>
      <c r="AV591" s="2">
        <f>VLOOKUP(Y591,Spp!B:D,3,FALSE)</f>
        <v>3.0672999999999999</v>
      </c>
      <c r="AW591" s="2">
        <f t="shared" si="64"/>
        <v>467.97408514566564</v>
      </c>
      <c r="AX591" s="2">
        <f t="shared" si="65"/>
        <v>9.3594817029133122</v>
      </c>
      <c r="AY591" s="2">
        <f t="shared" si="66"/>
        <v>93.594817029133125</v>
      </c>
      <c r="AZ591" s="2">
        <f t="shared" si="67"/>
        <v>9.3594817029133123E-2</v>
      </c>
      <c r="BA591" s="2">
        <f t="shared" si="68"/>
        <v>2</v>
      </c>
      <c r="BB591" s="2">
        <f t="shared" si="62"/>
        <v>0.4</v>
      </c>
      <c r="BC591" s="2">
        <f>VLOOKUP(Y591,Spp!B:H,7,FALSE)</f>
        <v>3.9</v>
      </c>
      <c r="BD591" s="5" t="str">
        <f>VLOOKUP(Y591,GFQuimbayo!B:C,2,FALSE)</f>
        <v>IN</v>
      </c>
      <c r="BE591" s="5" t="str">
        <f>VLOOKUP(BD591,GFQuimbayo!E:F,2,FALSE)</f>
        <v>Invertebrivores</v>
      </c>
      <c r="BF591" s="2" t="str">
        <f>VLOOKUP(Y591,Spp!B:L,11,FALSE)</f>
        <v>LC</v>
      </c>
    </row>
    <row r="592" spans="1:58">
      <c r="A592" s="2" t="s">
        <v>242</v>
      </c>
      <c r="B592" s="2" t="s">
        <v>41</v>
      </c>
      <c r="C592" s="2" t="s">
        <v>291</v>
      </c>
      <c r="D592" s="2" t="s">
        <v>1445</v>
      </c>
      <c r="E592" s="2" t="s">
        <v>1491</v>
      </c>
      <c r="F592" s="2" t="s">
        <v>244</v>
      </c>
      <c r="G592" s="22" t="s">
        <v>1482</v>
      </c>
      <c r="H592" s="22">
        <v>1</v>
      </c>
      <c r="I592" s="9">
        <v>1</v>
      </c>
      <c r="K592" s="2">
        <v>50</v>
      </c>
      <c r="L592" s="11">
        <v>42220</v>
      </c>
      <c r="M592" s="2">
        <v>2015</v>
      </c>
      <c r="N592" s="2" t="s">
        <v>517</v>
      </c>
      <c r="O592" s="2" t="s">
        <v>244</v>
      </c>
      <c r="Q592" s="9">
        <v>4.5999999999999996</v>
      </c>
      <c r="R592" s="2" t="s">
        <v>249</v>
      </c>
      <c r="S592" s="22" t="s">
        <v>516</v>
      </c>
      <c r="T592" s="4" t="s">
        <v>516</v>
      </c>
      <c r="U592" s="4" t="s">
        <v>516</v>
      </c>
      <c r="V592" s="4" t="s">
        <v>516</v>
      </c>
      <c r="W592" s="2">
        <v>10</v>
      </c>
      <c r="X592" s="2" t="s">
        <v>80</v>
      </c>
      <c r="Y592" s="6" t="str">
        <f>VLOOKUP(X592,Spp!A:B,2,FALSE)</f>
        <v>Sufflamen verres</v>
      </c>
      <c r="Z592" s="7">
        <f t="shared" si="63"/>
        <v>1</v>
      </c>
      <c r="AE592" s="2">
        <v>1</v>
      </c>
      <c r="AU592" s="2">
        <f>VLOOKUP(Y592,Spp!B:C,2,FALSE)</f>
        <v>2.4899999999999999E-2</v>
      </c>
      <c r="AV592" s="2">
        <f>VLOOKUP(Y592,Spp!B:D,3,FALSE)</f>
        <v>3.0129999999999999</v>
      </c>
      <c r="AW592" s="2">
        <f t="shared" si="64"/>
        <v>405.68840307059952</v>
      </c>
      <c r="AX592" s="2">
        <f t="shared" si="65"/>
        <v>8.1137680614119905</v>
      </c>
      <c r="AY592" s="2">
        <f t="shared" si="66"/>
        <v>81.137680614119901</v>
      </c>
      <c r="AZ592" s="2">
        <f t="shared" si="67"/>
        <v>8.1137680614119898E-2</v>
      </c>
      <c r="BA592" s="2">
        <f t="shared" si="68"/>
        <v>0.1</v>
      </c>
      <c r="BB592" s="2">
        <f t="shared" si="62"/>
        <v>0.02</v>
      </c>
      <c r="BC592" s="2">
        <f>VLOOKUP(Y592,Spp!B:H,7,FALSE)</f>
        <v>3.3</v>
      </c>
      <c r="BD592" s="5" t="str">
        <f>VLOOKUP(Y592,GFQuimbayo!B:C,2,FALSE)</f>
        <v>IN</v>
      </c>
      <c r="BE592" s="5" t="str">
        <f>VLOOKUP(BD592,GFQuimbayo!E:F,2,FALSE)</f>
        <v>Invertebrivores</v>
      </c>
      <c r="BF592" s="2" t="str">
        <f>VLOOKUP(Y592,Spp!B:L,11,FALSE)</f>
        <v>LC</v>
      </c>
    </row>
    <row r="593" spans="1:58">
      <c r="A593" s="2" t="s">
        <v>242</v>
      </c>
      <c r="B593" s="2" t="s">
        <v>41</v>
      </c>
      <c r="C593" s="2" t="s">
        <v>291</v>
      </c>
      <c r="D593" s="2" t="s">
        <v>1445</v>
      </c>
      <c r="E593" s="2" t="s">
        <v>1491</v>
      </c>
      <c r="F593" s="2" t="s">
        <v>244</v>
      </c>
      <c r="G593" s="22" t="s">
        <v>1482</v>
      </c>
      <c r="H593" s="22">
        <v>1</v>
      </c>
      <c r="I593" s="9">
        <v>1</v>
      </c>
      <c r="K593" s="2">
        <v>50</v>
      </c>
      <c r="L593" s="11">
        <v>42220</v>
      </c>
      <c r="M593" s="2">
        <v>2015</v>
      </c>
      <c r="N593" s="2" t="s">
        <v>517</v>
      </c>
      <c r="O593" s="2" t="s">
        <v>244</v>
      </c>
      <c r="Q593" s="9">
        <v>4.5999999999999996</v>
      </c>
      <c r="R593" s="2" t="s">
        <v>249</v>
      </c>
      <c r="S593" s="22" t="s">
        <v>516</v>
      </c>
      <c r="T593" s="4" t="s">
        <v>516</v>
      </c>
      <c r="U593" s="4" t="s">
        <v>516</v>
      </c>
      <c r="V593" s="4" t="s">
        <v>516</v>
      </c>
      <c r="W593" s="2">
        <v>10</v>
      </c>
      <c r="X593" s="2" t="s">
        <v>125</v>
      </c>
      <c r="Y593" s="6" t="str">
        <f>VLOOKUP(X593,Spp!A:B,2,FALSE)</f>
        <v>Diodon holocanthus</v>
      </c>
      <c r="Z593" s="7">
        <f t="shared" si="63"/>
        <v>1</v>
      </c>
      <c r="AD593" s="2">
        <v>1</v>
      </c>
      <c r="AU593" s="2">
        <f>VLOOKUP(Y593,Spp!B:C,2,FALSE)</f>
        <v>2.1899999999999999E-2</v>
      </c>
      <c r="AV593" s="2">
        <f>VLOOKUP(Y593,Spp!B:D,3,FALSE)</f>
        <v>3</v>
      </c>
      <c r="AW593" s="2">
        <f t="shared" si="64"/>
        <v>117.3703125</v>
      </c>
      <c r="AX593" s="2">
        <f t="shared" si="65"/>
        <v>2.3474062500000001</v>
      </c>
      <c r="AY593" s="2">
        <f t="shared" si="66"/>
        <v>23.474062500000002</v>
      </c>
      <c r="AZ593" s="2">
        <f t="shared" si="67"/>
        <v>2.3474062500000004E-2</v>
      </c>
      <c r="BA593" s="2">
        <f t="shared" si="68"/>
        <v>0.1</v>
      </c>
      <c r="BB593" s="2">
        <f t="shared" si="62"/>
        <v>0.02</v>
      </c>
      <c r="BC593" s="2">
        <f>VLOOKUP(Y593,Spp!B:H,7,FALSE)</f>
        <v>3.3</v>
      </c>
      <c r="BD593" s="5" t="str">
        <f>VLOOKUP(Y593,GFQuimbayo!B:C,2,FALSE)</f>
        <v>IN</v>
      </c>
      <c r="BE593" s="5" t="str">
        <f>VLOOKUP(BD593,GFQuimbayo!E:F,2,FALSE)</f>
        <v>Invertebrivores</v>
      </c>
      <c r="BF593" s="2" t="str">
        <f>VLOOKUP(Y593,Spp!B:L,11,FALSE)</f>
        <v>NE</v>
      </c>
    </row>
    <row r="594" spans="1:58">
      <c r="A594" s="2" t="s">
        <v>242</v>
      </c>
      <c r="B594" s="2" t="s">
        <v>41</v>
      </c>
      <c r="C594" s="2" t="s">
        <v>291</v>
      </c>
      <c r="D594" s="2" t="s">
        <v>1445</v>
      </c>
      <c r="E594" s="2" t="s">
        <v>1491</v>
      </c>
      <c r="F594" s="2" t="s">
        <v>244</v>
      </c>
      <c r="G594" s="22" t="s">
        <v>1482</v>
      </c>
      <c r="H594" s="22">
        <v>1</v>
      </c>
      <c r="I594" s="9">
        <v>1</v>
      </c>
      <c r="K594" s="2">
        <v>50</v>
      </c>
      <c r="L594" s="11">
        <v>42220</v>
      </c>
      <c r="M594" s="2">
        <v>2015</v>
      </c>
      <c r="N594" s="2" t="s">
        <v>517</v>
      </c>
      <c r="O594" s="2" t="s">
        <v>244</v>
      </c>
      <c r="Q594" s="9">
        <v>4.5999999999999996</v>
      </c>
      <c r="R594" s="2" t="s">
        <v>249</v>
      </c>
      <c r="S594" s="22" t="s">
        <v>516</v>
      </c>
      <c r="T594" s="4" t="s">
        <v>516</v>
      </c>
      <c r="U594" s="4" t="s">
        <v>516</v>
      </c>
      <c r="V594" s="4" t="s">
        <v>516</v>
      </c>
      <c r="W594" s="2">
        <v>10</v>
      </c>
      <c r="X594" s="2" t="s">
        <v>45</v>
      </c>
      <c r="Y594" s="6" t="str">
        <f>VLOOKUP(X594,Spp!A:B,2,FALSE)</f>
        <v>Canthigaster punctatissima</v>
      </c>
      <c r="Z594" s="7">
        <f t="shared" si="63"/>
        <v>1</v>
      </c>
      <c r="AB594" s="2">
        <v>1</v>
      </c>
      <c r="AU594" s="2">
        <f>VLOOKUP(Y594,Spp!B:C,2,FALSE)</f>
        <v>1.9699999999999999E-2</v>
      </c>
      <c r="AV594" s="2">
        <f>VLOOKUP(Y594,Spp!B:D,3,FALSE)</f>
        <v>2.9174000000000002</v>
      </c>
      <c r="AW594" s="2">
        <f t="shared" si="64"/>
        <v>7.0367149081055116</v>
      </c>
      <c r="AX594" s="2">
        <f t="shared" si="65"/>
        <v>0.14073429816211022</v>
      </c>
      <c r="AY594" s="2">
        <f t="shared" si="66"/>
        <v>1.4073429816211023</v>
      </c>
      <c r="AZ594" s="2">
        <f t="shared" si="67"/>
        <v>1.4073429816211023E-3</v>
      </c>
      <c r="BA594" s="2">
        <f t="shared" si="68"/>
        <v>0.1</v>
      </c>
      <c r="BB594" s="2">
        <f t="shared" si="62"/>
        <v>0.02</v>
      </c>
      <c r="BC594" s="2">
        <f>VLOOKUP(Y594,Spp!B:H,7,FALSE)</f>
        <v>3</v>
      </c>
      <c r="BD594" s="5" t="str">
        <f>VLOOKUP(Y594,GFQuimbayo!B:C,2,FALSE)</f>
        <v>IN</v>
      </c>
      <c r="BE594" s="5" t="str">
        <f>VLOOKUP(BD594,GFQuimbayo!E:F,2,FALSE)</f>
        <v>Invertebrivores</v>
      </c>
      <c r="BF594" s="2" t="str">
        <f>VLOOKUP(Y594,Spp!B:L,11,FALSE)</f>
        <v>LC</v>
      </c>
    </row>
    <row r="595" spans="1:58">
      <c r="A595" s="2" t="s">
        <v>242</v>
      </c>
      <c r="B595" s="2" t="s">
        <v>41</v>
      </c>
      <c r="C595" s="2" t="s">
        <v>291</v>
      </c>
      <c r="D595" s="2" t="s">
        <v>1445</v>
      </c>
      <c r="E595" s="2" t="s">
        <v>1491</v>
      </c>
      <c r="F595" s="2" t="s">
        <v>244</v>
      </c>
      <c r="G595" s="22" t="s">
        <v>1482</v>
      </c>
      <c r="H595" s="22">
        <v>2</v>
      </c>
      <c r="I595" s="9">
        <v>2</v>
      </c>
      <c r="K595" s="2">
        <v>50</v>
      </c>
      <c r="L595" s="11">
        <v>42220</v>
      </c>
      <c r="M595" s="2">
        <v>2015</v>
      </c>
      <c r="N595" s="2" t="s">
        <v>517</v>
      </c>
      <c r="O595" s="2" t="s">
        <v>244</v>
      </c>
      <c r="Q595" s="9">
        <v>4.5999999999999996</v>
      </c>
      <c r="R595" s="2" t="s">
        <v>249</v>
      </c>
      <c r="S595" s="22" t="s">
        <v>516</v>
      </c>
      <c r="T595" s="4" t="s">
        <v>516</v>
      </c>
      <c r="U595" s="4" t="s">
        <v>516</v>
      </c>
      <c r="V595" s="4" t="s">
        <v>516</v>
      </c>
      <c r="W595" s="2">
        <v>10</v>
      </c>
      <c r="X595" s="2" t="s">
        <v>107</v>
      </c>
      <c r="Y595" s="6" t="str">
        <f>VLOOKUP(X595,Spp!A:B,2,FALSE)</f>
        <v>Thalassoma lucasanum</v>
      </c>
      <c r="Z595" s="7">
        <f t="shared" si="63"/>
        <v>26</v>
      </c>
      <c r="AB595" s="2">
        <v>10</v>
      </c>
      <c r="AC595" s="2">
        <v>16</v>
      </c>
      <c r="AU595" s="2">
        <f>VLOOKUP(Y595,Spp!B:C,2,FALSE)</f>
        <v>1.261E-2</v>
      </c>
      <c r="AV595" s="2">
        <f>VLOOKUP(Y595,Spp!B:D,3,FALSE)</f>
        <v>2.8782999999999999</v>
      </c>
      <c r="AW595" s="2">
        <f t="shared" si="64"/>
        <v>331.41159730863944</v>
      </c>
      <c r="AX595" s="2">
        <f t="shared" si="65"/>
        <v>6.6282319461727885</v>
      </c>
      <c r="AY595" s="2">
        <f t="shared" si="66"/>
        <v>66.28231946172788</v>
      </c>
      <c r="AZ595" s="2">
        <f t="shared" si="67"/>
        <v>6.6282319461727884E-2</v>
      </c>
      <c r="BA595" s="2">
        <f t="shared" si="68"/>
        <v>2.6</v>
      </c>
      <c r="BB595" s="2">
        <f t="shared" si="62"/>
        <v>0.52</v>
      </c>
      <c r="BC595" s="2">
        <f>VLOOKUP(Y595,Spp!B:H,7,FALSE)</f>
        <v>3.5</v>
      </c>
      <c r="BD595" s="5" t="str">
        <f>VLOOKUP(Y595,GFQuimbayo!B:C,2,FALSE)</f>
        <v>IN</v>
      </c>
      <c r="BE595" s="5" t="str">
        <f>VLOOKUP(BD595,GFQuimbayo!E:F,2,FALSE)</f>
        <v>Invertebrivores</v>
      </c>
      <c r="BF595" s="2" t="str">
        <f>VLOOKUP(Y595,Spp!B:L,11,FALSE)</f>
        <v>LC</v>
      </c>
    </row>
    <row r="596" spans="1:58">
      <c r="A596" s="2" t="s">
        <v>242</v>
      </c>
      <c r="B596" s="2" t="s">
        <v>41</v>
      </c>
      <c r="C596" s="2" t="s">
        <v>291</v>
      </c>
      <c r="D596" s="2" t="s">
        <v>1445</v>
      </c>
      <c r="E596" s="2" t="s">
        <v>1491</v>
      </c>
      <c r="F596" s="2" t="s">
        <v>244</v>
      </c>
      <c r="G596" s="22" t="s">
        <v>1482</v>
      </c>
      <c r="H596" s="22">
        <v>2</v>
      </c>
      <c r="I596" s="9">
        <v>2</v>
      </c>
      <c r="K596" s="2">
        <v>50</v>
      </c>
      <c r="L596" s="11">
        <v>42220</v>
      </c>
      <c r="M596" s="2">
        <v>2015</v>
      </c>
      <c r="N596" s="2" t="s">
        <v>517</v>
      </c>
      <c r="O596" s="2" t="s">
        <v>244</v>
      </c>
      <c r="Q596" s="9">
        <v>4.5999999999999996</v>
      </c>
      <c r="R596" s="2" t="s">
        <v>249</v>
      </c>
      <c r="S596" s="22" t="s">
        <v>516</v>
      </c>
      <c r="T596" s="4" t="s">
        <v>516</v>
      </c>
      <c r="U596" s="4" t="s">
        <v>516</v>
      </c>
      <c r="V596" s="4" t="s">
        <v>516</v>
      </c>
      <c r="W596" s="2">
        <v>10</v>
      </c>
      <c r="X596" s="2" t="s">
        <v>57</v>
      </c>
      <c r="Y596" s="6" t="str">
        <f>VLOOKUP(X596,Spp!A:B,2,FALSE)</f>
        <v>Serranus psittacinus</v>
      </c>
      <c r="Z596" s="7">
        <f t="shared" si="63"/>
        <v>9</v>
      </c>
      <c r="AB596" s="2">
        <v>8</v>
      </c>
      <c r="AC596" s="2">
        <v>1</v>
      </c>
      <c r="AU596" s="2">
        <f>VLOOKUP(Y596,Spp!B:C,2,FALSE)</f>
        <v>1.9300000000000001E-2</v>
      </c>
      <c r="AV596" s="2">
        <f>VLOOKUP(Y596,Spp!B:D,3,FALSE)</f>
        <v>2.8511000000000002</v>
      </c>
      <c r="AW596" s="2">
        <f t="shared" si="64"/>
        <v>74.133720430019849</v>
      </c>
      <c r="AX596" s="2">
        <f t="shared" si="65"/>
        <v>1.4826744086003969</v>
      </c>
      <c r="AY596" s="2">
        <f t="shared" si="66"/>
        <v>14.82674408600397</v>
      </c>
      <c r="AZ596" s="2">
        <f t="shared" si="67"/>
        <v>1.4826744086003971E-2</v>
      </c>
      <c r="BA596" s="2">
        <f t="shared" si="68"/>
        <v>0.9</v>
      </c>
      <c r="BB596" s="2">
        <f t="shared" si="62"/>
        <v>0.18</v>
      </c>
      <c r="BC596" s="2">
        <f>VLOOKUP(Y596,Spp!B:H,7,FALSE)</f>
        <v>3.6</v>
      </c>
      <c r="BD596" s="5" t="str">
        <f>VLOOKUP(Y596,GFQuimbayo!B:C,2,FALSE)</f>
        <v>PS</v>
      </c>
      <c r="BE596" s="5" t="str">
        <f>VLOOKUP(BD596,GFQuimbayo!E:F,2,FALSE)</f>
        <v>Piscivores</v>
      </c>
      <c r="BF596" s="2" t="str">
        <f>VLOOKUP(Y596,Spp!B:L,11,FALSE)</f>
        <v>LC</v>
      </c>
    </row>
    <row r="597" spans="1:58">
      <c r="A597" s="2" t="s">
        <v>242</v>
      </c>
      <c r="B597" s="2" t="s">
        <v>41</v>
      </c>
      <c r="C597" s="2" t="s">
        <v>291</v>
      </c>
      <c r="D597" s="2" t="s">
        <v>1445</v>
      </c>
      <c r="E597" s="2" t="s">
        <v>1491</v>
      </c>
      <c r="F597" s="2" t="s">
        <v>244</v>
      </c>
      <c r="G597" s="22" t="s">
        <v>1482</v>
      </c>
      <c r="H597" s="22">
        <v>2</v>
      </c>
      <c r="I597" s="9">
        <v>2</v>
      </c>
      <c r="K597" s="2">
        <v>50</v>
      </c>
      <c r="L597" s="11">
        <v>42220</v>
      </c>
      <c r="M597" s="2">
        <v>2015</v>
      </c>
      <c r="N597" s="2" t="s">
        <v>517</v>
      </c>
      <c r="O597" s="2" t="s">
        <v>244</v>
      </c>
      <c r="Q597" s="9">
        <v>4.5999999999999996</v>
      </c>
      <c r="R597" s="2" t="s">
        <v>249</v>
      </c>
      <c r="S597" s="22" t="s">
        <v>516</v>
      </c>
      <c r="T597" s="4" t="s">
        <v>516</v>
      </c>
      <c r="U597" s="4" t="s">
        <v>516</v>
      </c>
      <c r="V597" s="4" t="s">
        <v>516</v>
      </c>
      <c r="W597" s="2">
        <v>10</v>
      </c>
      <c r="X597" s="2" t="s">
        <v>286</v>
      </c>
      <c r="Y597" s="6" t="str">
        <f>VLOOKUP(X597,Spp!A:B,2,FALSE)</f>
        <v>Nicholsina denticulata</v>
      </c>
      <c r="Z597" s="7">
        <f t="shared" si="63"/>
        <v>1</v>
      </c>
      <c r="AB597" s="2">
        <v>1</v>
      </c>
      <c r="AU597" s="2">
        <f>VLOOKUP(Y597,Spp!B:C,2,FALSE)</f>
        <v>1.2200000000000001E-2</v>
      </c>
      <c r="AV597" s="2">
        <f>VLOOKUP(Y597,Spp!B:D,3,FALSE)</f>
        <v>3.1669999999999998</v>
      </c>
      <c r="AW597" s="2">
        <f t="shared" si="64"/>
        <v>7.2057443824101561</v>
      </c>
      <c r="AX597" s="2">
        <f t="shared" si="65"/>
        <v>0.14411488764820313</v>
      </c>
      <c r="AY597" s="2">
        <f t="shared" si="66"/>
        <v>1.4411488764820313</v>
      </c>
      <c r="AZ597" s="2">
        <f t="shared" si="67"/>
        <v>1.4411488764820312E-3</v>
      </c>
      <c r="BA597" s="2">
        <f t="shared" si="68"/>
        <v>0.1</v>
      </c>
      <c r="BB597" s="2">
        <f t="shared" si="62"/>
        <v>0.02</v>
      </c>
      <c r="BC597" s="2">
        <f>VLOOKUP(Y597,Spp!B:H,7,FALSE)</f>
        <v>2</v>
      </c>
      <c r="BD597" s="5" t="str">
        <f>VLOOKUP(Y597,GFQuimbayo!B:C,2,FALSE)</f>
        <v>HM</v>
      </c>
      <c r="BE597" s="5" t="str">
        <f>VLOOKUP(BD597,GFQuimbayo!E:F,2,FALSE)</f>
        <v>Macroalgae feeders</v>
      </c>
      <c r="BF597" s="2" t="str">
        <f>VLOOKUP(Y597,Spp!B:L,11,FALSE)</f>
        <v>LC</v>
      </c>
    </row>
    <row r="598" spans="1:58">
      <c r="A598" s="2" t="s">
        <v>242</v>
      </c>
      <c r="B598" s="2" t="s">
        <v>41</v>
      </c>
      <c r="C598" s="2" t="s">
        <v>291</v>
      </c>
      <c r="D598" s="2" t="s">
        <v>1445</v>
      </c>
      <c r="E598" s="2" t="s">
        <v>1491</v>
      </c>
      <c r="F598" s="2" t="s">
        <v>244</v>
      </c>
      <c r="G598" s="22" t="s">
        <v>1482</v>
      </c>
      <c r="H598" s="22">
        <v>2</v>
      </c>
      <c r="I598" s="9">
        <v>2</v>
      </c>
      <c r="K598" s="2">
        <v>50</v>
      </c>
      <c r="L598" s="11">
        <v>42220</v>
      </c>
      <c r="M598" s="2">
        <v>2015</v>
      </c>
      <c r="N598" s="2" t="s">
        <v>517</v>
      </c>
      <c r="O598" s="2" t="s">
        <v>244</v>
      </c>
      <c r="Q598" s="9">
        <v>4.5999999999999996</v>
      </c>
      <c r="R598" s="2" t="s">
        <v>249</v>
      </c>
      <c r="S598" s="22" t="s">
        <v>516</v>
      </c>
      <c r="T598" s="4" t="s">
        <v>516</v>
      </c>
      <c r="U598" s="4" t="s">
        <v>516</v>
      </c>
      <c r="V598" s="4" t="s">
        <v>516</v>
      </c>
      <c r="W598" s="2">
        <v>10</v>
      </c>
      <c r="X598" s="2" t="s">
        <v>125</v>
      </c>
      <c r="Y598" s="6" t="str">
        <f>VLOOKUP(X598,Spp!A:B,2,FALSE)</f>
        <v>Diodon holocanthus</v>
      </c>
      <c r="Z598" s="7">
        <f t="shared" si="63"/>
        <v>1</v>
      </c>
      <c r="AC598" s="2">
        <v>1</v>
      </c>
      <c r="AU598" s="2">
        <f>VLOOKUP(Y598,Spp!B:C,2,FALSE)</f>
        <v>2.1899999999999999E-2</v>
      </c>
      <c r="AV598" s="2">
        <f>VLOOKUP(Y598,Spp!B:D,3,FALSE)</f>
        <v>3</v>
      </c>
      <c r="AW598" s="2">
        <f t="shared" si="64"/>
        <v>42.7734375</v>
      </c>
      <c r="AX598" s="2">
        <f t="shared" si="65"/>
        <v>0.85546875</v>
      </c>
      <c r="AY598" s="2">
        <f t="shared" si="66"/>
        <v>8.5546875</v>
      </c>
      <c r="AZ598" s="2">
        <f t="shared" si="67"/>
        <v>8.5546874999999998E-3</v>
      </c>
      <c r="BA598" s="2">
        <f t="shared" si="68"/>
        <v>0.1</v>
      </c>
      <c r="BB598" s="2">
        <f t="shared" si="62"/>
        <v>0.02</v>
      </c>
      <c r="BC598" s="2">
        <f>VLOOKUP(Y598,Spp!B:H,7,FALSE)</f>
        <v>3.3</v>
      </c>
      <c r="BD598" s="5" t="str">
        <f>VLOOKUP(Y598,GFQuimbayo!B:C,2,FALSE)</f>
        <v>IN</v>
      </c>
      <c r="BE598" s="5" t="str">
        <f>VLOOKUP(BD598,GFQuimbayo!E:F,2,FALSE)</f>
        <v>Invertebrivores</v>
      </c>
      <c r="BF598" s="2" t="str">
        <f>VLOOKUP(Y598,Spp!B:L,11,FALSE)</f>
        <v>NE</v>
      </c>
    </row>
    <row r="599" spans="1:58">
      <c r="A599" s="2" t="s">
        <v>242</v>
      </c>
      <c r="B599" s="2" t="s">
        <v>41</v>
      </c>
      <c r="C599" s="2" t="s">
        <v>291</v>
      </c>
      <c r="D599" s="2" t="s">
        <v>1445</v>
      </c>
      <c r="E599" s="2" t="s">
        <v>1491</v>
      </c>
      <c r="F599" s="2" t="s">
        <v>244</v>
      </c>
      <c r="G599" s="22" t="s">
        <v>1482</v>
      </c>
      <c r="H599" s="22">
        <v>2</v>
      </c>
      <c r="I599" s="9">
        <v>2</v>
      </c>
      <c r="K599" s="2">
        <v>50</v>
      </c>
      <c r="L599" s="11">
        <v>42220</v>
      </c>
      <c r="M599" s="2">
        <v>2015</v>
      </c>
      <c r="N599" s="2" t="s">
        <v>517</v>
      </c>
      <c r="O599" s="2" t="s">
        <v>244</v>
      </c>
      <c r="Q599" s="9">
        <v>4.5999999999999996</v>
      </c>
      <c r="R599" s="2" t="s">
        <v>249</v>
      </c>
      <c r="S599" s="22" t="s">
        <v>516</v>
      </c>
      <c r="T599" s="4" t="s">
        <v>516</v>
      </c>
      <c r="U599" s="4" t="s">
        <v>516</v>
      </c>
      <c r="V599" s="4" t="s">
        <v>516</v>
      </c>
      <c r="W599" s="2">
        <v>10</v>
      </c>
      <c r="X599" s="2" t="s">
        <v>251</v>
      </c>
      <c r="Y599" s="6" t="str">
        <f>VLOOKUP(X599,Spp!A:B,2,FALSE)</f>
        <v>Holacanthus passer</v>
      </c>
      <c r="Z599" s="7">
        <f t="shared" si="63"/>
        <v>1</v>
      </c>
      <c r="AC599" s="2">
        <v>1</v>
      </c>
      <c r="AU599" s="2">
        <f>VLOOKUP(Y599,Spp!B:C,2,FALSE)</f>
        <v>2.7130000000000001E-2</v>
      </c>
      <c r="AV599" s="2">
        <f>VLOOKUP(Y599,Spp!B:D,3,FALSE)</f>
        <v>3.0842299999999998</v>
      </c>
      <c r="AW599" s="2">
        <f t="shared" si="64"/>
        <v>65.549979949165603</v>
      </c>
      <c r="AX599" s="2">
        <f t="shared" si="65"/>
        <v>1.3109995989833121</v>
      </c>
      <c r="AY599" s="2">
        <f t="shared" si="66"/>
        <v>13.10999598983312</v>
      </c>
      <c r="AZ599" s="2">
        <f t="shared" si="67"/>
        <v>1.3109995989833119E-2</v>
      </c>
      <c r="BA599" s="2">
        <f t="shared" si="68"/>
        <v>0.1</v>
      </c>
      <c r="BB599" s="2">
        <f t="shared" si="62"/>
        <v>0.02</v>
      </c>
      <c r="BC599" s="2">
        <f>VLOOKUP(Y599,Spp!B:H,7,FALSE)</f>
        <v>2.6</v>
      </c>
      <c r="BD599" s="5" t="str">
        <f>VLOOKUP(Y599,GFQuimbayo!B:C,2,FALSE)</f>
        <v>IN</v>
      </c>
      <c r="BE599" s="5" t="str">
        <f>VLOOKUP(BD599,GFQuimbayo!E:F,2,FALSE)</f>
        <v>Invertebrivores</v>
      </c>
      <c r="BF599" s="2" t="str">
        <f>VLOOKUP(Y599,Spp!B:L,11,FALSE)</f>
        <v>LC</v>
      </c>
    </row>
    <row r="600" spans="1:58">
      <c r="A600" s="2" t="s">
        <v>242</v>
      </c>
      <c r="B600" s="2" t="s">
        <v>41</v>
      </c>
      <c r="C600" s="2" t="s">
        <v>291</v>
      </c>
      <c r="D600" s="2" t="s">
        <v>1445</v>
      </c>
      <c r="E600" s="2" t="s">
        <v>1491</v>
      </c>
      <c r="F600" s="2" t="s">
        <v>244</v>
      </c>
      <c r="G600" s="22" t="s">
        <v>1482</v>
      </c>
      <c r="H600" s="22">
        <v>3</v>
      </c>
      <c r="I600" s="9">
        <v>3</v>
      </c>
      <c r="K600" s="2">
        <v>50</v>
      </c>
      <c r="L600" s="11">
        <v>42220</v>
      </c>
      <c r="M600" s="2">
        <v>2015</v>
      </c>
      <c r="N600" s="2" t="s">
        <v>517</v>
      </c>
      <c r="O600" s="2" t="s">
        <v>244</v>
      </c>
      <c r="Q600" s="9">
        <v>4.5999999999999996</v>
      </c>
      <c r="R600" s="2" t="s">
        <v>249</v>
      </c>
      <c r="S600" s="22" t="s">
        <v>516</v>
      </c>
      <c r="T600" s="4" t="s">
        <v>516</v>
      </c>
      <c r="U600" s="4" t="s">
        <v>516</v>
      </c>
      <c r="V600" s="4" t="s">
        <v>516</v>
      </c>
      <c r="W600" s="2">
        <v>10</v>
      </c>
      <c r="X600" s="2" t="s">
        <v>72</v>
      </c>
      <c r="Y600" s="6" t="str">
        <f>VLOOKUP(X600,Spp!A:B,2,FALSE)</f>
        <v>Scarus ghobban</v>
      </c>
      <c r="Z600" s="7">
        <f t="shared" si="63"/>
        <v>33</v>
      </c>
      <c r="AA600" s="2">
        <v>10</v>
      </c>
      <c r="AB600" s="2">
        <v>8</v>
      </c>
      <c r="AE600" s="2">
        <v>15</v>
      </c>
      <c r="AU600" s="2">
        <f>VLOOKUP(Y600,Spp!B:C,2,FALSE)</f>
        <v>2.3300000000000001E-2</v>
      </c>
      <c r="AV600" s="2">
        <f>VLOOKUP(Y600,Spp!B:D,3,FALSE)</f>
        <v>2.919</v>
      </c>
      <c r="AW600" s="2">
        <f t="shared" si="64"/>
        <v>4277.7724007409297</v>
      </c>
      <c r="AX600" s="2">
        <f t="shared" si="65"/>
        <v>85.555448014818595</v>
      </c>
      <c r="AY600" s="2">
        <f t="shared" si="66"/>
        <v>855.55448014818592</v>
      </c>
      <c r="AZ600" s="2">
        <f t="shared" si="67"/>
        <v>0.85555448014818591</v>
      </c>
      <c r="BA600" s="2">
        <f t="shared" si="68"/>
        <v>3.3</v>
      </c>
      <c r="BB600" s="2">
        <f t="shared" si="62"/>
        <v>0.66</v>
      </c>
      <c r="BC600" s="2">
        <f>VLOOKUP(Y600,Spp!B:H,7,FALSE)</f>
        <v>2</v>
      </c>
      <c r="BD600" s="5" t="str">
        <f>VLOOKUP(Y600,GFQuimbayo!B:C,2,FALSE)</f>
        <v>HM</v>
      </c>
      <c r="BE600" s="5" t="str">
        <f>VLOOKUP(BD600,GFQuimbayo!E:F,2,FALSE)</f>
        <v>Macroalgae feeders</v>
      </c>
      <c r="BF600" s="2" t="str">
        <f>VLOOKUP(Y600,Spp!B:L,11,FALSE)</f>
        <v>LC</v>
      </c>
    </row>
    <row r="601" spans="1:58">
      <c r="A601" s="2" t="s">
        <v>242</v>
      </c>
      <c r="B601" s="2" t="s">
        <v>41</v>
      </c>
      <c r="C601" s="2" t="s">
        <v>291</v>
      </c>
      <c r="D601" s="2" t="s">
        <v>1445</v>
      </c>
      <c r="E601" s="2" t="s">
        <v>1491</v>
      </c>
      <c r="F601" s="2" t="s">
        <v>244</v>
      </c>
      <c r="G601" s="22" t="s">
        <v>1482</v>
      </c>
      <c r="H601" s="22">
        <v>3</v>
      </c>
      <c r="I601" s="9">
        <v>3</v>
      </c>
      <c r="K601" s="2">
        <v>50</v>
      </c>
      <c r="L601" s="11">
        <v>42220</v>
      </c>
      <c r="M601" s="2">
        <v>2015</v>
      </c>
      <c r="N601" s="2" t="s">
        <v>517</v>
      </c>
      <c r="O601" s="2" t="s">
        <v>244</v>
      </c>
      <c r="Q601" s="9">
        <v>4.5999999999999996</v>
      </c>
      <c r="R601" s="2" t="s">
        <v>249</v>
      </c>
      <c r="S601" s="22" t="s">
        <v>516</v>
      </c>
      <c r="T601" s="4" t="s">
        <v>516</v>
      </c>
      <c r="U601" s="4" t="s">
        <v>516</v>
      </c>
      <c r="V601" s="4" t="s">
        <v>516</v>
      </c>
      <c r="W601" s="2">
        <v>10</v>
      </c>
      <c r="X601" s="2" t="s">
        <v>107</v>
      </c>
      <c r="Y601" s="6" t="str">
        <f>VLOOKUP(X601,Spp!A:B,2,FALSE)</f>
        <v>Thalassoma lucasanum</v>
      </c>
      <c r="Z601" s="7">
        <f t="shared" si="63"/>
        <v>40</v>
      </c>
      <c r="AB601" s="2">
        <v>40</v>
      </c>
      <c r="AU601" s="2">
        <f>VLOOKUP(Y601,Spp!B:C,2,FALSE)</f>
        <v>1.261E-2</v>
      </c>
      <c r="AV601" s="2">
        <f>VLOOKUP(Y601,Spp!B:D,3,FALSE)</f>
        <v>2.8782999999999999</v>
      </c>
      <c r="AW601" s="2">
        <f t="shared" si="64"/>
        <v>166.51904531171357</v>
      </c>
      <c r="AX601" s="2">
        <f t="shared" si="65"/>
        <v>3.3303809062342715</v>
      </c>
      <c r="AY601" s="2">
        <f t="shared" si="66"/>
        <v>33.303809062342715</v>
      </c>
      <c r="AZ601" s="2">
        <f t="shared" si="67"/>
        <v>3.3303809062342718E-2</v>
      </c>
      <c r="BA601" s="2">
        <f t="shared" si="68"/>
        <v>4</v>
      </c>
      <c r="BB601" s="2">
        <f t="shared" si="62"/>
        <v>0.8</v>
      </c>
      <c r="BC601" s="2">
        <f>VLOOKUP(Y601,Spp!B:H,7,FALSE)</f>
        <v>3.5</v>
      </c>
      <c r="BD601" s="5" t="str">
        <f>VLOOKUP(Y601,GFQuimbayo!B:C,2,FALSE)</f>
        <v>IN</v>
      </c>
      <c r="BE601" s="5" t="str">
        <f>VLOOKUP(BD601,GFQuimbayo!E:F,2,FALSE)</f>
        <v>Invertebrivores</v>
      </c>
      <c r="BF601" s="2" t="str">
        <f>VLOOKUP(Y601,Spp!B:L,11,FALSE)</f>
        <v>LC</v>
      </c>
    </row>
    <row r="602" spans="1:58">
      <c r="A602" s="2" t="s">
        <v>242</v>
      </c>
      <c r="B602" s="2" t="s">
        <v>41</v>
      </c>
      <c r="C602" s="2" t="s">
        <v>291</v>
      </c>
      <c r="D602" s="2" t="s">
        <v>1445</v>
      </c>
      <c r="E602" s="2" t="s">
        <v>1491</v>
      </c>
      <c r="F602" s="2" t="s">
        <v>244</v>
      </c>
      <c r="G602" s="22" t="s">
        <v>1482</v>
      </c>
      <c r="H602" s="22">
        <v>3</v>
      </c>
      <c r="I602" s="9">
        <v>3</v>
      </c>
      <c r="K602" s="2">
        <v>50</v>
      </c>
      <c r="L602" s="11">
        <v>42220</v>
      </c>
      <c r="M602" s="2">
        <v>2015</v>
      </c>
      <c r="N602" s="2" t="s">
        <v>517</v>
      </c>
      <c r="O602" s="2" t="s">
        <v>244</v>
      </c>
      <c r="Q602" s="9">
        <v>4.5999999999999996</v>
      </c>
      <c r="R602" s="2" t="s">
        <v>249</v>
      </c>
      <c r="S602" s="22" t="s">
        <v>516</v>
      </c>
      <c r="T602" s="4" t="s">
        <v>516</v>
      </c>
      <c r="U602" s="4" t="s">
        <v>516</v>
      </c>
      <c r="V602" s="4" t="s">
        <v>516</v>
      </c>
      <c r="W602" s="2">
        <v>10</v>
      </c>
      <c r="X602" s="2" t="s">
        <v>109</v>
      </c>
      <c r="Y602" s="6" t="str">
        <f>VLOOKUP(X602,Spp!A:B,2,FALSE)</f>
        <v>Chromis atrilobata</v>
      </c>
      <c r="Z602" s="7">
        <f t="shared" si="63"/>
        <v>20</v>
      </c>
      <c r="AB602" s="2">
        <v>20</v>
      </c>
      <c r="AU602" s="2">
        <f>VLOOKUP(Y602,Spp!B:C,2,FALSE)</f>
        <v>5.2300000000000003E-3</v>
      </c>
      <c r="AV602" s="2">
        <f>VLOOKUP(Y602,Spp!B:D,3,FALSE)</f>
        <v>3.41655</v>
      </c>
      <c r="AW602" s="2">
        <f t="shared" si="64"/>
        <v>102.14620685467051</v>
      </c>
      <c r="AX602" s="2">
        <f t="shared" si="65"/>
        <v>2.0429241370934101</v>
      </c>
      <c r="AY602" s="2">
        <f t="shared" si="66"/>
        <v>20.429241370934101</v>
      </c>
      <c r="AZ602" s="2">
        <f t="shared" si="67"/>
        <v>2.04292413709341E-2</v>
      </c>
      <c r="BA602" s="2">
        <f t="shared" si="68"/>
        <v>2</v>
      </c>
      <c r="BB602" s="2">
        <f t="shared" ref="BB602:BB665" si="69">Z602/K602</f>
        <v>0.4</v>
      </c>
      <c r="BC602" s="2">
        <f>VLOOKUP(Y602,Spp!B:H,7,FALSE)</f>
        <v>3.4</v>
      </c>
      <c r="BD602" s="5" t="str">
        <f>VLOOKUP(Y602,GFQuimbayo!B:C,2,FALSE)</f>
        <v>PK</v>
      </c>
      <c r="BE602" s="5" t="str">
        <f>VLOOKUP(BD602,GFQuimbayo!E:F,2,FALSE)</f>
        <v>Planktivores</v>
      </c>
      <c r="BF602" s="2" t="str">
        <f>VLOOKUP(Y602,Spp!B:L,11,FALSE)</f>
        <v>LC</v>
      </c>
    </row>
    <row r="603" spans="1:58">
      <c r="A603" s="2" t="s">
        <v>242</v>
      </c>
      <c r="B603" s="2" t="s">
        <v>41</v>
      </c>
      <c r="C603" s="2" t="s">
        <v>291</v>
      </c>
      <c r="D603" s="2" t="s">
        <v>1445</v>
      </c>
      <c r="E603" s="2" t="s">
        <v>1491</v>
      </c>
      <c r="F603" s="2" t="s">
        <v>244</v>
      </c>
      <c r="G603" s="22" t="s">
        <v>1482</v>
      </c>
      <c r="H603" s="22">
        <v>3</v>
      </c>
      <c r="I603" s="9">
        <v>3</v>
      </c>
      <c r="K603" s="2">
        <v>50</v>
      </c>
      <c r="L603" s="11">
        <v>42220</v>
      </c>
      <c r="M603" s="2">
        <v>2015</v>
      </c>
      <c r="N603" s="2" t="s">
        <v>517</v>
      </c>
      <c r="O603" s="2" t="s">
        <v>244</v>
      </c>
      <c r="Q603" s="9">
        <v>4.5999999999999996</v>
      </c>
      <c r="R603" s="2" t="s">
        <v>249</v>
      </c>
      <c r="S603" s="22" t="s">
        <v>516</v>
      </c>
      <c r="T603" s="4" t="s">
        <v>516</v>
      </c>
      <c r="U603" s="4" t="s">
        <v>516</v>
      </c>
      <c r="V603" s="4" t="s">
        <v>516</v>
      </c>
      <c r="W603" s="2">
        <v>10</v>
      </c>
      <c r="X603" s="2" t="s">
        <v>286</v>
      </c>
      <c r="Y603" s="6" t="str">
        <f>VLOOKUP(X603,Spp!A:B,2,FALSE)</f>
        <v>Nicholsina denticulata</v>
      </c>
      <c r="Z603" s="7">
        <f t="shared" si="63"/>
        <v>3</v>
      </c>
      <c r="AC603" s="2">
        <v>3</v>
      </c>
      <c r="AU603" s="2">
        <f>VLOOKUP(Y603,Spp!B:C,2,FALSE)</f>
        <v>1.2200000000000001E-2</v>
      </c>
      <c r="AV603" s="2">
        <f>VLOOKUP(Y603,Spp!B:D,3,FALSE)</f>
        <v>3.1669999999999998</v>
      </c>
      <c r="AW603" s="2">
        <f t="shared" si="64"/>
        <v>108.99211911842519</v>
      </c>
      <c r="AX603" s="2">
        <f t="shared" si="65"/>
        <v>2.1798423823685038</v>
      </c>
      <c r="AY603" s="2">
        <f t="shared" si="66"/>
        <v>21.798423823685038</v>
      </c>
      <c r="AZ603" s="2">
        <f t="shared" si="67"/>
        <v>2.1798423823685038E-2</v>
      </c>
      <c r="BA603" s="2">
        <f t="shared" si="68"/>
        <v>0.3</v>
      </c>
      <c r="BB603" s="2">
        <f t="shared" si="69"/>
        <v>0.06</v>
      </c>
      <c r="BC603" s="2">
        <f>VLOOKUP(Y603,Spp!B:H,7,FALSE)</f>
        <v>2</v>
      </c>
      <c r="BD603" s="5" t="str">
        <f>VLOOKUP(Y603,GFQuimbayo!B:C,2,FALSE)</f>
        <v>HM</v>
      </c>
      <c r="BE603" s="5" t="str">
        <f>VLOOKUP(BD603,GFQuimbayo!E:F,2,FALSE)</f>
        <v>Macroalgae feeders</v>
      </c>
      <c r="BF603" s="2" t="str">
        <f>VLOOKUP(Y603,Spp!B:L,11,FALSE)</f>
        <v>LC</v>
      </c>
    </row>
    <row r="604" spans="1:58">
      <c r="A604" s="2" t="s">
        <v>242</v>
      </c>
      <c r="B604" s="2" t="s">
        <v>41</v>
      </c>
      <c r="C604" s="2" t="s">
        <v>291</v>
      </c>
      <c r="D604" s="2" t="s">
        <v>1445</v>
      </c>
      <c r="E604" s="2" t="s">
        <v>1491</v>
      </c>
      <c r="F604" s="2" t="s">
        <v>244</v>
      </c>
      <c r="G604" s="22" t="s">
        <v>1482</v>
      </c>
      <c r="H604" s="22">
        <v>3</v>
      </c>
      <c r="I604" s="9">
        <v>3</v>
      </c>
      <c r="K604" s="2">
        <v>50</v>
      </c>
      <c r="L604" s="11">
        <v>42220</v>
      </c>
      <c r="M604" s="2">
        <v>2015</v>
      </c>
      <c r="N604" s="2" t="s">
        <v>517</v>
      </c>
      <c r="O604" s="2" t="s">
        <v>244</v>
      </c>
      <c r="Q604" s="9">
        <v>4.5999999999999996</v>
      </c>
      <c r="R604" s="2" t="s">
        <v>249</v>
      </c>
      <c r="S604" s="22" t="s">
        <v>516</v>
      </c>
      <c r="T604" s="4" t="s">
        <v>516</v>
      </c>
      <c r="U604" s="4" t="s">
        <v>516</v>
      </c>
      <c r="V604" s="4" t="s">
        <v>516</v>
      </c>
      <c r="W604" s="2">
        <v>10</v>
      </c>
      <c r="X604" s="2" t="s">
        <v>57</v>
      </c>
      <c r="Y604" s="6" t="str">
        <f>VLOOKUP(X604,Spp!A:B,2,FALSE)</f>
        <v>Serranus psittacinus</v>
      </c>
      <c r="Z604" s="7">
        <f t="shared" si="63"/>
        <v>15</v>
      </c>
      <c r="AA604" s="2">
        <v>3</v>
      </c>
      <c r="AB604" s="2">
        <v>10</v>
      </c>
      <c r="AC604" s="2">
        <v>2</v>
      </c>
      <c r="AU604" s="2">
        <f>VLOOKUP(Y604,Spp!B:C,2,FALSE)</f>
        <v>1.9300000000000001E-2</v>
      </c>
      <c r="AV604" s="2">
        <f>VLOOKUP(Y604,Spp!B:D,3,FALSE)</f>
        <v>2.8511000000000002</v>
      </c>
      <c r="AW604" s="2">
        <f t="shared" si="64"/>
        <v>112.86615136489374</v>
      </c>
      <c r="AX604" s="2">
        <f t="shared" si="65"/>
        <v>2.2573230272978746</v>
      </c>
      <c r="AY604" s="2">
        <f t="shared" si="66"/>
        <v>22.573230272978748</v>
      </c>
      <c r="AZ604" s="2">
        <f t="shared" si="67"/>
        <v>2.2573230272978747E-2</v>
      </c>
      <c r="BA604" s="2">
        <f t="shared" si="68"/>
        <v>1.5</v>
      </c>
      <c r="BB604" s="2">
        <f t="shared" si="69"/>
        <v>0.3</v>
      </c>
      <c r="BC604" s="2">
        <f>VLOOKUP(Y604,Spp!B:H,7,FALSE)</f>
        <v>3.6</v>
      </c>
      <c r="BD604" s="5" t="str">
        <f>VLOOKUP(Y604,GFQuimbayo!B:C,2,FALSE)</f>
        <v>PS</v>
      </c>
      <c r="BE604" s="5" t="str">
        <f>VLOOKUP(BD604,GFQuimbayo!E:F,2,FALSE)</f>
        <v>Piscivores</v>
      </c>
      <c r="BF604" s="2" t="str">
        <f>VLOOKUP(Y604,Spp!B:L,11,FALSE)</f>
        <v>LC</v>
      </c>
    </row>
    <row r="605" spans="1:58">
      <c r="A605" s="2" t="s">
        <v>242</v>
      </c>
      <c r="B605" s="2" t="s">
        <v>41</v>
      </c>
      <c r="C605" s="2" t="s">
        <v>291</v>
      </c>
      <c r="D605" s="2" t="s">
        <v>1445</v>
      </c>
      <c r="E605" s="2" t="s">
        <v>1491</v>
      </c>
      <c r="F605" s="2" t="s">
        <v>244</v>
      </c>
      <c r="G605" s="22" t="s">
        <v>1482</v>
      </c>
      <c r="H605" s="22">
        <v>3</v>
      </c>
      <c r="I605" s="9">
        <v>3</v>
      </c>
      <c r="K605" s="2">
        <v>50</v>
      </c>
      <c r="L605" s="11">
        <v>42220</v>
      </c>
      <c r="M605" s="2">
        <v>2015</v>
      </c>
      <c r="N605" s="2" t="s">
        <v>517</v>
      </c>
      <c r="O605" s="2" t="s">
        <v>244</v>
      </c>
      <c r="Q605" s="9">
        <v>4.5999999999999996</v>
      </c>
      <c r="R605" s="2" t="s">
        <v>249</v>
      </c>
      <c r="S605" s="22" t="s">
        <v>516</v>
      </c>
      <c r="T605" s="4" t="s">
        <v>516</v>
      </c>
      <c r="U605" s="4" t="s">
        <v>516</v>
      </c>
      <c r="V605" s="4" t="s">
        <v>516</v>
      </c>
      <c r="W605" s="2">
        <v>10</v>
      </c>
      <c r="X605" s="2" t="s">
        <v>99</v>
      </c>
      <c r="Y605" s="6" t="str">
        <f>VLOOKUP(X605,Spp!A:B,2,FALSE)</f>
        <v>Abudefduf troschelii</v>
      </c>
      <c r="Z605" s="7">
        <f t="shared" si="63"/>
        <v>80</v>
      </c>
      <c r="AC605" s="2">
        <v>80</v>
      </c>
      <c r="AU605" s="2">
        <f>VLOOKUP(Y605,Spp!B:C,2,FALSE)</f>
        <v>1.6E-2</v>
      </c>
      <c r="AV605" s="2">
        <f>VLOOKUP(Y605,Spp!B:D,3,FALSE)</f>
        <v>3.0516000000000001</v>
      </c>
      <c r="AW605" s="2">
        <f t="shared" si="64"/>
        <v>2848.0038059863891</v>
      </c>
      <c r="AX605" s="2">
        <f t="shared" si="65"/>
        <v>56.960076119727781</v>
      </c>
      <c r="AY605" s="2">
        <f t="shared" si="66"/>
        <v>569.60076119727785</v>
      </c>
      <c r="AZ605" s="2">
        <f t="shared" si="67"/>
        <v>0.56960076119727787</v>
      </c>
      <c r="BA605" s="2">
        <f t="shared" si="68"/>
        <v>8</v>
      </c>
      <c r="BB605" s="2">
        <f t="shared" si="69"/>
        <v>1.6</v>
      </c>
      <c r="BC605" s="2">
        <f>VLOOKUP(Y605,Spp!B:H,7,FALSE)</f>
        <v>3</v>
      </c>
      <c r="BD605" s="5" t="str">
        <f>VLOOKUP(Y605,GFQuimbayo!B:C,2,FALSE)</f>
        <v>PK</v>
      </c>
      <c r="BE605" s="5" t="str">
        <f>VLOOKUP(BD605,GFQuimbayo!E:F,2,FALSE)</f>
        <v>Planktivores</v>
      </c>
      <c r="BF605" s="2" t="str">
        <f>VLOOKUP(Y605,Spp!B:L,11,FALSE)</f>
        <v>LC</v>
      </c>
    </row>
    <row r="606" spans="1:58">
      <c r="A606" s="2" t="s">
        <v>242</v>
      </c>
      <c r="B606" s="2" t="s">
        <v>41</v>
      </c>
      <c r="C606" s="2" t="s">
        <v>291</v>
      </c>
      <c r="D606" s="2" t="s">
        <v>1445</v>
      </c>
      <c r="E606" s="2" t="s">
        <v>1491</v>
      </c>
      <c r="F606" s="2" t="s">
        <v>244</v>
      </c>
      <c r="G606" s="22" t="s">
        <v>1482</v>
      </c>
      <c r="H606" s="22">
        <v>3</v>
      </c>
      <c r="I606" s="9">
        <v>3</v>
      </c>
      <c r="K606" s="2">
        <v>50</v>
      </c>
      <c r="L606" s="11">
        <v>42220</v>
      </c>
      <c r="M606" s="2">
        <v>2015</v>
      </c>
      <c r="N606" s="2" t="s">
        <v>517</v>
      </c>
      <c r="O606" s="2" t="s">
        <v>244</v>
      </c>
      <c r="Q606" s="9">
        <v>4.5999999999999996</v>
      </c>
      <c r="R606" s="2" t="s">
        <v>249</v>
      </c>
      <c r="S606" s="22" t="s">
        <v>516</v>
      </c>
      <c r="T606" s="4" t="s">
        <v>516</v>
      </c>
      <c r="U606" s="4" t="s">
        <v>516</v>
      </c>
      <c r="V606" s="4" t="s">
        <v>516</v>
      </c>
      <c r="W606" s="2">
        <v>10</v>
      </c>
      <c r="X606" s="2" t="s">
        <v>288</v>
      </c>
      <c r="Y606" s="6" t="str">
        <f>VLOOKUP(X606,Spp!A:B,2,FALSE)</f>
        <v>Arothron hispidus</v>
      </c>
      <c r="Z606" s="7">
        <f t="shared" si="63"/>
        <v>1</v>
      </c>
      <c r="AF606" s="2">
        <v>1</v>
      </c>
      <c r="AU606" s="2">
        <f>VLOOKUP(Y606,Spp!B:C,2,FALSE)</f>
        <v>5.7000000000000002E-2</v>
      </c>
      <c r="AV606" s="2">
        <f>VLOOKUP(Y606,Spp!B:D,3,FALSE)</f>
        <v>2.8010000000000002</v>
      </c>
      <c r="AW606" s="2">
        <f t="shared" si="64"/>
        <v>1204.5073318491491</v>
      </c>
      <c r="AX606" s="2">
        <f t="shared" si="65"/>
        <v>24.090146636982983</v>
      </c>
      <c r="AY606" s="2">
        <f t="shared" si="66"/>
        <v>240.90146636982982</v>
      </c>
      <c r="AZ606" s="2">
        <f t="shared" si="67"/>
        <v>0.24090146636982981</v>
      </c>
      <c r="BA606" s="2">
        <f t="shared" si="68"/>
        <v>0.1</v>
      </c>
      <c r="BB606" s="2">
        <f t="shared" si="69"/>
        <v>0.02</v>
      </c>
      <c r="BC606" s="2">
        <f>VLOOKUP(Y606,Spp!B:H,7,FALSE)</f>
        <v>3.1</v>
      </c>
      <c r="BD606" s="5" t="str">
        <f>VLOOKUP(Y606,GFQuimbayo!B:C,2,FALSE)</f>
        <v>IN</v>
      </c>
      <c r="BE606" s="5" t="str">
        <f>VLOOKUP(BD606,GFQuimbayo!E:F,2,FALSE)</f>
        <v>Invertebrivores</v>
      </c>
      <c r="BF606" s="2" t="str">
        <f>VLOOKUP(Y606,Spp!B:L,11,FALSE)</f>
        <v>NE</v>
      </c>
    </row>
    <row r="607" spans="1:58">
      <c r="A607" s="2" t="s">
        <v>242</v>
      </c>
      <c r="B607" s="2" t="s">
        <v>41</v>
      </c>
      <c r="C607" s="2" t="s">
        <v>291</v>
      </c>
      <c r="D607" s="2" t="s">
        <v>1445</v>
      </c>
      <c r="E607" s="2" t="s">
        <v>1491</v>
      </c>
      <c r="F607" s="2" t="s">
        <v>244</v>
      </c>
      <c r="G607" s="22" t="s">
        <v>1482</v>
      </c>
      <c r="H607" s="22">
        <v>3</v>
      </c>
      <c r="I607" s="9">
        <v>3</v>
      </c>
      <c r="K607" s="2">
        <v>50</v>
      </c>
      <c r="L607" s="11">
        <v>42220</v>
      </c>
      <c r="M607" s="2">
        <v>2015</v>
      </c>
      <c r="N607" s="2" t="s">
        <v>517</v>
      </c>
      <c r="O607" s="2" t="s">
        <v>244</v>
      </c>
      <c r="Q607" s="9">
        <v>4.5999999999999996</v>
      </c>
      <c r="R607" s="2" t="s">
        <v>249</v>
      </c>
      <c r="S607" s="22" t="s">
        <v>516</v>
      </c>
      <c r="T607" s="4" t="s">
        <v>516</v>
      </c>
      <c r="U607" s="4" t="s">
        <v>516</v>
      </c>
      <c r="V607" s="4" t="s">
        <v>516</v>
      </c>
      <c r="W607" s="2">
        <v>10</v>
      </c>
      <c r="X607" s="2" t="s">
        <v>80</v>
      </c>
      <c r="Y607" s="6" t="str">
        <f>VLOOKUP(X607,Spp!A:B,2,FALSE)</f>
        <v>Sufflamen verres</v>
      </c>
      <c r="Z607" s="7">
        <f t="shared" si="63"/>
        <v>1</v>
      </c>
      <c r="AE607" s="2">
        <v>1</v>
      </c>
      <c r="AU607" s="2">
        <f>VLOOKUP(Y607,Spp!B:C,2,FALSE)</f>
        <v>2.4899999999999999E-2</v>
      </c>
      <c r="AV607" s="2">
        <f>VLOOKUP(Y607,Spp!B:D,3,FALSE)</f>
        <v>3.0129999999999999</v>
      </c>
      <c r="AW607" s="2">
        <f t="shared" si="64"/>
        <v>405.68840307059952</v>
      </c>
      <c r="AX607" s="2">
        <f t="shared" si="65"/>
        <v>8.1137680614119905</v>
      </c>
      <c r="AY607" s="2">
        <f t="shared" si="66"/>
        <v>81.137680614119901</v>
      </c>
      <c r="AZ607" s="2">
        <f t="shared" si="67"/>
        <v>8.1137680614119898E-2</v>
      </c>
      <c r="BA607" s="2">
        <f t="shared" si="68"/>
        <v>0.1</v>
      </c>
      <c r="BB607" s="2">
        <f t="shared" si="69"/>
        <v>0.02</v>
      </c>
      <c r="BC607" s="2">
        <f>VLOOKUP(Y607,Spp!B:H,7,FALSE)</f>
        <v>3.3</v>
      </c>
      <c r="BD607" s="5" t="str">
        <f>VLOOKUP(Y607,GFQuimbayo!B:C,2,FALSE)</f>
        <v>IN</v>
      </c>
      <c r="BE607" s="5" t="str">
        <f>VLOOKUP(BD607,GFQuimbayo!E:F,2,FALSE)</f>
        <v>Invertebrivores</v>
      </c>
      <c r="BF607" s="2" t="str">
        <f>VLOOKUP(Y607,Spp!B:L,11,FALSE)</f>
        <v>LC</v>
      </c>
    </row>
    <row r="608" spans="1:58">
      <c r="A608" s="2" t="s">
        <v>242</v>
      </c>
      <c r="B608" s="2" t="s">
        <v>41</v>
      </c>
      <c r="C608" s="2" t="s">
        <v>291</v>
      </c>
      <c r="D608" s="2" t="s">
        <v>1445</v>
      </c>
      <c r="E608" s="2" t="s">
        <v>1491</v>
      </c>
      <c r="F608" s="2" t="s">
        <v>244</v>
      </c>
      <c r="G608" s="22" t="s">
        <v>1482</v>
      </c>
      <c r="H608" s="22">
        <v>3</v>
      </c>
      <c r="I608" s="9">
        <v>3</v>
      </c>
      <c r="K608" s="2">
        <v>50</v>
      </c>
      <c r="L608" s="11">
        <v>42220</v>
      </c>
      <c r="M608" s="2">
        <v>2015</v>
      </c>
      <c r="N608" s="2" t="s">
        <v>517</v>
      </c>
      <c r="O608" s="2" t="s">
        <v>244</v>
      </c>
      <c r="Q608" s="9">
        <v>4.5999999999999996</v>
      </c>
      <c r="R608" s="2" t="s">
        <v>249</v>
      </c>
      <c r="S608" s="22" t="s">
        <v>516</v>
      </c>
      <c r="T608" s="4" t="s">
        <v>516</v>
      </c>
      <c r="U608" s="4" t="s">
        <v>516</v>
      </c>
      <c r="V608" s="4" t="s">
        <v>516</v>
      </c>
      <c r="W608" s="2">
        <v>10</v>
      </c>
      <c r="X608" s="2" t="s">
        <v>115</v>
      </c>
      <c r="Y608" s="6" t="str">
        <f>VLOOKUP(X608,Spp!A:B,2,FALSE)</f>
        <v>Pomacanthus zonipectus</v>
      </c>
      <c r="Z608" s="7">
        <f t="shared" si="63"/>
        <v>1</v>
      </c>
      <c r="AE608" s="2">
        <v>1</v>
      </c>
      <c r="AU608" s="2">
        <f>VLOOKUP(Y608,Spp!B:C,2,FALSE)</f>
        <v>1.9300000000000001E-2</v>
      </c>
      <c r="AV608" s="2">
        <f>VLOOKUP(Y608,Spp!B:D,3,FALSE)</f>
        <v>2.9695999999999998</v>
      </c>
      <c r="AW608" s="2">
        <f t="shared" si="64"/>
        <v>273.45127883690566</v>
      </c>
      <c r="AX608" s="2">
        <f t="shared" si="65"/>
        <v>5.4690255767381135</v>
      </c>
      <c r="AY608" s="2">
        <f t="shared" si="66"/>
        <v>54.690255767381132</v>
      </c>
      <c r="AZ608" s="2">
        <f t="shared" si="67"/>
        <v>5.4690255767381131E-2</v>
      </c>
      <c r="BA608" s="2">
        <f t="shared" si="68"/>
        <v>0.1</v>
      </c>
      <c r="BB608" s="2">
        <f t="shared" si="69"/>
        <v>0.02</v>
      </c>
      <c r="BC608" s="2">
        <f>VLOOKUP(Y608,Spp!B:H,7,FALSE)</f>
        <v>3.1</v>
      </c>
      <c r="BD608" s="5" t="str">
        <f>VLOOKUP(Y608,GFQuimbayo!B:C,2,FALSE)</f>
        <v>IN</v>
      </c>
      <c r="BE608" s="5" t="str">
        <f>VLOOKUP(BD608,GFQuimbayo!E:F,2,FALSE)</f>
        <v>Invertebrivores</v>
      </c>
      <c r="BF608" s="2" t="str">
        <f>VLOOKUP(Y608,Spp!B:L,11,FALSE)</f>
        <v>LC</v>
      </c>
    </row>
    <row r="609" spans="1:58">
      <c r="A609" s="2" t="s">
        <v>242</v>
      </c>
      <c r="B609" s="2" t="s">
        <v>41</v>
      </c>
      <c r="C609" s="2" t="s">
        <v>291</v>
      </c>
      <c r="D609" s="2" t="s">
        <v>1445</v>
      </c>
      <c r="E609" s="2" t="s">
        <v>1491</v>
      </c>
      <c r="F609" s="2" t="s">
        <v>244</v>
      </c>
      <c r="G609" s="22" t="s">
        <v>1482</v>
      </c>
      <c r="H609" s="22">
        <v>3</v>
      </c>
      <c r="I609" s="9">
        <v>3</v>
      </c>
      <c r="K609" s="2">
        <v>50</v>
      </c>
      <c r="L609" s="11">
        <v>42220</v>
      </c>
      <c r="M609" s="2">
        <v>2015</v>
      </c>
      <c r="N609" s="2" t="s">
        <v>517</v>
      </c>
      <c r="O609" s="2" t="s">
        <v>244</v>
      </c>
      <c r="Q609" s="9">
        <v>4.5999999999999996</v>
      </c>
      <c r="R609" s="2" t="s">
        <v>249</v>
      </c>
      <c r="S609" s="22" t="s">
        <v>516</v>
      </c>
      <c r="T609" s="4" t="s">
        <v>516</v>
      </c>
      <c r="U609" s="4" t="s">
        <v>516</v>
      </c>
      <c r="V609" s="4" t="s">
        <v>516</v>
      </c>
      <c r="W609" s="2">
        <v>10</v>
      </c>
      <c r="X609" s="2" t="s">
        <v>45</v>
      </c>
      <c r="Y609" s="6" t="str">
        <f>VLOOKUP(X609,Spp!A:B,2,FALSE)</f>
        <v>Canthigaster punctatissima</v>
      </c>
      <c r="Z609" s="7">
        <f t="shared" si="63"/>
        <v>2</v>
      </c>
      <c r="AA609" s="2">
        <v>2</v>
      </c>
      <c r="AU609" s="2">
        <f>VLOOKUP(Y609,Spp!B:C,2,FALSE)</f>
        <v>1.9699999999999999E-2</v>
      </c>
      <c r="AV609" s="2">
        <f>VLOOKUP(Y609,Spp!B:D,3,FALSE)</f>
        <v>2.9174000000000002</v>
      </c>
      <c r="AW609" s="2">
        <f t="shared" si="64"/>
        <v>0.57075063471067744</v>
      </c>
      <c r="AX609" s="2">
        <f t="shared" si="65"/>
        <v>1.1415012694213548E-2</v>
      </c>
      <c r="AY609" s="2">
        <f t="shared" si="66"/>
        <v>0.11415012694213549</v>
      </c>
      <c r="AZ609" s="2">
        <f t="shared" si="67"/>
        <v>1.1415012694213548E-4</v>
      </c>
      <c r="BA609" s="2">
        <f t="shared" si="68"/>
        <v>0.2</v>
      </c>
      <c r="BB609" s="2">
        <f t="shared" si="69"/>
        <v>0.04</v>
      </c>
      <c r="BC609" s="2">
        <f>VLOOKUP(Y609,Spp!B:H,7,FALSE)</f>
        <v>3</v>
      </c>
      <c r="BD609" s="5" t="str">
        <f>VLOOKUP(Y609,GFQuimbayo!B:C,2,FALSE)</f>
        <v>IN</v>
      </c>
      <c r="BE609" s="5" t="str">
        <f>VLOOKUP(BD609,GFQuimbayo!E:F,2,FALSE)</f>
        <v>Invertebrivores</v>
      </c>
      <c r="BF609" s="2" t="str">
        <f>VLOOKUP(Y609,Spp!B:L,11,FALSE)</f>
        <v>LC</v>
      </c>
    </row>
    <row r="610" spans="1:58">
      <c r="A610" s="2" t="s">
        <v>242</v>
      </c>
      <c r="B610" s="2" t="s">
        <v>41</v>
      </c>
      <c r="C610" s="2" t="s">
        <v>291</v>
      </c>
      <c r="D610" s="2" t="s">
        <v>1445</v>
      </c>
      <c r="E610" s="2" t="s">
        <v>1491</v>
      </c>
      <c r="F610" s="2" t="s">
        <v>244</v>
      </c>
      <c r="G610" s="22" t="s">
        <v>1482</v>
      </c>
      <c r="H610" s="22">
        <v>3</v>
      </c>
      <c r="I610" s="9">
        <v>3</v>
      </c>
      <c r="K610" s="2">
        <v>50</v>
      </c>
      <c r="L610" s="11">
        <v>42220</v>
      </c>
      <c r="M610" s="2">
        <v>2015</v>
      </c>
      <c r="N610" s="2" t="s">
        <v>517</v>
      </c>
      <c r="O610" s="2" t="s">
        <v>244</v>
      </c>
      <c r="Q610" s="9">
        <v>4.5999999999999996</v>
      </c>
      <c r="R610" s="2" t="s">
        <v>249</v>
      </c>
      <c r="S610" s="22" t="s">
        <v>516</v>
      </c>
      <c r="T610" s="4" t="s">
        <v>516</v>
      </c>
      <c r="U610" s="4" t="s">
        <v>516</v>
      </c>
      <c r="V610" s="4" t="s">
        <v>516</v>
      </c>
      <c r="W610" s="2">
        <v>10</v>
      </c>
      <c r="X610" s="2" t="s">
        <v>97</v>
      </c>
      <c r="Y610" s="6" t="str">
        <f>VLOOKUP(X610,Spp!A:B,2,FALSE)</f>
        <v>Plagiotremus azaleus</v>
      </c>
      <c r="Z610" s="7">
        <f t="shared" si="63"/>
        <v>1</v>
      </c>
      <c r="AB610" s="2">
        <v>1</v>
      </c>
      <c r="AU610" s="2">
        <f>VLOOKUP(Y610,Spp!B:C,2,FALSE)</f>
        <v>4.5999999999999999E-3</v>
      </c>
      <c r="AV610" s="2">
        <f>VLOOKUP(Y610,Spp!B:D,3,FALSE)</f>
        <v>3.1387999999999998</v>
      </c>
      <c r="AW610" s="2">
        <f t="shared" si="64"/>
        <v>2.5668478417393041</v>
      </c>
      <c r="AX610" s="2">
        <f t="shared" si="65"/>
        <v>5.1336956834786084E-2</v>
      </c>
      <c r="AY610" s="2">
        <f t="shared" si="66"/>
        <v>0.51336956834786085</v>
      </c>
      <c r="AZ610" s="2">
        <f t="shared" si="67"/>
        <v>5.1336956834786081E-4</v>
      </c>
      <c r="BA610" s="2">
        <f t="shared" si="68"/>
        <v>0.1</v>
      </c>
      <c r="BB610" s="2">
        <f t="shared" si="69"/>
        <v>0.02</v>
      </c>
      <c r="BC610" s="2">
        <f>VLOOKUP(Y610,Spp!B:H,7,FALSE)</f>
        <v>4</v>
      </c>
      <c r="BD610" s="5" t="str">
        <f>VLOOKUP(Y610,GFQuimbayo!B:C,2,FALSE)</f>
        <v>PS</v>
      </c>
      <c r="BE610" s="5" t="str">
        <f>VLOOKUP(BD610,GFQuimbayo!E:F,2,FALSE)</f>
        <v>Piscivores</v>
      </c>
      <c r="BF610" s="2" t="str">
        <f>VLOOKUP(Y610,Spp!B:L,11,FALSE)</f>
        <v>LC</v>
      </c>
    </row>
    <row r="611" spans="1:58">
      <c r="A611" s="2" t="s">
        <v>242</v>
      </c>
      <c r="B611" s="2" t="s">
        <v>41</v>
      </c>
      <c r="C611" s="2" t="s">
        <v>291</v>
      </c>
      <c r="D611" s="2" t="s">
        <v>1445</v>
      </c>
      <c r="E611" s="2" t="s">
        <v>1491</v>
      </c>
      <c r="F611" s="2" t="s">
        <v>244</v>
      </c>
      <c r="G611" s="22" t="s">
        <v>1482</v>
      </c>
      <c r="H611" s="22">
        <v>3</v>
      </c>
      <c r="I611" s="9">
        <v>3</v>
      </c>
      <c r="K611" s="2">
        <v>50</v>
      </c>
      <c r="L611" s="11">
        <v>42220</v>
      </c>
      <c r="M611" s="2">
        <v>2015</v>
      </c>
      <c r="N611" s="2" t="s">
        <v>517</v>
      </c>
      <c r="O611" s="2" t="s">
        <v>244</v>
      </c>
      <c r="Q611" s="9">
        <v>4.5999999999999996</v>
      </c>
      <c r="R611" s="2" t="s">
        <v>249</v>
      </c>
      <c r="S611" s="22" t="s">
        <v>516</v>
      </c>
      <c r="T611" s="4" t="s">
        <v>516</v>
      </c>
      <c r="U611" s="4" t="s">
        <v>516</v>
      </c>
      <c r="V611" s="4" t="s">
        <v>516</v>
      </c>
      <c r="W611" s="2">
        <v>10</v>
      </c>
      <c r="X611" s="2" t="s">
        <v>87</v>
      </c>
      <c r="Y611" s="6" t="str">
        <f>VLOOKUP(X611,Spp!A:B,2,FALSE)</f>
        <v>Stegastes acapulcoensis</v>
      </c>
      <c r="Z611" s="7">
        <f t="shared" si="63"/>
        <v>1</v>
      </c>
      <c r="AB611" s="2">
        <v>1</v>
      </c>
      <c r="AU611" s="2">
        <f>VLOOKUP(Y611,Spp!B:C,2,FALSE)</f>
        <v>3.49E-2</v>
      </c>
      <c r="AV611" s="2">
        <f>VLOOKUP(Y611,Spp!B:D,3,FALSE)</f>
        <v>2.9108999999999998</v>
      </c>
      <c r="AW611" s="2">
        <f t="shared" si="64"/>
        <v>12.30385653569728</v>
      </c>
      <c r="AX611" s="2">
        <f t="shared" si="65"/>
        <v>0.2460771307139456</v>
      </c>
      <c r="AY611" s="2">
        <f t="shared" si="66"/>
        <v>2.4607713071394559</v>
      </c>
      <c r="AZ611" s="2">
        <f t="shared" si="67"/>
        <v>2.4607713071394558E-3</v>
      </c>
      <c r="BA611" s="2">
        <f t="shared" si="68"/>
        <v>0.1</v>
      </c>
      <c r="BB611" s="2">
        <f t="shared" si="69"/>
        <v>0.02</v>
      </c>
      <c r="BC611" s="2">
        <f>VLOOKUP(Y611,Spp!B:H,7,FALSE)</f>
        <v>2</v>
      </c>
      <c r="BD611" s="5" t="str">
        <f>VLOOKUP(Y611,GFQuimbayo!B:C,2,FALSE)</f>
        <v>HD</v>
      </c>
      <c r="BE611" s="5" t="str">
        <f>VLOOKUP(BD611,GFQuimbayo!E:F,2,FALSE)</f>
        <v>Detritivores</v>
      </c>
      <c r="BF611" s="2" t="str">
        <f>VLOOKUP(Y611,Spp!B:L,11,FALSE)</f>
        <v>LC</v>
      </c>
    </row>
    <row r="612" spans="1:58">
      <c r="A612" s="2" t="s">
        <v>242</v>
      </c>
      <c r="B612" s="2" t="s">
        <v>41</v>
      </c>
      <c r="C612" s="2" t="s">
        <v>291</v>
      </c>
      <c r="D612" s="2" t="s">
        <v>1445</v>
      </c>
      <c r="E612" s="2" t="s">
        <v>1491</v>
      </c>
      <c r="F612" s="2" t="s">
        <v>244</v>
      </c>
      <c r="G612" s="22" t="s">
        <v>1482</v>
      </c>
      <c r="H612" s="22">
        <v>3</v>
      </c>
      <c r="I612" s="9">
        <v>3</v>
      </c>
      <c r="K612" s="2">
        <v>50</v>
      </c>
      <c r="L612" s="11">
        <v>42220</v>
      </c>
      <c r="M612" s="2">
        <v>2015</v>
      </c>
      <c r="N612" s="2" t="s">
        <v>517</v>
      </c>
      <c r="O612" s="2" t="s">
        <v>244</v>
      </c>
      <c r="Q612" s="9">
        <v>4.5999999999999996</v>
      </c>
      <c r="R612" s="2" t="s">
        <v>249</v>
      </c>
      <c r="S612" s="22" t="s">
        <v>516</v>
      </c>
      <c r="T612" s="4" t="s">
        <v>516</v>
      </c>
      <c r="U612" s="4" t="s">
        <v>516</v>
      </c>
      <c r="V612" s="4" t="s">
        <v>516</v>
      </c>
      <c r="W612" s="2">
        <v>10</v>
      </c>
      <c r="X612" s="2" t="s">
        <v>103</v>
      </c>
      <c r="Y612" s="6" t="str">
        <f>VLOOKUP(X612,Spp!A:B,2,FALSE)</f>
        <v>Apogon dovii</v>
      </c>
      <c r="Z612" s="7">
        <f t="shared" si="63"/>
        <v>1</v>
      </c>
      <c r="AA612" s="2">
        <v>1</v>
      </c>
      <c r="AU612" s="2">
        <f>VLOOKUP(Y612,Spp!B:C,2,FALSE)</f>
        <v>1.41E-2</v>
      </c>
      <c r="AV612" s="2">
        <f>VLOOKUP(Y612,Spp!B:D,3,FALSE)</f>
        <v>3.1286</v>
      </c>
      <c r="AW612" s="2">
        <f t="shared" si="64"/>
        <v>0.24786443933352806</v>
      </c>
      <c r="AX612" s="2">
        <f t="shared" si="65"/>
        <v>4.957288786670561E-3</v>
      </c>
      <c r="AY612" s="2">
        <f t="shared" si="66"/>
        <v>4.9572887866705606E-2</v>
      </c>
      <c r="AZ612" s="2">
        <f t="shared" si="67"/>
        <v>4.9572887866705605E-5</v>
      </c>
      <c r="BA612" s="2">
        <f t="shared" si="68"/>
        <v>0.1</v>
      </c>
      <c r="BB612" s="2">
        <f t="shared" si="69"/>
        <v>0.02</v>
      </c>
      <c r="BC612" s="2">
        <f>VLOOKUP(Y612,Spp!B:H,7,FALSE)</f>
        <v>3.4</v>
      </c>
      <c r="BD612" s="5" t="str">
        <f>VLOOKUP(Y612,GFQuimbayo!B:C,2,FALSE)</f>
        <v>PK</v>
      </c>
      <c r="BE612" s="5" t="str">
        <f>VLOOKUP(BD612,GFQuimbayo!E:F,2,FALSE)</f>
        <v>Planktivores</v>
      </c>
      <c r="BF612" s="2" t="str">
        <f>VLOOKUP(Y612,Spp!B:L,11,FALSE)</f>
        <v>LC</v>
      </c>
    </row>
    <row r="613" spans="1:58">
      <c r="A613" s="2" t="s">
        <v>242</v>
      </c>
      <c r="B613" s="2" t="s">
        <v>41</v>
      </c>
      <c r="C613" s="2" t="s">
        <v>291</v>
      </c>
      <c r="D613" s="2" t="s">
        <v>1445</v>
      </c>
      <c r="E613" s="2" t="s">
        <v>1491</v>
      </c>
      <c r="F613" s="2" t="s">
        <v>245</v>
      </c>
      <c r="G613" s="22" t="s">
        <v>1482</v>
      </c>
      <c r="H613" s="22">
        <v>1</v>
      </c>
      <c r="I613" s="9">
        <v>4</v>
      </c>
      <c r="K613" s="2">
        <v>50</v>
      </c>
      <c r="L613" s="11">
        <v>42220</v>
      </c>
      <c r="M613" s="2">
        <v>2015</v>
      </c>
      <c r="N613" s="2" t="s">
        <v>517</v>
      </c>
      <c r="O613" s="2" t="s">
        <v>244</v>
      </c>
      <c r="Q613" s="9">
        <v>2.5</v>
      </c>
      <c r="R613" s="2" t="s">
        <v>249</v>
      </c>
      <c r="S613" s="22" t="s">
        <v>516</v>
      </c>
      <c r="T613" s="4" t="s">
        <v>516</v>
      </c>
      <c r="U613" s="4" t="s">
        <v>516</v>
      </c>
      <c r="V613" s="4" t="s">
        <v>516</v>
      </c>
      <c r="W613" s="2">
        <v>10</v>
      </c>
      <c r="X613" s="2" t="s">
        <v>107</v>
      </c>
      <c r="Y613" s="6" t="str">
        <f>VLOOKUP(X613,Spp!A:B,2,FALSE)</f>
        <v>Thalassoma lucasanum</v>
      </c>
      <c r="Z613" s="7">
        <f t="shared" si="63"/>
        <v>14</v>
      </c>
      <c r="AA613" s="2">
        <v>1</v>
      </c>
      <c r="AB613" s="2">
        <v>13</v>
      </c>
      <c r="AU613" s="2">
        <f>VLOOKUP(Y613,Spp!B:C,2,FALSE)</f>
        <v>1.261E-2</v>
      </c>
      <c r="AV613" s="2">
        <f>VLOOKUP(Y613,Spp!B:D,3,FALSE)</f>
        <v>2.8782999999999999</v>
      </c>
      <c r="AW613" s="2">
        <f t="shared" si="64"/>
        <v>54.294930265784743</v>
      </c>
      <c r="AX613" s="2">
        <f t="shared" si="65"/>
        <v>1.0858986053156949</v>
      </c>
      <c r="AY613" s="2">
        <f t="shared" si="66"/>
        <v>10.858986053156949</v>
      </c>
      <c r="AZ613" s="2">
        <f t="shared" si="67"/>
        <v>1.0858986053156949E-2</v>
      </c>
      <c r="BA613" s="2">
        <f t="shared" si="68"/>
        <v>1.4</v>
      </c>
      <c r="BB613" s="2">
        <f t="shared" si="69"/>
        <v>0.28000000000000003</v>
      </c>
      <c r="BC613" s="2">
        <f>VLOOKUP(Y613,Spp!B:H,7,FALSE)</f>
        <v>3.5</v>
      </c>
      <c r="BD613" s="5" t="str">
        <f>VLOOKUP(Y613,GFQuimbayo!B:C,2,FALSE)</f>
        <v>IN</v>
      </c>
      <c r="BE613" s="5" t="str">
        <f>VLOOKUP(BD613,GFQuimbayo!E:F,2,FALSE)</f>
        <v>Invertebrivores</v>
      </c>
      <c r="BF613" s="2" t="str">
        <f>VLOOKUP(Y613,Spp!B:L,11,FALSE)</f>
        <v>LC</v>
      </c>
    </row>
    <row r="614" spans="1:58">
      <c r="A614" s="2" t="s">
        <v>242</v>
      </c>
      <c r="B614" s="2" t="s">
        <v>41</v>
      </c>
      <c r="C614" s="2" t="s">
        <v>291</v>
      </c>
      <c r="D614" s="2" t="s">
        <v>1445</v>
      </c>
      <c r="E614" s="2" t="s">
        <v>1491</v>
      </c>
      <c r="F614" s="2" t="s">
        <v>245</v>
      </c>
      <c r="G614" s="22" t="s">
        <v>1482</v>
      </c>
      <c r="H614" s="22">
        <v>1</v>
      </c>
      <c r="I614" s="9">
        <v>4</v>
      </c>
      <c r="K614" s="2">
        <v>50</v>
      </c>
      <c r="L614" s="11">
        <v>42220</v>
      </c>
      <c r="M614" s="2">
        <v>2015</v>
      </c>
      <c r="N614" s="2" t="s">
        <v>517</v>
      </c>
      <c r="O614" s="2" t="s">
        <v>244</v>
      </c>
      <c r="Q614" s="9">
        <v>2.5</v>
      </c>
      <c r="R614" s="2" t="s">
        <v>249</v>
      </c>
      <c r="S614" s="22" t="s">
        <v>516</v>
      </c>
      <c r="T614" s="4" t="s">
        <v>516</v>
      </c>
      <c r="U614" s="4" t="s">
        <v>516</v>
      </c>
      <c r="V614" s="4" t="s">
        <v>516</v>
      </c>
      <c r="W614" s="2">
        <v>10</v>
      </c>
      <c r="X614" s="2" t="s">
        <v>125</v>
      </c>
      <c r="Y614" s="6" t="str">
        <f>VLOOKUP(X614,Spp!A:B,2,FALSE)</f>
        <v>Diodon holocanthus</v>
      </c>
      <c r="Z614" s="7">
        <f t="shared" si="63"/>
        <v>1</v>
      </c>
      <c r="AB614" s="2">
        <v>1</v>
      </c>
      <c r="AU614" s="2">
        <f>VLOOKUP(Y614,Spp!B:C,2,FALSE)</f>
        <v>2.1899999999999999E-2</v>
      </c>
      <c r="AV614" s="2">
        <f>VLOOKUP(Y614,Spp!B:D,3,FALSE)</f>
        <v>3</v>
      </c>
      <c r="AW614" s="2">
        <f t="shared" si="64"/>
        <v>9.2390624999999993</v>
      </c>
      <c r="AX614" s="2">
        <f t="shared" si="65"/>
        <v>0.18478124999999998</v>
      </c>
      <c r="AY614" s="2">
        <f t="shared" si="66"/>
        <v>1.8478124999999999</v>
      </c>
      <c r="AZ614" s="2">
        <f t="shared" si="67"/>
        <v>1.8478124999999998E-3</v>
      </c>
      <c r="BA614" s="2">
        <f t="shared" si="68"/>
        <v>0.1</v>
      </c>
      <c r="BB614" s="2">
        <f t="shared" si="69"/>
        <v>0.02</v>
      </c>
      <c r="BC614" s="2">
        <f>VLOOKUP(Y614,Spp!B:H,7,FALSE)</f>
        <v>3.3</v>
      </c>
      <c r="BD614" s="5" t="str">
        <f>VLOOKUP(Y614,GFQuimbayo!B:C,2,FALSE)</f>
        <v>IN</v>
      </c>
      <c r="BE614" s="5" t="str">
        <f>VLOOKUP(BD614,GFQuimbayo!E:F,2,FALSE)</f>
        <v>Invertebrivores</v>
      </c>
      <c r="BF614" s="2" t="str">
        <f>VLOOKUP(Y614,Spp!B:L,11,FALSE)</f>
        <v>NE</v>
      </c>
    </row>
    <row r="615" spans="1:58">
      <c r="A615" s="2" t="s">
        <v>242</v>
      </c>
      <c r="B615" s="2" t="s">
        <v>41</v>
      </c>
      <c r="C615" s="2" t="s">
        <v>291</v>
      </c>
      <c r="D615" s="2" t="s">
        <v>1445</v>
      </c>
      <c r="E615" s="2" t="s">
        <v>1491</v>
      </c>
      <c r="F615" s="2" t="s">
        <v>245</v>
      </c>
      <c r="G615" s="22" t="s">
        <v>1482</v>
      </c>
      <c r="H615" s="22">
        <v>2</v>
      </c>
      <c r="I615" s="9">
        <v>5</v>
      </c>
      <c r="K615" s="2">
        <v>50</v>
      </c>
      <c r="L615" s="11">
        <v>42220</v>
      </c>
      <c r="M615" s="2">
        <v>2015</v>
      </c>
      <c r="N615" s="2" t="s">
        <v>517</v>
      </c>
      <c r="O615" s="2" t="s">
        <v>244</v>
      </c>
      <c r="Q615" s="9">
        <v>2.5</v>
      </c>
      <c r="R615" s="2" t="s">
        <v>249</v>
      </c>
      <c r="S615" s="22" t="s">
        <v>516</v>
      </c>
      <c r="T615" s="4" t="s">
        <v>516</v>
      </c>
      <c r="U615" s="4" t="s">
        <v>516</v>
      </c>
      <c r="V615" s="4" t="s">
        <v>516</v>
      </c>
      <c r="W615" s="2">
        <v>10</v>
      </c>
      <c r="X615" s="2" t="s">
        <v>107</v>
      </c>
      <c r="Y615" s="6" t="str">
        <f>VLOOKUP(X615,Spp!A:B,2,FALSE)</f>
        <v>Thalassoma lucasanum</v>
      </c>
      <c r="Z615" s="7">
        <f t="shared" si="63"/>
        <v>132</v>
      </c>
      <c r="AB615" s="2">
        <v>130</v>
      </c>
      <c r="AC615" s="2">
        <v>2</v>
      </c>
      <c r="AU615" s="2">
        <f>VLOOKUP(Y615,Spp!B:C,2,FALSE)</f>
        <v>1.261E-2</v>
      </c>
      <c r="AV615" s="2">
        <f>VLOOKUP(Y615,Spp!B:D,3,FALSE)</f>
        <v>2.8782999999999999</v>
      </c>
      <c r="AW615" s="2">
        <f t="shared" si="64"/>
        <v>577.40962676065794</v>
      </c>
      <c r="AX615" s="2">
        <f t="shared" si="65"/>
        <v>11.548192535213159</v>
      </c>
      <c r="AY615" s="2">
        <f t="shared" si="66"/>
        <v>115.4819253521316</v>
      </c>
      <c r="AZ615" s="2">
        <f t="shared" si="67"/>
        <v>0.1154819253521316</v>
      </c>
      <c r="BA615" s="2">
        <f t="shared" si="68"/>
        <v>13.2</v>
      </c>
      <c r="BB615" s="2">
        <f t="shared" si="69"/>
        <v>2.64</v>
      </c>
      <c r="BC615" s="2">
        <f>VLOOKUP(Y615,Spp!B:H,7,FALSE)</f>
        <v>3.5</v>
      </c>
      <c r="BD615" s="5" t="str">
        <f>VLOOKUP(Y615,GFQuimbayo!B:C,2,FALSE)</f>
        <v>IN</v>
      </c>
      <c r="BE615" s="5" t="str">
        <f>VLOOKUP(BD615,GFQuimbayo!E:F,2,FALSE)</f>
        <v>Invertebrivores</v>
      </c>
      <c r="BF615" s="2" t="str">
        <f>VLOOKUP(Y615,Spp!B:L,11,FALSE)</f>
        <v>LC</v>
      </c>
    </row>
    <row r="616" spans="1:58">
      <c r="A616" s="2" t="s">
        <v>242</v>
      </c>
      <c r="B616" s="2" t="s">
        <v>41</v>
      </c>
      <c r="C616" s="2" t="s">
        <v>291</v>
      </c>
      <c r="D616" s="2" t="s">
        <v>1445</v>
      </c>
      <c r="E616" s="2" t="s">
        <v>1491</v>
      </c>
      <c r="F616" s="2" t="s">
        <v>245</v>
      </c>
      <c r="G616" s="22" t="s">
        <v>1482</v>
      </c>
      <c r="H616" s="22">
        <v>2</v>
      </c>
      <c r="I616" s="9">
        <v>5</v>
      </c>
      <c r="K616" s="2">
        <v>50</v>
      </c>
      <c r="L616" s="11">
        <v>42220</v>
      </c>
      <c r="M616" s="2">
        <v>2015</v>
      </c>
      <c r="N616" s="2" t="s">
        <v>517</v>
      </c>
      <c r="O616" s="2" t="s">
        <v>244</v>
      </c>
      <c r="Q616" s="9">
        <v>2.5</v>
      </c>
      <c r="R616" s="2" t="s">
        <v>249</v>
      </c>
      <c r="S616" s="22" t="s">
        <v>516</v>
      </c>
      <c r="T616" s="4" t="s">
        <v>516</v>
      </c>
      <c r="U616" s="4" t="s">
        <v>516</v>
      </c>
      <c r="V616" s="4" t="s">
        <v>516</v>
      </c>
      <c r="W616" s="2">
        <v>10</v>
      </c>
      <c r="X616" s="2" t="s">
        <v>125</v>
      </c>
      <c r="Y616" s="6" t="str">
        <f>VLOOKUP(X616,Spp!A:B,2,FALSE)</f>
        <v>Diodon holocanthus</v>
      </c>
      <c r="Z616" s="7">
        <f t="shared" si="63"/>
        <v>3</v>
      </c>
      <c r="AB616" s="2">
        <v>2</v>
      </c>
      <c r="AE616" s="2">
        <v>1</v>
      </c>
      <c r="AU616" s="2">
        <f>VLOOKUP(Y616,Spp!B:C,2,FALSE)</f>
        <v>2.1899999999999999E-2</v>
      </c>
      <c r="AV616" s="2">
        <f>VLOOKUP(Y616,Spp!B:D,3,FALSE)</f>
        <v>3</v>
      </c>
      <c r="AW616" s="2">
        <f t="shared" si="64"/>
        <v>360.66562499999998</v>
      </c>
      <c r="AX616" s="2">
        <f t="shared" si="65"/>
        <v>7.2133124999999998</v>
      </c>
      <c r="AY616" s="2">
        <f t="shared" si="66"/>
        <v>72.133124999999993</v>
      </c>
      <c r="AZ616" s="2">
        <f t="shared" si="67"/>
        <v>7.2133124999999992E-2</v>
      </c>
      <c r="BA616" s="2">
        <f t="shared" si="68"/>
        <v>0.3</v>
      </c>
      <c r="BB616" s="2">
        <f t="shared" si="69"/>
        <v>0.06</v>
      </c>
      <c r="BC616" s="2">
        <f>VLOOKUP(Y616,Spp!B:H,7,FALSE)</f>
        <v>3.3</v>
      </c>
      <c r="BD616" s="5" t="str">
        <f>VLOOKUP(Y616,GFQuimbayo!B:C,2,FALSE)</f>
        <v>IN</v>
      </c>
      <c r="BE616" s="5" t="str">
        <f>VLOOKUP(BD616,GFQuimbayo!E:F,2,FALSE)</f>
        <v>Invertebrivores</v>
      </c>
      <c r="BF616" s="2" t="str">
        <f>VLOOKUP(Y616,Spp!B:L,11,FALSE)</f>
        <v>NE</v>
      </c>
    </row>
    <row r="617" spans="1:58">
      <c r="A617" s="2" t="s">
        <v>242</v>
      </c>
      <c r="B617" s="2" t="s">
        <v>41</v>
      </c>
      <c r="C617" s="2" t="s">
        <v>291</v>
      </c>
      <c r="D617" s="2" t="s">
        <v>1445</v>
      </c>
      <c r="E617" s="2" t="s">
        <v>1491</v>
      </c>
      <c r="F617" s="2" t="s">
        <v>245</v>
      </c>
      <c r="G617" s="22" t="s">
        <v>1482</v>
      </c>
      <c r="H617" s="22">
        <v>2</v>
      </c>
      <c r="I617" s="9">
        <v>5</v>
      </c>
      <c r="K617" s="2">
        <v>50</v>
      </c>
      <c r="L617" s="11">
        <v>42220</v>
      </c>
      <c r="M617" s="2">
        <v>2015</v>
      </c>
      <c r="N617" s="2" t="s">
        <v>517</v>
      </c>
      <c r="O617" s="2" t="s">
        <v>244</v>
      </c>
      <c r="Q617" s="9">
        <v>2.5</v>
      </c>
      <c r="R617" s="2" t="s">
        <v>249</v>
      </c>
      <c r="S617" s="22" t="s">
        <v>516</v>
      </c>
      <c r="T617" s="4" t="s">
        <v>516</v>
      </c>
      <c r="U617" s="4" t="s">
        <v>516</v>
      </c>
      <c r="V617" s="4" t="s">
        <v>516</v>
      </c>
      <c r="W617" s="2">
        <v>10</v>
      </c>
      <c r="X617" s="2" t="s">
        <v>72</v>
      </c>
      <c r="Y617" s="6" t="str">
        <f>VLOOKUP(X617,Spp!A:B,2,FALSE)</f>
        <v>Scarus ghobban</v>
      </c>
      <c r="Z617" s="7">
        <f t="shared" si="63"/>
        <v>14</v>
      </c>
      <c r="AB617" s="2">
        <v>14</v>
      </c>
      <c r="AU617" s="2">
        <f>VLOOKUP(Y617,Spp!B:C,2,FALSE)</f>
        <v>2.3300000000000001E-2</v>
      </c>
      <c r="AV617" s="2">
        <f>VLOOKUP(Y617,Spp!B:D,3,FALSE)</f>
        <v>2.919</v>
      </c>
      <c r="AW617" s="2">
        <f t="shared" si="64"/>
        <v>116.89280615907501</v>
      </c>
      <c r="AX617" s="2">
        <f t="shared" si="65"/>
        <v>2.3378561231815</v>
      </c>
      <c r="AY617" s="2">
        <f t="shared" si="66"/>
        <v>23.378561231814999</v>
      </c>
      <c r="AZ617" s="2">
        <f t="shared" si="67"/>
        <v>2.3378561231815E-2</v>
      </c>
      <c r="BA617" s="2">
        <f t="shared" si="68"/>
        <v>1.4</v>
      </c>
      <c r="BB617" s="2">
        <f t="shared" si="69"/>
        <v>0.28000000000000003</v>
      </c>
      <c r="BC617" s="2">
        <f>VLOOKUP(Y617,Spp!B:H,7,FALSE)</f>
        <v>2</v>
      </c>
      <c r="BD617" s="5" t="str">
        <f>VLOOKUP(Y617,GFQuimbayo!B:C,2,FALSE)</f>
        <v>HM</v>
      </c>
      <c r="BE617" s="5" t="str">
        <f>VLOOKUP(BD617,GFQuimbayo!E:F,2,FALSE)</f>
        <v>Macroalgae feeders</v>
      </c>
      <c r="BF617" s="2" t="str">
        <f>VLOOKUP(Y617,Spp!B:L,11,FALSE)</f>
        <v>LC</v>
      </c>
    </row>
    <row r="618" spans="1:58">
      <c r="A618" s="2" t="s">
        <v>242</v>
      </c>
      <c r="B618" s="2" t="s">
        <v>41</v>
      </c>
      <c r="C618" s="2" t="s">
        <v>291</v>
      </c>
      <c r="D618" s="2" t="s">
        <v>1445</v>
      </c>
      <c r="E618" s="2" t="s">
        <v>1491</v>
      </c>
      <c r="F618" s="2" t="s">
        <v>245</v>
      </c>
      <c r="G618" s="22" t="s">
        <v>1482</v>
      </c>
      <c r="H618" s="22">
        <v>2</v>
      </c>
      <c r="I618" s="9">
        <v>5</v>
      </c>
      <c r="K618" s="2">
        <v>50</v>
      </c>
      <c r="L618" s="11">
        <v>42220</v>
      </c>
      <c r="M618" s="2">
        <v>2015</v>
      </c>
      <c r="N618" s="2" t="s">
        <v>517</v>
      </c>
      <c r="O618" s="2" t="s">
        <v>244</v>
      </c>
      <c r="Q618" s="9">
        <v>2.5</v>
      </c>
      <c r="R618" s="2" t="s">
        <v>249</v>
      </c>
      <c r="S618" s="22" t="s">
        <v>516</v>
      </c>
      <c r="T618" s="4" t="s">
        <v>516</v>
      </c>
      <c r="U618" s="4" t="s">
        <v>516</v>
      </c>
      <c r="V618" s="4" t="s">
        <v>516</v>
      </c>
      <c r="W618" s="2">
        <v>10</v>
      </c>
      <c r="X618" s="2" t="s">
        <v>80</v>
      </c>
      <c r="Y618" s="6" t="str">
        <f>VLOOKUP(X618,Spp!A:B,2,FALSE)</f>
        <v>Sufflamen verres</v>
      </c>
      <c r="Z618" s="7">
        <f t="shared" si="63"/>
        <v>2</v>
      </c>
      <c r="AB618" s="2">
        <v>2</v>
      </c>
      <c r="AU618" s="2">
        <f>VLOOKUP(Y618,Spp!B:C,2,FALSE)</f>
        <v>2.4899999999999999E-2</v>
      </c>
      <c r="AV618" s="2">
        <f>VLOOKUP(Y618,Spp!B:D,3,FALSE)</f>
        <v>3.0129999999999999</v>
      </c>
      <c r="AW618" s="2">
        <f t="shared" si="64"/>
        <v>21.566959826592754</v>
      </c>
      <c r="AX618" s="2">
        <f t="shared" si="65"/>
        <v>0.4313391965318551</v>
      </c>
      <c r="AY618" s="2">
        <f t="shared" si="66"/>
        <v>4.3133919653185506</v>
      </c>
      <c r="AZ618" s="2">
        <f t="shared" si="67"/>
        <v>4.3133919653185505E-3</v>
      </c>
      <c r="BA618" s="2">
        <f t="shared" si="68"/>
        <v>0.2</v>
      </c>
      <c r="BB618" s="2">
        <f t="shared" si="69"/>
        <v>0.04</v>
      </c>
      <c r="BC618" s="2">
        <f>VLOOKUP(Y618,Spp!B:H,7,FALSE)</f>
        <v>3.3</v>
      </c>
      <c r="BD618" s="5" t="str">
        <f>VLOOKUP(Y618,GFQuimbayo!B:C,2,FALSE)</f>
        <v>IN</v>
      </c>
      <c r="BE618" s="5" t="str">
        <f>VLOOKUP(BD618,GFQuimbayo!E:F,2,FALSE)</f>
        <v>Invertebrivores</v>
      </c>
      <c r="BF618" s="2" t="str">
        <f>VLOOKUP(Y618,Spp!B:L,11,FALSE)</f>
        <v>LC</v>
      </c>
    </row>
    <row r="619" spans="1:58">
      <c r="A619" s="2" t="s">
        <v>242</v>
      </c>
      <c r="B619" s="2" t="s">
        <v>41</v>
      </c>
      <c r="C619" s="2" t="s">
        <v>291</v>
      </c>
      <c r="D619" s="2" t="s">
        <v>1445</v>
      </c>
      <c r="E619" s="2" t="s">
        <v>1491</v>
      </c>
      <c r="F619" s="2" t="s">
        <v>245</v>
      </c>
      <c r="G619" s="22" t="s">
        <v>1482</v>
      </c>
      <c r="H619" s="22">
        <v>2</v>
      </c>
      <c r="I619" s="9">
        <v>5</v>
      </c>
      <c r="K619" s="2">
        <v>50</v>
      </c>
      <c r="L619" s="11">
        <v>42220</v>
      </c>
      <c r="M619" s="2">
        <v>2015</v>
      </c>
      <c r="N619" s="2" t="s">
        <v>517</v>
      </c>
      <c r="O619" s="2" t="s">
        <v>244</v>
      </c>
      <c r="Q619" s="9">
        <v>2.5</v>
      </c>
      <c r="R619" s="2" t="s">
        <v>249</v>
      </c>
      <c r="S619" s="22" t="s">
        <v>516</v>
      </c>
      <c r="T619" s="4" t="s">
        <v>516</v>
      </c>
      <c r="U619" s="4" t="s">
        <v>516</v>
      </c>
      <c r="V619" s="4" t="s">
        <v>516</v>
      </c>
      <c r="W619" s="2">
        <v>10</v>
      </c>
      <c r="X619" s="2" t="s">
        <v>57</v>
      </c>
      <c r="Y619" s="6" t="str">
        <f>VLOOKUP(X619,Spp!A:B,2,FALSE)</f>
        <v>Serranus psittacinus</v>
      </c>
      <c r="Z619" s="7">
        <f t="shared" si="63"/>
        <v>1</v>
      </c>
      <c r="AB619" s="2">
        <v>1</v>
      </c>
      <c r="AU619" s="2">
        <f>VLOOKUP(Y619,Spp!B:C,2,FALSE)</f>
        <v>1.9300000000000001E-2</v>
      </c>
      <c r="AV619" s="2">
        <f>VLOOKUP(Y619,Spp!B:D,3,FALSE)</f>
        <v>2.8511000000000002</v>
      </c>
      <c r="AW619" s="2">
        <f t="shared" si="64"/>
        <v>6.0317658911086447</v>
      </c>
      <c r="AX619" s="2">
        <f t="shared" si="65"/>
        <v>0.12063531782217289</v>
      </c>
      <c r="AY619" s="2">
        <f t="shared" si="66"/>
        <v>1.2063531782217289</v>
      </c>
      <c r="AZ619" s="2">
        <f t="shared" si="67"/>
        <v>1.2063531782217289E-3</v>
      </c>
      <c r="BA619" s="2">
        <f t="shared" si="68"/>
        <v>0.1</v>
      </c>
      <c r="BB619" s="2">
        <f t="shared" si="69"/>
        <v>0.02</v>
      </c>
      <c r="BC619" s="2">
        <f>VLOOKUP(Y619,Spp!B:H,7,FALSE)</f>
        <v>3.6</v>
      </c>
      <c r="BD619" s="5" t="str">
        <f>VLOOKUP(Y619,GFQuimbayo!B:C,2,FALSE)</f>
        <v>PS</v>
      </c>
      <c r="BE619" s="5" t="str">
        <f>VLOOKUP(BD619,GFQuimbayo!E:F,2,FALSE)</f>
        <v>Piscivores</v>
      </c>
      <c r="BF619" s="2" t="str">
        <f>VLOOKUP(Y619,Spp!B:L,11,FALSE)</f>
        <v>LC</v>
      </c>
    </row>
    <row r="620" spans="1:58">
      <c r="A620" s="2" t="s">
        <v>242</v>
      </c>
      <c r="B620" s="2" t="s">
        <v>41</v>
      </c>
      <c r="C620" s="2" t="s">
        <v>291</v>
      </c>
      <c r="D620" s="2" t="s">
        <v>1445</v>
      </c>
      <c r="E620" s="2" t="s">
        <v>1491</v>
      </c>
      <c r="F620" s="2" t="s">
        <v>245</v>
      </c>
      <c r="G620" s="22" t="s">
        <v>1482</v>
      </c>
      <c r="H620" s="22">
        <v>2</v>
      </c>
      <c r="I620" s="9">
        <v>5</v>
      </c>
      <c r="K620" s="2">
        <v>50</v>
      </c>
      <c r="L620" s="11">
        <v>42220</v>
      </c>
      <c r="M620" s="2">
        <v>2015</v>
      </c>
      <c r="N620" s="2" t="s">
        <v>517</v>
      </c>
      <c r="O620" s="2" t="s">
        <v>244</v>
      </c>
      <c r="Q620" s="9">
        <v>2.5</v>
      </c>
      <c r="R620" s="2" t="s">
        <v>249</v>
      </c>
      <c r="S620" s="22" t="s">
        <v>516</v>
      </c>
      <c r="T620" s="4" t="s">
        <v>516</v>
      </c>
      <c r="U620" s="4" t="s">
        <v>516</v>
      </c>
      <c r="V620" s="4" t="s">
        <v>516</v>
      </c>
      <c r="W620" s="2">
        <v>10</v>
      </c>
      <c r="X620" s="2" t="s">
        <v>278</v>
      </c>
      <c r="Y620" s="6" t="str">
        <f>VLOOKUP(X620,Spp!A:B,2,FALSE)</f>
        <v>Balistes polylepis</v>
      </c>
      <c r="Z620" s="7">
        <f t="shared" si="63"/>
        <v>1</v>
      </c>
      <c r="AE620" s="2">
        <v>1</v>
      </c>
      <c r="AU620" s="2">
        <f>VLOOKUP(Y620,Spp!B:C,2,FALSE)</f>
        <v>2.6800000000000001E-2</v>
      </c>
      <c r="AV620" s="2">
        <f>VLOOKUP(Y620,Spp!B:D,3,FALSE)</f>
        <v>2.8982999999999999</v>
      </c>
      <c r="AW620" s="2">
        <f t="shared" si="64"/>
        <v>301.84523277200805</v>
      </c>
      <c r="AX620" s="2">
        <f t="shared" si="65"/>
        <v>6.0369046554401606</v>
      </c>
      <c r="AY620" s="2">
        <f t="shared" si="66"/>
        <v>60.369046554401606</v>
      </c>
      <c r="AZ620" s="2">
        <f t="shared" si="67"/>
        <v>6.0369046554401604E-2</v>
      </c>
      <c r="BA620" s="2">
        <f t="shared" si="68"/>
        <v>0.1</v>
      </c>
      <c r="BB620" s="2">
        <f t="shared" si="69"/>
        <v>0.02</v>
      </c>
      <c r="BC620" s="2">
        <f>VLOOKUP(Y620,Spp!B:H,7,FALSE)</f>
        <v>3.3</v>
      </c>
      <c r="BD620" s="5" t="str">
        <f>VLOOKUP(Y620,GFQuimbayo!B:C,2,FALSE)</f>
        <v>IN</v>
      </c>
      <c r="BE620" s="5" t="str">
        <f>VLOOKUP(BD620,GFQuimbayo!E:F,2,FALSE)</f>
        <v>Invertebrivores</v>
      </c>
      <c r="BF620" s="2" t="str">
        <f>VLOOKUP(Y620,Spp!B:L,11,FALSE)</f>
        <v>LC</v>
      </c>
    </row>
    <row r="621" spans="1:58">
      <c r="A621" s="2" t="s">
        <v>242</v>
      </c>
      <c r="B621" s="2" t="s">
        <v>41</v>
      </c>
      <c r="C621" s="2" t="s">
        <v>291</v>
      </c>
      <c r="D621" s="2" t="s">
        <v>1445</v>
      </c>
      <c r="E621" s="2" t="s">
        <v>1491</v>
      </c>
      <c r="F621" s="2" t="s">
        <v>245</v>
      </c>
      <c r="G621" s="22" t="s">
        <v>1482</v>
      </c>
      <c r="H621" s="22">
        <v>3</v>
      </c>
      <c r="I621" s="9">
        <v>6</v>
      </c>
      <c r="K621" s="2">
        <v>50</v>
      </c>
      <c r="L621" s="11">
        <v>42220</v>
      </c>
      <c r="M621" s="2">
        <v>2015</v>
      </c>
      <c r="N621" s="2" t="s">
        <v>517</v>
      </c>
      <c r="O621" s="2" t="s">
        <v>244</v>
      </c>
      <c r="Q621" s="9">
        <v>2.5</v>
      </c>
      <c r="R621" s="2" t="s">
        <v>249</v>
      </c>
      <c r="S621" s="22" t="s">
        <v>516</v>
      </c>
      <c r="T621" s="4" t="s">
        <v>516</v>
      </c>
      <c r="U621" s="4" t="s">
        <v>516</v>
      </c>
      <c r="V621" s="4" t="s">
        <v>516</v>
      </c>
      <c r="W621" s="2">
        <v>10</v>
      </c>
      <c r="X621" s="2" t="s">
        <v>107</v>
      </c>
      <c r="Y621" s="6" t="str">
        <f>VLOOKUP(X621,Spp!A:B,2,FALSE)</f>
        <v>Thalassoma lucasanum</v>
      </c>
      <c r="Z621" s="7">
        <f t="shared" si="63"/>
        <v>200</v>
      </c>
      <c r="AB621" s="2">
        <v>200</v>
      </c>
      <c r="AU621" s="2">
        <f>VLOOKUP(Y621,Spp!B:C,2,FALSE)</f>
        <v>1.261E-2</v>
      </c>
      <c r="AV621" s="2">
        <f>VLOOKUP(Y621,Spp!B:D,3,FALSE)</f>
        <v>2.8782999999999999</v>
      </c>
      <c r="AW621" s="2">
        <f t="shared" si="64"/>
        <v>832.5952265585679</v>
      </c>
      <c r="AX621" s="2">
        <f t="shared" si="65"/>
        <v>16.651904531171358</v>
      </c>
      <c r="AY621" s="2">
        <f t="shared" si="66"/>
        <v>166.51904531171357</v>
      </c>
      <c r="AZ621" s="2">
        <f t="shared" si="67"/>
        <v>0.16651904531171358</v>
      </c>
      <c r="BA621" s="2">
        <f t="shared" si="68"/>
        <v>20</v>
      </c>
      <c r="BB621" s="2">
        <f t="shared" si="69"/>
        <v>4</v>
      </c>
      <c r="BC621" s="2">
        <f>VLOOKUP(Y621,Spp!B:H,7,FALSE)</f>
        <v>3.5</v>
      </c>
      <c r="BD621" s="5" t="str">
        <f>VLOOKUP(Y621,GFQuimbayo!B:C,2,FALSE)</f>
        <v>IN</v>
      </c>
      <c r="BE621" s="5" t="str">
        <f>VLOOKUP(BD621,GFQuimbayo!E:F,2,FALSE)</f>
        <v>Invertebrivores</v>
      </c>
      <c r="BF621" s="2" t="str">
        <f>VLOOKUP(Y621,Spp!B:L,11,FALSE)</f>
        <v>LC</v>
      </c>
    </row>
    <row r="622" spans="1:58">
      <c r="A622" s="2" t="s">
        <v>242</v>
      </c>
      <c r="B622" s="2" t="s">
        <v>41</v>
      </c>
      <c r="C622" s="2" t="s">
        <v>291</v>
      </c>
      <c r="D622" s="2" t="s">
        <v>1445</v>
      </c>
      <c r="E622" s="2" t="s">
        <v>1491</v>
      </c>
      <c r="F622" s="2" t="s">
        <v>245</v>
      </c>
      <c r="G622" s="22" t="s">
        <v>1482</v>
      </c>
      <c r="H622" s="22">
        <v>3</v>
      </c>
      <c r="I622" s="9">
        <v>6</v>
      </c>
      <c r="K622" s="2">
        <v>50</v>
      </c>
      <c r="L622" s="11">
        <v>42220</v>
      </c>
      <c r="M622" s="2">
        <v>2015</v>
      </c>
      <c r="N622" s="2" t="s">
        <v>517</v>
      </c>
      <c r="O622" s="2" t="s">
        <v>244</v>
      </c>
      <c r="Q622" s="9">
        <v>2.5</v>
      </c>
      <c r="R622" s="2" t="s">
        <v>249</v>
      </c>
      <c r="S622" s="22" t="s">
        <v>516</v>
      </c>
      <c r="T622" s="4" t="s">
        <v>516</v>
      </c>
      <c r="U622" s="4" t="s">
        <v>516</v>
      </c>
      <c r="V622" s="4" t="s">
        <v>516</v>
      </c>
      <c r="W622" s="2">
        <v>10</v>
      </c>
      <c r="X622" s="2" t="s">
        <v>72</v>
      </c>
      <c r="Y622" s="6" t="str">
        <f>VLOOKUP(X622,Spp!A:B,2,FALSE)</f>
        <v>Scarus ghobban</v>
      </c>
      <c r="Z622" s="7">
        <f t="shared" si="63"/>
        <v>10</v>
      </c>
      <c r="AB622" s="2">
        <v>5</v>
      </c>
      <c r="AC622" s="2">
        <v>5</v>
      </c>
      <c r="AU622" s="2">
        <f>VLOOKUP(Y622,Spp!B:C,2,FALSE)</f>
        <v>2.3300000000000001E-2</v>
      </c>
      <c r="AV622" s="2">
        <f>VLOOKUP(Y622,Spp!B:D,3,FALSE)</f>
        <v>2.919</v>
      </c>
      <c r="AW622" s="2">
        <f t="shared" si="64"/>
        <v>227.18864117307777</v>
      </c>
      <c r="AX622" s="2">
        <f t="shared" si="65"/>
        <v>4.5437728234615555</v>
      </c>
      <c r="AY622" s="2">
        <f t="shared" si="66"/>
        <v>45.437728234615555</v>
      </c>
      <c r="AZ622" s="2">
        <f t="shared" si="67"/>
        <v>4.5437728234615553E-2</v>
      </c>
      <c r="BA622" s="2">
        <f t="shared" si="68"/>
        <v>1</v>
      </c>
      <c r="BB622" s="2">
        <f t="shared" si="69"/>
        <v>0.2</v>
      </c>
      <c r="BC622" s="2">
        <f>VLOOKUP(Y622,Spp!B:H,7,FALSE)</f>
        <v>2</v>
      </c>
      <c r="BD622" s="5" t="str">
        <f>VLOOKUP(Y622,GFQuimbayo!B:C,2,FALSE)</f>
        <v>HM</v>
      </c>
      <c r="BE622" s="5" t="str">
        <f>VLOOKUP(BD622,GFQuimbayo!E:F,2,FALSE)</f>
        <v>Macroalgae feeders</v>
      </c>
      <c r="BF622" s="2" t="str">
        <f>VLOOKUP(Y622,Spp!B:L,11,FALSE)</f>
        <v>LC</v>
      </c>
    </row>
    <row r="623" spans="1:58">
      <c r="A623" s="2" t="s">
        <v>242</v>
      </c>
      <c r="B623" s="2" t="s">
        <v>41</v>
      </c>
      <c r="C623" s="2" t="s">
        <v>291</v>
      </c>
      <c r="D623" s="2" t="s">
        <v>1445</v>
      </c>
      <c r="E623" s="2" t="s">
        <v>1491</v>
      </c>
      <c r="F623" s="2" t="s">
        <v>245</v>
      </c>
      <c r="G623" s="22" t="s">
        <v>1482</v>
      </c>
      <c r="H623" s="22">
        <v>3</v>
      </c>
      <c r="I623" s="9">
        <v>6</v>
      </c>
      <c r="K623" s="2">
        <v>50</v>
      </c>
      <c r="L623" s="11">
        <v>42220</v>
      </c>
      <c r="M623" s="2">
        <v>2015</v>
      </c>
      <c r="N623" s="2" t="s">
        <v>517</v>
      </c>
      <c r="O623" s="2" t="s">
        <v>244</v>
      </c>
      <c r="Q623" s="9">
        <v>2.5</v>
      </c>
      <c r="R623" s="2" t="s">
        <v>249</v>
      </c>
      <c r="S623" s="22" t="s">
        <v>516</v>
      </c>
      <c r="T623" s="4" t="s">
        <v>516</v>
      </c>
      <c r="U623" s="4" t="s">
        <v>516</v>
      </c>
      <c r="V623" s="4" t="s">
        <v>516</v>
      </c>
      <c r="W623" s="2">
        <v>10</v>
      </c>
      <c r="X623" s="2" t="s">
        <v>125</v>
      </c>
      <c r="Y623" s="6" t="str">
        <f>VLOOKUP(X623,Spp!A:B,2,FALSE)</f>
        <v>Diodon holocanthus</v>
      </c>
      <c r="Z623" s="7">
        <f t="shared" si="63"/>
        <v>1</v>
      </c>
      <c r="AE623" s="2">
        <v>1</v>
      </c>
      <c r="AU623" s="2">
        <f>VLOOKUP(Y623,Spp!B:C,2,FALSE)</f>
        <v>2.1899999999999999E-2</v>
      </c>
      <c r="AV623" s="2">
        <f>VLOOKUP(Y623,Spp!B:D,3,FALSE)</f>
        <v>3</v>
      </c>
      <c r="AW623" s="2">
        <f t="shared" si="64"/>
        <v>342.1875</v>
      </c>
      <c r="AX623" s="2">
        <f t="shared" si="65"/>
        <v>6.84375</v>
      </c>
      <c r="AY623" s="2">
        <f t="shared" si="66"/>
        <v>68.4375</v>
      </c>
      <c r="AZ623" s="2">
        <f t="shared" si="67"/>
        <v>6.8437499999999998E-2</v>
      </c>
      <c r="BA623" s="2">
        <f t="shared" si="68"/>
        <v>0.1</v>
      </c>
      <c r="BB623" s="2">
        <f t="shared" si="69"/>
        <v>0.02</v>
      </c>
      <c r="BC623" s="2">
        <f>VLOOKUP(Y623,Spp!B:H,7,FALSE)</f>
        <v>3.3</v>
      </c>
      <c r="BD623" s="5" t="str">
        <f>VLOOKUP(Y623,GFQuimbayo!B:C,2,FALSE)</f>
        <v>IN</v>
      </c>
      <c r="BE623" s="5" t="str">
        <f>VLOOKUP(BD623,GFQuimbayo!E:F,2,FALSE)</f>
        <v>Invertebrivores</v>
      </c>
      <c r="BF623" s="2" t="str">
        <f>VLOOKUP(Y623,Spp!B:L,11,FALSE)</f>
        <v>NE</v>
      </c>
    </row>
    <row r="624" spans="1:58">
      <c r="A624" s="2" t="s">
        <v>242</v>
      </c>
      <c r="B624" s="2" t="s">
        <v>41</v>
      </c>
      <c r="C624" s="2" t="s">
        <v>291</v>
      </c>
      <c r="D624" s="2" t="s">
        <v>1445</v>
      </c>
      <c r="E624" s="2" t="s">
        <v>1491</v>
      </c>
      <c r="F624" s="2" t="s">
        <v>245</v>
      </c>
      <c r="G624" s="22" t="s">
        <v>1482</v>
      </c>
      <c r="H624" s="22">
        <v>3</v>
      </c>
      <c r="I624" s="9">
        <v>6</v>
      </c>
      <c r="K624" s="2">
        <v>50</v>
      </c>
      <c r="L624" s="11">
        <v>42220</v>
      </c>
      <c r="M624" s="2">
        <v>2015</v>
      </c>
      <c r="N624" s="2" t="s">
        <v>517</v>
      </c>
      <c r="O624" s="2" t="s">
        <v>244</v>
      </c>
      <c r="Q624" s="9">
        <v>2.5</v>
      </c>
      <c r="R624" s="2" t="s">
        <v>249</v>
      </c>
      <c r="S624" s="22" t="s">
        <v>516</v>
      </c>
      <c r="T624" s="4" t="s">
        <v>516</v>
      </c>
      <c r="U624" s="4" t="s">
        <v>516</v>
      </c>
      <c r="V624" s="4" t="s">
        <v>516</v>
      </c>
      <c r="W624" s="2">
        <v>10</v>
      </c>
      <c r="X624" s="2" t="s">
        <v>57</v>
      </c>
      <c r="Y624" s="6" t="str">
        <f>VLOOKUP(X624,Spp!A:B,2,FALSE)</f>
        <v>Serranus psittacinus</v>
      </c>
      <c r="Z624" s="7">
        <f t="shared" si="63"/>
        <v>1</v>
      </c>
      <c r="AB624" s="2">
        <v>1</v>
      </c>
      <c r="AU624" s="2">
        <f>VLOOKUP(Y624,Spp!B:C,2,FALSE)</f>
        <v>1.9300000000000001E-2</v>
      </c>
      <c r="AV624" s="2">
        <f>VLOOKUP(Y624,Spp!B:D,3,FALSE)</f>
        <v>2.8511000000000002</v>
      </c>
      <c r="AW624" s="2">
        <f t="shared" si="64"/>
        <v>6.0317658911086447</v>
      </c>
      <c r="AX624" s="2">
        <f t="shared" si="65"/>
        <v>0.12063531782217289</v>
      </c>
      <c r="AY624" s="2">
        <f t="shared" si="66"/>
        <v>1.2063531782217289</v>
      </c>
      <c r="AZ624" s="2">
        <f t="shared" si="67"/>
        <v>1.2063531782217289E-3</v>
      </c>
      <c r="BA624" s="2">
        <f t="shared" si="68"/>
        <v>0.1</v>
      </c>
      <c r="BB624" s="2">
        <f t="shared" si="69"/>
        <v>0.02</v>
      </c>
      <c r="BC624" s="2">
        <f>VLOOKUP(Y624,Spp!B:H,7,FALSE)</f>
        <v>3.6</v>
      </c>
      <c r="BD624" s="5" t="str">
        <f>VLOOKUP(Y624,GFQuimbayo!B:C,2,FALSE)</f>
        <v>PS</v>
      </c>
      <c r="BE624" s="5" t="str">
        <f>VLOOKUP(BD624,GFQuimbayo!E:F,2,FALSE)</f>
        <v>Piscivores</v>
      </c>
      <c r="BF624" s="2" t="str">
        <f>VLOOKUP(Y624,Spp!B:L,11,FALSE)</f>
        <v>LC</v>
      </c>
    </row>
    <row r="625" spans="1:58">
      <c r="A625" s="1" t="s">
        <v>242</v>
      </c>
      <c r="B625" s="1" t="s">
        <v>41</v>
      </c>
      <c r="C625" s="1" t="s">
        <v>42</v>
      </c>
      <c r="D625" s="1" t="s">
        <v>42</v>
      </c>
      <c r="E625" s="1" t="s">
        <v>1483</v>
      </c>
      <c r="F625" s="1" t="s">
        <v>245</v>
      </c>
      <c r="G625" s="22" t="s">
        <v>1482</v>
      </c>
      <c r="H625" s="19">
        <v>1</v>
      </c>
      <c r="I625" s="9">
        <v>1</v>
      </c>
      <c r="K625" s="1">
        <v>50</v>
      </c>
      <c r="L625" s="11">
        <v>42221</v>
      </c>
      <c r="M625" s="1">
        <v>2015</v>
      </c>
      <c r="N625" s="1" t="s">
        <v>517</v>
      </c>
      <c r="O625" s="1" t="s">
        <v>136</v>
      </c>
      <c r="P625" s="11">
        <v>43258</v>
      </c>
      <c r="Q625" s="9" t="s">
        <v>1476</v>
      </c>
      <c r="S625" s="19" t="s">
        <v>516</v>
      </c>
      <c r="T625" s="4" t="s">
        <v>516</v>
      </c>
      <c r="U625" s="4" t="s">
        <v>516</v>
      </c>
      <c r="V625" s="4" t="s">
        <v>516</v>
      </c>
      <c r="W625" s="1">
        <v>10</v>
      </c>
      <c r="X625" s="8" t="s">
        <v>72</v>
      </c>
      <c r="Y625" s="6" t="str">
        <f>VLOOKUP(X625,Spp!A:B,2,FALSE)</f>
        <v>Scarus ghobban</v>
      </c>
      <c r="Z625" s="7">
        <f t="shared" si="63"/>
        <v>50</v>
      </c>
      <c r="AB625" s="2">
        <v>46</v>
      </c>
      <c r="AC625" s="2">
        <v>4</v>
      </c>
      <c r="AU625" s="2">
        <f>VLOOKUP(Y625,Spp!B:C,2,FALSE)</f>
        <v>2.3300000000000001E-2</v>
      </c>
      <c r="AV625" s="2">
        <f>VLOOKUP(Y625,Spp!B:D,3,FALSE)</f>
        <v>2.919</v>
      </c>
      <c r="AW625" s="2">
        <f t="shared" si="64"/>
        <v>532.42933141568733</v>
      </c>
      <c r="AX625" s="2">
        <f t="shared" si="65"/>
        <v>10.648586628313746</v>
      </c>
      <c r="AY625" s="2">
        <f t="shared" si="66"/>
        <v>106.48586628313745</v>
      </c>
      <c r="AZ625" s="2">
        <f t="shared" si="67"/>
        <v>0.10648586628313746</v>
      </c>
      <c r="BA625" s="2">
        <f t="shared" si="68"/>
        <v>5</v>
      </c>
      <c r="BB625" s="2">
        <f t="shared" si="69"/>
        <v>1</v>
      </c>
      <c r="BC625" s="2">
        <f>VLOOKUP(Y625,Spp!B:H,7,FALSE)</f>
        <v>2</v>
      </c>
      <c r="BD625" s="5" t="str">
        <f>VLOOKUP(Y625,GFQuimbayo!B:C,2,FALSE)</f>
        <v>HM</v>
      </c>
      <c r="BE625" s="5" t="str">
        <f>VLOOKUP(BD625,GFQuimbayo!E:F,2,FALSE)</f>
        <v>Macroalgae feeders</v>
      </c>
      <c r="BF625" s="2" t="str">
        <f>VLOOKUP(Y625,Spp!B:L,11,FALSE)</f>
        <v>LC</v>
      </c>
    </row>
    <row r="626" spans="1:58">
      <c r="A626" s="1" t="s">
        <v>242</v>
      </c>
      <c r="B626" s="1" t="s">
        <v>41</v>
      </c>
      <c r="C626" s="1" t="s">
        <v>42</v>
      </c>
      <c r="D626" s="1" t="s">
        <v>42</v>
      </c>
      <c r="E626" s="1" t="s">
        <v>1483</v>
      </c>
      <c r="F626" s="1" t="s">
        <v>245</v>
      </c>
      <c r="G626" s="22" t="s">
        <v>1482</v>
      </c>
      <c r="H626" s="19">
        <v>1</v>
      </c>
      <c r="I626" s="9">
        <v>1</v>
      </c>
      <c r="K626" s="1">
        <v>50</v>
      </c>
      <c r="L626" s="11">
        <v>42221</v>
      </c>
      <c r="M626" s="1">
        <v>2015</v>
      </c>
      <c r="N626" s="1" t="s">
        <v>517</v>
      </c>
      <c r="O626" s="1" t="s">
        <v>136</v>
      </c>
      <c r="P626" s="11">
        <v>43258</v>
      </c>
      <c r="Q626" s="9" t="s">
        <v>1476</v>
      </c>
      <c r="S626" s="19" t="s">
        <v>516</v>
      </c>
      <c r="T626" s="4" t="s">
        <v>516</v>
      </c>
      <c r="U626" s="4" t="s">
        <v>516</v>
      </c>
      <c r="V626" s="4" t="s">
        <v>516</v>
      </c>
      <c r="W626" s="1">
        <v>10</v>
      </c>
      <c r="X626" s="8" t="s">
        <v>107</v>
      </c>
      <c r="Y626" s="6" t="str">
        <f>VLOOKUP(X626,Spp!A:B,2,FALSE)</f>
        <v>Thalassoma lucasanum</v>
      </c>
      <c r="Z626" s="7">
        <f t="shared" si="63"/>
        <v>50</v>
      </c>
      <c r="AB626" s="2">
        <v>50</v>
      </c>
      <c r="AU626" s="2">
        <f>VLOOKUP(Y626,Spp!B:C,2,FALSE)</f>
        <v>1.261E-2</v>
      </c>
      <c r="AV626" s="2">
        <f>VLOOKUP(Y626,Spp!B:D,3,FALSE)</f>
        <v>2.8782999999999999</v>
      </c>
      <c r="AW626" s="2">
        <f t="shared" si="64"/>
        <v>208.14880663964198</v>
      </c>
      <c r="AX626" s="2">
        <f t="shared" si="65"/>
        <v>4.1629761327928394</v>
      </c>
      <c r="AY626" s="2">
        <f t="shared" si="66"/>
        <v>41.629761327928392</v>
      </c>
      <c r="AZ626" s="2">
        <f t="shared" si="67"/>
        <v>4.1629761327928394E-2</v>
      </c>
      <c r="BA626" s="2">
        <f t="shared" si="68"/>
        <v>5</v>
      </c>
      <c r="BB626" s="2">
        <f t="shared" si="69"/>
        <v>1</v>
      </c>
      <c r="BC626" s="2">
        <f>VLOOKUP(Y626,Spp!B:H,7,FALSE)</f>
        <v>3.5</v>
      </c>
      <c r="BD626" s="5" t="str">
        <f>VLOOKUP(Y626,GFQuimbayo!B:C,2,FALSE)</f>
        <v>IN</v>
      </c>
      <c r="BE626" s="5" t="str">
        <f>VLOOKUP(BD626,GFQuimbayo!E:F,2,FALSE)</f>
        <v>Invertebrivores</v>
      </c>
      <c r="BF626" s="2" t="str">
        <f>VLOOKUP(Y626,Spp!B:L,11,FALSE)</f>
        <v>LC</v>
      </c>
    </row>
    <row r="627" spans="1:58">
      <c r="A627" s="1" t="s">
        <v>242</v>
      </c>
      <c r="B627" s="1" t="s">
        <v>41</v>
      </c>
      <c r="C627" s="1" t="s">
        <v>42</v>
      </c>
      <c r="D627" s="1" t="s">
        <v>42</v>
      </c>
      <c r="E627" s="1" t="s">
        <v>1483</v>
      </c>
      <c r="F627" s="1" t="s">
        <v>245</v>
      </c>
      <c r="G627" s="22" t="s">
        <v>1482</v>
      </c>
      <c r="H627" s="19">
        <v>1</v>
      </c>
      <c r="I627" s="9">
        <v>1</v>
      </c>
      <c r="K627" s="1">
        <v>50</v>
      </c>
      <c r="L627" s="11">
        <v>42221</v>
      </c>
      <c r="M627" s="1">
        <v>2015</v>
      </c>
      <c r="N627" s="1" t="s">
        <v>517</v>
      </c>
      <c r="O627" s="1" t="s">
        <v>136</v>
      </c>
      <c r="P627" s="11">
        <v>43258</v>
      </c>
      <c r="Q627" s="9" t="s">
        <v>1476</v>
      </c>
      <c r="S627" s="19" t="s">
        <v>516</v>
      </c>
      <c r="T627" s="4" t="s">
        <v>516</v>
      </c>
      <c r="U627" s="4" t="s">
        <v>516</v>
      </c>
      <c r="V627" s="4" t="s">
        <v>516</v>
      </c>
      <c r="W627" s="1">
        <v>10</v>
      </c>
      <c r="X627" s="8" t="s">
        <v>99</v>
      </c>
      <c r="Y627" s="6" t="str">
        <f>VLOOKUP(X627,Spp!A:B,2,FALSE)</f>
        <v>Abudefduf troschelii</v>
      </c>
      <c r="Z627" s="7">
        <f t="shared" si="63"/>
        <v>39</v>
      </c>
      <c r="AC627" s="2">
        <v>39</v>
      </c>
      <c r="AU627" s="2">
        <f>VLOOKUP(Y627,Spp!B:C,2,FALSE)</f>
        <v>1.6E-2</v>
      </c>
      <c r="AV627" s="2">
        <f>VLOOKUP(Y627,Spp!B:D,3,FALSE)</f>
        <v>3.0516000000000001</v>
      </c>
      <c r="AW627" s="2">
        <f t="shared" si="64"/>
        <v>1388.4018554183647</v>
      </c>
      <c r="AX627" s="2">
        <f t="shared" si="65"/>
        <v>27.768037108367295</v>
      </c>
      <c r="AY627" s="2">
        <f t="shared" si="66"/>
        <v>277.68037108367298</v>
      </c>
      <c r="AZ627" s="2">
        <f t="shared" si="67"/>
        <v>0.27768037108367299</v>
      </c>
      <c r="BA627" s="2">
        <f t="shared" si="68"/>
        <v>3.9</v>
      </c>
      <c r="BB627" s="2">
        <f t="shared" si="69"/>
        <v>0.78</v>
      </c>
      <c r="BC627" s="2">
        <f>VLOOKUP(Y627,Spp!B:H,7,FALSE)</f>
        <v>3</v>
      </c>
      <c r="BD627" s="5" t="str">
        <f>VLOOKUP(Y627,GFQuimbayo!B:C,2,FALSE)</f>
        <v>PK</v>
      </c>
      <c r="BE627" s="5" t="str">
        <f>VLOOKUP(BD627,GFQuimbayo!E:F,2,FALSE)</f>
        <v>Planktivores</v>
      </c>
      <c r="BF627" s="2" t="str">
        <f>VLOOKUP(Y627,Spp!B:L,11,FALSE)</f>
        <v>LC</v>
      </c>
    </row>
    <row r="628" spans="1:58">
      <c r="A628" s="1" t="s">
        <v>242</v>
      </c>
      <c r="B628" s="1" t="s">
        <v>41</v>
      </c>
      <c r="C628" s="1" t="s">
        <v>42</v>
      </c>
      <c r="D628" s="1" t="s">
        <v>42</v>
      </c>
      <c r="E628" s="1" t="s">
        <v>1483</v>
      </c>
      <c r="F628" s="1" t="s">
        <v>245</v>
      </c>
      <c r="G628" s="22" t="s">
        <v>1482</v>
      </c>
      <c r="H628" s="19">
        <v>1</v>
      </c>
      <c r="I628" s="9">
        <v>1</v>
      </c>
      <c r="K628" s="1">
        <v>50</v>
      </c>
      <c r="L628" s="11">
        <v>42221</v>
      </c>
      <c r="M628" s="1">
        <v>2015</v>
      </c>
      <c r="N628" s="1" t="s">
        <v>517</v>
      </c>
      <c r="O628" s="1" t="s">
        <v>136</v>
      </c>
      <c r="P628" s="11">
        <v>43258</v>
      </c>
      <c r="Q628" s="9" t="s">
        <v>1476</v>
      </c>
      <c r="S628" s="19" t="s">
        <v>516</v>
      </c>
      <c r="T628" s="4" t="s">
        <v>516</v>
      </c>
      <c r="U628" s="4" t="s">
        <v>516</v>
      </c>
      <c r="V628" s="4" t="s">
        <v>516</v>
      </c>
      <c r="W628" s="1">
        <v>10</v>
      </c>
      <c r="X628" s="8" t="s">
        <v>281</v>
      </c>
      <c r="Y628" s="6" t="str">
        <f>VLOOKUP(X628,Spp!A:B,2,FALSE)</f>
        <v>Prionurus laticlavius</v>
      </c>
      <c r="Z628" s="7">
        <f t="shared" si="63"/>
        <v>13</v>
      </c>
      <c r="AE628" s="2">
        <v>13</v>
      </c>
      <c r="AU628" s="2">
        <f>VLOOKUP(Y628,Spp!B:C,2,FALSE)</f>
        <v>0.19800000000000001</v>
      </c>
      <c r="AV628" s="2">
        <f>VLOOKUP(Y628,Spp!B:D,3,FALSE)</f>
        <v>2.504</v>
      </c>
      <c r="AW628" s="2">
        <f t="shared" si="64"/>
        <v>8147.9869411881527</v>
      </c>
      <c r="AX628" s="2">
        <f t="shared" si="65"/>
        <v>162.95973882376305</v>
      </c>
      <c r="AY628" s="2">
        <f t="shared" si="66"/>
        <v>1629.5973882376304</v>
      </c>
      <c r="AZ628" s="2">
        <f t="shared" si="67"/>
        <v>1.6295973882376305</v>
      </c>
      <c r="BA628" s="2">
        <f t="shared" si="68"/>
        <v>1.3</v>
      </c>
      <c r="BB628" s="2">
        <f t="shared" si="69"/>
        <v>0.26</v>
      </c>
      <c r="BC628" s="2">
        <f>VLOOKUP(Y628,Spp!B:H,7,FALSE)</f>
        <v>2.7</v>
      </c>
      <c r="BD628" s="5" t="str">
        <f>VLOOKUP(Y628,GFQuimbayo!B:C,2,FALSE)</f>
        <v>HM</v>
      </c>
      <c r="BE628" s="5" t="str">
        <f>VLOOKUP(BD628,GFQuimbayo!E:F,2,FALSE)</f>
        <v>Macroalgae feeders</v>
      </c>
      <c r="BF628" s="2" t="str">
        <f>VLOOKUP(Y628,Spp!B:L,11,FALSE)</f>
        <v>LC</v>
      </c>
    </row>
    <row r="629" spans="1:58">
      <c r="A629" s="1" t="s">
        <v>242</v>
      </c>
      <c r="B629" s="1" t="s">
        <v>41</v>
      </c>
      <c r="C629" s="1" t="s">
        <v>42</v>
      </c>
      <c r="D629" s="1" t="s">
        <v>42</v>
      </c>
      <c r="E629" s="1" t="s">
        <v>1483</v>
      </c>
      <c r="F629" s="1" t="s">
        <v>245</v>
      </c>
      <c r="G629" s="22" t="s">
        <v>1482</v>
      </c>
      <c r="H629" s="19">
        <v>1</v>
      </c>
      <c r="I629" s="9">
        <v>1</v>
      </c>
      <c r="K629" s="1">
        <v>50</v>
      </c>
      <c r="L629" s="11">
        <v>42221</v>
      </c>
      <c r="M629" s="1">
        <v>2015</v>
      </c>
      <c r="N629" s="1" t="s">
        <v>517</v>
      </c>
      <c r="O629" s="1" t="s">
        <v>136</v>
      </c>
      <c r="P629" s="11">
        <v>43258</v>
      </c>
      <c r="Q629" s="9" t="s">
        <v>1476</v>
      </c>
      <c r="S629" s="19" t="s">
        <v>516</v>
      </c>
      <c r="T629" s="4" t="s">
        <v>516</v>
      </c>
      <c r="U629" s="4" t="s">
        <v>516</v>
      </c>
      <c r="V629" s="4" t="s">
        <v>516</v>
      </c>
      <c r="W629" s="1">
        <v>10</v>
      </c>
      <c r="X629" s="8" t="s">
        <v>87</v>
      </c>
      <c r="Y629" s="6" t="str">
        <f>VLOOKUP(X629,Spp!A:B,2,FALSE)</f>
        <v>Stegastes acapulcoensis</v>
      </c>
      <c r="Z629" s="7">
        <f t="shared" si="63"/>
        <v>5</v>
      </c>
      <c r="AC629" s="2">
        <v>5</v>
      </c>
      <c r="AU629" s="2">
        <f>VLOOKUP(Y629,Spp!B:C,2,FALSE)</f>
        <v>3.49E-2</v>
      </c>
      <c r="AV629" s="2">
        <f>VLOOKUP(Y629,Spp!B:D,3,FALSE)</f>
        <v>2.9108999999999998</v>
      </c>
      <c r="AW629" s="2">
        <f t="shared" si="64"/>
        <v>272.13900223168815</v>
      </c>
      <c r="AX629" s="2">
        <f t="shared" si="65"/>
        <v>5.4427800446337633</v>
      </c>
      <c r="AY629" s="2">
        <f t="shared" si="66"/>
        <v>54.427800446337635</v>
      </c>
      <c r="AZ629" s="2">
        <f t="shared" si="67"/>
        <v>5.4427800446337632E-2</v>
      </c>
      <c r="BA629" s="2">
        <f t="shared" si="68"/>
        <v>0.5</v>
      </c>
      <c r="BB629" s="2">
        <f t="shared" si="69"/>
        <v>0.1</v>
      </c>
      <c r="BC629" s="2">
        <f>VLOOKUP(Y629,Spp!B:H,7,FALSE)</f>
        <v>2</v>
      </c>
      <c r="BD629" s="5" t="str">
        <f>VLOOKUP(Y629,GFQuimbayo!B:C,2,FALSE)</f>
        <v>HD</v>
      </c>
      <c r="BE629" s="5" t="str">
        <f>VLOOKUP(BD629,GFQuimbayo!E:F,2,FALSE)</f>
        <v>Detritivores</v>
      </c>
      <c r="BF629" s="2" t="str">
        <f>VLOOKUP(Y629,Spp!B:L,11,FALSE)</f>
        <v>LC</v>
      </c>
    </row>
    <row r="630" spans="1:58">
      <c r="A630" s="1" t="s">
        <v>242</v>
      </c>
      <c r="B630" s="1" t="s">
        <v>41</v>
      </c>
      <c r="C630" s="1" t="s">
        <v>42</v>
      </c>
      <c r="D630" s="1" t="s">
        <v>42</v>
      </c>
      <c r="E630" s="1" t="s">
        <v>1483</v>
      </c>
      <c r="F630" s="1" t="s">
        <v>245</v>
      </c>
      <c r="G630" s="22" t="s">
        <v>1482</v>
      </c>
      <c r="H630" s="19">
        <v>1</v>
      </c>
      <c r="I630" s="9">
        <v>1</v>
      </c>
      <c r="K630" s="1">
        <v>50</v>
      </c>
      <c r="L630" s="11">
        <v>42221</v>
      </c>
      <c r="M630" s="1">
        <v>2015</v>
      </c>
      <c r="N630" s="1" t="s">
        <v>517</v>
      </c>
      <c r="O630" s="1" t="s">
        <v>136</v>
      </c>
      <c r="P630" s="11">
        <v>43258</v>
      </c>
      <c r="Q630" s="9" t="s">
        <v>1476</v>
      </c>
      <c r="S630" s="19" t="s">
        <v>516</v>
      </c>
      <c r="T630" s="4" t="s">
        <v>516</v>
      </c>
      <c r="U630" s="4" t="s">
        <v>516</v>
      </c>
      <c r="V630" s="4" t="s">
        <v>516</v>
      </c>
      <c r="W630" s="1">
        <v>10</v>
      </c>
      <c r="X630" s="8" t="s">
        <v>251</v>
      </c>
      <c r="Y630" s="6" t="str">
        <f>VLOOKUP(X630,Spp!A:B,2,FALSE)</f>
        <v>Holacanthus passer</v>
      </c>
      <c r="Z630" s="7">
        <f t="shared" si="63"/>
        <v>2</v>
      </c>
      <c r="AD630" s="2">
        <v>2</v>
      </c>
      <c r="AU630" s="2">
        <f>VLOOKUP(Y630,Spp!B:C,2,FALSE)</f>
        <v>2.7130000000000001E-2</v>
      </c>
      <c r="AV630" s="2">
        <f>VLOOKUP(Y630,Spp!B:D,3,FALSE)</f>
        <v>3.0842299999999998</v>
      </c>
      <c r="AW630" s="2">
        <f t="shared" si="64"/>
        <v>370.07950141176343</v>
      </c>
      <c r="AX630" s="2">
        <f t="shared" si="65"/>
        <v>7.4015900282352689</v>
      </c>
      <c r="AY630" s="2">
        <f t="shared" si="66"/>
        <v>74.015900282352689</v>
      </c>
      <c r="AZ630" s="2">
        <f t="shared" si="67"/>
        <v>7.4015900282352692E-2</v>
      </c>
      <c r="BA630" s="2">
        <f t="shared" si="68"/>
        <v>0.2</v>
      </c>
      <c r="BB630" s="2">
        <f t="shared" si="69"/>
        <v>0.04</v>
      </c>
      <c r="BC630" s="2">
        <f>VLOOKUP(Y630,Spp!B:H,7,FALSE)</f>
        <v>2.6</v>
      </c>
      <c r="BD630" s="5" t="str">
        <f>VLOOKUP(Y630,GFQuimbayo!B:C,2,FALSE)</f>
        <v>IN</v>
      </c>
      <c r="BE630" s="5" t="str">
        <f>VLOOKUP(BD630,GFQuimbayo!E:F,2,FALSE)</f>
        <v>Invertebrivores</v>
      </c>
      <c r="BF630" s="2" t="str">
        <f>VLOOKUP(Y630,Spp!B:L,11,FALSE)</f>
        <v>LC</v>
      </c>
    </row>
    <row r="631" spans="1:58">
      <c r="A631" s="1" t="s">
        <v>242</v>
      </c>
      <c r="B631" s="1" t="s">
        <v>41</v>
      </c>
      <c r="C631" s="1" t="s">
        <v>42</v>
      </c>
      <c r="D631" s="1" t="s">
        <v>42</v>
      </c>
      <c r="E631" s="1" t="s">
        <v>1483</v>
      </c>
      <c r="F631" s="1" t="s">
        <v>245</v>
      </c>
      <c r="G631" s="22" t="s">
        <v>1482</v>
      </c>
      <c r="H631" s="19">
        <v>1</v>
      </c>
      <c r="I631" s="9">
        <v>1</v>
      </c>
      <c r="K631" s="1">
        <v>50</v>
      </c>
      <c r="L631" s="11">
        <v>42221</v>
      </c>
      <c r="M631" s="1">
        <v>2015</v>
      </c>
      <c r="N631" s="1" t="s">
        <v>517</v>
      </c>
      <c r="O631" s="1" t="s">
        <v>136</v>
      </c>
      <c r="P631" s="11">
        <v>43258</v>
      </c>
      <c r="Q631" s="9" t="s">
        <v>1476</v>
      </c>
      <c r="S631" s="19" t="s">
        <v>516</v>
      </c>
      <c r="T631" s="4" t="s">
        <v>516</v>
      </c>
      <c r="U631" s="4" t="s">
        <v>516</v>
      </c>
      <c r="V631" s="4" t="s">
        <v>516</v>
      </c>
      <c r="W631" s="1">
        <v>10</v>
      </c>
      <c r="X631" s="8" t="s">
        <v>257</v>
      </c>
      <c r="Y631" s="6" t="str">
        <f>VLOOKUP(X631,Spp!A:B,2,FALSE)</f>
        <v>Acanthurus xanthopterus</v>
      </c>
      <c r="Z631" s="7">
        <f t="shared" si="63"/>
        <v>5</v>
      </c>
      <c r="AE631" s="2">
        <v>5</v>
      </c>
      <c r="AU631" s="2">
        <f>VLOOKUP(Y631,Spp!B:C,2,FALSE)</f>
        <v>2.673E-2</v>
      </c>
      <c r="AV631" s="2">
        <f>VLOOKUP(Y631,Spp!B:D,3,FALSE)</f>
        <v>2.9844900000000001</v>
      </c>
      <c r="AW631" s="2">
        <f t="shared" si="64"/>
        <v>1986.5840285599397</v>
      </c>
      <c r="AX631" s="2">
        <f t="shared" si="65"/>
        <v>39.731680571198794</v>
      </c>
      <c r="AY631" s="2">
        <f t="shared" si="66"/>
        <v>397.31680571198797</v>
      </c>
      <c r="AZ631" s="2">
        <f t="shared" si="67"/>
        <v>0.39731680571198796</v>
      </c>
      <c r="BA631" s="2">
        <f t="shared" si="68"/>
        <v>0.5</v>
      </c>
      <c r="BB631" s="2">
        <f t="shared" si="69"/>
        <v>0.1</v>
      </c>
      <c r="BC631" s="2">
        <f>VLOOKUP(Y631,Spp!B:H,7,FALSE)</f>
        <v>2.9</v>
      </c>
      <c r="BD631" s="5" t="str">
        <f>VLOOKUP(Y631,GFQuimbayo!B:C,2,FALSE)</f>
        <v>HD</v>
      </c>
      <c r="BE631" s="5" t="str">
        <f>VLOOKUP(BD631,GFQuimbayo!E:F,2,FALSE)</f>
        <v>Detritivores</v>
      </c>
      <c r="BF631" s="2" t="str">
        <f>VLOOKUP(Y631,Spp!B:L,11,FALSE)</f>
        <v>LC</v>
      </c>
    </row>
    <row r="632" spans="1:58">
      <c r="A632" s="1" t="s">
        <v>242</v>
      </c>
      <c r="B632" s="1" t="s">
        <v>41</v>
      </c>
      <c r="C632" s="1" t="s">
        <v>42</v>
      </c>
      <c r="D632" s="1" t="s">
        <v>42</v>
      </c>
      <c r="E632" s="1" t="s">
        <v>1483</v>
      </c>
      <c r="F632" s="1" t="s">
        <v>245</v>
      </c>
      <c r="G632" s="22" t="s">
        <v>1482</v>
      </c>
      <c r="H632" s="19">
        <v>1</v>
      </c>
      <c r="I632" s="9">
        <v>1</v>
      </c>
      <c r="K632" s="1">
        <v>50</v>
      </c>
      <c r="L632" s="11">
        <v>42221</v>
      </c>
      <c r="M632" s="1">
        <v>2015</v>
      </c>
      <c r="N632" s="1" t="s">
        <v>517</v>
      </c>
      <c r="O632" s="1" t="s">
        <v>136</v>
      </c>
      <c r="P632" s="11">
        <v>43258</v>
      </c>
      <c r="Q632" s="9" t="s">
        <v>1476</v>
      </c>
      <c r="S632" s="19" t="s">
        <v>516</v>
      </c>
      <c r="T632" s="4" t="s">
        <v>516</v>
      </c>
      <c r="U632" s="4" t="s">
        <v>516</v>
      </c>
      <c r="V632" s="4" t="s">
        <v>516</v>
      </c>
      <c r="W632" s="1">
        <v>10</v>
      </c>
      <c r="X632" s="8" t="s">
        <v>80</v>
      </c>
      <c r="Y632" s="6" t="str">
        <f>VLOOKUP(X632,Spp!A:B,2,FALSE)</f>
        <v>Sufflamen verres</v>
      </c>
      <c r="Z632" s="7">
        <f t="shared" si="63"/>
        <v>5</v>
      </c>
      <c r="AC632" s="2">
        <v>5</v>
      </c>
      <c r="AU632" s="2">
        <f>VLOOKUP(Y632,Spp!B:C,2,FALSE)</f>
        <v>2.4899999999999999E-2</v>
      </c>
      <c r="AV632" s="2">
        <f>VLOOKUP(Y632,Spp!B:D,3,FALSE)</f>
        <v>3.0129999999999999</v>
      </c>
      <c r="AW632" s="2">
        <f t="shared" si="64"/>
        <v>251.280750572724</v>
      </c>
      <c r="AX632" s="2">
        <f t="shared" si="65"/>
        <v>5.0256150114544802</v>
      </c>
      <c r="AY632" s="2">
        <f t="shared" si="66"/>
        <v>50.256150114544802</v>
      </c>
      <c r="AZ632" s="2">
        <f t="shared" si="67"/>
        <v>5.0256150114544804E-2</v>
      </c>
      <c r="BA632" s="2">
        <f t="shared" si="68"/>
        <v>0.5</v>
      </c>
      <c r="BB632" s="2">
        <f t="shared" si="69"/>
        <v>0.1</v>
      </c>
      <c r="BC632" s="2">
        <f>VLOOKUP(Y632,Spp!B:H,7,FALSE)</f>
        <v>3.3</v>
      </c>
      <c r="BD632" s="5" t="str">
        <f>VLOOKUP(Y632,GFQuimbayo!B:C,2,FALSE)</f>
        <v>IN</v>
      </c>
      <c r="BE632" s="5" t="str">
        <f>VLOOKUP(BD632,GFQuimbayo!E:F,2,FALSE)</f>
        <v>Invertebrivores</v>
      </c>
      <c r="BF632" s="2" t="str">
        <f>VLOOKUP(Y632,Spp!B:L,11,FALSE)</f>
        <v>LC</v>
      </c>
    </row>
    <row r="633" spans="1:58">
      <c r="A633" s="1" t="s">
        <v>242</v>
      </c>
      <c r="B633" s="1" t="s">
        <v>41</v>
      </c>
      <c r="C633" s="1" t="s">
        <v>42</v>
      </c>
      <c r="D633" s="1" t="s">
        <v>42</v>
      </c>
      <c r="E633" s="1" t="s">
        <v>1483</v>
      </c>
      <c r="F633" s="1" t="s">
        <v>245</v>
      </c>
      <c r="G633" s="22" t="s">
        <v>1482</v>
      </c>
      <c r="H633" s="19">
        <v>1</v>
      </c>
      <c r="I633" s="9">
        <v>1</v>
      </c>
      <c r="K633" s="1">
        <v>50</v>
      </c>
      <c r="L633" s="11">
        <v>42221</v>
      </c>
      <c r="M633" s="1">
        <v>2015</v>
      </c>
      <c r="N633" s="1" t="s">
        <v>517</v>
      </c>
      <c r="O633" s="1" t="s">
        <v>136</v>
      </c>
      <c r="P633" s="11">
        <v>43258</v>
      </c>
      <c r="Q633" s="9" t="s">
        <v>1476</v>
      </c>
      <c r="S633" s="19" t="s">
        <v>516</v>
      </c>
      <c r="T633" s="4" t="s">
        <v>516</v>
      </c>
      <c r="U633" s="4" t="s">
        <v>516</v>
      </c>
      <c r="V633" s="4" t="s">
        <v>516</v>
      </c>
      <c r="W633" s="1">
        <v>10</v>
      </c>
      <c r="X633" s="8" t="s">
        <v>64</v>
      </c>
      <c r="Y633" s="6" t="str">
        <f>VLOOKUP(X633,Spp!A:B,2,FALSE)</f>
        <v>Johnrandallia nigrirostris</v>
      </c>
      <c r="Z633" s="7">
        <f t="shared" si="63"/>
        <v>2</v>
      </c>
      <c r="AC633" s="2">
        <v>2</v>
      </c>
      <c r="AU633" s="2">
        <f>VLOOKUP(Y633,Spp!B:C,2,FALSE)</f>
        <v>2.5600000000000001E-2</v>
      </c>
      <c r="AV633" s="2">
        <f>VLOOKUP(Y633,Spp!B:D,3,FALSE)</f>
        <v>3.0005999999999999</v>
      </c>
      <c r="AW633" s="2">
        <f t="shared" si="64"/>
        <v>100.15165860417849</v>
      </c>
      <c r="AX633" s="2">
        <f t="shared" si="65"/>
        <v>2.0030331720835699</v>
      </c>
      <c r="AY633" s="2">
        <f t="shared" si="66"/>
        <v>20.030331720835697</v>
      </c>
      <c r="AZ633" s="2">
        <f t="shared" si="67"/>
        <v>2.0030331720835699E-2</v>
      </c>
      <c r="BA633" s="2">
        <f t="shared" si="68"/>
        <v>0.2</v>
      </c>
      <c r="BB633" s="2">
        <f t="shared" si="69"/>
        <v>0.04</v>
      </c>
      <c r="BC633" s="2">
        <f>VLOOKUP(Y633,Spp!B:H,7,FALSE)</f>
        <v>3</v>
      </c>
      <c r="BD633" s="5" t="str">
        <f>VLOOKUP(Y633,GFQuimbayo!B:C,2,FALSE)</f>
        <v>IN</v>
      </c>
      <c r="BE633" s="5" t="str">
        <f>VLOOKUP(BD633,GFQuimbayo!E:F,2,FALSE)</f>
        <v>Invertebrivores</v>
      </c>
      <c r="BF633" s="2" t="str">
        <f>VLOOKUP(Y633,Spp!B:L,11,FALSE)</f>
        <v>LC</v>
      </c>
    </row>
    <row r="634" spans="1:58">
      <c r="A634" s="1" t="s">
        <v>242</v>
      </c>
      <c r="B634" s="1" t="s">
        <v>41</v>
      </c>
      <c r="C634" s="1" t="s">
        <v>42</v>
      </c>
      <c r="D634" s="1" t="s">
        <v>42</v>
      </c>
      <c r="E634" s="1" t="s">
        <v>1483</v>
      </c>
      <c r="F634" s="1" t="s">
        <v>245</v>
      </c>
      <c r="G634" s="22" t="s">
        <v>1482</v>
      </c>
      <c r="H634" s="19">
        <v>1</v>
      </c>
      <c r="I634" s="9">
        <v>1</v>
      </c>
      <c r="K634" s="1">
        <v>50</v>
      </c>
      <c r="L634" s="11">
        <v>42221</v>
      </c>
      <c r="M634" s="1">
        <v>2015</v>
      </c>
      <c r="N634" s="1" t="s">
        <v>517</v>
      </c>
      <c r="O634" s="1" t="s">
        <v>136</v>
      </c>
      <c r="P634" s="11">
        <v>43258</v>
      </c>
      <c r="Q634" s="9" t="s">
        <v>1476</v>
      </c>
      <c r="S634" s="19" t="s">
        <v>516</v>
      </c>
      <c r="T634" s="4" t="s">
        <v>516</v>
      </c>
      <c r="U634" s="4" t="s">
        <v>516</v>
      </c>
      <c r="V634" s="4" t="s">
        <v>516</v>
      </c>
      <c r="W634" s="1">
        <v>10</v>
      </c>
      <c r="X634" s="8" t="s">
        <v>49</v>
      </c>
      <c r="Y634" s="6" t="str">
        <f>VLOOKUP(X634,Spp!A:B,2,FALSE)</f>
        <v>Lutjanus novemfasciatus</v>
      </c>
      <c r="Z634" s="7">
        <f t="shared" si="63"/>
        <v>6</v>
      </c>
      <c r="AC634" s="2">
        <v>5</v>
      </c>
      <c r="AE634" s="2">
        <v>1</v>
      </c>
      <c r="AU634" s="2">
        <f>VLOOKUP(Y634,Spp!B:C,2,FALSE)</f>
        <v>1.4500000000000001E-2</v>
      </c>
      <c r="AV634" s="2">
        <f>VLOOKUP(Y634,Spp!B:D,3,FALSE)</f>
        <v>3</v>
      </c>
      <c r="AW634" s="2">
        <f t="shared" si="64"/>
        <v>368.1640625</v>
      </c>
      <c r="AX634" s="2">
        <f t="shared" si="65"/>
        <v>7.36328125</v>
      </c>
      <c r="AY634" s="2">
        <f t="shared" si="66"/>
        <v>73.6328125</v>
      </c>
      <c r="AZ634" s="2">
        <f t="shared" si="67"/>
        <v>7.3632812500000006E-2</v>
      </c>
      <c r="BA634" s="2">
        <f t="shared" si="68"/>
        <v>0.6</v>
      </c>
      <c r="BB634" s="2">
        <f t="shared" si="69"/>
        <v>0.12</v>
      </c>
      <c r="BC634" s="2">
        <f>VLOOKUP(Y634,Spp!B:H,7,FALSE)</f>
        <v>4</v>
      </c>
      <c r="BD634" s="5" t="str">
        <f>VLOOKUP(Y634,GFQuimbayo!B:C,2,FALSE)</f>
        <v>PS</v>
      </c>
      <c r="BE634" s="5" t="str">
        <f>VLOOKUP(BD634,GFQuimbayo!E:F,2,FALSE)</f>
        <v>Piscivores</v>
      </c>
      <c r="BF634" s="2" t="str">
        <f>VLOOKUP(Y634,Spp!B:L,11,FALSE)</f>
        <v>LC</v>
      </c>
    </row>
    <row r="635" spans="1:58">
      <c r="A635" s="1" t="s">
        <v>242</v>
      </c>
      <c r="B635" s="1" t="s">
        <v>41</v>
      </c>
      <c r="C635" s="1" t="s">
        <v>42</v>
      </c>
      <c r="D635" s="1" t="s">
        <v>42</v>
      </c>
      <c r="E635" s="1" t="s">
        <v>1483</v>
      </c>
      <c r="F635" s="1" t="s">
        <v>245</v>
      </c>
      <c r="G635" s="22" t="s">
        <v>1482</v>
      </c>
      <c r="H635" s="22">
        <v>2</v>
      </c>
      <c r="I635" s="9">
        <v>2</v>
      </c>
      <c r="K635" s="1">
        <v>50</v>
      </c>
      <c r="L635" s="11">
        <v>42221</v>
      </c>
      <c r="M635" s="1">
        <v>2015</v>
      </c>
      <c r="N635" s="1" t="s">
        <v>517</v>
      </c>
      <c r="O635" s="1" t="s">
        <v>136</v>
      </c>
      <c r="P635" s="11">
        <v>43258</v>
      </c>
      <c r="Q635" s="9" t="s">
        <v>1476</v>
      </c>
      <c r="S635" s="19" t="s">
        <v>516</v>
      </c>
      <c r="T635" s="4" t="s">
        <v>516</v>
      </c>
      <c r="U635" s="4" t="s">
        <v>516</v>
      </c>
      <c r="V635" s="4" t="s">
        <v>516</v>
      </c>
      <c r="W635" s="1">
        <v>10</v>
      </c>
      <c r="X635" s="8" t="s">
        <v>255</v>
      </c>
      <c r="Y635" s="6" t="str">
        <f>VLOOKUP(X635,Spp!A:B,2,FALSE)</f>
        <v>Gnathanodon speciosus</v>
      </c>
      <c r="Z635" s="7">
        <f t="shared" si="63"/>
        <v>11</v>
      </c>
      <c r="AE635" s="2">
        <v>11</v>
      </c>
      <c r="AU635" s="2">
        <f>VLOOKUP(Y635,Spp!B:C,2,FALSE)</f>
        <v>3.9E-2</v>
      </c>
      <c r="AV635" s="2">
        <f>VLOOKUP(Y635,Spp!B:D,3,FALSE)</f>
        <v>2.84</v>
      </c>
      <c r="AW635" s="2">
        <f t="shared" si="64"/>
        <v>4005.0405430969899</v>
      </c>
      <c r="AX635" s="2">
        <f t="shared" si="65"/>
        <v>80.100810861939806</v>
      </c>
      <c r="AY635" s="2">
        <f t="shared" si="66"/>
        <v>801.00810861939806</v>
      </c>
      <c r="AZ635" s="2">
        <f t="shared" si="67"/>
        <v>0.80100810861939808</v>
      </c>
      <c r="BA635" s="2">
        <f t="shared" si="68"/>
        <v>1.1000000000000001</v>
      </c>
      <c r="BB635" s="2">
        <f t="shared" si="69"/>
        <v>0.22</v>
      </c>
      <c r="BC635" s="2">
        <f>VLOOKUP(Y635,Spp!B:H,7,FALSE)</f>
        <v>3.8</v>
      </c>
      <c r="BD635" s="5" t="str">
        <f>VLOOKUP(Y635,GFQuimbayo!B:C,2,FALSE)</f>
        <v>IN</v>
      </c>
      <c r="BE635" s="5" t="str">
        <f>VLOOKUP(BD635,GFQuimbayo!E:F,2,FALSE)</f>
        <v>Invertebrivores</v>
      </c>
      <c r="BF635" s="2" t="str">
        <f>VLOOKUP(Y635,Spp!B:L,11,FALSE)</f>
        <v>NE</v>
      </c>
    </row>
    <row r="636" spans="1:58">
      <c r="A636" s="1" t="s">
        <v>242</v>
      </c>
      <c r="B636" s="1" t="s">
        <v>41</v>
      </c>
      <c r="C636" s="1" t="s">
        <v>42</v>
      </c>
      <c r="D636" s="1" t="s">
        <v>42</v>
      </c>
      <c r="E636" s="1" t="s">
        <v>1483</v>
      </c>
      <c r="F636" s="1" t="s">
        <v>245</v>
      </c>
      <c r="G636" s="22" t="s">
        <v>1482</v>
      </c>
      <c r="H636" s="22">
        <v>2</v>
      </c>
      <c r="I636" s="9">
        <v>2</v>
      </c>
      <c r="K636" s="1">
        <v>50</v>
      </c>
      <c r="L636" s="11">
        <v>42221</v>
      </c>
      <c r="M636" s="1">
        <v>2015</v>
      </c>
      <c r="N636" s="1" t="s">
        <v>517</v>
      </c>
      <c r="O636" s="1" t="s">
        <v>136</v>
      </c>
      <c r="P636" s="11">
        <v>43258</v>
      </c>
      <c r="Q636" s="9" t="s">
        <v>1476</v>
      </c>
      <c r="S636" s="19" t="s">
        <v>516</v>
      </c>
      <c r="T636" s="4" t="s">
        <v>516</v>
      </c>
      <c r="U636" s="4" t="s">
        <v>516</v>
      </c>
      <c r="V636" s="4" t="s">
        <v>516</v>
      </c>
      <c r="W636" s="1">
        <v>10</v>
      </c>
      <c r="X636" s="8" t="s">
        <v>72</v>
      </c>
      <c r="Y636" s="6" t="str">
        <f>VLOOKUP(X636,Spp!A:B,2,FALSE)</f>
        <v>Scarus ghobban</v>
      </c>
      <c r="Z636" s="7">
        <f t="shared" si="63"/>
        <v>61</v>
      </c>
      <c r="AB636" s="2">
        <v>52</v>
      </c>
      <c r="AC636" s="2">
        <v>6</v>
      </c>
      <c r="AD636" s="2">
        <v>3</v>
      </c>
      <c r="AU636" s="2">
        <f>VLOOKUP(Y636,Spp!B:C,2,FALSE)</f>
        <v>2.3300000000000001E-2</v>
      </c>
      <c r="AV636" s="2">
        <f>VLOOKUP(Y636,Spp!B:D,3,FALSE)</f>
        <v>2.919</v>
      </c>
      <c r="AW636" s="2">
        <f t="shared" si="64"/>
        <v>953.8045029919831</v>
      </c>
      <c r="AX636" s="2">
        <f t="shared" si="65"/>
        <v>19.076090059839661</v>
      </c>
      <c r="AY636" s="2">
        <f t="shared" si="66"/>
        <v>190.7609005983966</v>
      </c>
      <c r="AZ636" s="2">
        <f t="shared" si="67"/>
        <v>0.19076090059839659</v>
      </c>
      <c r="BA636" s="2">
        <f t="shared" si="68"/>
        <v>6.1</v>
      </c>
      <c r="BB636" s="2">
        <f t="shared" si="69"/>
        <v>1.22</v>
      </c>
      <c r="BC636" s="2">
        <f>VLOOKUP(Y636,Spp!B:H,7,FALSE)</f>
        <v>2</v>
      </c>
      <c r="BD636" s="5" t="str">
        <f>VLOOKUP(Y636,GFQuimbayo!B:C,2,FALSE)</f>
        <v>HM</v>
      </c>
      <c r="BE636" s="5" t="str">
        <f>VLOOKUP(BD636,GFQuimbayo!E:F,2,FALSE)</f>
        <v>Macroalgae feeders</v>
      </c>
      <c r="BF636" s="2" t="str">
        <f>VLOOKUP(Y636,Spp!B:L,11,FALSE)</f>
        <v>LC</v>
      </c>
    </row>
    <row r="637" spans="1:58">
      <c r="A637" s="1" t="s">
        <v>242</v>
      </c>
      <c r="B637" s="1" t="s">
        <v>41</v>
      </c>
      <c r="C637" s="1" t="s">
        <v>42</v>
      </c>
      <c r="D637" s="1" t="s">
        <v>42</v>
      </c>
      <c r="E637" s="1" t="s">
        <v>1483</v>
      </c>
      <c r="F637" s="1" t="s">
        <v>245</v>
      </c>
      <c r="G637" s="22" t="s">
        <v>1482</v>
      </c>
      <c r="H637" s="22">
        <v>2</v>
      </c>
      <c r="I637" s="9">
        <v>2</v>
      </c>
      <c r="K637" s="1">
        <v>50</v>
      </c>
      <c r="L637" s="11">
        <v>42221</v>
      </c>
      <c r="M637" s="1">
        <v>2015</v>
      </c>
      <c r="N637" s="1" t="s">
        <v>517</v>
      </c>
      <c r="O637" s="1" t="s">
        <v>136</v>
      </c>
      <c r="P637" s="11">
        <v>43258</v>
      </c>
      <c r="Q637" s="9" t="s">
        <v>1476</v>
      </c>
      <c r="S637" s="19" t="s">
        <v>516</v>
      </c>
      <c r="T637" s="4" t="s">
        <v>516</v>
      </c>
      <c r="U637" s="4" t="s">
        <v>516</v>
      </c>
      <c r="V637" s="4" t="s">
        <v>516</v>
      </c>
      <c r="W637" s="1">
        <v>10</v>
      </c>
      <c r="X637" s="8" t="s">
        <v>99</v>
      </c>
      <c r="Y637" s="6" t="str">
        <f>VLOOKUP(X637,Spp!A:B,2,FALSE)</f>
        <v>Abudefduf troschelii</v>
      </c>
      <c r="Z637" s="7">
        <f t="shared" si="63"/>
        <v>60</v>
      </c>
      <c r="AC637" s="2">
        <v>60</v>
      </c>
      <c r="AU637" s="2">
        <f>VLOOKUP(Y637,Spp!B:C,2,FALSE)</f>
        <v>1.6E-2</v>
      </c>
      <c r="AV637" s="2">
        <f>VLOOKUP(Y637,Spp!B:D,3,FALSE)</f>
        <v>3.0516000000000001</v>
      </c>
      <c r="AW637" s="2">
        <f t="shared" si="64"/>
        <v>2136.0028544897918</v>
      </c>
      <c r="AX637" s="2">
        <f t="shared" si="65"/>
        <v>42.720057089795837</v>
      </c>
      <c r="AY637" s="2">
        <f t="shared" si="66"/>
        <v>427.20057089795836</v>
      </c>
      <c r="AZ637" s="2">
        <f t="shared" si="67"/>
        <v>0.42720057089795838</v>
      </c>
      <c r="BA637" s="2">
        <f t="shared" si="68"/>
        <v>6</v>
      </c>
      <c r="BB637" s="2">
        <f t="shared" si="69"/>
        <v>1.2</v>
      </c>
      <c r="BC637" s="2">
        <f>VLOOKUP(Y637,Spp!B:H,7,FALSE)</f>
        <v>3</v>
      </c>
      <c r="BD637" s="5" t="str">
        <f>VLOOKUP(Y637,GFQuimbayo!B:C,2,FALSE)</f>
        <v>PK</v>
      </c>
      <c r="BE637" s="5" t="str">
        <f>VLOOKUP(BD637,GFQuimbayo!E:F,2,FALSE)</f>
        <v>Planktivores</v>
      </c>
      <c r="BF637" s="2" t="str">
        <f>VLOOKUP(Y637,Spp!B:L,11,FALSE)</f>
        <v>LC</v>
      </c>
    </row>
    <row r="638" spans="1:58">
      <c r="A638" s="1" t="s">
        <v>242</v>
      </c>
      <c r="B638" s="1" t="s">
        <v>41</v>
      </c>
      <c r="C638" s="1" t="s">
        <v>42</v>
      </c>
      <c r="D638" s="1" t="s">
        <v>42</v>
      </c>
      <c r="E638" s="1" t="s">
        <v>1483</v>
      </c>
      <c r="F638" s="1" t="s">
        <v>245</v>
      </c>
      <c r="G638" s="22" t="s">
        <v>1482</v>
      </c>
      <c r="H638" s="22">
        <v>2</v>
      </c>
      <c r="I638" s="9">
        <v>2</v>
      </c>
      <c r="K638" s="1">
        <v>50</v>
      </c>
      <c r="L638" s="11">
        <v>42221</v>
      </c>
      <c r="M638" s="1">
        <v>2015</v>
      </c>
      <c r="N638" s="1" t="s">
        <v>517</v>
      </c>
      <c r="O638" s="1" t="s">
        <v>136</v>
      </c>
      <c r="P638" s="11">
        <v>43258</v>
      </c>
      <c r="Q638" s="9" t="s">
        <v>1476</v>
      </c>
      <c r="S638" s="19" t="s">
        <v>516</v>
      </c>
      <c r="T638" s="4" t="s">
        <v>516</v>
      </c>
      <c r="U638" s="4" t="s">
        <v>516</v>
      </c>
      <c r="V638" s="4" t="s">
        <v>516</v>
      </c>
      <c r="W638" s="1">
        <v>10</v>
      </c>
      <c r="X638" s="8" t="s">
        <v>107</v>
      </c>
      <c r="Y638" s="6" t="str">
        <f>VLOOKUP(X638,Spp!A:B,2,FALSE)</f>
        <v>Thalassoma lucasanum</v>
      </c>
      <c r="Z638" s="7">
        <f t="shared" si="63"/>
        <v>70</v>
      </c>
      <c r="AA638" s="2">
        <v>70</v>
      </c>
      <c r="AU638" s="2">
        <f>VLOOKUP(Y638,Spp!B:C,2,FALSE)</f>
        <v>1.261E-2</v>
      </c>
      <c r="AV638" s="2">
        <f>VLOOKUP(Y638,Spp!B:D,3,FALSE)</f>
        <v>2.8782999999999999</v>
      </c>
      <c r="AW638" s="2">
        <f t="shared" si="64"/>
        <v>12.336837763448216</v>
      </c>
      <c r="AX638" s="2">
        <f t="shared" si="65"/>
        <v>0.24673675526896433</v>
      </c>
      <c r="AY638" s="2">
        <f t="shared" si="66"/>
        <v>2.4673675526896433</v>
      </c>
      <c r="AZ638" s="2">
        <f t="shared" si="67"/>
        <v>2.4673675526896434E-3</v>
      </c>
      <c r="BA638" s="2">
        <f t="shared" si="68"/>
        <v>7</v>
      </c>
      <c r="BB638" s="2">
        <f t="shared" si="69"/>
        <v>1.4</v>
      </c>
      <c r="BC638" s="2">
        <f>VLOOKUP(Y638,Spp!B:H,7,FALSE)</f>
        <v>3.5</v>
      </c>
      <c r="BD638" s="5" t="str">
        <f>VLOOKUP(Y638,GFQuimbayo!B:C,2,FALSE)</f>
        <v>IN</v>
      </c>
      <c r="BE638" s="5" t="str">
        <f>VLOOKUP(BD638,GFQuimbayo!E:F,2,FALSE)</f>
        <v>Invertebrivores</v>
      </c>
      <c r="BF638" s="2" t="str">
        <f>VLOOKUP(Y638,Spp!B:L,11,FALSE)</f>
        <v>LC</v>
      </c>
    </row>
    <row r="639" spans="1:58">
      <c r="A639" s="1" t="s">
        <v>242</v>
      </c>
      <c r="B639" s="1" t="s">
        <v>41</v>
      </c>
      <c r="C639" s="1" t="s">
        <v>42</v>
      </c>
      <c r="D639" s="1" t="s">
        <v>42</v>
      </c>
      <c r="E639" s="1" t="s">
        <v>1483</v>
      </c>
      <c r="F639" s="1" t="s">
        <v>245</v>
      </c>
      <c r="G639" s="22" t="s">
        <v>1482</v>
      </c>
      <c r="H639" s="22">
        <v>2</v>
      </c>
      <c r="I639" s="9">
        <v>2</v>
      </c>
      <c r="K639" s="1">
        <v>50</v>
      </c>
      <c r="L639" s="11">
        <v>42221</v>
      </c>
      <c r="M639" s="1">
        <v>2015</v>
      </c>
      <c r="N639" s="1" t="s">
        <v>517</v>
      </c>
      <c r="O639" s="1" t="s">
        <v>136</v>
      </c>
      <c r="P639" s="11">
        <v>43258</v>
      </c>
      <c r="Q639" s="9" t="s">
        <v>1476</v>
      </c>
      <c r="S639" s="19" t="s">
        <v>516</v>
      </c>
      <c r="T639" s="4" t="s">
        <v>516</v>
      </c>
      <c r="U639" s="4" t="s">
        <v>516</v>
      </c>
      <c r="V639" s="4" t="s">
        <v>516</v>
      </c>
      <c r="W639" s="1">
        <v>10</v>
      </c>
      <c r="X639" s="8" t="s">
        <v>281</v>
      </c>
      <c r="Y639" s="6" t="str">
        <f>VLOOKUP(X639,Spp!A:B,2,FALSE)</f>
        <v>Prionurus laticlavius</v>
      </c>
      <c r="Z639" s="7">
        <f t="shared" si="63"/>
        <v>3</v>
      </c>
      <c r="AE639" s="2">
        <v>3</v>
      </c>
      <c r="AU639" s="2">
        <f>VLOOKUP(Y639,Spp!B:C,2,FALSE)</f>
        <v>0.19800000000000001</v>
      </c>
      <c r="AV639" s="2">
        <f>VLOOKUP(Y639,Spp!B:D,3,FALSE)</f>
        <v>2.504</v>
      </c>
      <c r="AW639" s="2">
        <f t="shared" si="64"/>
        <v>1880.3046787357275</v>
      </c>
      <c r="AX639" s="2">
        <f t="shared" si="65"/>
        <v>37.606093574714549</v>
      </c>
      <c r="AY639" s="2">
        <f t="shared" si="66"/>
        <v>376.06093574714549</v>
      </c>
      <c r="AZ639" s="2">
        <f t="shared" si="67"/>
        <v>0.3760609357471455</v>
      </c>
      <c r="BA639" s="2">
        <f t="shared" si="68"/>
        <v>0.3</v>
      </c>
      <c r="BB639" s="2">
        <f t="shared" si="69"/>
        <v>0.06</v>
      </c>
      <c r="BC639" s="2">
        <f>VLOOKUP(Y639,Spp!B:H,7,FALSE)</f>
        <v>2.7</v>
      </c>
      <c r="BD639" s="5" t="str">
        <f>VLOOKUP(Y639,GFQuimbayo!B:C,2,FALSE)</f>
        <v>HM</v>
      </c>
      <c r="BE639" s="5" t="str">
        <f>VLOOKUP(BD639,GFQuimbayo!E:F,2,FALSE)</f>
        <v>Macroalgae feeders</v>
      </c>
      <c r="BF639" s="2" t="str">
        <f>VLOOKUP(Y639,Spp!B:L,11,FALSE)</f>
        <v>LC</v>
      </c>
    </row>
    <row r="640" spans="1:58">
      <c r="A640" s="1" t="s">
        <v>242</v>
      </c>
      <c r="B640" s="1" t="s">
        <v>41</v>
      </c>
      <c r="C640" s="1" t="s">
        <v>42</v>
      </c>
      <c r="D640" s="1" t="s">
        <v>42</v>
      </c>
      <c r="E640" s="1" t="s">
        <v>1483</v>
      </c>
      <c r="F640" s="1" t="s">
        <v>245</v>
      </c>
      <c r="G640" s="22" t="s">
        <v>1482</v>
      </c>
      <c r="H640" s="22">
        <v>2</v>
      </c>
      <c r="I640" s="9">
        <v>2</v>
      </c>
      <c r="K640" s="1">
        <v>50</v>
      </c>
      <c r="L640" s="11">
        <v>42221</v>
      </c>
      <c r="M640" s="1">
        <v>2015</v>
      </c>
      <c r="N640" s="1" t="s">
        <v>517</v>
      </c>
      <c r="O640" s="1" t="s">
        <v>136</v>
      </c>
      <c r="P640" s="11">
        <v>43258</v>
      </c>
      <c r="Q640" s="9" t="s">
        <v>1476</v>
      </c>
      <c r="S640" s="19" t="s">
        <v>516</v>
      </c>
      <c r="T640" s="4" t="s">
        <v>516</v>
      </c>
      <c r="U640" s="4" t="s">
        <v>516</v>
      </c>
      <c r="V640" s="4" t="s">
        <v>516</v>
      </c>
      <c r="W640" s="1">
        <v>10</v>
      </c>
      <c r="X640" s="8" t="s">
        <v>64</v>
      </c>
      <c r="Y640" s="6" t="str">
        <f>VLOOKUP(X640,Spp!A:B,2,FALSE)</f>
        <v>Johnrandallia nigrirostris</v>
      </c>
      <c r="Z640" s="7">
        <f t="shared" si="63"/>
        <v>2</v>
      </c>
      <c r="AC640" s="2">
        <v>2</v>
      </c>
      <c r="AU640" s="2">
        <f>VLOOKUP(Y640,Spp!B:C,2,FALSE)</f>
        <v>2.5600000000000001E-2</v>
      </c>
      <c r="AV640" s="2">
        <f>VLOOKUP(Y640,Spp!B:D,3,FALSE)</f>
        <v>3.0005999999999999</v>
      </c>
      <c r="AW640" s="2">
        <f t="shared" si="64"/>
        <v>100.15165860417849</v>
      </c>
      <c r="AX640" s="2">
        <f t="shared" si="65"/>
        <v>2.0030331720835699</v>
      </c>
      <c r="AY640" s="2">
        <f t="shared" si="66"/>
        <v>20.030331720835697</v>
      </c>
      <c r="AZ640" s="2">
        <f t="shared" si="67"/>
        <v>2.0030331720835699E-2</v>
      </c>
      <c r="BA640" s="2">
        <f t="shared" si="68"/>
        <v>0.2</v>
      </c>
      <c r="BB640" s="2">
        <f t="shared" si="69"/>
        <v>0.04</v>
      </c>
      <c r="BC640" s="2">
        <f>VLOOKUP(Y640,Spp!B:H,7,FALSE)</f>
        <v>3</v>
      </c>
      <c r="BD640" s="5" t="str">
        <f>VLOOKUP(Y640,GFQuimbayo!B:C,2,FALSE)</f>
        <v>IN</v>
      </c>
      <c r="BE640" s="5" t="str">
        <f>VLOOKUP(BD640,GFQuimbayo!E:F,2,FALSE)</f>
        <v>Invertebrivores</v>
      </c>
      <c r="BF640" s="2" t="str">
        <f>VLOOKUP(Y640,Spp!B:L,11,FALSE)</f>
        <v>LC</v>
      </c>
    </row>
    <row r="641" spans="1:58">
      <c r="A641" s="1" t="s">
        <v>242</v>
      </c>
      <c r="B641" s="1" t="s">
        <v>41</v>
      </c>
      <c r="C641" s="1" t="s">
        <v>42</v>
      </c>
      <c r="D641" s="1" t="s">
        <v>42</v>
      </c>
      <c r="E641" s="1" t="s">
        <v>1483</v>
      </c>
      <c r="F641" s="1" t="s">
        <v>245</v>
      </c>
      <c r="G641" s="22" t="s">
        <v>1482</v>
      </c>
      <c r="H641" s="22">
        <v>2</v>
      </c>
      <c r="I641" s="9">
        <v>2</v>
      </c>
      <c r="K641" s="1">
        <v>50</v>
      </c>
      <c r="L641" s="11">
        <v>42221</v>
      </c>
      <c r="M641" s="1">
        <v>2015</v>
      </c>
      <c r="N641" s="1" t="s">
        <v>517</v>
      </c>
      <c r="O641" s="1" t="s">
        <v>136</v>
      </c>
      <c r="P641" s="11">
        <v>43258</v>
      </c>
      <c r="Q641" s="9" t="s">
        <v>1476</v>
      </c>
      <c r="S641" s="19" t="s">
        <v>516</v>
      </c>
      <c r="T641" s="4" t="s">
        <v>516</v>
      </c>
      <c r="U641" s="4" t="s">
        <v>516</v>
      </c>
      <c r="V641" s="4" t="s">
        <v>516</v>
      </c>
      <c r="W641" s="1">
        <v>10</v>
      </c>
      <c r="X641" s="8" t="s">
        <v>109</v>
      </c>
      <c r="Y641" s="6" t="str">
        <f>VLOOKUP(X641,Spp!A:B,2,FALSE)</f>
        <v>Chromis atrilobata</v>
      </c>
      <c r="Z641" s="7">
        <f t="shared" si="63"/>
        <v>2</v>
      </c>
      <c r="AA641" s="2">
        <v>2</v>
      </c>
      <c r="AU641" s="2">
        <f>VLOOKUP(Y641,Spp!B:C,2,FALSE)</f>
        <v>5.2300000000000003E-3</v>
      </c>
      <c r="AV641" s="2">
        <f>VLOOKUP(Y641,Spp!B:D,3,FALSE)</f>
        <v>3.41655</v>
      </c>
      <c r="AW641" s="2">
        <f t="shared" si="64"/>
        <v>0.23939419833041373</v>
      </c>
      <c r="AX641" s="2">
        <f t="shared" si="65"/>
        <v>4.7878839666082749E-3</v>
      </c>
      <c r="AY641" s="2">
        <f t="shared" si="66"/>
        <v>4.7878839666082751E-2</v>
      </c>
      <c r="AZ641" s="2">
        <f t="shared" si="67"/>
        <v>4.7878839666082749E-5</v>
      </c>
      <c r="BA641" s="2">
        <f t="shared" si="68"/>
        <v>0.2</v>
      </c>
      <c r="BB641" s="2">
        <f t="shared" si="69"/>
        <v>0.04</v>
      </c>
      <c r="BC641" s="2">
        <f>VLOOKUP(Y641,Spp!B:H,7,FALSE)</f>
        <v>3.4</v>
      </c>
      <c r="BD641" s="5" t="str">
        <f>VLOOKUP(Y641,GFQuimbayo!B:C,2,FALSE)</f>
        <v>PK</v>
      </c>
      <c r="BE641" s="5" t="str">
        <f>VLOOKUP(BD641,GFQuimbayo!E:F,2,FALSE)</f>
        <v>Planktivores</v>
      </c>
      <c r="BF641" s="2" t="str">
        <f>VLOOKUP(Y641,Spp!B:L,11,FALSE)</f>
        <v>LC</v>
      </c>
    </row>
    <row r="642" spans="1:58">
      <c r="A642" s="1" t="s">
        <v>242</v>
      </c>
      <c r="B642" s="1" t="s">
        <v>41</v>
      </c>
      <c r="C642" s="1" t="s">
        <v>42</v>
      </c>
      <c r="D642" s="1" t="s">
        <v>42</v>
      </c>
      <c r="E642" s="1" t="s">
        <v>1483</v>
      </c>
      <c r="F642" s="1" t="s">
        <v>245</v>
      </c>
      <c r="G642" s="22" t="s">
        <v>1482</v>
      </c>
      <c r="H642" s="22">
        <v>2</v>
      </c>
      <c r="I642" s="9">
        <v>2</v>
      </c>
      <c r="K642" s="1">
        <v>50</v>
      </c>
      <c r="L642" s="11">
        <v>42221</v>
      </c>
      <c r="M642" s="1">
        <v>2015</v>
      </c>
      <c r="N642" s="1" t="s">
        <v>517</v>
      </c>
      <c r="O642" s="1" t="s">
        <v>136</v>
      </c>
      <c r="P642" s="11">
        <v>43258</v>
      </c>
      <c r="Q642" s="9" t="s">
        <v>1476</v>
      </c>
      <c r="S642" s="19" t="s">
        <v>516</v>
      </c>
      <c r="T642" s="4" t="s">
        <v>516</v>
      </c>
      <c r="U642" s="4" t="s">
        <v>516</v>
      </c>
      <c r="V642" s="4" t="s">
        <v>516</v>
      </c>
      <c r="W642" s="1">
        <v>10</v>
      </c>
      <c r="X642" s="8" t="s">
        <v>80</v>
      </c>
      <c r="Y642" s="6" t="str">
        <f>VLOOKUP(X642,Spp!A:B,2,FALSE)</f>
        <v>Sufflamen verres</v>
      </c>
      <c r="Z642" s="7">
        <f t="shared" si="63"/>
        <v>3</v>
      </c>
      <c r="AC642" s="2">
        <v>3</v>
      </c>
      <c r="AU642" s="2">
        <f>VLOOKUP(Y642,Spp!B:C,2,FALSE)</f>
        <v>2.4899999999999999E-2</v>
      </c>
      <c r="AV642" s="2">
        <f>VLOOKUP(Y642,Spp!B:D,3,FALSE)</f>
        <v>3.0129999999999999</v>
      </c>
      <c r="AW642" s="2">
        <f t="shared" si="64"/>
        <v>150.76845034363441</v>
      </c>
      <c r="AX642" s="2">
        <f t="shared" si="65"/>
        <v>3.0153690068726884</v>
      </c>
      <c r="AY642" s="2">
        <f t="shared" si="66"/>
        <v>30.153690068726885</v>
      </c>
      <c r="AZ642" s="2">
        <f t="shared" si="67"/>
        <v>3.0153690068726886E-2</v>
      </c>
      <c r="BA642" s="2">
        <f t="shared" si="68"/>
        <v>0.3</v>
      </c>
      <c r="BB642" s="2">
        <f t="shared" si="69"/>
        <v>0.06</v>
      </c>
      <c r="BC642" s="2">
        <f>VLOOKUP(Y642,Spp!B:H,7,FALSE)</f>
        <v>3.3</v>
      </c>
      <c r="BD642" s="5" t="str">
        <f>VLOOKUP(Y642,GFQuimbayo!B:C,2,FALSE)</f>
        <v>IN</v>
      </c>
      <c r="BE642" s="5" t="str">
        <f>VLOOKUP(BD642,GFQuimbayo!E:F,2,FALSE)</f>
        <v>Invertebrivores</v>
      </c>
      <c r="BF642" s="2" t="str">
        <f>VLOOKUP(Y642,Spp!B:L,11,FALSE)</f>
        <v>LC</v>
      </c>
    </row>
    <row r="643" spans="1:58">
      <c r="A643" s="1" t="s">
        <v>242</v>
      </c>
      <c r="B643" s="1" t="s">
        <v>41</v>
      </c>
      <c r="C643" s="1" t="s">
        <v>42</v>
      </c>
      <c r="D643" s="1" t="s">
        <v>42</v>
      </c>
      <c r="E643" s="1" t="s">
        <v>1483</v>
      </c>
      <c r="F643" s="1" t="s">
        <v>245</v>
      </c>
      <c r="G643" s="22" t="s">
        <v>1482</v>
      </c>
      <c r="H643" s="22">
        <v>2</v>
      </c>
      <c r="I643" s="9">
        <v>2</v>
      </c>
      <c r="K643" s="1">
        <v>50</v>
      </c>
      <c r="L643" s="11">
        <v>42221</v>
      </c>
      <c r="M643" s="1">
        <v>2015</v>
      </c>
      <c r="N643" s="1" t="s">
        <v>517</v>
      </c>
      <c r="O643" s="1" t="s">
        <v>136</v>
      </c>
      <c r="P643" s="11">
        <v>43258</v>
      </c>
      <c r="Q643" s="9" t="s">
        <v>1476</v>
      </c>
      <c r="S643" s="19" t="s">
        <v>516</v>
      </c>
      <c r="T643" s="4" t="s">
        <v>516</v>
      </c>
      <c r="U643" s="4" t="s">
        <v>516</v>
      </c>
      <c r="V643" s="4" t="s">
        <v>516</v>
      </c>
      <c r="W643" s="1">
        <v>10</v>
      </c>
      <c r="X643" s="8" t="s">
        <v>87</v>
      </c>
      <c r="Y643" s="6" t="str">
        <f>VLOOKUP(X643,Spp!A:B,2,FALSE)</f>
        <v>Stegastes acapulcoensis</v>
      </c>
      <c r="Z643" s="7">
        <f t="shared" ref="Z643:Z706" si="70">SUM(AA643:AT643)</f>
        <v>7</v>
      </c>
      <c r="AC643" s="2">
        <v>7</v>
      </c>
      <c r="AU643" s="2">
        <f>VLOOKUP(Y643,Spp!B:C,2,FALSE)</f>
        <v>3.49E-2</v>
      </c>
      <c r="AV643" s="2">
        <f>VLOOKUP(Y643,Spp!B:D,3,FALSE)</f>
        <v>2.9108999999999998</v>
      </c>
      <c r="AW643" s="2">
        <f t="shared" si="64"/>
        <v>380.99460312436338</v>
      </c>
      <c r="AX643" s="2">
        <f t="shared" si="65"/>
        <v>7.6198920624872679</v>
      </c>
      <c r="AY643" s="2">
        <f t="shared" si="66"/>
        <v>76.198920624872684</v>
      </c>
      <c r="AZ643" s="2">
        <f t="shared" si="67"/>
        <v>7.6198920624872685E-2</v>
      </c>
      <c r="BA643" s="2">
        <f t="shared" si="68"/>
        <v>0.7</v>
      </c>
      <c r="BB643" s="2">
        <f t="shared" si="69"/>
        <v>0.14000000000000001</v>
      </c>
      <c r="BC643" s="2">
        <f>VLOOKUP(Y643,Spp!B:H,7,FALSE)</f>
        <v>2</v>
      </c>
      <c r="BD643" s="5" t="str">
        <f>VLOOKUP(Y643,GFQuimbayo!B:C,2,FALSE)</f>
        <v>HD</v>
      </c>
      <c r="BE643" s="5" t="str">
        <f>VLOOKUP(BD643,GFQuimbayo!E:F,2,FALSE)</f>
        <v>Detritivores</v>
      </c>
      <c r="BF643" s="2" t="str">
        <f>VLOOKUP(Y643,Spp!B:L,11,FALSE)</f>
        <v>LC</v>
      </c>
    </row>
    <row r="644" spans="1:58">
      <c r="A644" s="1" t="s">
        <v>242</v>
      </c>
      <c r="B644" s="1" t="s">
        <v>41</v>
      </c>
      <c r="C644" s="1" t="s">
        <v>42</v>
      </c>
      <c r="D644" s="1" t="s">
        <v>42</v>
      </c>
      <c r="E644" s="1" t="s">
        <v>1483</v>
      </c>
      <c r="F644" s="1" t="s">
        <v>245</v>
      </c>
      <c r="G644" s="22" t="s">
        <v>1482</v>
      </c>
      <c r="H644" s="22">
        <v>3</v>
      </c>
      <c r="I644" s="9">
        <v>3</v>
      </c>
      <c r="K644" s="1">
        <v>50</v>
      </c>
      <c r="L644" s="11">
        <v>42221</v>
      </c>
      <c r="M644" s="1">
        <v>2015</v>
      </c>
      <c r="N644" s="1" t="s">
        <v>517</v>
      </c>
      <c r="O644" s="1" t="s">
        <v>136</v>
      </c>
      <c r="P644" s="11">
        <v>43258</v>
      </c>
      <c r="Q644" s="9" t="s">
        <v>1476</v>
      </c>
      <c r="S644" s="19" t="s">
        <v>516</v>
      </c>
      <c r="T644" s="4" t="s">
        <v>516</v>
      </c>
      <c r="U644" s="4" t="s">
        <v>516</v>
      </c>
      <c r="V644" s="4" t="s">
        <v>516</v>
      </c>
      <c r="W644" s="1">
        <v>10</v>
      </c>
      <c r="X644" s="8" t="s">
        <v>266</v>
      </c>
      <c r="Y644" s="6" t="str">
        <f>VLOOKUP(X644,Spp!A:B,2,FALSE)</f>
        <v>Halichoeres dispilus</v>
      </c>
      <c r="Z644" s="7">
        <f t="shared" si="70"/>
        <v>1</v>
      </c>
      <c r="AB644" s="2">
        <v>1</v>
      </c>
      <c r="AU644" s="2">
        <f>VLOOKUP(Y644,Spp!B:C,2,FALSE)</f>
        <v>1.26E-2</v>
      </c>
      <c r="AV644" s="2">
        <f>VLOOKUP(Y644,Spp!B:D,3,FALSE)</f>
        <v>3.0672999999999999</v>
      </c>
      <c r="AW644" s="2">
        <f t="shared" ref="AW644:AW707" si="71">((AU644*$AA$2^AV644)*AA644)+((AU644*$AB$2^AV644)*AB644)+((AU644*$AC$2^AV644)*AC644)+((AU644*$AD$2^AV644)*AD644)+((AU644*$AE$2^AV644)*AE644)+((AU644*$AF$2^AV644)*AF644)+((AU644*$AG$2^AV644)*AG644)+((AU644*$AH$2^AV644)*AH644)+((AU644*$AI$2^AV644)*AI644)+((AU644*$AJ$2^AV644)*AJ644)+((AU644*$AK$2^AV644)*AK644)+((AU644*$AL$2^AV644)*AL644)+((AU644*$AM$2^AV644)*AM644)+((AU644*$AN$2^AV644)*AN644)+((AU644*$AO$2^AV644)*AO644)+((AU644*$AP$2^AV644)*AP644)+((AU644*$AQ$2^AV644)*AQ644)+((AU644*$AR$2^AV644)*AR644)+((AU644*$AS$2^AV644)*AS644)+((AU644*$AT$2^AV644)*AT644)</f>
        <v>6.0875978967715536</v>
      </c>
      <c r="AX644" s="2">
        <f t="shared" ref="AX644:AX707" si="72">AW644/K644</f>
        <v>0.12175195793543107</v>
      </c>
      <c r="AY644" s="2">
        <f t="shared" ref="AY644:AY707" si="73">AX644*10</f>
        <v>1.2175195793543108</v>
      </c>
      <c r="AZ644" s="2">
        <f t="shared" ref="AZ644:AZ707" si="74">AY644/1000</f>
        <v>1.2175195793543109E-3</v>
      </c>
      <c r="BA644" s="2">
        <f t="shared" ref="BA644:BA707" si="75">Z644/W644</f>
        <v>0.1</v>
      </c>
      <c r="BB644" s="2">
        <f t="shared" si="69"/>
        <v>0.02</v>
      </c>
      <c r="BC644" s="2">
        <f>VLOOKUP(Y644,Spp!B:H,7,FALSE)</f>
        <v>3.9</v>
      </c>
      <c r="BD644" s="5" t="str">
        <f>VLOOKUP(Y644,GFQuimbayo!B:C,2,FALSE)</f>
        <v>IN</v>
      </c>
      <c r="BE644" s="5" t="str">
        <f>VLOOKUP(BD644,GFQuimbayo!E:F,2,FALSE)</f>
        <v>Invertebrivores</v>
      </c>
      <c r="BF644" s="2" t="str">
        <f>VLOOKUP(Y644,Spp!B:L,11,FALSE)</f>
        <v>LC</v>
      </c>
    </row>
    <row r="645" spans="1:58">
      <c r="A645" s="1" t="s">
        <v>242</v>
      </c>
      <c r="B645" s="1" t="s">
        <v>41</v>
      </c>
      <c r="C645" s="1" t="s">
        <v>42</v>
      </c>
      <c r="D645" s="1" t="s">
        <v>42</v>
      </c>
      <c r="E645" s="1" t="s">
        <v>1483</v>
      </c>
      <c r="F645" s="1" t="s">
        <v>245</v>
      </c>
      <c r="G645" s="22" t="s">
        <v>1482</v>
      </c>
      <c r="H645" s="22">
        <v>3</v>
      </c>
      <c r="I645" s="9">
        <v>3</v>
      </c>
      <c r="K645" s="1">
        <v>50</v>
      </c>
      <c r="L645" s="11">
        <v>42221</v>
      </c>
      <c r="M645" s="1">
        <v>2015</v>
      </c>
      <c r="N645" s="1" t="s">
        <v>517</v>
      </c>
      <c r="O645" s="1" t="s">
        <v>136</v>
      </c>
      <c r="P645" s="11">
        <v>43258</v>
      </c>
      <c r="Q645" s="9" t="s">
        <v>1476</v>
      </c>
      <c r="S645" s="19" t="s">
        <v>516</v>
      </c>
      <c r="T645" s="4" t="s">
        <v>516</v>
      </c>
      <c r="U645" s="4" t="s">
        <v>516</v>
      </c>
      <c r="V645" s="4" t="s">
        <v>516</v>
      </c>
      <c r="W645" s="1">
        <v>10</v>
      </c>
      <c r="X645" s="8" t="s">
        <v>87</v>
      </c>
      <c r="Y645" s="6" t="str">
        <f>VLOOKUP(X645,Spp!A:B,2,FALSE)</f>
        <v>Stegastes acapulcoensis</v>
      </c>
      <c r="Z645" s="7">
        <f t="shared" si="70"/>
        <v>10</v>
      </c>
      <c r="AC645" s="2">
        <v>10</v>
      </c>
      <c r="AU645" s="2">
        <f>VLOOKUP(Y645,Spp!B:C,2,FALSE)</f>
        <v>3.49E-2</v>
      </c>
      <c r="AV645" s="2">
        <f>VLOOKUP(Y645,Spp!B:D,3,FALSE)</f>
        <v>2.9108999999999998</v>
      </c>
      <c r="AW645" s="2">
        <f t="shared" si="71"/>
        <v>544.27800446337631</v>
      </c>
      <c r="AX645" s="2">
        <f t="shared" si="72"/>
        <v>10.885560089267527</v>
      </c>
      <c r="AY645" s="2">
        <f t="shared" si="73"/>
        <v>108.85560089267527</v>
      </c>
      <c r="AZ645" s="2">
        <f t="shared" si="74"/>
        <v>0.10885560089267526</v>
      </c>
      <c r="BA645" s="2">
        <f t="shared" si="75"/>
        <v>1</v>
      </c>
      <c r="BB645" s="2">
        <f t="shared" si="69"/>
        <v>0.2</v>
      </c>
      <c r="BC645" s="2">
        <f>VLOOKUP(Y645,Spp!B:H,7,FALSE)</f>
        <v>2</v>
      </c>
      <c r="BD645" s="5" t="str">
        <f>VLOOKUP(Y645,GFQuimbayo!B:C,2,FALSE)</f>
        <v>HD</v>
      </c>
      <c r="BE645" s="5" t="str">
        <f>VLOOKUP(BD645,GFQuimbayo!E:F,2,FALSE)</f>
        <v>Detritivores</v>
      </c>
      <c r="BF645" s="2" t="str">
        <f>VLOOKUP(Y645,Spp!B:L,11,FALSE)</f>
        <v>LC</v>
      </c>
    </row>
    <row r="646" spans="1:58">
      <c r="A646" s="1" t="s">
        <v>242</v>
      </c>
      <c r="B646" s="1" t="s">
        <v>41</v>
      </c>
      <c r="C646" s="1" t="s">
        <v>42</v>
      </c>
      <c r="D646" s="1" t="s">
        <v>42</v>
      </c>
      <c r="E646" s="1" t="s">
        <v>1483</v>
      </c>
      <c r="F646" s="1" t="s">
        <v>245</v>
      </c>
      <c r="G646" s="22" t="s">
        <v>1482</v>
      </c>
      <c r="H646" s="22">
        <v>3</v>
      </c>
      <c r="I646" s="9">
        <v>3</v>
      </c>
      <c r="K646" s="1">
        <v>50</v>
      </c>
      <c r="L646" s="11">
        <v>42221</v>
      </c>
      <c r="M646" s="1">
        <v>2015</v>
      </c>
      <c r="N646" s="1" t="s">
        <v>517</v>
      </c>
      <c r="O646" s="1" t="s">
        <v>136</v>
      </c>
      <c r="P646" s="11">
        <v>43258</v>
      </c>
      <c r="Q646" s="9" t="s">
        <v>1476</v>
      </c>
      <c r="S646" s="19" t="s">
        <v>516</v>
      </c>
      <c r="T646" s="4" t="s">
        <v>516</v>
      </c>
      <c r="U646" s="4" t="s">
        <v>516</v>
      </c>
      <c r="V646" s="4" t="s">
        <v>516</v>
      </c>
      <c r="W646" s="1">
        <v>10</v>
      </c>
      <c r="X646" s="8" t="s">
        <v>257</v>
      </c>
      <c r="Y646" s="6" t="str">
        <f>VLOOKUP(X646,Spp!A:B,2,FALSE)</f>
        <v>Acanthurus xanthopterus</v>
      </c>
      <c r="Z646" s="7">
        <f t="shared" si="70"/>
        <v>2</v>
      </c>
      <c r="AE646" s="2">
        <v>2</v>
      </c>
      <c r="AU646" s="2">
        <f>VLOOKUP(Y646,Spp!B:C,2,FALSE)</f>
        <v>2.673E-2</v>
      </c>
      <c r="AV646" s="2">
        <f>VLOOKUP(Y646,Spp!B:D,3,FALSE)</f>
        <v>2.9844900000000001</v>
      </c>
      <c r="AW646" s="2">
        <f t="shared" si="71"/>
        <v>794.63361142397594</v>
      </c>
      <c r="AX646" s="2">
        <f t="shared" si="72"/>
        <v>15.892672228479519</v>
      </c>
      <c r="AY646" s="2">
        <f t="shared" si="73"/>
        <v>158.92672228479518</v>
      </c>
      <c r="AZ646" s="2">
        <f t="shared" si="74"/>
        <v>0.15892672228479518</v>
      </c>
      <c r="BA646" s="2">
        <f t="shared" si="75"/>
        <v>0.2</v>
      </c>
      <c r="BB646" s="2">
        <f t="shared" si="69"/>
        <v>0.04</v>
      </c>
      <c r="BC646" s="2">
        <f>VLOOKUP(Y646,Spp!B:H,7,FALSE)</f>
        <v>2.9</v>
      </c>
      <c r="BD646" s="5" t="str">
        <f>VLOOKUP(Y646,GFQuimbayo!B:C,2,FALSE)</f>
        <v>HD</v>
      </c>
      <c r="BE646" s="5" t="str">
        <f>VLOOKUP(BD646,GFQuimbayo!E:F,2,FALSE)</f>
        <v>Detritivores</v>
      </c>
      <c r="BF646" s="2" t="str">
        <f>VLOOKUP(Y646,Spp!B:L,11,FALSE)</f>
        <v>LC</v>
      </c>
    </row>
    <row r="647" spans="1:58">
      <c r="A647" s="1" t="s">
        <v>242</v>
      </c>
      <c r="B647" s="1" t="s">
        <v>41</v>
      </c>
      <c r="C647" s="1" t="s">
        <v>42</v>
      </c>
      <c r="D647" s="1" t="s">
        <v>42</v>
      </c>
      <c r="E647" s="1" t="s">
        <v>1483</v>
      </c>
      <c r="F647" s="1" t="s">
        <v>245</v>
      </c>
      <c r="G647" s="22" t="s">
        <v>1482</v>
      </c>
      <c r="H647" s="22">
        <v>3</v>
      </c>
      <c r="I647" s="9">
        <v>3</v>
      </c>
      <c r="K647" s="1">
        <v>50</v>
      </c>
      <c r="L647" s="11">
        <v>42221</v>
      </c>
      <c r="M647" s="1">
        <v>2015</v>
      </c>
      <c r="N647" s="1" t="s">
        <v>517</v>
      </c>
      <c r="O647" s="1" t="s">
        <v>136</v>
      </c>
      <c r="P647" s="11">
        <v>43258</v>
      </c>
      <c r="Q647" s="9" t="s">
        <v>1476</v>
      </c>
      <c r="S647" s="19" t="s">
        <v>516</v>
      </c>
      <c r="T647" s="4" t="s">
        <v>516</v>
      </c>
      <c r="U647" s="4" t="s">
        <v>516</v>
      </c>
      <c r="V647" s="4" t="s">
        <v>516</v>
      </c>
      <c r="W647" s="1">
        <v>10</v>
      </c>
      <c r="X647" s="8" t="s">
        <v>281</v>
      </c>
      <c r="Y647" s="6" t="str">
        <f>VLOOKUP(X647,Spp!A:B,2,FALSE)</f>
        <v>Prionurus laticlavius</v>
      </c>
      <c r="Z647" s="7">
        <f t="shared" si="70"/>
        <v>8</v>
      </c>
      <c r="AE647" s="2">
        <v>8</v>
      </c>
      <c r="AU647" s="2">
        <f>VLOOKUP(Y647,Spp!B:C,2,FALSE)</f>
        <v>0.19800000000000001</v>
      </c>
      <c r="AV647" s="2">
        <f>VLOOKUP(Y647,Spp!B:D,3,FALSE)</f>
        <v>2.504</v>
      </c>
      <c r="AW647" s="2">
        <f t="shared" si="71"/>
        <v>5014.1458099619404</v>
      </c>
      <c r="AX647" s="2">
        <f t="shared" si="72"/>
        <v>100.28291619923881</v>
      </c>
      <c r="AY647" s="2">
        <f t="shared" si="73"/>
        <v>1002.8291619923881</v>
      </c>
      <c r="AZ647" s="2">
        <f t="shared" si="74"/>
        <v>1.0028291619923881</v>
      </c>
      <c r="BA647" s="2">
        <f t="shared" si="75"/>
        <v>0.8</v>
      </c>
      <c r="BB647" s="2">
        <f t="shared" si="69"/>
        <v>0.16</v>
      </c>
      <c r="BC647" s="2">
        <f>VLOOKUP(Y647,Spp!B:H,7,FALSE)</f>
        <v>2.7</v>
      </c>
      <c r="BD647" s="5" t="str">
        <f>VLOOKUP(Y647,GFQuimbayo!B:C,2,FALSE)</f>
        <v>HM</v>
      </c>
      <c r="BE647" s="5" t="str">
        <f>VLOOKUP(BD647,GFQuimbayo!E:F,2,FALSE)</f>
        <v>Macroalgae feeders</v>
      </c>
      <c r="BF647" s="2" t="str">
        <f>VLOOKUP(Y647,Spp!B:L,11,FALSE)</f>
        <v>LC</v>
      </c>
    </row>
    <row r="648" spans="1:58">
      <c r="A648" s="1" t="s">
        <v>242</v>
      </c>
      <c r="B648" s="1" t="s">
        <v>41</v>
      </c>
      <c r="C648" s="1" t="s">
        <v>42</v>
      </c>
      <c r="D648" s="1" t="s">
        <v>42</v>
      </c>
      <c r="E648" s="1" t="s">
        <v>1483</v>
      </c>
      <c r="F648" s="1" t="s">
        <v>245</v>
      </c>
      <c r="G648" s="22" t="s">
        <v>1482</v>
      </c>
      <c r="H648" s="22">
        <v>3</v>
      </c>
      <c r="I648" s="9">
        <v>3</v>
      </c>
      <c r="K648" s="1">
        <v>50</v>
      </c>
      <c r="L648" s="11">
        <v>42221</v>
      </c>
      <c r="M648" s="1">
        <v>2015</v>
      </c>
      <c r="N648" s="1" t="s">
        <v>517</v>
      </c>
      <c r="O648" s="1" t="s">
        <v>136</v>
      </c>
      <c r="P648" s="11">
        <v>43258</v>
      </c>
      <c r="Q648" s="9" t="s">
        <v>1476</v>
      </c>
      <c r="S648" s="19" t="s">
        <v>516</v>
      </c>
      <c r="T648" s="4" t="s">
        <v>516</v>
      </c>
      <c r="U648" s="4" t="s">
        <v>516</v>
      </c>
      <c r="V648" s="4" t="s">
        <v>516</v>
      </c>
      <c r="W648" s="1">
        <v>10</v>
      </c>
      <c r="X648" s="8" t="s">
        <v>89</v>
      </c>
      <c r="Y648" s="6" t="str">
        <f>VLOOKUP(X648,Spp!A:B,2,FALSE)</f>
        <v>Lutjanus argentiventris</v>
      </c>
      <c r="Z648" s="7">
        <f t="shared" si="70"/>
        <v>2</v>
      </c>
      <c r="AD648" s="2">
        <v>2</v>
      </c>
      <c r="AU648" s="2">
        <f>VLOOKUP(Y648,Spp!B:C,2,FALSE)</f>
        <v>1.7299999999999999E-2</v>
      </c>
      <c r="AV648" s="2">
        <f>VLOOKUP(Y648,Spp!B:D,3,FALSE)</f>
        <v>3</v>
      </c>
      <c r="AW648" s="2">
        <f t="shared" si="71"/>
        <v>185.43437499999999</v>
      </c>
      <c r="AX648" s="2">
        <f t="shared" si="72"/>
        <v>3.7086874999999999</v>
      </c>
      <c r="AY648" s="2">
        <f t="shared" si="73"/>
        <v>37.086874999999999</v>
      </c>
      <c r="AZ648" s="2">
        <f t="shared" si="74"/>
        <v>3.7086874999999998E-2</v>
      </c>
      <c r="BA648" s="2">
        <f t="shared" si="75"/>
        <v>0.2</v>
      </c>
      <c r="BB648" s="2">
        <f t="shared" si="69"/>
        <v>0.04</v>
      </c>
      <c r="BC648" s="2">
        <f>VLOOKUP(Y648,Spp!B:H,7,FALSE)</f>
        <v>4</v>
      </c>
      <c r="BD648" s="5" t="str">
        <f>VLOOKUP(Y648,GFQuimbayo!B:C,2,FALSE)</f>
        <v>PS</v>
      </c>
      <c r="BE648" s="5" t="str">
        <f>VLOOKUP(BD648,GFQuimbayo!E:F,2,FALSE)</f>
        <v>Piscivores</v>
      </c>
      <c r="BF648" s="2" t="str">
        <f>VLOOKUP(Y648,Spp!B:L,11,FALSE)</f>
        <v>LC</v>
      </c>
    </row>
    <row r="649" spans="1:58">
      <c r="A649" s="1" t="s">
        <v>242</v>
      </c>
      <c r="B649" s="1" t="s">
        <v>41</v>
      </c>
      <c r="C649" s="1" t="s">
        <v>42</v>
      </c>
      <c r="D649" s="1" t="s">
        <v>42</v>
      </c>
      <c r="E649" s="1" t="s">
        <v>1483</v>
      </c>
      <c r="F649" s="1" t="s">
        <v>245</v>
      </c>
      <c r="G649" s="22" t="s">
        <v>1482</v>
      </c>
      <c r="H649" s="22">
        <v>3</v>
      </c>
      <c r="I649" s="9">
        <v>3</v>
      </c>
      <c r="K649" s="1">
        <v>50</v>
      </c>
      <c r="L649" s="11">
        <v>42221</v>
      </c>
      <c r="M649" s="1">
        <v>2015</v>
      </c>
      <c r="N649" s="1" t="s">
        <v>517</v>
      </c>
      <c r="O649" s="1" t="s">
        <v>136</v>
      </c>
      <c r="P649" s="11">
        <v>43258</v>
      </c>
      <c r="Q649" s="9" t="s">
        <v>1476</v>
      </c>
      <c r="S649" s="19" t="s">
        <v>516</v>
      </c>
      <c r="T649" s="4" t="s">
        <v>516</v>
      </c>
      <c r="U649" s="4" t="s">
        <v>516</v>
      </c>
      <c r="V649" s="4" t="s">
        <v>516</v>
      </c>
      <c r="W649" s="1">
        <v>10</v>
      </c>
      <c r="X649" s="8" t="s">
        <v>72</v>
      </c>
      <c r="Y649" s="6" t="str">
        <f>VLOOKUP(X649,Spp!A:B,2,FALSE)</f>
        <v>Scarus ghobban</v>
      </c>
      <c r="Z649" s="7">
        <f t="shared" si="70"/>
        <v>18</v>
      </c>
      <c r="AB649" s="2">
        <v>15</v>
      </c>
      <c r="AC649" s="2">
        <v>2</v>
      </c>
      <c r="AD649" s="2">
        <v>1</v>
      </c>
      <c r="AU649" s="2">
        <f>VLOOKUP(Y649,Spp!B:C,2,FALSE)</f>
        <v>2.3300000000000001E-2</v>
      </c>
      <c r="AV649" s="2">
        <f>VLOOKUP(Y649,Spp!B:D,3,FALSE)</f>
        <v>2.919</v>
      </c>
      <c r="AW649" s="2">
        <f t="shared" si="71"/>
        <v>298.45269997081522</v>
      </c>
      <c r="AX649" s="2">
        <f t="shared" si="72"/>
        <v>5.9690539994163041</v>
      </c>
      <c r="AY649" s="2">
        <f t="shared" si="73"/>
        <v>59.690539994163039</v>
      </c>
      <c r="AZ649" s="2">
        <f t="shared" si="74"/>
        <v>5.9690539994163037E-2</v>
      </c>
      <c r="BA649" s="2">
        <f t="shared" si="75"/>
        <v>1.8</v>
      </c>
      <c r="BB649" s="2">
        <f t="shared" si="69"/>
        <v>0.36</v>
      </c>
      <c r="BC649" s="2">
        <f>VLOOKUP(Y649,Spp!B:H,7,FALSE)</f>
        <v>2</v>
      </c>
      <c r="BD649" s="5" t="str">
        <f>VLOOKUP(Y649,GFQuimbayo!B:C,2,FALSE)</f>
        <v>HM</v>
      </c>
      <c r="BE649" s="5" t="str">
        <f>VLOOKUP(BD649,GFQuimbayo!E:F,2,FALSE)</f>
        <v>Macroalgae feeders</v>
      </c>
      <c r="BF649" s="2" t="str">
        <f>VLOOKUP(Y649,Spp!B:L,11,FALSE)</f>
        <v>LC</v>
      </c>
    </row>
    <row r="650" spans="1:58">
      <c r="A650" s="1" t="s">
        <v>242</v>
      </c>
      <c r="B650" s="1" t="s">
        <v>41</v>
      </c>
      <c r="C650" s="1" t="s">
        <v>42</v>
      </c>
      <c r="D650" s="1" t="s">
        <v>42</v>
      </c>
      <c r="E650" s="1" t="s">
        <v>1483</v>
      </c>
      <c r="F650" s="1" t="s">
        <v>245</v>
      </c>
      <c r="G650" s="22" t="s">
        <v>1482</v>
      </c>
      <c r="H650" s="22">
        <v>3</v>
      </c>
      <c r="I650" s="9">
        <v>3</v>
      </c>
      <c r="K650" s="1">
        <v>50</v>
      </c>
      <c r="L650" s="11">
        <v>42221</v>
      </c>
      <c r="M650" s="1">
        <v>2015</v>
      </c>
      <c r="N650" s="1" t="s">
        <v>517</v>
      </c>
      <c r="O650" s="1" t="s">
        <v>136</v>
      </c>
      <c r="P650" s="11">
        <v>43258</v>
      </c>
      <c r="Q650" s="9" t="s">
        <v>1476</v>
      </c>
      <c r="S650" s="19" t="s">
        <v>516</v>
      </c>
      <c r="T650" s="4" t="s">
        <v>516</v>
      </c>
      <c r="U650" s="4" t="s">
        <v>516</v>
      </c>
      <c r="V650" s="4" t="s">
        <v>516</v>
      </c>
      <c r="W650" s="1">
        <v>10</v>
      </c>
      <c r="X650" s="8" t="s">
        <v>109</v>
      </c>
      <c r="Y650" s="6" t="str">
        <f>VLOOKUP(X650,Spp!A:B,2,FALSE)</f>
        <v>Chromis atrilobata</v>
      </c>
      <c r="Z650" s="7">
        <f t="shared" si="70"/>
        <v>7</v>
      </c>
      <c r="AB650" s="2">
        <v>7</v>
      </c>
      <c r="AU650" s="2">
        <f>VLOOKUP(Y650,Spp!B:C,2,FALSE)</f>
        <v>5.2300000000000003E-3</v>
      </c>
      <c r="AV650" s="2">
        <f>VLOOKUP(Y650,Spp!B:D,3,FALSE)</f>
        <v>3.41655</v>
      </c>
      <c r="AW650" s="2">
        <f t="shared" si="71"/>
        <v>35.751172399134674</v>
      </c>
      <c r="AX650" s="2">
        <f t="shared" si="72"/>
        <v>0.71502344798269346</v>
      </c>
      <c r="AY650" s="2">
        <f t="shared" si="73"/>
        <v>7.1502344798269348</v>
      </c>
      <c r="AZ650" s="2">
        <f t="shared" si="74"/>
        <v>7.1502344798269352E-3</v>
      </c>
      <c r="BA650" s="2">
        <f t="shared" si="75"/>
        <v>0.7</v>
      </c>
      <c r="BB650" s="2">
        <f t="shared" si="69"/>
        <v>0.14000000000000001</v>
      </c>
      <c r="BC650" s="2">
        <f>VLOOKUP(Y650,Spp!B:H,7,FALSE)</f>
        <v>3.4</v>
      </c>
      <c r="BD650" s="5" t="str">
        <f>VLOOKUP(Y650,GFQuimbayo!B:C,2,FALSE)</f>
        <v>PK</v>
      </c>
      <c r="BE650" s="5" t="str">
        <f>VLOOKUP(BD650,GFQuimbayo!E:F,2,FALSE)</f>
        <v>Planktivores</v>
      </c>
      <c r="BF650" s="2" t="str">
        <f>VLOOKUP(Y650,Spp!B:L,11,FALSE)</f>
        <v>LC</v>
      </c>
    </row>
    <row r="651" spans="1:58">
      <c r="A651" s="1" t="s">
        <v>242</v>
      </c>
      <c r="B651" s="1" t="s">
        <v>41</v>
      </c>
      <c r="C651" s="1" t="s">
        <v>42</v>
      </c>
      <c r="D651" s="1" t="s">
        <v>42</v>
      </c>
      <c r="E651" s="1" t="s">
        <v>1483</v>
      </c>
      <c r="F651" s="1" t="s">
        <v>245</v>
      </c>
      <c r="G651" s="22" t="s">
        <v>1482</v>
      </c>
      <c r="H651" s="22">
        <v>3</v>
      </c>
      <c r="I651" s="9">
        <v>3</v>
      </c>
      <c r="K651" s="1">
        <v>50</v>
      </c>
      <c r="L651" s="11">
        <v>42221</v>
      </c>
      <c r="M651" s="1">
        <v>2015</v>
      </c>
      <c r="N651" s="1" t="s">
        <v>517</v>
      </c>
      <c r="O651" s="1" t="s">
        <v>136</v>
      </c>
      <c r="P651" s="11">
        <v>43258</v>
      </c>
      <c r="Q651" s="9" t="s">
        <v>1476</v>
      </c>
      <c r="S651" s="19" t="s">
        <v>516</v>
      </c>
      <c r="T651" s="4" t="s">
        <v>516</v>
      </c>
      <c r="U651" s="4" t="s">
        <v>516</v>
      </c>
      <c r="V651" s="4" t="s">
        <v>516</v>
      </c>
      <c r="W651" s="1">
        <v>10</v>
      </c>
      <c r="X651" s="8" t="s">
        <v>80</v>
      </c>
      <c r="Y651" s="6" t="str">
        <f>VLOOKUP(X651,Spp!A:B,2,FALSE)</f>
        <v>Sufflamen verres</v>
      </c>
      <c r="Z651" s="7">
        <f t="shared" si="70"/>
        <v>6</v>
      </c>
      <c r="AC651" s="2">
        <v>6</v>
      </c>
      <c r="AU651" s="2">
        <f>VLOOKUP(Y651,Spp!B:C,2,FALSE)</f>
        <v>2.4899999999999999E-2</v>
      </c>
      <c r="AV651" s="2">
        <f>VLOOKUP(Y651,Spp!B:D,3,FALSE)</f>
        <v>3.0129999999999999</v>
      </c>
      <c r="AW651" s="2">
        <f t="shared" si="71"/>
        <v>301.53690068726883</v>
      </c>
      <c r="AX651" s="2">
        <f t="shared" si="72"/>
        <v>6.0307380137453768</v>
      </c>
      <c r="AY651" s="2">
        <f t="shared" si="73"/>
        <v>60.307380137453769</v>
      </c>
      <c r="AZ651" s="2">
        <f t="shared" si="74"/>
        <v>6.0307380137453771E-2</v>
      </c>
      <c r="BA651" s="2">
        <f t="shared" si="75"/>
        <v>0.6</v>
      </c>
      <c r="BB651" s="2">
        <f t="shared" si="69"/>
        <v>0.12</v>
      </c>
      <c r="BC651" s="2">
        <f>VLOOKUP(Y651,Spp!B:H,7,FALSE)</f>
        <v>3.3</v>
      </c>
      <c r="BD651" s="5" t="str">
        <f>VLOOKUP(Y651,GFQuimbayo!B:C,2,FALSE)</f>
        <v>IN</v>
      </c>
      <c r="BE651" s="5" t="str">
        <f>VLOOKUP(BD651,GFQuimbayo!E:F,2,FALSE)</f>
        <v>Invertebrivores</v>
      </c>
      <c r="BF651" s="2" t="str">
        <f>VLOOKUP(Y651,Spp!B:L,11,FALSE)</f>
        <v>LC</v>
      </c>
    </row>
    <row r="652" spans="1:58">
      <c r="A652" s="1" t="s">
        <v>242</v>
      </c>
      <c r="B652" s="1" t="s">
        <v>41</v>
      </c>
      <c r="C652" s="1" t="s">
        <v>42</v>
      </c>
      <c r="D652" s="1" t="s">
        <v>42</v>
      </c>
      <c r="E652" s="1" t="s">
        <v>1483</v>
      </c>
      <c r="F652" s="1" t="s">
        <v>245</v>
      </c>
      <c r="G652" s="22" t="s">
        <v>1482</v>
      </c>
      <c r="H652" s="22">
        <v>3</v>
      </c>
      <c r="I652" s="9">
        <v>3</v>
      </c>
      <c r="K652" s="1">
        <v>50</v>
      </c>
      <c r="L652" s="11">
        <v>42221</v>
      </c>
      <c r="M652" s="1">
        <v>2015</v>
      </c>
      <c r="N652" s="1" t="s">
        <v>517</v>
      </c>
      <c r="O652" s="1" t="s">
        <v>136</v>
      </c>
      <c r="P652" s="11">
        <v>43258</v>
      </c>
      <c r="Q652" s="9" t="s">
        <v>1476</v>
      </c>
      <c r="S652" s="19" t="s">
        <v>516</v>
      </c>
      <c r="T652" s="4" t="s">
        <v>516</v>
      </c>
      <c r="U652" s="4" t="s">
        <v>516</v>
      </c>
      <c r="V652" s="4" t="s">
        <v>516</v>
      </c>
      <c r="W652" s="1">
        <v>10</v>
      </c>
      <c r="X652" s="8" t="s">
        <v>107</v>
      </c>
      <c r="Y652" s="6" t="str">
        <f>VLOOKUP(X652,Spp!A:B,2,FALSE)</f>
        <v>Thalassoma lucasanum</v>
      </c>
      <c r="Z652" s="7">
        <f t="shared" si="70"/>
        <v>30</v>
      </c>
      <c r="AB652" s="2">
        <v>30</v>
      </c>
      <c r="AU652" s="2">
        <f>VLOOKUP(Y652,Spp!B:C,2,FALSE)</f>
        <v>1.261E-2</v>
      </c>
      <c r="AV652" s="2">
        <f>VLOOKUP(Y652,Spp!B:D,3,FALSE)</f>
        <v>2.8782999999999999</v>
      </c>
      <c r="AW652" s="2">
        <f t="shared" si="71"/>
        <v>124.88928398378518</v>
      </c>
      <c r="AX652" s="2">
        <f t="shared" si="72"/>
        <v>2.4977856796757036</v>
      </c>
      <c r="AY652" s="2">
        <f t="shared" si="73"/>
        <v>24.977856796757038</v>
      </c>
      <c r="AZ652" s="2">
        <f t="shared" si="74"/>
        <v>2.4977856796757038E-2</v>
      </c>
      <c r="BA652" s="2">
        <f t="shared" si="75"/>
        <v>3</v>
      </c>
      <c r="BB652" s="2">
        <f t="shared" si="69"/>
        <v>0.6</v>
      </c>
      <c r="BC652" s="2">
        <f>VLOOKUP(Y652,Spp!B:H,7,FALSE)</f>
        <v>3.5</v>
      </c>
      <c r="BD652" s="5" t="str">
        <f>VLOOKUP(Y652,GFQuimbayo!B:C,2,FALSE)</f>
        <v>IN</v>
      </c>
      <c r="BE652" s="5" t="str">
        <f>VLOOKUP(BD652,GFQuimbayo!E:F,2,FALSE)</f>
        <v>Invertebrivores</v>
      </c>
      <c r="BF652" s="2" t="str">
        <f>VLOOKUP(Y652,Spp!B:L,11,FALSE)</f>
        <v>LC</v>
      </c>
    </row>
    <row r="653" spans="1:58">
      <c r="A653" s="1" t="s">
        <v>242</v>
      </c>
      <c r="B653" s="1" t="s">
        <v>41</v>
      </c>
      <c r="C653" s="1" t="s">
        <v>42</v>
      </c>
      <c r="D653" s="1" t="s">
        <v>42</v>
      </c>
      <c r="E653" s="1" t="s">
        <v>1483</v>
      </c>
      <c r="F653" s="1" t="s">
        <v>245</v>
      </c>
      <c r="G653" s="22" t="s">
        <v>1482</v>
      </c>
      <c r="H653" s="22">
        <v>3</v>
      </c>
      <c r="I653" s="9">
        <v>3</v>
      </c>
      <c r="K653" s="1">
        <v>50</v>
      </c>
      <c r="L653" s="11">
        <v>42221</v>
      </c>
      <c r="M653" s="1">
        <v>2015</v>
      </c>
      <c r="N653" s="1" t="s">
        <v>517</v>
      </c>
      <c r="O653" s="1" t="s">
        <v>136</v>
      </c>
      <c r="P653" s="11">
        <v>43258</v>
      </c>
      <c r="Q653" s="9" t="s">
        <v>1476</v>
      </c>
      <c r="S653" s="19" t="s">
        <v>516</v>
      </c>
      <c r="T653" s="4" t="s">
        <v>516</v>
      </c>
      <c r="U653" s="4" t="s">
        <v>516</v>
      </c>
      <c r="V653" s="4" t="s">
        <v>516</v>
      </c>
      <c r="W653" s="1">
        <v>10</v>
      </c>
      <c r="X653" s="8" t="s">
        <v>66</v>
      </c>
      <c r="Y653" s="6" t="str">
        <f>VLOOKUP(X653,Spp!A:B,2,FALSE)</f>
        <v>Kyphosus elegans</v>
      </c>
      <c r="Z653" s="7">
        <f t="shared" si="70"/>
        <v>1</v>
      </c>
      <c r="AD653" s="2">
        <v>1</v>
      </c>
      <c r="AU653" s="2">
        <f>VLOOKUP(Y653,Spp!B:C,2,FALSE)</f>
        <v>2.18E-2</v>
      </c>
      <c r="AV653" s="2">
        <f>VLOOKUP(Y653,Spp!B:D,3,FALSE)</f>
        <v>3.0053000000000001</v>
      </c>
      <c r="AW653" s="2">
        <f t="shared" si="71"/>
        <v>118.62022441260498</v>
      </c>
      <c r="AX653" s="2">
        <f t="shared" si="72"/>
        <v>2.3724044882520996</v>
      </c>
      <c r="AY653" s="2">
        <f t="shared" si="73"/>
        <v>23.724044882520996</v>
      </c>
      <c r="AZ653" s="2">
        <f t="shared" si="74"/>
        <v>2.3724044882520997E-2</v>
      </c>
      <c r="BA653" s="2">
        <f t="shared" si="75"/>
        <v>0.1</v>
      </c>
      <c r="BB653" s="2">
        <f t="shared" si="69"/>
        <v>0.02</v>
      </c>
      <c r="BC653" s="2">
        <f>VLOOKUP(Y653,Spp!B:H,7,FALSE)</f>
        <v>2.9</v>
      </c>
      <c r="BD653" s="5" t="str">
        <f>VLOOKUP(Y653,GFQuimbayo!B:C,2,FALSE)</f>
        <v>HM</v>
      </c>
      <c r="BE653" s="5" t="str">
        <f>VLOOKUP(BD653,GFQuimbayo!E:F,2,FALSE)</f>
        <v>Macroalgae feeders</v>
      </c>
      <c r="BF653" s="2" t="str">
        <f>VLOOKUP(Y653,Spp!B:L,11,FALSE)</f>
        <v>LC</v>
      </c>
    </row>
    <row r="654" spans="1:58">
      <c r="A654" s="1" t="s">
        <v>242</v>
      </c>
      <c r="B654" s="1" t="s">
        <v>41</v>
      </c>
      <c r="C654" s="1" t="s">
        <v>42</v>
      </c>
      <c r="D654" s="1" t="s">
        <v>42</v>
      </c>
      <c r="E654" s="1" t="s">
        <v>1483</v>
      </c>
      <c r="F654" s="1" t="s">
        <v>245</v>
      </c>
      <c r="G654" s="22" t="s">
        <v>1482</v>
      </c>
      <c r="H654" s="22">
        <v>3</v>
      </c>
      <c r="I654" s="9">
        <v>3</v>
      </c>
      <c r="K654" s="1">
        <v>50</v>
      </c>
      <c r="L654" s="11">
        <v>42221</v>
      </c>
      <c r="M654" s="1">
        <v>2015</v>
      </c>
      <c r="N654" s="1" t="s">
        <v>517</v>
      </c>
      <c r="O654" s="1" t="s">
        <v>136</v>
      </c>
      <c r="P654" s="11">
        <v>43258</v>
      </c>
      <c r="Q654" s="9" t="s">
        <v>1476</v>
      </c>
      <c r="S654" s="19" t="s">
        <v>516</v>
      </c>
      <c r="T654" s="4" t="s">
        <v>516</v>
      </c>
      <c r="U654" s="4" t="s">
        <v>516</v>
      </c>
      <c r="V654" s="4" t="s">
        <v>516</v>
      </c>
      <c r="W654" s="1">
        <v>10</v>
      </c>
      <c r="X654" s="8" t="s">
        <v>272</v>
      </c>
      <c r="Y654" s="6" t="str">
        <f>VLOOKUP(X654,Spp!A:B,2,FALSE)</f>
        <v>Kyphosus analogus</v>
      </c>
      <c r="Z654" s="7">
        <f t="shared" si="70"/>
        <v>4</v>
      </c>
      <c r="AD654" s="2">
        <v>4</v>
      </c>
      <c r="AU654" s="2">
        <f>VLOOKUP(Y654,Spp!B:C,2,FALSE)</f>
        <v>2.18E-2</v>
      </c>
      <c r="AV654" s="2">
        <f>VLOOKUP(Y654,Spp!B:D,3,FALSE)</f>
        <v>3.0053000000000001</v>
      </c>
      <c r="AW654" s="2">
        <f t="shared" si="71"/>
        <v>474.48089765041993</v>
      </c>
      <c r="AX654" s="2">
        <f t="shared" si="72"/>
        <v>9.4896179530083984</v>
      </c>
      <c r="AY654" s="2">
        <f t="shared" si="73"/>
        <v>94.896179530083984</v>
      </c>
      <c r="AZ654" s="2">
        <f t="shared" si="74"/>
        <v>9.4896179530083988E-2</v>
      </c>
      <c r="BA654" s="2">
        <f t="shared" si="75"/>
        <v>0.4</v>
      </c>
      <c r="BB654" s="2">
        <f t="shared" si="69"/>
        <v>0.08</v>
      </c>
      <c r="BC654" s="2">
        <f>VLOOKUP(Y654,Spp!B:H,7,FALSE)</f>
        <v>2</v>
      </c>
      <c r="BD654" s="5" t="str">
        <f>VLOOKUP(Y654,GFQuimbayo!B:C,2,FALSE)</f>
        <v>HM</v>
      </c>
      <c r="BE654" s="5" t="str">
        <f>VLOOKUP(BD654,GFQuimbayo!E:F,2,FALSE)</f>
        <v>Macroalgae feeders</v>
      </c>
      <c r="BF654" s="2" t="str">
        <f>VLOOKUP(Y654,Spp!B:L,11,FALSE)</f>
        <v>LC</v>
      </c>
    </row>
    <row r="655" spans="1:58">
      <c r="A655" s="1" t="s">
        <v>242</v>
      </c>
      <c r="B655" s="1" t="s">
        <v>41</v>
      </c>
      <c r="C655" s="1" t="s">
        <v>42</v>
      </c>
      <c r="D655" s="1" t="s">
        <v>42</v>
      </c>
      <c r="E655" s="1" t="s">
        <v>1483</v>
      </c>
      <c r="F655" s="1" t="s">
        <v>245</v>
      </c>
      <c r="G655" s="22" t="s">
        <v>1482</v>
      </c>
      <c r="H655" s="22">
        <v>3</v>
      </c>
      <c r="I655" s="9">
        <v>3</v>
      </c>
      <c r="K655" s="1">
        <v>50</v>
      </c>
      <c r="L655" s="11">
        <v>42221</v>
      </c>
      <c r="M655" s="1">
        <v>2015</v>
      </c>
      <c r="N655" s="1" t="s">
        <v>517</v>
      </c>
      <c r="O655" s="1" t="s">
        <v>136</v>
      </c>
      <c r="P655" s="11">
        <v>43258</v>
      </c>
      <c r="Q655" s="9" t="s">
        <v>1476</v>
      </c>
      <c r="S655" s="19" t="s">
        <v>516</v>
      </c>
      <c r="T655" s="4" t="s">
        <v>516</v>
      </c>
      <c r="U655" s="4" t="s">
        <v>516</v>
      </c>
      <c r="V655" s="4" t="s">
        <v>516</v>
      </c>
      <c r="W655" s="1">
        <v>10</v>
      </c>
      <c r="X655" s="8" t="s">
        <v>99</v>
      </c>
      <c r="Y655" s="6" t="str">
        <f>VLOOKUP(X655,Spp!A:B,2,FALSE)</f>
        <v>Abudefduf troschelii</v>
      </c>
      <c r="Z655" s="7">
        <f t="shared" si="70"/>
        <v>32</v>
      </c>
      <c r="AC655" s="2">
        <v>32</v>
      </c>
      <c r="AU655" s="2">
        <f>VLOOKUP(Y655,Spp!B:C,2,FALSE)</f>
        <v>1.6E-2</v>
      </c>
      <c r="AV655" s="2">
        <f>VLOOKUP(Y655,Spp!B:D,3,FALSE)</f>
        <v>3.0516000000000001</v>
      </c>
      <c r="AW655" s="2">
        <f t="shared" si="71"/>
        <v>1139.2015223945557</v>
      </c>
      <c r="AX655" s="2">
        <f t="shared" si="72"/>
        <v>22.784030447891112</v>
      </c>
      <c r="AY655" s="2">
        <f t="shared" si="73"/>
        <v>227.84030447891112</v>
      </c>
      <c r="AZ655" s="2">
        <f t="shared" si="74"/>
        <v>0.22784030447891113</v>
      </c>
      <c r="BA655" s="2">
        <f t="shared" si="75"/>
        <v>3.2</v>
      </c>
      <c r="BB655" s="2">
        <f t="shared" si="69"/>
        <v>0.64</v>
      </c>
      <c r="BC655" s="2">
        <f>VLOOKUP(Y655,Spp!B:H,7,FALSE)</f>
        <v>3</v>
      </c>
      <c r="BD655" s="5" t="str">
        <f>VLOOKUP(Y655,GFQuimbayo!B:C,2,FALSE)</f>
        <v>PK</v>
      </c>
      <c r="BE655" s="5" t="str">
        <f>VLOOKUP(BD655,GFQuimbayo!E:F,2,FALSE)</f>
        <v>Planktivores</v>
      </c>
      <c r="BF655" s="2" t="str">
        <f>VLOOKUP(Y655,Spp!B:L,11,FALSE)</f>
        <v>LC</v>
      </c>
    </row>
    <row r="656" spans="1:58">
      <c r="A656" s="1" t="s">
        <v>242</v>
      </c>
      <c r="B656" s="1" t="s">
        <v>41</v>
      </c>
      <c r="C656" s="1" t="s">
        <v>42</v>
      </c>
      <c r="D656" s="1" t="s">
        <v>42</v>
      </c>
      <c r="E656" s="1" t="s">
        <v>1483</v>
      </c>
      <c r="F656" s="1" t="s">
        <v>245</v>
      </c>
      <c r="G656" s="22" t="s">
        <v>1482</v>
      </c>
      <c r="H656" s="22">
        <v>3</v>
      </c>
      <c r="I656" s="9">
        <v>3</v>
      </c>
      <c r="K656" s="1">
        <v>50</v>
      </c>
      <c r="L656" s="11">
        <v>42221</v>
      </c>
      <c r="M656" s="1">
        <v>2015</v>
      </c>
      <c r="N656" s="1" t="s">
        <v>517</v>
      </c>
      <c r="O656" s="1" t="s">
        <v>136</v>
      </c>
      <c r="P656" s="11">
        <v>43258</v>
      </c>
      <c r="Q656" s="9" t="s">
        <v>1476</v>
      </c>
      <c r="S656" s="19" t="s">
        <v>516</v>
      </c>
      <c r="T656" s="4" t="s">
        <v>516</v>
      </c>
      <c r="U656" s="4" t="s">
        <v>516</v>
      </c>
      <c r="V656" s="4" t="s">
        <v>516</v>
      </c>
      <c r="W656" s="1">
        <v>10</v>
      </c>
      <c r="X656" s="8" t="s">
        <v>101</v>
      </c>
      <c r="Y656" s="6" t="str">
        <f>VLOOKUP(X656,Spp!A:B,2,FALSE)</f>
        <v>Caranx caballus</v>
      </c>
      <c r="Z656" s="7">
        <f t="shared" si="70"/>
        <v>3</v>
      </c>
      <c r="AD656" s="2">
        <v>3</v>
      </c>
      <c r="AU656" s="2">
        <f>VLOOKUP(Y656,Spp!B:C,2,FALSE)</f>
        <v>2.5000000000000001E-2</v>
      </c>
      <c r="AV656" s="2">
        <f>VLOOKUP(Y656,Spp!B:D,3,FALSE)</f>
        <v>3</v>
      </c>
      <c r="AW656" s="2">
        <f t="shared" si="71"/>
        <v>401.953125</v>
      </c>
      <c r="AX656" s="2">
        <f t="shared" si="72"/>
        <v>8.0390625</v>
      </c>
      <c r="AY656" s="2">
        <f t="shared" si="73"/>
        <v>80.390625</v>
      </c>
      <c r="AZ656" s="2">
        <f t="shared" si="74"/>
        <v>8.0390624999999993E-2</v>
      </c>
      <c r="BA656" s="2">
        <f t="shared" si="75"/>
        <v>0.3</v>
      </c>
      <c r="BB656" s="2">
        <f t="shared" si="69"/>
        <v>0.06</v>
      </c>
      <c r="BC656" s="2">
        <f>VLOOKUP(Y656,Spp!B:H,7,FALSE)</f>
        <v>4</v>
      </c>
      <c r="BD656" s="5" t="str">
        <f>VLOOKUP(Y656,GFQuimbayo!B:C,2,FALSE)</f>
        <v>PS</v>
      </c>
      <c r="BE656" s="5" t="str">
        <f>VLOOKUP(BD656,GFQuimbayo!E:F,2,FALSE)</f>
        <v>Piscivores</v>
      </c>
      <c r="BF656" s="2" t="str">
        <f>VLOOKUP(Y656,Spp!B:L,11,FALSE)</f>
        <v>LC</v>
      </c>
    </row>
    <row r="657" spans="1:58">
      <c r="A657" s="1" t="s">
        <v>242</v>
      </c>
      <c r="B657" s="1" t="s">
        <v>41</v>
      </c>
      <c r="C657" s="1" t="s">
        <v>135</v>
      </c>
      <c r="D657" s="1" t="s">
        <v>1446</v>
      </c>
      <c r="E657" s="1" t="s">
        <v>1485</v>
      </c>
      <c r="F657" s="1" t="s">
        <v>245</v>
      </c>
      <c r="G657" s="22" t="s">
        <v>1482</v>
      </c>
      <c r="H657" s="19">
        <v>1</v>
      </c>
      <c r="I657" s="9">
        <v>1</v>
      </c>
      <c r="K657" s="1">
        <v>50</v>
      </c>
      <c r="L657" s="18">
        <v>42221</v>
      </c>
      <c r="M657" s="1">
        <v>2015</v>
      </c>
      <c r="N657" s="1" t="s">
        <v>517</v>
      </c>
      <c r="O657" s="1" t="s">
        <v>136</v>
      </c>
      <c r="P657" s="11">
        <v>43258</v>
      </c>
      <c r="Q657" s="9" t="s">
        <v>1474</v>
      </c>
      <c r="S657" s="19" t="s">
        <v>516</v>
      </c>
      <c r="T657" s="4" t="s">
        <v>516</v>
      </c>
      <c r="U657" s="4" t="s">
        <v>516</v>
      </c>
      <c r="V657" s="4" t="s">
        <v>516</v>
      </c>
      <c r="W657" s="1">
        <v>10</v>
      </c>
      <c r="X657" s="8" t="s">
        <v>107</v>
      </c>
      <c r="Y657" s="6" t="str">
        <f>VLOOKUP(X657,Spp!A:B,2,FALSE)</f>
        <v>Thalassoma lucasanum</v>
      </c>
      <c r="Z657" s="7">
        <f t="shared" si="70"/>
        <v>294</v>
      </c>
      <c r="AA657" s="2">
        <v>112</v>
      </c>
      <c r="AB657" s="2">
        <v>180</v>
      </c>
      <c r="AC657" s="2">
        <v>2</v>
      </c>
      <c r="AU657" s="2">
        <f>VLOOKUP(Y657,Spp!B:C,2,FALSE)</f>
        <v>1.261E-2</v>
      </c>
      <c r="AV657" s="2">
        <f>VLOOKUP(Y657,Spp!B:D,3,FALSE)</f>
        <v>2.8782999999999999</v>
      </c>
      <c r="AW657" s="2">
        <f t="shared" si="71"/>
        <v>805.29737382181702</v>
      </c>
      <c r="AX657" s="2">
        <f t="shared" si="72"/>
        <v>16.105947476436342</v>
      </c>
      <c r="AY657" s="2">
        <f t="shared" si="73"/>
        <v>161.05947476436342</v>
      </c>
      <c r="AZ657" s="2">
        <f t="shared" si="74"/>
        <v>0.16105947476436341</v>
      </c>
      <c r="BA657" s="2">
        <f t="shared" si="75"/>
        <v>29.4</v>
      </c>
      <c r="BB657" s="2">
        <f t="shared" si="69"/>
        <v>5.88</v>
      </c>
      <c r="BC657" s="2">
        <f>VLOOKUP(Y657,Spp!B:H,7,FALSE)</f>
        <v>3.5</v>
      </c>
      <c r="BD657" s="5" t="str">
        <f>VLOOKUP(Y657,GFQuimbayo!B:C,2,FALSE)</f>
        <v>IN</v>
      </c>
      <c r="BE657" s="5" t="str">
        <f>VLOOKUP(BD657,GFQuimbayo!E:F,2,FALSE)</f>
        <v>Invertebrivores</v>
      </c>
      <c r="BF657" s="2" t="str">
        <f>VLOOKUP(Y657,Spp!B:L,11,FALSE)</f>
        <v>LC</v>
      </c>
    </row>
    <row r="658" spans="1:58">
      <c r="A658" s="1" t="s">
        <v>242</v>
      </c>
      <c r="B658" s="1" t="s">
        <v>41</v>
      </c>
      <c r="C658" s="1" t="s">
        <v>135</v>
      </c>
      <c r="D658" s="1" t="s">
        <v>1446</v>
      </c>
      <c r="E658" s="1" t="s">
        <v>1485</v>
      </c>
      <c r="F658" s="1" t="s">
        <v>245</v>
      </c>
      <c r="G658" s="22" t="s">
        <v>1482</v>
      </c>
      <c r="H658" s="19">
        <v>1</v>
      </c>
      <c r="I658" s="9">
        <v>1</v>
      </c>
      <c r="K658" s="1">
        <v>50</v>
      </c>
      <c r="L658" s="18">
        <v>42221</v>
      </c>
      <c r="M658" s="1">
        <v>2015</v>
      </c>
      <c r="N658" s="1" t="s">
        <v>517</v>
      </c>
      <c r="O658" s="1" t="s">
        <v>136</v>
      </c>
      <c r="P658" s="11">
        <v>43258</v>
      </c>
      <c r="Q658" s="9" t="s">
        <v>1474</v>
      </c>
      <c r="S658" s="19" t="s">
        <v>516</v>
      </c>
      <c r="T658" s="4" t="s">
        <v>516</v>
      </c>
      <c r="U658" s="4" t="s">
        <v>516</v>
      </c>
      <c r="V658" s="4" t="s">
        <v>516</v>
      </c>
      <c r="W658" s="1">
        <v>10</v>
      </c>
      <c r="X658" s="8" t="s">
        <v>57</v>
      </c>
      <c r="Y658" s="6" t="str">
        <f>VLOOKUP(X658,Spp!A:B,2,FALSE)</f>
        <v>Serranus psittacinus</v>
      </c>
      <c r="Z658" s="7">
        <f t="shared" si="70"/>
        <v>2</v>
      </c>
      <c r="AA658" s="2">
        <v>1</v>
      </c>
      <c r="AB658" s="2">
        <v>1</v>
      </c>
      <c r="AU658" s="2">
        <f>VLOOKUP(Y658,Spp!B:C,2,FALSE)</f>
        <v>1.9300000000000001E-2</v>
      </c>
      <c r="AV658" s="2">
        <f>VLOOKUP(Y658,Spp!B:D,3,FALSE)</f>
        <v>2.8511000000000002</v>
      </c>
      <c r="AW658" s="2">
        <f t="shared" si="71"/>
        <v>6.2948678416106176</v>
      </c>
      <c r="AX658" s="2">
        <f t="shared" si="72"/>
        <v>0.12589735683221234</v>
      </c>
      <c r="AY658" s="2">
        <f t="shared" si="73"/>
        <v>1.2589735683221235</v>
      </c>
      <c r="AZ658" s="2">
        <f t="shared" si="74"/>
        <v>1.2589735683221236E-3</v>
      </c>
      <c r="BA658" s="2">
        <f t="shared" si="75"/>
        <v>0.2</v>
      </c>
      <c r="BB658" s="2">
        <f t="shared" si="69"/>
        <v>0.04</v>
      </c>
      <c r="BC658" s="2">
        <f>VLOOKUP(Y658,Spp!B:H,7,FALSE)</f>
        <v>3.6</v>
      </c>
      <c r="BD658" s="5" t="str">
        <f>VLOOKUP(Y658,GFQuimbayo!B:C,2,FALSE)</f>
        <v>PS</v>
      </c>
      <c r="BE658" s="5" t="str">
        <f>VLOOKUP(BD658,GFQuimbayo!E:F,2,FALSE)</f>
        <v>Piscivores</v>
      </c>
      <c r="BF658" s="2" t="str">
        <f>VLOOKUP(Y658,Spp!B:L,11,FALSE)</f>
        <v>LC</v>
      </c>
    </row>
    <row r="659" spans="1:58">
      <c r="A659" s="1" t="s">
        <v>242</v>
      </c>
      <c r="B659" s="1" t="s">
        <v>41</v>
      </c>
      <c r="C659" s="1" t="s">
        <v>135</v>
      </c>
      <c r="D659" s="1" t="s">
        <v>1446</v>
      </c>
      <c r="E659" s="1" t="s">
        <v>1485</v>
      </c>
      <c r="F659" s="1" t="s">
        <v>245</v>
      </c>
      <c r="G659" s="22" t="s">
        <v>1482</v>
      </c>
      <c r="H659" s="19">
        <v>1</v>
      </c>
      <c r="I659" s="9">
        <v>1</v>
      </c>
      <c r="K659" s="1">
        <v>50</v>
      </c>
      <c r="L659" s="18">
        <v>42221</v>
      </c>
      <c r="M659" s="1">
        <v>2015</v>
      </c>
      <c r="N659" s="1" t="s">
        <v>517</v>
      </c>
      <c r="O659" s="1" t="s">
        <v>136</v>
      </c>
      <c r="P659" s="11">
        <v>43258</v>
      </c>
      <c r="Q659" s="9" t="s">
        <v>1474</v>
      </c>
      <c r="S659" s="19" t="s">
        <v>516</v>
      </c>
      <c r="T659" s="4" t="s">
        <v>516</v>
      </c>
      <c r="U659" s="4" t="s">
        <v>516</v>
      </c>
      <c r="V659" s="4" t="s">
        <v>516</v>
      </c>
      <c r="W659" s="1">
        <v>10</v>
      </c>
      <c r="X659" s="8" t="s">
        <v>266</v>
      </c>
      <c r="Y659" s="6" t="str">
        <f>VLOOKUP(X659,Spp!A:B,2,FALSE)</f>
        <v>Halichoeres dispilus</v>
      </c>
      <c r="Z659" s="7">
        <f t="shared" si="70"/>
        <v>11</v>
      </c>
      <c r="AB659" s="1">
        <v>11</v>
      </c>
      <c r="AU659" s="2">
        <f>VLOOKUP(Y659,Spp!B:C,2,FALSE)</f>
        <v>1.26E-2</v>
      </c>
      <c r="AV659" s="2">
        <f>VLOOKUP(Y659,Spp!B:D,3,FALSE)</f>
        <v>3.0672999999999999</v>
      </c>
      <c r="AW659" s="2">
        <f t="shared" si="71"/>
        <v>66.963576864487095</v>
      </c>
      <c r="AX659" s="2">
        <f t="shared" si="72"/>
        <v>1.3392715372897419</v>
      </c>
      <c r="AY659" s="2">
        <f t="shared" si="73"/>
        <v>13.392715372897419</v>
      </c>
      <c r="AZ659" s="2">
        <f t="shared" si="74"/>
        <v>1.3392715372897419E-2</v>
      </c>
      <c r="BA659" s="2">
        <f t="shared" si="75"/>
        <v>1.1000000000000001</v>
      </c>
      <c r="BB659" s="2">
        <f t="shared" si="69"/>
        <v>0.22</v>
      </c>
      <c r="BC659" s="2">
        <f>VLOOKUP(Y659,Spp!B:H,7,FALSE)</f>
        <v>3.9</v>
      </c>
      <c r="BD659" s="5" t="str">
        <f>VLOOKUP(Y659,GFQuimbayo!B:C,2,FALSE)</f>
        <v>IN</v>
      </c>
      <c r="BE659" s="5" t="str">
        <f>VLOOKUP(BD659,GFQuimbayo!E:F,2,FALSE)</f>
        <v>Invertebrivores</v>
      </c>
      <c r="BF659" s="2" t="str">
        <f>VLOOKUP(Y659,Spp!B:L,11,FALSE)</f>
        <v>LC</v>
      </c>
    </row>
    <row r="660" spans="1:58">
      <c r="A660" s="1" t="s">
        <v>242</v>
      </c>
      <c r="B660" s="1" t="s">
        <v>41</v>
      </c>
      <c r="C660" s="1" t="s">
        <v>135</v>
      </c>
      <c r="D660" s="1" t="s">
        <v>1446</v>
      </c>
      <c r="E660" s="1" t="s">
        <v>1485</v>
      </c>
      <c r="F660" s="1" t="s">
        <v>245</v>
      </c>
      <c r="G660" s="22" t="s">
        <v>1482</v>
      </c>
      <c r="H660" s="19">
        <v>1</v>
      </c>
      <c r="I660" s="9">
        <v>1</v>
      </c>
      <c r="K660" s="1">
        <v>50</v>
      </c>
      <c r="L660" s="18">
        <v>42221</v>
      </c>
      <c r="M660" s="1">
        <v>2015</v>
      </c>
      <c r="N660" s="1" t="s">
        <v>517</v>
      </c>
      <c r="O660" s="1" t="s">
        <v>136</v>
      </c>
      <c r="P660" s="11">
        <v>43258</v>
      </c>
      <c r="Q660" s="9" t="s">
        <v>1474</v>
      </c>
      <c r="S660" s="19" t="s">
        <v>516</v>
      </c>
      <c r="T660" s="4" t="s">
        <v>516</v>
      </c>
      <c r="U660" s="4" t="s">
        <v>516</v>
      </c>
      <c r="V660" s="4" t="s">
        <v>516</v>
      </c>
      <c r="W660" s="1">
        <v>10</v>
      </c>
      <c r="X660" s="8" t="s">
        <v>125</v>
      </c>
      <c r="Y660" s="6" t="str">
        <f>VLOOKUP(X660,Spp!A:B,2,FALSE)</f>
        <v>Diodon holocanthus</v>
      </c>
      <c r="Z660" s="7">
        <f t="shared" si="70"/>
        <v>1</v>
      </c>
      <c r="AB660" s="1">
        <v>1</v>
      </c>
      <c r="AU660" s="2">
        <f>VLOOKUP(Y660,Spp!B:C,2,FALSE)</f>
        <v>2.1899999999999999E-2</v>
      </c>
      <c r="AV660" s="2">
        <f>VLOOKUP(Y660,Spp!B:D,3,FALSE)</f>
        <v>3</v>
      </c>
      <c r="AW660" s="2">
        <f t="shared" si="71"/>
        <v>9.2390624999999993</v>
      </c>
      <c r="AX660" s="2">
        <f t="shared" si="72"/>
        <v>0.18478124999999998</v>
      </c>
      <c r="AY660" s="2">
        <f t="shared" si="73"/>
        <v>1.8478124999999999</v>
      </c>
      <c r="AZ660" s="2">
        <f t="shared" si="74"/>
        <v>1.8478124999999998E-3</v>
      </c>
      <c r="BA660" s="2">
        <f t="shared" si="75"/>
        <v>0.1</v>
      </c>
      <c r="BB660" s="2">
        <f t="shared" si="69"/>
        <v>0.02</v>
      </c>
      <c r="BC660" s="2">
        <f>VLOOKUP(Y660,Spp!B:H,7,FALSE)</f>
        <v>3.3</v>
      </c>
      <c r="BD660" s="5" t="str">
        <f>VLOOKUP(Y660,GFQuimbayo!B:C,2,FALSE)</f>
        <v>IN</v>
      </c>
      <c r="BE660" s="5" t="str">
        <f>VLOOKUP(BD660,GFQuimbayo!E:F,2,FALSE)</f>
        <v>Invertebrivores</v>
      </c>
      <c r="BF660" s="2" t="str">
        <f>VLOOKUP(Y660,Spp!B:L,11,FALSE)</f>
        <v>NE</v>
      </c>
    </row>
    <row r="661" spans="1:58">
      <c r="A661" s="1" t="s">
        <v>242</v>
      </c>
      <c r="B661" s="1" t="s">
        <v>41</v>
      </c>
      <c r="C661" s="1" t="s">
        <v>135</v>
      </c>
      <c r="D661" s="1" t="s">
        <v>1446</v>
      </c>
      <c r="E661" s="1" t="s">
        <v>1485</v>
      </c>
      <c r="F661" s="1" t="s">
        <v>245</v>
      </c>
      <c r="G661" s="22" t="s">
        <v>1482</v>
      </c>
      <c r="H661" s="19">
        <v>1</v>
      </c>
      <c r="I661" s="9">
        <v>1</v>
      </c>
      <c r="K661" s="1">
        <v>50</v>
      </c>
      <c r="L661" s="18">
        <v>42221</v>
      </c>
      <c r="M661" s="1">
        <v>2015</v>
      </c>
      <c r="N661" s="1" t="s">
        <v>517</v>
      </c>
      <c r="O661" s="1" t="s">
        <v>136</v>
      </c>
      <c r="P661" s="11">
        <v>43258</v>
      </c>
      <c r="Q661" s="9" t="s">
        <v>1474</v>
      </c>
      <c r="S661" s="19" t="s">
        <v>516</v>
      </c>
      <c r="T661" s="4" t="s">
        <v>516</v>
      </c>
      <c r="U661" s="4" t="s">
        <v>516</v>
      </c>
      <c r="V661" s="4" t="s">
        <v>516</v>
      </c>
      <c r="W661" s="1">
        <v>10</v>
      </c>
      <c r="X661" s="8" t="s">
        <v>72</v>
      </c>
      <c r="Y661" s="6" t="str">
        <f>VLOOKUP(X661,Spp!A:B,2,FALSE)</f>
        <v>Scarus ghobban</v>
      </c>
      <c r="Z661" s="7">
        <f t="shared" si="70"/>
        <v>4</v>
      </c>
      <c r="AB661" s="1">
        <v>4</v>
      </c>
      <c r="AU661" s="2">
        <f>VLOOKUP(Y661,Spp!B:C,2,FALSE)</f>
        <v>2.3300000000000001E-2</v>
      </c>
      <c r="AV661" s="2">
        <f>VLOOKUP(Y661,Spp!B:D,3,FALSE)</f>
        <v>2.919</v>
      </c>
      <c r="AW661" s="2">
        <f t="shared" si="71"/>
        <v>33.397944616878576</v>
      </c>
      <c r="AX661" s="2">
        <f t="shared" si="72"/>
        <v>0.66795889233757155</v>
      </c>
      <c r="AY661" s="2">
        <f t="shared" si="73"/>
        <v>6.6795889233757153</v>
      </c>
      <c r="AZ661" s="2">
        <f t="shared" si="74"/>
        <v>6.6795889233757155E-3</v>
      </c>
      <c r="BA661" s="2">
        <f t="shared" si="75"/>
        <v>0.4</v>
      </c>
      <c r="BB661" s="2">
        <f t="shared" si="69"/>
        <v>0.08</v>
      </c>
      <c r="BC661" s="2">
        <f>VLOOKUP(Y661,Spp!B:H,7,FALSE)</f>
        <v>2</v>
      </c>
      <c r="BD661" s="5" t="str">
        <f>VLOOKUP(Y661,GFQuimbayo!B:C,2,FALSE)</f>
        <v>HM</v>
      </c>
      <c r="BE661" s="5" t="str">
        <f>VLOOKUP(BD661,GFQuimbayo!E:F,2,FALSE)</f>
        <v>Macroalgae feeders</v>
      </c>
      <c r="BF661" s="2" t="str">
        <f>VLOOKUP(Y661,Spp!B:L,11,FALSE)</f>
        <v>LC</v>
      </c>
    </row>
    <row r="662" spans="1:58">
      <c r="A662" s="1" t="s">
        <v>242</v>
      </c>
      <c r="B662" s="1" t="s">
        <v>41</v>
      </c>
      <c r="C662" s="1" t="s">
        <v>135</v>
      </c>
      <c r="D662" s="1" t="s">
        <v>1446</v>
      </c>
      <c r="E662" s="1" t="s">
        <v>1485</v>
      </c>
      <c r="F662" s="1" t="s">
        <v>245</v>
      </c>
      <c r="G662" s="22" t="s">
        <v>1482</v>
      </c>
      <c r="H662" s="19">
        <v>1</v>
      </c>
      <c r="I662" s="9">
        <v>1</v>
      </c>
      <c r="K662" s="1">
        <v>50</v>
      </c>
      <c r="L662" s="18">
        <v>42221</v>
      </c>
      <c r="M662" s="1">
        <v>2015</v>
      </c>
      <c r="N662" s="1" t="s">
        <v>517</v>
      </c>
      <c r="O662" s="1" t="s">
        <v>136</v>
      </c>
      <c r="P662" s="11">
        <v>43258</v>
      </c>
      <c r="Q662" s="9" t="s">
        <v>1474</v>
      </c>
      <c r="S662" s="19" t="s">
        <v>516</v>
      </c>
      <c r="T662" s="4" t="s">
        <v>516</v>
      </c>
      <c r="U662" s="4" t="s">
        <v>516</v>
      </c>
      <c r="V662" s="4" t="s">
        <v>516</v>
      </c>
      <c r="W662" s="1">
        <v>10</v>
      </c>
      <c r="X662" s="8" t="s">
        <v>80</v>
      </c>
      <c r="Y662" s="6" t="str">
        <f>VLOOKUP(X662,Spp!A:B,2,FALSE)</f>
        <v>Sufflamen verres</v>
      </c>
      <c r="Z662" s="7">
        <f t="shared" si="70"/>
        <v>1</v>
      </c>
      <c r="AD662" s="2">
        <v>1</v>
      </c>
      <c r="AU662" s="2">
        <f>VLOOKUP(Y662,Spp!B:C,2,FALSE)</f>
        <v>2.4899999999999999E-2</v>
      </c>
      <c r="AV662" s="2">
        <f>VLOOKUP(Y662,Spp!B:D,3,FALSE)</f>
        <v>3.0129999999999999</v>
      </c>
      <c r="AW662" s="2">
        <f t="shared" si="71"/>
        <v>138.50740345244131</v>
      </c>
      <c r="AX662" s="2">
        <f t="shared" si="72"/>
        <v>2.770148069048826</v>
      </c>
      <c r="AY662" s="2">
        <f t="shared" si="73"/>
        <v>27.70148069048826</v>
      </c>
      <c r="AZ662" s="2">
        <f t="shared" si="74"/>
        <v>2.7701480690488261E-2</v>
      </c>
      <c r="BA662" s="2">
        <f t="shared" si="75"/>
        <v>0.1</v>
      </c>
      <c r="BB662" s="2">
        <f t="shared" si="69"/>
        <v>0.02</v>
      </c>
      <c r="BC662" s="2">
        <f>VLOOKUP(Y662,Spp!B:H,7,FALSE)</f>
        <v>3.3</v>
      </c>
      <c r="BD662" s="5" t="str">
        <f>VLOOKUP(Y662,GFQuimbayo!B:C,2,FALSE)</f>
        <v>IN</v>
      </c>
      <c r="BE662" s="5" t="str">
        <f>VLOOKUP(BD662,GFQuimbayo!E:F,2,FALSE)</f>
        <v>Invertebrivores</v>
      </c>
      <c r="BF662" s="2" t="str">
        <f>VLOOKUP(Y662,Spp!B:L,11,FALSE)</f>
        <v>LC</v>
      </c>
    </row>
    <row r="663" spans="1:58">
      <c r="A663" s="1" t="s">
        <v>242</v>
      </c>
      <c r="B663" s="1" t="s">
        <v>41</v>
      </c>
      <c r="C663" s="1" t="s">
        <v>135</v>
      </c>
      <c r="D663" s="1" t="s">
        <v>1446</v>
      </c>
      <c r="E663" s="1" t="s">
        <v>1485</v>
      </c>
      <c r="F663" s="1" t="s">
        <v>245</v>
      </c>
      <c r="G663" s="22" t="s">
        <v>1482</v>
      </c>
      <c r="H663" s="19">
        <v>2</v>
      </c>
      <c r="I663" s="9">
        <v>2</v>
      </c>
      <c r="K663" s="1">
        <v>50</v>
      </c>
      <c r="L663" s="18">
        <v>42221</v>
      </c>
      <c r="M663" s="1">
        <v>2015</v>
      </c>
      <c r="N663" s="1" t="s">
        <v>517</v>
      </c>
      <c r="O663" s="1" t="s">
        <v>136</v>
      </c>
      <c r="P663" s="11">
        <v>43258</v>
      </c>
      <c r="Q663" s="9" t="s">
        <v>1474</v>
      </c>
      <c r="S663" s="19" t="s">
        <v>516</v>
      </c>
      <c r="T663" s="4" t="s">
        <v>516</v>
      </c>
      <c r="U663" s="4" t="s">
        <v>516</v>
      </c>
      <c r="V663" s="4" t="s">
        <v>516</v>
      </c>
      <c r="W663" s="1">
        <v>10</v>
      </c>
      <c r="X663" s="8" t="s">
        <v>80</v>
      </c>
      <c r="Y663" s="6" t="str">
        <f>VLOOKUP(X663,Spp!A:B,2,FALSE)</f>
        <v>Sufflamen verres</v>
      </c>
      <c r="Z663" s="7">
        <f t="shared" si="70"/>
        <v>1</v>
      </c>
      <c r="AC663" s="2">
        <v>1</v>
      </c>
      <c r="AU663" s="2">
        <f>VLOOKUP(Y663,Spp!B:C,2,FALSE)</f>
        <v>2.4899999999999999E-2</v>
      </c>
      <c r="AV663" s="2">
        <f>VLOOKUP(Y663,Spp!B:D,3,FALSE)</f>
        <v>3.0129999999999999</v>
      </c>
      <c r="AW663" s="2">
        <f t="shared" si="71"/>
        <v>50.256150114544802</v>
      </c>
      <c r="AX663" s="2">
        <f t="shared" si="72"/>
        <v>1.0051230022908961</v>
      </c>
      <c r="AY663" s="2">
        <f t="shared" si="73"/>
        <v>10.05123002290896</v>
      </c>
      <c r="AZ663" s="2">
        <f t="shared" si="74"/>
        <v>1.0051230022908961E-2</v>
      </c>
      <c r="BA663" s="2">
        <f t="shared" si="75"/>
        <v>0.1</v>
      </c>
      <c r="BB663" s="2">
        <f t="shared" si="69"/>
        <v>0.02</v>
      </c>
      <c r="BC663" s="2">
        <f>VLOOKUP(Y663,Spp!B:H,7,FALSE)</f>
        <v>3.3</v>
      </c>
      <c r="BD663" s="5" t="str">
        <f>VLOOKUP(Y663,GFQuimbayo!B:C,2,FALSE)</f>
        <v>IN</v>
      </c>
      <c r="BE663" s="5" t="str">
        <f>VLOOKUP(BD663,GFQuimbayo!E:F,2,FALSE)</f>
        <v>Invertebrivores</v>
      </c>
      <c r="BF663" s="2" t="str">
        <f>VLOOKUP(Y663,Spp!B:L,11,FALSE)</f>
        <v>LC</v>
      </c>
    </row>
    <row r="664" spans="1:58">
      <c r="A664" s="1" t="s">
        <v>242</v>
      </c>
      <c r="B664" s="1" t="s">
        <v>41</v>
      </c>
      <c r="C664" s="1" t="s">
        <v>135</v>
      </c>
      <c r="D664" s="1" t="s">
        <v>1446</v>
      </c>
      <c r="E664" s="1" t="s">
        <v>1485</v>
      </c>
      <c r="F664" s="1" t="s">
        <v>245</v>
      </c>
      <c r="G664" s="22" t="s">
        <v>1482</v>
      </c>
      <c r="H664" s="19">
        <v>2</v>
      </c>
      <c r="I664" s="9">
        <v>2</v>
      </c>
      <c r="K664" s="1">
        <v>50</v>
      </c>
      <c r="L664" s="18">
        <v>42221</v>
      </c>
      <c r="M664" s="1">
        <v>2015</v>
      </c>
      <c r="N664" s="1" t="s">
        <v>517</v>
      </c>
      <c r="O664" s="1" t="s">
        <v>136</v>
      </c>
      <c r="P664" s="11">
        <v>43258</v>
      </c>
      <c r="Q664" s="9" t="s">
        <v>1474</v>
      </c>
      <c r="S664" s="19" t="s">
        <v>516</v>
      </c>
      <c r="T664" s="4" t="s">
        <v>516</v>
      </c>
      <c r="U664" s="4" t="s">
        <v>516</v>
      </c>
      <c r="V664" s="4" t="s">
        <v>516</v>
      </c>
      <c r="W664" s="1">
        <v>10</v>
      </c>
      <c r="X664" s="8" t="s">
        <v>72</v>
      </c>
      <c r="Y664" s="6" t="str">
        <f>VLOOKUP(X664,Spp!A:B,2,FALSE)</f>
        <v>Scarus ghobban</v>
      </c>
      <c r="Z664" s="7">
        <f t="shared" si="70"/>
        <v>6</v>
      </c>
      <c r="AB664" s="1">
        <v>6</v>
      </c>
      <c r="AU664" s="2">
        <f>VLOOKUP(Y664,Spp!B:C,2,FALSE)</f>
        <v>2.3300000000000001E-2</v>
      </c>
      <c r="AV664" s="2">
        <f>VLOOKUP(Y664,Spp!B:D,3,FALSE)</f>
        <v>2.919</v>
      </c>
      <c r="AW664" s="2">
        <f t="shared" si="71"/>
        <v>50.096916925317863</v>
      </c>
      <c r="AX664" s="2">
        <f t="shared" si="72"/>
        <v>1.0019383385063572</v>
      </c>
      <c r="AY664" s="2">
        <f t="shared" si="73"/>
        <v>10.019383385063572</v>
      </c>
      <c r="AZ664" s="2">
        <f t="shared" si="74"/>
        <v>1.0019383385063571E-2</v>
      </c>
      <c r="BA664" s="2">
        <f t="shared" si="75"/>
        <v>0.6</v>
      </c>
      <c r="BB664" s="2">
        <f t="shared" si="69"/>
        <v>0.12</v>
      </c>
      <c r="BC664" s="2">
        <f>VLOOKUP(Y664,Spp!B:H,7,FALSE)</f>
        <v>2</v>
      </c>
      <c r="BD664" s="5" t="str">
        <f>VLOOKUP(Y664,GFQuimbayo!B:C,2,FALSE)</f>
        <v>HM</v>
      </c>
      <c r="BE664" s="5" t="str">
        <f>VLOOKUP(BD664,GFQuimbayo!E:F,2,FALSE)</f>
        <v>Macroalgae feeders</v>
      </c>
      <c r="BF664" s="2" t="str">
        <f>VLOOKUP(Y664,Spp!B:L,11,FALSE)</f>
        <v>LC</v>
      </c>
    </row>
    <row r="665" spans="1:58">
      <c r="A665" s="1" t="s">
        <v>242</v>
      </c>
      <c r="B665" s="1" t="s">
        <v>41</v>
      </c>
      <c r="C665" s="1" t="s">
        <v>135</v>
      </c>
      <c r="D665" s="1" t="s">
        <v>1446</v>
      </c>
      <c r="E665" s="1" t="s">
        <v>1485</v>
      </c>
      <c r="F665" s="1" t="s">
        <v>245</v>
      </c>
      <c r="G665" s="22" t="s">
        <v>1482</v>
      </c>
      <c r="H665" s="19">
        <v>2</v>
      </c>
      <c r="I665" s="9">
        <v>2</v>
      </c>
      <c r="K665" s="1">
        <v>50</v>
      </c>
      <c r="L665" s="18">
        <v>42221</v>
      </c>
      <c r="M665" s="1">
        <v>2015</v>
      </c>
      <c r="N665" s="1" t="s">
        <v>517</v>
      </c>
      <c r="O665" s="1" t="s">
        <v>136</v>
      </c>
      <c r="P665" s="11">
        <v>43258</v>
      </c>
      <c r="Q665" s="9" t="s">
        <v>1474</v>
      </c>
      <c r="S665" s="19" t="s">
        <v>516</v>
      </c>
      <c r="T665" s="4" t="s">
        <v>516</v>
      </c>
      <c r="U665" s="4" t="s">
        <v>516</v>
      </c>
      <c r="V665" s="4" t="s">
        <v>516</v>
      </c>
      <c r="W665" s="1">
        <v>10</v>
      </c>
      <c r="X665" s="8" t="s">
        <v>107</v>
      </c>
      <c r="Y665" s="6" t="str">
        <f>VLOOKUP(X665,Spp!A:B,2,FALSE)</f>
        <v>Thalassoma lucasanum</v>
      </c>
      <c r="Z665" s="7">
        <f t="shared" si="70"/>
        <v>201</v>
      </c>
      <c r="AA665" s="2">
        <v>201</v>
      </c>
      <c r="AU665" s="2">
        <f>VLOOKUP(Y665,Spp!B:C,2,FALSE)</f>
        <v>1.261E-2</v>
      </c>
      <c r="AV665" s="2">
        <f>VLOOKUP(Y665,Spp!B:D,3,FALSE)</f>
        <v>2.8782999999999999</v>
      </c>
      <c r="AW665" s="2">
        <f t="shared" si="71"/>
        <v>35.424348435044166</v>
      </c>
      <c r="AX665" s="2">
        <f t="shared" si="72"/>
        <v>0.70848696870088335</v>
      </c>
      <c r="AY665" s="2">
        <f t="shared" si="73"/>
        <v>7.0848696870088332</v>
      </c>
      <c r="AZ665" s="2">
        <f t="shared" si="74"/>
        <v>7.0848696870088332E-3</v>
      </c>
      <c r="BA665" s="2">
        <f t="shared" si="75"/>
        <v>20.100000000000001</v>
      </c>
      <c r="BB665" s="2">
        <f t="shared" si="69"/>
        <v>4.0199999999999996</v>
      </c>
      <c r="BC665" s="2">
        <f>VLOOKUP(Y665,Spp!B:H,7,FALSE)</f>
        <v>3.5</v>
      </c>
      <c r="BD665" s="5" t="str">
        <f>VLOOKUP(Y665,GFQuimbayo!B:C,2,FALSE)</f>
        <v>IN</v>
      </c>
      <c r="BE665" s="5" t="str">
        <f>VLOOKUP(BD665,GFQuimbayo!E:F,2,FALSE)</f>
        <v>Invertebrivores</v>
      </c>
      <c r="BF665" s="2" t="str">
        <f>VLOOKUP(Y665,Spp!B:L,11,FALSE)</f>
        <v>LC</v>
      </c>
    </row>
    <row r="666" spans="1:58">
      <c r="A666" s="1" t="s">
        <v>242</v>
      </c>
      <c r="B666" s="1" t="s">
        <v>41</v>
      </c>
      <c r="C666" s="1" t="s">
        <v>135</v>
      </c>
      <c r="D666" s="1" t="s">
        <v>1446</v>
      </c>
      <c r="E666" s="1" t="s">
        <v>1485</v>
      </c>
      <c r="F666" s="1" t="s">
        <v>245</v>
      </c>
      <c r="G666" s="22" t="s">
        <v>1482</v>
      </c>
      <c r="H666" s="19">
        <v>2</v>
      </c>
      <c r="I666" s="9">
        <v>2</v>
      </c>
      <c r="K666" s="1">
        <v>50</v>
      </c>
      <c r="L666" s="18">
        <v>42221</v>
      </c>
      <c r="M666" s="1">
        <v>2015</v>
      </c>
      <c r="N666" s="1" t="s">
        <v>517</v>
      </c>
      <c r="O666" s="1" t="s">
        <v>136</v>
      </c>
      <c r="P666" s="11">
        <v>43258</v>
      </c>
      <c r="Q666" s="9" t="s">
        <v>1474</v>
      </c>
      <c r="S666" s="19" t="s">
        <v>516</v>
      </c>
      <c r="T666" s="4" t="s">
        <v>516</v>
      </c>
      <c r="U666" s="4" t="s">
        <v>516</v>
      </c>
      <c r="V666" s="4" t="s">
        <v>516</v>
      </c>
      <c r="W666" s="1">
        <v>10</v>
      </c>
      <c r="X666" s="8" t="s">
        <v>45</v>
      </c>
      <c r="Y666" s="6" t="str">
        <f>VLOOKUP(X666,Spp!A:B,2,FALSE)</f>
        <v>Canthigaster punctatissima</v>
      </c>
      <c r="Z666" s="7">
        <f t="shared" si="70"/>
        <v>1</v>
      </c>
      <c r="AA666" s="2">
        <v>1</v>
      </c>
      <c r="AU666" s="2">
        <f>VLOOKUP(Y666,Spp!B:C,2,FALSE)</f>
        <v>1.9699999999999999E-2</v>
      </c>
      <c r="AV666" s="2">
        <f>VLOOKUP(Y666,Spp!B:D,3,FALSE)</f>
        <v>2.9174000000000002</v>
      </c>
      <c r="AW666" s="2">
        <f t="shared" si="71"/>
        <v>0.28537531735533872</v>
      </c>
      <c r="AX666" s="2">
        <f t="shared" si="72"/>
        <v>5.7075063471067741E-3</v>
      </c>
      <c r="AY666" s="2">
        <f t="shared" si="73"/>
        <v>5.7075063471067743E-2</v>
      </c>
      <c r="AZ666" s="2">
        <f t="shared" si="74"/>
        <v>5.7075063471067742E-5</v>
      </c>
      <c r="BA666" s="2">
        <f t="shared" si="75"/>
        <v>0.1</v>
      </c>
      <c r="BB666" s="2">
        <f t="shared" ref="BB666:BB729" si="76">Z666/K666</f>
        <v>0.02</v>
      </c>
      <c r="BC666" s="2">
        <f>VLOOKUP(Y666,Spp!B:H,7,FALSE)</f>
        <v>3</v>
      </c>
      <c r="BD666" s="5" t="str">
        <f>VLOOKUP(Y666,GFQuimbayo!B:C,2,FALSE)</f>
        <v>IN</v>
      </c>
      <c r="BE666" s="5" t="str">
        <f>VLOOKUP(BD666,GFQuimbayo!E:F,2,FALSE)</f>
        <v>Invertebrivores</v>
      </c>
      <c r="BF666" s="2" t="str">
        <f>VLOOKUP(Y666,Spp!B:L,11,FALSE)</f>
        <v>LC</v>
      </c>
    </row>
    <row r="667" spans="1:58">
      <c r="A667" s="1" t="s">
        <v>242</v>
      </c>
      <c r="B667" s="1" t="s">
        <v>41</v>
      </c>
      <c r="C667" s="1" t="s">
        <v>135</v>
      </c>
      <c r="D667" s="1" t="s">
        <v>1446</v>
      </c>
      <c r="E667" s="1" t="s">
        <v>1485</v>
      </c>
      <c r="F667" s="1" t="s">
        <v>245</v>
      </c>
      <c r="G667" s="22" t="s">
        <v>1482</v>
      </c>
      <c r="H667" s="19">
        <v>2</v>
      </c>
      <c r="I667" s="9">
        <v>2</v>
      </c>
      <c r="K667" s="1">
        <v>50</v>
      </c>
      <c r="L667" s="18">
        <v>42221</v>
      </c>
      <c r="M667" s="1">
        <v>2015</v>
      </c>
      <c r="N667" s="1" t="s">
        <v>517</v>
      </c>
      <c r="O667" s="1" t="s">
        <v>136</v>
      </c>
      <c r="P667" s="11">
        <v>43258</v>
      </c>
      <c r="Q667" s="9" t="s">
        <v>1474</v>
      </c>
      <c r="S667" s="19" t="s">
        <v>516</v>
      </c>
      <c r="T667" s="4" t="s">
        <v>516</v>
      </c>
      <c r="U667" s="4" t="s">
        <v>516</v>
      </c>
      <c r="V667" s="4" t="s">
        <v>516</v>
      </c>
      <c r="W667" s="1">
        <v>10</v>
      </c>
      <c r="X667" s="8" t="s">
        <v>266</v>
      </c>
      <c r="Y667" s="6" t="str">
        <f>VLOOKUP(X667,Spp!A:B,2,FALSE)</f>
        <v>Halichoeres dispilus</v>
      </c>
      <c r="Z667" s="7">
        <f t="shared" si="70"/>
        <v>4</v>
      </c>
      <c r="AA667" s="2">
        <v>4</v>
      </c>
      <c r="AU667" s="2">
        <f>VLOOKUP(Y667,Spp!B:C,2,FALSE)</f>
        <v>1.26E-2</v>
      </c>
      <c r="AV667" s="2">
        <f>VLOOKUP(Y667,Spp!B:D,3,FALSE)</f>
        <v>3.0672999999999999</v>
      </c>
      <c r="AW667" s="2">
        <f t="shared" si="71"/>
        <v>0.83759085127902433</v>
      </c>
      <c r="AX667" s="2">
        <f t="shared" si="72"/>
        <v>1.6751817025580488E-2</v>
      </c>
      <c r="AY667" s="2">
        <f t="shared" si="73"/>
        <v>0.16751817025580487</v>
      </c>
      <c r="AZ667" s="2">
        <f t="shared" si="74"/>
        <v>1.6751817025580486E-4</v>
      </c>
      <c r="BA667" s="2">
        <f t="shared" si="75"/>
        <v>0.4</v>
      </c>
      <c r="BB667" s="2">
        <f t="shared" si="76"/>
        <v>0.08</v>
      </c>
      <c r="BC667" s="2">
        <f>VLOOKUP(Y667,Spp!B:H,7,FALSE)</f>
        <v>3.9</v>
      </c>
      <c r="BD667" s="5" t="str">
        <f>VLOOKUP(Y667,GFQuimbayo!B:C,2,FALSE)</f>
        <v>IN</v>
      </c>
      <c r="BE667" s="5" t="str">
        <f>VLOOKUP(BD667,GFQuimbayo!E:F,2,FALSE)</f>
        <v>Invertebrivores</v>
      </c>
      <c r="BF667" s="2" t="str">
        <f>VLOOKUP(Y667,Spp!B:L,11,FALSE)</f>
        <v>LC</v>
      </c>
    </row>
    <row r="668" spans="1:58">
      <c r="A668" s="1" t="s">
        <v>242</v>
      </c>
      <c r="B668" s="1" t="s">
        <v>41</v>
      </c>
      <c r="C668" s="1" t="s">
        <v>135</v>
      </c>
      <c r="D668" s="1" t="s">
        <v>1446</v>
      </c>
      <c r="E668" s="1" t="s">
        <v>1485</v>
      </c>
      <c r="F668" s="1" t="s">
        <v>245</v>
      </c>
      <c r="G668" s="22" t="s">
        <v>1482</v>
      </c>
      <c r="H668" s="19">
        <v>2</v>
      </c>
      <c r="I668" s="9">
        <v>2</v>
      </c>
      <c r="K668" s="1">
        <v>50</v>
      </c>
      <c r="L668" s="18">
        <v>42221</v>
      </c>
      <c r="M668" s="1">
        <v>2015</v>
      </c>
      <c r="N668" s="1" t="s">
        <v>517</v>
      </c>
      <c r="O668" s="1" t="s">
        <v>136</v>
      </c>
      <c r="P668" s="11">
        <v>43258</v>
      </c>
      <c r="Q668" s="9" t="s">
        <v>1474</v>
      </c>
      <c r="S668" s="19" t="s">
        <v>516</v>
      </c>
      <c r="T668" s="4" t="s">
        <v>516</v>
      </c>
      <c r="U668" s="4" t="s">
        <v>516</v>
      </c>
      <c r="V668" s="4" t="s">
        <v>516</v>
      </c>
      <c r="W668" s="1">
        <v>10</v>
      </c>
      <c r="X668" s="8" t="s">
        <v>57</v>
      </c>
      <c r="Y668" s="6" t="str">
        <f>VLOOKUP(X668,Spp!A:B,2,FALSE)</f>
        <v>Serranus psittacinus</v>
      </c>
      <c r="Z668" s="7">
        <f t="shared" si="70"/>
        <v>3</v>
      </c>
      <c r="AA668" s="2">
        <v>3</v>
      </c>
      <c r="AU668" s="2">
        <f>VLOOKUP(Y668,Spp!B:C,2,FALSE)</f>
        <v>1.9300000000000001E-2</v>
      </c>
      <c r="AV668" s="2">
        <f>VLOOKUP(Y668,Spp!B:D,3,FALSE)</f>
        <v>2.8511000000000002</v>
      </c>
      <c r="AW668" s="2">
        <f t="shared" si="71"/>
        <v>0.7893058515059197</v>
      </c>
      <c r="AX668" s="2">
        <f t="shared" si="72"/>
        <v>1.5786117030118393E-2</v>
      </c>
      <c r="AY668" s="2">
        <f t="shared" si="73"/>
        <v>0.15786117030118393</v>
      </c>
      <c r="AZ668" s="2">
        <f t="shared" si="74"/>
        <v>1.5786117030118393E-4</v>
      </c>
      <c r="BA668" s="2">
        <f t="shared" si="75"/>
        <v>0.3</v>
      </c>
      <c r="BB668" s="2">
        <f t="shared" si="76"/>
        <v>0.06</v>
      </c>
      <c r="BC668" s="2">
        <f>VLOOKUP(Y668,Spp!B:H,7,FALSE)</f>
        <v>3.6</v>
      </c>
      <c r="BD668" s="5" t="str">
        <f>VLOOKUP(Y668,GFQuimbayo!B:C,2,FALSE)</f>
        <v>PS</v>
      </c>
      <c r="BE668" s="5" t="str">
        <f>VLOOKUP(BD668,GFQuimbayo!E:F,2,FALSE)</f>
        <v>Piscivores</v>
      </c>
      <c r="BF668" s="2" t="str">
        <f>VLOOKUP(Y668,Spp!B:L,11,FALSE)</f>
        <v>LC</v>
      </c>
    </row>
    <row r="669" spans="1:58">
      <c r="A669" s="1" t="s">
        <v>242</v>
      </c>
      <c r="B669" s="1" t="s">
        <v>41</v>
      </c>
      <c r="C669" s="1" t="s">
        <v>135</v>
      </c>
      <c r="D669" s="1" t="s">
        <v>1446</v>
      </c>
      <c r="E669" s="1" t="s">
        <v>1485</v>
      </c>
      <c r="F669" s="1" t="s">
        <v>245</v>
      </c>
      <c r="G669" s="22" t="s">
        <v>1482</v>
      </c>
      <c r="H669" s="19">
        <v>3</v>
      </c>
      <c r="I669" s="9">
        <v>3</v>
      </c>
      <c r="K669" s="1">
        <v>50</v>
      </c>
      <c r="L669" s="18">
        <v>42221</v>
      </c>
      <c r="M669" s="1">
        <v>2015</v>
      </c>
      <c r="N669" s="1" t="s">
        <v>517</v>
      </c>
      <c r="O669" s="1" t="s">
        <v>136</v>
      </c>
      <c r="P669" s="11">
        <v>43258</v>
      </c>
      <c r="Q669" s="9" t="s">
        <v>1474</v>
      </c>
      <c r="S669" s="19" t="s">
        <v>516</v>
      </c>
      <c r="T669" s="4" t="s">
        <v>516</v>
      </c>
      <c r="U669" s="4" t="s">
        <v>516</v>
      </c>
      <c r="V669" s="4" t="s">
        <v>516</v>
      </c>
      <c r="W669" s="1">
        <v>10</v>
      </c>
      <c r="X669" s="8" t="s">
        <v>57</v>
      </c>
      <c r="Y669" s="6" t="str">
        <f>VLOOKUP(X669,Spp!A:B,2,FALSE)</f>
        <v>Serranus psittacinus</v>
      </c>
      <c r="Z669" s="7">
        <f t="shared" si="70"/>
        <v>4</v>
      </c>
      <c r="AA669" s="2">
        <v>4</v>
      </c>
      <c r="AU669" s="2">
        <f>VLOOKUP(Y669,Spp!B:C,2,FALSE)</f>
        <v>1.9300000000000001E-2</v>
      </c>
      <c r="AV669" s="2">
        <f>VLOOKUP(Y669,Spp!B:D,3,FALSE)</f>
        <v>2.8511000000000002</v>
      </c>
      <c r="AW669" s="2">
        <f t="shared" si="71"/>
        <v>1.0524078020078929</v>
      </c>
      <c r="AX669" s="2">
        <f t="shared" si="72"/>
        <v>2.1048156040157858E-2</v>
      </c>
      <c r="AY669" s="2">
        <f t="shared" si="73"/>
        <v>0.21048156040157859</v>
      </c>
      <c r="AZ669" s="2">
        <f t="shared" si="74"/>
        <v>2.104815604015786E-4</v>
      </c>
      <c r="BA669" s="2">
        <f t="shared" si="75"/>
        <v>0.4</v>
      </c>
      <c r="BB669" s="2">
        <f t="shared" si="76"/>
        <v>0.08</v>
      </c>
      <c r="BC669" s="2">
        <f>VLOOKUP(Y669,Spp!B:H,7,FALSE)</f>
        <v>3.6</v>
      </c>
      <c r="BD669" s="5" t="str">
        <f>VLOOKUP(Y669,GFQuimbayo!B:C,2,FALSE)</f>
        <v>PS</v>
      </c>
      <c r="BE669" s="5" t="str">
        <f>VLOOKUP(BD669,GFQuimbayo!E:F,2,FALSE)</f>
        <v>Piscivores</v>
      </c>
      <c r="BF669" s="2" t="str">
        <f>VLOOKUP(Y669,Spp!B:L,11,FALSE)</f>
        <v>LC</v>
      </c>
    </row>
    <row r="670" spans="1:58">
      <c r="A670" s="1" t="s">
        <v>242</v>
      </c>
      <c r="B670" s="1" t="s">
        <v>41</v>
      </c>
      <c r="C670" s="1" t="s">
        <v>135</v>
      </c>
      <c r="D670" s="1" t="s">
        <v>1446</v>
      </c>
      <c r="E670" s="1" t="s">
        <v>1485</v>
      </c>
      <c r="F670" s="1" t="s">
        <v>245</v>
      </c>
      <c r="G670" s="22" t="s">
        <v>1482</v>
      </c>
      <c r="H670" s="19">
        <v>3</v>
      </c>
      <c r="I670" s="9">
        <v>3</v>
      </c>
      <c r="K670" s="1">
        <v>50</v>
      </c>
      <c r="L670" s="18">
        <v>42221</v>
      </c>
      <c r="M670" s="1">
        <v>2015</v>
      </c>
      <c r="N670" s="1" t="s">
        <v>517</v>
      </c>
      <c r="O670" s="1" t="s">
        <v>136</v>
      </c>
      <c r="P670" s="11">
        <v>43258</v>
      </c>
      <c r="Q670" s="9" t="s">
        <v>1474</v>
      </c>
      <c r="S670" s="19" t="s">
        <v>516</v>
      </c>
      <c r="T670" s="4" t="s">
        <v>516</v>
      </c>
      <c r="U670" s="4" t="s">
        <v>516</v>
      </c>
      <c r="V670" s="4" t="s">
        <v>516</v>
      </c>
      <c r="W670" s="1">
        <v>10</v>
      </c>
      <c r="X670" s="8" t="s">
        <v>107</v>
      </c>
      <c r="Y670" s="6" t="str">
        <f>VLOOKUP(X670,Spp!A:B,2,FALSE)</f>
        <v>Thalassoma lucasanum</v>
      </c>
      <c r="Z670" s="7">
        <f t="shared" si="70"/>
        <v>81</v>
      </c>
      <c r="AB670" s="2">
        <v>80</v>
      </c>
      <c r="AC670" s="2">
        <v>1</v>
      </c>
      <c r="AU670" s="2">
        <f>VLOOKUP(Y670,Spp!B:C,2,FALSE)</f>
        <v>1.261E-2</v>
      </c>
      <c r="AV670" s="2">
        <f>VLOOKUP(Y670,Spp!B:D,3,FALSE)</f>
        <v>2.8782999999999999</v>
      </c>
      <c r="AW670" s="2">
        <f t="shared" si="71"/>
        <v>351.14945537222155</v>
      </c>
      <c r="AX670" s="2">
        <f t="shared" si="72"/>
        <v>7.0229891074444311</v>
      </c>
      <c r="AY670" s="2">
        <f t="shared" si="73"/>
        <v>70.229891074444311</v>
      </c>
      <c r="AZ670" s="2">
        <f t="shared" si="74"/>
        <v>7.0229891074444314E-2</v>
      </c>
      <c r="BA670" s="2">
        <f t="shared" si="75"/>
        <v>8.1</v>
      </c>
      <c r="BB670" s="2">
        <f t="shared" si="76"/>
        <v>1.62</v>
      </c>
      <c r="BC670" s="2">
        <f>VLOOKUP(Y670,Spp!B:H,7,FALSE)</f>
        <v>3.5</v>
      </c>
      <c r="BD670" s="5" t="str">
        <f>VLOOKUP(Y670,GFQuimbayo!B:C,2,FALSE)</f>
        <v>IN</v>
      </c>
      <c r="BE670" s="5" t="str">
        <f>VLOOKUP(BD670,GFQuimbayo!E:F,2,FALSE)</f>
        <v>Invertebrivores</v>
      </c>
      <c r="BF670" s="2" t="str">
        <f>VLOOKUP(Y670,Spp!B:L,11,FALSE)</f>
        <v>LC</v>
      </c>
    </row>
    <row r="671" spans="1:58">
      <c r="A671" s="1" t="s">
        <v>242</v>
      </c>
      <c r="B671" s="1" t="s">
        <v>41</v>
      </c>
      <c r="C671" s="1" t="s">
        <v>135</v>
      </c>
      <c r="D671" s="1" t="s">
        <v>1446</v>
      </c>
      <c r="E671" s="1" t="s">
        <v>1485</v>
      </c>
      <c r="F671" s="1" t="s">
        <v>245</v>
      </c>
      <c r="G671" s="22" t="s">
        <v>1482</v>
      </c>
      <c r="H671" s="19">
        <v>3</v>
      </c>
      <c r="I671" s="9">
        <v>3</v>
      </c>
      <c r="K671" s="1">
        <v>50</v>
      </c>
      <c r="L671" s="18">
        <v>42221</v>
      </c>
      <c r="M671" s="1">
        <v>2015</v>
      </c>
      <c r="N671" s="1" t="s">
        <v>517</v>
      </c>
      <c r="O671" s="1" t="s">
        <v>136</v>
      </c>
      <c r="P671" s="11">
        <v>43258</v>
      </c>
      <c r="Q671" s="9" t="s">
        <v>1474</v>
      </c>
      <c r="S671" s="19" t="s">
        <v>516</v>
      </c>
      <c r="T671" s="4" t="s">
        <v>516</v>
      </c>
      <c r="U671" s="4" t="s">
        <v>516</v>
      </c>
      <c r="V671" s="4" t="s">
        <v>516</v>
      </c>
      <c r="W671" s="1">
        <v>10</v>
      </c>
      <c r="X671" s="8" t="s">
        <v>45</v>
      </c>
      <c r="Y671" s="6" t="str">
        <f>VLOOKUP(X671,Spp!A:B,2,FALSE)</f>
        <v>Canthigaster punctatissima</v>
      </c>
      <c r="Z671" s="7">
        <f t="shared" si="70"/>
        <v>3</v>
      </c>
      <c r="AA671" s="2">
        <v>3</v>
      </c>
      <c r="AU671" s="2">
        <f>VLOOKUP(Y671,Spp!B:C,2,FALSE)</f>
        <v>1.9699999999999999E-2</v>
      </c>
      <c r="AV671" s="2">
        <f>VLOOKUP(Y671,Spp!B:D,3,FALSE)</f>
        <v>2.9174000000000002</v>
      </c>
      <c r="AW671" s="2">
        <f t="shared" si="71"/>
        <v>0.85612595206601616</v>
      </c>
      <c r="AX671" s="2">
        <f t="shared" si="72"/>
        <v>1.7122519041320325E-2</v>
      </c>
      <c r="AY671" s="2">
        <f t="shared" si="73"/>
        <v>0.17122519041320325</v>
      </c>
      <c r="AZ671" s="2">
        <f t="shared" si="74"/>
        <v>1.7122519041320325E-4</v>
      </c>
      <c r="BA671" s="2">
        <f t="shared" si="75"/>
        <v>0.3</v>
      </c>
      <c r="BB671" s="2">
        <f t="shared" si="76"/>
        <v>0.06</v>
      </c>
      <c r="BC671" s="2">
        <f>VLOOKUP(Y671,Spp!B:H,7,FALSE)</f>
        <v>3</v>
      </c>
      <c r="BD671" s="5" t="str">
        <f>VLOOKUP(Y671,GFQuimbayo!B:C,2,FALSE)</f>
        <v>IN</v>
      </c>
      <c r="BE671" s="5" t="str">
        <f>VLOOKUP(BD671,GFQuimbayo!E:F,2,FALSE)</f>
        <v>Invertebrivores</v>
      </c>
      <c r="BF671" s="2" t="str">
        <f>VLOOKUP(Y671,Spp!B:L,11,FALSE)</f>
        <v>LC</v>
      </c>
    </row>
    <row r="672" spans="1:58">
      <c r="A672" s="1" t="s">
        <v>242</v>
      </c>
      <c r="B672" s="1" t="s">
        <v>41</v>
      </c>
      <c r="C672" s="1" t="s">
        <v>135</v>
      </c>
      <c r="D672" s="1" t="s">
        <v>1446</v>
      </c>
      <c r="E672" s="1" t="s">
        <v>1485</v>
      </c>
      <c r="F672" s="1" t="s">
        <v>245</v>
      </c>
      <c r="G672" s="22" t="s">
        <v>1482</v>
      </c>
      <c r="H672" s="19">
        <v>3</v>
      </c>
      <c r="I672" s="9">
        <v>3</v>
      </c>
      <c r="K672" s="1">
        <v>50</v>
      </c>
      <c r="L672" s="18">
        <v>42221</v>
      </c>
      <c r="M672" s="1">
        <v>2015</v>
      </c>
      <c r="N672" s="1" t="s">
        <v>517</v>
      </c>
      <c r="O672" s="1" t="s">
        <v>136</v>
      </c>
      <c r="P672" s="11">
        <v>43258</v>
      </c>
      <c r="Q672" s="9" t="s">
        <v>1474</v>
      </c>
      <c r="S672" s="19" t="s">
        <v>516</v>
      </c>
      <c r="T672" s="4" t="s">
        <v>516</v>
      </c>
      <c r="U672" s="4" t="s">
        <v>516</v>
      </c>
      <c r="V672" s="4" t="s">
        <v>516</v>
      </c>
      <c r="W672" s="1">
        <v>10</v>
      </c>
      <c r="X672" s="8" t="s">
        <v>266</v>
      </c>
      <c r="Y672" s="6" t="str">
        <f>VLOOKUP(X672,Spp!A:B,2,FALSE)</f>
        <v>Halichoeres dispilus</v>
      </c>
      <c r="Z672" s="7">
        <f t="shared" si="70"/>
        <v>2</v>
      </c>
      <c r="AA672" s="2">
        <v>2</v>
      </c>
      <c r="AU672" s="2">
        <f>VLOOKUP(Y672,Spp!B:C,2,FALSE)</f>
        <v>1.26E-2</v>
      </c>
      <c r="AV672" s="2">
        <f>VLOOKUP(Y672,Spp!B:D,3,FALSE)</f>
        <v>3.0672999999999999</v>
      </c>
      <c r="AW672" s="2">
        <f t="shared" si="71"/>
        <v>0.41879542563951216</v>
      </c>
      <c r="AX672" s="2">
        <f t="shared" si="72"/>
        <v>8.3759085127902439E-3</v>
      </c>
      <c r="AY672" s="2">
        <f t="shared" si="73"/>
        <v>8.3759085127902436E-2</v>
      </c>
      <c r="AZ672" s="2">
        <f t="shared" si="74"/>
        <v>8.375908512790243E-5</v>
      </c>
      <c r="BA672" s="2">
        <f t="shared" si="75"/>
        <v>0.2</v>
      </c>
      <c r="BB672" s="2">
        <f t="shared" si="76"/>
        <v>0.04</v>
      </c>
      <c r="BC672" s="2">
        <f>VLOOKUP(Y672,Spp!B:H,7,FALSE)</f>
        <v>3.9</v>
      </c>
      <c r="BD672" s="5" t="str">
        <f>VLOOKUP(Y672,GFQuimbayo!B:C,2,FALSE)</f>
        <v>IN</v>
      </c>
      <c r="BE672" s="5" t="str">
        <f>VLOOKUP(BD672,GFQuimbayo!E:F,2,FALSE)</f>
        <v>Invertebrivores</v>
      </c>
      <c r="BF672" s="2" t="str">
        <f>VLOOKUP(Y672,Spp!B:L,11,FALSE)</f>
        <v>LC</v>
      </c>
    </row>
    <row r="673" spans="1:58">
      <c r="A673" s="1" t="s">
        <v>242</v>
      </c>
      <c r="B673" s="1" t="s">
        <v>41</v>
      </c>
      <c r="C673" s="1" t="s">
        <v>135</v>
      </c>
      <c r="D673" s="1" t="s">
        <v>1446</v>
      </c>
      <c r="E673" s="1" t="s">
        <v>1485</v>
      </c>
      <c r="F673" s="1" t="s">
        <v>245</v>
      </c>
      <c r="G673" s="22" t="s">
        <v>1482</v>
      </c>
      <c r="H673" s="19">
        <v>3</v>
      </c>
      <c r="I673" s="9">
        <v>3</v>
      </c>
      <c r="K673" s="1">
        <v>50</v>
      </c>
      <c r="L673" s="18">
        <v>42221</v>
      </c>
      <c r="M673" s="1">
        <v>2015</v>
      </c>
      <c r="N673" s="1" t="s">
        <v>517</v>
      </c>
      <c r="O673" s="1" t="s">
        <v>136</v>
      </c>
      <c r="P673" s="11">
        <v>43258</v>
      </c>
      <c r="Q673" s="9" t="s">
        <v>1474</v>
      </c>
      <c r="S673" s="19" t="s">
        <v>516</v>
      </c>
      <c r="T673" s="4" t="s">
        <v>516</v>
      </c>
      <c r="U673" s="4" t="s">
        <v>516</v>
      </c>
      <c r="V673" s="4" t="s">
        <v>516</v>
      </c>
      <c r="W673" s="1">
        <v>10</v>
      </c>
      <c r="X673" s="8" t="s">
        <v>1475</v>
      </c>
      <c r="Y673" s="6" t="str">
        <f>VLOOKUP(X673,Spp!A:B,2,FALSE)</f>
        <v>Myrichthys tigrinus</v>
      </c>
      <c r="Z673" s="7">
        <f t="shared" si="70"/>
        <v>1</v>
      </c>
      <c r="AE673" s="2">
        <v>1</v>
      </c>
      <c r="AU673" s="2">
        <f>VLOOKUP(Y673,Spp!B:C,2,FALSE)</f>
        <v>0</v>
      </c>
      <c r="AV673" s="2">
        <f>VLOOKUP(Y673,Spp!B:D,3,FALSE)</f>
        <v>0</v>
      </c>
      <c r="AW673" s="2">
        <f t="shared" si="71"/>
        <v>0</v>
      </c>
      <c r="AX673" s="2">
        <f t="shared" si="72"/>
        <v>0</v>
      </c>
      <c r="AY673" s="2">
        <f t="shared" si="73"/>
        <v>0</v>
      </c>
      <c r="AZ673" s="2">
        <f t="shared" si="74"/>
        <v>0</v>
      </c>
      <c r="BA673" s="2">
        <f t="shared" si="75"/>
        <v>0.1</v>
      </c>
      <c r="BB673" s="2">
        <f t="shared" si="76"/>
        <v>0.02</v>
      </c>
      <c r="BC673" s="2">
        <f>VLOOKUP(Y673,Spp!B:H,7,FALSE)</f>
        <v>3.5</v>
      </c>
      <c r="BD673" s="5" t="e">
        <f>VLOOKUP(Y673,GFQuimbayo!B:C,2,FALSE)</f>
        <v>#N/A</v>
      </c>
      <c r="BE673" s="5" t="e">
        <f>VLOOKUP(BD673,GFQuimbayo!E:F,2,FALSE)</f>
        <v>#N/A</v>
      </c>
      <c r="BF673" s="2" t="str">
        <f>VLOOKUP(Y673,Spp!B:L,11,FALSE)</f>
        <v>LC</v>
      </c>
    </row>
    <row r="674" spans="1:58">
      <c r="A674" s="2" t="s">
        <v>242</v>
      </c>
      <c r="B674" s="2" t="s">
        <v>41</v>
      </c>
      <c r="C674" s="2" t="s">
        <v>212</v>
      </c>
      <c r="D674" s="2" t="s">
        <v>212</v>
      </c>
      <c r="E674" s="2" t="s">
        <v>1488</v>
      </c>
      <c r="F674" s="2" t="s">
        <v>245</v>
      </c>
      <c r="G674" s="22" t="s">
        <v>1482</v>
      </c>
      <c r="H674" s="22">
        <v>1</v>
      </c>
      <c r="I674" s="2">
        <v>1</v>
      </c>
      <c r="K674" s="2">
        <v>50</v>
      </c>
      <c r="L674" s="11">
        <v>42221</v>
      </c>
      <c r="M674" s="2">
        <v>2015</v>
      </c>
      <c r="N674" s="2" t="s">
        <v>517</v>
      </c>
      <c r="O674" s="2" t="s">
        <v>244</v>
      </c>
      <c r="Q674" s="9">
        <v>3</v>
      </c>
      <c r="R674" s="2" t="s">
        <v>249</v>
      </c>
      <c r="S674" s="22" t="s">
        <v>516</v>
      </c>
      <c r="T674" s="4" t="s">
        <v>516</v>
      </c>
      <c r="U674" s="4" t="s">
        <v>516</v>
      </c>
      <c r="V674" s="4" t="s">
        <v>516</v>
      </c>
      <c r="W674" s="2">
        <v>10</v>
      </c>
      <c r="X674" s="2" t="s">
        <v>107</v>
      </c>
      <c r="Y674" s="6" t="str">
        <f>VLOOKUP(X674,Spp!A:B,2,FALSE)</f>
        <v>Thalassoma lucasanum</v>
      </c>
      <c r="Z674" s="7">
        <f t="shared" si="70"/>
        <v>71</v>
      </c>
      <c r="AA674" s="2">
        <v>20</v>
      </c>
      <c r="AB674" s="2">
        <v>50</v>
      </c>
      <c r="AC674" s="2">
        <v>1</v>
      </c>
      <c r="AU674" s="2">
        <f>VLOOKUP(Y674,Spp!B:C,2,FALSE)</f>
        <v>1.261E-2</v>
      </c>
      <c r="AV674" s="2">
        <f>VLOOKUP(Y674,Spp!B:D,3,FALSE)</f>
        <v>2.8782999999999999</v>
      </c>
      <c r="AW674" s="2">
        <f t="shared" si="71"/>
        <v>229.78498217799304</v>
      </c>
      <c r="AX674" s="2">
        <f t="shared" si="72"/>
        <v>4.5956996435598612</v>
      </c>
      <c r="AY674" s="2">
        <f t="shared" si="73"/>
        <v>45.956996435598612</v>
      </c>
      <c r="AZ674" s="2">
        <f t="shared" si="74"/>
        <v>4.5956996435598613E-2</v>
      </c>
      <c r="BA674" s="2">
        <f t="shared" si="75"/>
        <v>7.1</v>
      </c>
      <c r="BB674" s="2">
        <f t="shared" si="76"/>
        <v>1.42</v>
      </c>
      <c r="BC674" s="2">
        <f>VLOOKUP(Y674,Spp!B:H,7,FALSE)</f>
        <v>3.5</v>
      </c>
      <c r="BD674" s="5" t="str">
        <f>VLOOKUP(Y674,GFQuimbayo!B:C,2,FALSE)</f>
        <v>IN</v>
      </c>
      <c r="BE674" s="5" t="str">
        <f>VLOOKUP(BD674,GFQuimbayo!E:F,2,FALSE)</f>
        <v>Invertebrivores</v>
      </c>
      <c r="BF674" s="2" t="str">
        <f>VLOOKUP(Y674,Spp!B:L,11,FALSE)</f>
        <v>LC</v>
      </c>
    </row>
    <row r="675" spans="1:58">
      <c r="A675" s="2" t="s">
        <v>242</v>
      </c>
      <c r="B675" s="2" t="s">
        <v>41</v>
      </c>
      <c r="C675" s="2" t="s">
        <v>212</v>
      </c>
      <c r="D675" s="2" t="s">
        <v>212</v>
      </c>
      <c r="E675" s="2" t="s">
        <v>1488</v>
      </c>
      <c r="F675" s="2" t="s">
        <v>245</v>
      </c>
      <c r="G675" s="22" t="s">
        <v>1482</v>
      </c>
      <c r="H675" s="22">
        <v>1</v>
      </c>
      <c r="I675" s="2">
        <v>1</v>
      </c>
      <c r="K675" s="2">
        <v>50</v>
      </c>
      <c r="L675" s="11">
        <v>42221</v>
      </c>
      <c r="M675" s="2">
        <v>2015</v>
      </c>
      <c r="N675" s="2" t="s">
        <v>517</v>
      </c>
      <c r="O675" s="2" t="s">
        <v>244</v>
      </c>
      <c r="Q675" s="9">
        <v>3</v>
      </c>
      <c r="R675" s="2" t="s">
        <v>249</v>
      </c>
      <c r="S675" s="22" t="s">
        <v>516</v>
      </c>
      <c r="T675" s="4" t="s">
        <v>516</v>
      </c>
      <c r="U675" s="4" t="s">
        <v>516</v>
      </c>
      <c r="V675" s="4" t="s">
        <v>516</v>
      </c>
      <c r="W675" s="2">
        <v>10</v>
      </c>
      <c r="X675" s="2" t="s">
        <v>266</v>
      </c>
      <c r="Y675" s="6" t="str">
        <f>VLOOKUP(X675,Spp!A:B,2,FALSE)</f>
        <v>Halichoeres dispilus</v>
      </c>
      <c r="Z675" s="7">
        <f t="shared" si="70"/>
        <v>27</v>
      </c>
      <c r="AA675" s="2">
        <v>25</v>
      </c>
      <c r="AB675" s="2">
        <v>2</v>
      </c>
      <c r="AU675" s="2">
        <f>VLOOKUP(Y675,Spp!B:C,2,FALSE)</f>
        <v>1.26E-2</v>
      </c>
      <c r="AV675" s="2">
        <f>VLOOKUP(Y675,Spp!B:D,3,FALSE)</f>
        <v>3.0672999999999999</v>
      </c>
      <c r="AW675" s="2">
        <f t="shared" si="71"/>
        <v>17.41013861403701</v>
      </c>
      <c r="AX675" s="2">
        <f t="shared" si="72"/>
        <v>0.3482027722807402</v>
      </c>
      <c r="AY675" s="2">
        <f t="shared" si="73"/>
        <v>3.4820277228074019</v>
      </c>
      <c r="AZ675" s="2">
        <f t="shared" si="74"/>
        <v>3.482027722807402E-3</v>
      </c>
      <c r="BA675" s="2">
        <f t="shared" si="75"/>
        <v>2.7</v>
      </c>
      <c r="BB675" s="2">
        <f t="shared" si="76"/>
        <v>0.54</v>
      </c>
      <c r="BC675" s="2">
        <f>VLOOKUP(Y675,Spp!B:H,7,FALSE)</f>
        <v>3.9</v>
      </c>
      <c r="BD675" s="5" t="str">
        <f>VLOOKUP(Y675,GFQuimbayo!B:C,2,FALSE)</f>
        <v>IN</v>
      </c>
      <c r="BE675" s="5" t="str">
        <f>VLOOKUP(BD675,GFQuimbayo!E:F,2,FALSE)</f>
        <v>Invertebrivores</v>
      </c>
      <c r="BF675" s="2" t="str">
        <f>VLOOKUP(Y675,Spp!B:L,11,FALSE)</f>
        <v>LC</v>
      </c>
    </row>
    <row r="676" spans="1:58">
      <c r="A676" s="2" t="s">
        <v>242</v>
      </c>
      <c r="B676" s="2" t="s">
        <v>41</v>
      </c>
      <c r="C676" s="2" t="s">
        <v>212</v>
      </c>
      <c r="D676" s="2" t="s">
        <v>212</v>
      </c>
      <c r="E676" s="2" t="s">
        <v>1488</v>
      </c>
      <c r="F676" s="2" t="s">
        <v>245</v>
      </c>
      <c r="G676" s="22" t="s">
        <v>1482</v>
      </c>
      <c r="H676" s="22">
        <v>1</v>
      </c>
      <c r="I676" s="2">
        <v>1</v>
      </c>
      <c r="K676" s="2">
        <v>50</v>
      </c>
      <c r="L676" s="11">
        <v>42221</v>
      </c>
      <c r="M676" s="2">
        <v>2015</v>
      </c>
      <c r="N676" s="2" t="s">
        <v>517</v>
      </c>
      <c r="O676" s="2" t="s">
        <v>244</v>
      </c>
      <c r="Q676" s="9">
        <v>3</v>
      </c>
      <c r="R676" s="2" t="s">
        <v>249</v>
      </c>
      <c r="S676" s="22" t="s">
        <v>516</v>
      </c>
      <c r="T676" s="4" t="s">
        <v>516</v>
      </c>
      <c r="U676" s="4" t="s">
        <v>516</v>
      </c>
      <c r="V676" s="4" t="s">
        <v>516</v>
      </c>
      <c r="W676" s="2">
        <v>10</v>
      </c>
      <c r="X676" s="2" t="s">
        <v>57</v>
      </c>
      <c r="Y676" s="6" t="str">
        <f>VLOOKUP(X676,Spp!A:B,2,FALSE)</f>
        <v>Serranus psittacinus</v>
      </c>
      <c r="Z676" s="7">
        <f t="shared" si="70"/>
        <v>7</v>
      </c>
      <c r="AA676" s="2">
        <v>7</v>
      </c>
      <c r="AU676" s="2">
        <f>VLOOKUP(Y676,Spp!B:C,2,FALSE)</f>
        <v>1.9300000000000001E-2</v>
      </c>
      <c r="AV676" s="2">
        <f>VLOOKUP(Y676,Spp!B:D,3,FALSE)</f>
        <v>2.8511000000000002</v>
      </c>
      <c r="AW676" s="2">
        <f t="shared" si="71"/>
        <v>1.8417136535138126</v>
      </c>
      <c r="AX676" s="2">
        <f t="shared" si="72"/>
        <v>3.6834273070276251E-2</v>
      </c>
      <c r="AY676" s="2">
        <f t="shared" si="73"/>
        <v>0.36834273070276252</v>
      </c>
      <c r="AZ676" s="2">
        <f t="shared" si="74"/>
        <v>3.6834273070276253E-4</v>
      </c>
      <c r="BA676" s="2">
        <f t="shared" si="75"/>
        <v>0.7</v>
      </c>
      <c r="BB676" s="2">
        <f t="shared" si="76"/>
        <v>0.14000000000000001</v>
      </c>
      <c r="BC676" s="2">
        <f>VLOOKUP(Y676,Spp!B:H,7,FALSE)</f>
        <v>3.6</v>
      </c>
      <c r="BD676" s="5" t="str">
        <f>VLOOKUP(Y676,GFQuimbayo!B:C,2,FALSE)</f>
        <v>PS</v>
      </c>
      <c r="BE676" s="5" t="str">
        <f>VLOOKUP(BD676,GFQuimbayo!E:F,2,FALSE)</f>
        <v>Piscivores</v>
      </c>
      <c r="BF676" s="2" t="str">
        <f>VLOOKUP(Y676,Spp!B:L,11,FALSE)</f>
        <v>LC</v>
      </c>
    </row>
    <row r="677" spans="1:58">
      <c r="A677" s="2" t="s">
        <v>242</v>
      </c>
      <c r="B677" s="2" t="s">
        <v>41</v>
      </c>
      <c r="C677" s="2" t="s">
        <v>212</v>
      </c>
      <c r="D677" s="2" t="s">
        <v>212</v>
      </c>
      <c r="E677" s="2" t="s">
        <v>1488</v>
      </c>
      <c r="F677" s="2" t="s">
        <v>245</v>
      </c>
      <c r="G677" s="22" t="s">
        <v>1482</v>
      </c>
      <c r="H677" s="22">
        <v>1</v>
      </c>
      <c r="I677" s="2">
        <v>1</v>
      </c>
      <c r="K677" s="2">
        <v>50</v>
      </c>
      <c r="L677" s="11">
        <v>42221</v>
      </c>
      <c r="M677" s="2">
        <v>2015</v>
      </c>
      <c r="N677" s="2" t="s">
        <v>517</v>
      </c>
      <c r="O677" s="2" t="s">
        <v>244</v>
      </c>
      <c r="Q677" s="9">
        <v>3</v>
      </c>
      <c r="R677" s="2" t="s">
        <v>249</v>
      </c>
      <c r="S677" s="22" t="s">
        <v>516</v>
      </c>
      <c r="T677" s="4" t="s">
        <v>516</v>
      </c>
      <c r="U677" s="4" t="s">
        <v>516</v>
      </c>
      <c r="V677" s="4" t="s">
        <v>516</v>
      </c>
      <c r="W677" s="2">
        <v>10</v>
      </c>
      <c r="X677" s="2" t="s">
        <v>125</v>
      </c>
      <c r="Y677" s="6" t="str">
        <f>VLOOKUP(X677,Spp!A:B,2,FALSE)</f>
        <v>Diodon holocanthus</v>
      </c>
      <c r="Z677" s="7">
        <f t="shared" si="70"/>
        <v>4</v>
      </c>
      <c r="AC677" s="2">
        <v>4</v>
      </c>
      <c r="AU677" s="2">
        <f>VLOOKUP(Y677,Spp!B:C,2,FALSE)</f>
        <v>2.1899999999999999E-2</v>
      </c>
      <c r="AV677" s="2">
        <f>VLOOKUP(Y677,Spp!B:D,3,FALSE)</f>
        <v>3</v>
      </c>
      <c r="AW677" s="2">
        <f t="shared" si="71"/>
        <v>171.09375</v>
      </c>
      <c r="AX677" s="2">
        <f t="shared" si="72"/>
        <v>3.421875</v>
      </c>
      <c r="AY677" s="2">
        <f t="shared" si="73"/>
        <v>34.21875</v>
      </c>
      <c r="AZ677" s="2">
        <f t="shared" si="74"/>
        <v>3.4218749999999999E-2</v>
      </c>
      <c r="BA677" s="2">
        <f t="shared" si="75"/>
        <v>0.4</v>
      </c>
      <c r="BB677" s="2">
        <f t="shared" si="76"/>
        <v>0.08</v>
      </c>
      <c r="BC677" s="2">
        <f>VLOOKUP(Y677,Spp!B:H,7,FALSE)</f>
        <v>3.3</v>
      </c>
      <c r="BD677" s="5" t="str">
        <f>VLOOKUP(Y677,GFQuimbayo!B:C,2,FALSE)</f>
        <v>IN</v>
      </c>
      <c r="BE677" s="5" t="str">
        <f>VLOOKUP(BD677,GFQuimbayo!E:F,2,FALSE)</f>
        <v>Invertebrivores</v>
      </c>
      <c r="BF677" s="2" t="str">
        <f>VLOOKUP(Y677,Spp!B:L,11,FALSE)</f>
        <v>NE</v>
      </c>
    </row>
    <row r="678" spans="1:58">
      <c r="A678" s="2" t="s">
        <v>242</v>
      </c>
      <c r="B678" s="2" t="s">
        <v>41</v>
      </c>
      <c r="C678" s="2" t="s">
        <v>212</v>
      </c>
      <c r="D678" s="2" t="s">
        <v>212</v>
      </c>
      <c r="E678" s="2" t="s">
        <v>1488</v>
      </c>
      <c r="F678" s="2" t="s">
        <v>245</v>
      </c>
      <c r="G678" s="22" t="s">
        <v>1482</v>
      </c>
      <c r="H678" s="22">
        <v>2</v>
      </c>
      <c r="I678" s="2">
        <v>2</v>
      </c>
      <c r="K678" s="2">
        <v>50</v>
      </c>
      <c r="L678" s="11">
        <v>42221</v>
      </c>
      <c r="M678" s="2">
        <v>2015</v>
      </c>
      <c r="N678" s="2" t="s">
        <v>517</v>
      </c>
      <c r="O678" s="2" t="s">
        <v>244</v>
      </c>
      <c r="Q678" s="9">
        <v>3</v>
      </c>
      <c r="R678" s="2" t="s">
        <v>249</v>
      </c>
      <c r="S678" s="22" t="s">
        <v>516</v>
      </c>
      <c r="T678" s="4" t="s">
        <v>516</v>
      </c>
      <c r="U678" s="4" t="s">
        <v>516</v>
      </c>
      <c r="V678" s="4" t="s">
        <v>516</v>
      </c>
      <c r="W678" s="2">
        <v>10</v>
      </c>
      <c r="X678" s="2" t="s">
        <v>61</v>
      </c>
      <c r="Y678" s="6" t="str">
        <f>VLOOKUP(X678,Spp!A:B,2,FALSE)</f>
        <v>Cirrhitichthys oxycephalus</v>
      </c>
      <c r="Z678" s="7">
        <f t="shared" si="70"/>
        <v>1</v>
      </c>
      <c r="AA678" s="2">
        <v>1</v>
      </c>
      <c r="AU678" s="2">
        <f>VLOOKUP(Y678,Spp!B:C,2,FALSE)</f>
        <v>3.32E-2</v>
      </c>
      <c r="AV678" s="2">
        <f>VLOOKUP(Y678,Spp!B:D,3,FALSE)</f>
        <v>3</v>
      </c>
      <c r="AW678" s="2">
        <f t="shared" si="71"/>
        <v>0.51875000000000004</v>
      </c>
      <c r="AX678" s="2">
        <f t="shared" si="72"/>
        <v>1.0375000000000001E-2</v>
      </c>
      <c r="AY678" s="2">
        <f t="shared" si="73"/>
        <v>0.10375000000000001</v>
      </c>
      <c r="AZ678" s="2">
        <f t="shared" si="74"/>
        <v>1.0375000000000001E-4</v>
      </c>
      <c r="BA678" s="2">
        <f t="shared" si="75"/>
        <v>0.1</v>
      </c>
      <c r="BB678" s="2">
        <f t="shared" si="76"/>
        <v>0.02</v>
      </c>
      <c r="BC678" s="2">
        <f>VLOOKUP(Y678,Spp!B:H,7,FALSE)</f>
        <v>3.9</v>
      </c>
      <c r="BD678" s="5" t="str">
        <f>VLOOKUP(Y678,GFQuimbayo!B:C,2,FALSE)</f>
        <v>IN</v>
      </c>
      <c r="BE678" s="5" t="str">
        <f>VLOOKUP(BD678,GFQuimbayo!E:F,2,FALSE)</f>
        <v>Invertebrivores</v>
      </c>
      <c r="BF678" s="2" t="str">
        <f>VLOOKUP(Y678,Spp!B:L,11,FALSE)</f>
        <v>NE</v>
      </c>
    </row>
    <row r="679" spans="1:58">
      <c r="A679" s="2" t="s">
        <v>242</v>
      </c>
      <c r="B679" s="2" t="s">
        <v>41</v>
      </c>
      <c r="C679" s="2" t="s">
        <v>212</v>
      </c>
      <c r="D679" s="2" t="s">
        <v>212</v>
      </c>
      <c r="E679" s="2" t="s">
        <v>1488</v>
      </c>
      <c r="F679" s="2" t="s">
        <v>245</v>
      </c>
      <c r="G679" s="22" t="s">
        <v>1482</v>
      </c>
      <c r="H679" s="22">
        <v>2</v>
      </c>
      <c r="I679" s="2">
        <v>2</v>
      </c>
      <c r="K679" s="2">
        <v>50</v>
      </c>
      <c r="L679" s="11">
        <v>42221</v>
      </c>
      <c r="M679" s="2">
        <v>2015</v>
      </c>
      <c r="N679" s="2" t="s">
        <v>517</v>
      </c>
      <c r="O679" s="2" t="s">
        <v>244</v>
      </c>
      <c r="Q679" s="9">
        <v>3</v>
      </c>
      <c r="R679" s="2" t="s">
        <v>249</v>
      </c>
      <c r="S679" s="22" t="s">
        <v>516</v>
      </c>
      <c r="T679" s="4" t="s">
        <v>516</v>
      </c>
      <c r="U679" s="4" t="s">
        <v>516</v>
      </c>
      <c r="V679" s="4" t="s">
        <v>516</v>
      </c>
      <c r="W679" s="2">
        <v>10</v>
      </c>
      <c r="X679" s="2" t="s">
        <v>125</v>
      </c>
      <c r="Y679" s="6" t="str">
        <f>VLOOKUP(X679,Spp!A:B,2,FALSE)</f>
        <v>Diodon holocanthus</v>
      </c>
      <c r="Z679" s="7">
        <f t="shared" si="70"/>
        <v>2</v>
      </c>
      <c r="AC679" s="2">
        <v>1</v>
      </c>
      <c r="AD679" s="2">
        <v>1</v>
      </c>
      <c r="AU679" s="2">
        <f>VLOOKUP(Y679,Spp!B:C,2,FALSE)</f>
        <v>2.1899999999999999E-2</v>
      </c>
      <c r="AV679" s="2">
        <f>VLOOKUP(Y679,Spp!B:D,3,FALSE)</f>
        <v>3</v>
      </c>
      <c r="AW679" s="2">
        <f t="shared" si="71"/>
        <v>160.14375000000001</v>
      </c>
      <c r="AX679" s="2">
        <f t="shared" si="72"/>
        <v>3.2028750000000001</v>
      </c>
      <c r="AY679" s="2">
        <f t="shared" si="73"/>
        <v>32.028750000000002</v>
      </c>
      <c r="AZ679" s="2">
        <f t="shared" si="74"/>
        <v>3.2028750000000002E-2</v>
      </c>
      <c r="BA679" s="2">
        <f t="shared" si="75"/>
        <v>0.2</v>
      </c>
      <c r="BB679" s="2">
        <f t="shared" si="76"/>
        <v>0.04</v>
      </c>
      <c r="BC679" s="2">
        <f>VLOOKUP(Y679,Spp!B:H,7,FALSE)</f>
        <v>3.3</v>
      </c>
      <c r="BD679" s="5" t="str">
        <f>VLOOKUP(Y679,GFQuimbayo!B:C,2,FALSE)</f>
        <v>IN</v>
      </c>
      <c r="BE679" s="5" t="str">
        <f>VLOOKUP(BD679,GFQuimbayo!E:F,2,FALSE)</f>
        <v>Invertebrivores</v>
      </c>
      <c r="BF679" s="2" t="str">
        <f>VLOOKUP(Y679,Spp!B:L,11,FALSE)</f>
        <v>NE</v>
      </c>
    </row>
    <row r="680" spans="1:58">
      <c r="A680" s="2" t="s">
        <v>242</v>
      </c>
      <c r="B680" s="2" t="s">
        <v>41</v>
      </c>
      <c r="C680" s="2" t="s">
        <v>212</v>
      </c>
      <c r="D680" s="2" t="s">
        <v>212</v>
      </c>
      <c r="E680" s="2" t="s">
        <v>1488</v>
      </c>
      <c r="F680" s="2" t="s">
        <v>245</v>
      </c>
      <c r="G680" s="22" t="s">
        <v>1482</v>
      </c>
      <c r="H680" s="22">
        <v>2</v>
      </c>
      <c r="I680" s="2">
        <v>2</v>
      </c>
      <c r="K680" s="2">
        <v>50</v>
      </c>
      <c r="L680" s="11">
        <v>42221</v>
      </c>
      <c r="M680" s="2">
        <v>2015</v>
      </c>
      <c r="N680" s="2" t="s">
        <v>517</v>
      </c>
      <c r="O680" s="2" t="s">
        <v>244</v>
      </c>
      <c r="Q680" s="9">
        <v>3</v>
      </c>
      <c r="R680" s="2" t="s">
        <v>249</v>
      </c>
      <c r="S680" s="22" t="s">
        <v>516</v>
      </c>
      <c r="T680" s="4" t="s">
        <v>516</v>
      </c>
      <c r="U680" s="4" t="s">
        <v>516</v>
      </c>
      <c r="V680" s="4" t="s">
        <v>516</v>
      </c>
      <c r="W680" s="2">
        <v>10</v>
      </c>
      <c r="X680" s="2" t="s">
        <v>57</v>
      </c>
      <c r="Y680" s="6" t="str">
        <f>VLOOKUP(X680,Spp!A:B,2,FALSE)</f>
        <v>Serranus psittacinus</v>
      </c>
      <c r="Z680" s="7">
        <f t="shared" si="70"/>
        <v>4</v>
      </c>
      <c r="AB680" s="2">
        <v>4</v>
      </c>
      <c r="AU680" s="2">
        <f>VLOOKUP(Y680,Spp!B:C,2,FALSE)</f>
        <v>1.9300000000000001E-2</v>
      </c>
      <c r="AV680" s="2">
        <f>VLOOKUP(Y680,Spp!B:D,3,FALSE)</f>
        <v>2.8511000000000002</v>
      </c>
      <c r="AW680" s="2">
        <f t="shared" si="71"/>
        <v>24.127063564434579</v>
      </c>
      <c r="AX680" s="2">
        <f t="shared" si="72"/>
        <v>0.48254127128869156</v>
      </c>
      <c r="AY680" s="2">
        <f t="shared" si="73"/>
        <v>4.8254127128869158</v>
      </c>
      <c r="AZ680" s="2">
        <f t="shared" si="74"/>
        <v>4.8254127128869156E-3</v>
      </c>
      <c r="BA680" s="2">
        <f t="shared" si="75"/>
        <v>0.4</v>
      </c>
      <c r="BB680" s="2">
        <f t="shared" si="76"/>
        <v>0.08</v>
      </c>
      <c r="BC680" s="2">
        <f>VLOOKUP(Y680,Spp!B:H,7,FALSE)</f>
        <v>3.6</v>
      </c>
      <c r="BD680" s="5" t="str">
        <f>VLOOKUP(Y680,GFQuimbayo!B:C,2,FALSE)</f>
        <v>PS</v>
      </c>
      <c r="BE680" s="5" t="str">
        <f>VLOOKUP(BD680,GFQuimbayo!E:F,2,FALSE)</f>
        <v>Piscivores</v>
      </c>
      <c r="BF680" s="2" t="str">
        <f>VLOOKUP(Y680,Spp!B:L,11,FALSE)</f>
        <v>LC</v>
      </c>
    </row>
    <row r="681" spans="1:58">
      <c r="A681" s="2" t="s">
        <v>242</v>
      </c>
      <c r="B681" s="2" t="s">
        <v>41</v>
      </c>
      <c r="C681" s="2" t="s">
        <v>212</v>
      </c>
      <c r="D681" s="2" t="s">
        <v>212</v>
      </c>
      <c r="E681" s="2" t="s">
        <v>1488</v>
      </c>
      <c r="F681" s="2" t="s">
        <v>245</v>
      </c>
      <c r="G681" s="22" t="s">
        <v>1482</v>
      </c>
      <c r="H681" s="22">
        <v>2</v>
      </c>
      <c r="I681" s="2">
        <v>2</v>
      </c>
      <c r="K681" s="2">
        <v>50</v>
      </c>
      <c r="L681" s="11">
        <v>42221</v>
      </c>
      <c r="M681" s="2">
        <v>2015</v>
      </c>
      <c r="N681" s="2" t="s">
        <v>517</v>
      </c>
      <c r="O681" s="2" t="s">
        <v>136</v>
      </c>
      <c r="P681" s="11">
        <v>43258</v>
      </c>
      <c r="Q681" s="9">
        <v>3</v>
      </c>
      <c r="R681" s="2" t="s">
        <v>249</v>
      </c>
      <c r="S681" s="22" t="s">
        <v>516</v>
      </c>
      <c r="T681" s="4" t="s">
        <v>516</v>
      </c>
      <c r="U681" s="4" t="s">
        <v>516</v>
      </c>
      <c r="V681" s="4" t="s">
        <v>516</v>
      </c>
      <c r="W681" s="2">
        <v>10</v>
      </c>
      <c r="X681" s="2" t="s">
        <v>266</v>
      </c>
      <c r="Y681" s="6" t="str">
        <f>VLOOKUP(X681,Spp!A:B,2,FALSE)</f>
        <v>Halichoeres dispilus</v>
      </c>
      <c r="Z681" s="7">
        <f t="shared" si="70"/>
        <v>10</v>
      </c>
      <c r="AA681" s="2">
        <v>6</v>
      </c>
      <c r="AB681" s="2">
        <v>4</v>
      </c>
      <c r="AU681" s="2">
        <f>VLOOKUP(Y681,Spp!B:C,2,FALSE)</f>
        <v>1.26E-2</v>
      </c>
      <c r="AV681" s="2">
        <f>VLOOKUP(Y681,Spp!B:D,3,FALSE)</f>
        <v>3.0672999999999999</v>
      </c>
      <c r="AW681" s="2">
        <f t="shared" si="71"/>
        <v>25.606777864004751</v>
      </c>
      <c r="AX681" s="2">
        <f t="shared" si="72"/>
        <v>0.51213555728009508</v>
      </c>
      <c r="AY681" s="2">
        <f t="shared" si="73"/>
        <v>5.121355572800951</v>
      </c>
      <c r="AZ681" s="2">
        <f t="shared" si="74"/>
        <v>5.1213555728009509E-3</v>
      </c>
      <c r="BA681" s="2">
        <f t="shared" si="75"/>
        <v>1</v>
      </c>
      <c r="BB681" s="2">
        <f t="shared" si="76"/>
        <v>0.2</v>
      </c>
      <c r="BC681" s="2">
        <f>VLOOKUP(Y681,Spp!B:H,7,FALSE)</f>
        <v>3.9</v>
      </c>
      <c r="BD681" s="5" t="str">
        <f>VLOOKUP(Y681,GFQuimbayo!B:C,2,FALSE)</f>
        <v>IN</v>
      </c>
      <c r="BE681" s="5" t="str">
        <f>VLOOKUP(BD681,GFQuimbayo!E:F,2,FALSE)</f>
        <v>Invertebrivores</v>
      </c>
      <c r="BF681" s="2" t="str">
        <f>VLOOKUP(Y681,Spp!B:L,11,FALSE)</f>
        <v>LC</v>
      </c>
    </row>
    <row r="682" spans="1:58">
      <c r="A682" s="2" t="s">
        <v>242</v>
      </c>
      <c r="B682" s="2" t="s">
        <v>41</v>
      </c>
      <c r="C682" s="2" t="s">
        <v>212</v>
      </c>
      <c r="D682" s="2" t="s">
        <v>212</v>
      </c>
      <c r="E682" s="2" t="s">
        <v>1488</v>
      </c>
      <c r="F682" s="2" t="s">
        <v>245</v>
      </c>
      <c r="G682" s="22" t="s">
        <v>1482</v>
      </c>
      <c r="H682" s="22">
        <v>2</v>
      </c>
      <c r="I682" s="2">
        <v>2</v>
      </c>
      <c r="K682" s="2">
        <v>50</v>
      </c>
      <c r="L682" s="11">
        <v>42221</v>
      </c>
      <c r="M682" s="2">
        <v>2015</v>
      </c>
      <c r="N682" s="2" t="s">
        <v>517</v>
      </c>
      <c r="O682" s="2" t="s">
        <v>136</v>
      </c>
      <c r="P682" s="11">
        <v>43258</v>
      </c>
      <c r="Q682" s="9">
        <v>3</v>
      </c>
      <c r="R682" s="2" t="s">
        <v>249</v>
      </c>
      <c r="S682" s="22" t="s">
        <v>516</v>
      </c>
      <c r="T682" s="4" t="s">
        <v>516</v>
      </c>
      <c r="U682" s="4" t="s">
        <v>516</v>
      </c>
      <c r="V682" s="4" t="s">
        <v>516</v>
      </c>
      <c r="W682" s="2">
        <v>10</v>
      </c>
      <c r="X682" s="2" t="s">
        <v>125</v>
      </c>
      <c r="Y682" s="6" t="str">
        <f>VLOOKUP(X682,Spp!A:B,2,FALSE)</f>
        <v>Diodon holocanthus</v>
      </c>
      <c r="Z682" s="7">
        <f t="shared" si="70"/>
        <v>8</v>
      </c>
      <c r="AA682" s="2">
        <v>6</v>
      </c>
      <c r="AB682" s="2">
        <v>2</v>
      </c>
      <c r="AU682" s="2">
        <f>VLOOKUP(Y682,Spp!B:C,2,FALSE)</f>
        <v>2.1899999999999999E-2</v>
      </c>
      <c r="AV682" s="2">
        <f>VLOOKUP(Y682,Spp!B:D,3,FALSE)</f>
        <v>3</v>
      </c>
      <c r="AW682" s="2">
        <f t="shared" si="71"/>
        <v>20.53125</v>
      </c>
      <c r="AX682" s="2">
        <f t="shared" si="72"/>
        <v>0.41062500000000002</v>
      </c>
      <c r="AY682" s="2">
        <f t="shared" si="73"/>
        <v>4.1062500000000002</v>
      </c>
      <c r="AZ682" s="2">
        <f t="shared" si="74"/>
        <v>4.1062500000000005E-3</v>
      </c>
      <c r="BA682" s="2">
        <f t="shared" si="75"/>
        <v>0.8</v>
      </c>
      <c r="BB682" s="2">
        <f t="shared" si="76"/>
        <v>0.16</v>
      </c>
      <c r="BC682" s="2">
        <f>VLOOKUP(Y682,Spp!B:H,7,FALSE)</f>
        <v>3.3</v>
      </c>
      <c r="BD682" s="5" t="str">
        <f>VLOOKUP(Y682,GFQuimbayo!B:C,2,FALSE)</f>
        <v>IN</v>
      </c>
      <c r="BE682" s="5" t="str">
        <f>VLOOKUP(BD682,GFQuimbayo!E:F,2,FALSE)</f>
        <v>Invertebrivores</v>
      </c>
      <c r="BF682" s="2" t="str">
        <f>VLOOKUP(Y682,Spp!B:L,11,FALSE)</f>
        <v>NE</v>
      </c>
    </row>
    <row r="683" spans="1:58">
      <c r="A683" s="2" t="s">
        <v>242</v>
      </c>
      <c r="B683" s="2" t="s">
        <v>41</v>
      </c>
      <c r="C683" s="2" t="s">
        <v>212</v>
      </c>
      <c r="D683" s="2" t="s">
        <v>212</v>
      </c>
      <c r="E683" s="2" t="s">
        <v>1488</v>
      </c>
      <c r="F683" s="2" t="s">
        <v>245</v>
      </c>
      <c r="G683" s="22" t="s">
        <v>1482</v>
      </c>
      <c r="H683" s="22">
        <v>2</v>
      </c>
      <c r="I683" s="2">
        <v>2</v>
      </c>
      <c r="K683" s="2">
        <v>50</v>
      </c>
      <c r="L683" s="11">
        <v>42221</v>
      </c>
      <c r="M683" s="2">
        <v>2015</v>
      </c>
      <c r="N683" s="2" t="s">
        <v>517</v>
      </c>
      <c r="O683" s="2" t="s">
        <v>136</v>
      </c>
      <c r="P683" s="11">
        <v>43258</v>
      </c>
      <c r="Q683" s="9">
        <v>3</v>
      </c>
      <c r="R683" s="2" t="s">
        <v>249</v>
      </c>
      <c r="S683" s="22" t="s">
        <v>516</v>
      </c>
      <c r="T683" s="4" t="s">
        <v>516</v>
      </c>
      <c r="U683" s="4" t="s">
        <v>516</v>
      </c>
      <c r="V683" s="4" t="s">
        <v>516</v>
      </c>
      <c r="W683" s="2">
        <v>10</v>
      </c>
      <c r="X683" s="2" t="s">
        <v>107</v>
      </c>
      <c r="Y683" s="6" t="str">
        <f>VLOOKUP(X683,Spp!A:B,2,FALSE)</f>
        <v>Thalassoma lucasanum</v>
      </c>
      <c r="Z683" s="7">
        <f t="shared" si="70"/>
        <v>7</v>
      </c>
      <c r="AA683" s="1">
        <v>6</v>
      </c>
      <c r="AB683" s="1">
        <v>1</v>
      </c>
      <c r="AU683" s="2">
        <f>VLOOKUP(Y683,Spp!B:C,2,FALSE)</f>
        <v>1.261E-2</v>
      </c>
      <c r="AV683" s="2">
        <f>VLOOKUP(Y683,Spp!B:D,3,FALSE)</f>
        <v>2.8782999999999999</v>
      </c>
      <c r="AW683" s="2">
        <f t="shared" si="71"/>
        <v>5.2204193696598296</v>
      </c>
      <c r="AX683" s="2">
        <f t="shared" si="72"/>
        <v>0.10440838739319659</v>
      </c>
      <c r="AY683" s="2">
        <f t="shared" si="73"/>
        <v>1.044083873931966</v>
      </c>
      <c r="AZ683" s="2">
        <f t="shared" si="74"/>
        <v>1.044083873931966E-3</v>
      </c>
      <c r="BA683" s="2">
        <f t="shared" si="75"/>
        <v>0.7</v>
      </c>
      <c r="BB683" s="2">
        <f t="shared" si="76"/>
        <v>0.14000000000000001</v>
      </c>
      <c r="BC683" s="2">
        <f>VLOOKUP(Y683,Spp!B:H,7,FALSE)</f>
        <v>3.5</v>
      </c>
      <c r="BD683" s="5" t="str">
        <f>VLOOKUP(Y683,GFQuimbayo!B:C,2,FALSE)</f>
        <v>IN</v>
      </c>
      <c r="BE683" s="5" t="str">
        <f>VLOOKUP(BD683,GFQuimbayo!E:F,2,FALSE)</f>
        <v>Invertebrivores</v>
      </c>
      <c r="BF683" s="2" t="str">
        <f>VLOOKUP(Y683,Spp!B:L,11,FALSE)</f>
        <v>LC</v>
      </c>
    </row>
    <row r="684" spans="1:58">
      <c r="A684" s="2" t="s">
        <v>242</v>
      </c>
      <c r="B684" s="2" t="s">
        <v>41</v>
      </c>
      <c r="C684" s="2" t="s">
        <v>212</v>
      </c>
      <c r="D684" s="2" t="s">
        <v>212</v>
      </c>
      <c r="E684" s="2" t="s">
        <v>1488</v>
      </c>
      <c r="F684" s="2" t="s">
        <v>245</v>
      </c>
      <c r="G684" s="22" t="s">
        <v>1482</v>
      </c>
      <c r="H684" s="22">
        <v>2</v>
      </c>
      <c r="I684" s="2">
        <v>2</v>
      </c>
      <c r="K684" s="2">
        <v>50</v>
      </c>
      <c r="L684" s="11">
        <v>42221</v>
      </c>
      <c r="M684" s="2">
        <v>2015</v>
      </c>
      <c r="N684" s="2" t="s">
        <v>517</v>
      </c>
      <c r="O684" s="2" t="s">
        <v>136</v>
      </c>
      <c r="P684" s="11">
        <v>43258</v>
      </c>
      <c r="Q684" s="9">
        <v>3</v>
      </c>
      <c r="R684" s="2" t="s">
        <v>249</v>
      </c>
      <c r="S684" s="22" t="s">
        <v>516</v>
      </c>
      <c r="T684" s="4" t="s">
        <v>516</v>
      </c>
      <c r="U684" s="4" t="s">
        <v>516</v>
      </c>
      <c r="V684" s="4" t="s">
        <v>516</v>
      </c>
      <c r="W684" s="2">
        <v>10</v>
      </c>
      <c r="X684" s="2" t="s">
        <v>72</v>
      </c>
      <c r="Y684" s="6" t="str">
        <f>VLOOKUP(X684,Spp!A:B,2,FALSE)</f>
        <v>Scarus ghobban</v>
      </c>
      <c r="Z684" s="7">
        <f t="shared" si="70"/>
        <v>2</v>
      </c>
      <c r="AA684" s="1">
        <v>2</v>
      </c>
      <c r="AU684" s="2">
        <f>VLOOKUP(Y684,Spp!B:C,2,FALSE)</f>
        <v>2.3300000000000001E-2</v>
      </c>
      <c r="AV684" s="2">
        <f>VLOOKUP(Y684,Spp!B:D,3,FALSE)</f>
        <v>2.919</v>
      </c>
      <c r="AW684" s="2">
        <f t="shared" si="71"/>
        <v>0.67604063654755164</v>
      </c>
      <c r="AX684" s="2">
        <f t="shared" si="72"/>
        <v>1.3520812730951032E-2</v>
      </c>
      <c r="AY684" s="2">
        <f t="shared" si="73"/>
        <v>0.13520812730951032</v>
      </c>
      <c r="AZ684" s="2">
        <f t="shared" si="74"/>
        <v>1.3520812730951032E-4</v>
      </c>
      <c r="BA684" s="2">
        <f t="shared" si="75"/>
        <v>0.2</v>
      </c>
      <c r="BB684" s="2">
        <f t="shared" si="76"/>
        <v>0.04</v>
      </c>
      <c r="BC684" s="2">
        <f>VLOOKUP(Y684,Spp!B:H,7,FALSE)</f>
        <v>2</v>
      </c>
      <c r="BD684" s="5" t="str">
        <f>VLOOKUP(Y684,GFQuimbayo!B:C,2,FALSE)</f>
        <v>HM</v>
      </c>
      <c r="BE684" s="5" t="str">
        <f>VLOOKUP(BD684,GFQuimbayo!E:F,2,FALSE)</f>
        <v>Macroalgae feeders</v>
      </c>
      <c r="BF684" s="2" t="str">
        <f>VLOOKUP(Y684,Spp!B:L,11,FALSE)</f>
        <v>LC</v>
      </c>
    </row>
    <row r="685" spans="1:58">
      <c r="A685" s="2" t="s">
        <v>242</v>
      </c>
      <c r="B685" s="2" t="s">
        <v>41</v>
      </c>
      <c r="C685" s="2" t="s">
        <v>212</v>
      </c>
      <c r="D685" s="2" t="s">
        <v>212</v>
      </c>
      <c r="E685" s="2" t="s">
        <v>1488</v>
      </c>
      <c r="F685" s="2" t="s">
        <v>245</v>
      </c>
      <c r="G685" s="22" t="s">
        <v>1482</v>
      </c>
      <c r="H685" s="22">
        <v>2</v>
      </c>
      <c r="I685" s="2">
        <v>2</v>
      </c>
      <c r="K685" s="2">
        <v>50</v>
      </c>
      <c r="L685" s="11">
        <v>42221</v>
      </c>
      <c r="M685" s="2">
        <v>2015</v>
      </c>
      <c r="N685" s="2" t="s">
        <v>517</v>
      </c>
      <c r="O685" s="2" t="s">
        <v>136</v>
      </c>
      <c r="P685" s="11">
        <v>43258</v>
      </c>
      <c r="Q685" s="9">
        <v>3</v>
      </c>
      <c r="R685" s="2" t="s">
        <v>249</v>
      </c>
      <c r="S685" s="22" t="s">
        <v>516</v>
      </c>
      <c r="T685" s="4" t="s">
        <v>516</v>
      </c>
      <c r="U685" s="4" t="s">
        <v>516</v>
      </c>
      <c r="V685" s="4" t="s">
        <v>516</v>
      </c>
      <c r="W685" s="2">
        <v>10</v>
      </c>
      <c r="X685" s="2" t="s">
        <v>80</v>
      </c>
      <c r="Y685" s="6" t="str">
        <f>VLOOKUP(X685,Spp!A:B,2,FALSE)</f>
        <v>Sufflamen verres</v>
      </c>
      <c r="Z685" s="7">
        <f t="shared" si="70"/>
        <v>1</v>
      </c>
      <c r="AC685" s="2">
        <v>1</v>
      </c>
      <c r="AU685" s="2">
        <f>VLOOKUP(Y685,Spp!B:C,2,FALSE)</f>
        <v>2.4899999999999999E-2</v>
      </c>
      <c r="AV685" s="2">
        <f>VLOOKUP(Y685,Spp!B:D,3,FALSE)</f>
        <v>3.0129999999999999</v>
      </c>
      <c r="AW685" s="2">
        <f t="shared" si="71"/>
        <v>50.256150114544802</v>
      </c>
      <c r="AX685" s="2">
        <f t="shared" si="72"/>
        <v>1.0051230022908961</v>
      </c>
      <c r="AY685" s="2">
        <f t="shared" si="73"/>
        <v>10.05123002290896</v>
      </c>
      <c r="AZ685" s="2">
        <f t="shared" si="74"/>
        <v>1.0051230022908961E-2</v>
      </c>
      <c r="BA685" s="2">
        <f t="shared" si="75"/>
        <v>0.1</v>
      </c>
      <c r="BB685" s="2">
        <f t="shared" si="76"/>
        <v>0.02</v>
      </c>
      <c r="BC685" s="2">
        <f>VLOOKUP(Y685,Spp!B:H,7,FALSE)</f>
        <v>3.3</v>
      </c>
      <c r="BD685" s="5" t="str">
        <f>VLOOKUP(Y685,GFQuimbayo!B:C,2,FALSE)</f>
        <v>IN</v>
      </c>
      <c r="BE685" s="5" t="str">
        <f>VLOOKUP(BD685,GFQuimbayo!E:F,2,FALSE)</f>
        <v>Invertebrivores</v>
      </c>
      <c r="BF685" s="2" t="str">
        <f>VLOOKUP(Y685,Spp!B:L,11,FALSE)</f>
        <v>LC</v>
      </c>
    </row>
    <row r="686" spans="1:58">
      <c r="A686" s="2" t="s">
        <v>242</v>
      </c>
      <c r="B686" s="2" t="s">
        <v>41</v>
      </c>
      <c r="C686" s="2" t="s">
        <v>212</v>
      </c>
      <c r="D686" s="2" t="s">
        <v>212</v>
      </c>
      <c r="E686" s="2" t="s">
        <v>1488</v>
      </c>
      <c r="F686" s="2" t="s">
        <v>245</v>
      </c>
      <c r="G686" s="22" t="s">
        <v>1482</v>
      </c>
      <c r="H686" s="22">
        <v>2</v>
      </c>
      <c r="I686" s="2">
        <v>2</v>
      </c>
      <c r="K686" s="2">
        <v>50</v>
      </c>
      <c r="L686" s="11">
        <v>42221</v>
      </c>
      <c r="M686" s="2">
        <v>2015</v>
      </c>
      <c r="N686" s="2" t="s">
        <v>517</v>
      </c>
      <c r="O686" s="2" t="s">
        <v>136</v>
      </c>
      <c r="P686" s="11">
        <v>43258</v>
      </c>
      <c r="Q686" s="9">
        <v>3</v>
      </c>
      <c r="R686" s="2" t="s">
        <v>249</v>
      </c>
      <c r="S686" s="22" t="s">
        <v>516</v>
      </c>
      <c r="T686" s="4" t="s">
        <v>516</v>
      </c>
      <c r="U686" s="4" t="s">
        <v>516</v>
      </c>
      <c r="V686" s="4" t="s">
        <v>516</v>
      </c>
      <c r="W686" s="2">
        <v>10</v>
      </c>
      <c r="X686" s="2" t="s">
        <v>64</v>
      </c>
      <c r="Y686" s="6" t="str">
        <f>VLOOKUP(X686,Spp!A:B,2,FALSE)</f>
        <v>Johnrandallia nigrirostris</v>
      </c>
      <c r="Z686" s="7">
        <f t="shared" si="70"/>
        <v>1</v>
      </c>
      <c r="AB686" s="2">
        <v>1</v>
      </c>
      <c r="AU686" s="2">
        <f>VLOOKUP(Y686,Spp!B:C,2,FALSE)</f>
        <v>2.5600000000000001E-2</v>
      </c>
      <c r="AV686" s="2">
        <f>VLOOKUP(Y686,Spp!B:D,3,FALSE)</f>
        <v>3.0005999999999999</v>
      </c>
      <c r="AW686" s="2">
        <f t="shared" si="71"/>
        <v>10.813064467072175</v>
      </c>
      <c r="AX686" s="2">
        <f t="shared" si="72"/>
        <v>0.21626128934144351</v>
      </c>
      <c r="AY686" s="2">
        <f t="shared" si="73"/>
        <v>2.1626128934144351</v>
      </c>
      <c r="AZ686" s="2">
        <f t="shared" si="74"/>
        <v>2.1626128934144353E-3</v>
      </c>
      <c r="BA686" s="2">
        <f t="shared" si="75"/>
        <v>0.1</v>
      </c>
      <c r="BB686" s="2">
        <f t="shared" si="76"/>
        <v>0.02</v>
      </c>
      <c r="BC686" s="2">
        <f>VLOOKUP(Y686,Spp!B:H,7,FALSE)</f>
        <v>3</v>
      </c>
      <c r="BD686" s="5" t="str">
        <f>VLOOKUP(Y686,GFQuimbayo!B:C,2,FALSE)</f>
        <v>IN</v>
      </c>
      <c r="BE686" s="5" t="str">
        <f>VLOOKUP(BD686,GFQuimbayo!E:F,2,FALSE)</f>
        <v>Invertebrivores</v>
      </c>
      <c r="BF686" s="2" t="str">
        <f>VLOOKUP(Y686,Spp!B:L,11,FALSE)</f>
        <v>LC</v>
      </c>
    </row>
    <row r="687" spans="1:58">
      <c r="A687" s="2" t="s">
        <v>242</v>
      </c>
      <c r="B687" s="2" t="s">
        <v>41</v>
      </c>
      <c r="C687" s="2" t="s">
        <v>212</v>
      </c>
      <c r="D687" s="2" t="s">
        <v>212</v>
      </c>
      <c r="E687" s="2" t="s">
        <v>1488</v>
      </c>
      <c r="F687" s="2" t="s">
        <v>245</v>
      </c>
      <c r="G687" s="22" t="s">
        <v>1482</v>
      </c>
      <c r="H687" s="22">
        <v>2</v>
      </c>
      <c r="I687" s="2">
        <v>2</v>
      </c>
      <c r="K687" s="2">
        <v>50</v>
      </c>
      <c r="L687" s="11">
        <v>42221</v>
      </c>
      <c r="M687" s="2">
        <v>2015</v>
      </c>
      <c r="N687" s="2" t="s">
        <v>517</v>
      </c>
      <c r="O687" s="2" t="s">
        <v>136</v>
      </c>
      <c r="P687" s="11">
        <v>43258</v>
      </c>
      <c r="Q687" s="9">
        <v>3</v>
      </c>
      <c r="R687" s="2" t="s">
        <v>249</v>
      </c>
      <c r="S687" s="22" t="s">
        <v>516</v>
      </c>
      <c r="T687" s="4" t="s">
        <v>516</v>
      </c>
      <c r="U687" s="4" t="s">
        <v>516</v>
      </c>
      <c r="V687" s="4" t="s">
        <v>516</v>
      </c>
      <c r="W687" s="2">
        <v>10</v>
      </c>
      <c r="X687" s="2" t="s">
        <v>45</v>
      </c>
      <c r="Y687" s="6" t="str">
        <f>VLOOKUP(X687,Spp!A:B,2,FALSE)</f>
        <v>Canthigaster punctatissima</v>
      </c>
      <c r="Z687" s="7">
        <f t="shared" si="70"/>
        <v>1</v>
      </c>
      <c r="AA687" s="2">
        <v>1</v>
      </c>
      <c r="AU687" s="2">
        <f>VLOOKUP(Y687,Spp!B:C,2,FALSE)</f>
        <v>1.9699999999999999E-2</v>
      </c>
      <c r="AV687" s="2">
        <f>VLOOKUP(Y687,Spp!B:D,3,FALSE)</f>
        <v>2.9174000000000002</v>
      </c>
      <c r="AW687" s="2">
        <f t="shared" si="71"/>
        <v>0.28537531735533872</v>
      </c>
      <c r="AX687" s="2">
        <f t="shared" si="72"/>
        <v>5.7075063471067741E-3</v>
      </c>
      <c r="AY687" s="2">
        <f t="shared" si="73"/>
        <v>5.7075063471067743E-2</v>
      </c>
      <c r="AZ687" s="2">
        <f t="shared" si="74"/>
        <v>5.7075063471067742E-5</v>
      </c>
      <c r="BA687" s="2">
        <f t="shared" si="75"/>
        <v>0.1</v>
      </c>
      <c r="BB687" s="2">
        <f t="shared" si="76"/>
        <v>0.02</v>
      </c>
      <c r="BC687" s="2">
        <f>VLOOKUP(Y687,Spp!B:H,7,FALSE)</f>
        <v>3</v>
      </c>
      <c r="BD687" s="5" t="str">
        <f>VLOOKUP(Y687,GFQuimbayo!B:C,2,FALSE)</f>
        <v>IN</v>
      </c>
      <c r="BE687" s="5" t="str">
        <f>VLOOKUP(BD687,GFQuimbayo!E:F,2,FALSE)</f>
        <v>Invertebrivores</v>
      </c>
      <c r="BF687" s="2" t="str">
        <f>VLOOKUP(Y687,Spp!B:L,11,FALSE)</f>
        <v>LC</v>
      </c>
    </row>
    <row r="688" spans="1:58">
      <c r="A688" s="2" t="s">
        <v>242</v>
      </c>
      <c r="B688" s="2" t="s">
        <v>41</v>
      </c>
      <c r="C688" s="2" t="s">
        <v>212</v>
      </c>
      <c r="D688" s="2" t="s">
        <v>212</v>
      </c>
      <c r="E688" s="2" t="s">
        <v>1488</v>
      </c>
      <c r="F688" s="2" t="s">
        <v>245</v>
      </c>
      <c r="G688" s="22" t="s">
        <v>1482</v>
      </c>
      <c r="H688" s="22">
        <v>3</v>
      </c>
      <c r="I688" s="2">
        <v>3</v>
      </c>
      <c r="K688" s="2">
        <v>50</v>
      </c>
      <c r="L688" s="11">
        <v>42221</v>
      </c>
      <c r="M688" s="2">
        <v>2015</v>
      </c>
      <c r="N688" s="2" t="s">
        <v>517</v>
      </c>
      <c r="O688" s="2" t="s">
        <v>136</v>
      </c>
      <c r="P688" s="11">
        <v>43258</v>
      </c>
      <c r="Q688" s="9">
        <v>3</v>
      </c>
      <c r="R688" s="2" t="s">
        <v>249</v>
      </c>
      <c r="S688" s="22" t="s">
        <v>516</v>
      </c>
      <c r="T688" s="4" t="s">
        <v>516</v>
      </c>
      <c r="U688" s="4" t="s">
        <v>516</v>
      </c>
      <c r="V688" s="4" t="s">
        <v>516</v>
      </c>
      <c r="W688" s="2">
        <v>10</v>
      </c>
      <c r="X688" s="4" t="s">
        <v>125</v>
      </c>
      <c r="Y688" s="6" t="str">
        <f>VLOOKUP(X688,Spp!A:B,2,FALSE)</f>
        <v>Diodon holocanthus</v>
      </c>
      <c r="Z688" s="7">
        <f t="shared" si="70"/>
        <v>1</v>
      </c>
      <c r="AB688" s="2">
        <v>1</v>
      </c>
      <c r="AU688" s="2">
        <f>VLOOKUP(Y688,Spp!B:C,2,FALSE)</f>
        <v>2.1899999999999999E-2</v>
      </c>
      <c r="AV688" s="2">
        <f>VLOOKUP(Y688,Spp!B:D,3,FALSE)</f>
        <v>3</v>
      </c>
      <c r="AW688" s="2">
        <f t="shared" si="71"/>
        <v>9.2390624999999993</v>
      </c>
      <c r="AX688" s="2">
        <f t="shared" si="72"/>
        <v>0.18478124999999998</v>
      </c>
      <c r="AY688" s="2">
        <f t="shared" si="73"/>
        <v>1.8478124999999999</v>
      </c>
      <c r="AZ688" s="2">
        <f t="shared" si="74"/>
        <v>1.8478124999999998E-3</v>
      </c>
      <c r="BA688" s="2">
        <f t="shared" si="75"/>
        <v>0.1</v>
      </c>
      <c r="BB688" s="2">
        <f t="shared" si="76"/>
        <v>0.02</v>
      </c>
      <c r="BC688" s="2">
        <f>VLOOKUP(Y688,Spp!B:H,7,FALSE)</f>
        <v>3.3</v>
      </c>
      <c r="BD688" s="5" t="str">
        <f>VLOOKUP(Y688,GFQuimbayo!B:C,2,FALSE)</f>
        <v>IN</v>
      </c>
      <c r="BE688" s="5" t="str">
        <f>VLOOKUP(BD688,GFQuimbayo!E:F,2,FALSE)</f>
        <v>Invertebrivores</v>
      </c>
      <c r="BF688" s="2" t="str">
        <f>VLOOKUP(Y688,Spp!B:L,11,FALSE)</f>
        <v>NE</v>
      </c>
    </row>
    <row r="689" spans="1:58">
      <c r="A689" s="2" t="s">
        <v>242</v>
      </c>
      <c r="B689" s="2" t="s">
        <v>41</v>
      </c>
      <c r="C689" s="2" t="s">
        <v>212</v>
      </c>
      <c r="D689" s="2" t="s">
        <v>212</v>
      </c>
      <c r="E689" s="2" t="s">
        <v>1488</v>
      </c>
      <c r="F689" s="2" t="s">
        <v>245</v>
      </c>
      <c r="G689" s="22" t="s">
        <v>1482</v>
      </c>
      <c r="H689" s="22">
        <v>3</v>
      </c>
      <c r="I689" s="2">
        <v>3</v>
      </c>
      <c r="K689" s="2">
        <v>50</v>
      </c>
      <c r="L689" s="11">
        <v>42221</v>
      </c>
      <c r="M689" s="2">
        <v>2015</v>
      </c>
      <c r="N689" s="2" t="s">
        <v>517</v>
      </c>
      <c r="O689" s="2" t="s">
        <v>136</v>
      </c>
      <c r="P689" s="11">
        <v>43258</v>
      </c>
      <c r="Q689" s="9">
        <v>3</v>
      </c>
      <c r="R689" s="2" t="s">
        <v>249</v>
      </c>
      <c r="S689" s="22" t="s">
        <v>516</v>
      </c>
      <c r="T689" s="4" t="s">
        <v>516</v>
      </c>
      <c r="U689" s="4" t="s">
        <v>516</v>
      </c>
      <c r="V689" s="4" t="s">
        <v>516</v>
      </c>
      <c r="W689" s="2">
        <v>10</v>
      </c>
      <c r="X689" s="4" t="s">
        <v>266</v>
      </c>
      <c r="Y689" s="6" t="str">
        <f>VLOOKUP(X689,Spp!A:B,2,FALSE)</f>
        <v>Halichoeres dispilus</v>
      </c>
      <c r="Z689" s="7">
        <f t="shared" si="70"/>
        <v>50</v>
      </c>
      <c r="AA689" s="2">
        <v>50</v>
      </c>
      <c r="AU689" s="2">
        <f>VLOOKUP(Y689,Spp!B:C,2,FALSE)</f>
        <v>1.26E-2</v>
      </c>
      <c r="AV689" s="2">
        <f>VLOOKUP(Y689,Spp!B:D,3,FALSE)</f>
        <v>3.0672999999999999</v>
      </c>
      <c r="AW689" s="2">
        <f t="shared" si="71"/>
        <v>10.469885640987805</v>
      </c>
      <c r="AX689" s="2">
        <f t="shared" si="72"/>
        <v>0.20939771281975608</v>
      </c>
      <c r="AY689" s="2">
        <f t="shared" si="73"/>
        <v>2.0939771281975608</v>
      </c>
      <c r="AZ689" s="2">
        <f t="shared" si="74"/>
        <v>2.093977128197561E-3</v>
      </c>
      <c r="BA689" s="2">
        <f t="shared" si="75"/>
        <v>5</v>
      </c>
      <c r="BB689" s="2">
        <f t="shared" si="76"/>
        <v>1</v>
      </c>
      <c r="BC689" s="2">
        <f>VLOOKUP(Y689,Spp!B:H,7,FALSE)</f>
        <v>3.9</v>
      </c>
      <c r="BD689" s="5" t="str">
        <f>VLOOKUP(Y689,GFQuimbayo!B:C,2,FALSE)</f>
        <v>IN</v>
      </c>
      <c r="BE689" s="5" t="str">
        <f>VLOOKUP(BD689,GFQuimbayo!E:F,2,FALSE)</f>
        <v>Invertebrivores</v>
      </c>
      <c r="BF689" s="2" t="str">
        <f>VLOOKUP(Y689,Spp!B:L,11,FALSE)</f>
        <v>LC</v>
      </c>
    </row>
    <row r="690" spans="1:58">
      <c r="A690" s="2" t="s">
        <v>242</v>
      </c>
      <c r="B690" s="2" t="s">
        <v>41</v>
      </c>
      <c r="C690" s="2" t="s">
        <v>212</v>
      </c>
      <c r="D690" s="2" t="s">
        <v>212</v>
      </c>
      <c r="E690" s="2" t="s">
        <v>1488</v>
      </c>
      <c r="F690" s="2" t="s">
        <v>245</v>
      </c>
      <c r="G690" s="22" t="s">
        <v>1482</v>
      </c>
      <c r="H690" s="22">
        <v>3</v>
      </c>
      <c r="I690" s="2">
        <v>3</v>
      </c>
      <c r="K690" s="2">
        <v>50</v>
      </c>
      <c r="L690" s="11">
        <v>42221</v>
      </c>
      <c r="M690" s="2">
        <v>2015</v>
      </c>
      <c r="N690" s="2" t="s">
        <v>517</v>
      </c>
      <c r="O690" s="2" t="s">
        <v>136</v>
      </c>
      <c r="P690" s="11">
        <v>43258</v>
      </c>
      <c r="Q690" s="9">
        <v>3</v>
      </c>
      <c r="R690" s="2" t="s">
        <v>249</v>
      </c>
      <c r="S690" s="22" t="s">
        <v>516</v>
      </c>
      <c r="T690" s="4" t="s">
        <v>516</v>
      </c>
      <c r="U690" s="4" t="s">
        <v>516</v>
      </c>
      <c r="V690" s="4" t="s">
        <v>516</v>
      </c>
      <c r="W690" s="2">
        <v>10</v>
      </c>
      <c r="X690" s="4" t="s">
        <v>45</v>
      </c>
      <c r="Y690" s="6" t="str">
        <f>VLOOKUP(X690,Spp!A:B,2,FALSE)</f>
        <v>Canthigaster punctatissima</v>
      </c>
      <c r="Z690" s="7">
        <f t="shared" si="70"/>
        <v>1</v>
      </c>
      <c r="AA690" s="2">
        <v>1</v>
      </c>
      <c r="AU690" s="2">
        <f>VLOOKUP(Y690,Spp!B:C,2,FALSE)</f>
        <v>1.9699999999999999E-2</v>
      </c>
      <c r="AV690" s="2">
        <f>VLOOKUP(Y690,Spp!B:D,3,FALSE)</f>
        <v>2.9174000000000002</v>
      </c>
      <c r="AW690" s="2">
        <f t="shared" si="71"/>
        <v>0.28537531735533872</v>
      </c>
      <c r="AX690" s="2">
        <f t="shared" si="72"/>
        <v>5.7075063471067741E-3</v>
      </c>
      <c r="AY690" s="2">
        <f t="shared" si="73"/>
        <v>5.7075063471067743E-2</v>
      </c>
      <c r="AZ690" s="2">
        <f t="shared" si="74"/>
        <v>5.7075063471067742E-5</v>
      </c>
      <c r="BA690" s="2">
        <f t="shared" si="75"/>
        <v>0.1</v>
      </c>
      <c r="BB690" s="2">
        <f t="shared" si="76"/>
        <v>0.02</v>
      </c>
      <c r="BC690" s="2">
        <f>VLOOKUP(Y690,Spp!B:H,7,FALSE)</f>
        <v>3</v>
      </c>
      <c r="BD690" s="5" t="str">
        <f>VLOOKUP(Y690,GFQuimbayo!B:C,2,FALSE)</f>
        <v>IN</v>
      </c>
      <c r="BE690" s="5" t="str">
        <f>VLOOKUP(BD690,GFQuimbayo!E:F,2,FALSE)</f>
        <v>Invertebrivores</v>
      </c>
      <c r="BF690" s="2" t="str">
        <f>VLOOKUP(Y690,Spp!B:L,11,FALSE)</f>
        <v>LC</v>
      </c>
    </row>
    <row r="691" spans="1:58">
      <c r="A691" s="2" t="s">
        <v>242</v>
      </c>
      <c r="B691" s="2" t="s">
        <v>41</v>
      </c>
      <c r="C691" s="2" t="s">
        <v>212</v>
      </c>
      <c r="D691" s="2" t="s">
        <v>212</v>
      </c>
      <c r="E691" s="2" t="s">
        <v>1488</v>
      </c>
      <c r="F691" s="2" t="s">
        <v>245</v>
      </c>
      <c r="G691" s="22" t="s">
        <v>1482</v>
      </c>
      <c r="H691" s="22">
        <v>3</v>
      </c>
      <c r="I691" s="2">
        <v>3</v>
      </c>
      <c r="K691" s="2">
        <v>50</v>
      </c>
      <c r="L691" s="11">
        <v>42221</v>
      </c>
      <c r="M691" s="2">
        <v>2015</v>
      </c>
      <c r="N691" s="2" t="s">
        <v>517</v>
      </c>
      <c r="O691" s="2" t="s">
        <v>136</v>
      </c>
      <c r="P691" s="11">
        <v>43258</v>
      </c>
      <c r="Q691" s="9">
        <v>3</v>
      </c>
      <c r="R691" s="2" t="s">
        <v>249</v>
      </c>
      <c r="S691" s="22" t="s">
        <v>516</v>
      </c>
      <c r="T691" s="4" t="s">
        <v>516</v>
      </c>
      <c r="U691" s="4" t="s">
        <v>516</v>
      </c>
      <c r="V691" s="4" t="s">
        <v>516</v>
      </c>
      <c r="W691" s="2">
        <v>10</v>
      </c>
      <c r="X691" s="4" t="s">
        <v>57</v>
      </c>
      <c r="Y691" s="6" t="str">
        <f>VLOOKUP(X691,Spp!A:B,2,FALSE)</f>
        <v>Serranus psittacinus</v>
      </c>
      <c r="Z691" s="7">
        <f t="shared" si="70"/>
        <v>6</v>
      </c>
      <c r="AA691" s="2">
        <v>6</v>
      </c>
      <c r="AU691" s="2">
        <f>VLOOKUP(Y691,Spp!B:C,2,FALSE)</f>
        <v>1.9300000000000001E-2</v>
      </c>
      <c r="AV691" s="2">
        <f>VLOOKUP(Y691,Spp!B:D,3,FALSE)</f>
        <v>2.8511000000000002</v>
      </c>
      <c r="AW691" s="2">
        <f t="shared" si="71"/>
        <v>1.5786117030118394</v>
      </c>
      <c r="AX691" s="2">
        <f t="shared" si="72"/>
        <v>3.1572234060236785E-2</v>
      </c>
      <c r="AY691" s="2">
        <f t="shared" si="73"/>
        <v>0.31572234060236787</v>
      </c>
      <c r="AZ691" s="2">
        <f t="shared" si="74"/>
        <v>3.1572234060236787E-4</v>
      </c>
      <c r="BA691" s="2">
        <f t="shared" si="75"/>
        <v>0.6</v>
      </c>
      <c r="BB691" s="2">
        <f t="shared" si="76"/>
        <v>0.12</v>
      </c>
      <c r="BC691" s="2">
        <f>VLOOKUP(Y691,Spp!B:H,7,FALSE)</f>
        <v>3.6</v>
      </c>
      <c r="BD691" s="5" t="str">
        <f>VLOOKUP(Y691,GFQuimbayo!B:C,2,FALSE)</f>
        <v>PS</v>
      </c>
      <c r="BE691" s="5" t="str">
        <f>VLOOKUP(BD691,GFQuimbayo!E:F,2,FALSE)</f>
        <v>Piscivores</v>
      </c>
      <c r="BF691" s="2" t="str">
        <f>VLOOKUP(Y691,Spp!B:L,11,FALSE)</f>
        <v>LC</v>
      </c>
    </row>
    <row r="692" spans="1:58">
      <c r="A692" s="1" t="s">
        <v>242</v>
      </c>
      <c r="B692" s="1" t="s">
        <v>41</v>
      </c>
      <c r="C692" s="1" t="s">
        <v>220</v>
      </c>
      <c r="D692" s="1" t="s">
        <v>1444</v>
      </c>
      <c r="E692" s="1" t="s">
        <v>1486</v>
      </c>
      <c r="F692" s="1" t="s">
        <v>245</v>
      </c>
      <c r="G692" s="22" t="s">
        <v>1482</v>
      </c>
      <c r="H692" s="22">
        <v>1</v>
      </c>
      <c r="I692" s="2">
        <v>1</v>
      </c>
      <c r="K692" s="1">
        <v>50</v>
      </c>
      <c r="L692" s="11">
        <v>42222</v>
      </c>
      <c r="M692" s="1">
        <v>2015</v>
      </c>
      <c r="N692" s="1" t="s">
        <v>517</v>
      </c>
      <c r="O692" s="1" t="s">
        <v>136</v>
      </c>
      <c r="P692" s="11">
        <v>43258</v>
      </c>
      <c r="Q692" s="9" t="s">
        <v>1459</v>
      </c>
      <c r="S692" s="19" t="s">
        <v>516</v>
      </c>
      <c r="T692" s="4" t="s">
        <v>516</v>
      </c>
      <c r="U692" s="4" t="s">
        <v>516</v>
      </c>
      <c r="V692" s="4" t="s">
        <v>516</v>
      </c>
      <c r="W692" s="1">
        <v>10</v>
      </c>
      <c r="X692" s="8" t="s">
        <v>109</v>
      </c>
      <c r="Y692" s="6" t="str">
        <f>VLOOKUP(X692,Spp!A:B,2,FALSE)</f>
        <v>Chromis atrilobata</v>
      </c>
      <c r="Z692" s="7">
        <f t="shared" si="70"/>
        <v>131</v>
      </c>
      <c r="AB692" s="2">
        <v>131</v>
      </c>
      <c r="AU692" s="2">
        <f>VLOOKUP(Y692,Spp!B:C,2,FALSE)</f>
        <v>5.2300000000000003E-3</v>
      </c>
      <c r="AV692" s="2">
        <f>VLOOKUP(Y692,Spp!B:D,3,FALSE)</f>
        <v>3.41655</v>
      </c>
      <c r="AW692" s="2">
        <f t="shared" si="71"/>
        <v>669.05765489809176</v>
      </c>
      <c r="AX692" s="2">
        <f t="shared" si="72"/>
        <v>13.381153097961835</v>
      </c>
      <c r="AY692" s="2">
        <f t="shared" si="73"/>
        <v>133.81153097961834</v>
      </c>
      <c r="AZ692" s="2">
        <f t="shared" si="74"/>
        <v>0.13381153097961834</v>
      </c>
      <c r="BA692" s="2">
        <f t="shared" si="75"/>
        <v>13.1</v>
      </c>
      <c r="BB692" s="2">
        <f t="shared" si="76"/>
        <v>2.62</v>
      </c>
      <c r="BC692" s="2">
        <f>VLOOKUP(Y692,Spp!B:H,7,FALSE)</f>
        <v>3.4</v>
      </c>
      <c r="BD692" s="5" t="str">
        <f>VLOOKUP(Y692,GFQuimbayo!B:C,2,FALSE)</f>
        <v>PK</v>
      </c>
      <c r="BE692" s="5" t="str">
        <f>VLOOKUP(BD692,GFQuimbayo!E:F,2,FALSE)</f>
        <v>Planktivores</v>
      </c>
      <c r="BF692" s="2" t="str">
        <f>VLOOKUP(Y692,Spp!B:L,11,FALSE)</f>
        <v>LC</v>
      </c>
    </row>
    <row r="693" spans="1:58">
      <c r="A693" s="1" t="s">
        <v>242</v>
      </c>
      <c r="B693" s="1" t="s">
        <v>41</v>
      </c>
      <c r="C693" s="1" t="s">
        <v>220</v>
      </c>
      <c r="D693" s="1" t="s">
        <v>1444</v>
      </c>
      <c r="E693" s="1" t="s">
        <v>1486</v>
      </c>
      <c r="F693" s="1" t="s">
        <v>245</v>
      </c>
      <c r="G693" s="22" t="s">
        <v>1482</v>
      </c>
      <c r="H693" s="22">
        <v>1</v>
      </c>
      <c r="I693" s="2">
        <v>1</v>
      </c>
      <c r="K693" s="1">
        <v>50</v>
      </c>
      <c r="L693" s="11">
        <v>42222</v>
      </c>
      <c r="M693" s="1">
        <v>2015</v>
      </c>
      <c r="N693" s="1" t="s">
        <v>517</v>
      </c>
      <c r="O693" s="1" t="s">
        <v>136</v>
      </c>
      <c r="P693" s="11">
        <v>43258</v>
      </c>
      <c r="Q693" s="9" t="s">
        <v>1459</v>
      </c>
      <c r="S693" s="19" t="s">
        <v>516</v>
      </c>
      <c r="T693" s="4" t="s">
        <v>516</v>
      </c>
      <c r="U693" s="4" t="s">
        <v>516</v>
      </c>
      <c r="V693" s="4" t="s">
        <v>516</v>
      </c>
      <c r="W693" s="1">
        <v>10</v>
      </c>
      <c r="X693" s="8" t="s">
        <v>107</v>
      </c>
      <c r="Y693" s="6" t="str">
        <f>VLOOKUP(X693,Spp!A:B,2,FALSE)</f>
        <v>Thalassoma lucasanum</v>
      </c>
      <c r="Z693" s="7">
        <f t="shared" si="70"/>
        <v>92</v>
      </c>
      <c r="AA693" s="2">
        <v>80</v>
      </c>
      <c r="AB693" s="2">
        <v>11</v>
      </c>
      <c r="AC693" s="2">
        <v>1</v>
      </c>
      <c r="AU693" s="2">
        <f>VLOOKUP(Y693,Spp!B:C,2,FALSE)</f>
        <v>1.261E-2</v>
      </c>
      <c r="AV693" s="2">
        <f>VLOOKUP(Y693,Spp!B:D,3,FALSE)</f>
        <v>2.8782999999999999</v>
      </c>
      <c r="AW693" s="2">
        <f t="shared" si="71"/>
        <v>78.003345367742213</v>
      </c>
      <c r="AX693" s="2">
        <f t="shared" si="72"/>
        <v>1.5600669073548443</v>
      </c>
      <c r="AY693" s="2">
        <f t="shared" si="73"/>
        <v>15.600669073548444</v>
      </c>
      <c r="AZ693" s="2">
        <f t="shared" si="74"/>
        <v>1.5600669073548444E-2</v>
      </c>
      <c r="BA693" s="2">
        <f t="shared" si="75"/>
        <v>9.1999999999999993</v>
      </c>
      <c r="BB693" s="2">
        <f t="shared" si="76"/>
        <v>1.84</v>
      </c>
      <c r="BC693" s="2">
        <f>VLOOKUP(Y693,Spp!B:H,7,FALSE)</f>
        <v>3.5</v>
      </c>
      <c r="BD693" s="5" t="str">
        <f>VLOOKUP(Y693,GFQuimbayo!B:C,2,FALSE)</f>
        <v>IN</v>
      </c>
      <c r="BE693" s="5" t="str">
        <f>VLOOKUP(BD693,GFQuimbayo!E:F,2,FALSE)</f>
        <v>Invertebrivores</v>
      </c>
      <c r="BF693" s="2" t="str">
        <f>VLOOKUP(Y693,Spp!B:L,11,FALSE)</f>
        <v>LC</v>
      </c>
    </row>
    <row r="694" spans="1:58">
      <c r="A694" s="1" t="s">
        <v>242</v>
      </c>
      <c r="B694" s="1" t="s">
        <v>41</v>
      </c>
      <c r="C694" s="1" t="s">
        <v>220</v>
      </c>
      <c r="D694" s="1" t="s">
        <v>1444</v>
      </c>
      <c r="E694" s="1" t="s">
        <v>1486</v>
      </c>
      <c r="F694" s="1" t="s">
        <v>245</v>
      </c>
      <c r="G694" s="22" t="s">
        <v>1482</v>
      </c>
      <c r="H694" s="22">
        <v>1</v>
      </c>
      <c r="I694" s="2">
        <v>1</v>
      </c>
      <c r="K694" s="1">
        <v>50</v>
      </c>
      <c r="L694" s="11">
        <v>42222</v>
      </c>
      <c r="M694" s="1">
        <v>2015</v>
      </c>
      <c r="N694" s="1" t="s">
        <v>517</v>
      </c>
      <c r="O694" s="1" t="s">
        <v>136</v>
      </c>
      <c r="P694" s="11">
        <v>43258</v>
      </c>
      <c r="Q694" s="9" t="s">
        <v>1459</v>
      </c>
      <c r="S694" s="19" t="s">
        <v>516</v>
      </c>
      <c r="T694" s="4" t="s">
        <v>516</v>
      </c>
      <c r="U694" s="4" t="s">
        <v>516</v>
      </c>
      <c r="V694" s="4" t="s">
        <v>516</v>
      </c>
      <c r="W694" s="1">
        <v>10</v>
      </c>
      <c r="X694" s="8" t="s">
        <v>125</v>
      </c>
      <c r="Y694" s="6" t="str">
        <f>VLOOKUP(X694,Spp!A:B,2,FALSE)</f>
        <v>Diodon holocanthus</v>
      </c>
      <c r="Z694" s="7">
        <f t="shared" si="70"/>
        <v>1</v>
      </c>
      <c r="AC694" s="2">
        <v>1</v>
      </c>
      <c r="AU694" s="2">
        <f>VLOOKUP(Y694,Spp!B:C,2,FALSE)</f>
        <v>2.1899999999999999E-2</v>
      </c>
      <c r="AV694" s="2">
        <f>VLOOKUP(Y694,Spp!B:D,3,FALSE)</f>
        <v>3</v>
      </c>
      <c r="AW694" s="2">
        <f t="shared" si="71"/>
        <v>42.7734375</v>
      </c>
      <c r="AX694" s="2">
        <f t="shared" si="72"/>
        <v>0.85546875</v>
      </c>
      <c r="AY694" s="2">
        <f t="shared" si="73"/>
        <v>8.5546875</v>
      </c>
      <c r="AZ694" s="2">
        <f t="shared" si="74"/>
        <v>8.5546874999999998E-3</v>
      </c>
      <c r="BA694" s="2">
        <f t="shared" si="75"/>
        <v>0.1</v>
      </c>
      <c r="BB694" s="2">
        <f t="shared" si="76"/>
        <v>0.02</v>
      </c>
      <c r="BC694" s="2">
        <f>VLOOKUP(Y694,Spp!B:H,7,FALSE)</f>
        <v>3.3</v>
      </c>
      <c r="BD694" s="5" t="str">
        <f>VLOOKUP(Y694,GFQuimbayo!B:C,2,FALSE)</f>
        <v>IN</v>
      </c>
      <c r="BE694" s="5" t="str">
        <f>VLOOKUP(BD694,GFQuimbayo!E:F,2,FALSE)</f>
        <v>Invertebrivores</v>
      </c>
      <c r="BF694" s="2" t="str">
        <f>VLOOKUP(Y694,Spp!B:L,11,FALSE)</f>
        <v>NE</v>
      </c>
    </row>
    <row r="695" spans="1:58">
      <c r="A695" s="1" t="s">
        <v>242</v>
      </c>
      <c r="B695" s="1" t="s">
        <v>41</v>
      </c>
      <c r="C695" s="1" t="s">
        <v>220</v>
      </c>
      <c r="D695" s="1" t="s">
        <v>1444</v>
      </c>
      <c r="E695" s="1" t="s">
        <v>1486</v>
      </c>
      <c r="F695" s="1" t="s">
        <v>245</v>
      </c>
      <c r="G695" s="22" t="s">
        <v>1482</v>
      </c>
      <c r="H695" s="22">
        <v>1</v>
      </c>
      <c r="I695" s="2">
        <v>1</v>
      </c>
      <c r="K695" s="1">
        <v>50</v>
      </c>
      <c r="L695" s="11">
        <v>42222</v>
      </c>
      <c r="M695" s="1">
        <v>2015</v>
      </c>
      <c r="N695" s="1" t="s">
        <v>517</v>
      </c>
      <c r="O695" s="1" t="s">
        <v>136</v>
      </c>
      <c r="P695" s="11">
        <v>43258</v>
      </c>
      <c r="Q695" s="9" t="s">
        <v>1459</v>
      </c>
      <c r="S695" s="19" t="s">
        <v>516</v>
      </c>
      <c r="T695" s="4" t="s">
        <v>516</v>
      </c>
      <c r="U695" s="4" t="s">
        <v>516</v>
      </c>
      <c r="V695" s="4" t="s">
        <v>516</v>
      </c>
      <c r="W695" s="1">
        <v>10</v>
      </c>
      <c r="X695" s="8" t="s">
        <v>80</v>
      </c>
      <c r="Y695" s="6" t="str">
        <f>VLOOKUP(X695,Spp!A:B,2,FALSE)</f>
        <v>Sufflamen verres</v>
      </c>
      <c r="Z695" s="7">
        <f t="shared" si="70"/>
        <v>5</v>
      </c>
      <c r="AB695" s="2">
        <v>4</v>
      </c>
      <c r="AC695" s="2">
        <v>1</v>
      </c>
      <c r="AU695" s="2">
        <f>VLOOKUP(Y695,Spp!B:C,2,FALSE)</f>
        <v>2.4899999999999999E-2</v>
      </c>
      <c r="AV695" s="2">
        <f>VLOOKUP(Y695,Spp!B:D,3,FALSE)</f>
        <v>3.0129999999999999</v>
      </c>
      <c r="AW695" s="2">
        <f t="shared" si="71"/>
        <v>93.39006976773031</v>
      </c>
      <c r="AX695" s="2">
        <f t="shared" si="72"/>
        <v>1.8678013953546062</v>
      </c>
      <c r="AY695" s="2">
        <f t="shared" si="73"/>
        <v>18.678013953546063</v>
      </c>
      <c r="AZ695" s="2">
        <f t="shared" si="74"/>
        <v>1.8678013953546062E-2</v>
      </c>
      <c r="BA695" s="2">
        <f t="shared" si="75"/>
        <v>0.5</v>
      </c>
      <c r="BB695" s="2">
        <f t="shared" si="76"/>
        <v>0.1</v>
      </c>
      <c r="BC695" s="2">
        <f>VLOOKUP(Y695,Spp!B:H,7,FALSE)</f>
        <v>3.3</v>
      </c>
      <c r="BD695" s="5" t="str">
        <f>VLOOKUP(Y695,GFQuimbayo!B:C,2,FALSE)</f>
        <v>IN</v>
      </c>
      <c r="BE695" s="5" t="str">
        <f>VLOOKUP(BD695,GFQuimbayo!E:F,2,FALSE)</f>
        <v>Invertebrivores</v>
      </c>
      <c r="BF695" s="2" t="str">
        <f>VLOOKUP(Y695,Spp!B:L,11,FALSE)</f>
        <v>LC</v>
      </c>
    </row>
    <row r="696" spans="1:58">
      <c r="A696" s="1" t="s">
        <v>242</v>
      </c>
      <c r="B696" s="1" t="s">
        <v>41</v>
      </c>
      <c r="C696" s="1" t="s">
        <v>220</v>
      </c>
      <c r="D696" s="1" t="s">
        <v>1444</v>
      </c>
      <c r="E696" s="1" t="s">
        <v>1486</v>
      </c>
      <c r="F696" s="1" t="s">
        <v>245</v>
      </c>
      <c r="G696" s="22" t="s">
        <v>1482</v>
      </c>
      <c r="H696" s="22">
        <v>1</v>
      </c>
      <c r="I696" s="2">
        <v>1</v>
      </c>
      <c r="K696" s="1">
        <v>50</v>
      </c>
      <c r="L696" s="11">
        <v>42222</v>
      </c>
      <c r="M696" s="1">
        <v>2015</v>
      </c>
      <c r="N696" s="1" t="s">
        <v>517</v>
      </c>
      <c r="O696" s="1" t="s">
        <v>136</v>
      </c>
      <c r="P696" s="11">
        <v>43258</v>
      </c>
      <c r="Q696" s="9" t="s">
        <v>1459</v>
      </c>
      <c r="S696" s="19" t="s">
        <v>516</v>
      </c>
      <c r="T696" s="4" t="s">
        <v>516</v>
      </c>
      <c r="U696" s="4" t="s">
        <v>516</v>
      </c>
      <c r="V696" s="4" t="s">
        <v>516</v>
      </c>
      <c r="W696" s="1">
        <v>10</v>
      </c>
      <c r="X696" s="8" t="s">
        <v>284</v>
      </c>
      <c r="Y696" s="6" t="str">
        <f>VLOOKUP(X696,Spp!A:B,2,FALSE)</f>
        <v>Microspathodon dorsalis</v>
      </c>
      <c r="Z696" s="7">
        <f t="shared" si="70"/>
        <v>1</v>
      </c>
      <c r="AB696" s="2">
        <v>1</v>
      </c>
      <c r="AU696" s="2">
        <f>VLOOKUP(Y696,Spp!B:C,2,FALSE)</f>
        <v>2.3900000000000001E-2</v>
      </c>
      <c r="AV696" s="2">
        <f>VLOOKUP(Y696,Spp!B:D,3,FALSE)</f>
        <v>3.0819999999999999</v>
      </c>
      <c r="AW696" s="2">
        <f t="shared" si="71"/>
        <v>11.894240475111069</v>
      </c>
      <c r="AX696" s="2">
        <f t="shared" si="72"/>
        <v>0.23788480950222138</v>
      </c>
      <c r="AY696" s="2">
        <f t="shared" si="73"/>
        <v>2.3788480950222137</v>
      </c>
      <c r="AZ696" s="2">
        <f t="shared" si="74"/>
        <v>2.3788480950222139E-3</v>
      </c>
      <c r="BA696" s="2">
        <f t="shared" si="75"/>
        <v>0.1</v>
      </c>
      <c r="BB696" s="2">
        <f t="shared" si="76"/>
        <v>0.02</v>
      </c>
      <c r="BC696" s="2">
        <f>VLOOKUP(Y696,Spp!B:H,7,FALSE)</f>
        <v>2.1</v>
      </c>
      <c r="BD696" s="5" t="str">
        <f>VLOOKUP(Y696,GFQuimbayo!B:C,2,FALSE)</f>
        <v>HM</v>
      </c>
      <c r="BE696" s="5" t="str">
        <f>VLOOKUP(BD696,GFQuimbayo!E:F,2,FALSE)</f>
        <v>Macroalgae feeders</v>
      </c>
      <c r="BF696" s="2" t="str">
        <f>VLOOKUP(Y696,Spp!B:L,11,FALSE)</f>
        <v>LC</v>
      </c>
    </row>
    <row r="697" spans="1:58">
      <c r="A697" s="1" t="s">
        <v>242</v>
      </c>
      <c r="B697" s="1" t="s">
        <v>41</v>
      </c>
      <c r="C697" s="1" t="s">
        <v>220</v>
      </c>
      <c r="D697" s="1" t="s">
        <v>1444</v>
      </c>
      <c r="E697" s="1" t="s">
        <v>1486</v>
      </c>
      <c r="F697" s="1" t="s">
        <v>245</v>
      </c>
      <c r="G697" s="22" t="s">
        <v>1482</v>
      </c>
      <c r="H697" s="22">
        <v>1</v>
      </c>
      <c r="I697" s="2">
        <v>1</v>
      </c>
      <c r="K697" s="1">
        <v>50</v>
      </c>
      <c r="L697" s="11">
        <v>42222</v>
      </c>
      <c r="M697" s="1">
        <v>2015</v>
      </c>
      <c r="N697" s="1" t="s">
        <v>517</v>
      </c>
      <c r="O697" s="1" t="s">
        <v>136</v>
      </c>
      <c r="P697" s="11">
        <v>43258</v>
      </c>
      <c r="Q697" s="9" t="s">
        <v>1459</v>
      </c>
      <c r="S697" s="19" t="s">
        <v>516</v>
      </c>
      <c r="T697" s="4" t="s">
        <v>516</v>
      </c>
      <c r="U697" s="4" t="s">
        <v>516</v>
      </c>
      <c r="V697" s="4" t="s">
        <v>516</v>
      </c>
      <c r="W697" s="1">
        <v>10</v>
      </c>
      <c r="X697" s="8" t="s">
        <v>87</v>
      </c>
      <c r="Y697" s="6" t="str">
        <f>VLOOKUP(X697,Spp!A:B,2,FALSE)</f>
        <v>Stegastes acapulcoensis</v>
      </c>
      <c r="Z697" s="7">
        <f t="shared" si="70"/>
        <v>1</v>
      </c>
      <c r="AB697" s="2">
        <v>1</v>
      </c>
      <c r="AU697" s="2">
        <f>VLOOKUP(Y697,Spp!B:C,2,FALSE)</f>
        <v>3.49E-2</v>
      </c>
      <c r="AV697" s="2">
        <f>VLOOKUP(Y697,Spp!B:D,3,FALSE)</f>
        <v>2.9108999999999998</v>
      </c>
      <c r="AW697" s="2">
        <f t="shared" si="71"/>
        <v>12.30385653569728</v>
      </c>
      <c r="AX697" s="2">
        <f t="shared" si="72"/>
        <v>0.2460771307139456</v>
      </c>
      <c r="AY697" s="2">
        <f t="shared" si="73"/>
        <v>2.4607713071394559</v>
      </c>
      <c r="AZ697" s="2">
        <f t="shared" si="74"/>
        <v>2.4607713071394558E-3</v>
      </c>
      <c r="BA697" s="2">
        <f t="shared" si="75"/>
        <v>0.1</v>
      </c>
      <c r="BB697" s="2">
        <f t="shared" si="76"/>
        <v>0.02</v>
      </c>
      <c r="BC697" s="2">
        <f>VLOOKUP(Y697,Spp!B:H,7,FALSE)</f>
        <v>2</v>
      </c>
      <c r="BD697" s="5" t="str">
        <f>VLOOKUP(Y697,GFQuimbayo!B:C,2,FALSE)</f>
        <v>HD</v>
      </c>
      <c r="BE697" s="5" t="str">
        <f>VLOOKUP(BD697,GFQuimbayo!E:F,2,FALSE)</f>
        <v>Detritivores</v>
      </c>
      <c r="BF697" s="2" t="str">
        <f>VLOOKUP(Y697,Spp!B:L,11,FALSE)</f>
        <v>LC</v>
      </c>
    </row>
    <row r="698" spans="1:58">
      <c r="A698" s="1" t="s">
        <v>242</v>
      </c>
      <c r="B698" s="1" t="s">
        <v>41</v>
      </c>
      <c r="C698" s="1" t="s">
        <v>220</v>
      </c>
      <c r="D698" s="1" t="s">
        <v>1444</v>
      </c>
      <c r="E698" s="1" t="s">
        <v>1486</v>
      </c>
      <c r="F698" s="1" t="s">
        <v>245</v>
      </c>
      <c r="G698" s="22" t="s">
        <v>1482</v>
      </c>
      <c r="H698" s="22">
        <v>1</v>
      </c>
      <c r="I698" s="2">
        <v>1</v>
      </c>
      <c r="K698" s="1">
        <v>50</v>
      </c>
      <c r="L698" s="11">
        <v>42222</v>
      </c>
      <c r="M698" s="1">
        <v>2015</v>
      </c>
      <c r="N698" s="1" t="s">
        <v>517</v>
      </c>
      <c r="O698" s="1" t="s">
        <v>136</v>
      </c>
      <c r="P698" s="11">
        <v>43258</v>
      </c>
      <c r="Q698" s="9" t="s">
        <v>1459</v>
      </c>
      <c r="S698" s="19" t="s">
        <v>516</v>
      </c>
      <c r="T698" s="4" t="s">
        <v>516</v>
      </c>
      <c r="U698" s="4" t="s">
        <v>516</v>
      </c>
      <c r="V698" s="4" t="s">
        <v>516</v>
      </c>
      <c r="W698" s="1">
        <v>10</v>
      </c>
      <c r="X698" s="8" t="s">
        <v>91</v>
      </c>
      <c r="Y698" s="6" t="str">
        <f>VLOOKUP(X698,Spp!A:B,2,FALSE)</f>
        <v>Halichoeres nicholsi</v>
      </c>
      <c r="Z698" s="7">
        <f t="shared" si="70"/>
        <v>1</v>
      </c>
      <c r="AC698" s="2">
        <v>1</v>
      </c>
      <c r="AU698" s="2">
        <f>VLOOKUP(Y698,Spp!B:C,2,FALSE)</f>
        <v>1.26E-2</v>
      </c>
      <c r="AV698" s="2">
        <f>VLOOKUP(Y698,Spp!B:D,3,FALSE)</f>
        <v>3.0672999999999999</v>
      </c>
      <c r="AW698" s="2">
        <f t="shared" si="71"/>
        <v>29.169073044120523</v>
      </c>
      <c r="AX698" s="2">
        <f t="shared" si="72"/>
        <v>0.5833814608824105</v>
      </c>
      <c r="AY698" s="2">
        <f t="shared" si="73"/>
        <v>5.8338146088241052</v>
      </c>
      <c r="AZ698" s="2">
        <f t="shared" si="74"/>
        <v>5.8338146088241054E-3</v>
      </c>
      <c r="BA698" s="2">
        <f t="shared" si="75"/>
        <v>0.1</v>
      </c>
      <c r="BB698" s="2">
        <f t="shared" si="76"/>
        <v>0.02</v>
      </c>
      <c r="BC698" s="2">
        <f>VLOOKUP(Y698,Spp!B:H,7,FALSE)</f>
        <v>4</v>
      </c>
      <c r="BD698" s="5" t="str">
        <f>VLOOKUP(Y698,GFQuimbayo!B:C,2,FALSE)</f>
        <v>IN</v>
      </c>
      <c r="BE698" s="5" t="str">
        <f>VLOOKUP(BD698,GFQuimbayo!E:F,2,FALSE)</f>
        <v>Invertebrivores</v>
      </c>
      <c r="BF698" s="2" t="str">
        <f>VLOOKUP(Y698,Spp!B:L,11,FALSE)</f>
        <v>LC</v>
      </c>
    </row>
    <row r="699" spans="1:58">
      <c r="A699" s="1" t="s">
        <v>242</v>
      </c>
      <c r="B699" s="1" t="s">
        <v>41</v>
      </c>
      <c r="C699" s="1" t="s">
        <v>220</v>
      </c>
      <c r="D699" s="1" t="s">
        <v>1444</v>
      </c>
      <c r="E699" s="1" t="s">
        <v>1486</v>
      </c>
      <c r="F699" s="1" t="s">
        <v>245</v>
      </c>
      <c r="G699" s="22" t="s">
        <v>1482</v>
      </c>
      <c r="H699" s="22">
        <v>1</v>
      </c>
      <c r="I699" s="2">
        <v>1</v>
      </c>
      <c r="K699" s="1">
        <v>50</v>
      </c>
      <c r="L699" s="11">
        <v>42222</v>
      </c>
      <c r="M699" s="1">
        <v>2015</v>
      </c>
      <c r="N699" s="1" t="s">
        <v>517</v>
      </c>
      <c r="O699" s="1" t="s">
        <v>136</v>
      </c>
      <c r="P699" s="11">
        <v>43258</v>
      </c>
      <c r="Q699" s="9" t="s">
        <v>1459</v>
      </c>
      <c r="S699" s="19" t="s">
        <v>516</v>
      </c>
      <c r="T699" s="4" t="s">
        <v>516</v>
      </c>
      <c r="U699" s="4" t="s">
        <v>516</v>
      </c>
      <c r="V699" s="4" t="s">
        <v>516</v>
      </c>
      <c r="W699" s="1">
        <v>10</v>
      </c>
      <c r="X699" s="8" t="s">
        <v>266</v>
      </c>
      <c r="Y699" s="6" t="str">
        <f>VLOOKUP(X699,Spp!A:B,2,FALSE)</f>
        <v>Halichoeres dispilus</v>
      </c>
      <c r="Z699" s="7">
        <f t="shared" si="70"/>
        <v>26</v>
      </c>
      <c r="AB699" s="2">
        <v>25</v>
      </c>
      <c r="AE699" s="2">
        <v>1</v>
      </c>
      <c r="AU699" s="2">
        <f>VLOOKUP(Y699,Spp!B:C,2,FALSE)</f>
        <v>1.26E-2</v>
      </c>
      <c r="AV699" s="2">
        <f>VLOOKUP(Y699,Spp!B:D,3,FALSE)</f>
        <v>3.0672999999999999</v>
      </c>
      <c r="AW699" s="2">
        <f t="shared" si="71"/>
        <v>396.68604612983177</v>
      </c>
      <c r="AX699" s="2">
        <f t="shared" si="72"/>
        <v>7.9337209225966356</v>
      </c>
      <c r="AY699" s="2">
        <f t="shared" si="73"/>
        <v>79.337209225966362</v>
      </c>
      <c r="AZ699" s="2">
        <f t="shared" si="74"/>
        <v>7.9337209225966362E-2</v>
      </c>
      <c r="BA699" s="2">
        <f t="shared" si="75"/>
        <v>2.6</v>
      </c>
      <c r="BB699" s="2">
        <f t="shared" si="76"/>
        <v>0.52</v>
      </c>
      <c r="BC699" s="2">
        <f>VLOOKUP(Y699,Spp!B:H,7,FALSE)</f>
        <v>3.9</v>
      </c>
      <c r="BD699" s="5" t="str">
        <f>VLOOKUP(Y699,GFQuimbayo!B:C,2,FALSE)</f>
        <v>IN</v>
      </c>
      <c r="BE699" s="5" t="str">
        <f>VLOOKUP(BD699,GFQuimbayo!E:F,2,FALSE)</f>
        <v>Invertebrivores</v>
      </c>
      <c r="BF699" s="2" t="str">
        <f>VLOOKUP(Y699,Spp!B:L,11,FALSE)</f>
        <v>LC</v>
      </c>
    </row>
    <row r="700" spans="1:58">
      <c r="A700" s="1" t="s">
        <v>242</v>
      </c>
      <c r="B700" s="1" t="s">
        <v>41</v>
      </c>
      <c r="C700" s="1" t="s">
        <v>220</v>
      </c>
      <c r="D700" s="1" t="s">
        <v>1444</v>
      </c>
      <c r="E700" s="1" t="s">
        <v>1486</v>
      </c>
      <c r="F700" s="1" t="s">
        <v>245</v>
      </c>
      <c r="G700" s="22" t="s">
        <v>1482</v>
      </c>
      <c r="H700" s="22">
        <v>1</v>
      </c>
      <c r="I700" s="2">
        <v>1</v>
      </c>
      <c r="K700" s="1">
        <v>50</v>
      </c>
      <c r="L700" s="11">
        <v>42222</v>
      </c>
      <c r="M700" s="1">
        <v>2015</v>
      </c>
      <c r="N700" s="1" t="s">
        <v>517</v>
      </c>
      <c r="O700" s="1" t="s">
        <v>136</v>
      </c>
      <c r="P700" s="11">
        <v>43258</v>
      </c>
      <c r="Q700" s="9" t="s">
        <v>1459</v>
      </c>
      <c r="S700" s="19" t="s">
        <v>516</v>
      </c>
      <c r="T700" s="4" t="s">
        <v>516</v>
      </c>
      <c r="U700" s="4" t="s">
        <v>516</v>
      </c>
      <c r="V700" s="4" t="s">
        <v>516</v>
      </c>
      <c r="W700" s="1">
        <v>10</v>
      </c>
      <c r="X700" s="8" t="s">
        <v>57</v>
      </c>
      <c r="Y700" s="6" t="str">
        <f>VLOOKUP(X700,Spp!A:B,2,FALSE)</f>
        <v>Serranus psittacinus</v>
      </c>
      <c r="Z700" s="7">
        <f t="shared" si="70"/>
        <v>3</v>
      </c>
      <c r="AB700" s="2">
        <v>3</v>
      </c>
      <c r="AU700" s="2">
        <f>VLOOKUP(Y700,Spp!B:C,2,FALSE)</f>
        <v>1.9300000000000001E-2</v>
      </c>
      <c r="AV700" s="2">
        <f>VLOOKUP(Y700,Spp!B:D,3,FALSE)</f>
        <v>2.8511000000000002</v>
      </c>
      <c r="AW700" s="2">
        <f t="shared" si="71"/>
        <v>18.095297673325934</v>
      </c>
      <c r="AX700" s="2">
        <f t="shared" si="72"/>
        <v>0.36190595346651866</v>
      </c>
      <c r="AY700" s="2">
        <f t="shared" si="73"/>
        <v>3.6190595346651868</v>
      </c>
      <c r="AZ700" s="2">
        <f t="shared" si="74"/>
        <v>3.6190595346651867E-3</v>
      </c>
      <c r="BA700" s="2">
        <f t="shared" si="75"/>
        <v>0.3</v>
      </c>
      <c r="BB700" s="2">
        <f t="shared" si="76"/>
        <v>0.06</v>
      </c>
      <c r="BC700" s="2">
        <f>VLOOKUP(Y700,Spp!B:H,7,FALSE)</f>
        <v>3.6</v>
      </c>
      <c r="BD700" s="5" t="str">
        <f>VLOOKUP(Y700,GFQuimbayo!B:C,2,FALSE)</f>
        <v>PS</v>
      </c>
      <c r="BE700" s="5" t="str">
        <f>VLOOKUP(BD700,GFQuimbayo!E:F,2,FALSE)</f>
        <v>Piscivores</v>
      </c>
      <c r="BF700" s="2" t="str">
        <f>VLOOKUP(Y700,Spp!B:L,11,FALSE)</f>
        <v>LC</v>
      </c>
    </row>
    <row r="701" spans="1:58">
      <c r="A701" s="1" t="s">
        <v>242</v>
      </c>
      <c r="B701" s="1" t="s">
        <v>41</v>
      </c>
      <c r="C701" s="1" t="s">
        <v>220</v>
      </c>
      <c r="D701" s="1" t="s">
        <v>1444</v>
      </c>
      <c r="E701" s="1" t="s">
        <v>1486</v>
      </c>
      <c r="F701" s="1" t="s">
        <v>245</v>
      </c>
      <c r="G701" s="22" t="s">
        <v>1482</v>
      </c>
      <c r="H701" s="22">
        <v>2</v>
      </c>
      <c r="I701" s="2">
        <v>2</v>
      </c>
      <c r="K701" s="1">
        <v>50</v>
      </c>
      <c r="L701" s="11">
        <v>42222</v>
      </c>
      <c r="M701" s="1">
        <v>2015</v>
      </c>
      <c r="N701" s="1" t="s">
        <v>517</v>
      </c>
      <c r="O701" s="1" t="s">
        <v>136</v>
      </c>
      <c r="P701" s="11">
        <v>43258</v>
      </c>
      <c r="Q701" s="9" t="s">
        <v>1459</v>
      </c>
      <c r="S701" s="19" t="s">
        <v>516</v>
      </c>
      <c r="T701" s="4" t="s">
        <v>516</v>
      </c>
      <c r="U701" s="4" t="s">
        <v>516</v>
      </c>
      <c r="V701" s="4" t="s">
        <v>516</v>
      </c>
      <c r="W701" s="1">
        <v>10</v>
      </c>
      <c r="X701" s="8" t="s">
        <v>266</v>
      </c>
      <c r="Y701" s="6" t="str">
        <f>VLOOKUP(X701,Spp!A:B,2,FALSE)</f>
        <v>Halichoeres dispilus</v>
      </c>
      <c r="Z701" s="7">
        <f t="shared" si="70"/>
        <v>12</v>
      </c>
      <c r="AA701" s="2">
        <v>10</v>
      </c>
      <c r="AB701" s="2">
        <v>1</v>
      </c>
      <c r="AC701" s="2">
        <v>1</v>
      </c>
      <c r="AU701" s="2">
        <f>VLOOKUP(Y701,Spp!B:C,2,FALSE)</f>
        <v>1.26E-2</v>
      </c>
      <c r="AV701" s="2">
        <f>VLOOKUP(Y701,Spp!B:D,3,FALSE)</f>
        <v>3.0672999999999999</v>
      </c>
      <c r="AW701" s="2">
        <f t="shared" si="71"/>
        <v>37.350648069089637</v>
      </c>
      <c r="AX701" s="2">
        <f t="shared" si="72"/>
        <v>0.74701296138179274</v>
      </c>
      <c r="AY701" s="2">
        <f t="shared" si="73"/>
        <v>7.4701296138179272</v>
      </c>
      <c r="AZ701" s="2">
        <f t="shared" si="74"/>
        <v>7.4701296138179269E-3</v>
      </c>
      <c r="BA701" s="2">
        <f t="shared" si="75"/>
        <v>1.2</v>
      </c>
      <c r="BB701" s="2">
        <f t="shared" si="76"/>
        <v>0.24</v>
      </c>
      <c r="BC701" s="2">
        <f>VLOOKUP(Y701,Spp!B:H,7,FALSE)</f>
        <v>3.9</v>
      </c>
      <c r="BD701" s="5" t="str">
        <f>VLOOKUP(Y701,GFQuimbayo!B:C,2,FALSE)</f>
        <v>IN</v>
      </c>
      <c r="BE701" s="5" t="str">
        <f>VLOOKUP(BD701,GFQuimbayo!E:F,2,FALSE)</f>
        <v>Invertebrivores</v>
      </c>
      <c r="BF701" s="2" t="str">
        <f>VLOOKUP(Y701,Spp!B:L,11,FALSE)</f>
        <v>LC</v>
      </c>
    </row>
    <row r="702" spans="1:58">
      <c r="A702" s="1" t="s">
        <v>242</v>
      </c>
      <c r="B702" s="1" t="s">
        <v>41</v>
      </c>
      <c r="C702" s="1" t="s">
        <v>220</v>
      </c>
      <c r="D702" s="1" t="s">
        <v>1444</v>
      </c>
      <c r="E702" s="1" t="s">
        <v>1486</v>
      </c>
      <c r="F702" s="1" t="s">
        <v>245</v>
      </c>
      <c r="G702" s="22" t="s">
        <v>1482</v>
      </c>
      <c r="H702" s="22">
        <v>2</v>
      </c>
      <c r="I702" s="2">
        <v>2</v>
      </c>
      <c r="K702" s="1">
        <v>50</v>
      </c>
      <c r="L702" s="11">
        <v>42222</v>
      </c>
      <c r="M702" s="1">
        <v>2015</v>
      </c>
      <c r="N702" s="1" t="s">
        <v>517</v>
      </c>
      <c r="O702" s="1" t="s">
        <v>136</v>
      </c>
      <c r="P702" s="11">
        <v>43258</v>
      </c>
      <c r="Q702" s="9" t="s">
        <v>1459</v>
      </c>
      <c r="S702" s="19" t="s">
        <v>516</v>
      </c>
      <c r="T702" s="4" t="s">
        <v>516</v>
      </c>
      <c r="U702" s="4" t="s">
        <v>516</v>
      </c>
      <c r="V702" s="4" t="s">
        <v>516</v>
      </c>
      <c r="W702" s="1">
        <v>10</v>
      </c>
      <c r="X702" s="8" t="s">
        <v>80</v>
      </c>
      <c r="Y702" s="6" t="str">
        <f>VLOOKUP(X702,Spp!A:B,2,FALSE)</f>
        <v>Sufflamen verres</v>
      </c>
      <c r="Z702" s="7">
        <f t="shared" si="70"/>
        <v>2</v>
      </c>
      <c r="AB702" s="2">
        <v>2</v>
      </c>
      <c r="AU702" s="2">
        <f>VLOOKUP(Y702,Spp!B:C,2,FALSE)</f>
        <v>2.4899999999999999E-2</v>
      </c>
      <c r="AV702" s="2">
        <f>VLOOKUP(Y702,Spp!B:D,3,FALSE)</f>
        <v>3.0129999999999999</v>
      </c>
      <c r="AW702" s="2">
        <f t="shared" si="71"/>
        <v>21.566959826592754</v>
      </c>
      <c r="AX702" s="2">
        <f t="shared" si="72"/>
        <v>0.4313391965318551</v>
      </c>
      <c r="AY702" s="2">
        <f t="shared" si="73"/>
        <v>4.3133919653185506</v>
      </c>
      <c r="AZ702" s="2">
        <f t="shared" si="74"/>
        <v>4.3133919653185505E-3</v>
      </c>
      <c r="BA702" s="2">
        <f t="shared" si="75"/>
        <v>0.2</v>
      </c>
      <c r="BB702" s="2">
        <f t="shared" si="76"/>
        <v>0.04</v>
      </c>
      <c r="BC702" s="2">
        <f>VLOOKUP(Y702,Spp!B:H,7,FALSE)</f>
        <v>3.3</v>
      </c>
      <c r="BD702" s="5" t="str">
        <f>VLOOKUP(Y702,GFQuimbayo!B:C,2,FALSE)</f>
        <v>IN</v>
      </c>
      <c r="BE702" s="5" t="str">
        <f>VLOOKUP(BD702,GFQuimbayo!E:F,2,FALSE)</f>
        <v>Invertebrivores</v>
      </c>
      <c r="BF702" s="2" t="str">
        <f>VLOOKUP(Y702,Spp!B:L,11,FALSE)</f>
        <v>LC</v>
      </c>
    </row>
    <row r="703" spans="1:58">
      <c r="A703" s="1" t="s">
        <v>242</v>
      </c>
      <c r="B703" s="1" t="s">
        <v>41</v>
      </c>
      <c r="C703" s="1" t="s">
        <v>220</v>
      </c>
      <c r="D703" s="1" t="s">
        <v>1444</v>
      </c>
      <c r="E703" s="1" t="s">
        <v>1486</v>
      </c>
      <c r="F703" s="1" t="s">
        <v>245</v>
      </c>
      <c r="G703" s="22" t="s">
        <v>1482</v>
      </c>
      <c r="H703" s="22">
        <v>2</v>
      </c>
      <c r="I703" s="2">
        <v>2</v>
      </c>
      <c r="K703" s="1">
        <v>50</v>
      </c>
      <c r="L703" s="11">
        <v>42222</v>
      </c>
      <c r="M703" s="1">
        <v>2015</v>
      </c>
      <c r="N703" s="1" t="s">
        <v>517</v>
      </c>
      <c r="O703" s="1" t="s">
        <v>136</v>
      </c>
      <c r="P703" s="11">
        <v>43258</v>
      </c>
      <c r="Q703" s="9" t="s">
        <v>1459</v>
      </c>
      <c r="S703" s="19" t="s">
        <v>516</v>
      </c>
      <c r="T703" s="4" t="s">
        <v>516</v>
      </c>
      <c r="U703" s="4" t="s">
        <v>516</v>
      </c>
      <c r="V703" s="4" t="s">
        <v>516</v>
      </c>
      <c r="W703" s="1">
        <v>10</v>
      </c>
      <c r="X703" s="8" t="s">
        <v>107</v>
      </c>
      <c r="Y703" s="6" t="str">
        <f>VLOOKUP(X703,Spp!A:B,2,FALSE)</f>
        <v>Thalassoma lucasanum</v>
      </c>
      <c r="Z703" s="7">
        <f t="shared" si="70"/>
        <v>11</v>
      </c>
      <c r="AB703" s="2">
        <v>10</v>
      </c>
      <c r="AC703" s="2">
        <v>1</v>
      </c>
      <c r="AU703" s="2">
        <f>VLOOKUP(Y703,Spp!B:C,2,FALSE)</f>
        <v>1.261E-2</v>
      </c>
      <c r="AV703" s="2">
        <f>VLOOKUP(Y703,Spp!B:D,3,FALSE)</f>
        <v>2.8782999999999999</v>
      </c>
      <c r="AW703" s="2">
        <f t="shared" si="71"/>
        <v>59.741126076722836</v>
      </c>
      <c r="AX703" s="2">
        <f t="shared" si="72"/>
        <v>1.1948225215344568</v>
      </c>
      <c r="AY703" s="2">
        <f t="shared" si="73"/>
        <v>11.948225215344568</v>
      </c>
      <c r="AZ703" s="2">
        <f t="shared" si="74"/>
        <v>1.1948225215344568E-2</v>
      </c>
      <c r="BA703" s="2">
        <f t="shared" si="75"/>
        <v>1.1000000000000001</v>
      </c>
      <c r="BB703" s="2">
        <f t="shared" si="76"/>
        <v>0.22</v>
      </c>
      <c r="BC703" s="2">
        <f>VLOOKUP(Y703,Spp!B:H,7,FALSE)</f>
        <v>3.5</v>
      </c>
      <c r="BD703" s="5" t="str">
        <f>VLOOKUP(Y703,GFQuimbayo!B:C,2,FALSE)</f>
        <v>IN</v>
      </c>
      <c r="BE703" s="5" t="str">
        <f>VLOOKUP(BD703,GFQuimbayo!E:F,2,FALSE)</f>
        <v>Invertebrivores</v>
      </c>
      <c r="BF703" s="2" t="str">
        <f>VLOOKUP(Y703,Spp!B:L,11,FALSE)</f>
        <v>LC</v>
      </c>
    </row>
    <row r="704" spans="1:58">
      <c r="A704" s="1" t="s">
        <v>242</v>
      </c>
      <c r="B704" s="1" t="s">
        <v>41</v>
      </c>
      <c r="C704" s="1" t="s">
        <v>220</v>
      </c>
      <c r="D704" s="1" t="s">
        <v>1444</v>
      </c>
      <c r="E704" s="1" t="s">
        <v>1486</v>
      </c>
      <c r="F704" s="1" t="s">
        <v>245</v>
      </c>
      <c r="G704" s="22" t="s">
        <v>1482</v>
      </c>
      <c r="H704" s="22">
        <v>2</v>
      </c>
      <c r="I704" s="2">
        <v>2</v>
      </c>
      <c r="K704" s="1">
        <v>50</v>
      </c>
      <c r="L704" s="11">
        <v>42222</v>
      </c>
      <c r="M704" s="1">
        <v>2015</v>
      </c>
      <c r="N704" s="1" t="s">
        <v>517</v>
      </c>
      <c r="O704" s="1" t="s">
        <v>136</v>
      </c>
      <c r="P704" s="11">
        <v>43258</v>
      </c>
      <c r="Q704" s="9" t="s">
        <v>1459</v>
      </c>
      <c r="S704" s="19" t="s">
        <v>516</v>
      </c>
      <c r="T704" s="4" t="s">
        <v>516</v>
      </c>
      <c r="U704" s="4" t="s">
        <v>516</v>
      </c>
      <c r="V704" s="4" t="s">
        <v>516</v>
      </c>
      <c r="W704" s="1">
        <v>10</v>
      </c>
      <c r="X704" s="8" t="s">
        <v>125</v>
      </c>
      <c r="Y704" s="6" t="str">
        <f>VLOOKUP(X704,Spp!A:B,2,FALSE)</f>
        <v>Diodon holocanthus</v>
      </c>
      <c r="Z704" s="7">
        <f t="shared" si="70"/>
        <v>2</v>
      </c>
      <c r="AC704" s="2">
        <v>2</v>
      </c>
      <c r="AU704" s="2">
        <f>VLOOKUP(Y704,Spp!B:C,2,FALSE)</f>
        <v>2.1899999999999999E-2</v>
      </c>
      <c r="AV704" s="2">
        <f>VLOOKUP(Y704,Spp!B:D,3,FALSE)</f>
        <v>3</v>
      </c>
      <c r="AW704" s="2">
        <f t="shared" si="71"/>
        <v>85.546875</v>
      </c>
      <c r="AX704" s="2">
        <f t="shared" si="72"/>
        <v>1.7109375</v>
      </c>
      <c r="AY704" s="2">
        <f t="shared" si="73"/>
        <v>17.109375</v>
      </c>
      <c r="AZ704" s="2">
        <f t="shared" si="74"/>
        <v>1.7109375E-2</v>
      </c>
      <c r="BA704" s="2">
        <f t="shared" si="75"/>
        <v>0.2</v>
      </c>
      <c r="BB704" s="2">
        <f t="shared" si="76"/>
        <v>0.04</v>
      </c>
      <c r="BC704" s="2">
        <f>VLOOKUP(Y704,Spp!B:H,7,FALSE)</f>
        <v>3.3</v>
      </c>
      <c r="BD704" s="5" t="str">
        <f>VLOOKUP(Y704,GFQuimbayo!B:C,2,FALSE)</f>
        <v>IN</v>
      </c>
      <c r="BE704" s="5" t="str">
        <f>VLOOKUP(BD704,GFQuimbayo!E:F,2,FALSE)</f>
        <v>Invertebrivores</v>
      </c>
      <c r="BF704" s="2" t="str">
        <f>VLOOKUP(Y704,Spp!B:L,11,FALSE)</f>
        <v>NE</v>
      </c>
    </row>
    <row r="705" spans="1:58">
      <c r="A705" s="1" t="s">
        <v>242</v>
      </c>
      <c r="B705" s="1" t="s">
        <v>41</v>
      </c>
      <c r="C705" s="1" t="s">
        <v>220</v>
      </c>
      <c r="D705" s="1" t="s">
        <v>1444</v>
      </c>
      <c r="E705" s="1" t="s">
        <v>1486</v>
      </c>
      <c r="F705" s="1" t="s">
        <v>245</v>
      </c>
      <c r="G705" s="22" t="s">
        <v>1482</v>
      </c>
      <c r="H705" s="22">
        <v>2</v>
      </c>
      <c r="I705" s="2">
        <v>2</v>
      </c>
      <c r="K705" s="1">
        <v>50</v>
      </c>
      <c r="L705" s="11">
        <v>42222</v>
      </c>
      <c r="M705" s="1">
        <v>2015</v>
      </c>
      <c r="N705" s="1" t="s">
        <v>517</v>
      </c>
      <c r="O705" s="1" t="s">
        <v>136</v>
      </c>
      <c r="P705" s="11">
        <v>43258</v>
      </c>
      <c r="Q705" s="9" t="s">
        <v>1459</v>
      </c>
      <c r="S705" s="19" t="s">
        <v>516</v>
      </c>
      <c r="T705" s="4" t="s">
        <v>516</v>
      </c>
      <c r="U705" s="4" t="s">
        <v>516</v>
      </c>
      <c r="V705" s="4" t="s">
        <v>516</v>
      </c>
      <c r="W705" s="1">
        <v>10</v>
      </c>
      <c r="X705" s="8" t="s">
        <v>253</v>
      </c>
      <c r="Y705" s="6" t="str">
        <f>VLOOKUP(X705,Spp!A:B,2,FALSE)</f>
        <v>Sphoeroides lobatus</v>
      </c>
      <c r="Z705" s="7">
        <f t="shared" si="70"/>
        <v>1</v>
      </c>
      <c r="AE705" s="2">
        <v>1</v>
      </c>
      <c r="AU705" s="2">
        <f>VLOOKUP(Y705,Spp!B:C,2,FALSE)</f>
        <v>3.7199999999999997E-2</v>
      </c>
      <c r="AV705" s="2">
        <f>VLOOKUP(Y705,Spp!B:D,3,FALSE)</f>
        <v>2.77</v>
      </c>
      <c r="AW705" s="2">
        <f t="shared" si="71"/>
        <v>277.22779065587309</v>
      </c>
      <c r="AX705" s="2">
        <f t="shared" si="72"/>
        <v>5.5445558131174622</v>
      </c>
      <c r="AY705" s="2">
        <f t="shared" si="73"/>
        <v>55.445558131174622</v>
      </c>
      <c r="AZ705" s="2">
        <f t="shared" si="74"/>
        <v>5.5445558131174619E-2</v>
      </c>
      <c r="BA705" s="2">
        <f t="shared" si="75"/>
        <v>0.1</v>
      </c>
      <c r="BB705" s="2">
        <f t="shared" si="76"/>
        <v>0.02</v>
      </c>
      <c r="BC705" s="2">
        <f>VLOOKUP(Y705,Spp!B:H,7,FALSE)</f>
        <v>3.1</v>
      </c>
      <c r="BD705" s="5" t="str">
        <f>VLOOKUP(Y705,GFQuimbayo!B:C,2,FALSE)</f>
        <v>IN</v>
      </c>
      <c r="BE705" s="5" t="str">
        <f>VLOOKUP(BD705,GFQuimbayo!E:F,2,FALSE)</f>
        <v>Invertebrivores</v>
      </c>
      <c r="BF705" s="2" t="str">
        <f>VLOOKUP(Y705,Spp!B:L,11,FALSE)</f>
        <v>LC</v>
      </c>
    </row>
    <row r="706" spans="1:58">
      <c r="A706" s="1" t="s">
        <v>242</v>
      </c>
      <c r="B706" s="1" t="s">
        <v>41</v>
      </c>
      <c r="C706" s="1" t="s">
        <v>220</v>
      </c>
      <c r="D706" s="1" t="s">
        <v>1444</v>
      </c>
      <c r="E706" s="1" t="s">
        <v>1486</v>
      </c>
      <c r="F706" s="1" t="s">
        <v>245</v>
      </c>
      <c r="G706" s="22" t="s">
        <v>1482</v>
      </c>
      <c r="H706" s="22">
        <v>2</v>
      </c>
      <c r="I706" s="2">
        <v>2</v>
      </c>
      <c r="K706" s="1">
        <v>50</v>
      </c>
      <c r="L706" s="11">
        <v>42222</v>
      </c>
      <c r="M706" s="1">
        <v>2015</v>
      </c>
      <c r="N706" s="1" t="s">
        <v>517</v>
      </c>
      <c r="O706" s="1" t="s">
        <v>136</v>
      </c>
      <c r="P706" s="11">
        <v>43258</v>
      </c>
      <c r="Q706" s="9" t="s">
        <v>1459</v>
      </c>
      <c r="S706" s="19" t="s">
        <v>516</v>
      </c>
      <c r="T706" s="4" t="s">
        <v>516</v>
      </c>
      <c r="U706" s="4" t="s">
        <v>516</v>
      </c>
      <c r="V706" s="4" t="s">
        <v>516</v>
      </c>
      <c r="W706" s="1">
        <v>10</v>
      </c>
      <c r="X706" s="8" t="s">
        <v>99</v>
      </c>
      <c r="Y706" s="6" t="str">
        <f>VLOOKUP(X706,Spp!A:B,2,FALSE)</f>
        <v>Abudefduf troschelii</v>
      </c>
      <c r="Z706" s="7">
        <f t="shared" si="70"/>
        <v>40</v>
      </c>
      <c r="AB706" s="2">
        <v>40</v>
      </c>
      <c r="AU706" s="2">
        <f>VLOOKUP(Y706,Spp!B:C,2,FALSE)</f>
        <v>1.6E-2</v>
      </c>
      <c r="AV706" s="2">
        <f>VLOOKUP(Y706,Spp!B:D,3,FALSE)</f>
        <v>3.0516000000000001</v>
      </c>
      <c r="AW706" s="2">
        <f t="shared" si="71"/>
        <v>299.58283437507339</v>
      </c>
      <c r="AX706" s="2">
        <f t="shared" si="72"/>
        <v>5.9916566875014681</v>
      </c>
      <c r="AY706" s="2">
        <f t="shared" si="73"/>
        <v>59.916566875014681</v>
      </c>
      <c r="AZ706" s="2">
        <f t="shared" si="74"/>
        <v>5.9916566875014683E-2</v>
      </c>
      <c r="BA706" s="2">
        <f t="shared" si="75"/>
        <v>4</v>
      </c>
      <c r="BB706" s="2">
        <f t="shared" si="76"/>
        <v>0.8</v>
      </c>
      <c r="BC706" s="2">
        <f>VLOOKUP(Y706,Spp!B:H,7,FALSE)</f>
        <v>3</v>
      </c>
      <c r="BD706" s="5" t="str">
        <f>VLOOKUP(Y706,GFQuimbayo!B:C,2,FALSE)</f>
        <v>PK</v>
      </c>
      <c r="BE706" s="5" t="str">
        <f>VLOOKUP(BD706,GFQuimbayo!E:F,2,FALSE)</f>
        <v>Planktivores</v>
      </c>
      <c r="BF706" s="2" t="str">
        <f>VLOOKUP(Y706,Spp!B:L,11,FALSE)</f>
        <v>LC</v>
      </c>
    </row>
    <row r="707" spans="1:58">
      <c r="A707" s="1" t="s">
        <v>242</v>
      </c>
      <c r="B707" s="1" t="s">
        <v>41</v>
      </c>
      <c r="C707" s="1" t="s">
        <v>220</v>
      </c>
      <c r="D707" s="1" t="s">
        <v>1444</v>
      </c>
      <c r="E707" s="1" t="s">
        <v>1486</v>
      </c>
      <c r="F707" s="1" t="s">
        <v>245</v>
      </c>
      <c r="G707" s="22" t="s">
        <v>1482</v>
      </c>
      <c r="H707" s="22">
        <v>2</v>
      </c>
      <c r="I707" s="2">
        <v>2</v>
      </c>
      <c r="K707" s="1">
        <v>50</v>
      </c>
      <c r="L707" s="11">
        <v>42222</v>
      </c>
      <c r="M707" s="1">
        <v>2015</v>
      </c>
      <c r="N707" s="1" t="s">
        <v>517</v>
      </c>
      <c r="O707" s="1" t="s">
        <v>136</v>
      </c>
      <c r="P707" s="11">
        <v>43258</v>
      </c>
      <c r="Q707" s="9" t="s">
        <v>1459</v>
      </c>
      <c r="S707" s="19" t="s">
        <v>516</v>
      </c>
      <c r="T707" s="4" t="s">
        <v>516</v>
      </c>
      <c r="U707" s="4" t="s">
        <v>516</v>
      </c>
      <c r="V707" s="4" t="s">
        <v>516</v>
      </c>
      <c r="W707" s="1">
        <v>10</v>
      </c>
      <c r="X707" s="8" t="s">
        <v>57</v>
      </c>
      <c r="Y707" s="6" t="str">
        <f>VLOOKUP(X707,Spp!A:B,2,FALSE)</f>
        <v>Serranus psittacinus</v>
      </c>
      <c r="Z707" s="7">
        <f t="shared" ref="Z707:Z770" si="77">SUM(AA707:AT707)</f>
        <v>1</v>
      </c>
      <c r="AA707" s="2">
        <v>1</v>
      </c>
      <c r="AU707" s="2">
        <f>VLOOKUP(Y707,Spp!B:C,2,FALSE)</f>
        <v>1.9300000000000001E-2</v>
      </c>
      <c r="AV707" s="2">
        <f>VLOOKUP(Y707,Spp!B:D,3,FALSE)</f>
        <v>2.8511000000000002</v>
      </c>
      <c r="AW707" s="2">
        <f t="shared" si="71"/>
        <v>0.26310195050197321</v>
      </c>
      <c r="AX707" s="2">
        <f t="shared" si="72"/>
        <v>5.2620390100394645E-3</v>
      </c>
      <c r="AY707" s="2">
        <f t="shared" si="73"/>
        <v>5.2620390100394647E-2</v>
      </c>
      <c r="AZ707" s="2">
        <f t="shared" si="74"/>
        <v>5.2620390100394649E-5</v>
      </c>
      <c r="BA707" s="2">
        <f t="shared" si="75"/>
        <v>0.1</v>
      </c>
      <c r="BB707" s="2">
        <f t="shared" si="76"/>
        <v>0.02</v>
      </c>
      <c r="BC707" s="2">
        <f>VLOOKUP(Y707,Spp!B:H,7,FALSE)</f>
        <v>3.6</v>
      </c>
      <c r="BD707" s="5" t="str">
        <f>VLOOKUP(Y707,GFQuimbayo!B:C,2,FALSE)</f>
        <v>PS</v>
      </c>
      <c r="BE707" s="5" t="str">
        <f>VLOOKUP(BD707,GFQuimbayo!E:F,2,FALSE)</f>
        <v>Piscivores</v>
      </c>
      <c r="BF707" s="2" t="str">
        <f>VLOOKUP(Y707,Spp!B:L,11,FALSE)</f>
        <v>LC</v>
      </c>
    </row>
    <row r="708" spans="1:58">
      <c r="A708" s="1" t="s">
        <v>242</v>
      </c>
      <c r="B708" s="1" t="s">
        <v>41</v>
      </c>
      <c r="C708" s="1" t="s">
        <v>220</v>
      </c>
      <c r="D708" s="1" t="s">
        <v>1444</v>
      </c>
      <c r="E708" s="1" t="s">
        <v>1486</v>
      </c>
      <c r="F708" s="1" t="s">
        <v>245</v>
      </c>
      <c r="G708" s="22" t="s">
        <v>1482</v>
      </c>
      <c r="H708" s="22">
        <v>3</v>
      </c>
      <c r="I708" s="2">
        <v>3</v>
      </c>
      <c r="K708" s="1">
        <v>50</v>
      </c>
      <c r="L708" s="11">
        <v>42222</v>
      </c>
      <c r="M708" s="1">
        <v>2015</v>
      </c>
      <c r="N708" s="1" t="s">
        <v>517</v>
      </c>
      <c r="O708" s="1" t="s">
        <v>136</v>
      </c>
      <c r="P708" s="11">
        <v>43258</v>
      </c>
      <c r="Q708" s="9" t="s">
        <v>1459</v>
      </c>
      <c r="S708" s="19" t="s">
        <v>516</v>
      </c>
      <c r="T708" s="4" t="s">
        <v>516</v>
      </c>
      <c r="U708" s="4" t="s">
        <v>516</v>
      </c>
      <c r="V708" s="4" t="s">
        <v>516</v>
      </c>
      <c r="W708" s="1">
        <v>10</v>
      </c>
      <c r="X708" s="8" t="s">
        <v>87</v>
      </c>
      <c r="Y708" s="6" t="str">
        <f>VLOOKUP(X708,Spp!A:B,2,FALSE)</f>
        <v>Stegastes acapulcoensis</v>
      </c>
      <c r="Z708" s="7">
        <f t="shared" si="77"/>
        <v>3</v>
      </c>
      <c r="AB708" s="2">
        <v>3</v>
      </c>
      <c r="AU708" s="2">
        <f>VLOOKUP(Y708,Spp!B:C,2,FALSE)</f>
        <v>3.49E-2</v>
      </c>
      <c r="AV708" s="2">
        <f>VLOOKUP(Y708,Spp!B:D,3,FALSE)</f>
        <v>2.9108999999999998</v>
      </c>
      <c r="AW708" s="2">
        <f t="shared" ref="AW708:AW771" si="78">((AU708*$AA$2^AV708)*AA708)+((AU708*$AB$2^AV708)*AB708)+((AU708*$AC$2^AV708)*AC708)+((AU708*$AD$2^AV708)*AD708)+((AU708*$AE$2^AV708)*AE708)+((AU708*$AF$2^AV708)*AF708)+((AU708*$AG$2^AV708)*AG708)+((AU708*$AH$2^AV708)*AH708)+((AU708*$AI$2^AV708)*AI708)+((AU708*$AJ$2^AV708)*AJ708)+((AU708*$AK$2^AV708)*AK708)+((AU708*$AL$2^AV708)*AL708)+((AU708*$AM$2^AV708)*AM708)+((AU708*$AN$2^AV708)*AN708)+((AU708*$AO$2^AV708)*AO708)+((AU708*$AP$2^AV708)*AP708)+((AU708*$AQ$2^AV708)*AQ708)+((AU708*$AR$2^AV708)*AR708)+((AU708*$AS$2^AV708)*AS708)+((AU708*$AT$2^AV708)*AT708)</f>
        <v>36.911569607091842</v>
      </c>
      <c r="AX708" s="2">
        <f t="shared" ref="AX708:AX771" si="79">AW708/K708</f>
        <v>0.73823139214183686</v>
      </c>
      <c r="AY708" s="2">
        <f t="shared" ref="AY708:AY771" si="80">AX708*10</f>
        <v>7.3823139214183691</v>
      </c>
      <c r="AZ708" s="2">
        <f t="shared" ref="AZ708:AZ771" si="81">AY708/1000</f>
        <v>7.3823139214183693E-3</v>
      </c>
      <c r="BA708" s="2">
        <f t="shared" ref="BA708:BA771" si="82">Z708/W708</f>
        <v>0.3</v>
      </c>
      <c r="BB708" s="2">
        <f t="shared" si="76"/>
        <v>0.06</v>
      </c>
      <c r="BC708" s="2">
        <f>VLOOKUP(Y708,Spp!B:H,7,FALSE)</f>
        <v>2</v>
      </c>
      <c r="BD708" s="5" t="str">
        <f>VLOOKUP(Y708,GFQuimbayo!B:C,2,FALSE)</f>
        <v>HD</v>
      </c>
      <c r="BE708" s="5" t="str">
        <f>VLOOKUP(BD708,GFQuimbayo!E:F,2,FALSE)</f>
        <v>Detritivores</v>
      </c>
      <c r="BF708" s="2" t="str">
        <f>VLOOKUP(Y708,Spp!B:L,11,FALSE)</f>
        <v>LC</v>
      </c>
    </row>
    <row r="709" spans="1:58">
      <c r="A709" s="1" t="s">
        <v>242</v>
      </c>
      <c r="B709" s="1" t="s">
        <v>41</v>
      </c>
      <c r="C709" s="1" t="s">
        <v>220</v>
      </c>
      <c r="D709" s="1" t="s">
        <v>1444</v>
      </c>
      <c r="E709" s="1" t="s">
        <v>1486</v>
      </c>
      <c r="F709" s="1" t="s">
        <v>245</v>
      </c>
      <c r="G709" s="22" t="s">
        <v>1482</v>
      </c>
      <c r="H709" s="22">
        <v>3</v>
      </c>
      <c r="I709" s="2">
        <v>3</v>
      </c>
      <c r="K709" s="1">
        <v>50</v>
      </c>
      <c r="L709" s="11">
        <v>42222</v>
      </c>
      <c r="M709" s="1">
        <v>2015</v>
      </c>
      <c r="N709" s="1" t="s">
        <v>517</v>
      </c>
      <c r="O709" s="1" t="s">
        <v>136</v>
      </c>
      <c r="P709" s="11">
        <v>43258</v>
      </c>
      <c r="Q709" s="9" t="s">
        <v>1459</v>
      </c>
      <c r="S709" s="19" t="s">
        <v>516</v>
      </c>
      <c r="T709" s="4" t="s">
        <v>516</v>
      </c>
      <c r="U709" s="4" t="s">
        <v>516</v>
      </c>
      <c r="V709" s="4" t="s">
        <v>516</v>
      </c>
      <c r="W709" s="1">
        <v>10</v>
      </c>
      <c r="X709" s="8" t="s">
        <v>99</v>
      </c>
      <c r="Y709" s="6" t="str">
        <f>VLOOKUP(X709,Spp!A:B,2,FALSE)</f>
        <v>Abudefduf troschelii</v>
      </c>
      <c r="Z709" s="7">
        <f t="shared" si="77"/>
        <v>65</v>
      </c>
      <c r="AB709" s="2">
        <v>65</v>
      </c>
      <c r="AU709" s="2">
        <f>VLOOKUP(Y709,Spp!B:C,2,FALSE)</f>
        <v>1.6E-2</v>
      </c>
      <c r="AV709" s="2">
        <f>VLOOKUP(Y709,Spp!B:D,3,FALSE)</f>
        <v>3.0516000000000001</v>
      </c>
      <c r="AW709" s="2">
        <f t="shared" si="78"/>
        <v>486.82210585949429</v>
      </c>
      <c r="AX709" s="2">
        <f t="shared" si="79"/>
        <v>9.7364421171898865</v>
      </c>
      <c r="AY709" s="2">
        <f t="shared" si="80"/>
        <v>97.364421171898869</v>
      </c>
      <c r="AZ709" s="2">
        <f t="shared" si="81"/>
        <v>9.7364421171898863E-2</v>
      </c>
      <c r="BA709" s="2">
        <f t="shared" si="82"/>
        <v>6.5</v>
      </c>
      <c r="BB709" s="2">
        <f t="shared" si="76"/>
        <v>1.3</v>
      </c>
      <c r="BC709" s="2">
        <f>VLOOKUP(Y709,Spp!B:H,7,FALSE)</f>
        <v>3</v>
      </c>
      <c r="BD709" s="5" t="str">
        <f>VLOOKUP(Y709,GFQuimbayo!B:C,2,FALSE)</f>
        <v>PK</v>
      </c>
      <c r="BE709" s="5" t="str">
        <f>VLOOKUP(BD709,GFQuimbayo!E:F,2,FALSE)</f>
        <v>Planktivores</v>
      </c>
      <c r="BF709" s="2" t="str">
        <f>VLOOKUP(Y709,Spp!B:L,11,FALSE)</f>
        <v>LC</v>
      </c>
    </row>
    <row r="710" spans="1:58">
      <c r="A710" s="1" t="s">
        <v>242</v>
      </c>
      <c r="B710" s="1" t="s">
        <v>41</v>
      </c>
      <c r="C710" s="1" t="s">
        <v>220</v>
      </c>
      <c r="D710" s="1" t="s">
        <v>1444</v>
      </c>
      <c r="E710" s="1" t="s">
        <v>1486</v>
      </c>
      <c r="F710" s="1" t="s">
        <v>245</v>
      </c>
      <c r="G710" s="22" t="s">
        <v>1482</v>
      </c>
      <c r="H710" s="22">
        <v>3</v>
      </c>
      <c r="I710" s="2">
        <v>3</v>
      </c>
      <c r="K710" s="1">
        <v>50</v>
      </c>
      <c r="L710" s="11">
        <v>42222</v>
      </c>
      <c r="M710" s="1">
        <v>2015</v>
      </c>
      <c r="N710" s="1" t="s">
        <v>517</v>
      </c>
      <c r="O710" s="1" t="s">
        <v>136</v>
      </c>
      <c r="P710" s="11">
        <v>43258</v>
      </c>
      <c r="Q710" s="9" t="s">
        <v>1459</v>
      </c>
      <c r="S710" s="19" t="s">
        <v>516</v>
      </c>
      <c r="T710" s="4" t="s">
        <v>516</v>
      </c>
      <c r="U710" s="4" t="s">
        <v>516</v>
      </c>
      <c r="V710" s="4" t="s">
        <v>516</v>
      </c>
      <c r="W710" s="1">
        <v>10</v>
      </c>
      <c r="X710" s="8" t="s">
        <v>45</v>
      </c>
      <c r="Y710" s="6" t="str">
        <f>VLOOKUP(X710,Spp!A:B,2,FALSE)</f>
        <v>Canthigaster punctatissima</v>
      </c>
      <c r="Z710" s="7">
        <f t="shared" si="77"/>
        <v>3</v>
      </c>
      <c r="AA710" s="2">
        <v>3</v>
      </c>
      <c r="AU710" s="2">
        <f>VLOOKUP(Y710,Spp!B:C,2,FALSE)</f>
        <v>1.9699999999999999E-2</v>
      </c>
      <c r="AV710" s="2">
        <f>VLOOKUP(Y710,Spp!B:D,3,FALSE)</f>
        <v>2.9174000000000002</v>
      </c>
      <c r="AW710" s="2">
        <f t="shared" si="78"/>
        <v>0.85612595206601616</v>
      </c>
      <c r="AX710" s="2">
        <f t="shared" si="79"/>
        <v>1.7122519041320325E-2</v>
      </c>
      <c r="AY710" s="2">
        <f t="shared" si="80"/>
        <v>0.17122519041320325</v>
      </c>
      <c r="AZ710" s="2">
        <f t="shared" si="81"/>
        <v>1.7122519041320325E-4</v>
      </c>
      <c r="BA710" s="2">
        <f t="shared" si="82"/>
        <v>0.3</v>
      </c>
      <c r="BB710" s="2">
        <f t="shared" si="76"/>
        <v>0.06</v>
      </c>
      <c r="BC710" s="2">
        <f>VLOOKUP(Y710,Spp!B:H,7,FALSE)</f>
        <v>3</v>
      </c>
      <c r="BD710" s="5" t="str">
        <f>VLOOKUP(Y710,GFQuimbayo!B:C,2,FALSE)</f>
        <v>IN</v>
      </c>
      <c r="BE710" s="5" t="str">
        <f>VLOOKUP(BD710,GFQuimbayo!E:F,2,FALSE)</f>
        <v>Invertebrivores</v>
      </c>
      <c r="BF710" s="2" t="str">
        <f>VLOOKUP(Y710,Spp!B:L,11,FALSE)</f>
        <v>LC</v>
      </c>
    </row>
    <row r="711" spans="1:58">
      <c r="A711" s="1" t="s">
        <v>242</v>
      </c>
      <c r="B711" s="1" t="s">
        <v>41</v>
      </c>
      <c r="C711" s="1" t="s">
        <v>220</v>
      </c>
      <c r="D711" s="1" t="s">
        <v>1444</v>
      </c>
      <c r="E711" s="1" t="s">
        <v>1486</v>
      </c>
      <c r="F711" s="1" t="s">
        <v>245</v>
      </c>
      <c r="G711" s="22" t="s">
        <v>1482</v>
      </c>
      <c r="H711" s="22">
        <v>3</v>
      </c>
      <c r="I711" s="2">
        <v>3</v>
      </c>
      <c r="K711" s="1">
        <v>50</v>
      </c>
      <c r="L711" s="11">
        <v>42222</v>
      </c>
      <c r="M711" s="1">
        <v>2015</v>
      </c>
      <c r="N711" s="1" t="s">
        <v>517</v>
      </c>
      <c r="O711" s="1" t="s">
        <v>136</v>
      </c>
      <c r="P711" s="11">
        <v>43258</v>
      </c>
      <c r="Q711" s="9" t="s">
        <v>1459</v>
      </c>
      <c r="S711" s="19" t="s">
        <v>516</v>
      </c>
      <c r="T711" s="4" t="s">
        <v>516</v>
      </c>
      <c r="U711" s="4" t="s">
        <v>516</v>
      </c>
      <c r="V711" s="4" t="s">
        <v>516</v>
      </c>
      <c r="W711" s="1">
        <v>10</v>
      </c>
      <c r="X711" s="8" t="s">
        <v>266</v>
      </c>
      <c r="Y711" s="6" t="str">
        <f>VLOOKUP(X711,Spp!A:B,2,FALSE)</f>
        <v>Halichoeres dispilus</v>
      </c>
      <c r="Z711" s="7">
        <f t="shared" si="77"/>
        <v>6</v>
      </c>
      <c r="AB711" s="2">
        <v>5</v>
      </c>
      <c r="AC711" s="2">
        <v>1</v>
      </c>
      <c r="AU711" s="2">
        <f>VLOOKUP(Y711,Spp!B:C,2,FALSE)</f>
        <v>1.26E-2</v>
      </c>
      <c r="AV711" s="2">
        <f>VLOOKUP(Y711,Spp!B:D,3,FALSE)</f>
        <v>3.0672999999999999</v>
      </c>
      <c r="AW711" s="2">
        <f t="shared" si="78"/>
        <v>59.607062527978293</v>
      </c>
      <c r="AX711" s="2">
        <f t="shared" si="79"/>
        <v>1.1921412505595659</v>
      </c>
      <c r="AY711" s="2">
        <f t="shared" si="80"/>
        <v>11.921412505595658</v>
      </c>
      <c r="AZ711" s="2">
        <f t="shared" si="81"/>
        <v>1.1921412505595658E-2</v>
      </c>
      <c r="BA711" s="2">
        <f t="shared" si="82"/>
        <v>0.6</v>
      </c>
      <c r="BB711" s="2">
        <f t="shared" si="76"/>
        <v>0.12</v>
      </c>
      <c r="BC711" s="2">
        <f>VLOOKUP(Y711,Spp!B:H,7,FALSE)</f>
        <v>3.9</v>
      </c>
      <c r="BD711" s="5" t="str">
        <f>VLOOKUP(Y711,GFQuimbayo!B:C,2,FALSE)</f>
        <v>IN</v>
      </c>
      <c r="BE711" s="5" t="str">
        <f>VLOOKUP(BD711,GFQuimbayo!E:F,2,FALSE)</f>
        <v>Invertebrivores</v>
      </c>
      <c r="BF711" s="2" t="str">
        <f>VLOOKUP(Y711,Spp!B:L,11,FALSE)</f>
        <v>LC</v>
      </c>
    </row>
    <row r="712" spans="1:58">
      <c r="A712" s="1" t="s">
        <v>242</v>
      </c>
      <c r="B712" s="1" t="s">
        <v>41</v>
      </c>
      <c r="C712" s="1" t="s">
        <v>220</v>
      </c>
      <c r="D712" s="1" t="s">
        <v>1444</v>
      </c>
      <c r="E712" s="1" t="s">
        <v>1486</v>
      </c>
      <c r="F712" s="1" t="s">
        <v>245</v>
      </c>
      <c r="G712" s="22" t="s">
        <v>1482</v>
      </c>
      <c r="H712" s="22">
        <v>3</v>
      </c>
      <c r="I712" s="2">
        <v>3</v>
      </c>
      <c r="K712" s="1">
        <v>50</v>
      </c>
      <c r="L712" s="11">
        <v>42222</v>
      </c>
      <c r="M712" s="1">
        <v>2015</v>
      </c>
      <c r="N712" s="1" t="s">
        <v>517</v>
      </c>
      <c r="O712" s="1" t="s">
        <v>136</v>
      </c>
      <c r="P712" s="11">
        <v>43258</v>
      </c>
      <c r="Q712" s="9" t="s">
        <v>1459</v>
      </c>
      <c r="S712" s="19" t="s">
        <v>516</v>
      </c>
      <c r="T712" s="4" t="s">
        <v>516</v>
      </c>
      <c r="U712" s="4" t="s">
        <v>516</v>
      </c>
      <c r="V712" s="4" t="s">
        <v>516</v>
      </c>
      <c r="W712" s="1">
        <v>10</v>
      </c>
      <c r="X712" s="8" t="s">
        <v>64</v>
      </c>
      <c r="Y712" s="6" t="str">
        <f>VLOOKUP(X712,Spp!A:B,2,FALSE)</f>
        <v>Johnrandallia nigrirostris</v>
      </c>
      <c r="Z712" s="7">
        <f t="shared" si="77"/>
        <v>2</v>
      </c>
      <c r="AB712" s="2">
        <v>2</v>
      </c>
      <c r="AU712" s="2">
        <f>VLOOKUP(Y712,Spp!B:C,2,FALSE)</f>
        <v>2.5600000000000001E-2</v>
      </c>
      <c r="AV712" s="2">
        <f>VLOOKUP(Y712,Spp!B:D,3,FALSE)</f>
        <v>3.0005999999999999</v>
      </c>
      <c r="AW712" s="2">
        <f t="shared" si="78"/>
        <v>21.626128934144351</v>
      </c>
      <c r="AX712" s="2">
        <f t="shared" si="79"/>
        <v>0.43252257868288702</v>
      </c>
      <c r="AY712" s="2">
        <f t="shared" si="80"/>
        <v>4.3252257868288702</v>
      </c>
      <c r="AZ712" s="2">
        <f t="shared" si="81"/>
        <v>4.3252257868288705E-3</v>
      </c>
      <c r="BA712" s="2">
        <f t="shared" si="82"/>
        <v>0.2</v>
      </c>
      <c r="BB712" s="2">
        <f t="shared" si="76"/>
        <v>0.04</v>
      </c>
      <c r="BC712" s="2">
        <f>VLOOKUP(Y712,Spp!B:H,7,FALSE)</f>
        <v>3</v>
      </c>
      <c r="BD712" s="5" t="str">
        <f>VLOOKUP(Y712,GFQuimbayo!B:C,2,FALSE)</f>
        <v>IN</v>
      </c>
      <c r="BE712" s="5" t="str">
        <f>VLOOKUP(BD712,GFQuimbayo!E:F,2,FALSE)</f>
        <v>Invertebrivores</v>
      </c>
      <c r="BF712" s="2" t="str">
        <f>VLOOKUP(Y712,Spp!B:L,11,FALSE)</f>
        <v>LC</v>
      </c>
    </row>
    <row r="713" spans="1:58">
      <c r="A713" s="1" t="s">
        <v>242</v>
      </c>
      <c r="B713" s="1" t="s">
        <v>41</v>
      </c>
      <c r="C713" s="1" t="s">
        <v>220</v>
      </c>
      <c r="D713" s="1" t="s">
        <v>1444</v>
      </c>
      <c r="E713" s="1" t="s">
        <v>1486</v>
      </c>
      <c r="F713" s="1" t="s">
        <v>245</v>
      </c>
      <c r="G713" s="22" t="s">
        <v>1482</v>
      </c>
      <c r="H713" s="22">
        <v>3</v>
      </c>
      <c r="I713" s="2">
        <v>3</v>
      </c>
      <c r="K713" s="1">
        <v>50</v>
      </c>
      <c r="L713" s="11">
        <v>42222</v>
      </c>
      <c r="M713" s="1">
        <v>2015</v>
      </c>
      <c r="N713" s="1" t="s">
        <v>517</v>
      </c>
      <c r="O713" s="1" t="s">
        <v>136</v>
      </c>
      <c r="P713" s="11">
        <v>43258</v>
      </c>
      <c r="Q713" s="9" t="s">
        <v>1459</v>
      </c>
      <c r="S713" s="19" t="s">
        <v>516</v>
      </c>
      <c r="T713" s="4" t="s">
        <v>516</v>
      </c>
      <c r="U713" s="4" t="s">
        <v>516</v>
      </c>
      <c r="V713" s="4" t="s">
        <v>516</v>
      </c>
      <c r="W713" s="1">
        <v>10</v>
      </c>
      <c r="X713" s="8" t="s">
        <v>125</v>
      </c>
      <c r="Y713" s="6" t="str">
        <f>VLOOKUP(X713,Spp!A:B,2,FALSE)</f>
        <v>Diodon holocanthus</v>
      </c>
      <c r="Z713" s="7">
        <f t="shared" si="77"/>
        <v>4</v>
      </c>
      <c r="AC713" s="2">
        <v>4</v>
      </c>
      <c r="AU713" s="2">
        <f>VLOOKUP(Y713,Spp!B:C,2,FALSE)</f>
        <v>2.1899999999999999E-2</v>
      </c>
      <c r="AV713" s="2">
        <f>VLOOKUP(Y713,Spp!B:D,3,FALSE)</f>
        <v>3</v>
      </c>
      <c r="AW713" s="2">
        <f t="shared" si="78"/>
        <v>171.09375</v>
      </c>
      <c r="AX713" s="2">
        <f t="shared" si="79"/>
        <v>3.421875</v>
      </c>
      <c r="AY713" s="2">
        <f t="shared" si="80"/>
        <v>34.21875</v>
      </c>
      <c r="AZ713" s="2">
        <f t="shared" si="81"/>
        <v>3.4218749999999999E-2</v>
      </c>
      <c r="BA713" s="2">
        <f t="shared" si="82"/>
        <v>0.4</v>
      </c>
      <c r="BB713" s="2">
        <f t="shared" si="76"/>
        <v>0.08</v>
      </c>
      <c r="BC713" s="2">
        <f>VLOOKUP(Y713,Spp!B:H,7,FALSE)</f>
        <v>3.3</v>
      </c>
      <c r="BD713" s="5" t="str">
        <f>VLOOKUP(Y713,GFQuimbayo!B:C,2,FALSE)</f>
        <v>IN</v>
      </c>
      <c r="BE713" s="5" t="str">
        <f>VLOOKUP(BD713,GFQuimbayo!E:F,2,FALSE)</f>
        <v>Invertebrivores</v>
      </c>
      <c r="BF713" s="2" t="str">
        <f>VLOOKUP(Y713,Spp!B:L,11,FALSE)</f>
        <v>NE</v>
      </c>
    </row>
    <row r="714" spans="1:58">
      <c r="A714" s="1" t="s">
        <v>242</v>
      </c>
      <c r="B714" s="1" t="s">
        <v>41</v>
      </c>
      <c r="C714" s="1" t="s">
        <v>220</v>
      </c>
      <c r="D714" s="1" t="s">
        <v>1444</v>
      </c>
      <c r="E714" s="1" t="s">
        <v>1486</v>
      </c>
      <c r="F714" s="1" t="s">
        <v>245</v>
      </c>
      <c r="G714" s="22" t="s">
        <v>1482</v>
      </c>
      <c r="H714" s="22">
        <v>3</v>
      </c>
      <c r="I714" s="2">
        <v>3</v>
      </c>
      <c r="K714" s="1">
        <v>50</v>
      </c>
      <c r="L714" s="11">
        <v>42222</v>
      </c>
      <c r="M714" s="1">
        <v>2015</v>
      </c>
      <c r="N714" s="1" t="s">
        <v>517</v>
      </c>
      <c r="O714" s="1" t="s">
        <v>136</v>
      </c>
      <c r="P714" s="11">
        <v>43258</v>
      </c>
      <c r="Q714" s="9" t="s">
        <v>1459</v>
      </c>
      <c r="S714" s="19" t="s">
        <v>516</v>
      </c>
      <c r="T714" s="4" t="s">
        <v>516</v>
      </c>
      <c r="U714" s="4" t="s">
        <v>516</v>
      </c>
      <c r="V714" s="4" t="s">
        <v>516</v>
      </c>
      <c r="W714" s="1">
        <v>10</v>
      </c>
      <c r="X714" s="8" t="s">
        <v>80</v>
      </c>
      <c r="Y714" s="6" t="str">
        <f>VLOOKUP(X714,Spp!A:B,2,FALSE)</f>
        <v>Sufflamen verres</v>
      </c>
      <c r="Z714" s="7">
        <f t="shared" si="77"/>
        <v>3</v>
      </c>
      <c r="AB714" s="2">
        <v>2</v>
      </c>
      <c r="AC714" s="2">
        <v>1</v>
      </c>
      <c r="AU714" s="2">
        <f>VLOOKUP(Y714,Spp!B:C,2,FALSE)</f>
        <v>2.4899999999999999E-2</v>
      </c>
      <c r="AV714" s="2">
        <f>VLOOKUP(Y714,Spp!B:D,3,FALSE)</f>
        <v>3.0129999999999999</v>
      </c>
      <c r="AW714" s="2">
        <f t="shared" si="78"/>
        <v>71.82310994113756</v>
      </c>
      <c r="AX714" s="2">
        <f t="shared" si="79"/>
        <v>1.4364621988227513</v>
      </c>
      <c r="AY714" s="2">
        <f t="shared" si="80"/>
        <v>14.364621988227512</v>
      </c>
      <c r="AZ714" s="2">
        <f t="shared" si="81"/>
        <v>1.4364621988227511E-2</v>
      </c>
      <c r="BA714" s="2">
        <f t="shared" si="82"/>
        <v>0.3</v>
      </c>
      <c r="BB714" s="2">
        <f t="shared" si="76"/>
        <v>0.06</v>
      </c>
      <c r="BC714" s="2">
        <f>VLOOKUP(Y714,Spp!B:H,7,FALSE)</f>
        <v>3.3</v>
      </c>
      <c r="BD714" s="5" t="str">
        <f>VLOOKUP(Y714,GFQuimbayo!B:C,2,FALSE)</f>
        <v>IN</v>
      </c>
      <c r="BE714" s="5" t="str">
        <f>VLOOKUP(BD714,GFQuimbayo!E:F,2,FALSE)</f>
        <v>Invertebrivores</v>
      </c>
      <c r="BF714" s="2" t="str">
        <f>VLOOKUP(Y714,Spp!B:L,11,FALSE)</f>
        <v>LC</v>
      </c>
    </row>
    <row r="715" spans="1:58">
      <c r="A715" s="1" t="s">
        <v>242</v>
      </c>
      <c r="B715" s="1" t="s">
        <v>41</v>
      </c>
      <c r="C715" s="1" t="s">
        <v>220</v>
      </c>
      <c r="D715" s="1" t="s">
        <v>1444</v>
      </c>
      <c r="E715" s="1" t="s">
        <v>1486</v>
      </c>
      <c r="F715" s="1" t="s">
        <v>245</v>
      </c>
      <c r="G715" s="22" t="s">
        <v>1482</v>
      </c>
      <c r="H715" s="22">
        <v>3</v>
      </c>
      <c r="I715" s="2">
        <v>3</v>
      </c>
      <c r="K715" s="1">
        <v>50</v>
      </c>
      <c r="L715" s="11">
        <v>42222</v>
      </c>
      <c r="M715" s="1">
        <v>2015</v>
      </c>
      <c r="N715" s="1" t="s">
        <v>517</v>
      </c>
      <c r="O715" s="1" t="s">
        <v>136</v>
      </c>
      <c r="P715" s="11">
        <v>43258</v>
      </c>
      <c r="Q715" s="9" t="s">
        <v>1459</v>
      </c>
      <c r="S715" s="19" t="s">
        <v>516</v>
      </c>
      <c r="T715" s="4" t="s">
        <v>516</v>
      </c>
      <c r="U715" s="4" t="s">
        <v>516</v>
      </c>
      <c r="V715" s="4" t="s">
        <v>516</v>
      </c>
      <c r="W715" s="1">
        <v>10</v>
      </c>
      <c r="X715" s="8" t="s">
        <v>57</v>
      </c>
      <c r="Y715" s="6" t="str">
        <f>VLOOKUP(X715,Spp!A:B,2,FALSE)</f>
        <v>Serranus psittacinus</v>
      </c>
      <c r="Z715" s="7">
        <f t="shared" si="77"/>
        <v>7</v>
      </c>
      <c r="AA715" s="2">
        <v>7</v>
      </c>
      <c r="AU715" s="2">
        <f>VLOOKUP(Y715,Spp!B:C,2,FALSE)</f>
        <v>1.9300000000000001E-2</v>
      </c>
      <c r="AV715" s="2">
        <f>VLOOKUP(Y715,Spp!B:D,3,FALSE)</f>
        <v>2.8511000000000002</v>
      </c>
      <c r="AW715" s="2">
        <f t="shared" si="78"/>
        <v>1.8417136535138126</v>
      </c>
      <c r="AX715" s="2">
        <f t="shared" si="79"/>
        <v>3.6834273070276251E-2</v>
      </c>
      <c r="AY715" s="2">
        <f t="shared" si="80"/>
        <v>0.36834273070276252</v>
      </c>
      <c r="AZ715" s="2">
        <f t="shared" si="81"/>
        <v>3.6834273070276253E-4</v>
      </c>
      <c r="BA715" s="2">
        <f t="shared" si="82"/>
        <v>0.7</v>
      </c>
      <c r="BB715" s="2">
        <f t="shared" si="76"/>
        <v>0.14000000000000001</v>
      </c>
      <c r="BC715" s="2">
        <f>VLOOKUP(Y715,Spp!B:H,7,FALSE)</f>
        <v>3.6</v>
      </c>
      <c r="BD715" s="5" t="str">
        <f>VLOOKUP(Y715,GFQuimbayo!B:C,2,FALSE)</f>
        <v>PS</v>
      </c>
      <c r="BE715" s="5" t="str">
        <f>VLOOKUP(BD715,GFQuimbayo!E:F,2,FALSE)</f>
        <v>Piscivores</v>
      </c>
      <c r="BF715" s="2" t="str">
        <f>VLOOKUP(Y715,Spp!B:L,11,FALSE)</f>
        <v>LC</v>
      </c>
    </row>
    <row r="716" spans="1:58">
      <c r="A716" s="1" t="s">
        <v>242</v>
      </c>
      <c r="B716" s="1" t="s">
        <v>41</v>
      </c>
      <c r="C716" s="1" t="s">
        <v>220</v>
      </c>
      <c r="D716" s="1" t="s">
        <v>1444</v>
      </c>
      <c r="E716" s="1" t="s">
        <v>1486</v>
      </c>
      <c r="F716" s="1" t="s">
        <v>245</v>
      </c>
      <c r="G716" s="22" t="s">
        <v>1482</v>
      </c>
      <c r="H716" s="22">
        <v>3</v>
      </c>
      <c r="I716" s="2">
        <v>3</v>
      </c>
      <c r="K716" s="1">
        <v>50</v>
      </c>
      <c r="L716" s="11">
        <v>42222</v>
      </c>
      <c r="M716" s="1">
        <v>2015</v>
      </c>
      <c r="N716" s="1" t="s">
        <v>517</v>
      </c>
      <c r="O716" s="1" t="s">
        <v>136</v>
      </c>
      <c r="P716" s="11">
        <v>43258</v>
      </c>
      <c r="Q716" s="9" t="s">
        <v>1459</v>
      </c>
      <c r="S716" s="19" t="s">
        <v>516</v>
      </c>
      <c r="T716" s="4" t="s">
        <v>516</v>
      </c>
      <c r="U716" s="4" t="s">
        <v>516</v>
      </c>
      <c r="V716" s="4" t="s">
        <v>516</v>
      </c>
      <c r="W716" s="1">
        <v>10</v>
      </c>
      <c r="X716" s="8" t="s">
        <v>253</v>
      </c>
      <c r="Y716" s="6" t="str">
        <f>VLOOKUP(X716,Spp!A:B,2,FALSE)</f>
        <v>Sphoeroides lobatus</v>
      </c>
      <c r="Z716" s="7">
        <f t="shared" si="77"/>
        <v>2</v>
      </c>
      <c r="AC716" s="2">
        <v>2</v>
      </c>
      <c r="AU716" s="2">
        <f>VLOOKUP(Y716,Spp!B:C,2,FALSE)</f>
        <v>3.7199999999999997E-2</v>
      </c>
      <c r="AV716" s="2">
        <f>VLOOKUP(Y716,Spp!B:D,3,FALSE)</f>
        <v>2.77</v>
      </c>
      <c r="AW716" s="2">
        <f t="shared" si="78"/>
        <v>81.285610444886757</v>
      </c>
      <c r="AX716" s="2">
        <f t="shared" si="79"/>
        <v>1.6257122088977352</v>
      </c>
      <c r="AY716" s="2">
        <f t="shared" si="80"/>
        <v>16.257122088977351</v>
      </c>
      <c r="AZ716" s="2">
        <f t="shared" si="81"/>
        <v>1.6257122088977352E-2</v>
      </c>
      <c r="BA716" s="2">
        <f t="shared" si="82"/>
        <v>0.2</v>
      </c>
      <c r="BB716" s="2">
        <f t="shared" si="76"/>
        <v>0.04</v>
      </c>
      <c r="BC716" s="2">
        <f>VLOOKUP(Y716,Spp!B:H,7,FALSE)</f>
        <v>3.1</v>
      </c>
      <c r="BD716" s="5" t="str">
        <f>VLOOKUP(Y716,GFQuimbayo!B:C,2,FALSE)</f>
        <v>IN</v>
      </c>
      <c r="BE716" s="5" t="str">
        <f>VLOOKUP(BD716,GFQuimbayo!E:F,2,FALSE)</f>
        <v>Invertebrivores</v>
      </c>
      <c r="BF716" s="2" t="str">
        <f>VLOOKUP(Y716,Spp!B:L,11,FALSE)</f>
        <v>LC</v>
      </c>
    </row>
    <row r="717" spans="1:58">
      <c r="A717" s="1" t="s">
        <v>242</v>
      </c>
      <c r="B717" s="1" t="s">
        <v>41</v>
      </c>
      <c r="C717" s="1" t="s">
        <v>220</v>
      </c>
      <c r="D717" s="1" t="s">
        <v>1444</v>
      </c>
      <c r="E717" s="1" t="s">
        <v>1486</v>
      </c>
      <c r="F717" s="1" t="s">
        <v>245</v>
      </c>
      <c r="G717" s="22" t="s">
        <v>1482</v>
      </c>
      <c r="H717" s="22">
        <v>3</v>
      </c>
      <c r="I717" s="2">
        <v>3</v>
      </c>
      <c r="K717" s="1">
        <v>50</v>
      </c>
      <c r="L717" s="11">
        <v>42222</v>
      </c>
      <c r="M717" s="1">
        <v>2015</v>
      </c>
      <c r="N717" s="1" t="s">
        <v>517</v>
      </c>
      <c r="O717" s="1" t="s">
        <v>136</v>
      </c>
      <c r="P717" s="11">
        <v>43258</v>
      </c>
      <c r="Q717" s="9" t="s">
        <v>1459</v>
      </c>
      <c r="S717" s="19" t="s">
        <v>516</v>
      </c>
      <c r="T717" s="4" t="s">
        <v>516</v>
      </c>
      <c r="U717" s="4" t="s">
        <v>516</v>
      </c>
      <c r="V717" s="4" t="s">
        <v>516</v>
      </c>
      <c r="W717" s="1">
        <v>10</v>
      </c>
      <c r="X717" s="8" t="s">
        <v>107</v>
      </c>
      <c r="Y717" s="6" t="str">
        <f>VLOOKUP(X717,Spp!A:B,2,FALSE)</f>
        <v>Thalassoma lucasanum</v>
      </c>
      <c r="Z717" s="7">
        <f t="shared" si="77"/>
        <v>7</v>
      </c>
      <c r="AB717" s="2">
        <v>6</v>
      </c>
      <c r="AC717" s="2">
        <v>1</v>
      </c>
      <c r="AU717" s="2">
        <f>VLOOKUP(Y717,Spp!B:C,2,FALSE)</f>
        <v>1.261E-2</v>
      </c>
      <c r="AV717" s="2">
        <f>VLOOKUP(Y717,Spp!B:D,3,FALSE)</f>
        <v>2.8782999999999999</v>
      </c>
      <c r="AW717" s="2">
        <f t="shared" si="78"/>
        <v>43.089221545551482</v>
      </c>
      <c r="AX717" s="2">
        <f t="shared" si="79"/>
        <v>0.86178443091102963</v>
      </c>
      <c r="AY717" s="2">
        <f t="shared" si="80"/>
        <v>8.6178443091102963</v>
      </c>
      <c r="AZ717" s="2">
        <f t="shared" si="81"/>
        <v>8.6178443091102959E-3</v>
      </c>
      <c r="BA717" s="2">
        <f t="shared" si="82"/>
        <v>0.7</v>
      </c>
      <c r="BB717" s="2">
        <f t="shared" si="76"/>
        <v>0.14000000000000001</v>
      </c>
      <c r="BC717" s="2">
        <f>VLOOKUP(Y717,Spp!B:H,7,FALSE)</f>
        <v>3.5</v>
      </c>
      <c r="BD717" s="5" t="str">
        <f>VLOOKUP(Y717,GFQuimbayo!B:C,2,FALSE)</f>
        <v>IN</v>
      </c>
      <c r="BE717" s="5" t="str">
        <f>VLOOKUP(BD717,GFQuimbayo!E:F,2,FALSE)</f>
        <v>Invertebrivores</v>
      </c>
      <c r="BF717" s="2" t="str">
        <f>VLOOKUP(Y717,Spp!B:L,11,FALSE)</f>
        <v>LC</v>
      </c>
    </row>
    <row r="718" spans="1:58">
      <c r="A718" s="1" t="s">
        <v>242</v>
      </c>
      <c r="B718" s="1" t="s">
        <v>41</v>
      </c>
      <c r="C718" s="1" t="s">
        <v>220</v>
      </c>
      <c r="D718" s="1" t="s">
        <v>1444</v>
      </c>
      <c r="E718" s="1" t="s">
        <v>1486</v>
      </c>
      <c r="F718" s="1" t="s">
        <v>245</v>
      </c>
      <c r="G718" s="22" t="s">
        <v>1482</v>
      </c>
      <c r="H718" s="22">
        <v>3</v>
      </c>
      <c r="I718" s="2">
        <v>3</v>
      </c>
      <c r="K718" s="1">
        <v>50</v>
      </c>
      <c r="L718" s="11">
        <v>42222</v>
      </c>
      <c r="M718" s="1">
        <v>2015</v>
      </c>
      <c r="N718" s="1" t="s">
        <v>517</v>
      </c>
      <c r="O718" s="1" t="s">
        <v>136</v>
      </c>
      <c r="P718" s="11">
        <v>43258</v>
      </c>
      <c r="Q718" s="9" t="s">
        <v>1459</v>
      </c>
      <c r="S718" s="19" t="s">
        <v>516</v>
      </c>
      <c r="T718" s="4" t="s">
        <v>516</v>
      </c>
      <c r="U718" s="4" t="s">
        <v>516</v>
      </c>
      <c r="V718" s="4" t="s">
        <v>516</v>
      </c>
      <c r="W718" s="1">
        <v>10</v>
      </c>
      <c r="X718" s="8" t="s">
        <v>105</v>
      </c>
      <c r="Y718" s="6" t="str">
        <f>VLOOKUP(X718,Spp!A:B,2,FALSE)</f>
        <v>Haemulon maculicauda</v>
      </c>
      <c r="Z718" s="7">
        <f t="shared" si="77"/>
        <v>1</v>
      </c>
      <c r="AC718" s="2">
        <v>1</v>
      </c>
      <c r="AU718" s="2">
        <f>VLOOKUP(Y718,Spp!B:C,2,FALSE)</f>
        <v>8.8999999999999999E-3</v>
      </c>
      <c r="AV718" s="2">
        <f>VLOOKUP(Y718,Spp!B:D,3,FALSE)</f>
        <v>3.16</v>
      </c>
      <c r="AW718" s="2">
        <f t="shared" si="78"/>
        <v>26.039080711255959</v>
      </c>
      <c r="AX718" s="2">
        <f t="shared" si="79"/>
        <v>0.52078161422511915</v>
      </c>
      <c r="AY718" s="2">
        <f t="shared" si="80"/>
        <v>5.2078161422511915</v>
      </c>
      <c r="AZ718" s="2">
        <f t="shared" si="81"/>
        <v>5.2078161422511914E-3</v>
      </c>
      <c r="BA718" s="2">
        <f t="shared" si="82"/>
        <v>0.1</v>
      </c>
      <c r="BB718" s="2">
        <f t="shared" si="76"/>
        <v>0.02</v>
      </c>
      <c r="BC718" s="2">
        <f>VLOOKUP(Y718,Spp!B:H,7,FALSE)</f>
        <v>4.2</v>
      </c>
      <c r="BD718" s="5" t="str">
        <f>VLOOKUP(Y718,GFQuimbayo!B:C,2,FALSE)</f>
        <v>PS</v>
      </c>
      <c r="BE718" s="5" t="str">
        <f>VLOOKUP(BD718,GFQuimbayo!E:F,2,FALSE)</f>
        <v>Piscivores</v>
      </c>
      <c r="BF718" s="2" t="str">
        <f>VLOOKUP(Y718,Spp!B:L,11,FALSE)</f>
        <v>LC</v>
      </c>
    </row>
    <row r="719" spans="1:58">
      <c r="A719" s="1" t="s">
        <v>242</v>
      </c>
      <c r="B719" s="1" t="s">
        <v>41</v>
      </c>
      <c r="C719" s="1" t="s">
        <v>509</v>
      </c>
      <c r="D719" s="1" t="s">
        <v>509</v>
      </c>
      <c r="E719" s="1" t="s">
        <v>1495</v>
      </c>
      <c r="F719" s="1" t="s">
        <v>245</v>
      </c>
      <c r="G719" s="22" t="s">
        <v>1482</v>
      </c>
      <c r="H719" s="22">
        <v>1</v>
      </c>
      <c r="I719" s="2">
        <v>1</v>
      </c>
      <c r="K719" s="1">
        <v>50</v>
      </c>
      <c r="L719" s="11">
        <v>42222</v>
      </c>
      <c r="M719" s="1">
        <v>2015</v>
      </c>
      <c r="N719" s="1" t="s">
        <v>517</v>
      </c>
      <c r="O719" s="1" t="s">
        <v>136</v>
      </c>
      <c r="P719" s="11">
        <v>43258</v>
      </c>
      <c r="Q719" s="9" t="s">
        <v>1459</v>
      </c>
      <c r="S719" s="19" t="s">
        <v>516</v>
      </c>
      <c r="T719" s="4" t="s">
        <v>516</v>
      </c>
      <c r="U719" s="4" t="s">
        <v>516</v>
      </c>
      <c r="V719" s="4" t="s">
        <v>516</v>
      </c>
      <c r="W719" s="1">
        <v>10</v>
      </c>
      <c r="X719" s="8" t="s">
        <v>107</v>
      </c>
      <c r="Y719" s="6" t="str">
        <f>VLOOKUP(X719,Spp!A:B,2,FALSE)</f>
        <v>Thalassoma lucasanum</v>
      </c>
      <c r="Z719" s="7">
        <f t="shared" si="77"/>
        <v>121</v>
      </c>
      <c r="AA719" s="2">
        <v>54</v>
      </c>
      <c r="AB719" s="2">
        <v>64</v>
      </c>
      <c r="AC719" s="2">
        <v>3</v>
      </c>
      <c r="AU719" s="2">
        <f>VLOOKUP(Y719,Spp!B:C,2,FALSE)</f>
        <v>1.261E-2</v>
      </c>
      <c r="AV719" s="2">
        <f>VLOOKUP(Y719,Spp!B:D,3,FALSE)</f>
        <v>2.8782999999999999</v>
      </c>
      <c r="AW719" s="2">
        <f t="shared" si="78"/>
        <v>330.28155587692794</v>
      </c>
      <c r="AX719" s="2">
        <f t="shared" si="79"/>
        <v>6.6056311175385591</v>
      </c>
      <c r="AY719" s="2">
        <f t="shared" si="80"/>
        <v>66.056311175385588</v>
      </c>
      <c r="AZ719" s="2">
        <f t="shared" si="81"/>
        <v>6.6056311175385587E-2</v>
      </c>
      <c r="BA719" s="2">
        <f t="shared" si="82"/>
        <v>12.1</v>
      </c>
      <c r="BB719" s="2">
        <f t="shared" si="76"/>
        <v>2.42</v>
      </c>
      <c r="BC719" s="2">
        <f>VLOOKUP(Y719,Spp!B:H,7,FALSE)</f>
        <v>3.5</v>
      </c>
      <c r="BD719" s="5" t="str">
        <f>VLOOKUP(Y719,GFQuimbayo!B:C,2,FALSE)</f>
        <v>IN</v>
      </c>
      <c r="BE719" s="5" t="str">
        <f>VLOOKUP(BD719,GFQuimbayo!E:F,2,FALSE)</f>
        <v>Invertebrivores</v>
      </c>
      <c r="BF719" s="2" t="str">
        <f>VLOOKUP(Y719,Spp!B:L,11,FALSE)</f>
        <v>LC</v>
      </c>
    </row>
    <row r="720" spans="1:58">
      <c r="A720" s="1" t="s">
        <v>242</v>
      </c>
      <c r="B720" s="1" t="s">
        <v>41</v>
      </c>
      <c r="C720" s="1" t="s">
        <v>509</v>
      </c>
      <c r="D720" s="1" t="s">
        <v>509</v>
      </c>
      <c r="E720" s="1" t="s">
        <v>1495</v>
      </c>
      <c r="F720" s="1" t="s">
        <v>245</v>
      </c>
      <c r="G720" s="22" t="s">
        <v>1482</v>
      </c>
      <c r="H720" s="22">
        <v>1</v>
      </c>
      <c r="I720" s="2">
        <v>1</v>
      </c>
      <c r="K720" s="1">
        <v>50</v>
      </c>
      <c r="L720" s="11">
        <v>42222</v>
      </c>
      <c r="M720" s="1">
        <v>2015</v>
      </c>
      <c r="N720" s="1" t="s">
        <v>517</v>
      </c>
      <c r="O720" s="1" t="s">
        <v>136</v>
      </c>
      <c r="P720" s="11">
        <v>43258</v>
      </c>
      <c r="Q720" s="9" t="s">
        <v>1459</v>
      </c>
      <c r="S720" s="19" t="s">
        <v>516</v>
      </c>
      <c r="T720" s="4" t="s">
        <v>516</v>
      </c>
      <c r="U720" s="4" t="s">
        <v>516</v>
      </c>
      <c r="V720" s="4" t="s">
        <v>516</v>
      </c>
      <c r="W720" s="1">
        <v>10</v>
      </c>
      <c r="X720" s="8" t="s">
        <v>87</v>
      </c>
      <c r="Y720" s="6" t="str">
        <f>VLOOKUP(X720,Spp!A:B,2,FALSE)</f>
        <v>Stegastes acapulcoensis</v>
      </c>
      <c r="Z720" s="7">
        <f t="shared" si="77"/>
        <v>34</v>
      </c>
      <c r="AB720" s="2">
        <v>25</v>
      </c>
      <c r="AC720" s="2">
        <v>9</v>
      </c>
      <c r="AU720" s="2">
        <f>VLOOKUP(Y720,Spp!B:C,2,FALSE)</f>
        <v>3.49E-2</v>
      </c>
      <c r="AV720" s="2">
        <f>VLOOKUP(Y720,Spp!B:D,3,FALSE)</f>
        <v>2.9108999999999998</v>
      </c>
      <c r="AW720" s="2">
        <f t="shared" si="78"/>
        <v>797.44661740947072</v>
      </c>
      <c r="AX720" s="2">
        <f t="shared" si="79"/>
        <v>15.948932348189414</v>
      </c>
      <c r="AY720" s="2">
        <f t="shared" si="80"/>
        <v>159.48932348189413</v>
      </c>
      <c r="AZ720" s="2">
        <f t="shared" si="81"/>
        <v>0.15948932348189412</v>
      </c>
      <c r="BA720" s="2">
        <f t="shared" si="82"/>
        <v>3.4</v>
      </c>
      <c r="BB720" s="2">
        <f t="shared" si="76"/>
        <v>0.68</v>
      </c>
      <c r="BC720" s="2">
        <f>VLOOKUP(Y720,Spp!B:H,7,FALSE)</f>
        <v>2</v>
      </c>
      <c r="BD720" s="5" t="str">
        <f>VLOOKUP(Y720,GFQuimbayo!B:C,2,FALSE)</f>
        <v>HD</v>
      </c>
      <c r="BE720" s="5" t="str">
        <f>VLOOKUP(BD720,GFQuimbayo!E:F,2,FALSE)</f>
        <v>Detritivores</v>
      </c>
      <c r="BF720" s="2" t="str">
        <f>VLOOKUP(Y720,Spp!B:L,11,FALSE)</f>
        <v>LC</v>
      </c>
    </row>
    <row r="721" spans="1:58">
      <c r="A721" s="1" t="s">
        <v>242</v>
      </c>
      <c r="B721" s="1" t="s">
        <v>41</v>
      </c>
      <c r="C721" s="1" t="s">
        <v>509</v>
      </c>
      <c r="D721" s="1" t="s">
        <v>509</v>
      </c>
      <c r="E721" s="1" t="s">
        <v>1495</v>
      </c>
      <c r="F721" s="1" t="s">
        <v>245</v>
      </c>
      <c r="G721" s="22" t="s">
        <v>1482</v>
      </c>
      <c r="H721" s="22">
        <v>1</v>
      </c>
      <c r="I721" s="2">
        <v>1</v>
      </c>
      <c r="K721" s="1">
        <v>50</v>
      </c>
      <c r="L721" s="11">
        <v>42222</v>
      </c>
      <c r="M721" s="1">
        <v>2015</v>
      </c>
      <c r="N721" s="1" t="s">
        <v>517</v>
      </c>
      <c r="O721" s="1" t="s">
        <v>136</v>
      </c>
      <c r="P721" s="11">
        <v>43258</v>
      </c>
      <c r="Q721" s="9" t="s">
        <v>1459</v>
      </c>
      <c r="S721" s="19" t="s">
        <v>516</v>
      </c>
      <c r="T721" s="4" t="s">
        <v>516</v>
      </c>
      <c r="U721" s="4" t="s">
        <v>516</v>
      </c>
      <c r="V721" s="4" t="s">
        <v>516</v>
      </c>
      <c r="W721" s="1">
        <v>10</v>
      </c>
      <c r="X721" s="8" t="s">
        <v>52</v>
      </c>
      <c r="Y721" s="6" t="str">
        <f>VLOOKUP(X721,Spp!A:B,2,FALSE)</f>
        <v>Ophioblennius steindachneri</v>
      </c>
      <c r="Z721" s="7">
        <f t="shared" si="77"/>
        <v>1</v>
      </c>
      <c r="AB721" s="2">
        <v>1</v>
      </c>
      <c r="AU721" s="2">
        <f>VLOOKUP(Y721,Spp!B:C,2,FALSE)</f>
        <v>3.2399999999999998E-2</v>
      </c>
      <c r="AV721" s="2">
        <f>VLOOKUP(Y721,Spp!B:D,3,FALSE)</f>
        <v>2.379</v>
      </c>
      <c r="AW721" s="2">
        <f t="shared" si="78"/>
        <v>3.9112516180267258</v>
      </c>
      <c r="AX721" s="2">
        <f t="shared" si="79"/>
        <v>7.8225032360534519E-2</v>
      </c>
      <c r="AY721" s="2">
        <f t="shared" si="80"/>
        <v>0.78225032360534519</v>
      </c>
      <c r="AZ721" s="2">
        <f t="shared" si="81"/>
        <v>7.8225032360534517E-4</v>
      </c>
      <c r="BA721" s="2">
        <f t="shared" si="82"/>
        <v>0.1</v>
      </c>
      <c r="BB721" s="2">
        <f t="shared" si="76"/>
        <v>0.02</v>
      </c>
      <c r="BC721" s="2">
        <f>VLOOKUP(Y721,Spp!B:H,7,FALSE)</f>
        <v>2.7</v>
      </c>
      <c r="BD721" s="5" t="str">
        <f>VLOOKUP(Y721,GFQuimbayo!B:C,2,FALSE)</f>
        <v>HD</v>
      </c>
      <c r="BE721" s="5" t="str">
        <f>VLOOKUP(BD721,GFQuimbayo!E:F,2,FALSE)</f>
        <v>Detritivores</v>
      </c>
      <c r="BF721" s="2" t="str">
        <f>VLOOKUP(Y721,Spp!B:L,11,FALSE)</f>
        <v>LC</v>
      </c>
    </row>
    <row r="722" spans="1:58">
      <c r="A722" s="1" t="s">
        <v>242</v>
      </c>
      <c r="B722" s="1" t="s">
        <v>41</v>
      </c>
      <c r="C722" s="1" t="s">
        <v>509</v>
      </c>
      <c r="D722" s="1" t="s">
        <v>509</v>
      </c>
      <c r="E722" s="1" t="s">
        <v>1495</v>
      </c>
      <c r="F722" s="1" t="s">
        <v>245</v>
      </c>
      <c r="G722" s="22" t="s">
        <v>1482</v>
      </c>
      <c r="H722" s="22">
        <v>1</v>
      </c>
      <c r="I722" s="2">
        <v>1</v>
      </c>
      <c r="K722" s="1">
        <v>50</v>
      </c>
      <c r="L722" s="11">
        <v>42222</v>
      </c>
      <c r="M722" s="1">
        <v>2015</v>
      </c>
      <c r="N722" s="1" t="s">
        <v>517</v>
      </c>
      <c r="O722" s="1" t="s">
        <v>136</v>
      </c>
      <c r="P722" s="11">
        <v>43258</v>
      </c>
      <c r="Q722" s="9" t="s">
        <v>1459</v>
      </c>
      <c r="S722" s="19" t="s">
        <v>516</v>
      </c>
      <c r="T722" s="4" t="s">
        <v>516</v>
      </c>
      <c r="U722" s="4" t="s">
        <v>516</v>
      </c>
      <c r="V722" s="4" t="s">
        <v>516</v>
      </c>
      <c r="W722" s="1">
        <v>10</v>
      </c>
      <c r="X722" s="8" t="s">
        <v>57</v>
      </c>
      <c r="Y722" s="6" t="str">
        <f>VLOOKUP(X722,Spp!A:B,2,FALSE)</f>
        <v>Serranus psittacinus</v>
      </c>
      <c r="Z722" s="7">
        <f t="shared" si="77"/>
        <v>1</v>
      </c>
      <c r="AB722" s="2">
        <v>1</v>
      </c>
      <c r="AU722" s="2">
        <f>VLOOKUP(Y722,Spp!B:C,2,FALSE)</f>
        <v>1.9300000000000001E-2</v>
      </c>
      <c r="AV722" s="2">
        <f>VLOOKUP(Y722,Spp!B:D,3,FALSE)</f>
        <v>2.8511000000000002</v>
      </c>
      <c r="AW722" s="2">
        <f t="shared" si="78"/>
        <v>6.0317658911086447</v>
      </c>
      <c r="AX722" s="2">
        <f t="shared" si="79"/>
        <v>0.12063531782217289</v>
      </c>
      <c r="AY722" s="2">
        <f t="shared" si="80"/>
        <v>1.2063531782217289</v>
      </c>
      <c r="AZ722" s="2">
        <f t="shared" si="81"/>
        <v>1.2063531782217289E-3</v>
      </c>
      <c r="BA722" s="2">
        <f t="shared" si="82"/>
        <v>0.1</v>
      </c>
      <c r="BB722" s="2">
        <f t="shared" si="76"/>
        <v>0.02</v>
      </c>
      <c r="BC722" s="2">
        <f>VLOOKUP(Y722,Spp!B:H,7,FALSE)</f>
        <v>3.6</v>
      </c>
      <c r="BD722" s="5" t="str">
        <f>VLOOKUP(Y722,GFQuimbayo!B:C,2,FALSE)</f>
        <v>PS</v>
      </c>
      <c r="BE722" s="5" t="str">
        <f>VLOOKUP(BD722,GFQuimbayo!E:F,2,FALSE)</f>
        <v>Piscivores</v>
      </c>
      <c r="BF722" s="2" t="str">
        <f>VLOOKUP(Y722,Spp!B:L,11,FALSE)</f>
        <v>LC</v>
      </c>
    </row>
    <row r="723" spans="1:58">
      <c r="A723" s="1" t="s">
        <v>242</v>
      </c>
      <c r="B723" s="1" t="s">
        <v>41</v>
      </c>
      <c r="C723" s="1" t="s">
        <v>509</v>
      </c>
      <c r="D723" s="1" t="s">
        <v>509</v>
      </c>
      <c r="E723" s="1" t="s">
        <v>1495</v>
      </c>
      <c r="F723" s="1" t="s">
        <v>245</v>
      </c>
      <c r="G723" s="22" t="s">
        <v>1482</v>
      </c>
      <c r="H723" s="22">
        <v>1</v>
      </c>
      <c r="I723" s="2">
        <v>1</v>
      </c>
      <c r="K723" s="1">
        <v>50</v>
      </c>
      <c r="L723" s="11">
        <v>42222</v>
      </c>
      <c r="M723" s="1">
        <v>2015</v>
      </c>
      <c r="N723" s="1" t="s">
        <v>517</v>
      </c>
      <c r="O723" s="1" t="s">
        <v>136</v>
      </c>
      <c r="P723" s="11">
        <v>43258</v>
      </c>
      <c r="Q723" s="9" t="s">
        <v>1459</v>
      </c>
      <c r="S723" s="19" t="s">
        <v>516</v>
      </c>
      <c r="T723" s="4" t="s">
        <v>516</v>
      </c>
      <c r="U723" s="4" t="s">
        <v>516</v>
      </c>
      <c r="V723" s="4" t="s">
        <v>516</v>
      </c>
      <c r="W723" s="1">
        <v>10</v>
      </c>
      <c r="X723" s="8" t="s">
        <v>80</v>
      </c>
      <c r="Y723" s="6" t="str">
        <f>VLOOKUP(X723,Spp!A:B,2,FALSE)</f>
        <v>Sufflamen verres</v>
      </c>
      <c r="Z723" s="7">
        <f t="shared" si="77"/>
        <v>1</v>
      </c>
      <c r="AC723" s="2">
        <v>1</v>
      </c>
      <c r="AU723" s="2">
        <f>VLOOKUP(Y723,Spp!B:C,2,FALSE)</f>
        <v>2.4899999999999999E-2</v>
      </c>
      <c r="AV723" s="2">
        <f>VLOOKUP(Y723,Spp!B:D,3,FALSE)</f>
        <v>3.0129999999999999</v>
      </c>
      <c r="AW723" s="2">
        <f t="shared" si="78"/>
        <v>50.256150114544802</v>
      </c>
      <c r="AX723" s="2">
        <f t="shared" si="79"/>
        <v>1.0051230022908961</v>
      </c>
      <c r="AY723" s="2">
        <f t="shared" si="80"/>
        <v>10.05123002290896</v>
      </c>
      <c r="AZ723" s="2">
        <f t="shared" si="81"/>
        <v>1.0051230022908961E-2</v>
      </c>
      <c r="BA723" s="2">
        <f t="shared" si="82"/>
        <v>0.1</v>
      </c>
      <c r="BB723" s="2">
        <f t="shared" si="76"/>
        <v>0.02</v>
      </c>
      <c r="BC723" s="2">
        <f>VLOOKUP(Y723,Spp!B:H,7,FALSE)</f>
        <v>3.3</v>
      </c>
      <c r="BD723" s="5" t="str">
        <f>VLOOKUP(Y723,GFQuimbayo!B:C,2,FALSE)</f>
        <v>IN</v>
      </c>
      <c r="BE723" s="5" t="str">
        <f>VLOOKUP(BD723,GFQuimbayo!E:F,2,FALSE)</f>
        <v>Invertebrivores</v>
      </c>
      <c r="BF723" s="2" t="str">
        <f>VLOOKUP(Y723,Spp!B:L,11,FALSE)</f>
        <v>LC</v>
      </c>
    </row>
    <row r="724" spans="1:58">
      <c r="A724" s="1" t="s">
        <v>242</v>
      </c>
      <c r="B724" s="1" t="s">
        <v>41</v>
      </c>
      <c r="C724" s="1" t="s">
        <v>509</v>
      </c>
      <c r="D724" s="1" t="s">
        <v>509</v>
      </c>
      <c r="E724" s="1" t="s">
        <v>1495</v>
      </c>
      <c r="F724" s="1" t="s">
        <v>245</v>
      </c>
      <c r="G724" s="22" t="s">
        <v>1482</v>
      </c>
      <c r="H724" s="22">
        <v>1</v>
      </c>
      <c r="I724" s="2">
        <v>1</v>
      </c>
      <c r="K724" s="1">
        <v>50</v>
      </c>
      <c r="L724" s="11">
        <v>42222</v>
      </c>
      <c r="M724" s="1">
        <v>2015</v>
      </c>
      <c r="N724" s="1" t="s">
        <v>517</v>
      </c>
      <c r="O724" s="1" t="s">
        <v>136</v>
      </c>
      <c r="P724" s="11">
        <v>43258</v>
      </c>
      <c r="Q724" s="9" t="s">
        <v>1459</v>
      </c>
      <c r="S724" s="19" t="s">
        <v>516</v>
      </c>
      <c r="T724" s="4" t="s">
        <v>516</v>
      </c>
      <c r="U724" s="4" t="s">
        <v>516</v>
      </c>
      <c r="V724" s="4" t="s">
        <v>516</v>
      </c>
      <c r="W724" s="1">
        <v>10</v>
      </c>
      <c r="X724" s="8" t="s">
        <v>99</v>
      </c>
      <c r="Y724" s="6" t="str">
        <f>VLOOKUP(X724,Spp!A:B,2,FALSE)</f>
        <v>Abudefduf troschelii</v>
      </c>
      <c r="Z724" s="7">
        <f t="shared" si="77"/>
        <v>7</v>
      </c>
      <c r="AB724" s="2">
        <v>7</v>
      </c>
      <c r="AU724" s="2">
        <f>VLOOKUP(Y724,Spp!B:C,2,FALSE)</f>
        <v>1.6E-2</v>
      </c>
      <c r="AV724" s="2">
        <f>VLOOKUP(Y724,Spp!B:D,3,FALSE)</f>
        <v>3.0516000000000001</v>
      </c>
      <c r="AW724" s="2">
        <f t="shared" si="78"/>
        <v>52.426996015637847</v>
      </c>
      <c r="AX724" s="2">
        <f t="shared" si="79"/>
        <v>1.048539920312757</v>
      </c>
      <c r="AY724" s="2">
        <f t="shared" si="80"/>
        <v>10.485399203127571</v>
      </c>
      <c r="AZ724" s="2">
        <f t="shared" si="81"/>
        <v>1.0485399203127571E-2</v>
      </c>
      <c r="BA724" s="2">
        <f t="shared" si="82"/>
        <v>0.7</v>
      </c>
      <c r="BB724" s="2">
        <f t="shared" si="76"/>
        <v>0.14000000000000001</v>
      </c>
      <c r="BC724" s="2">
        <f>VLOOKUP(Y724,Spp!B:H,7,FALSE)</f>
        <v>3</v>
      </c>
      <c r="BD724" s="5" t="str">
        <f>VLOOKUP(Y724,GFQuimbayo!B:C,2,FALSE)</f>
        <v>PK</v>
      </c>
      <c r="BE724" s="5" t="str">
        <f>VLOOKUP(BD724,GFQuimbayo!E:F,2,FALSE)</f>
        <v>Planktivores</v>
      </c>
      <c r="BF724" s="2" t="str">
        <f>VLOOKUP(Y724,Spp!B:L,11,FALSE)</f>
        <v>LC</v>
      </c>
    </row>
    <row r="725" spans="1:58">
      <c r="A725" s="1" t="s">
        <v>242</v>
      </c>
      <c r="B725" s="1" t="s">
        <v>41</v>
      </c>
      <c r="C725" s="1" t="s">
        <v>509</v>
      </c>
      <c r="D725" s="1" t="s">
        <v>509</v>
      </c>
      <c r="E725" s="1" t="s">
        <v>1495</v>
      </c>
      <c r="F725" s="1" t="s">
        <v>245</v>
      </c>
      <c r="G725" s="22" t="s">
        <v>1482</v>
      </c>
      <c r="H725" s="22">
        <v>2</v>
      </c>
      <c r="I725" s="2">
        <v>2</v>
      </c>
      <c r="K725" s="1">
        <v>50</v>
      </c>
      <c r="L725" s="11">
        <v>42222</v>
      </c>
      <c r="M725" s="1">
        <v>2015</v>
      </c>
      <c r="N725" s="1" t="s">
        <v>517</v>
      </c>
      <c r="O725" s="1" t="s">
        <v>136</v>
      </c>
      <c r="P725" s="11">
        <v>43258</v>
      </c>
      <c r="Q725" s="9" t="s">
        <v>1459</v>
      </c>
      <c r="S725" s="19" t="s">
        <v>516</v>
      </c>
      <c r="T725" s="4" t="s">
        <v>516</v>
      </c>
      <c r="U725" s="4" t="s">
        <v>516</v>
      </c>
      <c r="V725" s="4" t="s">
        <v>516</v>
      </c>
      <c r="W725" s="1">
        <v>10</v>
      </c>
      <c r="X725" s="8" t="s">
        <v>99</v>
      </c>
      <c r="Y725" s="6" t="str">
        <f>VLOOKUP(X725,Spp!A:B,2,FALSE)</f>
        <v>Abudefduf troschelii</v>
      </c>
      <c r="Z725" s="7">
        <f t="shared" si="77"/>
        <v>130</v>
      </c>
      <c r="AB725" s="2">
        <v>130</v>
      </c>
      <c r="AU725" s="2">
        <f>VLOOKUP(Y725,Spp!B:C,2,FALSE)</f>
        <v>1.6E-2</v>
      </c>
      <c r="AV725" s="2">
        <f>VLOOKUP(Y725,Spp!B:D,3,FALSE)</f>
        <v>3.0516000000000001</v>
      </c>
      <c r="AW725" s="2">
        <f t="shared" si="78"/>
        <v>973.64421171898857</v>
      </c>
      <c r="AX725" s="2">
        <f t="shared" si="79"/>
        <v>19.472884234379773</v>
      </c>
      <c r="AY725" s="2">
        <f t="shared" si="80"/>
        <v>194.72884234379774</v>
      </c>
      <c r="AZ725" s="2">
        <f t="shared" si="81"/>
        <v>0.19472884234379773</v>
      </c>
      <c r="BA725" s="2">
        <f t="shared" si="82"/>
        <v>13</v>
      </c>
      <c r="BB725" s="2">
        <f t="shared" si="76"/>
        <v>2.6</v>
      </c>
      <c r="BC725" s="2">
        <f>VLOOKUP(Y725,Spp!B:H,7,FALSE)</f>
        <v>3</v>
      </c>
      <c r="BD725" s="5" t="str">
        <f>VLOOKUP(Y725,GFQuimbayo!B:C,2,FALSE)</f>
        <v>PK</v>
      </c>
      <c r="BE725" s="5" t="str">
        <f>VLOOKUP(BD725,GFQuimbayo!E:F,2,FALSE)</f>
        <v>Planktivores</v>
      </c>
      <c r="BF725" s="2" t="str">
        <f>VLOOKUP(Y725,Spp!B:L,11,FALSE)</f>
        <v>LC</v>
      </c>
    </row>
    <row r="726" spans="1:58">
      <c r="A726" s="1" t="s">
        <v>242</v>
      </c>
      <c r="B726" s="1" t="s">
        <v>41</v>
      </c>
      <c r="C726" s="1" t="s">
        <v>509</v>
      </c>
      <c r="D726" s="1" t="s">
        <v>509</v>
      </c>
      <c r="E726" s="1" t="s">
        <v>1495</v>
      </c>
      <c r="F726" s="1" t="s">
        <v>245</v>
      </c>
      <c r="G726" s="22" t="s">
        <v>1482</v>
      </c>
      <c r="H726" s="22">
        <v>2</v>
      </c>
      <c r="I726" s="2">
        <v>2</v>
      </c>
      <c r="K726" s="1">
        <v>50</v>
      </c>
      <c r="L726" s="11">
        <v>42222</v>
      </c>
      <c r="M726" s="1">
        <v>2015</v>
      </c>
      <c r="N726" s="1" t="s">
        <v>517</v>
      </c>
      <c r="O726" s="1" t="s">
        <v>136</v>
      </c>
      <c r="P726" s="11">
        <v>43258</v>
      </c>
      <c r="Q726" s="9" t="s">
        <v>1459</v>
      </c>
      <c r="S726" s="19" t="s">
        <v>516</v>
      </c>
      <c r="T726" s="4" t="s">
        <v>516</v>
      </c>
      <c r="U726" s="4" t="s">
        <v>516</v>
      </c>
      <c r="V726" s="4" t="s">
        <v>516</v>
      </c>
      <c r="W726" s="1">
        <v>10</v>
      </c>
      <c r="X726" s="8" t="s">
        <v>465</v>
      </c>
      <c r="Y726" s="6" t="str">
        <f>VLOOKUP(X726,Spp!A:B,2,FALSE)</f>
        <v>Thalassoma grammaticum</v>
      </c>
      <c r="Z726" s="7">
        <f t="shared" si="77"/>
        <v>1</v>
      </c>
      <c r="AB726" s="2">
        <v>1</v>
      </c>
      <c r="AU726" s="2">
        <f>VLOOKUP(Y726,Spp!B:C,2,FALSE)</f>
        <v>1.5900000000000001E-2</v>
      </c>
      <c r="AV726" s="2">
        <f>VLOOKUP(Y726,Spp!B:D,3,FALSE)</f>
        <v>2.9718</v>
      </c>
      <c r="AW726" s="2">
        <f t="shared" si="78"/>
        <v>6.3372988368370082</v>
      </c>
      <c r="AX726" s="2">
        <f t="shared" si="79"/>
        <v>0.12674597673674015</v>
      </c>
      <c r="AY726" s="2">
        <f t="shared" si="80"/>
        <v>1.2674597673674015</v>
      </c>
      <c r="AZ726" s="2">
        <f t="shared" si="81"/>
        <v>1.2674597673674015E-3</v>
      </c>
      <c r="BA726" s="2">
        <f t="shared" si="82"/>
        <v>0.1</v>
      </c>
      <c r="BB726" s="2">
        <f t="shared" si="76"/>
        <v>0.02</v>
      </c>
      <c r="BC726" s="2">
        <f>VLOOKUP(Y726,Spp!B:H,7,FALSE)</f>
        <v>3.5</v>
      </c>
      <c r="BD726" s="5" t="str">
        <f>VLOOKUP(Y726,GFQuimbayo!B:C,2,FALSE)</f>
        <v>IN</v>
      </c>
      <c r="BE726" s="5" t="str">
        <f>VLOOKUP(BD726,GFQuimbayo!E:F,2,FALSE)</f>
        <v>Invertebrivores</v>
      </c>
      <c r="BF726" s="2" t="str">
        <f>VLOOKUP(Y726,Spp!B:L,11,FALSE)</f>
        <v>LC</v>
      </c>
    </row>
    <row r="727" spans="1:58">
      <c r="A727" s="1" t="s">
        <v>242</v>
      </c>
      <c r="B727" s="1" t="s">
        <v>41</v>
      </c>
      <c r="C727" s="1" t="s">
        <v>509</v>
      </c>
      <c r="D727" s="1" t="s">
        <v>509</v>
      </c>
      <c r="E727" s="1" t="s">
        <v>1495</v>
      </c>
      <c r="F727" s="1" t="s">
        <v>245</v>
      </c>
      <c r="G727" s="22" t="s">
        <v>1482</v>
      </c>
      <c r="H727" s="22">
        <v>2</v>
      </c>
      <c r="I727" s="2">
        <v>2</v>
      </c>
      <c r="K727" s="1">
        <v>50</v>
      </c>
      <c r="L727" s="11">
        <v>42222</v>
      </c>
      <c r="M727" s="1">
        <v>2015</v>
      </c>
      <c r="N727" s="1" t="s">
        <v>517</v>
      </c>
      <c r="O727" s="1" t="s">
        <v>136</v>
      </c>
      <c r="P727" s="11">
        <v>43258</v>
      </c>
      <c r="Q727" s="9" t="s">
        <v>1459</v>
      </c>
      <c r="S727" s="19" t="s">
        <v>516</v>
      </c>
      <c r="T727" s="4" t="s">
        <v>516</v>
      </c>
      <c r="U727" s="4" t="s">
        <v>516</v>
      </c>
      <c r="V727" s="4" t="s">
        <v>516</v>
      </c>
      <c r="W727" s="1">
        <v>10</v>
      </c>
      <c r="X727" s="8" t="s">
        <v>107</v>
      </c>
      <c r="Y727" s="6" t="str">
        <f>VLOOKUP(X727,Spp!A:B,2,FALSE)</f>
        <v>Thalassoma lucasanum</v>
      </c>
      <c r="Z727" s="7">
        <f t="shared" si="77"/>
        <v>320</v>
      </c>
      <c r="AA727" s="2">
        <v>260</v>
      </c>
      <c r="AB727" s="2">
        <v>60</v>
      </c>
      <c r="AU727" s="2">
        <f>VLOOKUP(Y727,Spp!B:C,2,FALSE)</f>
        <v>1.261E-2</v>
      </c>
      <c r="AV727" s="2">
        <f>VLOOKUP(Y727,Spp!B:D,3,FALSE)</f>
        <v>2.8782999999999999</v>
      </c>
      <c r="AW727" s="2">
        <f t="shared" si="78"/>
        <v>295.60110823180656</v>
      </c>
      <c r="AX727" s="2">
        <f t="shared" si="79"/>
        <v>5.9120221646361308</v>
      </c>
      <c r="AY727" s="2">
        <f t="shared" si="80"/>
        <v>59.120221646361308</v>
      </c>
      <c r="AZ727" s="2">
        <f t="shared" si="81"/>
        <v>5.9120221646361305E-2</v>
      </c>
      <c r="BA727" s="2">
        <f t="shared" si="82"/>
        <v>32</v>
      </c>
      <c r="BB727" s="2">
        <f t="shared" si="76"/>
        <v>6.4</v>
      </c>
      <c r="BC727" s="2">
        <f>VLOOKUP(Y727,Spp!B:H,7,FALSE)</f>
        <v>3.5</v>
      </c>
      <c r="BD727" s="5" t="str">
        <f>VLOOKUP(Y727,GFQuimbayo!B:C,2,FALSE)</f>
        <v>IN</v>
      </c>
      <c r="BE727" s="5" t="str">
        <f>VLOOKUP(BD727,GFQuimbayo!E:F,2,FALSE)</f>
        <v>Invertebrivores</v>
      </c>
      <c r="BF727" s="2" t="str">
        <f>VLOOKUP(Y727,Spp!B:L,11,FALSE)</f>
        <v>LC</v>
      </c>
    </row>
    <row r="728" spans="1:58">
      <c r="A728" s="1" t="s">
        <v>242</v>
      </c>
      <c r="B728" s="1" t="s">
        <v>41</v>
      </c>
      <c r="C728" s="1" t="s">
        <v>509</v>
      </c>
      <c r="D728" s="1" t="s">
        <v>509</v>
      </c>
      <c r="E728" s="1" t="s">
        <v>1495</v>
      </c>
      <c r="F728" s="1" t="s">
        <v>245</v>
      </c>
      <c r="G728" s="22" t="s">
        <v>1482</v>
      </c>
      <c r="H728" s="22">
        <v>2</v>
      </c>
      <c r="I728" s="2">
        <v>2</v>
      </c>
      <c r="K728" s="1">
        <v>50</v>
      </c>
      <c r="L728" s="11">
        <v>42222</v>
      </c>
      <c r="M728" s="1">
        <v>2015</v>
      </c>
      <c r="N728" s="1" t="s">
        <v>517</v>
      </c>
      <c r="O728" s="1" t="s">
        <v>136</v>
      </c>
      <c r="P728" s="11">
        <v>43258</v>
      </c>
      <c r="Q728" s="9" t="s">
        <v>1459</v>
      </c>
      <c r="S728" s="19" t="s">
        <v>516</v>
      </c>
      <c r="T728" s="4" t="s">
        <v>516</v>
      </c>
      <c r="U728" s="4" t="s">
        <v>516</v>
      </c>
      <c r="V728" s="4" t="s">
        <v>516</v>
      </c>
      <c r="W728" s="1">
        <v>10</v>
      </c>
      <c r="X728" s="8" t="s">
        <v>87</v>
      </c>
      <c r="Y728" s="6" t="str">
        <f>VLOOKUP(X728,Spp!A:B,2,FALSE)</f>
        <v>Stegastes acapulcoensis</v>
      </c>
      <c r="Z728" s="7">
        <f t="shared" si="77"/>
        <v>43</v>
      </c>
      <c r="AB728" s="2">
        <v>43</v>
      </c>
      <c r="AU728" s="2">
        <f>VLOOKUP(Y728,Spp!B:C,2,FALSE)</f>
        <v>3.49E-2</v>
      </c>
      <c r="AV728" s="2">
        <f>VLOOKUP(Y728,Spp!B:D,3,FALSE)</f>
        <v>2.9108999999999998</v>
      </c>
      <c r="AW728" s="2">
        <f t="shared" si="78"/>
        <v>529.06583103498303</v>
      </c>
      <c r="AX728" s="2">
        <f t="shared" si="79"/>
        <v>10.58131662069966</v>
      </c>
      <c r="AY728" s="2">
        <f t="shared" si="80"/>
        <v>105.8131662069966</v>
      </c>
      <c r="AZ728" s="2">
        <f t="shared" si="81"/>
        <v>0.1058131662069966</v>
      </c>
      <c r="BA728" s="2">
        <f t="shared" si="82"/>
        <v>4.3</v>
      </c>
      <c r="BB728" s="2">
        <f t="shared" si="76"/>
        <v>0.86</v>
      </c>
      <c r="BC728" s="2">
        <f>VLOOKUP(Y728,Spp!B:H,7,FALSE)</f>
        <v>2</v>
      </c>
      <c r="BD728" s="5" t="str">
        <f>VLOOKUP(Y728,GFQuimbayo!B:C,2,FALSE)</f>
        <v>HD</v>
      </c>
      <c r="BE728" s="5" t="str">
        <f>VLOOKUP(BD728,GFQuimbayo!E:F,2,FALSE)</f>
        <v>Detritivores</v>
      </c>
      <c r="BF728" s="2" t="str">
        <f>VLOOKUP(Y728,Spp!B:L,11,FALSE)</f>
        <v>LC</v>
      </c>
    </row>
    <row r="729" spans="1:58">
      <c r="A729" s="1" t="s">
        <v>242</v>
      </c>
      <c r="B729" s="1" t="s">
        <v>41</v>
      </c>
      <c r="C729" s="1" t="s">
        <v>509</v>
      </c>
      <c r="D729" s="1" t="s">
        <v>509</v>
      </c>
      <c r="E729" s="1" t="s">
        <v>1495</v>
      </c>
      <c r="F729" s="1" t="s">
        <v>245</v>
      </c>
      <c r="G729" s="22" t="s">
        <v>1482</v>
      </c>
      <c r="H729" s="22">
        <v>2</v>
      </c>
      <c r="I729" s="2">
        <v>2</v>
      </c>
      <c r="K729" s="1">
        <v>50</v>
      </c>
      <c r="L729" s="11">
        <v>42222</v>
      </c>
      <c r="M729" s="1">
        <v>2015</v>
      </c>
      <c r="N729" s="1" t="s">
        <v>517</v>
      </c>
      <c r="O729" s="1" t="s">
        <v>136</v>
      </c>
      <c r="P729" s="11">
        <v>43258</v>
      </c>
      <c r="Q729" s="9" t="s">
        <v>1459</v>
      </c>
      <c r="S729" s="19" t="s">
        <v>516</v>
      </c>
      <c r="T729" s="4" t="s">
        <v>516</v>
      </c>
      <c r="U729" s="4" t="s">
        <v>516</v>
      </c>
      <c r="V729" s="4" t="s">
        <v>516</v>
      </c>
      <c r="W729" s="1">
        <v>10</v>
      </c>
      <c r="X729" s="8" t="s">
        <v>57</v>
      </c>
      <c r="Y729" s="6" t="str">
        <f>VLOOKUP(X729,Spp!A:B,2,FALSE)</f>
        <v>Serranus psittacinus</v>
      </c>
      <c r="Z729" s="7">
        <f t="shared" si="77"/>
        <v>1</v>
      </c>
      <c r="AA729" s="2">
        <v>1</v>
      </c>
      <c r="AU729" s="2">
        <f>VLOOKUP(Y729,Spp!B:C,2,FALSE)</f>
        <v>1.9300000000000001E-2</v>
      </c>
      <c r="AV729" s="2">
        <f>VLOOKUP(Y729,Spp!B:D,3,FALSE)</f>
        <v>2.8511000000000002</v>
      </c>
      <c r="AW729" s="2">
        <f t="shared" si="78"/>
        <v>0.26310195050197321</v>
      </c>
      <c r="AX729" s="2">
        <f t="shared" si="79"/>
        <v>5.2620390100394645E-3</v>
      </c>
      <c r="AY729" s="2">
        <f t="shared" si="80"/>
        <v>5.2620390100394647E-2</v>
      </c>
      <c r="AZ729" s="2">
        <f t="shared" si="81"/>
        <v>5.2620390100394649E-5</v>
      </c>
      <c r="BA729" s="2">
        <f t="shared" si="82"/>
        <v>0.1</v>
      </c>
      <c r="BB729" s="2">
        <f t="shared" si="76"/>
        <v>0.02</v>
      </c>
      <c r="BC729" s="2">
        <f>VLOOKUP(Y729,Spp!B:H,7,FALSE)</f>
        <v>3.6</v>
      </c>
      <c r="BD729" s="5" t="str">
        <f>VLOOKUP(Y729,GFQuimbayo!B:C,2,FALSE)</f>
        <v>PS</v>
      </c>
      <c r="BE729" s="5" t="str">
        <f>VLOOKUP(BD729,GFQuimbayo!E:F,2,FALSE)</f>
        <v>Piscivores</v>
      </c>
      <c r="BF729" s="2" t="str">
        <f>VLOOKUP(Y729,Spp!B:L,11,FALSE)</f>
        <v>LC</v>
      </c>
    </row>
    <row r="730" spans="1:58">
      <c r="A730" s="1" t="s">
        <v>242</v>
      </c>
      <c r="B730" s="1" t="s">
        <v>41</v>
      </c>
      <c r="C730" s="1" t="s">
        <v>509</v>
      </c>
      <c r="D730" s="1" t="s">
        <v>509</v>
      </c>
      <c r="E730" s="1" t="s">
        <v>1495</v>
      </c>
      <c r="F730" s="1" t="s">
        <v>245</v>
      </c>
      <c r="G730" s="22" t="s">
        <v>1482</v>
      </c>
      <c r="H730" s="22">
        <v>3</v>
      </c>
      <c r="I730" s="2">
        <v>3</v>
      </c>
      <c r="K730" s="1">
        <v>50</v>
      </c>
      <c r="L730" s="11">
        <v>42222</v>
      </c>
      <c r="M730" s="1">
        <v>2015</v>
      </c>
      <c r="N730" s="1" t="s">
        <v>517</v>
      </c>
      <c r="O730" s="1" t="s">
        <v>136</v>
      </c>
      <c r="P730" s="11">
        <v>43258</v>
      </c>
      <c r="Q730" s="9" t="s">
        <v>1459</v>
      </c>
      <c r="S730" s="19" t="s">
        <v>516</v>
      </c>
      <c r="T730" s="4" t="s">
        <v>516</v>
      </c>
      <c r="U730" s="4" t="s">
        <v>516</v>
      </c>
      <c r="V730" s="4" t="s">
        <v>516</v>
      </c>
      <c r="W730" s="1">
        <v>10</v>
      </c>
      <c r="X730" s="8" t="s">
        <v>87</v>
      </c>
      <c r="Y730" s="6" t="str">
        <f>VLOOKUP(X730,Spp!A:B,2,FALSE)</f>
        <v>Stegastes acapulcoensis</v>
      </c>
      <c r="Z730" s="7">
        <f t="shared" si="77"/>
        <v>11</v>
      </c>
      <c r="AB730" s="2">
        <v>11</v>
      </c>
      <c r="AU730" s="2">
        <f>VLOOKUP(Y730,Spp!B:C,2,FALSE)</f>
        <v>3.49E-2</v>
      </c>
      <c r="AV730" s="2">
        <f>VLOOKUP(Y730,Spp!B:D,3,FALSE)</f>
        <v>2.9108999999999998</v>
      </c>
      <c r="AW730" s="2">
        <f t="shared" si="78"/>
        <v>135.34242189267007</v>
      </c>
      <c r="AX730" s="2">
        <f t="shared" si="79"/>
        <v>2.7068484378534015</v>
      </c>
      <c r="AY730" s="2">
        <f t="shared" si="80"/>
        <v>27.068484378534016</v>
      </c>
      <c r="AZ730" s="2">
        <f t="shared" si="81"/>
        <v>2.7068484378534017E-2</v>
      </c>
      <c r="BA730" s="2">
        <f t="shared" si="82"/>
        <v>1.1000000000000001</v>
      </c>
      <c r="BB730" s="2">
        <f t="shared" ref="BB730:BB793" si="83">Z730/K730</f>
        <v>0.22</v>
      </c>
      <c r="BC730" s="2">
        <f>VLOOKUP(Y730,Spp!B:H,7,FALSE)</f>
        <v>2</v>
      </c>
      <c r="BD730" s="5" t="str">
        <f>VLOOKUP(Y730,GFQuimbayo!B:C,2,FALSE)</f>
        <v>HD</v>
      </c>
      <c r="BE730" s="5" t="str">
        <f>VLOOKUP(BD730,GFQuimbayo!E:F,2,FALSE)</f>
        <v>Detritivores</v>
      </c>
      <c r="BF730" s="2" t="str">
        <f>VLOOKUP(Y730,Spp!B:L,11,FALSE)</f>
        <v>LC</v>
      </c>
    </row>
    <row r="731" spans="1:58">
      <c r="A731" s="1" t="s">
        <v>242</v>
      </c>
      <c r="B731" s="1" t="s">
        <v>41</v>
      </c>
      <c r="C731" s="1" t="s">
        <v>509</v>
      </c>
      <c r="D731" s="1" t="s">
        <v>509</v>
      </c>
      <c r="E731" s="1" t="s">
        <v>1495</v>
      </c>
      <c r="F731" s="1" t="s">
        <v>245</v>
      </c>
      <c r="G731" s="22" t="s">
        <v>1482</v>
      </c>
      <c r="H731" s="22">
        <v>3</v>
      </c>
      <c r="I731" s="2">
        <v>3</v>
      </c>
      <c r="K731" s="1">
        <v>50</v>
      </c>
      <c r="L731" s="11">
        <v>42222</v>
      </c>
      <c r="M731" s="1">
        <v>2015</v>
      </c>
      <c r="N731" s="1" t="s">
        <v>517</v>
      </c>
      <c r="O731" s="1" t="s">
        <v>136</v>
      </c>
      <c r="P731" s="11">
        <v>43258</v>
      </c>
      <c r="Q731" s="9" t="s">
        <v>1459</v>
      </c>
      <c r="S731" s="19" t="s">
        <v>516</v>
      </c>
      <c r="T731" s="4" t="s">
        <v>516</v>
      </c>
      <c r="U731" s="4" t="s">
        <v>516</v>
      </c>
      <c r="V731" s="4" t="s">
        <v>516</v>
      </c>
      <c r="W731" s="1">
        <v>10</v>
      </c>
      <c r="X731" s="8" t="s">
        <v>107</v>
      </c>
      <c r="Y731" s="6" t="str">
        <f>VLOOKUP(X731,Spp!A:B,2,FALSE)</f>
        <v>Thalassoma lucasanum</v>
      </c>
      <c r="Z731" s="7">
        <f t="shared" si="77"/>
        <v>117</v>
      </c>
      <c r="AA731" s="2">
        <v>100</v>
      </c>
      <c r="AB731" s="2">
        <v>16</v>
      </c>
      <c r="AC731" s="2">
        <v>1</v>
      </c>
      <c r="AU731" s="2">
        <f>VLOOKUP(Y731,Spp!B:C,2,FALSE)</f>
        <v>1.261E-2</v>
      </c>
      <c r="AV731" s="2">
        <f>VLOOKUP(Y731,Spp!B:D,3,FALSE)</f>
        <v>2.8782999999999999</v>
      </c>
      <c r="AW731" s="2">
        <f t="shared" si="78"/>
        <v>102.34303682126304</v>
      </c>
      <c r="AX731" s="2">
        <f t="shared" si="79"/>
        <v>2.0468607364252609</v>
      </c>
      <c r="AY731" s="2">
        <f t="shared" si="80"/>
        <v>20.468607364252609</v>
      </c>
      <c r="AZ731" s="2">
        <f t="shared" si="81"/>
        <v>2.046860736425261E-2</v>
      </c>
      <c r="BA731" s="2">
        <f t="shared" si="82"/>
        <v>11.7</v>
      </c>
      <c r="BB731" s="2">
        <f t="shared" si="83"/>
        <v>2.34</v>
      </c>
      <c r="BC731" s="2">
        <f>VLOOKUP(Y731,Spp!B:H,7,FALSE)</f>
        <v>3.5</v>
      </c>
      <c r="BD731" s="5" t="str">
        <f>VLOOKUP(Y731,GFQuimbayo!B:C,2,FALSE)</f>
        <v>IN</v>
      </c>
      <c r="BE731" s="5" t="str">
        <f>VLOOKUP(BD731,GFQuimbayo!E:F,2,FALSE)</f>
        <v>Invertebrivores</v>
      </c>
      <c r="BF731" s="2" t="str">
        <f>VLOOKUP(Y731,Spp!B:L,11,FALSE)</f>
        <v>LC</v>
      </c>
    </row>
    <row r="732" spans="1:58">
      <c r="A732" s="1" t="s">
        <v>242</v>
      </c>
      <c r="B732" s="1" t="s">
        <v>41</v>
      </c>
      <c r="C732" s="1" t="s">
        <v>509</v>
      </c>
      <c r="D732" s="1" t="s">
        <v>509</v>
      </c>
      <c r="E732" s="1" t="s">
        <v>1495</v>
      </c>
      <c r="F732" s="1" t="s">
        <v>245</v>
      </c>
      <c r="G732" s="22" t="s">
        <v>1482</v>
      </c>
      <c r="H732" s="22">
        <v>3</v>
      </c>
      <c r="I732" s="2">
        <v>3</v>
      </c>
      <c r="K732" s="1">
        <v>50</v>
      </c>
      <c r="L732" s="11">
        <v>42222</v>
      </c>
      <c r="M732" s="1">
        <v>2015</v>
      </c>
      <c r="N732" s="1" t="s">
        <v>517</v>
      </c>
      <c r="O732" s="1" t="s">
        <v>136</v>
      </c>
      <c r="P732" s="11">
        <v>43258</v>
      </c>
      <c r="Q732" s="9" t="s">
        <v>1459</v>
      </c>
      <c r="S732" s="19" t="s">
        <v>516</v>
      </c>
      <c r="T732" s="4" t="s">
        <v>516</v>
      </c>
      <c r="U732" s="4" t="s">
        <v>516</v>
      </c>
      <c r="V732" s="4" t="s">
        <v>516</v>
      </c>
      <c r="W732" s="1">
        <v>10</v>
      </c>
      <c r="X732" s="8" t="s">
        <v>72</v>
      </c>
      <c r="Y732" s="6" t="str">
        <f>VLOOKUP(X732,Spp!A:B,2,FALSE)</f>
        <v>Scarus ghobban</v>
      </c>
      <c r="Z732" s="7">
        <f t="shared" si="77"/>
        <v>13</v>
      </c>
      <c r="AB732" s="2">
        <v>13</v>
      </c>
      <c r="AU732" s="2">
        <f>VLOOKUP(Y732,Spp!B:C,2,FALSE)</f>
        <v>2.3300000000000001E-2</v>
      </c>
      <c r="AV732" s="2">
        <f>VLOOKUP(Y732,Spp!B:D,3,FALSE)</f>
        <v>2.919</v>
      </c>
      <c r="AW732" s="2">
        <f t="shared" si="78"/>
        <v>108.54332000485537</v>
      </c>
      <c r="AX732" s="2">
        <f t="shared" si="79"/>
        <v>2.1708664000971076</v>
      </c>
      <c r="AY732" s="2">
        <f t="shared" si="80"/>
        <v>21.708664000971076</v>
      </c>
      <c r="AZ732" s="2">
        <f t="shared" si="81"/>
        <v>2.1708664000971076E-2</v>
      </c>
      <c r="BA732" s="2">
        <f t="shared" si="82"/>
        <v>1.3</v>
      </c>
      <c r="BB732" s="2">
        <f t="shared" si="83"/>
        <v>0.26</v>
      </c>
      <c r="BC732" s="2">
        <f>VLOOKUP(Y732,Spp!B:H,7,FALSE)</f>
        <v>2</v>
      </c>
      <c r="BD732" s="5" t="str">
        <f>VLOOKUP(Y732,GFQuimbayo!B:C,2,FALSE)</f>
        <v>HM</v>
      </c>
      <c r="BE732" s="5" t="str">
        <f>VLOOKUP(BD732,GFQuimbayo!E:F,2,FALSE)</f>
        <v>Macroalgae feeders</v>
      </c>
      <c r="BF732" s="2" t="str">
        <f>VLOOKUP(Y732,Spp!B:L,11,FALSE)</f>
        <v>LC</v>
      </c>
    </row>
    <row r="733" spans="1:58">
      <c r="A733" s="1" t="s">
        <v>242</v>
      </c>
      <c r="B733" s="1" t="s">
        <v>41</v>
      </c>
      <c r="C733" s="1" t="s">
        <v>509</v>
      </c>
      <c r="D733" s="1" t="s">
        <v>509</v>
      </c>
      <c r="E733" s="1" t="s">
        <v>1495</v>
      </c>
      <c r="F733" s="1" t="s">
        <v>245</v>
      </c>
      <c r="G733" s="22" t="s">
        <v>1482</v>
      </c>
      <c r="H733" s="22">
        <v>3</v>
      </c>
      <c r="I733" s="2">
        <v>3</v>
      </c>
      <c r="K733" s="1">
        <v>50</v>
      </c>
      <c r="L733" s="11">
        <v>42222</v>
      </c>
      <c r="M733" s="1">
        <v>2015</v>
      </c>
      <c r="N733" s="1" t="s">
        <v>517</v>
      </c>
      <c r="O733" s="1" t="s">
        <v>136</v>
      </c>
      <c r="P733" s="11">
        <v>43258</v>
      </c>
      <c r="Q733" s="9" t="s">
        <v>1459</v>
      </c>
      <c r="S733" s="19" t="s">
        <v>516</v>
      </c>
      <c r="T733" s="4" t="s">
        <v>516</v>
      </c>
      <c r="U733" s="4" t="s">
        <v>516</v>
      </c>
      <c r="V733" s="4" t="s">
        <v>516</v>
      </c>
      <c r="W733" s="1">
        <v>10</v>
      </c>
      <c r="X733" s="8" t="s">
        <v>99</v>
      </c>
      <c r="Y733" s="6" t="str">
        <f>VLOOKUP(X733,Spp!A:B,2,FALSE)</f>
        <v>Abudefduf troschelii</v>
      </c>
      <c r="Z733" s="7">
        <f t="shared" si="77"/>
        <v>11</v>
      </c>
      <c r="AB733" s="2">
        <v>11</v>
      </c>
      <c r="AU733" s="2">
        <f>VLOOKUP(Y733,Spp!B:C,2,FALSE)</f>
        <v>1.6E-2</v>
      </c>
      <c r="AV733" s="2">
        <f>VLOOKUP(Y733,Spp!B:D,3,FALSE)</f>
        <v>3.0516000000000001</v>
      </c>
      <c r="AW733" s="2">
        <f t="shared" si="78"/>
        <v>82.385279453145188</v>
      </c>
      <c r="AX733" s="2">
        <f t="shared" si="79"/>
        <v>1.6477055890629038</v>
      </c>
      <c r="AY733" s="2">
        <f t="shared" si="80"/>
        <v>16.477055890629039</v>
      </c>
      <c r="AZ733" s="2">
        <f t="shared" si="81"/>
        <v>1.647705589062904E-2</v>
      </c>
      <c r="BA733" s="2">
        <f t="shared" si="82"/>
        <v>1.1000000000000001</v>
      </c>
      <c r="BB733" s="2">
        <f t="shared" si="83"/>
        <v>0.22</v>
      </c>
      <c r="BC733" s="2">
        <f>VLOOKUP(Y733,Spp!B:H,7,FALSE)</f>
        <v>3</v>
      </c>
      <c r="BD733" s="5" t="str">
        <f>VLOOKUP(Y733,GFQuimbayo!B:C,2,FALSE)</f>
        <v>PK</v>
      </c>
      <c r="BE733" s="5" t="str">
        <f>VLOOKUP(BD733,GFQuimbayo!E:F,2,FALSE)</f>
        <v>Planktivores</v>
      </c>
      <c r="BF733" s="2" t="str">
        <f>VLOOKUP(Y733,Spp!B:L,11,FALSE)</f>
        <v>LC</v>
      </c>
    </row>
    <row r="734" spans="1:58">
      <c r="A734" s="1" t="s">
        <v>242</v>
      </c>
      <c r="B734" s="1" t="s">
        <v>41</v>
      </c>
      <c r="C734" s="1" t="s">
        <v>509</v>
      </c>
      <c r="D734" s="1" t="s">
        <v>509</v>
      </c>
      <c r="E734" s="1" t="s">
        <v>1495</v>
      </c>
      <c r="F734" s="1" t="s">
        <v>245</v>
      </c>
      <c r="G734" s="22" t="s">
        <v>1482</v>
      </c>
      <c r="H734" s="22">
        <v>3</v>
      </c>
      <c r="I734" s="2">
        <v>3</v>
      </c>
      <c r="K734" s="1">
        <v>50</v>
      </c>
      <c r="L734" s="11">
        <v>42222</v>
      </c>
      <c r="M734" s="1">
        <v>2015</v>
      </c>
      <c r="N734" s="1" t="s">
        <v>517</v>
      </c>
      <c r="O734" s="1" t="s">
        <v>136</v>
      </c>
      <c r="P734" s="11">
        <v>43258</v>
      </c>
      <c r="Q734" s="9" t="s">
        <v>1459</v>
      </c>
      <c r="S734" s="19" t="s">
        <v>516</v>
      </c>
      <c r="T734" s="4" t="s">
        <v>516</v>
      </c>
      <c r="U734" s="4" t="s">
        <v>516</v>
      </c>
      <c r="V734" s="4" t="s">
        <v>516</v>
      </c>
      <c r="W734" s="1">
        <v>10</v>
      </c>
      <c r="X734" s="8" t="s">
        <v>85</v>
      </c>
      <c r="Y734" s="6" t="str">
        <f>VLOOKUP(X734,Spp!A:B,2,FALSE)</f>
        <v>Sargocentron suborbitalis</v>
      </c>
      <c r="Z734" s="7">
        <f t="shared" si="77"/>
        <v>1</v>
      </c>
      <c r="AB734" s="2">
        <v>1</v>
      </c>
      <c r="AU734" s="2">
        <f>VLOOKUP(Y734,Spp!B:C,2,FALSE)</f>
        <v>2.3199999999999998E-2</v>
      </c>
      <c r="AV734" s="2">
        <f>VLOOKUP(Y734,Spp!B:D,3,FALSE)</f>
        <v>2.9554</v>
      </c>
      <c r="AW734" s="2">
        <f t="shared" si="78"/>
        <v>8.9463120561473275</v>
      </c>
      <c r="AX734" s="2">
        <f t="shared" si="79"/>
        <v>0.17892624112294656</v>
      </c>
      <c r="AY734" s="2">
        <f t="shared" si="80"/>
        <v>1.7892624112294655</v>
      </c>
      <c r="AZ734" s="2">
        <f t="shared" si="81"/>
        <v>1.7892624112294654E-3</v>
      </c>
      <c r="BA734" s="2">
        <f t="shared" si="82"/>
        <v>0.1</v>
      </c>
      <c r="BB734" s="2">
        <f t="shared" si="83"/>
        <v>0.02</v>
      </c>
      <c r="BC734" s="2">
        <f>VLOOKUP(Y734,Spp!B:H,7,FALSE)</f>
        <v>3.5</v>
      </c>
      <c r="BD734" s="5" t="str">
        <f>VLOOKUP(Y734,GFQuimbayo!B:C,2,FALSE)</f>
        <v>IN</v>
      </c>
      <c r="BE734" s="5" t="str">
        <f>VLOOKUP(BD734,GFQuimbayo!E:F,2,FALSE)</f>
        <v>Invertebrivores</v>
      </c>
      <c r="BF734" s="2" t="str">
        <f>VLOOKUP(Y734,Spp!B:L,11,FALSE)</f>
        <v>LC</v>
      </c>
    </row>
    <row r="735" spans="1:58">
      <c r="A735" s="1" t="s">
        <v>242</v>
      </c>
      <c r="B735" s="1" t="s">
        <v>41</v>
      </c>
      <c r="C735" s="1" t="s">
        <v>509</v>
      </c>
      <c r="D735" s="1" t="s">
        <v>509</v>
      </c>
      <c r="E735" s="1" t="s">
        <v>1495</v>
      </c>
      <c r="F735" s="1" t="s">
        <v>245</v>
      </c>
      <c r="G735" s="22" t="s">
        <v>1482</v>
      </c>
      <c r="H735" s="22">
        <v>3</v>
      </c>
      <c r="I735" s="2">
        <v>3</v>
      </c>
      <c r="K735" s="1">
        <v>50</v>
      </c>
      <c r="L735" s="11">
        <v>42222</v>
      </c>
      <c r="M735" s="1">
        <v>2015</v>
      </c>
      <c r="N735" s="1" t="s">
        <v>517</v>
      </c>
      <c r="O735" s="1" t="s">
        <v>136</v>
      </c>
      <c r="P735" s="11">
        <v>43258</v>
      </c>
      <c r="Q735" s="9" t="s">
        <v>1459</v>
      </c>
      <c r="S735" s="19" t="s">
        <v>516</v>
      </c>
      <c r="T735" s="4" t="s">
        <v>516</v>
      </c>
      <c r="U735" s="4" t="s">
        <v>516</v>
      </c>
      <c r="V735" s="4" t="s">
        <v>516</v>
      </c>
      <c r="W735" s="1">
        <v>10</v>
      </c>
      <c r="X735" s="8" t="s">
        <v>57</v>
      </c>
      <c r="Y735" s="6" t="str">
        <f>VLOOKUP(X735,Spp!A:B,2,FALSE)</f>
        <v>Serranus psittacinus</v>
      </c>
      <c r="Z735" s="7">
        <f t="shared" si="77"/>
        <v>2</v>
      </c>
      <c r="AB735" s="2">
        <v>2</v>
      </c>
      <c r="AU735" s="2">
        <f>VLOOKUP(Y735,Spp!B:C,2,FALSE)</f>
        <v>1.9300000000000001E-2</v>
      </c>
      <c r="AV735" s="2">
        <f>VLOOKUP(Y735,Spp!B:D,3,FALSE)</f>
        <v>2.8511000000000002</v>
      </c>
      <c r="AW735" s="2">
        <f t="shared" si="78"/>
        <v>12.063531782217289</v>
      </c>
      <c r="AX735" s="2">
        <f t="shared" si="79"/>
        <v>0.24127063564434578</v>
      </c>
      <c r="AY735" s="2">
        <f t="shared" si="80"/>
        <v>2.4127063564434579</v>
      </c>
      <c r="AZ735" s="2">
        <f t="shared" si="81"/>
        <v>2.4127063564434578E-3</v>
      </c>
      <c r="BA735" s="2">
        <f t="shared" si="82"/>
        <v>0.2</v>
      </c>
      <c r="BB735" s="2">
        <f t="shared" si="83"/>
        <v>0.04</v>
      </c>
      <c r="BC735" s="2">
        <f>VLOOKUP(Y735,Spp!B:H,7,FALSE)</f>
        <v>3.6</v>
      </c>
      <c r="BD735" s="5" t="str">
        <f>VLOOKUP(Y735,GFQuimbayo!B:C,2,FALSE)</f>
        <v>PS</v>
      </c>
      <c r="BE735" s="5" t="str">
        <f>VLOOKUP(BD735,GFQuimbayo!E:F,2,FALSE)</f>
        <v>Piscivores</v>
      </c>
      <c r="BF735" s="2" t="str">
        <f>VLOOKUP(Y735,Spp!B:L,11,FALSE)</f>
        <v>LC</v>
      </c>
    </row>
    <row r="736" spans="1:58">
      <c r="A736" s="1" t="s">
        <v>242</v>
      </c>
      <c r="B736" s="1" t="s">
        <v>41</v>
      </c>
      <c r="C736" s="1" t="s">
        <v>113</v>
      </c>
      <c r="D736" s="1" t="s">
        <v>113</v>
      </c>
      <c r="E736" s="1" t="s">
        <v>1497</v>
      </c>
      <c r="F736" s="1" t="s">
        <v>245</v>
      </c>
      <c r="G736" s="22" t="s">
        <v>1482</v>
      </c>
      <c r="H736" s="22">
        <v>1</v>
      </c>
      <c r="I736" s="9">
        <v>1</v>
      </c>
      <c r="K736" s="1">
        <v>50</v>
      </c>
      <c r="L736" s="11">
        <v>42222</v>
      </c>
      <c r="M736" s="1">
        <v>2015</v>
      </c>
      <c r="N736" s="1" t="s">
        <v>517</v>
      </c>
      <c r="O736" s="1" t="s">
        <v>136</v>
      </c>
      <c r="P736" s="11">
        <v>43258</v>
      </c>
      <c r="Q736" s="9" t="s">
        <v>1459</v>
      </c>
      <c r="S736" s="19" t="s">
        <v>516</v>
      </c>
      <c r="T736" s="4" t="s">
        <v>516</v>
      </c>
      <c r="U736" s="4" t="s">
        <v>516</v>
      </c>
      <c r="V736" s="4" t="s">
        <v>516</v>
      </c>
      <c r="W736" s="1">
        <v>10</v>
      </c>
      <c r="X736" s="8" t="s">
        <v>266</v>
      </c>
      <c r="Y736" s="6" t="str">
        <f>VLOOKUP(X736,Spp!A:B,2,FALSE)</f>
        <v>Halichoeres dispilus</v>
      </c>
      <c r="Z736" s="7">
        <f t="shared" si="77"/>
        <v>24</v>
      </c>
      <c r="AB736" s="2">
        <v>24</v>
      </c>
      <c r="AU736" s="2">
        <f>VLOOKUP(Y736,Spp!B:C,2,FALSE)</f>
        <v>1.26E-2</v>
      </c>
      <c r="AV736" s="2">
        <f>VLOOKUP(Y736,Spp!B:D,3,FALSE)</f>
        <v>3.0672999999999999</v>
      </c>
      <c r="AW736" s="2">
        <f t="shared" si="78"/>
        <v>146.10234952251727</v>
      </c>
      <c r="AX736" s="2">
        <f t="shared" si="79"/>
        <v>2.9220469904503457</v>
      </c>
      <c r="AY736" s="2">
        <f t="shared" si="80"/>
        <v>29.220469904503457</v>
      </c>
      <c r="AZ736" s="2">
        <f t="shared" si="81"/>
        <v>2.9220469904503457E-2</v>
      </c>
      <c r="BA736" s="2">
        <f t="shared" si="82"/>
        <v>2.4</v>
      </c>
      <c r="BB736" s="2">
        <f t="shared" si="83"/>
        <v>0.48</v>
      </c>
      <c r="BC736" s="2">
        <f>VLOOKUP(Y736,Spp!B:H,7,FALSE)</f>
        <v>3.9</v>
      </c>
      <c r="BD736" s="5" t="str">
        <f>VLOOKUP(Y736,GFQuimbayo!B:C,2,FALSE)</f>
        <v>IN</v>
      </c>
      <c r="BE736" s="5" t="str">
        <f>VLOOKUP(BD736,GFQuimbayo!E:F,2,FALSE)</f>
        <v>Invertebrivores</v>
      </c>
      <c r="BF736" s="2" t="str">
        <f>VLOOKUP(Y736,Spp!B:L,11,FALSE)</f>
        <v>LC</v>
      </c>
    </row>
    <row r="737" spans="1:58">
      <c r="A737" s="1" t="s">
        <v>242</v>
      </c>
      <c r="B737" s="1" t="s">
        <v>41</v>
      </c>
      <c r="C737" s="1" t="s">
        <v>113</v>
      </c>
      <c r="D737" s="1" t="s">
        <v>113</v>
      </c>
      <c r="E737" s="1" t="s">
        <v>1497</v>
      </c>
      <c r="F737" s="1" t="s">
        <v>245</v>
      </c>
      <c r="G737" s="22" t="s">
        <v>1482</v>
      </c>
      <c r="H737" s="22">
        <v>1</v>
      </c>
      <c r="I737" s="9">
        <v>1</v>
      </c>
      <c r="K737" s="1">
        <v>50</v>
      </c>
      <c r="L737" s="11">
        <v>42222</v>
      </c>
      <c r="M737" s="1">
        <v>2015</v>
      </c>
      <c r="N737" s="1" t="s">
        <v>517</v>
      </c>
      <c r="O737" s="1" t="s">
        <v>136</v>
      </c>
      <c r="P737" s="11">
        <v>43258</v>
      </c>
      <c r="Q737" s="9" t="s">
        <v>1459</v>
      </c>
      <c r="S737" s="19" t="s">
        <v>516</v>
      </c>
      <c r="T737" s="4" t="s">
        <v>516</v>
      </c>
      <c r="U737" s="4" t="s">
        <v>516</v>
      </c>
      <c r="V737" s="4" t="s">
        <v>516</v>
      </c>
      <c r="W737" s="1">
        <v>10</v>
      </c>
      <c r="X737" s="8" t="s">
        <v>107</v>
      </c>
      <c r="Y737" s="6" t="str">
        <f>VLOOKUP(X737,Spp!A:B,2,FALSE)</f>
        <v>Thalassoma lucasanum</v>
      </c>
      <c r="Z737" s="7">
        <f t="shared" si="77"/>
        <v>18</v>
      </c>
      <c r="AA737" s="2">
        <v>12</v>
      </c>
      <c r="AB737" s="2">
        <v>4</v>
      </c>
      <c r="AC737" s="2">
        <v>2</v>
      </c>
      <c r="AU737" s="2">
        <f>VLOOKUP(Y737,Spp!B:C,2,FALSE)</f>
        <v>1.261E-2</v>
      </c>
      <c r="AV737" s="2">
        <f>VLOOKUP(Y737,Spp!B:D,3,FALSE)</f>
        <v>2.8782999999999999</v>
      </c>
      <c r="AW737" s="2">
        <f t="shared" si="78"/>
        <v>54.989520502494216</v>
      </c>
      <c r="AX737" s="2">
        <f t="shared" si="79"/>
        <v>1.0997904100498843</v>
      </c>
      <c r="AY737" s="2">
        <f t="shared" si="80"/>
        <v>10.997904100498843</v>
      </c>
      <c r="AZ737" s="2">
        <f t="shared" si="81"/>
        <v>1.0997904100498843E-2</v>
      </c>
      <c r="BA737" s="2">
        <f t="shared" si="82"/>
        <v>1.8</v>
      </c>
      <c r="BB737" s="2">
        <f t="shared" si="83"/>
        <v>0.36</v>
      </c>
      <c r="BC737" s="2">
        <f>VLOOKUP(Y737,Spp!B:H,7,FALSE)</f>
        <v>3.5</v>
      </c>
      <c r="BD737" s="5" t="str">
        <f>VLOOKUP(Y737,GFQuimbayo!B:C,2,FALSE)</f>
        <v>IN</v>
      </c>
      <c r="BE737" s="5" t="str">
        <f>VLOOKUP(BD737,GFQuimbayo!E:F,2,FALSE)</f>
        <v>Invertebrivores</v>
      </c>
      <c r="BF737" s="2" t="str">
        <f>VLOOKUP(Y737,Spp!B:L,11,FALSE)</f>
        <v>LC</v>
      </c>
    </row>
    <row r="738" spans="1:58">
      <c r="A738" s="1" t="s">
        <v>242</v>
      </c>
      <c r="B738" s="1" t="s">
        <v>41</v>
      </c>
      <c r="C738" s="1" t="s">
        <v>113</v>
      </c>
      <c r="D738" s="1" t="s">
        <v>113</v>
      </c>
      <c r="E738" s="1" t="s">
        <v>1497</v>
      </c>
      <c r="F738" s="1" t="s">
        <v>245</v>
      </c>
      <c r="G738" s="22" t="s">
        <v>1482</v>
      </c>
      <c r="H738" s="22">
        <v>1</v>
      </c>
      <c r="I738" s="9">
        <v>1</v>
      </c>
      <c r="K738" s="1">
        <v>50</v>
      </c>
      <c r="L738" s="11">
        <v>42222</v>
      </c>
      <c r="M738" s="1">
        <v>2015</v>
      </c>
      <c r="N738" s="1" t="s">
        <v>517</v>
      </c>
      <c r="O738" s="1" t="s">
        <v>136</v>
      </c>
      <c r="P738" s="11">
        <v>43258</v>
      </c>
      <c r="Q738" s="9" t="s">
        <v>1459</v>
      </c>
      <c r="S738" s="19" t="s">
        <v>516</v>
      </c>
      <c r="T738" s="4" t="s">
        <v>516</v>
      </c>
      <c r="U738" s="4" t="s">
        <v>516</v>
      </c>
      <c r="V738" s="4" t="s">
        <v>516</v>
      </c>
      <c r="W738" s="1">
        <v>10</v>
      </c>
      <c r="X738" s="8" t="s">
        <v>57</v>
      </c>
      <c r="Y738" s="6" t="str">
        <f>VLOOKUP(X738,Spp!A:B,2,FALSE)</f>
        <v>Serranus psittacinus</v>
      </c>
      <c r="Z738" s="7">
        <f t="shared" si="77"/>
        <v>9</v>
      </c>
      <c r="AA738" s="2">
        <v>6</v>
      </c>
      <c r="AB738" s="2">
        <v>3</v>
      </c>
      <c r="AU738" s="2">
        <f>VLOOKUP(Y738,Spp!B:C,2,FALSE)</f>
        <v>1.9300000000000001E-2</v>
      </c>
      <c r="AV738" s="2">
        <f>VLOOKUP(Y738,Spp!B:D,3,FALSE)</f>
        <v>2.8511000000000002</v>
      </c>
      <c r="AW738" s="2">
        <f t="shared" si="78"/>
        <v>19.673909376337775</v>
      </c>
      <c r="AX738" s="2">
        <f t="shared" si="79"/>
        <v>0.39347818752675551</v>
      </c>
      <c r="AY738" s="2">
        <f t="shared" si="80"/>
        <v>3.934781875267555</v>
      </c>
      <c r="AZ738" s="2">
        <f t="shared" si="81"/>
        <v>3.9347818752675547E-3</v>
      </c>
      <c r="BA738" s="2">
        <f t="shared" si="82"/>
        <v>0.9</v>
      </c>
      <c r="BB738" s="2">
        <f t="shared" si="83"/>
        <v>0.18</v>
      </c>
      <c r="BC738" s="2">
        <f>VLOOKUP(Y738,Spp!B:H,7,FALSE)</f>
        <v>3.6</v>
      </c>
      <c r="BD738" s="5" t="str">
        <f>VLOOKUP(Y738,GFQuimbayo!B:C,2,FALSE)</f>
        <v>PS</v>
      </c>
      <c r="BE738" s="5" t="str">
        <f>VLOOKUP(BD738,GFQuimbayo!E:F,2,FALSE)</f>
        <v>Piscivores</v>
      </c>
      <c r="BF738" s="2" t="str">
        <f>VLOOKUP(Y738,Spp!B:L,11,FALSE)</f>
        <v>LC</v>
      </c>
    </row>
    <row r="739" spans="1:58">
      <c r="A739" s="1" t="s">
        <v>242</v>
      </c>
      <c r="B739" s="1" t="s">
        <v>41</v>
      </c>
      <c r="C739" s="1" t="s">
        <v>113</v>
      </c>
      <c r="D739" s="1" t="s">
        <v>113</v>
      </c>
      <c r="E739" s="1" t="s">
        <v>1497</v>
      </c>
      <c r="F739" s="1" t="s">
        <v>245</v>
      </c>
      <c r="G739" s="22" t="s">
        <v>1482</v>
      </c>
      <c r="H739" s="22">
        <v>1</v>
      </c>
      <c r="I739" s="9">
        <v>1</v>
      </c>
      <c r="K739" s="1">
        <v>50</v>
      </c>
      <c r="L739" s="11">
        <v>42222</v>
      </c>
      <c r="M739" s="1">
        <v>2015</v>
      </c>
      <c r="N739" s="1" t="s">
        <v>517</v>
      </c>
      <c r="O739" s="1" t="s">
        <v>136</v>
      </c>
      <c r="P739" s="11">
        <v>43258</v>
      </c>
      <c r="Q739" s="9" t="s">
        <v>1459</v>
      </c>
      <c r="S739" s="19" t="s">
        <v>516</v>
      </c>
      <c r="T739" s="4" t="s">
        <v>516</v>
      </c>
      <c r="U739" s="4" t="s">
        <v>516</v>
      </c>
      <c r="V739" s="4" t="s">
        <v>516</v>
      </c>
      <c r="W739" s="1">
        <v>10</v>
      </c>
      <c r="X739" s="8" t="s">
        <v>80</v>
      </c>
      <c r="Y739" s="6" t="str">
        <f>VLOOKUP(X739,Spp!A:B,2,FALSE)</f>
        <v>Sufflamen verres</v>
      </c>
      <c r="Z739" s="7">
        <f t="shared" si="77"/>
        <v>2</v>
      </c>
      <c r="AC739" s="2">
        <v>2</v>
      </c>
      <c r="AU739" s="2">
        <f>VLOOKUP(Y739,Spp!B:C,2,FALSE)</f>
        <v>2.4899999999999999E-2</v>
      </c>
      <c r="AV739" s="2">
        <f>VLOOKUP(Y739,Spp!B:D,3,FALSE)</f>
        <v>3.0129999999999999</v>
      </c>
      <c r="AW739" s="2">
        <f t="shared" si="78"/>
        <v>100.5123002290896</v>
      </c>
      <c r="AX739" s="2">
        <f t="shared" si="79"/>
        <v>2.0102460045817923</v>
      </c>
      <c r="AY739" s="2">
        <f t="shared" si="80"/>
        <v>20.102460045817921</v>
      </c>
      <c r="AZ739" s="2">
        <f t="shared" si="81"/>
        <v>2.0102460045817921E-2</v>
      </c>
      <c r="BA739" s="2">
        <f t="shared" si="82"/>
        <v>0.2</v>
      </c>
      <c r="BB739" s="2">
        <f t="shared" si="83"/>
        <v>0.04</v>
      </c>
      <c r="BC739" s="2">
        <f>VLOOKUP(Y739,Spp!B:H,7,FALSE)</f>
        <v>3.3</v>
      </c>
      <c r="BD739" s="5" t="str">
        <f>VLOOKUP(Y739,GFQuimbayo!B:C,2,FALSE)</f>
        <v>IN</v>
      </c>
      <c r="BE739" s="5" t="str">
        <f>VLOOKUP(BD739,GFQuimbayo!E:F,2,FALSE)</f>
        <v>Invertebrivores</v>
      </c>
      <c r="BF739" s="2" t="str">
        <f>VLOOKUP(Y739,Spp!B:L,11,FALSE)</f>
        <v>LC</v>
      </c>
    </row>
    <row r="740" spans="1:58">
      <c r="A740" s="1" t="s">
        <v>242</v>
      </c>
      <c r="B740" s="1" t="s">
        <v>41</v>
      </c>
      <c r="C740" s="1" t="s">
        <v>113</v>
      </c>
      <c r="D740" s="1" t="s">
        <v>113</v>
      </c>
      <c r="E740" s="1" t="s">
        <v>1497</v>
      </c>
      <c r="F740" s="1" t="s">
        <v>245</v>
      </c>
      <c r="G740" s="22" t="s">
        <v>1482</v>
      </c>
      <c r="H740" s="22">
        <v>1</v>
      </c>
      <c r="I740" s="9">
        <v>1</v>
      </c>
      <c r="K740" s="1">
        <v>50</v>
      </c>
      <c r="L740" s="11">
        <v>42222</v>
      </c>
      <c r="M740" s="1">
        <v>2015</v>
      </c>
      <c r="N740" s="1" t="s">
        <v>517</v>
      </c>
      <c r="O740" s="1" t="s">
        <v>136</v>
      </c>
      <c r="P740" s="11">
        <v>43258</v>
      </c>
      <c r="Q740" s="9" t="s">
        <v>1459</v>
      </c>
      <c r="S740" s="19" t="s">
        <v>516</v>
      </c>
      <c r="T740" s="4" t="s">
        <v>516</v>
      </c>
      <c r="U740" s="4" t="s">
        <v>516</v>
      </c>
      <c r="V740" s="4" t="s">
        <v>516</v>
      </c>
      <c r="W740" s="1">
        <v>10</v>
      </c>
      <c r="X740" s="8" t="s">
        <v>125</v>
      </c>
      <c r="Y740" s="6" t="str">
        <f>VLOOKUP(X740,Spp!A:B,2,FALSE)</f>
        <v>Diodon holocanthus</v>
      </c>
      <c r="Z740" s="7">
        <f t="shared" si="77"/>
        <v>1</v>
      </c>
      <c r="AC740" s="2">
        <v>1</v>
      </c>
      <c r="AU740" s="2">
        <f>VLOOKUP(Y740,Spp!B:C,2,FALSE)</f>
        <v>2.1899999999999999E-2</v>
      </c>
      <c r="AV740" s="2">
        <f>VLOOKUP(Y740,Spp!B:D,3,FALSE)</f>
        <v>3</v>
      </c>
      <c r="AW740" s="2">
        <f t="shared" si="78"/>
        <v>42.7734375</v>
      </c>
      <c r="AX740" s="2">
        <f t="shared" si="79"/>
        <v>0.85546875</v>
      </c>
      <c r="AY740" s="2">
        <f t="shared" si="80"/>
        <v>8.5546875</v>
      </c>
      <c r="AZ740" s="2">
        <f t="shared" si="81"/>
        <v>8.5546874999999998E-3</v>
      </c>
      <c r="BA740" s="2">
        <f t="shared" si="82"/>
        <v>0.1</v>
      </c>
      <c r="BB740" s="2">
        <f t="shared" si="83"/>
        <v>0.02</v>
      </c>
      <c r="BC740" s="2">
        <f>VLOOKUP(Y740,Spp!B:H,7,FALSE)</f>
        <v>3.3</v>
      </c>
      <c r="BD740" s="5" t="str">
        <f>VLOOKUP(Y740,GFQuimbayo!B:C,2,FALSE)</f>
        <v>IN</v>
      </c>
      <c r="BE740" s="5" t="str">
        <f>VLOOKUP(BD740,GFQuimbayo!E:F,2,FALSE)</f>
        <v>Invertebrivores</v>
      </c>
      <c r="BF740" s="2" t="str">
        <f>VLOOKUP(Y740,Spp!B:L,11,FALSE)</f>
        <v>NE</v>
      </c>
    </row>
    <row r="741" spans="1:58">
      <c r="A741" s="1" t="s">
        <v>242</v>
      </c>
      <c r="B741" s="1" t="s">
        <v>41</v>
      </c>
      <c r="C741" s="1" t="s">
        <v>113</v>
      </c>
      <c r="D741" s="1" t="s">
        <v>113</v>
      </c>
      <c r="E741" s="1" t="s">
        <v>1497</v>
      </c>
      <c r="F741" s="1" t="s">
        <v>245</v>
      </c>
      <c r="G741" s="22" t="s">
        <v>1482</v>
      </c>
      <c r="H741" s="22">
        <v>1</v>
      </c>
      <c r="I741" s="9">
        <v>1</v>
      </c>
      <c r="K741" s="1">
        <v>50</v>
      </c>
      <c r="L741" s="11">
        <v>42222</v>
      </c>
      <c r="M741" s="1">
        <v>2015</v>
      </c>
      <c r="N741" s="1" t="s">
        <v>517</v>
      </c>
      <c r="O741" s="1" t="s">
        <v>136</v>
      </c>
      <c r="P741" s="11">
        <v>43258</v>
      </c>
      <c r="Q741" s="9" t="s">
        <v>1459</v>
      </c>
      <c r="S741" s="19" t="s">
        <v>516</v>
      </c>
      <c r="T741" s="4" t="s">
        <v>516</v>
      </c>
      <c r="U741" s="4" t="s">
        <v>516</v>
      </c>
      <c r="V741" s="4" t="s">
        <v>516</v>
      </c>
      <c r="W741" s="1">
        <v>10</v>
      </c>
      <c r="X741" s="8" t="s">
        <v>72</v>
      </c>
      <c r="Y741" s="6" t="str">
        <f>VLOOKUP(X741,Spp!A:B,2,FALSE)</f>
        <v>Scarus ghobban</v>
      </c>
      <c r="Z741" s="7">
        <f t="shared" si="77"/>
        <v>24</v>
      </c>
      <c r="AB741" s="2">
        <v>24</v>
      </c>
      <c r="AU741" s="2">
        <f>VLOOKUP(Y741,Spp!B:C,2,FALSE)</f>
        <v>2.3300000000000001E-2</v>
      </c>
      <c r="AV741" s="2">
        <f>VLOOKUP(Y741,Spp!B:D,3,FALSE)</f>
        <v>2.919</v>
      </c>
      <c r="AW741" s="2">
        <f t="shared" si="78"/>
        <v>200.38766770127145</v>
      </c>
      <c r="AX741" s="2">
        <f t="shared" si="79"/>
        <v>4.0077533540254286</v>
      </c>
      <c r="AY741" s="2">
        <f t="shared" si="80"/>
        <v>40.077533540254286</v>
      </c>
      <c r="AZ741" s="2">
        <f t="shared" si="81"/>
        <v>4.0077533540254284E-2</v>
      </c>
      <c r="BA741" s="2">
        <f t="shared" si="82"/>
        <v>2.4</v>
      </c>
      <c r="BB741" s="2">
        <f t="shared" si="83"/>
        <v>0.48</v>
      </c>
      <c r="BC741" s="2">
        <f>VLOOKUP(Y741,Spp!B:H,7,FALSE)</f>
        <v>2</v>
      </c>
      <c r="BD741" s="5" t="str">
        <f>VLOOKUP(Y741,GFQuimbayo!B:C,2,FALSE)</f>
        <v>HM</v>
      </c>
      <c r="BE741" s="5" t="str">
        <f>VLOOKUP(BD741,GFQuimbayo!E:F,2,FALSE)</f>
        <v>Macroalgae feeders</v>
      </c>
      <c r="BF741" s="2" t="str">
        <f>VLOOKUP(Y741,Spp!B:L,11,FALSE)</f>
        <v>LC</v>
      </c>
    </row>
    <row r="742" spans="1:58">
      <c r="A742" s="1" t="s">
        <v>242</v>
      </c>
      <c r="B742" s="1" t="s">
        <v>41</v>
      </c>
      <c r="C742" s="1" t="s">
        <v>113</v>
      </c>
      <c r="D742" s="1" t="s">
        <v>113</v>
      </c>
      <c r="E742" s="1" t="s">
        <v>1497</v>
      </c>
      <c r="F742" s="1" t="s">
        <v>245</v>
      </c>
      <c r="G742" s="22" t="s">
        <v>1482</v>
      </c>
      <c r="H742" s="22">
        <v>1</v>
      </c>
      <c r="I742" s="9">
        <v>1</v>
      </c>
      <c r="K742" s="1">
        <v>50</v>
      </c>
      <c r="L742" s="11">
        <v>42222</v>
      </c>
      <c r="M742" s="1">
        <v>2015</v>
      </c>
      <c r="N742" s="1" t="s">
        <v>517</v>
      </c>
      <c r="O742" s="1" t="s">
        <v>136</v>
      </c>
      <c r="P742" s="11">
        <v>43258</v>
      </c>
      <c r="Q742" s="9" t="s">
        <v>1459</v>
      </c>
      <c r="S742" s="19" t="s">
        <v>516</v>
      </c>
      <c r="T742" s="4" t="s">
        <v>516</v>
      </c>
      <c r="U742" s="4" t="s">
        <v>516</v>
      </c>
      <c r="V742" s="4" t="s">
        <v>516</v>
      </c>
      <c r="W742" s="1">
        <v>10</v>
      </c>
      <c r="X742" s="8" t="s">
        <v>105</v>
      </c>
      <c r="Y742" s="6" t="str">
        <f>VLOOKUP(X742,Spp!A:B,2,FALSE)</f>
        <v>Haemulon maculicauda</v>
      </c>
      <c r="Z742" s="7">
        <f t="shared" si="77"/>
        <v>1</v>
      </c>
      <c r="AC742" s="2">
        <v>1</v>
      </c>
      <c r="AU742" s="2">
        <f>VLOOKUP(Y742,Spp!B:C,2,FALSE)</f>
        <v>8.8999999999999999E-3</v>
      </c>
      <c r="AV742" s="2">
        <f>VLOOKUP(Y742,Spp!B:D,3,FALSE)</f>
        <v>3.16</v>
      </c>
      <c r="AW742" s="2">
        <f t="shared" si="78"/>
        <v>26.039080711255959</v>
      </c>
      <c r="AX742" s="2">
        <f t="shared" si="79"/>
        <v>0.52078161422511915</v>
      </c>
      <c r="AY742" s="2">
        <f t="shared" si="80"/>
        <v>5.2078161422511915</v>
      </c>
      <c r="AZ742" s="2">
        <f t="shared" si="81"/>
        <v>5.2078161422511914E-3</v>
      </c>
      <c r="BA742" s="2">
        <f t="shared" si="82"/>
        <v>0.1</v>
      </c>
      <c r="BB742" s="2">
        <f t="shared" si="83"/>
        <v>0.02</v>
      </c>
      <c r="BC742" s="2">
        <f>VLOOKUP(Y742,Spp!B:H,7,FALSE)</f>
        <v>4.2</v>
      </c>
      <c r="BD742" s="5" t="str">
        <f>VLOOKUP(Y742,GFQuimbayo!B:C,2,FALSE)</f>
        <v>PS</v>
      </c>
      <c r="BE742" s="5" t="str">
        <f>VLOOKUP(BD742,GFQuimbayo!E:F,2,FALSE)</f>
        <v>Piscivores</v>
      </c>
      <c r="BF742" s="2" t="str">
        <f>VLOOKUP(Y742,Spp!B:L,11,FALSE)</f>
        <v>LC</v>
      </c>
    </row>
    <row r="743" spans="1:58">
      <c r="A743" s="1" t="s">
        <v>242</v>
      </c>
      <c r="B743" s="1" t="s">
        <v>41</v>
      </c>
      <c r="C743" s="1" t="s">
        <v>113</v>
      </c>
      <c r="D743" s="1" t="s">
        <v>113</v>
      </c>
      <c r="E743" s="1" t="s">
        <v>1497</v>
      </c>
      <c r="F743" s="1" t="s">
        <v>245</v>
      </c>
      <c r="G743" s="22" t="s">
        <v>1482</v>
      </c>
      <c r="H743" s="22">
        <v>1</v>
      </c>
      <c r="I743" s="9">
        <v>1</v>
      </c>
      <c r="K743" s="1">
        <v>50</v>
      </c>
      <c r="L743" s="11">
        <v>42222</v>
      </c>
      <c r="M743" s="1">
        <v>2015</v>
      </c>
      <c r="N743" s="1" t="s">
        <v>517</v>
      </c>
      <c r="O743" s="1" t="s">
        <v>136</v>
      </c>
      <c r="P743" s="11">
        <v>43258</v>
      </c>
      <c r="Q743" s="9" t="s">
        <v>1459</v>
      </c>
      <c r="S743" s="19" t="s">
        <v>516</v>
      </c>
      <c r="T743" s="4" t="s">
        <v>516</v>
      </c>
      <c r="U743" s="4" t="s">
        <v>516</v>
      </c>
      <c r="V743" s="4" t="s">
        <v>516</v>
      </c>
      <c r="W743" s="1">
        <v>10</v>
      </c>
      <c r="X743" s="8" t="s">
        <v>253</v>
      </c>
      <c r="Y743" s="6" t="str">
        <f>VLOOKUP(X743,Spp!A:B,2,FALSE)</f>
        <v>Sphoeroides lobatus</v>
      </c>
      <c r="Z743" s="7">
        <f t="shared" si="77"/>
        <v>1</v>
      </c>
      <c r="AE743" s="2">
        <v>1</v>
      </c>
      <c r="AU743" s="2">
        <f>VLOOKUP(Y743,Spp!B:C,2,FALSE)</f>
        <v>3.7199999999999997E-2</v>
      </c>
      <c r="AV743" s="2">
        <f>VLOOKUP(Y743,Spp!B:D,3,FALSE)</f>
        <v>2.77</v>
      </c>
      <c r="AW743" s="2">
        <f t="shared" si="78"/>
        <v>277.22779065587309</v>
      </c>
      <c r="AX743" s="2">
        <f t="shared" si="79"/>
        <v>5.5445558131174622</v>
      </c>
      <c r="AY743" s="2">
        <f t="shared" si="80"/>
        <v>55.445558131174622</v>
      </c>
      <c r="AZ743" s="2">
        <f t="shared" si="81"/>
        <v>5.5445558131174619E-2</v>
      </c>
      <c r="BA743" s="2">
        <f t="shared" si="82"/>
        <v>0.1</v>
      </c>
      <c r="BB743" s="2">
        <f t="shared" si="83"/>
        <v>0.02</v>
      </c>
      <c r="BC743" s="2">
        <f>VLOOKUP(Y743,Spp!B:H,7,FALSE)</f>
        <v>3.1</v>
      </c>
      <c r="BD743" s="5" t="str">
        <f>VLOOKUP(Y743,GFQuimbayo!B:C,2,FALSE)</f>
        <v>IN</v>
      </c>
      <c r="BE743" s="5" t="str">
        <f>VLOOKUP(BD743,GFQuimbayo!E:F,2,FALSE)</f>
        <v>Invertebrivores</v>
      </c>
      <c r="BF743" s="2" t="str">
        <f>VLOOKUP(Y743,Spp!B:L,11,FALSE)</f>
        <v>LC</v>
      </c>
    </row>
    <row r="744" spans="1:58">
      <c r="A744" s="1" t="s">
        <v>242</v>
      </c>
      <c r="B744" s="1" t="s">
        <v>41</v>
      </c>
      <c r="C744" s="1" t="s">
        <v>113</v>
      </c>
      <c r="D744" s="1" t="s">
        <v>113</v>
      </c>
      <c r="E744" s="1" t="s">
        <v>1497</v>
      </c>
      <c r="F744" s="1" t="s">
        <v>245</v>
      </c>
      <c r="G744" s="22" t="s">
        <v>1482</v>
      </c>
      <c r="H744" s="22">
        <v>2</v>
      </c>
      <c r="I744" s="9">
        <v>2</v>
      </c>
      <c r="K744" s="1">
        <v>50</v>
      </c>
      <c r="L744" s="11">
        <v>42222</v>
      </c>
      <c r="M744" s="1">
        <v>2015</v>
      </c>
      <c r="N744" s="1" t="s">
        <v>517</v>
      </c>
      <c r="O744" s="1" t="s">
        <v>136</v>
      </c>
      <c r="P744" s="11">
        <v>43258</v>
      </c>
      <c r="Q744" s="9" t="s">
        <v>1459</v>
      </c>
      <c r="S744" s="19" t="s">
        <v>516</v>
      </c>
      <c r="T744" s="4" t="s">
        <v>516</v>
      </c>
      <c r="U744" s="4" t="s">
        <v>516</v>
      </c>
      <c r="V744" s="4" t="s">
        <v>516</v>
      </c>
      <c r="W744" s="1">
        <v>10</v>
      </c>
      <c r="X744" s="8" t="s">
        <v>57</v>
      </c>
      <c r="Y744" s="6" t="str">
        <f>VLOOKUP(X744,Spp!A:B,2,FALSE)</f>
        <v>Serranus psittacinus</v>
      </c>
      <c r="Z744" s="7">
        <f t="shared" si="77"/>
        <v>5</v>
      </c>
      <c r="AA744" s="2">
        <v>5</v>
      </c>
      <c r="AU744" s="2">
        <f>VLOOKUP(Y744,Spp!B:C,2,FALSE)</f>
        <v>1.9300000000000001E-2</v>
      </c>
      <c r="AV744" s="2">
        <f>VLOOKUP(Y744,Spp!B:D,3,FALSE)</f>
        <v>2.8511000000000002</v>
      </c>
      <c r="AW744" s="2">
        <f t="shared" si="78"/>
        <v>1.315509752509866</v>
      </c>
      <c r="AX744" s="2">
        <f t="shared" si="79"/>
        <v>2.631019505019732E-2</v>
      </c>
      <c r="AY744" s="2">
        <f t="shared" si="80"/>
        <v>0.26310195050197321</v>
      </c>
      <c r="AZ744" s="2">
        <f t="shared" si="81"/>
        <v>2.631019505019732E-4</v>
      </c>
      <c r="BA744" s="2">
        <f t="shared" si="82"/>
        <v>0.5</v>
      </c>
      <c r="BB744" s="2">
        <f t="shared" si="83"/>
        <v>0.1</v>
      </c>
      <c r="BC744" s="2">
        <f>VLOOKUP(Y744,Spp!B:H,7,FALSE)</f>
        <v>3.6</v>
      </c>
      <c r="BD744" s="5" t="str">
        <f>VLOOKUP(Y744,GFQuimbayo!B:C,2,FALSE)</f>
        <v>PS</v>
      </c>
      <c r="BE744" s="5" t="str">
        <f>VLOOKUP(BD744,GFQuimbayo!E:F,2,FALSE)</f>
        <v>Piscivores</v>
      </c>
      <c r="BF744" s="2" t="str">
        <f>VLOOKUP(Y744,Spp!B:L,11,FALSE)</f>
        <v>LC</v>
      </c>
    </row>
    <row r="745" spans="1:58">
      <c r="A745" s="1" t="s">
        <v>242</v>
      </c>
      <c r="B745" s="1" t="s">
        <v>41</v>
      </c>
      <c r="C745" s="1" t="s">
        <v>113</v>
      </c>
      <c r="D745" s="1" t="s">
        <v>113</v>
      </c>
      <c r="E745" s="1" t="s">
        <v>1497</v>
      </c>
      <c r="F745" s="1" t="s">
        <v>245</v>
      </c>
      <c r="G745" s="22" t="s">
        <v>1482</v>
      </c>
      <c r="H745" s="22">
        <v>2</v>
      </c>
      <c r="I745" s="9">
        <v>2</v>
      </c>
      <c r="K745" s="1">
        <v>50</v>
      </c>
      <c r="L745" s="11">
        <v>42222</v>
      </c>
      <c r="M745" s="1">
        <v>2015</v>
      </c>
      <c r="N745" s="1" t="s">
        <v>517</v>
      </c>
      <c r="O745" s="1" t="s">
        <v>136</v>
      </c>
      <c r="P745" s="11">
        <v>43258</v>
      </c>
      <c r="Q745" s="9" t="s">
        <v>1459</v>
      </c>
      <c r="S745" s="19" t="s">
        <v>516</v>
      </c>
      <c r="T745" s="4" t="s">
        <v>516</v>
      </c>
      <c r="U745" s="4" t="s">
        <v>516</v>
      </c>
      <c r="V745" s="4" t="s">
        <v>516</v>
      </c>
      <c r="W745" s="1">
        <v>10</v>
      </c>
      <c r="X745" s="8" t="s">
        <v>80</v>
      </c>
      <c r="Y745" s="6" t="str">
        <f>VLOOKUP(X745,Spp!A:B,2,FALSE)</f>
        <v>Sufflamen verres</v>
      </c>
      <c r="Z745" s="7">
        <f t="shared" si="77"/>
        <v>3</v>
      </c>
      <c r="AB745" s="2">
        <v>3</v>
      </c>
      <c r="AU745" s="2">
        <f>VLOOKUP(Y745,Spp!B:C,2,FALSE)</f>
        <v>2.4899999999999999E-2</v>
      </c>
      <c r="AV745" s="2">
        <f>VLOOKUP(Y745,Spp!B:D,3,FALSE)</f>
        <v>3.0129999999999999</v>
      </c>
      <c r="AW745" s="2">
        <f t="shared" si="78"/>
        <v>32.350439739889133</v>
      </c>
      <c r="AX745" s="2">
        <f t="shared" si="79"/>
        <v>0.64700879479778262</v>
      </c>
      <c r="AY745" s="2">
        <f t="shared" si="80"/>
        <v>6.4700879479778264</v>
      </c>
      <c r="AZ745" s="2">
        <f t="shared" si="81"/>
        <v>6.4700879479778267E-3</v>
      </c>
      <c r="BA745" s="2">
        <f t="shared" si="82"/>
        <v>0.3</v>
      </c>
      <c r="BB745" s="2">
        <f t="shared" si="83"/>
        <v>0.06</v>
      </c>
      <c r="BC745" s="2">
        <f>VLOOKUP(Y745,Spp!B:H,7,FALSE)</f>
        <v>3.3</v>
      </c>
      <c r="BD745" s="5" t="str">
        <f>VLOOKUP(Y745,GFQuimbayo!B:C,2,FALSE)</f>
        <v>IN</v>
      </c>
      <c r="BE745" s="5" t="str">
        <f>VLOOKUP(BD745,GFQuimbayo!E:F,2,FALSE)</f>
        <v>Invertebrivores</v>
      </c>
      <c r="BF745" s="2" t="str">
        <f>VLOOKUP(Y745,Spp!B:L,11,FALSE)</f>
        <v>LC</v>
      </c>
    </row>
    <row r="746" spans="1:58">
      <c r="A746" s="1" t="s">
        <v>242</v>
      </c>
      <c r="B746" s="1" t="s">
        <v>41</v>
      </c>
      <c r="C746" s="1" t="s">
        <v>113</v>
      </c>
      <c r="D746" s="1" t="s">
        <v>113</v>
      </c>
      <c r="E746" s="1" t="s">
        <v>1497</v>
      </c>
      <c r="F746" s="1" t="s">
        <v>245</v>
      </c>
      <c r="G746" s="22" t="s">
        <v>1482</v>
      </c>
      <c r="H746" s="22">
        <v>2</v>
      </c>
      <c r="I746" s="9">
        <v>2</v>
      </c>
      <c r="K746" s="1">
        <v>50</v>
      </c>
      <c r="L746" s="11">
        <v>42222</v>
      </c>
      <c r="M746" s="1">
        <v>2015</v>
      </c>
      <c r="N746" s="1" t="s">
        <v>517</v>
      </c>
      <c r="O746" s="1" t="s">
        <v>136</v>
      </c>
      <c r="P746" s="11">
        <v>43258</v>
      </c>
      <c r="Q746" s="9" t="s">
        <v>1459</v>
      </c>
      <c r="S746" s="19" t="s">
        <v>516</v>
      </c>
      <c r="T746" s="4" t="s">
        <v>516</v>
      </c>
      <c r="U746" s="4" t="s">
        <v>516</v>
      </c>
      <c r="V746" s="4" t="s">
        <v>516</v>
      </c>
      <c r="W746" s="1">
        <v>10</v>
      </c>
      <c r="X746" s="8" t="s">
        <v>72</v>
      </c>
      <c r="Y746" s="6" t="str">
        <f>VLOOKUP(X746,Spp!A:B,2,FALSE)</f>
        <v>Scarus ghobban</v>
      </c>
      <c r="Z746" s="7">
        <f t="shared" si="77"/>
        <v>10</v>
      </c>
      <c r="AB746" s="2">
        <v>10</v>
      </c>
      <c r="AU746" s="2">
        <f>VLOOKUP(Y746,Spp!B:C,2,FALSE)</f>
        <v>2.3300000000000001E-2</v>
      </c>
      <c r="AV746" s="2">
        <f>VLOOKUP(Y746,Spp!B:D,3,FALSE)</f>
        <v>2.919</v>
      </c>
      <c r="AW746" s="2">
        <f t="shared" si="78"/>
        <v>83.494861542196446</v>
      </c>
      <c r="AX746" s="2">
        <f t="shared" si="79"/>
        <v>1.6698972308439288</v>
      </c>
      <c r="AY746" s="2">
        <f t="shared" si="80"/>
        <v>16.698972308439288</v>
      </c>
      <c r="AZ746" s="2">
        <f t="shared" si="81"/>
        <v>1.6698972308439287E-2</v>
      </c>
      <c r="BA746" s="2">
        <f t="shared" si="82"/>
        <v>1</v>
      </c>
      <c r="BB746" s="2">
        <f t="shared" si="83"/>
        <v>0.2</v>
      </c>
      <c r="BC746" s="2">
        <f>VLOOKUP(Y746,Spp!B:H,7,FALSE)</f>
        <v>2</v>
      </c>
      <c r="BD746" s="5" t="str">
        <f>VLOOKUP(Y746,GFQuimbayo!B:C,2,FALSE)</f>
        <v>HM</v>
      </c>
      <c r="BE746" s="5" t="str">
        <f>VLOOKUP(BD746,GFQuimbayo!E:F,2,FALSE)</f>
        <v>Macroalgae feeders</v>
      </c>
      <c r="BF746" s="2" t="str">
        <f>VLOOKUP(Y746,Spp!B:L,11,FALSE)</f>
        <v>LC</v>
      </c>
    </row>
    <row r="747" spans="1:58">
      <c r="A747" s="1" t="s">
        <v>242</v>
      </c>
      <c r="B747" s="1" t="s">
        <v>41</v>
      </c>
      <c r="C747" s="1" t="s">
        <v>113</v>
      </c>
      <c r="D747" s="1" t="s">
        <v>113</v>
      </c>
      <c r="E747" s="1" t="s">
        <v>1497</v>
      </c>
      <c r="F747" s="1" t="s">
        <v>245</v>
      </c>
      <c r="G747" s="22" t="s">
        <v>1482</v>
      </c>
      <c r="H747" s="22">
        <v>2</v>
      </c>
      <c r="I747" s="9">
        <v>2</v>
      </c>
      <c r="K747" s="1">
        <v>50</v>
      </c>
      <c r="L747" s="11">
        <v>42222</v>
      </c>
      <c r="M747" s="1">
        <v>2015</v>
      </c>
      <c r="N747" s="1" t="s">
        <v>517</v>
      </c>
      <c r="O747" s="1" t="s">
        <v>136</v>
      </c>
      <c r="P747" s="11">
        <v>43258</v>
      </c>
      <c r="Q747" s="9" t="s">
        <v>1459</v>
      </c>
      <c r="S747" s="19" t="s">
        <v>516</v>
      </c>
      <c r="T747" s="4" t="s">
        <v>516</v>
      </c>
      <c r="U747" s="4" t="s">
        <v>516</v>
      </c>
      <c r="V747" s="4" t="s">
        <v>516</v>
      </c>
      <c r="W747" s="1">
        <v>10</v>
      </c>
      <c r="X747" s="8" t="s">
        <v>45</v>
      </c>
      <c r="Y747" s="6" t="str">
        <f>VLOOKUP(X747,Spp!A:B,2,FALSE)</f>
        <v>Canthigaster punctatissima</v>
      </c>
      <c r="Z747" s="7">
        <f t="shared" si="77"/>
        <v>1</v>
      </c>
      <c r="AA747" s="2">
        <v>1</v>
      </c>
      <c r="AU747" s="2">
        <f>VLOOKUP(Y747,Spp!B:C,2,FALSE)</f>
        <v>1.9699999999999999E-2</v>
      </c>
      <c r="AV747" s="2">
        <f>VLOOKUP(Y747,Spp!B:D,3,FALSE)</f>
        <v>2.9174000000000002</v>
      </c>
      <c r="AW747" s="2">
        <f t="shared" si="78"/>
        <v>0.28537531735533872</v>
      </c>
      <c r="AX747" s="2">
        <f t="shared" si="79"/>
        <v>5.7075063471067741E-3</v>
      </c>
      <c r="AY747" s="2">
        <f t="shared" si="80"/>
        <v>5.7075063471067743E-2</v>
      </c>
      <c r="AZ747" s="2">
        <f t="shared" si="81"/>
        <v>5.7075063471067742E-5</v>
      </c>
      <c r="BA747" s="2">
        <f t="shared" si="82"/>
        <v>0.1</v>
      </c>
      <c r="BB747" s="2">
        <f t="shared" si="83"/>
        <v>0.02</v>
      </c>
      <c r="BC747" s="2">
        <f>VLOOKUP(Y747,Spp!B:H,7,FALSE)</f>
        <v>3</v>
      </c>
      <c r="BD747" s="5" t="str">
        <f>VLOOKUP(Y747,GFQuimbayo!B:C,2,FALSE)</f>
        <v>IN</v>
      </c>
      <c r="BE747" s="5" t="str">
        <f>VLOOKUP(BD747,GFQuimbayo!E:F,2,FALSE)</f>
        <v>Invertebrivores</v>
      </c>
      <c r="BF747" s="2" t="str">
        <f>VLOOKUP(Y747,Spp!B:L,11,FALSE)</f>
        <v>LC</v>
      </c>
    </row>
    <row r="748" spans="1:58">
      <c r="A748" s="1" t="s">
        <v>242</v>
      </c>
      <c r="B748" s="1" t="s">
        <v>41</v>
      </c>
      <c r="C748" s="1" t="s">
        <v>113</v>
      </c>
      <c r="D748" s="1" t="s">
        <v>113</v>
      </c>
      <c r="E748" s="1" t="s">
        <v>1497</v>
      </c>
      <c r="F748" s="1" t="s">
        <v>245</v>
      </c>
      <c r="G748" s="22" t="s">
        <v>1482</v>
      </c>
      <c r="H748" s="22">
        <v>2</v>
      </c>
      <c r="I748" s="9">
        <v>2</v>
      </c>
      <c r="K748" s="1">
        <v>50</v>
      </c>
      <c r="L748" s="11">
        <v>42222</v>
      </c>
      <c r="M748" s="1">
        <v>2015</v>
      </c>
      <c r="N748" s="1" t="s">
        <v>517</v>
      </c>
      <c r="O748" s="1" t="s">
        <v>136</v>
      </c>
      <c r="P748" s="11">
        <v>43258</v>
      </c>
      <c r="Q748" s="9" t="s">
        <v>1459</v>
      </c>
      <c r="S748" s="19" t="s">
        <v>516</v>
      </c>
      <c r="T748" s="4" t="s">
        <v>516</v>
      </c>
      <c r="U748" s="4" t="s">
        <v>516</v>
      </c>
      <c r="V748" s="4" t="s">
        <v>516</v>
      </c>
      <c r="W748" s="1">
        <v>10</v>
      </c>
      <c r="X748" s="8" t="s">
        <v>266</v>
      </c>
      <c r="Y748" s="6" t="str">
        <f>VLOOKUP(X748,Spp!A:B,2,FALSE)</f>
        <v>Halichoeres dispilus</v>
      </c>
      <c r="Z748" s="7">
        <f t="shared" si="77"/>
        <v>2</v>
      </c>
      <c r="AB748" s="2">
        <v>1</v>
      </c>
      <c r="AC748" s="2">
        <v>1</v>
      </c>
      <c r="AU748" s="2">
        <f>VLOOKUP(Y748,Spp!B:C,2,FALSE)</f>
        <v>1.26E-2</v>
      </c>
      <c r="AV748" s="2">
        <f>VLOOKUP(Y748,Spp!B:D,3,FALSE)</f>
        <v>3.0672999999999999</v>
      </c>
      <c r="AW748" s="2">
        <f t="shared" si="78"/>
        <v>35.256670940892079</v>
      </c>
      <c r="AX748" s="2">
        <f t="shared" si="79"/>
        <v>0.70513341881784153</v>
      </c>
      <c r="AY748" s="2">
        <f t="shared" si="80"/>
        <v>7.0513341881784157</v>
      </c>
      <c r="AZ748" s="2">
        <f t="shared" si="81"/>
        <v>7.0513341881784158E-3</v>
      </c>
      <c r="BA748" s="2">
        <f t="shared" si="82"/>
        <v>0.2</v>
      </c>
      <c r="BB748" s="2">
        <f t="shared" si="83"/>
        <v>0.04</v>
      </c>
      <c r="BC748" s="2">
        <f>VLOOKUP(Y748,Spp!B:H,7,FALSE)</f>
        <v>3.9</v>
      </c>
      <c r="BD748" s="5" t="str">
        <f>VLOOKUP(Y748,GFQuimbayo!B:C,2,FALSE)</f>
        <v>IN</v>
      </c>
      <c r="BE748" s="5" t="str">
        <f>VLOOKUP(BD748,GFQuimbayo!E:F,2,FALSE)</f>
        <v>Invertebrivores</v>
      </c>
      <c r="BF748" s="2" t="str">
        <f>VLOOKUP(Y748,Spp!B:L,11,FALSE)</f>
        <v>LC</v>
      </c>
    </row>
    <row r="749" spans="1:58">
      <c r="A749" s="1" t="s">
        <v>242</v>
      </c>
      <c r="B749" s="1" t="s">
        <v>41</v>
      </c>
      <c r="C749" s="1" t="s">
        <v>113</v>
      </c>
      <c r="D749" s="1" t="s">
        <v>113</v>
      </c>
      <c r="E749" s="1" t="s">
        <v>1497</v>
      </c>
      <c r="F749" s="1" t="s">
        <v>245</v>
      </c>
      <c r="G749" s="22" t="s">
        <v>1482</v>
      </c>
      <c r="H749" s="22">
        <v>3</v>
      </c>
      <c r="I749" s="9">
        <v>3</v>
      </c>
      <c r="K749" s="1">
        <v>50</v>
      </c>
      <c r="L749" s="11">
        <v>42222</v>
      </c>
      <c r="M749" s="1">
        <v>2015</v>
      </c>
      <c r="N749" s="1" t="s">
        <v>517</v>
      </c>
      <c r="O749" s="1" t="s">
        <v>136</v>
      </c>
      <c r="P749" s="11">
        <v>43258</v>
      </c>
      <c r="Q749" s="9" t="s">
        <v>1459</v>
      </c>
      <c r="S749" s="19" t="s">
        <v>516</v>
      </c>
      <c r="T749" s="4" t="s">
        <v>516</v>
      </c>
      <c r="U749" s="4" t="s">
        <v>516</v>
      </c>
      <c r="V749" s="4" t="s">
        <v>516</v>
      </c>
      <c r="W749" s="1">
        <v>10</v>
      </c>
      <c r="X749" s="8" t="s">
        <v>266</v>
      </c>
      <c r="Y749" s="6" t="str">
        <f>VLOOKUP(X749,Spp!A:B,2,FALSE)</f>
        <v>Halichoeres dispilus</v>
      </c>
      <c r="Z749" s="7">
        <f t="shared" si="77"/>
        <v>3</v>
      </c>
      <c r="AB749" s="2">
        <v>1</v>
      </c>
      <c r="AC749" s="2">
        <v>2</v>
      </c>
      <c r="AU749" s="2">
        <f>VLOOKUP(Y749,Spp!B:C,2,FALSE)</f>
        <v>1.26E-2</v>
      </c>
      <c r="AV749" s="2">
        <f>VLOOKUP(Y749,Spp!B:D,3,FALSE)</f>
        <v>3.0672999999999999</v>
      </c>
      <c r="AW749" s="2">
        <f t="shared" si="78"/>
        <v>64.425743985012602</v>
      </c>
      <c r="AX749" s="2">
        <f t="shared" si="79"/>
        <v>1.2885148797002521</v>
      </c>
      <c r="AY749" s="2">
        <f t="shared" si="80"/>
        <v>12.885148797002522</v>
      </c>
      <c r="AZ749" s="2">
        <f t="shared" si="81"/>
        <v>1.2885148797002522E-2</v>
      </c>
      <c r="BA749" s="2">
        <f t="shared" si="82"/>
        <v>0.3</v>
      </c>
      <c r="BB749" s="2">
        <f t="shared" si="83"/>
        <v>0.06</v>
      </c>
      <c r="BC749" s="2">
        <f>VLOOKUP(Y749,Spp!B:H,7,FALSE)</f>
        <v>3.9</v>
      </c>
      <c r="BD749" s="5" t="str">
        <f>VLOOKUP(Y749,GFQuimbayo!B:C,2,FALSE)</f>
        <v>IN</v>
      </c>
      <c r="BE749" s="5" t="str">
        <f>VLOOKUP(BD749,GFQuimbayo!E:F,2,FALSE)</f>
        <v>Invertebrivores</v>
      </c>
      <c r="BF749" s="2" t="str">
        <f>VLOOKUP(Y749,Spp!B:L,11,FALSE)</f>
        <v>LC</v>
      </c>
    </row>
    <row r="750" spans="1:58">
      <c r="A750" s="1" t="s">
        <v>242</v>
      </c>
      <c r="B750" s="1" t="s">
        <v>41</v>
      </c>
      <c r="C750" s="1" t="s">
        <v>113</v>
      </c>
      <c r="D750" s="1" t="s">
        <v>113</v>
      </c>
      <c r="E750" s="1" t="s">
        <v>1497</v>
      </c>
      <c r="F750" s="1" t="s">
        <v>245</v>
      </c>
      <c r="G750" s="22" t="s">
        <v>1482</v>
      </c>
      <c r="H750" s="22">
        <v>3</v>
      </c>
      <c r="I750" s="9">
        <v>3</v>
      </c>
      <c r="K750" s="1">
        <v>50</v>
      </c>
      <c r="L750" s="11">
        <v>42222</v>
      </c>
      <c r="M750" s="1">
        <v>2015</v>
      </c>
      <c r="N750" s="1" t="s">
        <v>517</v>
      </c>
      <c r="O750" s="1" t="s">
        <v>136</v>
      </c>
      <c r="P750" s="11">
        <v>43258</v>
      </c>
      <c r="Q750" s="9" t="s">
        <v>1459</v>
      </c>
      <c r="S750" s="19" t="s">
        <v>516</v>
      </c>
      <c r="T750" s="4" t="s">
        <v>516</v>
      </c>
      <c r="U750" s="4" t="s">
        <v>516</v>
      </c>
      <c r="V750" s="4" t="s">
        <v>516</v>
      </c>
      <c r="W750" s="1">
        <v>10</v>
      </c>
      <c r="X750" s="8" t="s">
        <v>57</v>
      </c>
      <c r="Y750" s="6" t="str">
        <f>VLOOKUP(X750,Spp!A:B,2,FALSE)</f>
        <v>Serranus psittacinus</v>
      </c>
      <c r="Z750" s="7">
        <f t="shared" si="77"/>
        <v>1</v>
      </c>
      <c r="AA750" s="2">
        <v>1</v>
      </c>
      <c r="AU750" s="2">
        <f>VLOOKUP(Y750,Spp!B:C,2,FALSE)</f>
        <v>1.9300000000000001E-2</v>
      </c>
      <c r="AV750" s="2">
        <f>VLOOKUP(Y750,Spp!B:D,3,FALSE)</f>
        <v>2.8511000000000002</v>
      </c>
      <c r="AW750" s="2">
        <f t="shared" si="78"/>
        <v>0.26310195050197321</v>
      </c>
      <c r="AX750" s="2">
        <f t="shared" si="79"/>
        <v>5.2620390100394645E-3</v>
      </c>
      <c r="AY750" s="2">
        <f t="shared" si="80"/>
        <v>5.2620390100394647E-2</v>
      </c>
      <c r="AZ750" s="2">
        <f t="shared" si="81"/>
        <v>5.2620390100394649E-5</v>
      </c>
      <c r="BA750" s="2">
        <f t="shared" si="82"/>
        <v>0.1</v>
      </c>
      <c r="BB750" s="2">
        <f t="shared" si="83"/>
        <v>0.02</v>
      </c>
      <c r="BC750" s="2">
        <f>VLOOKUP(Y750,Spp!B:H,7,FALSE)</f>
        <v>3.6</v>
      </c>
      <c r="BD750" s="5" t="str">
        <f>VLOOKUP(Y750,GFQuimbayo!B:C,2,FALSE)</f>
        <v>PS</v>
      </c>
      <c r="BE750" s="5" t="str">
        <f>VLOOKUP(BD750,GFQuimbayo!E:F,2,FALSE)</f>
        <v>Piscivores</v>
      </c>
      <c r="BF750" s="2" t="str">
        <f>VLOOKUP(Y750,Spp!B:L,11,FALSE)</f>
        <v>LC</v>
      </c>
    </row>
    <row r="751" spans="1:58">
      <c r="A751" s="1" t="s">
        <v>242</v>
      </c>
      <c r="B751" s="1" t="s">
        <v>41</v>
      </c>
      <c r="C751" s="1" t="s">
        <v>113</v>
      </c>
      <c r="D751" s="1" t="s">
        <v>113</v>
      </c>
      <c r="E751" s="1" t="s">
        <v>1497</v>
      </c>
      <c r="F751" s="1" t="s">
        <v>245</v>
      </c>
      <c r="G751" s="22" t="s">
        <v>1482</v>
      </c>
      <c r="H751" s="22">
        <v>3</v>
      </c>
      <c r="I751" s="9">
        <v>3</v>
      </c>
      <c r="K751" s="1">
        <v>50</v>
      </c>
      <c r="L751" s="11">
        <v>42222</v>
      </c>
      <c r="M751" s="1">
        <v>2015</v>
      </c>
      <c r="N751" s="1" t="s">
        <v>517</v>
      </c>
      <c r="O751" s="1" t="s">
        <v>136</v>
      </c>
      <c r="P751" s="11">
        <v>43258</v>
      </c>
      <c r="Q751" s="9" t="s">
        <v>1459</v>
      </c>
      <c r="S751" s="19" t="s">
        <v>516</v>
      </c>
      <c r="T751" s="4" t="s">
        <v>516</v>
      </c>
      <c r="U751" s="4" t="s">
        <v>516</v>
      </c>
      <c r="V751" s="4" t="s">
        <v>516</v>
      </c>
      <c r="W751" s="1">
        <v>10</v>
      </c>
      <c r="X751" s="8" t="s">
        <v>253</v>
      </c>
      <c r="Y751" s="6" t="str">
        <f>VLOOKUP(X751,Spp!A:B,2,FALSE)</f>
        <v>Sphoeroides lobatus</v>
      </c>
      <c r="Z751" s="7">
        <f t="shared" si="77"/>
        <v>1</v>
      </c>
      <c r="AE751" s="2">
        <v>1</v>
      </c>
      <c r="AU751" s="2">
        <f>VLOOKUP(Y751,Spp!B:C,2,FALSE)</f>
        <v>3.7199999999999997E-2</v>
      </c>
      <c r="AV751" s="2">
        <f>VLOOKUP(Y751,Spp!B:D,3,FALSE)</f>
        <v>2.77</v>
      </c>
      <c r="AW751" s="2">
        <f t="shared" si="78"/>
        <v>277.22779065587309</v>
      </c>
      <c r="AX751" s="2">
        <f t="shared" si="79"/>
        <v>5.5445558131174622</v>
      </c>
      <c r="AY751" s="2">
        <f t="shared" si="80"/>
        <v>55.445558131174622</v>
      </c>
      <c r="AZ751" s="2">
        <f t="shared" si="81"/>
        <v>5.5445558131174619E-2</v>
      </c>
      <c r="BA751" s="2">
        <f t="shared" si="82"/>
        <v>0.1</v>
      </c>
      <c r="BB751" s="2">
        <f t="shared" si="83"/>
        <v>0.02</v>
      </c>
      <c r="BC751" s="2">
        <f>VLOOKUP(Y751,Spp!B:H,7,FALSE)</f>
        <v>3.1</v>
      </c>
      <c r="BD751" s="5" t="str">
        <f>VLOOKUP(Y751,GFQuimbayo!B:C,2,FALSE)</f>
        <v>IN</v>
      </c>
      <c r="BE751" s="5" t="str">
        <f>VLOOKUP(BD751,GFQuimbayo!E:F,2,FALSE)</f>
        <v>Invertebrivores</v>
      </c>
      <c r="BF751" s="2" t="str">
        <f>VLOOKUP(Y751,Spp!B:L,11,FALSE)</f>
        <v>LC</v>
      </c>
    </row>
    <row r="752" spans="1:58">
      <c r="A752" s="1" t="s">
        <v>242</v>
      </c>
      <c r="B752" s="1" t="s">
        <v>41</v>
      </c>
      <c r="C752" s="1" t="s">
        <v>113</v>
      </c>
      <c r="D752" s="1" t="s">
        <v>113</v>
      </c>
      <c r="E752" s="1" t="s">
        <v>1497</v>
      </c>
      <c r="F752" s="1" t="s">
        <v>245</v>
      </c>
      <c r="G752" s="22" t="s">
        <v>1482</v>
      </c>
      <c r="H752" s="22">
        <v>3</v>
      </c>
      <c r="I752" s="9">
        <v>3</v>
      </c>
      <c r="K752" s="1">
        <v>50</v>
      </c>
      <c r="L752" s="11">
        <v>42222</v>
      </c>
      <c r="M752" s="1">
        <v>2015</v>
      </c>
      <c r="N752" s="1" t="s">
        <v>517</v>
      </c>
      <c r="O752" s="1" t="s">
        <v>136</v>
      </c>
      <c r="P752" s="11">
        <v>43258</v>
      </c>
      <c r="Q752" s="9" t="s">
        <v>1459</v>
      </c>
      <c r="S752" s="19" t="s">
        <v>516</v>
      </c>
      <c r="T752" s="4" t="s">
        <v>516</v>
      </c>
      <c r="U752" s="4" t="s">
        <v>516</v>
      </c>
      <c r="V752" s="4" t="s">
        <v>516</v>
      </c>
      <c r="W752" s="1">
        <v>10</v>
      </c>
      <c r="X752" s="8" t="s">
        <v>107</v>
      </c>
      <c r="Y752" s="6" t="str">
        <f>VLOOKUP(X752,Spp!A:B,2,FALSE)</f>
        <v>Thalassoma lucasanum</v>
      </c>
      <c r="Z752" s="7">
        <f t="shared" si="77"/>
        <v>20</v>
      </c>
      <c r="AB752" s="2">
        <v>19</v>
      </c>
      <c r="AC752" s="2">
        <v>1</v>
      </c>
      <c r="AU752" s="2">
        <f>VLOOKUP(Y752,Spp!B:C,2,FALSE)</f>
        <v>1.261E-2</v>
      </c>
      <c r="AV752" s="2">
        <f>VLOOKUP(Y752,Spp!B:D,3,FALSE)</f>
        <v>2.8782999999999999</v>
      </c>
      <c r="AW752" s="2">
        <f t="shared" si="78"/>
        <v>97.207911271858393</v>
      </c>
      <c r="AX752" s="2">
        <f t="shared" si="79"/>
        <v>1.9441582254371679</v>
      </c>
      <c r="AY752" s="2">
        <f t="shared" si="80"/>
        <v>19.441582254371678</v>
      </c>
      <c r="AZ752" s="2">
        <f t="shared" si="81"/>
        <v>1.9441582254371679E-2</v>
      </c>
      <c r="BA752" s="2">
        <f t="shared" si="82"/>
        <v>2</v>
      </c>
      <c r="BB752" s="2">
        <f t="shared" si="83"/>
        <v>0.4</v>
      </c>
      <c r="BC752" s="2">
        <f>VLOOKUP(Y752,Spp!B:H,7,FALSE)</f>
        <v>3.5</v>
      </c>
      <c r="BD752" s="5" t="str">
        <f>VLOOKUP(Y752,GFQuimbayo!B:C,2,FALSE)</f>
        <v>IN</v>
      </c>
      <c r="BE752" s="5" t="str">
        <f>VLOOKUP(BD752,GFQuimbayo!E:F,2,FALSE)</f>
        <v>Invertebrivores</v>
      </c>
      <c r="BF752" s="2" t="str">
        <f>VLOOKUP(Y752,Spp!B:L,11,FALSE)</f>
        <v>LC</v>
      </c>
    </row>
    <row r="753" spans="1:58">
      <c r="A753" s="1" t="s">
        <v>242</v>
      </c>
      <c r="B753" s="1" t="s">
        <v>41</v>
      </c>
      <c r="C753" s="1" t="s">
        <v>113</v>
      </c>
      <c r="D753" s="1" t="s">
        <v>113</v>
      </c>
      <c r="E753" s="1" t="s">
        <v>1497</v>
      </c>
      <c r="F753" s="1" t="s">
        <v>245</v>
      </c>
      <c r="G753" s="22" t="s">
        <v>1482</v>
      </c>
      <c r="H753" s="22">
        <v>3</v>
      </c>
      <c r="I753" s="9">
        <v>3</v>
      </c>
      <c r="K753" s="1">
        <v>50</v>
      </c>
      <c r="L753" s="11">
        <v>42222</v>
      </c>
      <c r="M753" s="1">
        <v>2015</v>
      </c>
      <c r="N753" s="1" t="s">
        <v>517</v>
      </c>
      <c r="O753" s="1" t="s">
        <v>136</v>
      </c>
      <c r="P753" s="11">
        <v>43258</v>
      </c>
      <c r="Q753" s="9" t="s">
        <v>1459</v>
      </c>
      <c r="S753" s="19" t="s">
        <v>516</v>
      </c>
      <c r="T753" s="4" t="s">
        <v>516</v>
      </c>
      <c r="U753" s="4" t="s">
        <v>516</v>
      </c>
      <c r="V753" s="4" t="s">
        <v>516</v>
      </c>
      <c r="W753" s="1">
        <v>10</v>
      </c>
      <c r="X753" s="8" t="s">
        <v>91</v>
      </c>
      <c r="Y753" s="6" t="str">
        <f>VLOOKUP(X753,Spp!A:B,2,FALSE)</f>
        <v>Halichoeres nicholsi</v>
      </c>
      <c r="Z753" s="7">
        <f t="shared" si="77"/>
        <v>1</v>
      </c>
      <c r="AC753" s="2">
        <v>1</v>
      </c>
      <c r="AU753" s="2">
        <f>VLOOKUP(Y753,Spp!B:C,2,FALSE)</f>
        <v>1.26E-2</v>
      </c>
      <c r="AV753" s="2">
        <f>VLOOKUP(Y753,Spp!B:D,3,FALSE)</f>
        <v>3.0672999999999999</v>
      </c>
      <c r="AW753" s="2">
        <f t="shared" si="78"/>
        <v>29.169073044120523</v>
      </c>
      <c r="AX753" s="2">
        <f t="shared" si="79"/>
        <v>0.5833814608824105</v>
      </c>
      <c r="AY753" s="2">
        <f t="shared" si="80"/>
        <v>5.8338146088241052</v>
      </c>
      <c r="AZ753" s="2">
        <f t="shared" si="81"/>
        <v>5.8338146088241054E-3</v>
      </c>
      <c r="BA753" s="2">
        <f t="shared" si="82"/>
        <v>0.1</v>
      </c>
      <c r="BB753" s="2">
        <f t="shared" si="83"/>
        <v>0.02</v>
      </c>
      <c r="BC753" s="2">
        <f>VLOOKUP(Y753,Spp!B:H,7,FALSE)</f>
        <v>4</v>
      </c>
      <c r="BD753" s="5" t="str">
        <f>VLOOKUP(Y753,GFQuimbayo!B:C,2,FALSE)</f>
        <v>IN</v>
      </c>
      <c r="BE753" s="5" t="str">
        <f>VLOOKUP(BD753,GFQuimbayo!E:F,2,FALSE)</f>
        <v>Invertebrivores</v>
      </c>
      <c r="BF753" s="2" t="str">
        <f>VLOOKUP(Y753,Spp!B:L,11,FALSE)</f>
        <v>LC</v>
      </c>
    </row>
    <row r="754" spans="1:58">
      <c r="A754" s="1" t="s">
        <v>242</v>
      </c>
      <c r="B754" s="1" t="s">
        <v>41</v>
      </c>
      <c r="C754" s="1" t="s">
        <v>113</v>
      </c>
      <c r="D754" s="1" t="s">
        <v>113</v>
      </c>
      <c r="E754" s="1" t="s">
        <v>1497</v>
      </c>
      <c r="F754" s="1" t="s">
        <v>245</v>
      </c>
      <c r="G754" s="22" t="s">
        <v>1482</v>
      </c>
      <c r="H754" s="22">
        <v>3</v>
      </c>
      <c r="I754" s="9">
        <v>3</v>
      </c>
      <c r="K754" s="1">
        <v>50</v>
      </c>
      <c r="L754" s="11">
        <v>42222</v>
      </c>
      <c r="M754" s="1">
        <v>2015</v>
      </c>
      <c r="N754" s="1" t="s">
        <v>517</v>
      </c>
      <c r="O754" s="1" t="s">
        <v>136</v>
      </c>
      <c r="P754" s="11">
        <v>43258</v>
      </c>
      <c r="Q754" s="9" t="s">
        <v>1459</v>
      </c>
      <c r="S754" s="19" t="s">
        <v>516</v>
      </c>
      <c r="T754" s="4" t="s">
        <v>516</v>
      </c>
      <c r="U754" s="4" t="s">
        <v>516</v>
      </c>
      <c r="V754" s="4" t="s">
        <v>516</v>
      </c>
      <c r="W754" s="1">
        <v>10</v>
      </c>
      <c r="X754" s="8" t="s">
        <v>99</v>
      </c>
      <c r="Y754" s="6" t="str">
        <f>VLOOKUP(X754,Spp!A:B,2,FALSE)</f>
        <v>Abudefduf troschelii</v>
      </c>
      <c r="Z754" s="7">
        <f t="shared" si="77"/>
        <v>300</v>
      </c>
      <c r="AB754" s="2">
        <v>300</v>
      </c>
      <c r="AU754" s="2">
        <f>VLOOKUP(Y754,Spp!B:C,2,FALSE)</f>
        <v>1.6E-2</v>
      </c>
      <c r="AV754" s="2">
        <f>VLOOKUP(Y754,Spp!B:D,3,FALSE)</f>
        <v>3.0516000000000001</v>
      </c>
      <c r="AW754" s="2">
        <f t="shared" si="78"/>
        <v>2246.8712578130503</v>
      </c>
      <c r="AX754" s="2">
        <f t="shared" si="79"/>
        <v>44.937425156261007</v>
      </c>
      <c r="AY754" s="2">
        <f t="shared" si="80"/>
        <v>449.37425156261008</v>
      </c>
      <c r="AZ754" s="2">
        <f t="shared" si="81"/>
        <v>0.44937425156261007</v>
      </c>
      <c r="BA754" s="2">
        <f t="shared" si="82"/>
        <v>30</v>
      </c>
      <c r="BB754" s="2">
        <f t="shared" si="83"/>
        <v>6</v>
      </c>
      <c r="BC754" s="2">
        <f>VLOOKUP(Y754,Spp!B:H,7,FALSE)</f>
        <v>3</v>
      </c>
      <c r="BD754" s="5" t="str">
        <f>VLOOKUP(Y754,GFQuimbayo!B:C,2,FALSE)</f>
        <v>PK</v>
      </c>
      <c r="BE754" s="5" t="str">
        <f>VLOOKUP(BD754,GFQuimbayo!E:F,2,FALSE)</f>
        <v>Planktivores</v>
      </c>
      <c r="BF754" s="2" t="str">
        <f>VLOOKUP(Y754,Spp!B:L,11,FALSE)</f>
        <v>LC</v>
      </c>
    </row>
    <row r="755" spans="1:58">
      <c r="A755" s="2" t="s">
        <v>40</v>
      </c>
      <c r="B755" s="2" t="s">
        <v>41</v>
      </c>
      <c r="C755" s="2" t="s">
        <v>42</v>
      </c>
      <c r="D755" s="2" t="s">
        <v>42</v>
      </c>
      <c r="E755" s="2" t="s">
        <v>1483</v>
      </c>
      <c r="F755" s="2" t="s">
        <v>245</v>
      </c>
      <c r="G755" s="22" t="s">
        <v>1482</v>
      </c>
      <c r="H755" s="22">
        <v>1</v>
      </c>
      <c r="I755" s="2">
        <v>1</v>
      </c>
      <c r="K755" s="2">
        <v>50</v>
      </c>
      <c r="L755" s="11">
        <v>42402</v>
      </c>
      <c r="M755" s="2">
        <v>2016</v>
      </c>
      <c r="N755" s="2" t="s">
        <v>517</v>
      </c>
      <c r="O755" s="2" t="s">
        <v>136</v>
      </c>
      <c r="P755" s="11">
        <v>42074</v>
      </c>
      <c r="Q755" s="9">
        <v>4.8</v>
      </c>
      <c r="R755" s="2" t="s">
        <v>249</v>
      </c>
      <c r="S755" s="22" t="s">
        <v>516</v>
      </c>
      <c r="T755" s="4" t="s">
        <v>516</v>
      </c>
      <c r="U755" s="4" t="s">
        <v>516</v>
      </c>
      <c r="V755" s="4" t="s">
        <v>516</v>
      </c>
      <c r="W755" s="2">
        <v>10</v>
      </c>
      <c r="X755" s="2" t="s">
        <v>97</v>
      </c>
      <c r="Y755" s="6" t="str">
        <f>VLOOKUP(X755,Spp!A:B,2,FALSE)</f>
        <v>Plagiotremus azaleus</v>
      </c>
      <c r="Z755" s="7">
        <f t="shared" si="77"/>
        <v>3</v>
      </c>
      <c r="AB755" s="2">
        <v>3</v>
      </c>
      <c r="AU755" s="2">
        <f>VLOOKUP(Y755,Spp!B:C,2,FALSE)</f>
        <v>4.5999999999999999E-3</v>
      </c>
      <c r="AV755" s="2">
        <f>VLOOKUP(Y755,Spp!B:D,3,FALSE)</f>
        <v>3.1387999999999998</v>
      </c>
      <c r="AW755" s="2">
        <f t="shared" si="78"/>
        <v>7.7005435252179124</v>
      </c>
      <c r="AX755" s="2">
        <f t="shared" si="79"/>
        <v>0.15401087050435824</v>
      </c>
      <c r="AY755" s="2">
        <f t="shared" si="80"/>
        <v>1.5401087050435824</v>
      </c>
      <c r="AZ755" s="2">
        <f t="shared" si="81"/>
        <v>1.5401087050435824E-3</v>
      </c>
      <c r="BA755" s="2">
        <f t="shared" si="82"/>
        <v>0.3</v>
      </c>
      <c r="BB755" s="2">
        <f t="shared" si="83"/>
        <v>0.06</v>
      </c>
      <c r="BC755" s="2">
        <f>VLOOKUP(Y755,Spp!B:H,7,FALSE)</f>
        <v>4</v>
      </c>
      <c r="BD755" s="5" t="str">
        <f>VLOOKUP(Y755,GFQuimbayo!B:C,2,FALSE)</f>
        <v>PS</v>
      </c>
      <c r="BE755" s="5" t="str">
        <f>VLOOKUP(BD755,GFQuimbayo!E:F,2,FALSE)</f>
        <v>Piscivores</v>
      </c>
      <c r="BF755" s="2" t="str">
        <f>VLOOKUP(Y755,Spp!B:L,11,FALSE)</f>
        <v>LC</v>
      </c>
    </row>
    <row r="756" spans="1:58">
      <c r="A756" s="2" t="s">
        <v>40</v>
      </c>
      <c r="B756" s="2" t="s">
        <v>41</v>
      </c>
      <c r="C756" s="2" t="s">
        <v>42</v>
      </c>
      <c r="D756" s="2" t="s">
        <v>42</v>
      </c>
      <c r="E756" s="2" t="s">
        <v>1483</v>
      </c>
      <c r="F756" s="2" t="s">
        <v>245</v>
      </c>
      <c r="G756" s="22" t="s">
        <v>1482</v>
      </c>
      <c r="H756" s="22">
        <v>1</v>
      </c>
      <c r="I756" s="2">
        <v>1</v>
      </c>
      <c r="K756" s="2">
        <v>50</v>
      </c>
      <c r="L756" s="11">
        <v>42402</v>
      </c>
      <c r="M756" s="2">
        <v>2016</v>
      </c>
      <c r="N756" s="2" t="s">
        <v>517</v>
      </c>
      <c r="O756" s="2" t="s">
        <v>136</v>
      </c>
      <c r="P756" s="11">
        <v>42074</v>
      </c>
      <c r="Q756" s="9">
        <v>4.8</v>
      </c>
      <c r="R756" s="2" t="s">
        <v>249</v>
      </c>
      <c r="S756" s="22" t="s">
        <v>516</v>
      </c>
      <c r="T756" s="4" t="s">
        <v>516</v>
      </c>
      <c r="U756" s="4" t="s">
        <v>516</v>
      </c>
      <c r="V756" s="4" t="s">
        <v>516</v>
      </c>
      <c r="W756" s="2">
        <v>10</v>
      </c>
      <c r="X756" s="2" t="s">
        <v>109</v>
      </c>
      <c r="Y756" s="6" t="str">
        <f>VLOOKUP(X756,Spp!A:B,2,FALSE)</f>
        <v>Chromis atrilobata</v>
      </c>
      <c r="Z756" s="7">
        <f t="shared" si="77"/>
        <v>200</v>
      </c>
      <c r="AB756" s="2">
        <v>200</v>
      </c>
      <c r="AU756" s="2">
        <f>VLOOKUP(Y756,Spp!B:C,2,FALSE)</f>
        <v>5.2300000000000003E-3</v>
      </c>
      <c r="AV756" s="2">
        <f>VLOOKUP(Y756,Spp!B:D,3,FALSE)</f>
        <v>3.41655</v>
      </c>
      <c r="AW756" s="2">
        <f t="shared" si="78"/>
        <v>1021.462068546705</v>
      </c>
      <c r="AX756" s="2">
        <f t="shared" si="79"/>
        <v>20.429241370934101</v>
      </c>
      <c r="AY756" s="2">
        <f t="shared" si="80"/>
        <v>204.29241370934102</v>
      </c>
      <c r="AZ756" s="2">
        <f t="shared" si="81"/>
        <v>0.20429241370934101</v>
      </c>
      <c r="BA756" s="2">
        <f t="shared" si="82"/>
        <v>20</v>
      </c>
      <c r="BB756" s="2">
        <f t="shared" si="83"/>
        <v>4</v>
      </c>
      <c r="BC756" s="2">
        <f>VLOOKUP(Y756,Spp!B:H,7,FALSE)</f>
        <v>3.4</v>
      </c>
      <c r="BD756" s="5" t="str">
        <f>VLOOKUP(Y756,GFQuimbayo!B:C,2,FALSE)</f>
        <v>PK</v>
      </c>
      <c r="BE756" s="5" t="str">
        <f>VLOOKUP(BD756,GFQuimbayo!E:F,2,FALSE)</f>
        <v>Planktivores</v>
      </c>
      <c r="BF756" s="2" t="str">
        <f>VLOOKUP(Y756,Spp!B:L,11,FALSE)</f>
        <v>LC</v>
      </c>
    </row>
    <row r="757" spans="1:58">
      <c r="A757" s="2" t="s">
        <v>40</v>
      </c>
      <c r="B757" s="2" t="s">
        <v>41</v>
      </c>
      <c r="C757" s="2" t="s">
        <v>42</v>
      </c>
      <c r="D757" s="2" t="s">
        <v>42</v>
      </c>
      <c r="E757" s="2" t="s">
        <v>1483</v>
      </c>
      <c r="F757" s="2" t="s">
        <v>245</v>
      </c>
      <c r="G757" s="22" t="s">
        <v>1482</v>
      </c>
      <c r="H757" s="22">
        <v>1</v>
      </c>
      <c r="I757" s="2">
        <v>1</v>
      </c>
      <c r="K757" s="2">
        <v>50</v>
      </c>
      <c r="L757" s="11">
        <v>42402</v>
      </c>
      <c r="M757" s="2">
        <v>2016</v>
      </c>
      <c r="N757" s="2" t="s">
        <v>517</v>
      </c>
      <c r="O757" s="2" t="s">
        <v>136</v>
      </c>
      <c r="P757" s="11">
        <v>42074</v>
      </c>
      <c r="Q757" s="9">
        <v>4.8</v>
      </c>
      <c r="R757" s="2" t="s">
        <v>249</v>
      </c>
      <c r="S757" s="22" t="s">
        <v>516</v>
      </c>
      <c r="T757" s="4" t="s">
        <v>516</v>
      </c>
      <c r="U757" s="4" t="s">
        <v>516</v>
      </c>
      <c r="V757" s="4" t="s">
        <v>516</v>
      </c>
      <c r="W757" s="2">
        <v>10</v>
      </c>
      <c r="X757" s="2" t="s">
        <v>107</v>
      </c>
      <c r="Y757" s="6" t="str">
        <f>VLOOKUP(X757,Spp!A:B,2,FALSE)</f>
        <v>Thalassoma lucasanum</v>
      </c>
      <c r="Z757" s="7">
        <f t="shared" si="77"/>
        <v>95</v>
      </c>
      <c r="AB757" s="2">
        <v>92</v>
      </c>
      <c r="AC757" s="2">
        <v>3</v>
      </c>
      <c r="AU757" s="2">
        <f>VLOOKUP(Y757,Spp!B:C,2,FALSE)</f>
        <v>1.261E-2</v>
      </c>
      <c r="AV757" s="2">
        <f>VLOOKUP(Y757,Spp!B:D,3,FALSE)</f>
        <v>2.8782999999999999</v>
      </c>
      <c r="AW757" s="2">
        <f t="shared" si="78"/>
        <v>437.32789846332452</v>
      </c>
      <c r="AX757" s="2">
        <f t="shared" si="79"/>
        <v>8.7465579692664903</v>
      </c>
      <c r="AY757" s="2">
        <f t="shared" si="80"/>
        <v>87.465579692664903</v>
      </c>
      <c r="AZ757" s="2">
        <f t="shared" si="81"/>
        <v>8.7465579692664899E-2</v>
      </c>
      <c r="BA757" s="2">
        <f t="shared" si="82"/>
        <v>9.5</v>
      </c>
      <c r="BB757" s="2">
        <f t="shared" si="83"/>
        <v>1.9</v>
      </c>
      <c r="BC757" s="2">
        <f>VLOOKUP(Y757,Spp!B:H,7,FALSE)</f>
        <v>3.5</v>
      </c>
      <c r="BD757" s="5" t="str">
        <f>VLOOKUP(Y757,GFQuimbayo!B:C,2,FALSE)</f>
        <v>IN</v>
      </c>
      <c r="BE757" s="5" t="str">
        <f>VLOOKUP(BD757,GFQuimbayo!E:F,2,FALSE)</f>
        <v>Invertebrivores</v>
      </c>
      <c r="BF757" s="2" t="str">
        <f>VLOOKUP(Y757,Spp!B:L,11,FALSE)</f>
        <v>LC</v>
      </c>
    </row>
    <row r="758" spans="1:58">
      <c r="A758" s="2" t="s">
        <v>40</v>
      </c>
      <c r="B758" s="2" t="s">
        <v>41</v>
      </c>
      <c r="C758" s="2" t="s">
        <v>42</v>
      </c>
      <c r="D758" s="2" t="s">
        <v>42</v>
      </c>
      <c r="E758" s="2" t="s">
        <v>1483</v>
      </c>
      <c r="F758" s="2" t="s">
        <v>245</v>
      </c>
      <c r="G758" s="22" t="s">
        <v>1482</v>
      </c>
      <c r="H758" s="22">
        <v>1</v>
      </c>
      <c r="I758" s="2">
        <v>1</v>
      </c>
      <c r="K758" s="2">
        <v>50</v>
      </c>
      <c r="L758" s="11">
        <v>42402</v>
      </c>
      <c r="M758" s="2">
        <v>2016</v>
      </c>
      <c r="N758" s="2" t="s">
        <v>517</v>
      </c>
      <c r="O758" s="2" t="s">
        <v>136</v>
      </c>
      <c r="P758" s="11">
        <v>42074</v>
      </c>
      <c r="Q758" s="9">
        <v>4.8</v>
      </c>
      <c r="R758" s="2" t="s">
        <v>249</v>
      </c>
      <c r="S758" s="22" t="s">
        <v>516</v>
      </c>
      <c r="T758" s="4" t="s">
        <v>516</v>
      </c>
      <c r="U758" s="4" t="s">
        <v>516</v>
      </c>
      <c r="V758" s="4" t="s">
        <v>516</v>
      </c>
      <c r="W758" s="2">
        <v>10</v>
      </c>
      <c r="X758" s="2" t="s">
        <v>85</v>
      </c>
      <c r="Y758" s="6" t="str">
        <f>VLOOKUP(X758,Spp!A:B,2,FALSE)</f>
        <v>Sargocentron suborbitalis</v>
      </c>
      <c r="Z758" s="7">
        <f t="shared" si="77"/>
        <v>1</v>
      </c>
      <c r="AC758" s="2">
        <v>1</v>
      </c>
      <c r="AU758" s="2">
        <f>VLOOKUP(Y758,Spp!B:C,2,FALSE)</f>
        <v>2.3199999999999998E-2</v>
      </c>
      <c r="AV758" s="2">
        <f>VLOOKUP(Y758,Spp!B:D,3,FALSE)</f>
        <v>2.9554</v>
      </c>
      <c r="AW758" s="2">
        <f t="shared" si="78"/>
        <v>40.485157889405826</v>
      </c>
      <c r="AX758" s="2">
        <f t="shared" si="79"/>
        <v>0.80970315778811652</v>
      </c>
      <c r="AY758" s="2">
        <f t="shared" si="80"/>
        <v>8.0970315778811646</v>
      </c>
      <c r="AZ758" s="2">
        <f t="shared" si="81"/>
        <v>8.0970315778811641E-3</v>
      </c>
      <c r="BA758" s="2">
        <f t="shared" si="82"/>
        <v>0.1</v>
      </c>
      <c r="BB758" s="2">
        <f t="shared" si="83"/>
        <v>0.02</v>
      </c>
      <c r="BC758" s="2">
        <f>VLOOKUP(Y758,Spp!B:H,7,FALSE)</f>
        <v>3.5</v>
      </c>
      <c r="BD758" s="5" t="str">
        <f>VLOOKUP(Y758,GFQuimbayo!B:C,2,FALSE)</f>
        <v>IN</v>
      </c>
      <c r="BE758" s="5" t="str">
        <f>VLOOKUP(BD758,GFQuimbayo!E:F,2,FALSE)</f>
        <v>Invertebrivores</v>
      </c>
      <c r="BF758" s="2" t="str">
        <f>VLOOKUP(Y758,Spp!B:L,11,FALSE)</f>
        <v>LC</v>
      </c>
    </row>
    <row r="759" spans="1:58">
      <c r="A759" s="2" t="s">
        <v>40</v>
      </c>
      <c r="B759" s="2" t="s">
        <v>41</v>
      </c>
      <c r="C759" s="2" t="s">
        <v>42</v>
      </c>
      <c r="D759" s="2" t="s">
        <v>42</v>
      </c>
      <c r="E759" s="2" t="s">
        <v>1483</v>
      </c>
      <c r="F759" s="2" t="s">
        <v>245</v>
      </c>
      <c r="G759" s="22" t="s">
        <v>1482</v>
      </c>
      <c r="H759" s="22">
        <v>1</v>
      </c>
      <c r="I759" s="2">
        <v>1</v>
      </c>
      <c r="K759" s="2">
        <v>50</v>
      </c>
      <c r="L759" s="11">
        <v>42402</v>
      </c>
      <c r="M759" s="2">
        <v>2016</v>
      </c>
      <c r="N759" s="2" t="s">
        <v>517</v>
      </c>
      <c r="O759" s="2" t="s">
        <v>136</v>
      </c>
      <c r="P759" s="11">
        <v>42074</v>
      </c>
      <c r="Q759" s="9">
        <v>4.8</v>
      </c>
      <c r="R759" s="2" t="s">
        <v>249</v>
      </c>
      <c r="S759" s="22" t="s">
        <v>516</v>
      </c>
      <c r="T759" s="4" t="s">
        <v>516</v>
      </c>
      <c r="U759" s="4" t="s">
        <v>516</v>
      </c>
      <c r="V759" s="4" t="s">
        <v>516</v>
      </c>
      <c r="W759" s="2">
        <v>10</v>
      </c>
      <c r="X759" s="2" t="s">
        <v>72</v>
      </c>
      <c r="Y759" s="6" t="str">
        <f>VLOOKUP(X759,Spp!A:B,2,FALSE)</f>
        <v>Scarus ghobban</v>
      </c>
      <c r="Z759" s="7">
        <f t="shared" si="77"/>
        <v>12</v>
      </c>
      <c r="AB759" s="2">
        <v>12</v>
      </c>
      <c r="AU759" s="2">
        <f>VLOOKUP(Y759,Spp!B:C,2,FALSE)</f>
        <v>2.3300000000000001E-2</v>
      </c>
      <c r="AV759" s="2">
        <f>VLOOKUP(Y759,Spp!B:D,3,FALSE)</f>
        <v>2.919</v>
      </c>
      <c r="AW759" s="2">
        <f t="shared" si="78"/>
        <v>100.19383385063573</v>
      </c>
      <c r="AX759" s="2">
        <f t="shared" si="79"/>
        <v>2.0038766770127143</v>
      </c>
      <c r="AY759" s="2">
        <f t="shared" si="80"/>
        <v>20.038766770127143</v>
      </c>
      <c r="AZ759" s="2">
        <f t="shared" si="81"/>
        <v>2.0038766770127142E-2</v>
      </c>
      <c r="BA759" s="2">
        <f t="shared" si="82"/>
        <v>1.2</v>
      </c>
      <c r="BB759" s="2">
        <f t="shared" si="83"/>
        <v>0.24</v>
      </c>
      <c r="BC759" s="2">
        <f>VLOOKUP(Y759,Spp!B:H,7,FALSE)</f>
        <v>2</v>
      </c>
      <c r="BD759" s="5" t="str">
        <f>VLOOKUP(Y759,GFQuimbayo!B:C,2,FALSE)</f>
        <v>HM</v>
      </c>
      <c r="BE759" s="5" t="str">
        <f>VLOOKUP(BD759,GFQuimbayo!E:F,2,FALSE)</f>
        <v>Macroalgae feeders</v>
      </c>
      <c r="BF759" s="2" t="str">
        <f>VLOOKUP(Y759,Spp!B:L,11,FALSE)</f>
        <v>LC</v>
      </c>
    </row>
    <row r="760" spans="1:58">
      <c r="A760" s="2" t="s">
        <v>40</v>
      </c>
      <c r="B760" s="2" t="s">
        <v>41</v>
      </c>
      <c r="C760" s="2" t="s">
        <v>42</v>
      </c>
      <c r="D760" s="2" t="s">
        <v>42</v>
      </c>
      <c r="E760" s="2" t="s">
        <v>1483</v>
      </c>
      <c r="F760" s="2" t="s">
        <v>245</v>
      </c>
      <c r="G760" s="22" t="s">
        <v>1482</v>
      </c>
      <c r="H760" s="22">
        <v>1</v>
      </c>
      <c r="I760" s="2">
        <v>1</v>
      </c>
      <c r="K760" s="2">
        <v>50</v>
      </c>
      <c r="L760" s="11">
        <v>42402</v>
      </c>
      <c r="M760" s="2">
        <v>2016</v>
      </c>
      <c r="N760" s="2" t="s">
        <v>517</v>
      </c>
      <c r="O760" s="2" t="s">
        <v>136</v>
      </c>
      <c r="P760" s="11">
        <v>42074</v>
      </c>
      <c r="Q760" s="9">
        <v>4.8</v>
      </c>
      <c r="R760" s="2" t="s">
        <v>249</v>
      </c>
      <c r="S760" s="22" t="s">
        <v>516</v>
      </c>
      <c r="T760" s="4" t="s">
        <v>516</v>
      </c>
      <c r="U760" s="4" t="s">
        <v>516</v>
      </c>
      <c r="V760" s="4" t="s">
        <v>516</v>
      </c>
      <c r="W760" s="2">
        <v>10</v>
      </c>
      <c r="X760" s="2" t="s">
        <v>278</v>
      </c>
      <c r="Y760" s="6" t="str">
        <f>VLOOKUP(X760,Spp!A:B,2,FALSE)</f>
        <v>Balistes polylepis</v>
      </c>
      <c r="Z760" s="7">
        <f t="shared" si="77"/>
        <v>1</v>
      </c>
      <c r="AE760" s="2">
        <v>1</v>
      </c>
      <c r="AU760" s="2">
        <f>VLOOKUP(Y760,Spp!B:C,2,FALSE)</f>
        <v>2.6800000000000001E-2</v>
      </c>
      <c r="AV760" s="2">
        <f>VLOOKUP(Y760,Spp!B:D,3,FALSE)</f>
        <v>2.8982999999999999</v>
      </c>
      <c r="AW760" s="2">
        <f t="shared" si="78"/>
        <v>301.84523277200805</v>
      </c>
      <c r="AX760" s="2">
        <f t="shared" si="79"/>
        <v>6.0369046554401606</v>
      </c>
      <c r="AY760" s="2">
        <f t="shared" si="80"/>
        <v>60.369046554401606</v>
      </c>
      <c r="AZ760" s="2">
        <f t="shared" si="81"/>
        <v>6.0369046554401604E-2</v>
      </c>
      <c r="BA760" s="2">
        <f t="shared" si="82"/>
        <v>0.1</v>
      </c>
      <c r="BB760" s="2">
        <f t="shared" si="83"/>
        <v>0.02</v>
      </c>
      <c r="BC760" s="2">
        <f>VLOOKUP(Y760,Spp!B:H,7,FALSE)</f>
        <v>3.3</v>
      </c>
      <c r="BD760" s="5" t="str">
        <f>VLOOKUP(Y760,GFQuimbayo!B:C,2,FALSE)</f>
        <v>IN</v>
      </c>
      <c r="BE760" s="5" t="str">
        <f>VLOOKUP(BD760,GFQuimbayo!E:F,2,FALSE)</f>
        <v>Invertebrivores</v>
      </c>
      <c r="BF760" s="2" t="str">
        <f>VLOOKUP(Y760,Spp!B:L,11,FALSE)</f>
        <v>LC</v>
      </c>
    </row>
    <row r="761" spans="1:58">
      <c r="A761" s="2" t="s">
        <v>40</v>
      </c>
      <c r="B761" s="2" t="s">
        <v>41</v>
      </c>
      <c r="C761" s="2" t="s">
        <v>42</v>
      </c>
      <c r="D761" s="2" t="s">
        <v>42</v>
      </c>
      <c r="E761" s="2" t="s">
        <v>1483</v>
      </c>
      <c r="F761" s="2" t="s">
        <v>245</v>
      </c>
      <c r="G761" s="22" t="s">
        <v>1482</v>
      </c>
      <c r="H761" s="22">
        <v>1</v>
      </c>
      <c r="I761" s="2">
        <v>1</v>
      </c>
      <c r="K761" s="2">
        <v>50</v>
      </c>
      <c r="L761" s="11">
        <v>42402</v>
      </c>
      <c r="M761" s="2">
        <v>2016</v>
      </c>
      <c r="N761" s="2" t="s">
        <v>517</v>
      </c>
      <c r="O761" s="2" t="s">
        <v>136</v>
      </c>
      <c r="P761" s="11">
        <v>42074</v>
      </c>
      <c r="Q761" s="9">
        <v>4.8</v>
      </c>
      <c r="R761" s="2" t="s">
        <v>249</v>
      </c>
      <c r="S761" s="22" t="s">
        <v>516</v>
      </c>
      <c r="T761" s="4" t="s">
        <v>516</v>
      </c>
      <c r="U761" s="4" t="s">
        <v>516</v>
      </c>
      <c r="V761" s="4" t="s">
        <v>516</v>
      </c>
      <c r="W761" s="2">
        <v>10</v>
      </c>
      <c r="X761" s="2" t="s">
        <v>251</v>
      </c>
      <c r="Y761" s="6" t="str">
        <f>VLOOKUP(X761,Spp!A:B,2,FALSE)</f>
        <v>Holacanthus passer</v>
      </c>
      <c r="Z761" s="7">
        <f t="shared" si="77"/>
        <v>1</v>
      </c>
      <c r="AC761" s="2">
        <v>1</v>
      </c>
      <c r="AU761" s="2">
        <f>VLOOKUP(Y761,Spp!B:C,2,FALSE)</f>
        <v>2.7130000000000001E-2</v>
      </c>
      <c r="AV761" s="2">
        <f>VLOOKUP(Y761,Spp!B:D,3,FALSE)</f>
        <v>3.0842299999999998</v>
      </c>
      <c r="AW761" s="2">
        <f t="shared" si="78"/>
        <v>65.549979949165603</v>
      </c>
      <c r="AX761" s="2">
        <f t="shared" si="79"/>
        <v>1.3109995989833121</v>
      </c>
      <c r="AY761" s="2">
        <f t="shared" si="80"/>
        <v>13.10999598983312</v>
      </c>
      <c r="AZ761" s="2">
        <f t="shared" si="81"/>
        <v>1.3109995989833119E-2</v>
      </c>
      <c r="BA761" s="2">
        <f t="shared" si="82"/>
        <v>0.1</v>
      </c>
      <c r="BB761" s="2">
        <f t="shared" si="83"/>
        <v>0.02</v>
      </c>
      <c r="BC761" s="2">
        <f>VLOOKUP(Y761,Spp!B:H,7,FALSE)</f>
        <v>2.6</v>
      </c>
      <c r="BD761" s="5" t="str">
        <f>VLOOKUP(Y761,GFQuimbayo!B:C,2,FALSE)</f>
        <v>IN</v>
      </c>
      <c r="BE761" s="5" t="str">
        <f>VLOOKUP(BD761,GFQuimbayo!E:F,2,FALSE)</f>
        <v>Invertebrivores</v>
      </c>
      <c r="BF761" s="2" t="str">
        <f>VLOOKUP(Y761,Spp!B:L,11,FALSE)</f>
        <v>LC</v>
      </c>
    </row>
    <row r="762" spans="1:58">
      <c r="A762" s="2" t="s">
        <v>40</v>
      </c>
      <c r="B762" s="2" t="s">
        <v>41</v>
      </c>
      <c r="C762" s="2" t="s">
        <v>42</v>
      </c>
      <c r="D762" s="2" t="s">
        <v>42</v>
      </c>
      <c r="E762" s="2" t="s">
        <v>1483</v>
      </c>
      <c r="F762" s="2" t="s">
        <v>245</v>
      </c>
      <c r="G762" s="22" t="s">
        <v>1482</v>
      </c>
      <c r="H762" s="22">
        <v>1</v>
      </c>
      <c r="I762" s="2">
        <v>1</v>
      </c>
      <c r="K762" s="2">
        <v>50</v>
      </c>
      <c r="L762" s="11">
        <v>42402</v>
      </c>
      <c r="M762" s="2">
        <v>2016</v>
      </c>
      <c r="N762" s="2" t="s">
        <v>517</v>
      </c>
      <c r="O762" s="2" t="s">
        <v>136</v>
      </c>
      <c r="P762" s="11">
        <v>42074</v>
      </c>
      <c r="Q762" s="9">
        <v>4.8</v>
      </c>
      <c r="R762" s="2" t="s">
        <v>249</v>
      </c>
      <c r="S762" s="22" t="s">
        <v>516</v>
      </c>
      <c r="T762" s="4" t="s">
        <v>516</v>
      </c>
      <c r="U762" s="4" t="s">
        <v>516</v>
      </c>
      <c r="V762" s="4" t="s">
        <v>516</v>
      </c>
      <c r="W762" s="2">
        <v>10</v>
      </c>
      <c r="X762" s="2" t="s">
        <v>87</v>
      </c>
      <c r="Y762" s="6" t="str">
        <f>VLOOKUP(X762,Spp!A:B,2,FALSE)</f>
        <v>Stegastes acapulcoensis</v>
      </c>
      <c r="Z762" s="7">
        <f t="shared" si="77"/>
        <v>5</v>
      </c>
      <c r="AC762" s="2">
        <v>5</v>
      </c>
      <c r="AU762" s="2">
        <f>VLOOKUP(Y762,Spp!B:C,2,FALSE)</f>
        <v>3.49E-2</v>
      </c>
      <c r="AV762" s="2">
        <f>VLOOKUP(Y762,Spp!B:D,3,FALSE)</f>
        <v>2.9108999999999998</v>
      </c>
      <c r="AW762" s="2">
        <f t="shared" si="78"/>
        <v>272.13900223168815</v>
      </c>
      <c r="AX762" s="2">
        <f t="shared" si="79"/>
        <v>5.4427800446337633</v>
      </c>
      <c r="AY762" s="2">
        <f t="shared" si="80"/>
        <v>54.427800446337635</v>
      </c>
      <c r="AZ762" s="2">
        <f t="shared" si="81"/>
        <v>5.4427800446337632E-2</v>
      </c>
      <c r="BA762" s="2">
        <f t="shared" si="82"/>
        <v>0.5</v>
      </c>
      <c r="BB762" s="2">
        <f t="shared" si="83"/>
        <v>0.1</v>
      </c>
      <c r="BC762" s="2">
        <f>VLOOKUP(Y762,Spp!B:H,7,FALSE)</f>
        <v>2</v>
      </c>
      <c r="BD762" s="5" t="str">
        <f>VLOOKUP(Y762,GFQuimbayo!B:C,2,FALSE)</f>
        <v>HD</v>
      </c>
      <c r="BE762" s="5" t="str">
        <f>VLOOKUP(BD762,GFQuimbayo!E:F,2,FALSE)</f>
        <v>Detritivores</v>
      </c>
      <c r="BF762" s="2" t="str">
        <f>VLOOKUP(Y762,Spp!B:L,11,FALSE)</f>
        <v>LC</v>
      </c>
    </row>
    <row r="763" spans="1:58">
      <c r="A763" s="2" t="s">
        <v>40</v>
      </c>
      <c r="B763" s="2" t="s">
        <v>41</v>
      </c>
      <c r="C763" s="2" t="s">
        <v>42</v>
      </c>
      <c r="D763" s="2" t="s">
        <v>42</v>
      </c>
      <c r="E763" s="2" t="s">
        <v>1483</v>
      </c>
      <c r="F763" s="2" t="s">
        <v>245</v>
      </c>
      <c r="G763" s="22" t="s">
        <v>1482</v>
      </c>
      <c r="H763" s="22">
        <v>1</v>
      </c>
      <c r="I763" s="2">
        <v>1</v>
      </c>
      <c r="K763" s="2">
        <v>50</v>
      </c>
      <c r="L763" s="11">
        <v>42402</v>
      </c>
      <c r="M763" s="2">
        <v>2016</v>
      </c>
      <c r="N763" s="2" t="s">
        <v>517</v>
      </c>
      <c r="O763" s="2" t="s">
        <v>136</v>
      </c>
      <c r="P763" s="11">
        <v>42074</v>
      </c>
      <c r="Q763" s="9">
        <v>4.8</v>
      </c>
      <c r="R763" s="2" t="s">
        <v>249</v>
      </c>
      <c r="S763" s="22" t="s">
        <v>516</v>
      </c>
      <c r="T763" s="4" t="s">
        <v>516</v>
      </c>
      <c r="U763" s="4" t="s">
        <v>516</v>
      </c>
      <c r="V763" s="4" t="s">
        <v>516</v>
      </c>
      <c r="W763" s="2">
        <v>10</v>
      </c>
      <c r="X763" s="2" t="s">
        <v>80</v>
      </c>
      <c r="Y763" s="6" t="str">
        <f>VLOOKUP(X763,Spp!A:B,2,FALSE)</f>
        <v>Sufflamen verres</v>
      </c>
      <c r="Z763" s="7">
        <f t="shared" si="77"/>
        <v>1</v>
      </c>
      <c r="AC763" s="2">
        <v>1</v>
      </c>
      <c r="AU763" s="2">
        <f>VLOOKUP(Y763,Spp!B:C,2,FALSE)</f>
        <v>2.4899999999999999E-2</v>
      </c>
      <c r="AV763" s="2">
        <f>VLOOKUP(Y763,Spp!B:D,3,FALSE)</f>
        <v>3.0129999999999999</v>
      </c>
      <c r="AW763" s="2">
        <f t="shared" si="78"/>
        <v>50.256150114544802</v>
      </c>
      <c r="AX763" s="2">
        <f t="shared" si="79"/>
        <v>1.0051230022908961</v>
      </c>
      <c r="AY763" s="2">
        <f t="shared" si="80"/>
        <v>10.05123002290896</v>
      </c>
      <c r="AZ763" s="2">
        <f t="shared" si="81"/>
        <v>1.0051230022908961E-2</v>
      </c>
      <c r="BA763" s="2">
        <f t="shared" si="82"/>
        <v>0.1</v>
      </c>
      <c r="BB763" s="2">
        <f t="shared" si="83"/>
        <v>0.02</v>
      </c>
      <c r="BC763" s="2">
        <f>VLOOKUP(Y763,Spp!B:H,7,FALSE)</f>
        <v>3.3</v>
      </c>
      <c r="BD763" s="5" t="str">
        <f>VLOOKUP(Y763,GFQuimbayo!B:C,2,FALSE)</f>
        <v>IN</v>
      </c>
      <c r="BE763" s="5" t="str">
        <f>VLOOKUP(BD763,GFQuimbayo!E:F,2,FALSE)</f>
        <v>Invertebrivores</v>
      </c>
      <c r="BF763" s="2" t="str">
        <f>VLOOKUP(Y763,Spp!B:L,11,FALSE)</f>
        <v>LC</v>
      </c>
    </row>
    <row r="764" spans="1:58">
      <c r="A764" s="2" t="s">
        <v>40</v>
      </c>
      <c r="B764" s="2" t="s">
        <v>41</v>
      </c>
      <c r="C764" s="2" t="s">
        <v>42</v>
      </c>
      <c r="D764" s="2" t="s">
        <v>42</v>
      </c>
      <c r="E764" s="2" t="s">
        <v>1483</v>
      </c>
      <c r="F764" s="2" t="s">
        <v>245</v>
      </c>
      <c r="G764" s="22" t="s">
        <v>1482</v>
      </c>
      <c r="H764" s="22">
        <v>2</v>
      </c>
      <c r="I764" s="2">
        <v>2</v>
      </c>
      <c r="K764" s="2">
        <v>50</v>
      </c>
      <c r="L764" s="11">
        <v>42402</v>
      </c>
      <c r="M764" s="2">
        <v>2016</v>
      </c>
      <c r="N764" s="2" t="s">
        <v>517</v>
      </c>
      <c r="O764" s="2" t="s">
        <v>136</v>
      </c>
      <c r="P764" s="11">
        <v>42074</v>
      </c>
      <c r="Q764" s="9">
        <v>4.5999999999999996</v>
      </c>
      <c r="R764" s="2" t="s">
        <v>249</v>
      </c>
      <c r="S764" s="22" t="s">
        <v>516</v>
      </c>
      <c r="T764" s="4" t="s">
        <v>516</v>
      </c>
      <c r="U764" s="4" t="s">
        <v>516</v>
      </c>
      <c r="V764" s="4" t="s">
        <v>516</v>
      </c>
      <c r="W764" s="2">
        <v>10</v>
      </c>
      <c r="X764" s="2" t="s">
        <v>99</v>
      </c>
      <c r="Y764" s="6" t="str">
        <f>VLOOKUP(X764,Spp!A:B,2,FALSE)</f>
        <v>Abudefduf troschelii</v>
      </c>
      <c r="Z764" s="7">
        <f t="shared" si="77"/>
        <v>3</v>
      </c>
      <c r="AB764" s="2">
        <v>3</v>
      </c>
      <c r="AU764" s="2">
        <f>VLOOKUP(Y764,Spp!B:C,2,FALSE)</f>
        <v>1.6E-2</v>
      </c>
      <c r="AV764" s="2">
        <f>VLOOKUP(Y764,Spp!B:D,3,FALSE)</f>
        <v>3.0516000000000001</v>
      </c>
      <c r="AW764" s="2">
        <f t="shared" si="78"/>
        <v>22.468712578130507</v>
      </c>
      <c r="AX764" s="2">
        <f t="shared" si="79"/>
        <v>0.44937425156261013</v>
      </c>
      <c r="AY764" s="2">
        <f t="shared" si="80"/>
        <v>4.4937425156261011</v>
      </c>
      <c r="AZ764" s="2">
        <f t="shared" si="81"/>
        <v>4.4937425156261011E-3</v>
      </c>
      <c r="BA764" s="2">
        <f t="shared" si="82"/>
        <v>0.3</v>
      </c>
      <c r="BB764" s="2">
        <f t="shared" si="83"/>
        <v>0.06</v>
      </c>
      <c r="BC764" s="2">
        <f>VLOOKUP(Y764,Spp!B:H,7,FALSE)</f>
        <v>3</v>
      </c>
      <c r="BD764" s="5" t="str">
        <f>VLOOKUP(Y764,GFQuimbayo!B:C,2,FALSE)</f>
        <v>PK</v>
      </c>
      <c r="BE764" s="5" t="str">
        <f>VLOOKUP(BD764,GFQuimbayo!E:F,2,FALSE)</f>
        <v>Planktivores</v>
      </c>
      <c r="BF764" s="2" t="str">
        <f>VLOOKUP(Y764,Spp!B:L,11,FALSE)</f>
        <v>LC</v>
      </c>
    </row>
    <row r="765" spans="1:58">
      <c r="A765" s="2" t="s">
        <v>40</v>
      </c>
      <c r="B765" s="2" t="s">
        <v>41</v>
      </c>
      <c r="C765" s="2" t="s">
        <v>42</v>
      </c>
      <c r="D765" s="2" t="s">
        <v>42</v>
      </c>
      <c r="E765" s="2" t="s">
        <v>1483</v>
      </c>
      <c r="F765" s="2" t="s">
        <v>245</v>
      </c>
      <c r="G765" s="22" t="s">
        <v>1482</v>
      </c>
      <c r="H765" s="22">
        <v>2</v>
      </c>
      <c r="I765" s="2">
        <v>2</v>
      </c>
      <c r="K765" s="2">
        <v>50</v>
      </c>
      <c r="L765" s="11">
        <v>42402</v>
      </c>
      <c r="M765" s="2">
        <v>2016</v>
      </c>
      <c r="N765" s="2" t="s">
        <v>517</v>
      </c>
      <c r="O765" s="2" t="s">
        <v>136</v>
      </c>
      <c r="P765" s="11">
        <v>42074</v>
      </c>
      <c r="Q765" s="9">
        <v>4.5999999999999996</v>
      </c>
      <c r="R765" s="2" t="s">
        <v>249</v>
      </c>
      <c r="S765" s="22" t="s">
        <v>516</v>
      </c>
      <c r="T765" s="4" t="s">
        <v>516</v>
      </c>
      <c r="U765" s="4" t="s">
        <v>516</v>
      </c>
      <c r="V765" s="4" t="s">
        <v>516</v>
      </c>
      <c r="W765" s="2">
        <v>10</v>
      </c>
      <c r="X765" s="2" t="s">
        <v>97</v>
      </c>
      <c r="Y765" s="6" t="str">
        <f>VLOOKUP(X765,Spp!A:B,2,FALSE)</f>
        <v>Plagiotremus azaleus</v>
      </c>
      <c r="Z765" s="7">
        <f t="shared" si="77"/>
        <v>3</v>
      </c>
      <c r="AB765" s="2">
        <v>3</v>
      </c>
      <c r="AU765" s="2">
        <f>VLOOKUP(Y765,Spp!B:C,2,FALSE)</f>
        <v>4.5999999999999999E-3</v>
      </c>
      <c r="AV765" s="2">
        <f>VLOOKUP(Y765,Spp!B:D,3,FALSE)</f>
        <v>3.1387999999999998</v>
      </c>
      <c r="AW765" s="2">
        <f t="shared" si="78"/>
        <v>7.7005435252179124</v>
      </c>
      <c r="AX765" s="2">
        <f t="shared" si="79"/>
        <v>0.15401087050435824</v>
      </c>
      <c r="AY765" s="2">
        <f t="shared" si="80"/>
        <v>1.5401087050435824</v>
      </c>
      <c r="AZ765" s="2">
        <f t="shared" si="81"/>
        <v>1.5401087050435824E-3</v>
      </c>
      <c r="BA765" s="2">
        <f t="shared" si="82"/>
        <v>0.3</v>
      </c>
      <c r="BB765" s="2">
        <f t="shared" si="83"/>
        <v>0.06</v>
      </c>
      <c r="BC765" s="2">
        <f>VLOOKUP(Y765,Spp!B:H,7,FALSE)</f>
        <v>4</v>
      </c>
      <c r="BD765" s="5" t="str">
        <f>VLOOKUP(Y765,GFQuimbayo!B:C,2,FALSE)</f>
        <v>PS</v>
      </c>
      <c r="BE765" s="5" t="str">
        <f>VLOOKUP(BD765,GFQuimbayo!E:F,2,FALSE)</f>
        <v>Piscivores</v>
      </c>
      <c r="BF765" s="2" t="str">
        <f>VLOOKUP(Y765,Spp!B:L,11,FALSE)</f>
        <v>LC</v>
      </c>
    </row>
    <row r="766" spans="1:58">
      <c r="A766" s="2" t="s">
        <v>40</v>
      </c>
      <c r="B766" s="2" t="s">
        <v>41</v>
      </c>
      <c r="C766" s="2" t="s">
        <v>42</v>
      </c>
      <c r="D766" s="2" t="s">
        <v>42</v>
      </c>
      <c r="E766" s="2" t="s">
        <v>1483</v>
      </c>
      <c r="F766" s="2" t="s">
        <v>245</v>
      </c>
      <c r="G766" s="22" t="s">
        <v>1482</v>
      </c>
      <c r="H766" s="22">
        <v>2</v>
      </c>
      <c r="I766" s="2">
        <v>2</v>
      </c>
      <c r="K766" s="2">
        <v>50</v>
      </c>
      <c r="L766" s="11">
        <v>42402</v>
      </c>
      <c r="M766" s="2">
        <v>2016</v>
      </c>
      <c r="N766" s="2" t="s">
        <v>517</v>
      </c>
      <c r="O766" s="2" t="s">
        <v>136</v>
      </c>
      <c r="P766" s="11">
        <v>42074</v>
      </c>
      <c r="Q766" s="9">
        <v>4.5999999999999996</v>
      </c>
      <c r="R766" s="2" t="s">
        <v>249</v>
      </c>
      <c r="S766" s="22" t="s">
        <v>516</v>
      </c>
      <c r="T766" s="4" t="s">
        <v>516</v>
      </c>
      <c r="U766" s="4" t="s">
        <v>516</v>
      </c>
      <c r="V766" s="4" t="s">
        <v>516</v>
      </c>
      <c r="W766" s="2">
        <v>10</v>
      </c>
      <c r="X766" s="2" t="s">
        <v>107</v>
      </c>
      <c r="Y766" s="6" t="str">
        <f>VLOOKUP(X766,Spp!A:B,2,FALSE)</f>
        <v>Thalassoma lucasanum</v>
      </c>
      <c r="Z766" s="7">
        <f t="shared" si="77"/>
        <v>35</v>
      </c>
      <c r="AB766" s="2">
        <v>31</v>
      </c>
      <c r="AC766" s="2">
        <v>4</v>
      </c>
      <c r="AU766" s="2">
        <f>VLOOKUP(Y766,Spp!B:C,2,FALSE)</f>
        <v>1.261E-2</v>
      </c>
      <c r="AV766" s="2">
        <f>VLOOKUP(Y766,Spp!B:D,3,FALSE)</f>
        <v>2.8782999999999999</v>
      </c>
      <c r="AW766" s="2">
        <f t="shared" si="78"/>
        <v>201.49771911175577</v>
      </c>
      <c r="AX766" s="2">
        <f t="shared" si="79"/>
        <v>4.0299543822351156</v>
      </c>
      <c r="AY766" s="2">
        <f t="shared" si="80"/>
        <v>40.299543822351154</v>
      </c>
      <c r="AZ766" s="2">
        <f t="shared" si="81"/>
        <v>4.0299543822351153E-2</v>
      </c>
      <c r="BA766" s="2">
        <f t="shared" si="82"/>
        <v>3.5</v>
      </c>
      <c r="BB766" s="2">
        <f t="shared" si="83"/>
        <v>0.7</v>
      </c>
      <c r="BC766" s="2">
        <f>VLOOKUP(Y766,Spp!B:H,7,FALSE)</f>
        <v>3.5</v>
      </c>
      <c r="BD766" s="5" t="str">
        <f>VLOOKUP(Y766,GFQuimbayo!B:C,2,FALSE)</f>
        <v>IN</v>
      </c>
      <c r="BE766" s="5" t="str">
        <f>VLOOKUP(BD766,GFQuimbayo!E:F,2,FALSE)</f>
        <v>Invertebrivores</v>
      </c>
      <c r="BF766" s="2" t="str">
        <f>VLOOKUP(Y766,Spp!B:L,11,FALSE)</f>
        <v>LC</v>
      </c>
    </row>
    <row r="767" spans="1:58">
      <c r="A767" s="2" t="s">
        <v>40</v>
      </c>
      <c r="B767" s="2" t="s">
        <v>41</v>
      </c>
      <c r="C767" s="2" t="s">
        <v>42</v>
      </c>
      <c r="D767" s="2" t="s">
        <v>42</v>
      </c>
      <c r="E767" s="2" t="s">
        <v>1483</v>
      </c>
      <c r="F767" s="2" t="s">
        <v>245</v>
      </c>
      <c r="G767" s="22" t="s">
        <v>1482</v>
      </c>
      <c r="H767" s="22">
        <v>2</v>
      </c>
      <c r="I767" s="2">
        <v>2</v>
      </c>
      <c r="K767" s="2">
        <v>50</v>
      </c>
      <c r="L767" s="11">
        <v>42402</v>
      </c>
      <c r="M767" s="2">
        <v>2016</v>
      </c>
      <c r="N767" s="2" t="s">
        <v>517</v>
      </c>
      <c r="O767" s="2" t="s">
        <v>136</v>
      </c>
      <c r="P767" s="11">
        <v>42074</v>
      </c>
      <c r="Q767" s="9">
        <v>4.5999999999999996</v>
      </c>
      <c r="R767" s="2" t="s">
        <v>249</v>
      </c>
      <c r="S767" s="22" t="s">
        <v>516</v>
      </c>
      <c r="T767" s="4" t="s">
        <v>516</v>
      </c>
      <c r="U767" s="4" t="s">
        <v>516</v>
      </c>
      <c r="V767" s="4" t="s">
        <v>516</v>
      </c>
      <c r="W767" s="2">
        <v>10</v>
      </c>
      <c r="X767" s="2" t="s">
        <v>72</v>
      </c>
      <c r="Y767" s="6" t="str">
        <f>VLOOKUP(X767,Spp!A:B,2,FALSE)</f>
        <v>Scarus ghobban</v>
      </c>
      <c r="Z767" s="7">
        <f t="shared" si="77"/>
        <v>21</v>
      </c>
      <c r="AB767" s="2">
        <v>15</v>
      </c>
      <c r="AC767" s="2">
        <v>6</v>
      </c>
      <c r="AU767" s="2">
        <f>VLOOKUP(Y767,Spp!B:C,2,FALSE)</f>
        <v>2.3300000000000001E-2</v>
      </c>
      <c r="AV767" s="2">
        <f>VLOOKUP(Y767,Spp!B:D,3,FALSE)</f>
        <v>2.919</v>
      </c>
      <c r="AW767" s="2">
        <f t="shared" si="78"/>
        <v>347.77174479567014</v>
      </c>
      <c r="AX767" s="2">
        <f t="shared" si="79"/>
        <v>6.9554348959134025</v>
      </c>
      <c r="AY767" s="2">
        <f t="shared" si="80"/>
        <v>69.554348959134018</v>
      </c>
      <c r="AZ767" s="2">
        <f t="shared" si="81"/>
        <v>6.9554348959134024E-2</v>
      </c>
      <c r="BA767" s="2">
        <f t="shared" si="82"/>
        <v>2.1</v>
      </c>
      <c r="BB767" s="2">
        <f t="shared" si="83"/>
        <v>0.42</v>
      </c>
      <c r="BC767" s="2">
        <f>VLOOKUP(Y767,Spp!B:H,7,FALSE)</f>
        <v>2</v>
      </c>
      <c r="BD767" s="5" t="str">
        <f>VLOOKUP(Y767,GFQuimbayo!B:C,2,FALSE)</f>
        <v>HM</v>
      </c>
      <c r="BE767" s="5" t="str">
        <f>VLOOKUP(BD767,GFQuimbayo!E:F,2,FALSE)</f>
        <v>Macroalgae feeders</v>
      </c>
      <c r="BF767" s="2" t="str">
        <f>VLOOKUP(Y767,Spp!B:L,11,FALSE)</f>
        <v>LC</v>
      </c>
    </row>
    <row r="768" spans="1:58">
      <c r="A768" s="2" t="s">
        <v>40</v>
      </c>
      <c r="B768" s="2" t="s">
        <v>41</v>
      </c>
      <c r="C768" s="2" t="s">
        <v>42</v>
      </c>
      <c r="D768" s="2" t="s">
        <v>42</v>
      </c>
      <c r="E768" s="2" t="s">
        <v>1483</v>
      </c>
      <c r="F768" s="2" t="s">
        <v>245</v>
      </c>
      <c r="G768" s="22" t="s">
        <v>1482</v>
      </c>
      <c r="H768" s="22">
        <v>2</v>
      </c>
      <c r="I768" s="2">
        <v>2</v>
      </c>
      <c r="K768" s="2">
        <v>50</v>
      </c>
      <c r="L768" s="11">
        <v>42402</v>
      </c>
      <c r="M768" s="2">
        <v>2016</v>
      </c>
      <c r="N768" s="2" t="s">
        <v>517</v>
      </c>
      <c r="O768" s="2" t="s">
        <v>136</v>
      </c>
      <c r="P768" s="11">
        <v>42074</v>
      </c>
      <c r="Q768" s="9">
        <v>4.5999999999999996</v>
      </c>
      <c r="R768" s="2" t="s">
        <v>249</v>
      </c>
      <c r="S768" s="22" t="s">
        <v>516</v>
      </c>
      <c r="T768" s="4" t="s">
        <v>516</v>
      </c>
      <c r="U768" s="4" t="s">
        <v>516</v>
      </c>
      <c r="V768" s="4" t="s">
        <v>516</v>
      </c>
      <c r="W768" s="2">
        <v>10</v>
      </c>
      <c r="X768" s="2" t="s">
        <v>87</v>
      </c>
      <c r="Y768" s="6" t="str">
        <f>VLOOKUP(X768,Spp!A:B,2,FALSE)</f>
        <v>Stegastes acapulcoensis</v>
      </c>
      <c r="Z768" s="7">
        <f t="shared" si="77"/>
        <v>10</v>
      </c>
      <c r="AC768" s="2">
        <v>10</v>
      </c>
      <c r="AU768" s="2">
        <f>VLOOKUP(Y768,Spp!B:C,2,FALSE)</f>
        <v>3.49E-2</v>
      </c>
      <c r="AV768" s="2">
        <f>VLOOKUP(Y768,Spp!B:D,3,FALSE)</f>
        <v>2.9108999999999998</v>
      </c>
      <c r="AW768" s="2">
        <f t="shared" si="78"/>
        <v>544.27800446337631</v>
      </c>
      <c r="AX768" s="2">
        <f t="shared" si="79"/>
        <v>10.885560089267527</v>
      </c>
      <c r="AY768" s="2">
        <f t="shared" si="80"/>
        <v>108.85560089267527</v>
      </c>
      <c r="AZ768" s="2">
        <f t="shared" si="81"/>
        <v>0.10885560089267526</v>
      </c>
      <c r="BA768" s="2">
        <f t="shared" si="82"/>
        <v>1</v>
      </c>
      <c r="BB768" s="2">
        <f t="shared" si="83"/>
        <v>0.2</v>
      </c>
      <c r="BC768" s="2">
        <f>VLOOKUP(Y768,Spp!B:H,7,FALSE)</f>
        <v>2</v>
      </c>
      <c r="BD768" s="5" t="str">
        <f>VLOOKUP(Y768,GFQuimbayo!B:C,2,FALSE)</f>
        <v>HD</v>
      </c>
      <c r="BE768" s="5" t="str">
        <f>VLOOKUP(BD768,GFQuimbayo!E:F,2,FALSE)</f>
        <v>Detritivores</v>
      </c>
      <c r="BF768" s="2" t="str">
        <f>VLOOKUP(Y768,Spp!B:L,11,FALSE)</f>
        <v>LC</v>
      </c>
    </row>
    <row r="769" spans="1:58">
      <c r="A769" s="2" t="s">
        <v>40</v>
      </c>
      <c r="B769" s="2" t="s">
        <v>41</v>
      </c>
      <c r="C769" s="2" t="s">
        <v>42</v>
      </c>
      <c r="D769" s="2" t="s">
        <v>42</v>
      </c>
      <c r="E769" s="2" t="s">
        <v>1483</v>
      </c>
      <c r="F769" s="2" t="s">
        <v>245</v>
      </c>
      <c r="G769" s="22" t="s">
        <v>1482</v>
      </c>
      <c r="H769" s="22">
        <v>2</v>
      </c>
      <c r="I769" s="2">
        <v>2</v>
      </c>
      <c r="K769" s="2">
        <v>50</v>
      </c>
      <c r="L769" s="11">
        <v>42402</v>
      </c>
      <c r="M769" s="2">
        <v>2016</v>
      </c>
      <c r="N769" s="2" t="s">
        <v>517</v>
      </c>
      <c r="O769" s="2" t="s">
        <v>136</v>
      </c>
      <c r="P769" s="11">
        <v>42074</v>
      </c>
      <c r="Q769" s="9">
        <v>4.5999999999999996</v>
      </c>
      <c r="R769" s="2" t="s">
        <v>249</v>
      </c>
      <c r="S769" s="22" t="s">
        <v>516</v>
      </c>
      <c r="T769" s="4" t="s">
        <v>516</v>
      </c>
      <c r="U769" s="4" t="s">
        <v>516</v>
      </c>
      <c r="V769" s="4" t="s">
        <v>516</v>
      </c>
      <c r="W769" s="2">
        <v>10</v>
      </c>
      <c r="X769" s="2" t="s">
        <v>80</v>
      </c>
      <c r="Y769" s="6" t="str">
        <f>VLOOKUP(X769,Spp!A:B,2,FALSE)</f>
        <v>Sufflamen verres</v>
      </c>
      <c r="Z769" s="7">
        <f t="shared" si="77"/>
        <v>1</v>
      </c>
      <c r="AC769" s="2">
        <v>1</v>
      </c>
      <c r="AU769" s="2">
        <f>VLOOKUP(Y769,Spp!B:C,2,FALSE)</f>
        <v>2.4899999999999999E-2</v>
      </c>
      <c r="AV769" s="2">
        <f>VLOOKUP(Y769,Spp!B:D,3,FALSE)</f>
        <v>3.0129999999999999</v>
      </c>
      <c r="AW769" s="2">
        <f t="shared" si="78"/>
        <v>50.256150114544802</v>
      </c>
      <c r="AX769" s="2">
        <f t="shared" si="79"/>
        <v>1.0051230022908961</v>
      </c>
      <c r="AY769" s="2">
        <f t="shared" si="80"/>
        <v>10.05123002290896</v>
      </c>
      <c r="AZ769" s="2">
        <f t="shared" si="81"/>
        <v>1.0051230022908961E-2</v>
      </c>
      <c r="BA769" s="2">
        <f t="shared" si="82"/>
        <v>0.1</v>
      </c>
      <c r="BB769" s="2">
        <f t="shared" si="83"/>
        <v>0.02</v>
      </c>
      <c r="BC769" s="2">
        <f>VLOOKUP(Y769,Spp!B:H,7,FALSE)</f>
        <v>3.3</v>
      </c>
      <c r="BD769" s="5" t="str">
        <f>VLOOKUP(Y769,GFQuimbayo!B:C,2,FALSE)</f>
        <v>IN</v>
      </c>
      <c r="BE769" s="5" t="str">
        <f>VLOOKUP(BD769,GFQuimbayo!E:F,2,FALSE)</f>
        <v>Invertebrivores</v>
      </c>
      <c r="BF769" s="2" t="str">
        <f>VLOOKUP(Y769,Spp!B:L,11,FALSE)</f>
        <v>LC</v>
      </c>
    </row>
    <row r="770" spans="1:58">
      <c r="A770" s="2" t="s">
        <v>40</v>
      </c>
      <c r="B770" s="2" t="s">
        <v>41</v>
      </c>
      <c r="C770" s="2" t="s">
        <v>42</v>
      </c>
      <c r="D770" s="2" t="s">
        <v>42</v>
      </c>
      <c r="E770" s="2" t="s">
        <v>1483</v>
      </c>
      <c r="F770" s="2" t="s">
        <v>245</v>
      </c>
      <c r="G770" s="22" t="s">
        <v>1482</v>
      </c>
      <c r="H770" s="22">
        <v>2</v>
      </c>
      <c r="I770" s="2">
        <v>2</v>
      </c>
      <c r="K770" s="2">
        <v>50</v>
      </c>
      <c r="L770" s="11">
        <v>42402</v>
      </c>
      <c r="M770" s="2">
        <v>2016</v>
      </c>
      <c r="N770" s="2" t="s">
        <v>517</v>
      </c>
      <c r="O770" s="2" t="s">
        <v>136</v>
      </c>
      <c r="P770" s="11">
        <v>42074</v>
      </c>
      <c r="Q770" s="9">
        <v>4.5999999999999996</v>
      </c>
      <c r="R770" s="2" t="s">
        <v>249</v>
      </c>
      <c r="S770" s="22" t="s">
        <v>516</v>
      </c>
      <c r="T770" s="4" t="s">
        <v>516</v>
      </c>
      <c r="U770" s="4" t="s">
        <v>516</v>
      </c>
      <c r="V770" s="4" t="s">
        <v>516</v>
      </c>
      <c r="W770" s="2">
        <v>10</v>
      </c>
      <c r="X770" s="2" t="s">
        <v>45</v>
      </c>
      <c r="Y770" s="6" t="str">
        <f>VLOOKUP(X770,Spp!A:B,2,FALSE)</f>
        <v>Canthigaster punctatissima</v>
      </c>
      <c r="Z770" s="7">
        <f t="shared" si="77"/>
        <v>2</v>
      </c>
      <c r="AA770" s="2">
        <v>2</v>
      </c>
      <c r="AU770" s="2">
        <f>VLOOKUP(Y770,Spp!B:C,2,FALSE)</f>
        <v>1.9699999999999999E-2</v>
      </c>
      <c r="AV770" s="2">
        <f>VLOOKUP(Y770,Spp!B:D,3,FALSE)</f>
        <v>2.9174000000000002</v>
      </c>
      <c r="AW770" s="2">
        <f t="shared" si="78"/>
        <v>0.57075063471067744</v>
      </c>
      <c r="AX770" s="2">
        <f t="shared" si="79"/>
        <v>1.1415012694213548E-2</v>
      </c>
      <c r="AY770" s="2">
        <f t="shared" si="80"/>
        <v>0.11415012694213549</v>
      </c>
      <c r="AZ770" s="2">
        <f t="shared" si="81"/>
        <v>1.1415012694213548E-4</v>
      </c>
      <c r="BA770" s="2">
        <f t="shared" si="82"/>
        <v>0.2</v>
      </c>
      <c r="BB770" s="2">
        <f t="shared" si="83"/>
        <v>0.04</v>
      </c>
      <c r="BC770" s="2">
        <f>VLOOKUP(Y770,Spp!B:H,7,FALSE)</f>
        <v>3</v>
      </c>
      <c r="BD770" s="5" t="str">
        <f>VLOOKUP(Y770,GFQuimbayo!B:C,2,FALSE)</f>
        <v>IN</v>
      </c>
      <c r="BE770" s="5" t="str">
        <f>VLOOKUP(BD770,GFQuimbayo!E:F,2,FALSE)</f>
        <v>Invertebrivores</v>
      </c>
      <c r="BF770" s="2" t="str">
        <f>VLOOKUP(Y770,Spp!B:L,11,FALSE)</f>
        <v>LC</v>
      </c>
    </row>
    <row r="771" spans="1:58">
      <c r="A771" s="2" t="s">
        <v>40</v>
      </c>
      <c r="B771" s="2" t="s">
        <v>41</v>
      </c>
      <c r="C771" s="2" t="s">
        <v>42</v>
      </c>
      <c r="D771" s="2" t="s">
        <v>42</v>
      </c>
      <c r="E771" s="2" t="s">
        <v>1483</v>
      </c>
      <c r="F771" s="2" t="s">
        <v>245</v>
      </c>
      <c r="G771" s="22" t="s">
        <v>1482</v>
      </c>
      <c r="H771" s="22">
        <v>3</v>
      </c>
      <c r="I771" s="2">
        <v>3</v>
      </c>
      <c r="K771" s="2">
        <v>50</v>
      </c>
      <c r="L771" s="11">
        <v>42402</v>
      </c>
      <c r="M771" s="2">
        <v>2016</v>
      </c>
      <c r="N771" s="2" t="s">
        <v>517</v>
      </c>
      <c r="O771" s="2" t="s">
        <v>136</v>
      </c>
      <c r="P771" s="11">
        <v>42074</v>
      </c>
      <c r="Q771" s="9">
        <v>3.1</v>
      </c>
      <c r="R771" s="2" t="s">
        <v>249</v>
      </c>
      <c r="S771" s="22" t="s">
        <v>516</v>
      </c>
      <c r="T771" s="4" t="s">
        <v>516</v>
      </c>
      <c r="U771" s="4" t="s">
        <v>516</v>
      </c>
      <c r="V771" s="4" t="s">
        <v>516</v>
      </c>
      <c r="W771" s="2">
        <v>10</v>
      </c>
      <c r="X771" s="2" t="s">
        <v>72</v>
      </c>
      <c r="Y771" s="6" t="str">
        <f>VLOOKUP(X771,Spp!A:B,2,FALSE)</f>
        <v>Scarus ghobban</v>
      </c>
      <c r="Z771" s="7">
        <f t="shared" ref="Z771:Z834" si="84">SUM(AA771:AT771)</f>
        <v>50</v>
      </c>
      <c r="AB771" s="2">
        <v>50</v>
      </c>
      <c r="AU771" s="2">
        <f>VLOOKUP(Y771,Spp!B:C,2,FALSE)</f>
        <v>2.3300000000000001E-2</v>
      </c>
      <c r="AV771" s="2">
        <f>VLOOKUP(Y771,Spp!B:D,3,FALSE)</f>
        <v>2.919</v>
      </c>
      <c r="AW771" s="2">
        <f t="shared" si="78"/>
        <v>417.4743077109822</v>
      </c>
      <c r="AX771" s="2">
        <f t="shared" si="79"/>
        <v>8.3494861542196439</v>
      </c>
      <c r="AY771" s="2">
        <f t="shared" si="80"/>
        <v>83.494861542196446</v>
      </c>
      <c r="AZ771" s="2">
        <f t="shared" si="81"/>
        <v>8.3494861542196444E-2</v>
      </c>
      <c r="BA771" s="2">
        <f t="shared" si="82"/>
        <v>5</v>
      </c>
      <c r="BB771" s="2">
        <f t="shared" si="83"/>
        <v>1</v>
      </c>
      <c r="BC771" s="2">
        <f>VLOOKUP(Y771,Spp!B:H,7,FALSE)</f>
        <v>2</v>
      </c>
      <c r="BD771" s="5" t="str">
        <f>VLOOKUP(Y771,GFQuimbayo!B:C,2,FALSE)</f>
        <v>HM</v>
      </c>
      <c r="BE771" s="5" t="str">
        <f>VLOOKUP(BD771,GFQuimbayo!E:F,2,FALSE)</f>
        <v>Macroalgae feeders</v>
      </c>
      <c r="BF771" s="2" t="str">
        <f>VLOOKUP(Y771,Spp!B:L,11,FALSE)</f>
        <v>LC</v>
      </c>
    </row>
    <row r="772" spans="1:58">
      <c r="A772" s="2" t="s">
        <v>40</v>
      </c>
      <c r="B772" s="2" t="s">
        <v>41</v>
      </c>
      <c r="C772" s="2" t="s">
        <v>42</v>
      </c>
      <c r="D772" s="2" t="s">
        <v>42</v>
      </c>
      <c r="E772" s="2" t="s">
        <v>1483</v>
      </c>
      <c r="F772" s="2" t="s">
        <v>245</v>
      </c>
      <c r="G772" s="22" t="s">
        <v>1482</v>
      </c>
      <c r="H772" s="22">
        <v>3</v>
      </c>
      <c r="I772" s="2">
        <v>3</v>
      </c>
      <c r="K772" s="2">
        <v>50</v>
      </c>
      <c r="L772" s="11">
        <v>42402</v>
      </c>
      <c r="M772" s="2">
        <v>2016</v>
      </c>
      <c r="N772" s="2" t="s">
        <v>517</v>
      </c>
      <c r="O772" s="2" t="s">
        <v>136</v>
      </c>
      <c r="P772" s="11">
        <v>42074</v>
      </c>
      <c r="Q772" s="9">
        <v>3.1</v>
      </c>
      <c r="R772" s="2" t="s">
        <v>249</v>
      </c>
      <c r="S772" s="22" t="s">
        <v>516</v>
      </c>
      <c r="T772" s="4" t="s">
        <v>516</v>
      </c>
      <c r="U772" s="4" t="s">
        <v>516</v>
      </c>
      <c r="V772" s="4" t="s">
        <v>516</v>
      </c>
      <c r="W772" s="2">
        <v>10</v>
      </c>
      <c r="X772" s="2" t="s">
        <v>45</v>
      </c>
      <c r="Y772" s="6" t="str">
        <f>VLOOKUP(X772,Spp!A:B,2,FALSE)</f>
        <v>Canthigaster punctatissima</v>
      </c>
      <c r="Z772" s="7">
        <f t="shared" si="84"/>
        <v>3</v>
      </c>
      <c r="AA772" s="2">
        <v>2</v>
      </c>
      <c r="AB772" s="2">
        <v>1</v>
      </c>
      <c r="AU772" s="2">
        <f>VLOOKUP(Y772,Spp!B:C,2,FALSE)</f>
        <v>1.9699999999999999E-2</v>
      </c>
      <c r="AV772" s="2">
        <f>VLOOKUP(Y772,Spp!B:D,3,FALSE)</f>
        <v>2.9174000000000002</v>
      </c>
      <c r="AW772" s="2">
        <f t="shared" ref="AW772:AW835" si="85">((AU772*$AA$2^AV772)*AA772)+((AU772*$AB$2^AV772)*AB772)+((AU772*$AC$2^AV772)*AC772)+((AU772*$AD$2^AV772)*AD772)+((AU772*$AE$2^AV772)*AE772)+((AU772*$AF$2^AV772)*AF772)+((AU772*$AG$2^AV772)*AG772)+((AU772*$AH$2^AV772)*AH772)+((AU772*$AI$2^AV772)*AI772)+((AU772*$AJ$2^AV772)*AJ772)+((AU772*$AK$2^AV772)*AK772)+((AU772*$AL$2^AV772)*AL772)+((AU772*$AM$2^AV772)*AM772)+((AU772*$AN$2^AV772)*AN772)+((AU772*$AO$2^AV772)*AO772)+((AU772*$AP$2^AV772)*AP772)+((AU772*$AQ$2^AV772)*AQ772)+((AU772*$AR$2^AV772)*AR772)+((AU772*$AS$2^AV772)*AS772)+((AU772*$AT$2^AV772)*AT772)</f>
        <v>7.6074655428161888</v>
      </c>
      <c r="AX772" s="2">
        <f t="shared" ref="AX772:AX835" si="86">AW772/K772</f>
        <v>0.15214931085632377</v>
      </c>
      <c r="AY772" s="2">
        <f t="shared" ref="AY772:AY835" si="87">AX772*10</f>
        <v>1.5214931085632377</v>
      </c>
      <c r="AZ772" s="2">
        <f t="shared" ref="AZ772:AZ835" si="88">AY772/1000</f>
        <v>1.5214931085632377E-3</v>
      </c>
      <c r="BA772" s="2">
        <f t="shared" ref="BA772:BA835" si="89">Z772/W772</f>
        <v>0.3</v>
      </c>
      <c r="BB772" s="2">
        <f t="shared" si="83"/>
        <v>0.06</v>
      </c>
      <c r="BC772" s="2">
        <f>VLOOKUP(Y772,Spp!B:H,7,FALSE)</f>
        <v>3</v>
      </c>
      <c r="BD772" s="5" t="str">
        <f>VLOOKUP(Y772,GFQuimbayo!B:C,2,FALSE)</f>
        <v>IN</v>
      </c>
      <c r="BE772" s="5" t="str">
        <f>VLOOKUP(BD772,GFQuimbayo!E:F,2,FALSE)</f>
        <v>Invertebrivores</v>
      </c>
      <c r="BF772" s="2" t="str">
        <f>VLOOKUP(Y772,Spp!B:L,11,FALSE)</f>
        <v>LC</v>
      </c>
    </row>
    <row r="773" spans="1:58">
      <c r="A773" s="2" t="s">
        <v>40</v>
      </c>
      <c r="B773" s="2" t="s">
        <v>41</v>
      </c>
      <c r="C773" s="2" t="s">
        <v>42</v>
      </c>
      <c r="D773" s="2" t="s">
        <v>42</v>
      </c>
      <c r="E773" s="2" t="s">
        <v>1483</v>
      </c>
      <c r="F773" s="2" t="s">
        <v>245</v>
      </c>
      <c r="G773" s="22" t="s">
        <v>1482</v>
      </c>
      <c r="H773" s="22">
        <v>3</v>
      </c>
      <c r="I773" s="2">
        <v>3</v>
      </c>
      <c r="K773" s="2">
        <v>50</v>
      </c>
      <c r="L773" s="11">
        <v>42402</v>
      </c>
      <c r="M773" s="2">
        <v>2016</v>
      </c>
      <c r="N773" s="2" t="s">
        <v>517</v>
      </c>
      <c r="O773" s="2" t="s">
        <v>136</v>
      </c>
      <c r="P773" s="11">
        <v>42074</v>
      </c>
      <c r="Q773" s="9">
        <v>3.1</v>
      </c>
      <c r="R773" s="2" t="s">
        <v>249</v>
      </c>
      <c r="S773" s="22" t="s">
        <v>516</v>
      </c>
      <c r="T773" s="4" t="s">
        <v>516</v>
      </c>
      <c r="U773" s="4" t="s">
        <v>516</v>
      </c>
      <c r="V773" s="4" t="s">
        <v>516</v>
      </c>
      <c r="W773" s="2">
        <v>10</v>
      </c>
      <c r="X773" s="2" t="s">
        <v>87</v>
      </c>
      <c r="Y773" s="6" t="str">
        <f>VLOOKUP(X773,Spp!A:B,2,FALSE)</f>
        <v>Stegastes acapulcoensis</v>
      </c>
      <c r="Z773" s="7">
        <f t="shared" si="84"/>
        <v>8</v>
      </c>
      <c r="AC773" s="2">
        <v>8</v>
      </c>
      <c r="AU773" s="2">
        <f>VLOOKUP(Y773,Spp!B:C,2,FALSE)</f>
        <v>3.49E-2</v>
      </c>
      <c r="AV773" s="2">
        <f>VLOOKUP(Y773,Spp!B:D,3,FALSE)</f>
        <v>2.9108999999999998</v>
      </c>
      <c r="AW773" s="2">
        <f t="shared" si="85"/>
        <v>435.42240357070102</v>
      </c>
      <c r="AX773" s="2">
        <f t="shared" si="86"/>
        <v>8.7084480714140202</v>
      </c>
      <c r="AY773" s="2">
        <f t="shared" si="87"/>
        <v>87.084480714140199</v>
      </c>
      <c r="AZ773" s="2">
        <f t="shared" si="88"/>
        <v>8.7084480714140197E-2</v>
      </c>
      <c r="BA773" s="2">
        <f t="shared" si="89"/>
        <v>0.8</v>
      </c>
      <c r="BB773" s="2">
        <f t="shared" si="83"/>
        <v>0.16</v>
      </c>
      <c r="BC773" s="2">
        <f>VLOOKUP(Y773,Spp!B:H,7,FALSE)</f>
        <v>2</v>
      </c>
      <c r="BD773" s="5" t="str">
        <f>VLOOKUP(Y773,GFQuimbayo!B:C,2,FALSE)</f>
        <v>HD</v>
      </c>
      <c r="BE773" s="5" t="str">
        <f>VLOOKUP(BD773,GFQuimbayo!E:F,2,FALSE)</f>
        <v>Detritivores</v>
      </c>
      <c r="BF773" s="2" t="str">
        <f>VLOOKUP(Y773,Spp!B:L,11,FALSE)</f>
        <v>LC</v>
      </c>
    </row>
    <row r="774" spans="1:58">
      <c r="A774" s="2" t="s">
        <v>40</v>
      </c>
      <c r="B774" s="2" t="s">
        <v>41</v>
      </c>
      <c r="C774" s="2" t="s">
        <v>42</v>
      </c>
      <c r="D774" s="2" t="s">
        <v>42</v>
      </c>
      <c r="E774" s="2" t="s">
        <v>1483</v>
      </c>
      <c r="F774" s="2" t="s">
        <v>245</v>
      </c>
      <c r="G774" s="22" t="s">
        <v>1482</v>
      </c>
      <c r="H774" s="22">
        <v>3</v>
      </c>
      <c r="I774" s="2">
        <v>3</v>
      </c>
      <c r="K774" s="2">
        <v>50</v>
      </c>
      <c r="L774" s="11">
        <v>42402</v>
      </c>
      <c r="M774" s="2">
        <v>2016</v>
      </c>
      <c r="N774" s="2" t="s">
        <v>517</v>
      </c>
      <c r="O774" s="2" t="s">
        <v>136</v>
      </c>
      <c r="P774" s="11">
        <v>42074</v>
      </c>
      <c r="Q774" s="9">
        <v>3.1</v>
      </c>
      <c r="R774" s="2" t="s">
        <v>249</v>
      </c>
      <c r="S774" s="22" t="s">
        <v>516</v>
      </c>
      <c r="T774" s="4" t="s">
        <v>516</v>
      </c>
      <c r="U774" s="4" t="s">
        <v>516</v>
      </c>
      <c r="V774" s="4" t="s">
        <v>516</v>
      </c>
      <c r="W774" s="2">
        <v>10</v>
      </c>
      <c r="X774" s="2" t="s">
        <v>85</v>
      </c>
      <c r="Y774" s="6" t="str">
        <f>VLOOKUP(X774,Spp!A:B,2,FALSE)</f>
        <v>Sargocentron suborbitalis</v>
      </c>
      <c r="Z774" s="7">
        <f t="shared" si="84"/>
        <v>2</v>
      </c>
      <c r="AC774" s="2">
        <v>2</v>
      </c>
      <c r="AU774" s="2">
        <f>VLOOKUP(Y774,Spp!B:C,2,FALSE)</f>
        <v>2.3199999999999998E-2</v>
      </c>
      <c r="AV774" s="2">
        <f>VLOOKUP(Y774,Spp!B:D,3,FALSE)</f>
        <v>2.9554</v>
      </c>
      <c r="AW774" s="2">
        <f t="shared" si="85"/>
        <v>80.970315778811653</v>
      </c>
      <c r="AX774" s="2">
        <f t="shared" si="86"/>
        <v>1.619406315576233</v>
      </c>
      <c r="AY774" s="2">
        <f t="shared" si="87"/>
        <v>16.194063155762329</v>
      </c>
      <c r="AZ774" s="2">
        <f t="shared" si="88"/>
        <v>1.6194063155762328E-2</v>
      </c>
      <c r="BA774" s="2">
        <f t="shared" si="89"/>
        <v>0.2</v>
      </c>
      <c r="BB774" s="2">
        <f t="shared" si="83"/>
        <v>0.04</v>
      </c>
      <c r="BC774" s="2">
        <f>VLOOKUP(Y774,Spp!B:H,7,FALSE)</f>
        <v>3.5</v>
      </c>
      <c r="BD774" s="5" t="str">
        <f>VLOOKUP(Y774,GFQuimbayo!B:C,2,FALSE)</f>
        <v>IN</v>
      </c>
      <c r="BE774" s="5" t="str">
        <f>VLOOKUP(BD774,GFQuimbayo!E:F,2,FALSE)</f>
        <v>Invertebrivores</v>
      </c>
      <c r="BF774" s="2" t="str">
        <f>VLOOKUP(Y774,Spp!B:L,11,FALSE)</f>
        <v>LC</v>
      </c>
    </row>
    <row r="775" spans="1:58">
      <c r="A775" s="2" t="s">
        <v>40</v>
      </c>
      <c r="B775" s="2" t="s">
        <v>41</v>
      </c>
      <c r="C775" s="2" t="s">
        <v>42</v>
      </c>
      <c r="D775" s="2" t="s">
        <v>42</v>
      </c>
      <c r="E775" s="2" t="s">
        <v>1483</v>
      </c>
      <c r="F775" s="2" t="s">
        <v>245</v>
      </c>
      <c r="G775" s="22" t="s">
        <v>1482</v>
      </c>
      <c r="H775" s="22">
        <v>3</v>
      </c>
      <c r="I775" s="2">
        <v>3</v>
      </c>
      <c r="K775" s="2">
        <v>50</v>
      </c>
      <c r="L775" s="11">
        <v>42402</v>
      </c>
      <c r="M775" s="2">
        <v>2016</v>
      </c>
      <c r="N775" s="2" t="s">
        <v>517</v>
      </c>
      <c r="O775" s="2" t="s">
        <v>136</v>
      </c>
      <c r="P775" s="11">
        <v>42074</v>
      </c>
      <c r="Q775" s="9">
        <v>3.1</v>
      </c>
      <c r="R775" s="2" t="s">
        <v>249</v>
      </c>
      <c r="S775" s="22" t="s">
        <v>516</v>
      </c>
      <c r="T775" s="4" t="s">
        <v>516</v>
      </c>
      <c r="U775" s="4" t="s">
        <v>516</v>
      </c>
      <c r="V775" s="4" t="s">
        <v>516</v>
      </c>
      <c r="W775" s="2">
        <v>10</v>
      </c>
      <c r="X775" s="2" t="s">
        <v>80</v>
      </c>
      <c r="Y775" s="6" t="str">
        <f>VLOOKUP(X775,Spp!A:B,2,FALSE)</f>
        <v>Sufflamen verres</v>
      </c>
      <c r="Z775" s="7">
        <f t="shared" si="84"/>
        <v>2</v>
      </c>
      <c r="AB775" s="2">
        <v>1</v>
      </c>
      <c r="AC775" s="2">
        <v>1</v>
      </c>
      <c r="AU775" s="2">
        <f>VLOOKUP(Y775,Spp!B:C,2,FALSE)</f>
        <v>2.4899999999999999E-2</v>
      </c>
      <c r="AV775" s="2">
        <f>VLOOKUP(Y775,Spp!B:D,3,FALSE)</f>
        <v>3.0129999999999999</v>
      </c>
      <c r="AW775" s="2">
        <f t="shared" si="85"/>
        <v>61.039630027841177</v>
      </c>
      <c r="AX775" s="2">
        <f t="shared" si="86"/>
        <v>1.2207926005568235</v>
      </c>
      <c r="AY775" s="2">
        <f t="shared" si="87"/>
        <v>12.207926005568234</v>
      </c>
      <c r="AZ775" s="2">
        <f t="shared" si="88"/>
        <v>1.2207926005568234E-2</v>
      </c>
      <c r="BA775" s="2">
        <f t="shared" si="89"/>
        <v>0.2</v>
      </c>
      <c r="BB775" s="2">
        <f t="shared" si="83"/>
        <v>0.04</v>
      </c>
      <c r="BC775" s="2">
        <f>VLOOKUP(Y775,Spp!B:H,7,FALSE)</f>
        <v>3.3</v>
      </c>
      <c r="BD775" s="5" t="str">
        <f>VLOOKUP(Y775,GFQuimbayo!B:C,2,FALSE)</f>
        <v>IN</v>
      </c>
      <c r="BE775" s="5" t="str">
        <f>VLOOKUP(BD775,GFQuimbayo!E:F,2,FALSE)</f>
        <v>Invertebrivores</v>
      </c>
      <c r="BF775" s="2" t="str">
        <f>VLOOKUP(Y775,Spp!B:L,11,FALSE)</f>
        <v>LC</v>
      </c>
    </row>
    <row r="776" spans="1:58">
      <c r="A776" s="2" t="s">
        <v>40</v>
      </c>
      <c r="B776" s="2" t="s">
        <v>41</v>
      </c>
      <c r="C776" s="2" t="s">
        <v>42</v>
      </c>
      <c r="D776" s="2" t="s">
        <v>42</v>
      </c>
      <c r="E776" s="2" t="s">
        <v>1483</v>
      </c>
      <c r="F776" s="2" t="s">
        <v>245</v>
      </c>
      <c r="G776" s="22" t="s">
        <v>1482</v>
      </c>
      <c r="H776" s="22">
        <v>3</v>
      </c>
      <c r="I776" s="2">
        <v>3</v>
      </c>
      <c r="K776" s="2">
        <v>50</v>
      </c>
      <c r="L776" s="11">
        <v>42402</v>
      </c>
      <c r="M776" s="2">
        <v>2016</v>
      </c>
      <c r="N776" s="2" t="s">
        <v>517</v>
      </c>
      <c r="O776" s="2" t="s">
        <v>136</v>
      </c>
      <c r="P776" s="11">
        <v>42074</v>
      </c>
      <c r="Q776" s="9">
        <v>3.1</v>
      </c>
      <c r="R776" s="2" t="s">
        <v>249</v>
      </c>
      <c r="S776" s="22" t="s">
        <v>516</v>
      </c>
      <c r="T776" s="4" t="s">
        <v>516</v>
      </c>
      <c r="U776" s="4" t="s">
        <v>516</v>
      </c>
      <c r="V776" s="4" t="s">
        <v>516</v>
      </c>
      <c r="W776" s="2">
        <v>10</v>
      </c>
      <c r="X776" s="2" t="s">
        <v>107</v>
      </c>
      <c r="Y776" s="6" t="str">
        <f>VLOOKUP(X776,Spp!A:B,2,FALSE)</f>
        <v>Thalassoma lucasanum</v>
      </c>
      <c r="Z776" s="7">
        <f t="shared" si="84"/>
        <v>3</v>
      </c>
      <c r="AC776" s="2">
        <v>3</v>
      </c>
      <c r="AU776" s="2">
        <f>VLOOKUP(Y776,Spp!B:C,2,FALSE)</f>
        <v>1.261E-2</v>
      </c>
      <c r="AV776" s="2">
        <f>VLOOKUP(Y776,Spp!B:D,3,FALSE)</f>
        <v>2.8782999999999999</v>
      </c>
      <c r="AW776" s="2">
        <f t="shared" si="85"/>
        <v>54.334094246383316</v>
      </c>
      <c r="AX776" s="2">
        <f t="shared" si="86"/>
        <v>1.0866818849276663</v>
      </c>
      <c r="AY776" s="2">
        <f t="shared" si="87"/>
        <v>10.866818849276662</v>
      </c>
      <c r="AZ776" s="2">
        <f t="shared" si="88"/>
        <v>1.0866818849276661E-2</v>
      </c>
      <c r="BA776" s="2">
        <f t="shared" si="89"/>
        <v>0.3</v>
      </c>
      <c r="BB776" s="2">
        <f t="shared" si="83"/>
        <v>0.06</v>
      </c>
      <c r="BC776" s="2">
        <f>VLOOKUP(Y776,Spp!B:H,7,FALSE)</f>
        <v>3.5</v>
      </c>
      <c r="BD776" s="5" t="str">
        <f>VLOOKUP(Y776,GFQuimbayo!B:C,2,FALSE)</f>
        <v>IN</v>
      </c>
      <c r="BE776" s="5" t="str">
        <f>VLOOKUP(BD776,GFQuimbayo!E:F,2,FALSE)</f>
        <v>Invertebrivores</v>
      </c>
      <c r="BF776" s="2" t="str">
        <f>VLOOKUP(Y776,Spp!B:L,11,FALSE)</f>
        <v>LC</v>
      </c>
    </row>
    <row r="777" spans="1:58">
      <c r="A777" s="2" t="s">
        <v>40</v>
      </c>
      <c r="B777" s="2" t="s">
        <v>41</v>
      </c>
      <c r="C777" s="2" t="s">
        <v>42</v>
      </c>
      <c r="D777" s="2" t="s">
        <v>42</v>
      </c>
      <c r="E777" s="2" t="s">
        <v>1483</v>
      </c>
      <c r="F777" s="2" t="s">
        <v>246</v>
      </c>
      <c r="G777" s="22" t="s">
        <v>1482</v>
      </c>
      <c r="H777" s="22">
        <v>1</v>
      </c>
      <c r="I777" s="9">
        <v>4</v>
      </c>
      <c r="K777" s="2">
        <v>50</v>
      </c>
      <c r="L777" s="11">
        <v>42402</v>
      </c>
      <c r="M777" s="2">
        <v>2016</v>
      </c>
      <c r="N777" s="2" t="s">
        <v>517</v>
      </c>
      <c r="O777" s="2" t="s">
        <v>136</v>
      </c>
      <c r="P777" s="11">
        <v>42074</v>
      </c>
      <c r="Q777" s="9">
        <v>5</v>
      </c>
      <c r="R777" s="2" t="s">
        <v>249</v>
      </c>
      <c r="S777" s="22" t="s">
        <v>516</v>
      </c>
      <c r="T777" s="4" t="s">
        <v>516</v>
      </c>
      <c r="U777" s="4" t="s">
        <v>516</v>
      </c>
      <c r="V777" s="4" t="s">
        <v>516</v>
      </c>
      <c r="W777" s="2">
        <v>10</v>
      </c>
      <c r="X777" s="2" t="s">
        <v>107</v>
      </c>
      <c r="Y777" s="6" t="str">
        <f>VLOOKUP(X777,Spp!A:B,2,FALSE)</f>
        <v>Thalassoma lucasanum</v>
      </c>
      <c r="Z777" s="7">
        <f t="shared" si="84"/>
        <v>77</v>
      </c>
      <c r="AA777" s="2">
        <v>74</v>
      </c>
      <c r="AB777" s="2">
        <v>3</v>
      </c>
      <c r="AU777" s="2">
        <f>VLOOKUP(Y777,Spp!B:C,2,FALSE)</f>
        <v>1.261E-2</v>
      </c>
      <c r="AV777" s="2">
        <f>VLOOKUP(Y777,Spp!B:D,3,FALSE)</f>
        <v>2.8782999999999999</v>
      </c>
      <c r="AW777" s="2">
        <f t="shared" si="85"/>
        <v>25.53072831973806</v>
      </c>
      <c r="AX777" s="2">
        <f t="shared" si="86"/>
        <v>0.51061456639476122</v>
      </c>
      <c r="AY777" s="2">
        <f t="shared" si="87"/>
        <v>5.1061456639476122</v>
      </c>
      <c r="AZ777" s="2">
        <f t="shared" si="88"/>
        <v>5.1061456639476125E-3</v>
      </c>
      <c r="BA777" s="2">
        <f t="shared" si="89"/>
        <v>7.7</v>
      </c>
      <c r="BB777" s="2">
        <f t="shared" si="83"/>
        <v>1.54</v>
      </c>
      <c r="BC777" s="2">
        <f>VLOOKUP(Y777,Spp!B:H,7,FALSE)</f>
        <v>3.5</v>
      </c>
      <c r="BD777" s="5" t="str">
        <f>VLOOKUP(Y777,GFQuimbayo!B:C,2,FALSE)</f>
        <v>IN</v>
      </c>
      <c r="BE777" s="5" t="str">
        <f>VLOOKUP(BD777,GFQuimbayo!E:F,2,FALSE)</f>
        <v>Invertebrivores</v>
      </c>
      <c r="BF777" s="2" t="str">
        <f>VLOOKUP(Y777,Spp!B:L,11,FALSE)</f>
        <v>LC</v>
      </c>
    </row>
    <row r="778" spans="1:58">
      <c r="A778" s="2" t="s">
        <v>40</v>
      </c>
      <c r="B778" s="2" t="s">
        <v>41</v>
      </c>
      <c r="C778" s="2" t="s">
        <v>42</v>
      </c>
      <c r="D778" s="2" t="s">
        <v>42</v>
      </c>
      <c r="E778" s="2" t="s">
        <v>1483</v>
      </c>
      <c r="F778" s="2" t="s">
        <v>246</v>
      </c>
      <c r="G778" s="22" t="s">
        <v>1482</v>
      </c>
      <c r="H778" s="22">
        <v>1</v>
      </c>
      <c r="I778" s="9">
        <v>4</v>
      </c>
      <c r="K778" s="2">
        <v>50</v>
      </c>
      <c r="L778" s="11">
        <v>42402</v>
      </c>
      <c r="M778" s="2">
        <v>2016</v>
      </c>
      <c r="N778" s="2" t="s">
        <v>517</v>
      </c>
      <c r="O778" s="2" t="s">
        <v>136</v>
      </c>
      <c r="P778" s="11">
        <v>42074</v>
      </c>
      <c r="Q778" s="9">
        <v>5</v>
      </c>
      <c r="R778" s="2" t="s">
        <v>249</v>
      </c>
      <c r="S778" s="22" t="s">
        <v>516</v>
      </c>
      <c r="T778" s="4" t="s">
        <v>516</v>
      </c>
      <c r="U778" s="4" t="s">
        <v>516</v>
      </c>
      <c r="V778" s="4" t="s">
        <v>516</v>
      </c>
      <c r="W778" s="2">
        <v>10</v>
      </c>
      <c r="X778" s="2" t="s">
        <v>87</v>
      </c>
      <c r="Y778" s="6" t="str">
        <f>VLOOKUP(X778,Spp!A:B,2,FALSE)</f>
        <v>Stegastes acapulcoensis</v>
      </c>
      <c r="Z778" s="7">
        <f t="shared" si="84"/>
        <v>5</v>
      </c>
      <c r="AB778" s="2">
        <v>5</v>
      </c>
      <c r="AU778" s="2">
        <f>VLOOKUP(Y778,Spp!B:C,2,FALSE)</f>
        <v>3.49E-2</v>
      </c>
      <c r="AV778" s="2">
        <f>VLOOKUP(Y778,Spp!B:D,3,FALSE)</f>
        <v>2.9108999999999998</v>
      </c>
      <c r="AW778" s="2">
        <f t="shared" si="85"/>
        <v>61.519282678486398</v>
      </c>
      <c r="AX778" s="2">
        <f t="shared" si="86"/>
        <v>1.230385653569728</v>
      </c>
      <c r="AY778" s="2">
        <f t="shared" si="87"/>
        <v>12.30385653569728</v>
      </c>
      <c r="AZ778" s="2">
        <f t="shared" si="88"/>
        <v>1.230385653569728E-2</v>
      </c>
      <c r="BA778" s="2">
        <f t="shared" si="89"/>
        <v>0.5</v>
      </c>
      <c r="BB778" s="2">
        <f t="shared" si="83"/>
        <v>0.1</v>
      </c>
      <c r="BC778" s="2">
        <f>VLOOKUP(Y778,Spp!B:H,7,FALSE)</f>
        <v>2</v>
      </c>
      <c r="BD778" s="5" t="str">
        <f>VLOOKUP(Y778,GFQuimbayo!B:C,2,FALSE)</f>
        <v>HD</v>
      </c>
      <c r="BE778" s="5" t="str">
        <f>VLOOKUP(BD778,GFQuimbayo!E:F,2,FALSE)</f>
        <v>Detritivores</v>
      </c>
      <c r="BF778" s="2" t="str">
        <f>VLOOKUP(Y778,Spp!B:L,11,FALSE)</f>
        <v>LC</v>
      </c>
    </row>
    <row r="779" spans="1:58">
      <c r="A779" s="2" t="s">
        <v>40</v>
      </c>
      <c r="B779" s="2" t="s">
        <v>41</v>
      </c>
      <c r="C779" s="2" t="s">
        <v>42</v>
      </c>
      <c r="D779" s="2" t="s">
        <v>42</v>
      </c>
      <c r="E779" s="2" t="s">
        <v>1483</v>
      </c>
      <c r="F779" s="2" t="s">
        <v>246</v>
      </c>
      <c r="G779" s="22" t="s">
        <v>1482</v>
      </c>
      <c r="H779" s="22">
        <v>1</v>
      </c>
      <c r="I779" s="9">
        <v>4</v>
      </c>
      <c r="K779" s="2">
        <v>50</v>
      </c>
      <c r="L779" s="11">
        <v>42402</v>
      </c>
      <c r="M779" s="2">
        <v>2016</v>
      </c>
      <c r="N779" s="2" t="s">
        <v>517</v>
      </c>
      <c r="O779" s="2" t="s">
        <v>136</v>
      </c>
      <c r="P779" s="11">
        <v>42074</v>
      </c>
      <c r="Q779" s="9">
        <v>5</v>
      </c>
      <c r="R779" s="2" t="s">
        <v>249</v>
      </c>
      <c r="S779" s="22" t="s">
        <v>516</v>
      </c>
      <c r="T779" s="4" t="s">
        <v>516</v>
      </c>
      <c r="U779" s="4" t="s">
        <v>516</v>
      </c>
      <c r="V779" s="4" t="s">
        <v>516</v>
      </c>
      <c r="W779" s="2">
        <v>10</v>
      </c>
      <c r="X779" s="2" t="s">
        <v>72</v>
      </c>
      <c r="Y779" s="6" t="str">
        <f>VLOOKUP(X779,Spp!A:B,2,FALSE)</f>
        <v>Scarus ghobban</v>
      </c>
      <c r="Z779" s="7">
        <f t="shared" si="84"/>
        <v>24</v>
      </c>
      <c r="AA779" s="2">
        <v>24</v>
      </c>
      <c r="AU779" s="2">
        <f>VLOOKUP(Y779,Spp!B:C,2,FALSE)</f>
        <v>2.3300000000000001E-2</v>
      </c>
      <c r="AV779" s="2">
        <f>VLOOKUP(Y779,Spp!B:D,3,FALSE)</f>
        <v>2.919</v>
      </c>
      <c r="AW779" s="2">
        <f t="shared" si="85"/>
        <v>8.1124876385706202</v>
      </c>
      <c r="AX779" s="2">
        <f t="shared" si="86"/>
        <v>0.1622497527714124</v>
      </c>
      <c r="AY779" s="2">
        <f t="shared" si="87"/>
        <v>1.622497527714124</v>
      </c>
      <c r="AZ779" s="2">
        <f t="shared" si="88"/>
        <v>1.622497527714124E-3</v>
      </c>
      <c r="BA779" s="2">
        <f t="shared" si="89"/>
        <v>2.4</v>
      </c>
      <c r="BB779" s="2">
        <f t="shared" si="83"/>
        <v>0.48</v>
      </c>
      <c r="BC779" s="2">
        <f>VLOOKUP(Y779,Spp!B:H,7,FALSE)</f>
        <v>2</v>
      </c>
      <c r="BD779" s="5" t="str">
        <f>VLOOKUP(Y779,GFQuimbayo!B:C,2,FALSE)</f>
        <v>HM</v>
      </c>
      <c r="BE779" s="5" t="str">
        <f>VLOOKUP(BD779,GFQuimbayo!E:F,2,FALSE)</f>
        <v>Macroalgae feeders</v>
      </c>
      <c r="BF779" s="2" t="str">
        <f>VLOOKUP(Y779,Spp!B:L,11,FALSE)</f>
        <v>LC</v>
      </c>
    </row>
    <row r="780" spans="1:58">
      <c r="A780" s="2" t="s">
        <v>40</v>
      </c>
      <c r="B780" s="2" t="s">
        <v>41</v>
      </c>
      <c r="C780" s="2" t="s">
        <v>42</v>
      </c>
      <c r="D780" s="2" t="s">
        <v>42</v>
      </c>
      <c r="E780" s="2" t="s">
        <v>1483</v>
      </c>
      <c r="F780" s="2" t="s">
        <v>246</v>
      </c>
      <c r="G780" s="22" t="s">
        <v>1482</v>
      </c>
      <c r="H780" s="22">
        <v>1</v>
      </c>
      <c r="I780" s="9">
        <v>4</v>
      </c>
      <c r="K780" s="2">
        <v>50</v>
      </c>
      <c r="L780" s="11">
        <v>42402</v>
      </c>
      <c r="M780" s="2">
        <v>2016</v>
      </c>
      <c r="N780" s="2" t="s">
        <v>517</v>
      </c>
      <c r="O780" s="2" t="s">
        <v>136</v>
      </c>
      <c r="P780" s="11">
        <v>42074</v>
      </c>
      <c r="Q780" s="9">
        <v>5</v>
      </c>
      <c r="R780" s="2" t="s">
        <v>249</v>
      </c>
      <c r="S780" s="22" t="s">
        <v>516</v>
      </c>
      <c r="T780" s="4" t="s">
        <v>516</v>
      </c>
      <c r="U780" s="4" t="s">
        <v>516</v>
      </c>
      <c r="V780" s="4" t="s">
        <v>516</v>
      </c>
      <c r="W780" s="2">
        <v>10</v>
      </c>
      <c r="X780" s="2" t="s">
        <v>80</v>
      </c>
      <c r="Y780" s="6" t="str">
        <f>VLOOKUP(X780,Spp!A:B,2,FALSE)</f>
        <v>Sufflamen verres</v>
      </c>
      <c r="Z780" s="7">
        <f t="shared" si="84"/>
        <v>1</v>
      </c>
      <c r="AB780" s="2">
        <v>1</v>
      </c>
      <c r="AU780" s="2">
        <f>VLOOKUP(Y780,Spp!B:C,2,FALSE)</f>
        <v>2.4899999999999999E-2</v>
      </c>
      <c r="AV780" s="2">
        <f>VLOOKUP(Y780,Spp!B:D,3,FALSE)</f>
        <v>3.0129999999999999</v>
      </c>
      <c r="AW780" s="2">
        <f t="shared" si="85"/>
        <v>10.783479913296377</v>
      </c>
      <c r="AX780" s="2">
        <f t="shared" si="86"/>
        <v>0.21566959826592755</v>
      </c>
      <c r="AY780" s="2">
        <f t="shared" si="87"/>
        <v>2.1566959826592753</v>
      </c>
      <c r="AZ780" s="2">
        <f t="shared" si="88"/>
        <v>2.1566959826592753E-3</v>
      </c>
      <c r="BA780" s="2">
        <f t="shared" si="89"/>
        <v>0.1</v>
      </c>
      <c r="BB780" s="2">
        <f t="shared" si="83"/>
        <v>0.02</v>
      </c>
      <c r="BC780" s="2">
        <f>VLOOKUP(Y780,Spp!B:H,7,FALSE)</f>
        <v>3.3</v>
      </c>
      <c r="BD780" s="5" t="str">
        <f>VLOOKUP(Y780,GFQuimbayo!B:C,2,FALSE)</f>
        <v>IN</v>
      </c>
      <c r="BE780" s="5" t="str">
        <f>VLOOKUP(BD780,GFQuimbayo!E:F,2,FALSE)</f>
        <v>Invertebrivores</v>
      </c>
      <c r="BF780" s="2" t="str">
        <f>VLOOKUP(Y780,Spp!B:L,11,FALSE)</f>
        <v>LC</v>
      </c>
    </row>
    <row r="781" spans="1:58">
      <c r="A781" s="2" t="s">
        <v>40</v>
      </c>
      <c r="B781" s="2" t="s">
        <v>41</v>
      </c>
      <c r="C781" s="2" t="s">
        <v>42</v>
      </c>
      <c r="D781" s="2" t="s">
        <v>42</v>
      </c>
      <c r="E781" s="2" t="s">
        <v>1483</v>
      </c>
      <c r="F781" s="2" t="s">
        <v>246</v>
      </c>
      <c r="G781" s="22" t="s">
        <v>1482</v>
      </c>
      <c r="H781" s="22">
        <v>1</v>
      </c>
      <c r="I781" s="9">
        <v>4</v>
      </c>
      <c r="K781" s="2">
        <v>50</v>
      </c>
      <c r="L781" s="11">
        <v>42402</v>
      </c>
      <c r="M781" s="2">
        <v>2016</v>
      </c>
      <c r="N781" s="2" t="s">
        <v>517</v>
      </c>
      <c r="O781" s="2" t="s">
        <v>136</v>
      </c>
      <c r="P781" s="11">
        <v>42074</v>
      </c>
      <c r="Q781" s="9">
        <v>5</v>
      </c>
      <c r="R781" s="2" t="s">
        <v>249</v>
      </c>
      <c r="S781" s="22" t="s">
        <v>516</v>
      </c>
      <c r="T781" s="4" t="s">
        <v>516</v>
      </c>
      <c r="U781" s="4" t="s">
        <v>516</v>
      </c>
      <c r="V781" s="4" t="s">
        <v>516</v>
      </c>
      <c r="W781" s="2">
        <v>10</v>
      </c>
      <c r="X781" s="2" t="s">
        <v>97</v>
      </c>
      <c r="Y781" s="6" t="str">
        <f>VLOOKUP(X781,Spp!A:B,2,FALSE)</f>
        <v>Plagiotremus azaleus</v>
      </c>
      <c r="Z781" s="7">
        <f t="shared" si="84"/>
        <v>1</v>
      </c>
      <c r="AA781" s="2">
        <v>1</v>
      </c>
      <c r="AU781" s="2">
        <f>VLOOKUP(Y781,Spp!B:C,2,FALSE)</f>
        <v>4.5999999999999999E-3</v>
      </c>
      <c r="AV781" s="2">
        <f>VLOOKUP(Y781,Spp!B:D,3,FALSE)</f>
        <v>3.1387999999999998</v>
      </c>
      <c r="AW781" s="2">
        <f t="shared" si="85"/>
        <v>8.1622883091650902E-2</v>
      </c>
      <c r="AX781" s="2">
        <f t="shared" si="86"/>
        <v>1.632457661833018E-3</v>
      </c>
      <c r="AY781" s="2">
        <f t="shared" si="87"/>
        <v>1.6324576618330179E-2</v>
      </c>
      <c r="AZ781" s="2">
        <f t="shared" si="88"/>
        <v>1.6324576618330179E-5</v>
      </c>
      <c r="BA781" s="2">
        <f t="shared" si="89"/>
        <v>0.1</v>
      </c>
      <c r="BB781" s="2">
        <f t="shared" si="83"/>
        <v>0.02</v>
      </c>
      <c r="BC781" s="2">
        <f>VLOOKUP(Y781,Spp!B:H,7,FALSE)</f>
        <v>4</v>
      </c>
      <c r="BD781" s="5" t="str">
        <f>VLOOKUP(Y781,GFQuimbayo!B:C,2,FALSE)</f>
        <v>PS</v>
      </c>
      <c r="BE781" s="5" t="str">
        <f>VLOOKUP(BD781,GFQuimbayo!E:F,2,FALSE)</f>
        <v>Piscivores</v>
      </c>
      <c r="BF781" s="2" t="str">
        <f>VLOOKUP(Y781,Spp!B:L,11,FALSE)</f>
        <v>LC</v>
      </c>
    </row>
    <row r="782" spans="1:58">
      <c r="A782" s="2" t="s">
        <v>40</v>
      </c>
      <c r="B782" s="2" t="s">
        <v>41</v>
      </c>
      <c r="C782" s="2" t="s">
        <v>42</v>
      </c>
      <c r="D782" s="2" t="s">
        <v>42</v>
      </c>
      <c r="E782" s="2" t="s">
        <v>1483</v>
      </c>
      <c r="F782" s="2" t="s">
        <v>246</v>
      </c>
      <c r="G782" s="22" t="s">
        <v>1482</v>
      </c>
      <c r="H782" s="22">
        <v>1</v>
      </c>
      <c r="I782" s="9">
        <v>4</v>
      </c>
      <c r="K782" s="2">
        <v>50</v>
      </c>
      <c r="L782" s="11">
        <v>42402</v>
      </c>
      <c r="M782" s="2">
        <v>2016</v>
      </c>
      <c r="N782" s="2" t="s">
        <v>517</v>
      </c>
      <c r="O782" s="2" t="s">
        <v>136</v>
      </c>
      <c r="P782" s="11">
        <v>42074</v>
      </c>
      <c r="Q782" s="9">
        <v>5</v>
      </c>
      <c r="R782" s="2" t="s">
        <v>249</v>
      </c>
      <c r="S782" s="22" t="s">
        <v>516</v>
      </c>
      <c r="T782" s="4" t="s">
        <v>516</v>
      </c>
      <c r="U782" s="4" t="s">
        <v>516</v>
      </c>
      <c r="V782" s="4" t="s">
        <v>516</v>
      </c>
      <c r="W782" s="2">
        <v>10</v>
      </c>
      <c r="X782" s="2" t="s">
        <v>99</v>
      </c>
      <c r="Y782" s="6" t="str">
        <f>VLOOKUP(X782,Spp!A:B,2,FALSE)</f>
        <v>Abudefduf troschelii</v>
      </c>
      <c r="Z782" s="7">
        <f t="shared" si="84"/>
        <v>3</v>
      </c>
      <c r="AA782" s="2">
        <v>3</v>
      </c>
      <c r="AU782" s="2">
        <f>VLOOKUP(Y782,Spp!B:C,2,FALSE)</f>
        <v>1.6E-2</v>
      </c>
      <c r="AV782" s="2">
        <f>VLOOKUP(Y782,Spp!B:D,3,FALSE)</f>
        <v>3.0516000000000001</v>
      </c>
      <c r="AW782" s="2">
        <f t="shared" si="85"/>
        <v>0.78631211642404919</v>
      </c>
      <c r="AX782" s="2">
        <f t="shared" si="86"/>
        <v>1.5726242328480983E-2</v>
      </c>
      <c r="AY782" s="2">
        <f t="shared" si="87"/>
        <v>0.15726242328480983</v>
      </c>
      <c r="AZ782" s="2">
        <f t="shared" si="88"/>
        <v>1.5726242328480982E-4</v>
      </c>
      <c r="BA782" s="2">
        <f t="shared" si="89"/>
        <v>0.3</v>
      </c>
      <c r="BB782" s="2">
        <f t="shared" si="83"/>
        <v>0.06</v>
      </c>
      <c r="BC782" s="2">
        <f>VLOOKUP(Y782,Spp!B:H,7,FALSE)</f>
        <v>3</v>
      </c>
      <c r="BD782" s="5" t="str">
        <f>VLOOKUP(Y782,GFQuimbayo!B:C,2,FALSE)</f>
        <v>PK</v>
      </c>
      <c r="BE782" s="5" t="str">
        <f>VLOOKUP(BD782,GFQuimbayo!E:F,2,FALSE)</f>
        <v>Planktivores</v>
      </c>
      <c r="BF782" s="2" t="str">
        <f>VLOOKUP(Y782,Spp!B:L,11,FALSE)</f>
        <v>LC</v>
      </c>
    </row>
    <row r="783" spans="1:58">
      <c r="A783" s="2" t="s">
        <v>40</v>
      </c>
      <c r="B783" s="2" t="s">
        <v>41</v>
      </c>
      <c r="C783" s="2" t="s">
        <v>42</v>
      </c>
      <c r="D783" s="2" t="s">
        <v>42</v>
      </c>
      <c r="E783" s="2" t="s">
        <v>1483</v>
      </c>
      <c r="F783" s="2" t="s">
        <v>246</v>
      </c>
      <c r="G783" s="22" t="s">
        <v>1482</v>
      </c>
      <c r="H783" s="22">
        <v>1</v>
      </c>
      <c r="I783" s="9">
        <v>4</v>
      </c>
      <c r="K783" s="2">
        <v>50</v>
      </c>
      <c r="L783" s="11">
        <v>42402</v>
      </c>
      <c r="M783" s="2">
        <v>2016</v>
      </c>
      <c r="N783" s="2" t="s">
        <v>517</v>
      </c>
      <c r="O783" s="2" t="s">
        <v>136</v>
      </c>
      <c r="P783" s="11">
        <v>42074</v>
      </c>
      <c r="Q783" s="9">
        <v>5</v>
      </c>
      <c r="R783" s="2" t="s">
        <v>249</v>
      </c>
      <c r="S783" s="22" t="s">
        <v>516</v>
      </c>
      <c r="T783" s="4" t="s">
        <v>516</v>
      </c>
      <c r="U783" s="4" t="s">
        <v>516</v>
      </c>
      <c r="V783" s="4" t="s">
        <v>516</v>
      </c>
      <c r="W783" s="2">
        <v>10</v>
      </c>
      <c r="X783" s="2" t="s">
        <v>263</v>
      </c>
      <c r="Y783" s="6" t="str">
        <f>VLOOKUP(X783,Spp!A:B,2,FALSE)</f>
        <v>Diodon hystrix</v>
      </c>
      <c r="Z783" s="7">
        <f t="shared" si="84"/>
        <v>1</v>
      </c>
      <c r="AB783" s="2">
        <v>1</v>
      </c>
      <c r="AU783" s="2">
        <f>VLOOKUP(Y783,Spp!B:C,2,FALSE)</f>
        <v>0.28499999999999998</v>
      </c>
      <c r="AV783" s="2">
        <f>VLOOKUP(Y783,Spp!B:D,3,FALSE)</f>
        <v>2.3450000000000002</v>
      </c>
      <c r="AW783" s="2">
        <f t="shared" si="85"/>
        <v>32.126508022816985</v>
      </c>
      <c r="AX783" s="2">
        <f t="shared" si="86"/>
        <v>0.64253016045633971</v>
      </c>
      <c r="AY783" s="2">
        <f t="shared" si="87"/>
        <v>6.4253016045633968</v>
      </c>
      <c r="AZ783" s="2">
        <f t="shared" si="88"/>
        <v>6.4253016045633972E-3</v>
      </c>
      <c r="BA783" s="2">
        <f t="shared" si="89"/>
        <v>0.1</v>
      </c>
      <c r="BB783" s="2">
        <f t="shared" si="83"/>
        <v>0.02</v>
      </c>
      <c r="BC783" s="2">
        <f>VLOOKUP(Y783,Spp!B:H,7,FALSE)</f>
        <v>3.3</v>
      </c>
      <c r="BD783" s="5" t="str">
        <f>VLOOKUP(Y783,GFQuimbayo!B:C,2,FALSE)</f>
        <v>IN</v>
      </c>
      <c r="BE783" s="5" t="str">
        <f>VLOOKUP(BD783,GFQuimbayo!E:F,2,FALSE)</f>
        <v>Invertebrivores</v>
      </c>
      <c r="BF783" s="2" t="str">
        <f>VLOOKUP(Y783,Spp!B:L,11,FALSE)</f>
        <v>NE</v>
      </c>
    </row>
    <row r="784" spans="1:58">
      <c r="A784" s="2" t="s">
        <v>40</v>
      </c>
      <c r="B784" s="2" t="s">
        <v>41</v>
      </c>
      <c r="C784" s="2" t="s">
        <v>42</v>
      </c>
      <c r="D784" s="2" t="s">
        <v>42</v>
      </c>
      <c r="E784" s="2" t="s">
        <v>1483</v>
      </c>
      <c r="F784" s="2" t="s">
        <v>246</v>
      </c>
      <c r="G784" s="22" t="s">
        <v>1482</v>
      </c>
      <c r="H784" s="22">
        <v>1</v>
      </c>
      <c r="I784" s="9">
        <v>4</v>
      </c>
      <c r="K784" s="2">
        <v>50</v>
      </c>
      <c r="L784" s="11">
        <v>42402</v>
      </c>
      <c r="M784" s="2">
        <v>2016</v>
      </c>
      <c r="N784" s="2" t="s">
        <v>517</v>
      </c>
      <c r="O784" s="2" t="s">
        <v>136</v>
      </c>
      <c r="P784" s="11">
        <v>42074</v>
      </c>
      <c r="Q784" s="9">
        <v>5</v>
      </c>
      <c r="R784" s="2" t="s">
        <v>249</v>
      </c>
      <c r="S784" s="22" t="s">
        <v>516</v>
      </c>
      <c r="T784" s="4" t="s">
        <v>516</v>
      </c>
      <c r="U784" s="4" t="s">
        <v>516</v>
      </c>
      <c r="V784" s="4" t="s">
        <v>516</v>
      </c>
      <c r="W784" s="2">
        <v>10</v>
      </c>
      <c r="X784" s="2" t="s">
        <v>45</v>
      </c>
      <c r="Y784" s="6" t="str">
        <f>VLOOKUP(X784,Spp!A:B,2,FALSE)</f>
        <v>Canthigaster punctatissima</v>
      </c>
      <c r="Z784" s="7">
        <f t="shared" si="84"/>
        <v>2</v>
      </c>
      <c r="AA784" s="2">
        <v>2</v>
      </c>
      <c r="AU784" s="2">
        <f>VLOOKUP(Y784,Spp!B:C,2,FALSE)</f>
        <v>1.9699999999999999E-2</v>
      </c>
      <c r="AV784" s="2">
        <f>VLOOKUP(Y784,Spp!B:D,3,FALSE)</f>
        <v>2.9174000000000002</v>
      </c>
      <c r="AW784" s="2">
        <f t="shared" si="85"/>
        <v>0.57075063471067744</v>
      </c>
      <c r="AX784" s="2">
        <f t="shared" si="86"/>
        <v>1.1415012694213548E-2</v>
      </c>
      <c r="AY784" s="2">
        <f t="shared" si="87"/>
        <v>0.11415012694213549</v>
      </c>
      <c r="AZ784" s="2">
        <f t="shared" si="88"/>
        <v>1.1415012694213548E-4</v>
      </c>
      <c r="BA784" s="2">
        <f t="shared" si="89"/>
        <v>0.2</v>
      </c>
      <c r="BB784" s="2">
        <f t="shared" si="83"/>
        <v>0.04</v>
      </c>
      <c r="BC784" s="2">
        <f>VLOOKUP(Y784,Spp!B:H,7,FALSE)</f>
        <v>3</v>
      </c>
      <c r="BD784" s="5" t="str">
        <f>VLOOKUP(Y784,GFQuimbayo!B:C,2,FALSE)</f>
        <v>IN</v>
      </c>
      <c r="BE784" s="5" t="str">
        <f>VLOOKUP(BD784,GFQuimbayo!E:F,2,FALSE)</f>
        <v>Invertebrivores</v>
      </c>
      <c r="BF784" s="2" t="str">
        <f>VLOOKUP(Y784,Spp!B:L,11,FALSE)</f>
        <v>LC</v>
      </c>
    </row>
    <row r="785" spans="1:58">
      <c r="A785" s="2" t="s">
        <v>40</v>
      </c>
      <c r="B785" s="2" t="s">
        <v>41</v>
      </c>
      <c r="C785" s="2" t="s">
        <v>42</v>
      </c>
      <c r="D785" s="2" t="s">
        <v>42</v>
      </c>
      <c r="E785" s="2" t="s">
        <v>1483</v>
      </c>
      <c r="F785" s="2" t="s">
        <v>246</v>
      </c>
      <c r="G785" s="22" t="s">
        <v>1482</v>
      </c>
      <c r="H785" s="22">
        <v>2</v>
      </c>
      <c r="I785" s="9">
        <v>5</v>
      </c>
      <c r="K785" s="2">
        <v>50</v>
      </c>
      <c r="L785" s="11">
        <v>42402</v>
      </c>
      <c r="M785" s="2">
        <v>2016</v>
      </c>
      <c r="N785" s="2" t="s">
        <v>517</v>
      </c>
      <c r="O785" s="2" t="s">
        <v>136</v>
      </c>
      <c r="P785" s="11">
        <v>42074</v>
      </c>
      <c r="Q785" s="9">
        <v>5</v>
      </c>
      <c r="R785" s="2" t="s">
        <v>249</v>
      </c>
      <c r="S785" s="22" t="s">
        <v>516</v>
      </c>
      <c r="T785" s="4" t="s">
        <v>516</v>
      </c>
      <c r="U785" s="4" t="s">
        <v>516</v>
      </c>
      <c r="V785" s="4" t="s">
        <v>516</v>
      </c>
      <c r="W785" s="2">
        <v>10</v>
      </c>
      <c r="X785" s="2" t="s">
        <v>72</v>
      </c>
      <c r="Y785" s="6" t="str">
        <f>VLOOKUP(X785,Spp!A:B,2,FALSE)</f>
        <v>Scarus ghobban</v>
      </c>
      <c r="Z785" s="7">
        <f t="shared" si="84"/>
        <v>60</v>
      </c>
      <c r="AB785" s="2">
        <v>60</v>
      </c>
      <c r="AU785" s="2">
        <f>VLOOKUP(Y785,Spp!B:C,2,FALSE)</f>
        <v>2.3300000000000001E-2</v>
      </c>
      <c r="AV785" s="2">
        <f>VLOOKUP(Y785,Spp!B:D,3,FALSE)</f>
        <v>2.919</v>
      </c>
      <c r="AW785" s="2">
        <f t="shared" si="85"/>
        <v>500.96916925317862</v>
      </c>
      <c r="AX785" s="2">
        <f t="shared" si="86"/>
        <v>10.019383385063572</v>
      </c>
      <c r="AY785" s="2">
        <f t="shared" si="87"/>
        <v>100.19383385063571</v>
      </c>
      <c r="AZ785" s="2">
        <f t="shared" si="88"/>
        <v>0.10019383385063571</v>
      </c>
      <c r="BA785" s="2">
        <f t="shared" si="89"/>
        <v>6</v>
      </c>
      <c r="BB785" s="2">
        <f t="shared" si="83"/>
        <v>1.2</v>
      </c>
      <c r="BC785" s="2">
        <f>VLOOKUP(Y785,Spp!B:H,7,FALSE)</f>
        <v>2</v>
      </c>
      <c r="BD785" s="5" t="str">
        <f>VLOOKUP(Y785,GFQuimbayo!B:C,2,FALSE)</f>
        <v>HM</v>
      </c>
      <c r="BE785" s="5" t="str">
        <f>VLOOKUP(BD785,GFQuimbayo!E:F,2,FALSE)</f>
        <v>Macroalgae feeders</v>
      </c>
      <c r="BF785" s="2" t="str">
        <f>VLOOKUP(Y785,Spp!B:L,11,FALSE)</f>
        <v>LC</v>
      </c>
    </row>
    <row r="786" spans="1:58">
      <c r="A786" s="2" t="s">
        <v>40</v>
      </c>
      <c r="B786" s="2" t="s">
        <v>41</v>
      </c>
      <c r="C786" s="2" t="s">
        <v>42</v>
      </c>
      <c r="D786" s="2" t="s">
        <v>42</v>
      </c>
      <c r="E786" s="2" t="s">
        <v>1483</v>
      </c>
      <c r="F786" s="2" t="s">
        <v>246</v>
      </c>
      <c r="G786" s="22" t="s">
        <v>1482</v>
      </c>
      <c r="H786" s="22">
        <v>2</v>
      </c>
      <c r="I786" s="9">
        <v>5</v>
      </c>
      <c r="K786" s="2">
        <v>50</v>
      </c>
      <c r="L786" s="11">
        <v>42402</v>
      </c>
      <c r="M786" s="2">
        <v>2016</v>
      </c>
      <c r="N786" s="2" t="s">
        <v>517</v>
      </c>
      <c r="O786" s="2" t="s">
        <v>136</v>
      </c>
      <c r="P786" s="11">
        <v>42074</v>
      </c>
      <c r="Q786" s="9">
        <v>5</v>
      </c>
      <c r="R786" s="2" t="s">
        <v>249</v>
      </c>
      <c r="S786" s="22" t="s">
        <v>516</v>
      </c>
      <c r="T786" s="4" t="s">
        <v>516</v>
      </c>
      <c r="U786" s="4" t="s">
        <v>516</v>
      </c>
      <c r="V786" s="4" t="s">
        <v>516</v>
      </c>
      <c r="W786" s="2">
        <v>10</v>
      </c>
      <c r="X786" s="2" t="s">
        <v>87</v>
      </c>
      <c r="Y786" s="6" t="str">
        <f>VLOOKUP(X786,Spp!A:B,2,FALSE)</f>
        <v>Stegastes acapulcoensis</v>
      </c>
      <c r="Z786" s="7">
        <f t="shared" si="84"/>
        <v>1</v>
      </c>
      <c r="AA786" s="2">
        <v>1</v>
      </c>
      <c r="AU786" s="2">
        <f>VLOOKUP(Y786,Spp!B:C,2,FALSE)</f>
        <v>3.49E-2</v>
      </c>
      <c r="AV786" s="2">
        <f>VLOOKUP(Y786,Spp!B:D,3,FALSE)</f>
        <v>2.9108999999999998</v>
      </c>
      <c r="AW786" s="2">
        <f t="shared" si="85"/>
        <v>0.50256124877797914</v>
      </c>
      <c r="AX786" s="2">
        <f t="shared" si="86"/>
        <v>1.0051224975559582E-2</v>
      </c>
      <c r="AY786" s="2">
        <f t="shared" si="87"/>
        <v>0.10051224975559582</v>
      </c>
      <c r="AZ786" s="2">
        <f t="shared" si="88"/>
        <v>1.0051224975559582E-4</v>
      </c>
      <c r="BA786" s="2">
        <f t="shared" si="89"/>
        <v>0.1</v>
      </c>
      <c r="BB786" s="2">
        <f t="shared" si="83"/>
        <v>0.02</v>
      </c>
      <c r="BC786" s="2">
        <f>VLOOKUP(Y786,Spp!B:H,7,FALSE)</f>
        <v>2</v>
      </c>
      <c r="BD786" s="5" t="str">
        <f>VLOOKUP(Y786,GFQuimbayo!B:C,2,FALSE)</f>
        <v>HD</v>
      </c>
      <c r="BE786" s="5" t="str">
        <f>VLOOKUP(BD786,GFQuimbayo!E:F,2,FALSE)</f>
        <v>Detritivores</v>
      </c>
      <c r="BF786" s="2" t="str">
        <f>VLOOKUP(Y786,Spp!B:L,11,FALSE)</f>
        <v>LC</v>
      </c>
    </row>
    <row r="787" spans="1:58">
      <c r="A787" s="2" t="s">
        <v>40</v>
      </c>
      <c r="B787" s="2" t="s">
        <v>41</v>
      </c>
      <c r="C787" s="2" t="s">
        <v>42</v>
      </c>
      <c r="D787" s="2" t="s">
        <v>42</v>
      </c>
      <c r="E787" s="2" t="s">
        <v>1483</v>
      </c>
      <c r="F787" s="2" t="s">
        <v>246</v>
      </c>
      <c r="G787" s="22" t="s">
        <v>1482</v>
      </c>
      <c r="H787" s="22">
        <v>2</v>
      </c>
      <c r="I787" s="9">
        <v>5</v>
      </c>
      <c r="K787" s="2">
        <v>50</v>
      </c>
      <c r="L787" s="11">
        <v>42402</v>
      </c>
      <c r="M787" s="2">
        <v>2016</v>
      </c>
      <c r="N787" s="2" t="s">
        <v>517</v>
      </c>
      <c r="O787" s="2" t="s">
        <v>136</v>
      </c>
      <c r="P787" s="11">
        <v>42074</v>
      </c>
      <c r="Q787" s="9">
        <v>5</v>
      </c>
      <c r="R787" s="2" t="s">
        <v>249</v>
      </c>
      <c r="S787" s="22" t="s">
        <v>516</v>
      </c>
      <c r="T787" s="4" t="s">
        <v>516</v>
      </c>
      <c r="U787" s="4" t="s">
        <v>516</v>
      </c>
      <c r="V787" s="4" t="s">
        <v>516</v>
      </c>
      <c r="W787" s="2">
        <v>10</v>
      </c>
      <c r="X787" s="2" t="s">
        <v>107</v>
      </c>
      <c r="Y787" s="6" t="str">
        <f>VLOOKUP(X787,Spp!A:B,2,FALSE)</f>
        <v>Thalassoma lucasanum</v>
      </c>
      <c r="Z787" s="7">
        <f t="shared" si="84"/>
        <v>115</v>
      </c>
      <c r="AB787" s="2">
        <v>100</v>
      </c>
      <c r="AC787" s="2">
        <v>15</v>
      </c>
      <c r="AU787" s="2">
        <f>VLOOKUP(Y787,Spp!B:C,2,FALSE)</f>
        <v>1.261E-2</v>
      </c>
      <c r="AV787" s="2">
        <f>VLOOKUP(Y787,Spp!B:D,3,FALSE)</f>
        <v>2.8782999999999999</v>
      </c>
      <c r="AW787" s="2">
        <f t="shared" si="85"/>
        <v>687.96808451120057</v>
      </c>
      <c r="AX787" s="2">
        <f t="shared" si="86"/>
        <v>13.759361690224011</v>
      </c>
      <c r="AY787" s="2">
        <f t="shared" si="87"/>
        <v>137.59361690224011</v>
      </c>
      <c r="AZ787" s="2">
        <f t="shared" si="88"/>
        <v>0.13759361690224012</v>
      </c>
      <c r="BA787" s="2">
        <f t="shared" si="89"/>
        <v>11.5</v>
      </c>
      <c r="BB787" s="2">
        <f t="shared" si="83"/>
        <v>2.2999999999999998</v>
      </c>
      <c r="BC787" s="2">
        <f>VLOOKUP(Y787,Spp!B:H,7,FALSE)</f>
        <v>3.5</v>
      </c>
      <c r="BD787" s="5" t="str">
        <f>VLOOKUP(Y787,GFQuimbayo!B:C,2,FALSE)</f>
        <v>IN</v>
      </c>
      <c r="BE787" s="5" t="str">
        <f>VLOOKUP(BD787,GFQuimbayo!E:F,2,FALSE)</f>
        <v>Invertebrivores</v>
      </c>
      <c r="BF787" s="2" t="str">
        <f>VLOOKUP(Y787,Spp!B:L,11,FALSE)</f>
        <v>LC</v>
      </c>
    </row>
    <row r="788" spans="1:58">
      <c r="A788" s="2" t="s">
        <v>40</v>
      </c>
      <c r="B788" s="2" t="s">
        <v>41</v>
      </c>
      <c r="C788" s="2" t="s">
        <v>42</v>
      </c>
      <c r="D788" s="2" t="s">
        <v>42</v>
      </c>
      <c r="E788" s="2" t="s">
        <v>1483</v>
      </c>
      <c r="F788" s="2" t="s">
        <v>246</v>
      </c>
      <c r="G788" s="22" t="s">
        <v>1482</v>
      </c>
      <c r="H788" s="22">
        <v>2</v>
      </c>
      <c r="I788" s="9">
        <v>5</v>
      </c>
      <c r="K788" s="2">
        <v>50</v>
      </c>
      <c r="L788" s="11">
        <v>42402</v>
      </c>
      <c r="M788" s="2">
        <v>2016</v>
      </c>
      <c r="N788" s="2" t="s">
        <v>517</v>
      </c>
      <c r="O788" s="2" t="s">
        <v>136</v>
      </c>
      <c r="P788" s="11">
        <v>42074</v>
      </c>
      <c r="Q788" s="9">
        <v>5</v>
      </c>
      <c r="R788" s="2" t="s">
        <v>249</v>
      </c>
      <c r="S788" s="22" t="s">
        <v>516</v>
      </c>
      <c r="T788" s="4" t="s">
        <v>516</v>
      </c>
      <c r="U788" s="4" t="s">
        <v>516</v>
      </c>
      <c r="V788" s="4" t="s">
        <v>516</v>
      </c>
      <c r="W788" s="2">
        <v>10</v>
      </c>
      <c r="X788" s="2" t="s">
        <v>80</v>
      </c>
      <c r="Y788" s="6" t="str">
        <f>VLOOKUP(X788,Spp!A:B,2,FALSE)</f>
        <v>Sufflamen verres</v>
      </c>
      <c r="Z788" s="7">
        <f t="shared" si="84"/>
        <v>1</v>
      </c>
      <c r="AC788" s="2">
        <v>1</v>
      </c>
      <c r="AU788" s="2">
        <f>VLOOKUP(Y788,Spp!B:C,2,FALSE)</f>
        <v>2.4899999999999999E-2</v>
      </c>
      <c r="AV788" s="2">
        <f>VLOOKUP(Y788,Spp!B:D,3,FALSE)</f>
        <v>3.0129999999999999</v>
      </c>
      <c r="AW788" s="2">
        <f t="shared" si="85"/>
        <v>50.256150114544802</v>
      </c>
      <c r="AX788" s="2">
        <f t="shared" si="86"/>
        <v>1.0051230022908961</v>
      </c>
      <c r="AY788" s="2">
        <f t="shared" si="87"/>
        <v>10.05123002290896</v>
      </c>
      <c r="AZ788" s="2">
        <f t="shared" si="88"/>
        <v>1.0051230022908961E-2</v>
      </c>
      <c r="BA788" s="2">
        <f t="shared" si="89"/>
        <v>0.1</v>
      </c>
      <c r="BB788" s="2">
        <f t="shared" si="83"/>
        <v>0.02</v>
      </c>
      <c r="BC788" s="2">
        <f>VLOOKUP(Y788,Spp!B:H,7,FALSE)</f>
        <v>3.3</v>
      </c>
      <c r="BD788" s="5" t="str">
        <f>VLOOKUP(Y788,GFQuimbayo!B:C,2,FALSE)</f>
        <v>IN</v>
      </c>
      <c r="BE788" s="5" t="str">
        <f>VLOOKUP(BD788,GFQuimbayo!E:F,2,FALSE)</f>
        <v>Invertebrivores</v>
      </c>
      <c r="BF788" s="2" t="str">
        <f>VLOOKUP(Y788,Spp!B:L,11,FALSE)</f>
        <v>LC</v>
      </c>
    </row>
    <row r="789" spans="1:58">
      <c r="A789" s="2" t="s">
        <v>40</v>
      </c>
      <c r="B789" s="2" t="s">
        <v>41</v>
      </c>
      <c r="C789" s="2" t="s">
        <v>42</v>
      </c>
      <c r="D789" s="2" t="s">
        <v>42</v>
      </c>
      <c r="E789" s="2" t="s">
        <v>1483</v>
      </c>
      <c r="F789" s="2" t="s">
        <v>246</v>
      </c>
      <c r="G789" s="22" t="s">
        <v>1482</v>
      </c>
      <c r="H789" s="22">
        <v>2</v>
      </c>
      <c r="I789" s="9">
        <v>5</v>
      </c>
      <c r="K789" s="2">
        <v>50</v>
      </c>
      <c r="L789" s="11">
        <v>42402</v>
      </c>
      <c r="M789" s="2">
        <v>2016</v>
      </c>
      <c r="N789" s="2" t="s">
        <v>517</v>
      </c>
      <c r="O789" s="2" t="s">
        <v>136</v>
      </c>
      <c r="P789" s="11">
        <v>42074</v>
      </c>
      <c r="Q789" s="9">
        <v>5</v>
      </c>
      <c r="R789" s="2" t="s">
        <v>249</v>
      </c>
      <c r="S789" s="22" t="s">
        <v>516</v>
      </c>
      <c r="T789" s="4" t="s">
        <v>516</v>
      </c>
      <c r="U789" s="4" t="s">
        <v>516</v>
      </c>
      <c r="V789" s="4" t="s">
        <v>516</v>
      </c>
      <c r="W789" s="2">
        <v>10</v>
      </c>
      <c r="X789" s="2" t="s">
        <v>119</v>
      </c>
      <c r="Y789" s="6" t="str">
        <f>VLOOKUP(X789,Spp!A:B,2,FALSE)</f>
        <v>Scarus perrico</v>
      </c>
      <c r="Z789" s="7">
        <f t="shared" si="84"/>
        <v>1</v>
      </c>
      <c r="AC789" s="2">
        <v>1</v>
      </c>
      <c r="AU789" s="2">
        <f>VLOOKUP(Y789,Spp!B:C,2,FALSE)</f>
        <v>1.8599999999999998E-2</v>
      </c>
      <c r="AV789" s="2">
        <f>VLOOKUP(Y789,Spp!B:D,3,FALSE)</f>
        <v>3.0455000000000001</v>
      </c>
      <c r="AW789" s="2">
        <f t="shared" si="85"/>
        <v>40.752324784167627</v>
      </c>
      <c r="AX789" s="2">
        <f t="shared" si="86"/>
        <v>0.81504649568335252</v>
      </c>
      <c r="AY789" s="2">
        <f t="shared" si="87"/>
        <v>8.1504649568335257</v>
      </c>
      <c r="AZ789" s="2">
        <f t="shared" si="88"/>
        <v>8.1504649568335252E-3</v>
      </c>
      <c r="BA789" s="2">
        <f t="shared" si="89"/>
        <v>0.1</v>
      </c>
      <c r="BB789" s="2">
        <f t="shared" si="83"/>
        <v>0.02</v>
      </c>
      <c r="BC789" s="2">
        <f>VLOOKUP(Y789,Spp!B:H,7,FALSE)</f>
        <v>2</v>
      </c>
      <c r="BD789" s="5" t="str">
        <f>VLOOKUP(Y789,GFQuimbayo!B:C,2,FALSE)</f>
        <v>HM</v>
      </c>
      <c r="BE789" s="5" t="str">
        <f>VLOOKUP(BD789,GFQuimbayo!E:F,2,FALSE)</f>
        <v>Macroalgae feeders</v>
      </c>
      <c r="BF789" s="2" t="str">
        <f>VLOOKUP(Y789,Spp!B:L,11,FALSE)</f>
        <v>LC</v>
      </c>
    </row>
    <row r="790" spans="1:58">
      <c r="A790" s="2" t="s">
        <v>40</v>
      </c>
      <c r="B790" s="2" t="s">
        <v>41</v>
      </c>
      <c r="C790" s="2" t="s">
        <v>42</v>
      </c>
      <c r="D790" s="2" t="s">
        <v>42</v>
      </c>
      <c r="E790" s="2" t="s">
        <v>1483</v>
      </c>
      <c r="F790" s="2" t="s">
        <v>246</v>
      </c>
      <c r="G790" s="22" t="s">
        <v>1482</v>
      </c>
      <c r="H790" s="22">
        <v>3</v>
      </c>
      <c r="I790" s="9">
        <v>6</v>
      </c>
      <c r="K790" s="2">
        <v>50</v>
      </c>
      <c r="L790" s="11">
        <v>42402</v>
      </c>
      <c r="M790" s="2">
        <v>2016</v>
      </c>
      <c r="N790" s="2" t="s">
        <v>517</v>
      </c>
      <c r="O790" s="2" t="s">
        <v>136</v>
      </c>
      <c r="P790" s="11">
        <v>42074</v>
      </c>
      <c r="Q790" s="9">
        <v>5</v>
      </c>
      <c r="R790" s="2" t="s">
        <v>249</v>
      </c>
      <c r="S790" s="22" t="s">
        <v>516</v>
      </c>
      <c r="T790" s="4" t="s">
        <v>516</v>
      </c>
      <c r="U790" s="4" t="s">
        <v>516</v>
      </c>
      <c r="V790" s="4" t="s">
        <v>516</v>
      </c>
      <c r="W790" s="2">
        <v>10</v>
      </c>
      <c r="X790" s="2" t="s">
        <v>107</v>
      </c>
      <c r="Y790" s="6" t="str">
        <f>VLOOKUP(X790,Spp!A:B,2,FALSE)</f>
        <v>Thalassoma lucasanum</v>
      </c>
      <c r="Z790" s="7">
        <f t="shared" si="84"/>
        <v>61</v>
      </c>
      <c r="AA790" s="2">
        <v>60</v>
      </c>
      <c r="AB790" s="2">
        <v>1</v>
      </c>
      <c r="AU790" s="2">
        <f>VLOOKUP(Y790,Spp!B:C,2,FALSE)</f>
        <v>1.261E-2</v>
      </c>
      <c r="AV790" s="2">
        <f>VLOOKUP(Y790,Spp!B:D,3,FALSE)</f>
        <v>2.8782999999999999</v>
      </c>
      <c r="AW790" s="2">
        <f t="shared" si="85"/>
        <v>14.737408501462738</v>
      </c>
      <c r="AX790" s="2">
        <f t="shared" si="86"/>
        <v>0.29474817002925474</v>
      </c>
      <c r="AY790" s="2">
        <f t="shared" si="87"/>
        <v>2.9474817002925473</v>
      </c>
      <c r="AZ790" s="2">
        <f t="shared" si="88"/>
        <v>2.9474817002925471E-3</v>
      </c>
      <c r="BA790" s="2">
        <f t="shared" si="89"/>
        <v>6.1</v>
      </c>
      <c r="BB790" s="2">
        <f t="shared" si="83"/>
        <v>1.22</v>
      </c>
      <c r="BC790" s="2">
        <f>VLOOKUP(Y790,Spp!B:H,7,FALSE)</f>
        <v>3.5</v>
      </c>
      <c r="BD790" s="5" t="str">
        <f>VLOOKUP(Y790,GFQuimbayo!B:C,2,FALSE)</f>
        <v>IN</v>
      </c>
      <c r="BE790" s="5" t="str">
        <f>VLOOKUP(BD790,GFQuimbayo!E:F,2,FALSE)</f>
        <v>Invertebrivores</v>
      </c>
      <c r="BF790" s="2" t="str">
        <f>VLOOKUP(Y790,Spp!B:L,11,FALSE)</f>
        <v>LC</v>
      </c>
    </row>
    <row r="791" spans="1:58">
      <c r="A791" s="2" t="s">
        <v>40</v>
      </c>
      <c r="B791" s="2" t="s">
        <v>41</v>
      </c>
      <c r="C791" s="2" t="s">
        <v>42</v>
      </c>
      <c r="D791" s="2" t="s">
        <v>42</v>
      </c>
      <c r="E791" s="2" t="s">
        <v>1483</v>
      </c>
      <c r="F791" s="2" t="s">
        <v>246</v>
      </c>
      <c r="G791" s="22" t="s">
        <v>1482</v>
      </c>
      <c r="H791" s="22">
        <v>3</v>
      </c>
      <c r="I791" s="9">
        <v>6</v>
      </c>
      <c r="K791" s="2">
        <v>50</v>
      </c>
      <c r="L791" s="11">
        <v>42402</v>
      </c>
      <c r="M791" s="2">
        <v>2016</v>
      </c>
      <c r="N791" s="2" t="s">
        <v>517</v>
      </c>
      <c r="O791" s="2" t="s">
        <v>136</v>
      </c>
      <c r="P791" s="11">
        <v>42074</v>
      </c>
      <c r="Q791" s="9">
        <v>5</v>
      </c>
      <c r="R791" s="2" t="s">
        <v>249</v>
      </c>
      <c r="S791" s="22" t="s">
        <v>516</v>
      </c>
      <c r="T791" s="4" t="s">
        <v>516</v>
      </c>
      <c r="U791" s="4" t="s">
        <v>516</v>
      </c>
      <c r="V791" s="4" t="s">
        <v>516</v>
      </c>
      <c r="W791" s="2">
        <v>10</v>
      </c>
      <c r="X791" s="2" t="s">
        <v>72</v>
      </c>
      <c r="Y791" s="6" t="str">
        <f>VLOOKUP(X791,Spp!A:B,2,FALSE)</f>
        <v>Scarus ghobban</v>
      </c>
      <c r="Z791" s="7">
        <f t="shared" si="84"/>
        <v>30</v>
      </c>
      <c r="AB791" s="2">
        <v>30</v>
      </c>
      <c r="AU791" s="2">
        <f>VLOOKUP(Y791,Spp!B:C,2,FALSE)</f>
        <v>2.3300000000000001E-2</v>
      </c>
      <c r="AV791" s="2">
        <f>VLOOKUP(Y791,Spp!B:D,3,FALSE)</f>
        <v>2.919</v>
      </c>
      <c r="AW791" s="2">
        <f t="shared" si="85"/>
        <v>250.48458462658931</v>
      </c>
      <c r="AX791" s="2">
        <f t="shared" si="86"/>
        <v>5.0096916925317858</v>
      </c>
      <c r="AY791" s="2">
        <f t="shared" si="87"/>
        <v>50.096916925317856</v>
      </c>
      <c r="AZ791" s="2">
        <f t="shared" si="88"/>
        <v>5.0096916925317855E-2</v>
      </c>
      <c r="BA791" s="2">
        <f t="shared" si="89"/>
        <v>3</v>
      </c>
      <c r="BB791" s="2">
        <f t="shared" si="83"/>
        <v>0.6</v>
      </c>
      <c r="BC791" s="2">
        <f>VLOOKUP(Y791,Spp!B:H,7,FALSE)</f>
        <v>2</v>
      </c>
      <c r="BD791" s="5" t="str">
        <f>VLOOKUP(Y791,GFQuimbayo!B:C,2,FALSE)</f>
        <v>HM</v>
      </c>
      <c r="BE791" s="5" t="str">
        <f>VLOOKUP(BD791,GFQuimbayo!E:F,2,FALSE)</f>
        <v>Macroalgae feeders</v>
      </c>
      <c r="BF791" s="2" t="str">
        <f>VLOOKUP(Y791,Spp!B:L,11,FALSE)</f>
        <v>LC</v>
      </c>
    </row>
    <row r="792" spans="1:58">
      <c r="A792" s="2" t="s">
        <v>40</v>
      </c>
      <c r="B792" s="2" t="s">
        <v>41</v>
      </c>
      <c r="C792" s="2" t="s">
        <v>42</v>
      </c>
      <c r="D792" s="2" t="s">
        <v>42</v>
      </c>
      <c r="E792" s="2" t="s">
        <v>1483</v>
      </c>
      <c r="F792" s="2" t="s">
        <v>246</v>
      </c>
      <c r="G792" s="22" t="s">
        <v>1482</v>
      </c>
      <c r="H792" s="22">
        <v>3</v>
      </c>
      <c r="I792" s="9">
        <v>6</v>
      </c>
      <c r="K792" s="2">
        <v>50</v>
      </c>
      <c r="L792" s="11">
        <v>42402</v>
      </c>
      <c r="M792" s="2">
        <v>2016</v>
      </c>
      <c r="N792" s="2" t="s">
        <v>517</v>
      </c>
      <c r="O792" s="2" t="s">
        <v>136</v>
      </c>
      <c r="P792" s="11">
        <v>42074</v>
      </c>
      <c r="Q792" s="9">
        <v>5</v>
      </c>
      <c r="R792" s="2" t="s">
        <v>249</v>
      </c>
      <c r="S792" s="22" t="s">
        <v>516</v>
      </c>
      <c r="T792" s="4" t="s">
        <v>516</v>
      </c>
      <c r="U792" s="4" t="s">
        <v>516</v>
      </c>
      <c r="V792" s="4" t="s">
        <v>516</v>
      </c>
      <c r="W792" s="2">
        <v>10</v>
      </c>
      <c r="X792" s="2" t="s">
        <v>87</v>
      </c>
      <c r="Y792" s="6" t="str">
        <f>VLOOKUP(X792,Spp!A:B,2,FALSE)</f>
        <v>Stegastes acapulcoensis</v>
      </c>
      <c r="Z792" s="7">
        <f t="shared" si="84"/>
        <v>3</v>
      </c>
      <c r="AC792" s="2">
        <v>3</v>
      </c>
      <c r="AU792" s="2">
        <f>VLOOKUP(Y792,Spp!B:C,2,FALSE)</f>
        <v>3.49E-2</v>
      </c>
      <c r="AV792" s="2">
        <f>VLOOKUP(Y792,Spp!B:D,3,FALSE)</f>
        <v>2.9108999999999998</v>
      </c>
      <c r="AW792" s="2">
        <f t="shared" si="85"/>
        <v>163.28340133901287</v>
      </c>
      <c r="AX792" s="2">
        <f t="shared" si="86"/>
        <v>3.2656680267802574</v>
      </c>
      <c r="AY792" s="2">
        <f t="shared" si="87"/>
        <v>32.656680267802571</v>
      </c>
      <c r="AZ792" s="2">
        <f t="shared" si="88"/>
        <v>3.2656680267802572E-2</v>
      </c>
      <c r="BA792" s="2">
        <f t="shared" si="89"/>
        <v>0.3</v>
      </c>
      <c r="BB792" s="2">
        <f t="shared" si="83"/>
        <v>0.06</v>
      </c>
      <c r="BC792" s="2">
        <f>VLOOKUP(Y792,Spp!B:H,7,FALSE)</f>
        <v>2</v>
      </c>
      <c r="BD792" s="5" t="str">
        <f>VLOOKUP(Y792,GFQuimbayo!B:C,2,FALSE)</f>
        <v>HD</v>
      </c>
      <c r="BE792" s="5" t="str">
        <f>VLOOKUP(BD792,GFQuimbayo!E:F,2,FALSE)</f>
        <v>Detritivores</v>
      </c>
      <c r="BF792" s="2" t="str">
        <f>VLOOKUP(Y792,Spp!B:L,11,FALSE)</f>
        <v>LC</v>
      </c>
    </row>
    <row r="793" spans="1:58">
      <c r="A793" s="2" t="s">
        <v>40</v>
      </c>
      <c r="B793" s="2" t="s">
        <v>41</v>
      </c>
      <c r="C793" s="2" t="s">
        <v>42</v>
      </c>
      <c r="D793" s="2" t="s">
        <v>42</v>
      </c>
      <c r="E793" s="2" t="s">
        <v>1483</v>
      </c>
      <c r="F793" s="2" t="s">
        <v>246</v>
      </c>
      <c r="G793" s="22" t="s">
        <v>1482</v>
      </c>
      <c r="H793" s="22">
        <v>3</v>
      </c>
      <c r="I793" s="9">
        <v>6</v>
      </c>
      <c r="K793" s="2">
        <v>50</v>
      </c>
      <c r="L793" s="11">
        <v>42402</v>
      </c>
      <c r="M793" s="2">
        <v>2016</v>
      </c>
      <c r="N793" s="2" t="s">
        <v>517</v>
      </c>
      <c r="O793" s="2" t="s">
        <v>136</v>
      </c>
      <c r="P793" s="11">
        <v>42074</v>
      </c>
      <c r="Q793" s="9">
        <v>5</v>
      </c>
      <c r="R793" s="2" t="s">
        <v>249</v>
      </c>
      <c r="S793" s="22" t="s">
        <v>516</v>
      </c>
      <c r="T793" s="4" t="s">
        <v>516</v>
      </c>
      <c r="U793" s="4" t="s">
        <v>516</v>
      </c>
      <c r="V793" s="4" t="s">
        <v>516</v>
      </c>
      <c r="W793" s="2">
        <v>10</v>
      </c>
      <c r="X793" s="2" t="s">
        <v>80</v>
      </c>
      <c r="Y793" s="6" t="str">
        <f>VLOOKUP(X793,Spp!A:B,2,FALSE)</f>
        <v>Sufflamen verres</v>
      </c>
      <c r="Z793" s="7">
        <f t="shared" si="84"/>
        <v>1</v>
      </c>
      <c r="AC793" s="2">
        <v>1</v>
      </c>
      <c r="AU793" s="2">
        <f>VLOOKUP(Y793,Spp!B:C,2,FALSE)</f>
        <v>2.4899999999999999E-2</v>
      </c>
      <c r="AV793" s="2">
        <f>VLOOKUP(Y793,Spp!B:D,3,FALSE)</f>
        <v>3.0129999999999999</v>
      </c>
      <c r="AW793" s="2">
        <f t="shared" si="85"/>
        <v>50.256150114544802</v>
      </c>
      <c r="AX793" s="2">
        <f t="shared" si="86"/>
        <v>1.0051230022908961</v>
      </c>
      <c r="AY793" s="2">
        <f t="shared" si="87"/>
        <v>10.05123002290896</v>
      </c>
      <c r="AZ793" s="2">
        <f t="shared" si="88"/>
        <v>1.0051230022908961E-2</v>
      </c>
      <c r="BA793" s="2">
        <f t="shared" si="89"/>
        <v>0.1</v>
      </c>
      <c r="BB793" s="2">
        <f t="shared" si="83"/>
        <v>0.02</v>
      </c>
      <c r="BC793" s="2">
        <f>VLOOKUP(Y793,Spp!B:H,7,FALSE)</f>
        <v>3.3</v>
      </c>
      <c r="BD793" s="5" t="str">
        <f>VLOOKUP(Y793,GFQuimbayo!B:C,2,FALSE)</f>
        <v>IN</v>
      </c>
      <c r="BE793" s="5" t="str">
        <f>VLOOKUP(BD793,GFQuimbayo!E:F,2,FALSE)</f>
        <v>Invertebrivores</v>
      </c>
      <c r="BF793" s="2" t="str">
        <f>VLOOKUP(Y793,Spp!B:L,11,FALSE)</f>
        <v>LC</v>
      </c>
    </row>
    <row r="794" spans="1:58">
      <c r="A794" s="2" t="s">
        <v>40</v>
      </c>
      <c r="B794" s="2" t="s">
        <v>41</v>
      </c>
      <c r="C794" s="2" t="s">
        <v>42</v>
      </c>
      <c r="D794" s="2" t="s">
        <v>42</v>
      </c>
      <c r="E794" s="2" t="s">
        <v>1483</v>
      </c>
      <c r="F794" s="2" t="s">
        <v>246</v>
      </c>
      <c r="G794" s="22" t="s">
        <v>1482</v>
      </c>
      <c r="H794" s="22">
        <v>3</v>
      </c>
      <c r="I794" s="9">
        <v>6</v>
      </c>
      <c r="K794" s="2">
        <v>50</v>
      </c>
      <c r="L794" s="11">
        <v>42402</v>
      </c>
      <c r="M794" s="2">
        <v>2016</v>
      </c>
      <c r="N794" s="2" t="s">
        <v>517</v>
      </c>
      <c r="O794" s="2" t="s">
        <v>136</v>
      </c>
      <c r="P794" s="11">
        <v>42074</v>
      </c>
      <c r="Q794" s="9">
        <v>5</v>
      </c>
      <c r="R794" s="2" t="s">
        <v>249</v>
      </c>
      <c r="S794" s="22" t="s">
        <v>516</v>
      </c>
      <c r="T794" s="4" t="s">
        <v>516</v>
      </c>
      <c r="U794" s="4" t="s">
        <v>516</v>
      </c>
      <c r="V794" s="4" t="s">
        <v>516</v>
      </c>
      <c r="W794" s="2">
        <v>10</v>
      </c>
      <c r="X794" s="2" t="s">
        <v>99</v>
      </c>
      <c r="Y794" s="6" t="str">
        <f>VLOOKUP(X794,Spp!A:B,2,FALSE)</f>
        <v>Abudefduf troschelii</v>
      </c>
      <c r="Z794" s="7">
        <f t="shared" si="84"/>
        <v>4</v>
      </c>
      <c r="AB794" s="2">
        <v>4</v>
      </c>
      <c r="AU794" s="2">
        <f>VLOOKUP(Y794,Spp!B:C,2,FALSE)</f>
        <v>1.6E-2</v>
      </c>
      <c r="AV794" s="2">
        <f>VLOOKUP(Y794,Spp!B:D,3,FALSE)</f>
        <v>3.0516000000000001</v>
      </c>
      <c r="AW794" s="2">
        <f t="shared" si="85"/>
        <v>29.95828343750734</v>
      </c>
      <c r="AX794" s="2">
        <f t="shared" si="86"/>
        <v>0.59916566875014676</v>
      </c>
      <c r="AY794" s="2">
        <f t="shared" si="87"/>
        <v>5.9916566875014681</v>
      </c>
      <c r="AZ794" s="2">
        <f t="shared" si="88"/>
        <v>5.9916566875014678E-3</v>
      </c>
      <c r="BA794" s="2">
        <f t="shared" si="89"/>
        <v>0.4</v>
      </c>
      <c r="BB794" s="2">
        <f t="shared" ref="BB794:BB857" si="90">Z794/K794</f>
        <v>0.08</v>
      </c>
      <c r="BC794" s="2">
        <f>VLOOKUP(Y794,Spp!B:H,7,FALSE)</f>
        <v>3</v>
      </c>
      <c r="BD794" s="5" t="str">
        <f>VLOOKUP(Y794,GFQuimbayo!B:C,2,FALSE)</f>
        <v>PK</v>
      </c>
      <c r="BE794" s="5" t="str">
        <f>VLOOKUP(BD794,GFQuimbayo!E:F,2,FALSE)</f>
        <v>Planktivores</v>
      </c>
      <c r="BF794" s="2" t="str">
        <f>VLOOKUP(Y794,Spp!B:L,11,FALSE)</f>
        <v>LC</v>
      </c>
    </row>
    <row r="795" spans="1:58">
      <c r="A795" s="2" t="s">
        <v>40</v>
      </c>
      <c r="B795" s="2" t="s">
        <v>41</v>
      </c>
      <c r="C795" s="2" t="s">
        <v>42</v>
      </c>
      <c r="D795" s="2" t="s">
        <v>42</v>
      </c>
      <c r="E795" s="2" t="s">
        <v>1483</v>
      </c>
      <c r="F795" s="2" t="s">
        <v>246</v>
      </c>
      <c r="G795" s="22" t="s">
        <v>1482</v>
      </c>
      <c r="H795" s="22">
        <v>3</v>
      </c>
      <c r="I795" s="9">
        <v>6</v>
      </c>
      <c r="K795" s="2">
        <v>50</v>
      </c>
      <c r="L795" s="11">
        <v>42402</v>
      </c>
      <c r="M795" s="2">
        <v>2016</v>
      </c>
      <c r="N795" s="2" t="s">
        <v>517</v>
      </c>
      <c r="O795" s="2" t="s">
        <v>136</v>
      </c>
      <c r="P795" s="11">
        <v>42074</v>
      </c>
      <c r="Q795" s="9">
        <v>5</v>
      </c>
      <c r="R795" s="2" t="s">
        <v>249</v>
      </c>
      <c r="S795" s="22" t="s">
        <v>516</v>
      </c>
      <c r="T795" s="4" t="s">
        <v>516</v>
      </c>
      <c r="U795" s="4" t="s">
        <v>516</v>
      </c>
      <c r="V795" s="4" t="s">
        <v>516</v>
      </c>
      <c r="W795" s="2">
        <v>10</v>
      </c>
      <c r="X795" s="2" t="s">
        <v>85</v>
      </c>
      <c r="Y795" s="6" t="str">
        <f>VLOOKUP(X795,Spp!A:B,2,FALSE)</f>
        <v>Sargocentron suborbitalis</v>
      </c>
      <c r="Z795" s="7">
        <f t="shared" si="84"/>
        <v>1</v>
      </c>
      <c r="AC795" s="2">
        <v>1</v>
      </c>
      <c r="AU795" s="2">
        <f>VLOOKUP(Y795,Spp!B:C,2,FALSE)</f>
        <v>2.3199999999999998E-2</v>
      </c>
      <c r="AV795" s="2">
        <f>VLOOKUP(Y795,Spp!B:D,3,FALSE)</f>
        <v>2.9554</v>
      </c>
      <c r="AW795" s="2">
        <f t="shared" si="85"/>
        <v>40.485157889405826</v>
      </c>
      <c r="AX795" s="2">
        <f t="shared" si="86"/>
        <v>0.80970315778811652</v>
      </c>
      <c r="AY795" s="2">
        <f t="shared" si="87"/>
        <v>8.0970315778811646</v>
      </c>
      <c r="AZ795" s="2">
        <f t="shared" si="88"/>
        <v>8.0970315778811641E-3</v>
      </c>
      <c r="BA795" s="2">
        <f t="shared" si="89"/>
        <v>0.1</v>
      </c>
      <c r="BB795" s="2">
        <f t="shared" si="90"/>
        <v>0.02</v>
      </c>
      <c r="BC795" s="2">
        <f>VLOOKUP(Y795,Spp!B:H,7,FALSE)</f>
        <v>3.5</v>
      </c>
      <c r="BD795" s="5" t="str">
        <f>VLOOKUP(Y795,GFQuimbayo!B:C,2,FALSE)</f>
        <v>IN</v>
      </c>
      <c r="BE795" s="5" t="str">
        <f>VLOOKUP(BD795,GFQuimbayo!E:F,2,FALSE)</f>
        <v>Invertebrivores</v>
      </c>
      <c r="BF795" s="2" t="str">
        <f>VLOOKUP(Y795,Spp!B:L,11,FALSE)</f>
        <v>LC</v>
      </c>
    </row>
    <row r="796" spans="1:58">
      <c r="A796" s="2" t="s">
        <v>40</v>
      </c>
      <c r="B796" s="2" t="s">
        <v>41</v>
      </c>
      <c r="C796" s="2" t="s">
        <v>42</v>
      </c>
      <c r="D796" s="2" t="s">
        <v>42</v>
      </c>
      <c r="E796" s="2" t="s">
        <v>1483</v>
      </c>
      <c r="F796" s="2" t="s">
        <v>246</v>
      </c>
      <c r="G796" s="22" t="s">
        <v>1482</v>
      </c>
      <c r="H796" s="22">
        <v>3</v>
      </c>
      <c r="I796" s="9">
        <v>6</v>
      </c>
      <c r="K796" s="2">
        <v>50</v>
      </c>
      <c r="L796" s="11">
        <v>42402</v>
      </c>
      <c r="M796" s="2">
        <v>2016</v>
      </c>
      <c r="N796" s="2" t="s">
        <v>517</v>
      </c>
      <c r="O796" s="2" t="s">
        <v>136</v>
      </c>
      <c r="P796" s="11">
        <v>42074</v>
      </c>
      <c r="Q796" s="9">
        <v>5</v>
      </c>
      <c r="R796" s="2" t="s">
        <v>249</v>
      </c>
      <c r="S796" s="22" t="s">
        <v>516</v>
      </c>
      <c r="T796" s="4" t="s">
        <v>516</v>
      </c>
      <c r="U796" s="4" t="s">
        <v>516</v>
      </c>
      <c r="V796" s="4" t="s">
        <v>516</v>
      </c>
      <c r="W796" s="2">
        <v>10</v>
      </c>
      <c r="X796" s="2" t="s">
        <v>45</v>
      </c>
      <c r="Y796" s="6" t="str">
        <f>VLOOKUP(X796,Spp!A:B,2,FALSE)</f>
        <v>Canthigaster punctatissima</v>
      </c>
      <c r="Z796" s="7">
        <f t="shared" si="84"/>
        <v>2</v>
      </c>
      <c r="AA796" s="2">
        <v>2</v>
      </c>
      <c r="AU796" s="2">
        <f>VLOOKUP(Y796,Spp!B:C,2,FALSE)</f>
        <v>1.9699999999999999E-2</v>
      </c>
      <c r="AV796" s="2">
        <f>VLOOKUP(Y796,Spp!B:D,3,FALSE)</f>
        <v>2.9174000000000002</v>
      </c>
      <c r="AW796" s="2">
        <f t="shared" si="85"/>
        <v>0.57075063471067744</v>
      </c>
      <c r="AX796" s="2">
        <f t="shared" si="86"/>
        <v>1.1415012694213548E-2</v>
      </c>
      <c r="AY796" s="2">
        <f t="shared" si="87"/>
        <v>0.11415012694213549</v>
      </c>
      <c r="AZ796" s="2">
        <f t="shared" si="88"/>
        <v>1.1415012694213548E-4</v>
      </c>
      <c r="BA796" s="2">
        <f t="shared" si="89"/>
        <v>0.2</v>
      </c>
      <c r="BB796" s="2">
        <f t="shared" si="90"/>
        <v>0.04</v>
      </c>
      <c r="BC796" s="2">
        <f>VLOOKUP(Y796,Spp!B:H,7,FALSE)</f>
        <v>3</v>
      </c>
      <c r="BD796" s="5" t="str">
        <f>VLOOKUP(Y796,GFQuimbayo!B:C,2,FALSE)</f>
        <v>IN</v>
      </c>
      <c r="BE796" s="5" t="str">
        <f>VLOOKUP(BD796,GFQuimbayo!E:F,2,FALSE)</f>
        <v>Invertebrivores</v>
      </c>
      <c r="BF796" s="2" t="str">
        <f>VLOOKUP(Y796,Spp!B:L,11,FALSE)</f>
        <v>LC</v>
      </c>
    </row>
    <row r="797" spans="1:58">
      <c r="A797" s="2" t="s">
        <v>40</v>
      </c>
      <c r="B797" s="2" t="s">
        <v>41</v>
      </c>
      <c r="C797" s="2" t="s">
        <v>42</v>
      </c>
      <c r="D797" s="2" t="s">
        <v>42</v>
      </c>
      <c r="E797" s="2" t="s">
        <v>1483</v>
      </c>
      <c r="F797" s="2" t="s">
        <v>246</v>
      </c>
      <c r="G797" s="22" t="s">
        <v>1482</v>
      </c>
      <c r="H797" s="22">
        <v>3</v>
      </c>
      <c r="I797" s="9">
        <v>6</v>
      </c>
      <c r="K797" s="2">
        <v>50</v>
      </c>
      <c r="L797" s="11">
        <v>42402</v>
      </c>
      <c r="M797" s="2">
        <v>2016</v>
      </c>
      <c r="N797" s="2" t="s">
        <v>517</v>
      </c>
      <c r="O797" s="2" t="s">
        <v>136</v>
      </c>
      <c r="P797" s="11">
        <v>42074</v>
      </c>
      <c r="Q797" s="9">
        <v>5</v>
      </c>
      <c r="R797" s="2" t="s">
        <v>249</v>
      </c>
      <c r="S797" s="22" t="s">
        <v>516</v>
      </c>
      <c r="T797" s="4" t="s">
        <v>516</v>
      </c>
      <c r="U797" s="4" t="s">
        <v>516</v>
      </c>
      <c r="V797" s="4" t="s">
        <v>516</v>
      </c>
      <c r="W797" s="2">
        <v>10</v>
      </c>
      <c r="X797" s="2" t="s">
        <v>97</v>
      </c>
      <c r="Y797" s="6" t="str">
        <f>VLOOKUP(X797,Spp!A:B,2,FALSE)</f>
        <v>Plagiotremus azaleus</v>
      </c>
      <c r="Z797" s="7">
        <f t="shared" si="84"/>
        <v>1</v>
      </c>
      <c r="AA797" s="2">
        <v>1</v>
      </c>
      <c r="AU797" s="2">
        <f>VLOOKUP(Y797,Spp!B:C,2,FALSE)</f>
        <v>4.5999999999999999E-3</v>
      </c>
      <c r="AV797" s="2">
        <f>VLOOKUP(Y797,Spp!B:D,3,FALSE)</f>
        <v>3.1387999999999998</v>
      </c>
      <c r="AW797" s="2">
        <f t="shared" si="85"/>
        <v>8.1622883091650902E-2</v>
      </c>
      <c r="AX797" s="2">
        <f t="shared" si="86"/>
        <v>1.632457661833018E-3</v>
      </c>
      <c r="AY797" s="2">
        <f t="shared" si="87"/>
        <v>1.6324576618330179E-2</v>
      </c>
      <c r="AZ797" s="2">
        <f t="shared" si="88"/>
        <v>1.6324576618330179E-5</v>
      </c>
      <c r="BA797" s="2">
        <f t="shared" si="89"/>
        <v>0.1</v>
      </c>
      <c r="BB797" s="2">
        <f t="shared" si="90"/>
        <v>0.02</v>
      </c>
      <c r="BC797" s="2">
        <f>VLOOKUP(Y797,Spp!B:H,7,FALSE)</f>
        <v>4</v>
      </c>
      <c r="BD797" s="5" t="str">
        <f>VLOOKUP(Y797,GFQuimbayo!B:C,2,FALSE)</f>
        <v>PS</v>
      </c>
      <c r="BE797" s="5" t="str">
        <f>VLOOKUP(BD797,GFQuimbayo!E:F,2,FALSE)</f>
        <v>Piscivores</v>
      </c>
      <c r="BF797" s="2" t="str">
        <f>VLOOKUP(Y797,Spp!B:L,11,FALSE)</f>
        <v>LC</v>
      </c>
    </row>
    <row r="798" spans="1:58">
      <c r="A798" s="2" t="s">
        <v>40</v>
      </c>
      <c r="B798" s="2" t="s">
        <v>41</v>
      </c>
      <c r="C798" s="2" t="s">
        <v>42</v>
      </c>
      <c r="D798" s="2" t="s">
        <v>42</v>
      </c>
      <c r="E798" s="2" t="s">
        <v>1483</v>
      </c>
      <c r="F798" s="2" t="s">
        <v>246</v>
      </c>
      <c r="G798" s="22" t="s">
        <v>1482</v>
      </c>
      <c r="H798" s="22">
        <v>3</v>
      </c>
      <c r="I798" s="9">
        <v>6</v>
      </c>
      <c r="K798" s="2">
        <v>50</v>
      </c>
      <c r="L798" s="11">
        <v>42402</v>
      </c>
      <c r="M798" s="2">
        <v>2016</v>
      </c>
      <c r="N798" s="2" t="s">
        <v>517</v>
      </c>
      <c r="O798" s="2" t="s">
        <v>136</v>
      </c>
      <c r="P798" s="11">
        <v>42074</v>
      </c>
      <c r="Q798" s="9">
        <v>5</v>
      </c>
      <c r="R798" s="2" t="s">
        <v>249</v>
      </c>
      <c r="S798" s="22" t="s">
        <v>516</v>
      </c>
      <c r="T798" s="4" t="s">
        <v>516</v>
      </c>
      <c r="U798" s="4" t="s">
        <v>516</v>
      </c>
      <c r="V798" s="4" t="s">
        <v>516</v>
      </c>
      <c r="W798" s="2">
        <v>10</v>
      </c>
      <c r="X798" s="2" t="s">
        <v>64</v>
      </c>
      <c r="Y798" s="6" t="str">
        <f>VLOOKUP(X798,Spp!A:B,2,FALSE)</f>
        <v>Johnrandallia nigrirostris</v>
      </c>
      <c r="Z798" s="7">
        <f t="shared" si="84"/>
        <v>1</v>
      </c>
      <c r="AB798" s="2">
        <v>1</v>
      </c>
      <c r="AU798" s="2">
        <f>VLOOKUP(Y798,Spp!B:C,2,FALSE)</f>
        <v>2.5600000000000001E-2</v>
      </c>
      <c r="AV798" s="2">
        <f>VLOOKUP(Y798,Spp!B:D,3,FALSE)</f>
        <v>3.0005999999999999</v>
      </c>
      <c r="AW798" s="2">
        <f t="shared" si="85"/>
        <v>10.813064467072175</v>
      </c>
      <c r="AX798" s="2">
        <f t="shared" si="86"/>
        <v>0.21626128934144351</v>
      </c>
      <c r="AY798" s="2">
        <f t="shared" si="87"/>
        <v>2.1626128934144351</v>
      </c>
      <c r="AZ798" s="2">
        <f t="shared" si="88"/>
        <v>2.1626128934144353E-3</v>
      </c>
      <c r="BA798" s="2">
        <f t="shared" si="89"/>
        <v>0.1</v>
      </c>
      <c r="BB798" s="2">
        <f t="shared" si="90"/>
        <v>0.02</v>
      </c>
      <c r="BC798" s="2">
        <f>VLOOKUP(Y798,Spp!B:H,7,FALSE)</f>
        <v>3</v>
      </c>
      <c r="BD798" s="5" t="str">
        <f>VLOOKUP(Y798,GFQuimbayo!B:C,2,FALSE)</f>
        <v>IN</v>
      </c>
      <c r="BE798" s="5" t="str">
        <f>VLOOKUP(BD798,GFQuimbayo!E:F,2,FALSE)</f>
        <v>Invertebrivores</v>
      </c>
      <c r="BF798" s="2" t="str">
        <f>VLOOKUP(Y798,Spp!B:L,11,FALSE)</f>
        <v>LC</v>
      </c>
    </row>
    <row r="799" spans="1:58">
      <c r="A799" s="2" t="s">
        <v>40</v>
      </c>
      <c r="B799" s="2" t="s">
        <v>41</v>
      </c>
      <c r="C799" s="2" t="s">
        <v>42</v>
      </c>
      <c r="D799" s="2" t="s">
        <v>42</v>
      </c>
      <c r="E799" s="2" t="s">
        <v>1483</v>
      </c>
      <c r="F799" s="2" t="s">
        <v>246</v>
      </c>
      <c r="G799" s="22" t="s">
        <v>1482</v>
      </c>
      <c r="H799" s="22">
        <v>3</v>
      </c>
      <c r="I799" s="9">
        <v>6</v>
      </c>
      <c r="K799" s="2">
        <v>50</v>
      </c>
      <c r="L799" s="11">
        <v>42402</v>
      </c>
      <c r="M799" s="2">
        <v>2016</v>
      </c>
      <c r="N799" s="2" t="s">
        <v>517</v>
      </c>
      <c r="O799" s="2" t="s">
        <v>136</v>
      </c>
      <c r="P799" s="11">
        <v>42074</v>
      </c>
      <c r="Q799" s="9">
        <v>5</v>
      </c>
      <c r="R799" s="2" t="s">
        <v>249</v>
      </c>
      <c r="S799" s="22" t="s">
        <v>516</v>
      </c>
      <c r="T799" s="4" t="s">
        <v>516</v>
      </c>
      <c r="U799" s="4" t="s">
        <v>516</v>
      </c>
      <c r="V799" s="4" t="s">
        <v>516</v>
      </c>
      <c r="W799" s="2">
        <v>10</v>
      </c>
      <c r="X799" s="2" t="s">
        <v>52</v>
      </c>
      <c r="Y799" s="6" t="str">
        <f>VLOOKUP(X799,Spp!A:B,2,FALSE)</f>
        <v>Ophioblennius steindachneri</v>
      </c>
      <c r="Z799" s="7">
        <f t="shared" si="84"/>
        <v>1</v>
      </c>
      <c r="AB799" s="2">
        <v>1</v>
      </c>
      <c r="AU799" s="2">
        <f>VLOOKUP(Y799,Spp!B:C,2,FALSE)</f>
        <v>3.2399999999999998E-2</v>
      </c>
      <c r="AV799" s="2">
        <f>VLOOKUP(Y799,Spp!B:D,3,FALSE)</f>
        <v>2.379</v>
      </c>
      <c r="AW799" s="2">
        <f t="shared" si="85"/>
        <v>3.9112516180267258</v>
      </c>
      <c r="AX799" s="2">
        <f t="shared" si="86"/>
        <v>7.8225032360534519E-2</v>
      </c>
      <c r="AY799" s="2">
        <f t="shared" si="87"/>
        <v>0.78225032360534519</v>
      </c>
      <c r="AZ799" s="2">
        <f t="shared" si="88"/>
        <v>7.8225032360534517E-4</v>
      </c>
      <c r="BA799" s="2">
        <f t="shared" si="89"/>
        <v>0.1</v>
      </c>
      <c r="BB799" s="2">
        <f t="shared" si="90"/>
        <v>0.02</v>
      </c>
      <c r="BC799" s="2">
        <f>VLOOKUP(Y799,Spp!B:H,7,FALSE)</f>
        <v>2.7</v>
      </c>
      <c r="BD799" s="5" t="str">
        <f>VLOOKUP(Y799,GFQuimbayo!B:C,2,FALSE)</f>
        <v>HD</v>
      </c>
      <c r="BE799" s="5" t="str">
        <f>VLOOKUP(BD799,GFQuimbayo!E:F,2,FALSE)</f>
        <v>Detritivores</v>
      </c>
      <c r="BF799" s="2" t="str">
        <f>VLOOKUP(Y799,Spp!B:L,11,FALSE)</f>
        <v>LC</v>
      </c>
    </row>
    <row r="800" spans="1:58">
      <c r="A800" s="2" t="s">
        <v>242</v>
      </c>
      <c r="B800" s="2" t="s">
        <v>41</v>
      </c>
      <c r="C800" s="2" t="s">
        <v>135</v>
      </c>
      <c r="D800" s="2" t="s">
        <v>1446</v>
      </c>
      <c r="E800" s="2" t="s">
        <v>1485</v>
      </c>
      <c r="F800" s="2" t="s">
        <v>245</v>
      </c>
      <c r="G800" s="22" t="s">
        <v>1482</v>
      </c>
      <c r="H800" s="22">
        <v>1</v>
      </c>
      <c r="I800" s="9">
        <v>1</v>
      </c>
      <c r="K800" s="2">
        <v>50</v>
      </c>
      <c r="L800" s="11">
        <v>42402</v>
      </c>
      <c r="M800" s="2">
        <v>2016</v>
      </c>
      <c r="N800" s="2" t="s">
        <v>517</v>
      </c>
      <c r="O800" s="2" t="s">
        <v>136</v>
      </c>
      <c r="P800" s="11">
        <v>42074</v>
      </c>
      <c r="Q800" s="9">
        <v>6.1</v>
      </c>
      <c r="R800" s="2" t="s">
        <v>250</v>
      </c>
      <c r="S800" s="22" t="s">
        <v>516</v>
      </c>
      <c r="T800" s="4" t="s">
        <v>516</v>
      </c>
      <c r="U800" s="4" t="s">
        <v>516</v>
      </c>
      <c r="V800" s="4" t="s">
        <v>516</v>
      </c>
      <c r="W800" s="2">
        <v>10</v>
      </c>
      <c r="X800" s="2" t="s">
        <v>45</v>
      </c>
      <c r="Y800" s="6" t="str">
        <f>VLOOKUP(X800,Spp!A:B,2,FALSE)</f>
        <v>Canthigaster punctatissima</v>
      </c>
      <c r="Z800" s="7">
        <f t="shared" si="84"/>
        <v>5</v>
      </c>
      <c r="AA800" s="2">
        <v>3</v>
      </c>
      <c r="AB800" s="2">
        <v>2</v>
      </c>
      <c r="AU800" s="2">
        <f>VLOOKUP(Y800,Spp!B:C,2,FALSE)</f>
        <v>1.9699999999999999E-2</v>
      </c>
      <c r="AV800" s="2">
        <f>VLOOKUP(Y800,Spp!B:D,3,FALSE)</f>
        <v>2.9174000000000002</v>
      </c>
      <c r="AW800" s="2">
        <f t="shared" si="85"/>
        <v>14.929555768277039</v>
      </c>
      <c r="AX800" s="2">
        <f t="shared" si="86"/>
        <v>0.29859111536554078</v>
      </c>
      <c r="AY800" s="2">
        <f t="shared" si="87"/>
        <v>2.9859111536554077</v>
      </c>
      <c r="AZ800" s="2">
        <f t="shared" si="88"/>
        <v>2.9859111536554078E-3</v>
      </c>
      <c r="BA800" s="2">
        <f t="shared" si="89"/>
        <v>0.5</v>
      </c>
      <c r="BB800" s="2">
        <f t="shared" si="90"/>
        <v>0.1</v>
      </c>
      <c r="BC800" s="2">
        <f>VLOOKUP(Y800,Spp!B:H,7,FALSE)</f>
        <v>3</v>
      </c>
      <c r="BD800" s="5" t="str">
        <f>VLOOKUP(Y800,GFQuimbayo!B:C,2,FALSE)</f>
        <v>IN</v>
      </c>
      <c r="BE800" s="5" t="str">
        <f>VLOOKUP(BD800,GFQuimbayo!E:F,2,FALSE)</f>
        <v>Invertebrivores</v>
      </c>
      <c r="BF800" s="2" t="str">
        <f>VLOOKUP(Y800,Spp!B:L,11,FALSE)</f>
        <v>LC</v>
      </c>
    </row>
    <row r="801" spans="1:58">
      <c r="A801" s="2" t="s">
        <v>242</v>
      </c>
      <c r="B801" s="2" t="s">
        <v>41</v>
      </c>
      <c r="C801" s="2" t="s">
        <v>135</v>
      </c>
      <c r="D801" s="2" t="s">
        <v>1446</v>
      </c>
      <c r="E801" s="2" t="s">
        <v>1485</v>
      </c>
      <c r="F801" s="2" t="s">
        <v>245</v>
      </c>
      <c r="G801" s="22" t="s">
        <v>1482</v>
      </c>
      <c r="H801" s="22">
        <v>1</v>
      </c>
      <c r="I801" s="9">
        <v>1</v>
      </c>
      <c r="K801" s="2">
        <v>50</v>
      </c>
      <c r="L801" s="11">
        <v>42402</v>
      </c>
      <c r="M801" s="2">
        <v>2016</v>
      </c>
      <c r="N801" s="2" t="s">
        <v>517</v>
      </c>
      <c r="O801" s="2" t="s">
        <v>136</v>
      </c>
      <c r="P801" s="11">
        <v>42074</v>
      </c>
      <c r="Q801" s="9">
        <v>6.1</v>
      </c>
      <c r="R801" s="2" t="s">
        <v>250</v>
      </c>
      <c r="S801" s="22" t="s">
        <v>516</v>
      </c>
      <c r="T801" s="4" t="s">
        <v>516</v>
      </c>
      <c r="U801" s="4" t="s">
        <v>516</v>
      </c>
      <c r="V801" s="4" t="s">
        <v>516</v>
      </c>
      <c r="W801" s="2">
        <v>10</v>
      </c>
      <c r="X801" s="2" t="s">
        <v>57</v>
      </c>
      <c r="Y801" s="6" t="str">
        <f>VLOOKUP(X801,Spp!A:B,2,FALSE)</f>
        <v>Serranus psittacinus</v>
      </c>
      <c r="Z801" s="7">
        <f t="shared" si="84"/>
        <v>2</v>
      </c>
      <c r="AB801" s="2">
        <v>2</v>
      </c>
      <c r="AU801" s="2">
        <f>VLOOKUP(Y801,Spp!B:C,2,FALSE)</f>
        <v>1.9300000000000001E-2</v>
      </c>
      <c r="AV801" s="2">
        <f>VLOOKUP(Y801,Spp!B:D,3,FALSE)</f>
        <v>2.8511000000000002</v>
      </c>
      <c r="AW801" s="2">
        <f t="shared" si="85"/>
        <v>12.063531782217289</v>
      </c>
      <c r="AX801" s="2">
        <f t="shared" si="86"/>
        <v>0.24127063564434578</v>
      </c>
      <c r="AY801" s="2">
        <f t="shared" si="87"/>
        <v>2.4127063564434579</v>
      </c>
      <c r="AZ801" s="2">
        <f t="shared" si="88"/>
        <v>2.4127063564434578E-3</v>
      </c>
      <c r="BA801" s="2">
        <f t="shared" si="89"/>
        <v>0.2</v>
      </c>
      <c r="BB801" s="2">
        <f t="shared" si="90"/>
        <v>0.04</v>
      </c>
      <c r="BC801" s="2">
        <f>VLOOKUP(Y801,Spp!B:H,7,FALSE)</f>
        <v>3.6</v>
      </c>
      <c r="BD801" s="5" t="str">
        <f>VLOOKUP(Y801,GFQuimbayo!B:C,2,FALSE)</f>
        <v>PS</v>
      </c>
      <c r="BE801" s="5" t="str">
        <f>VLOOKUP(BD801,GFQuimbayo!E:F,2,FALSE)</f>
        <v>Piscivores</v>
      </c>
      <c r="BF801" s="2" t="str">
        <f>VLOOKUP(Y801,Spp!B:L,11,FALSE)</f>
        <v>LC</v>
      </c>
    </row>
    <row r="802" spans="1:58">
      <c r="A802" s="2" t="s">
        <v>242</v>
      </c>
      <c r="B802" s="2" t="s">
        <v>41</v>
      </c>
      <c r="C802" s="2" t="s">
        <v>135</v>
      </c>
      <c r="D802" s="2" t="s">
        <v>1446</v>
      </c>
      <c r="E802" s="2" t="s">
        <v>1485</v>
      </c>
      <c r="F802" s="2" t="s">
        <v>245</v>
      </c>
      <c r="G802" s="22" t="s">
        <v>1482</v>
      </c>
      <c r="H802" s="22">
        <v>2</v>
      </c>
      <c r="I802" s="2">
        <v>2</v>
      </c>
      <c r="K802" s="2">
        <v>50</v>
      </c>
      <c r="L802" s="11">
        <v>42402</v>
      </c>
      <c r="M802" s="2">
        <v>2016</v>
      </c>
      <c r="N802" s="2" t="s">
        <v>517</v>
      </c>
      <c r="O802" s="2" t="s">
        <v>136</v>
      </c>
      <c r="P802" s="11">
        <v>42074</v>
      </c>
      <c r="Q802" s="9">
        <v>7.5</v>
      </c>
      <c r="R802" s="2" t="s">
        <v>250</v>
      </c>
      <c r="S802" s="22" t="s">
        <v>516</v>
      </c>
      <c r="T802" s="4" t="s">
        <v>516</v>
      </c>
      <c r="U802" s="4" t="s">
        <v>516</v>
      </c>
      <c r="V802" s="4" t="s">
        <v>516</v>
      </c>
      <c r="W802" s="2">
        <v>10</v>
      </c>
      <c r="X802" s="2" t="s">
        <v>263</v>
      </c>
      <c r="Y802" s="6" t="str">
        <f>VLOOKUP(X802,Spp!A:B,2,FALSE)</f>
        <v>Diodon hystrix</v>
      </c>
      <c r="Z802" s="7">
        <f t="shared" si="84"/>
        <v>3</v>
      </c>
      <c r="AB802" s="2">
        <v>2</v>
      </c>
      <c r="AC802" s="2">
        <v>1</v>
      </c>
      <c r="AU802" s="2">
        <f>VLOOKUP(Y802,Spp!B:C,2,FALSE)</f>
        <v>0.28499999999999998</v>
      </c>
      <c r="AV802" s="2">
        <f>VLOOKUP(Y802,Spp!B:D,3,FALSE)</f>
        <v>2.3450000000000002</v>
      </c>
      <c r="AW802" s="2">
        <f t="shared" si="85"/>
        <v>170.69153931582099</v>
      </c>
      <c r="AX802" s="2">
        <f t="shared" si="86"/>
        <v>3.4138307863164199</v>
      </c>
      <c r="AY802" s="2">
        <f t="shared" si="87"/>
        <v>34.138307863164201</v>
      </c>
      <c r="AZ802" s="2">
        <f t="shared" si="88"/>
        <v>3.41383078631642E-2</v>
      </c>
      <c r="BA802" s="2">
        <f t="shared" si="89"/>
        <v>0.3</v>
      </c>
      <c r="BB802" s="2">
        <f t="shared" si="90"/>
        <v>0.06</v>
      </c>
      <c r="BC802" s="2">
        <f>VLOOKUP(Y802,Spp!B:H,7,FALSE)</f>
        <v>3.3</v>
      </c>
      <c r="BD802" s="5" t="str">
        <f>VLOOKUP(Y802,GFQuimbayo!B:C,2,FALSE)</f>
        <v>IN</v>
      </c>
      <c r="BE802" s="5" t="str">
        <f>VLOOKUP(BD802,GFQuimbayo!E:F,2,FALSE)</f>
        <v>Invertebrivores</v>
      </c>
      <c r="BF802" s="2" t="str">
        <f>VLOOKUP(Y802,Spp!B:L,11,FALSE)</f>
        <v>NE</v>
      </c>
    </row>
    <row r="803" spans="1:58">
      <c r="A803" s="2" t="s">
        <v>242</v>
      </c>
      <c r="B803" s="2" t="s">
        <v>41</v>
      </c>
      <c r="C803" s="2" t="s">
        <v>135</v>
      </c>
      <c r="D803" s="2" t="s">
        <v>1446</v>
      </c>
      <c r="E803" s="2" t="s">
        <v>1485</v>
      </c>
      <c r="F803" s="2" t="s">
        <v>245</v>
      </c>
      <c r="G803" s="22" t="s">
        <v>1482</v>
      </c>
      <c r="H803" s="22">
        <v>2</v>
      </c>
      <c r="I803" s="2">
        <v>2</v>
      </c>
      <c r="K803" s="2">
        <v>50</v>
      </c>
      <c r="L803" s="11">
        <v>42402</v>
      </c>
      <c r="M803" s="2">
        <v>2016</v>
      </c>
      <c r="N803" s="2" t="s">
        <v>517</v>
      </c>
      <c r="O803" s="2" t="s">
        <v>136</v>
      </c>
      <c r="P803" s="11">
        <v>42074</v>
      </c>
      <c r="Q803" s="9">
        <v>7.5</v>
      </c>
      <c r="R803" s="2" t="s">
        <v>250</v>
      </c>
      <c r="S803" s="22" t="s">
        <v>516</v>
      </c>
      <c r="T803" s="4" t="s">
        <v>516</v>
      </c>
      <c r="U803" s="4" t="s">
        <v>516</v>
      </c>
      <c r="V803" s="4" t="s">
        <v>516</v>
      </c>
      <c r="W803" s="2">
        <v>10</v>
      </c>
      <c r="X803" s="2" t="s">
        <v>45</v>
      </c>
      <c r="Y803" s="6" t="str">
        <f>VLOOKUP(X803,Spp!A:B,2,FALSE)</f>
        <v>Canthigaster punctatissima</v>
      </c>
      <c r="Z803" s="7">
        <f t="shared" si="84"/>
        <v>2</v>
      </c>
      <c r="AA803" s="2">
        <v>2</v>
      </c>
      <c r="AU803" s="2">
        <f>VLOOKUP(Y803,Spp!B:C,2,FALSE)</f>
        <v>1.9699999999999999E-2</v>
      </c>
      <c r="AV803" s="2">
        <f>VLOOKUP(Y803,Spp!B:D,3,FALSE)</f>
        <v>2.9174000000000002</v>
      </c>
      <c r="AW803" s="2">
        <f t="shared" si="85"/>
        <v>0.57075063471067744</v>
      </c>
      <c r="AX803" s="2">
        <f t="shared" si="86"/>
        <v>1.1415012694213548E-2</v>
      </c>
      <c r="AY803" s="2">
        <f t="shared" si="87"/>
        <v>0.11415012694213549</v>
      </c>
      <c r="AZ803" s="2">
        <f t="shared" si="88"/>
        <v>1.1415012694213548E-4</v>
      </c>
      <c r="BA803" s="2">
        <f t="shared" si="89"/>
        <v>0.2</v>
      </c>
      <c r="BB803" s="2">
        <f t="shared" si="90"/>
        <v>0.04</v>
      </c>
      <c r="BC803" s="2">
        <f>VLOOKUP(Y803,Spp!B:H,7,FALSE)</f>
        <v>3</v>
      </c>
      <c r="BD803" s="5" t="str">
        <f>VLOOKUP(Y803,GFQuimbayo!B:C,2,FALSE)</f>
        <v>IN</v>
      </c>
      <c r="BE803" s="5" t="str">
        <f>VLOOKUP(BD803,GFQuimbayo!E:F,2,FALSE)</f>
        <v>Invertebrivores</v>
      </c>
      <c r="BF803" s="2" t="str">
        <f>VLOOKUP(Y803,Spp!B:L,11,FALSE)</f>
        <v>LC</v>
      </c>
    </row>
    <row r="804" spans="1:58">
      <c r="A804" s="2" t="s">
        <v>242</v>
      </c>
      <c r="B804" s="2" t="s">
        <v>41</v>
      </c>
      <c r="C804" s="2" t="s">
        <v>135</v>
      </c>
      <c r="D804" s="2" t="s">
        <v>1446</v>
      </c>
      <c r="E804" s="2" t="s">
        <v>1485</v>
      </c>
      <c r="F804" s="2" t="s">
        <v>245</v>
      </c>
      <c r="G804" s="22" t="s">
        <v>1482</v>
      </c>
      <c r="H804" s="22">
        <v>2</v>
      </c>
      <c r="I804" s="2">
        <v>2</v>
      </c>
      <c r="K804" s="2">
        <v>50</v>
      </c>
      <c r="L804" s="11">
        <v>42402</v>
      </c>
      <c r="M804" s="2">
        <v>2016</v>
      </c>
      <c r="N804" s="2" t="s">
        <v>517</v>
      </c>
      <c r="O804" s="2" t="s">
        <v>136</v>
      </c>
      <c r="P804" s="11">
        <v>42074</v>
      </c>
      <c r="Q804" s="9">
        <v>7.5</v>
      </c>
      <c r="R804" s="2" t="s">
        <v>250</v>
      </c>
      <c r="S804" s="22" t="s">
        <v>516</v>
      </c>
      <c r="T804" s="4" t="s">
        <v>516</v>
      </c>
      <c r="U804" s="4" t="s">
        <v>516</v>
      </c>
      <c r="V804" s="4" t="s">
        <v>516</v>
      </c>
      <c r="W804" s="2">
        <v>10</v>
      </c>
      <c r="X804" s="2" t="s">
        <v>57</v>
      </c>
      <c r="Y804" s="6" t="str">
        <f>VLOOKUP(X804,Spp!A:B,2,FALSE)</f>
        <v>Serranus psittacinus</v>
      </c>
      <c r="Z804" s="7">
        <f t="shared" si="84"/>
        <v>2</v>
      </c>
      <c r="AB804" s="2">
        <v>2</v>
      </c>
      <c r="AU804" s="2">
        <f>VLOOKUP(Y804,Spp!B:C,2,FALSE)</f>
        <v>1.9300000000000001E-2</v>
      </c>
      <c r="AV804" s="2">
        <f>VLOOKUP(Y804,Spp!B:D,3,FALSE)</f>
        <v>2.8511000000000002</v>
      </c>
      <c r="AW804" s="2">
        <f t="shared" si="85"/>
        <v>12.063531782217289</v>
      </c>
      <c r="AX804" s="2">
        <f t="shared" si="86"/>
        <v>0.24127063564434578</v>
      </c>
      <c r="AY804" s="2">
        <f t="shared" si="87"/>
        <v>2.4127063564434579</v>
      </c>
      <c r="AZ804" s="2">
        <f t="shared" si="88"/>
        <v>2.4127063564434578E-3</v>
      </c>
      <c r="BA804" s="2">
        <f t="shared" si="89"/>
        <v>0.2</v>
      </c>
      <c r="BB804" s="2">
        <f t="shared" si="90"/>
        <v>0.04</v>
      </c>
      <c r="BC804" s="2">
        <f>VLOOKUP(Y804,Spp!B:H,7,FALSE)</f>
        <v>3.6</v>
      </c>
      <c r="BD804" s="5" t="str">
        <f>VLOOKUP(Y804,GFQuimbayo!B:C,2,FALSE)</f>
        <v>PS</v>
      </c>
      <c r="BE804" s="5" t="str">
        <f>VLOOKUP(BD804,GFQuimbayo!E:F,2,FALSE)</f>
        <v>Piscivores</v>
      </c>
      <c r="BF804" s="2" t="str">
        <f>VLOOKUP(Y804,Spp!B:L,11,FALSE)</f>
        <v>LC</v>
      </c>
    </row>
    <row r="805" spans="1:58">
      <c r="A805" s="2" t="s">
        <v>242</v>
      </c>
      <c r="B805" s="2" t="s">
        <v>41</v>
      </c>
      <c r="C805" s="2" t="s">
        <v>135</v>
      </c>
      <c r="D805" s="2" t="s">
        <v>1446</v>
      </c>
      <c r="E805" s="2" t="s">
        <v>1485</v>
      </c>
      <c r="F805" s="2" t="s">
        <v>245</v>
      </c>
      <c r="G805" s="22" t="s">
        <v>1482</v>
      </c>
      <c r="H805" s="22">
        <v>3</v>
      </c>
      <c r="I805" s="2">
        <v>3</v>
      </c>
      <c r="K805" s="2">
        <v>50</v>
      </c>
      <c r="L805" s="11">
        <v>42402</v>
      </c>
      <c r="M805" s="2">
        <v>2016</v>
      </c>
      <c r="N805" s="2" t="s">
        <v>517</v>
      </c>
      <c r="O805" s="2" t="s">
        <v>136</v>
      </c>
      <c r="P805" s="11">
        <v>42074</v>
      </c>
      <c r="Q805" s="9">
        <v>7.8</v>
      </c>
      <c r="R805" s="2" t="s">
        <v>250</v>
      </c>
      <c r="S805" s="22" t="s">
        <v>516</v>
      </c>
      <c r="T805" s="4" t="s">
        <v>516</v>
      </c>
      <c r="U805" s="4" t="s">
        <v>516</v>
      </c>
      <c r="V805" s="4" t="s">
        <v>516</v>
      </c>
      <c r="W805" s="2">
        <v>10</v>
      </c>
      <c r="X805" s="2" t="s">
        <v>107</v>
      </c>
      <c r="Y805" s="6" t="str">
        <f>VLOOKUP(X805,Spp!A:B,2,FALSE)</f>
        <v>Thalassoma lucasanum</v>
      </c>
      <c r="Z805" s="7">
        <f t="shared" si="84"/>
        <v>57</v>
      </c>
      <c r="AA805" s="2">
        <v>45</v>
      </c>
      <c r="AB805" s="2">
        <v>10</v>
      </c>
      <c r="AC805" s="2">
        <v>2</v>
      </c>
      <c r="AU805" s="2">
        <f>VLOOKUP(Y805,Spp!B:C,2,FALSE)</f>
        <v>1.261E-2</v>
      </c>
      <c r="AV805" s="2">
        <f>VLOOKUP(Y805,Spp!B:D,3,FALSE)</f>
        <v>2.8782999999999999</v>
      </c>
      <c r="AW805" s="2">
        <f t="shared" si="85"/>
        <v>85.783315102019699</v>
      </c>
      <c r="AX805" s="2">
        <f t="shared" si="86"/>
        <v>1.7156663020403939</v>
      </c>
      <c r="AY805" s="2">
        <f t="shared" si="87"/>
        <v>17.15666302040394</v>
      </c>
      <c r="AZ805" s="2">
        <f t="shared" si="88"/>
        <v>1.7156663020403942E-2</v>
      </c>
      <c r="BA805" s="2">
        <f t="shared" si="89"/>
        <v>5.7</v>
      </c>
      <c r="BB805" s="2">
        <f t="shared" si="90"/>
        <v>1.1399999999999999</v>
      </c>
      <c r="BC805" s="2">
        <f>VLOOKUP(Y805,Spp!B:H,7,FALSE)</f>
        <v>3.5</v>
      </c>
      <c r="BD805" s="5" t="str">
        <f>VLOOKUP(Y805,GFQuimbayo!B:C,2,FALSE)</f>
        <v>IN</v>
      </c>
      <c r="BE805" s="5" t="str">
        <f>VLOOKUP(BD805,GFQuimbayo!E:F,2,FALSE)</f>
        <v>Invertebrivores</v>
      </c>
      <c r="BF805" s="2" t="str">
        <f>VLOOKUP(Y805,Spp!B:L,11,FALSE)</f>
        <v>LC</v>
      </c>
    </row>
    <row r="806" spans="1:58">
      <c r="A806" s="2" t="s">
        <v>242</v>
      </c>
      <c r="B806" s="2" t="s">
        <v>41</v>
      </c>
      <c r="C806" s="2" t="s">
        <v>135</v>
      </c>
      <c r="D806" s="2" t="s">
        <v>1446</v>
      </c>
      <c r="E806" s="2" t="s">
        <v>1485</v>
      </c>
      <c r="F806" s="2" t="s">
        <v>245</v>
      </c>
      <c r="G806" s="22" t="s">
        <v>1482</v>
      </c>
      <c r="H806" s="22">
        <v>3</v>
      </c>
      <c r="I806" s="2">
        <v>3</v>
      </c>
      <c r="K806" s="2">
        <v>50</v>
      </c>
      <c r="L806" s="11">
        <v>42402</v>
      </c>
      <c r="M806" s="2">
        <v>2016</v>
      </c>
      <c r="N806" s="2" t="s">
        <v>517</v>
      </c>
      <c r="O806" s="2" t="s">
        <v>136</v>
      </c>
      <c r="P806" s="11">
        <v>42074</v>
      </c>
      <c r="Q806" s="9">
        <v>7.8</v>
      </c>
      <c r="R806" s="2" t="s">
        <v>250</v>
      </c>
      <c r="S806" s="22" t="s">
        <v>516</v>
      </c>
      <c r="T806" s="4" t="s">
        <v>516</v>
      </c>
      <c r="U806" s="4" t="s">
        <v>516</v>
      </c>
      <c r="V806" s="4" t="s">
        <v>516</v>
      </c>
      <c r="W806" s="2">
        <v>10</v>
      </c>
      <c r="X806" s="2" t="s">
        <v>266</v>
      </c>
      <c r="Y806" s="6" t="str">
        <f>VLOOKUP(X806,Spp!A:B,2,FALSE)</f>
        <v>Halichoeres dispilus</v>
      </c>
      <c r="Z806" s="7">
        <f t="shared" si="84"/>
        <v>13</v>
      </c>
      <c r="AB806" s="2">
        <v>10</v>
      </c>
      <c r="AC806" s="2">
        <v>3</v>
      </c>
      <c r="AU806" s="2">
        <f>VLOOKUP(Y806,Spp!B:C,2,FALSE)</f>
        <v>1.26E-2</v>
      </c>
      <c r="AV806" s="2">
        <f>VLOOKUP(Y806,Spp!B:D,3,FALSE)</f>
        <v>3.0672999999999999</v>
      </c>
      <c r="AW806" s="2">
        <f t="shared" si="85"/>
        <v>148.3831981000771</v>
      </c>
      <c r="AX806" s="2">
        <f t="shared" si="86"/>
        <v>2.9676639620015419</v>
      </c>
      <c r="AY806" s="2">
        <f t="shared" si="87"/>
        <v>29.676639620015418</v>
      </c>
      <c r="AZ806" s="2">
        <f t="shared" si="88"/>
        <v>2.9676639620015419E-2</v>
      </c>
      <c r="BA806" s="2">
        <f t="shared" si="89"/>
        <v>1.3</v>
      </c>
      <c r="BB806" s="2">
        <f t="shared" si="90"/>
        <v>0.26</v>
      </c>
      <c r="BC806" s="2">
        <f>VLOOKUP(Y806,Spp!B:H,7,FALSE)</f>
        <v>3.9</v>
      </c>
      <c r="BD806" s="5" t="str">
        <f>VLOOKUP(Y806,GFQuimbayo!B:C,2,FALSE)</f>
        <v>IN</v>
      </c>
      <c r="BE806" s="5" t="str">
        <f>VLOOKUP(BD806,GFQuimbayo!E:F,2,FALSE)</f>
        <v>Invertebrivores</v>
      </c>
      <c r="BF806" s="2" t="str">
        <f>VLOOKUP(Y806,Spp!B:L,11,FALSE)</f>
        <v>LC</v>
      </c>
    </row>
    <row r="807" spans="1:58">
      <c r="A807" s="2" t="s">
        <v>242</v>
      </c>
      <c r="B807" s="2" t="s">
        <v>41</v>
      </c>
      <c r="C807" s="2" t="s">
        <v>135</v>
      </c>
      <c r="D807" s="2" t="s">
        <v>1446</v>
      </c>
      <c r="E807" s="2" t="s">
        <v>1485</v>
      </c>
      <c r="F807" s="2" t="s">
        <v>245</v>
      </c>
      <c r="G807" s="22" t="s">
        <v>1482</v>
      </c>
      <c r="H807" s="22">
        <v>3</v>
      </c>
      <c r="I807" s="2">
        <v>3</v>
      </c>
      <c r="K807" s="2">
        <v>50</v>
      </c>
      <c r="L807" s="11">
        <v>42402</v>
      </c>
      <c r="M807" s="2">
        <v>2016</v>
      </c>
      <c r="N807" s="2" t="s">
        <v>517</v>
      </c>
      <c r="O807" s="2" t="s">
        <v>136</v>
      </c>
      <c r="P807" s="11">
        <v>42074</v>
      </c>
      <c r="Q807" s="9">
        <v>7.8</v>
      </c>
      <c r="R807" s="2" t="s">
        <v>250</v>
      </c>
      <c r="S807" s="22" t="s">
        <v>516</v>
      </c>
      <c r="T807" s="4" t="s">
        <v>516</v>
      </c>
      <c r="U807" s="4" t="s">
        <v>516</v>
      </c>
      <c r="V807" s="4" t="s">
        <v>516</v>
      </c>
      <c r="W807" s="2">
        <v>10</v>
      </c>
      <c r="X807" s="2" t="s">
        <v>57</v>
      </c>
      <c r="Y807" s="6" t="str">
        <f>VLOOKUP(X807,Spp!A:B,2,FALSE)</f>
        <v>Serranus psittacinus</v>
      </c>
      <c r="Z807" s="7">
        <f t="shared" si="84"/>
        <v>2</v>
      </c>
      <c r="AB807" s="2">
        <v>1</v>
      </c>
      <c r="AC807" s="2">
        <v>1</v>
      </c>
      <c r="AU807" s="2">
        <f>VLOOKUP(Y807,Spp!B:C,2,FALSE)</f>
        <v>1.9300000000000001E-2</v>
      </c>
      <c r="AV807" s="2">
        <f>VLOOKUP(Y807,Spp!B:D,3,FALSE)</f>
        <v>2.8511000000000002</v>
      </c>
      <c r="AW807" s="2">
        <f t="shared" si="85"/>
        <v>31.911359192259333</v>
      </c>
      <c r="AX807" s="2">
        <f t="shared" si="86"/>
        <v>0.63822718384518662</v>
      </c>
      <c r="AY807" s="2">
        <f t="shared" si="87"/>
        <v>6.3822718384518664</v>
      </c>
      <c r="AZ807" s="2">
        <f t="shared" si="88"/>
        <v>6.3822718384518662E-3</v>
      </c>
      <c r="BA807" s="2">
        <f t="shared" si="89"/>
        <v>0.2</v>
      </c>
      <c r="BB807" s="2">
        <f t="shared" si="90"/>
        <v>0.04</v>
      </c>
      <c r="BC807" s="2">
        <f>VLOOKUP(Y807,Spp!B:H,7,FALSE)</f>
        <v>3.6</v>
      </c>
      <c r="BD807" s="5" t="str">
        <f>VLOOKUP(Y807,GFQuimbayo!B:C,2,FALSE)</f>
        <v>PS</v>
      </c>
      <c r="BE807" s="5" t="str">
        <f>VLOOKUP(BD807,GFQuimbayo!E:F,2,FALSE)</f>
        <v>Piscivores</v>
      </c>
      <c r="BF807" s="2" t="str">
        <f>VLOOKUP(Y807,Spp!B:L,11,FALSE)</f>
        <v>LC</v>
      </c>
    </row>
    <row r="808" spans="1:58">
      <c r="A808" s="2" t="s">
        <v>242</v>
      </c>
      <c r="B808" s="2" t="s">
        <v>41</v>
      </c>
      <c r="C808" s="2" t="s">
        <v>135</v>
      </c>
      <c r="D808" s="2" t="s">
        <v>1446</v>
      </c>
      <c r="E808" s="2" t="s">
        <v>1485</v>
      </c>
      <c r="F808" s="2" t="s">
        <v>245</v>
      </c>
      <c r="G808" s="22" t="s">
        <v>1482</v>
      </c>
      <c r="H808" s="22">
        <v>3</v>
      </c>
      <c r="I808" s="2">
        <v>3</v>
      </c>
      <c r="K808" s="2">
        <v>50</v>
      </c>
      <c r="L808" s="11">
        <v>42402</v>
      </c>
      <c r="M808" s="2">
        <v>2016</v>
      </c>
      <c r="N808" s="2" t="s">
        <v>517</v>
      </c>
      <c r="O808" s="2" t="s">
        <v>136</v>
      </c>
      <c r="P808" s="11">
        <v>42074</v>
      </c>
      <c r="Q808" s="9">
        <v>7.8</v>
      </c>
      <c r="R808" s="2" t="s">
        <v>250</v>
      </c>
      <c r="S808" s="22" t="s">
        <v>516</v>
      </c>
      <c r="T808" s="4" t="s">
        <v>516</v>
      </c>
      <c r="U808" s="4" t="s">
        <v>516</v>
      </c>
      <c r="V808" s="4" t="s">
        <v>516</v>
      </c>
      <c r="W808" s="2">
        <v>10</v>
      </c>
      <c r="X808" s="2" t="s">
        <v>80</v>
      </c>
      <c r="Y808" s="6" t="str">
        <f>VLOOKUP(X808,Spp!A:B,2,FALSE)</f>
        <v>Sufflamen verres</v>
      </c>
      <c r="Z808" s="7">
        <f t="shared" si="84"/>
        <v>1</v>
      </c>
      <c r="AC808" s="2">
        <v>1</v>
      </c>
      <c r="AU808" s="2">
        <f>VLOOKUP(Y808,Spp!B:C,2,FALSE)</f>
        <v>2.4899999999999999E-2</v>
      </c>
      <c r="AV808" s="2">
        <f>VLOOKUP(Y808,Spp!B:D,3,FALSE)</f>
        <v>3.0129999999999999</v>
      </c>
      <c r="AW808" s="2">
        <f t="shared" si="85"/>
        <v>50.256150114544802</v>
      </c>
      <c r="AX808" s="2">
        <f t="shared" si="86"/>
        <v>1.0051230022908961</v>
      </c>
      <c r="AY808" s="2">
        <f t="shared" si="87"/>
        <v>10.05123002290896</v>
      </c>
      <c r="AZ808" s="2">
        <f t="shared" si="88"/>
        <v>1.0051230022908961E-2</v>
      </c>
      <c r="BA808" s="2">
        <f t="shared" si="89"/>
        <v>0.1</v>
      </c>
      <c r="BB808" s="2">
        <f t="shared" si="90"/>
        <v>0.02</v>
      </c>
      <c r="BC808" s="2">
        <f>VLOOKUP(Y808,Spp!B:H,7,FALSE)</f>
        <v>3.3</v>
      </c>
      <c r="BD808" s="5" t="str">
        <f>VLOOKUP(Y808,GFQuimbayo!B:C,2,FALSE)</f>
        <v>IN</v>
      </c>
      <c r="BE808" s="5" t="str">
        <f>VLOOKUP(BD808,GFQuimbayo!E:F,2,FALSE)</f>
        <v>Invertebrivores</v>
      </c>
      <c r="BF808" s="2" t="str">
        <f>VLOOKUP(Y808,Spp!B:L,11,FALSE)</f>
        <v>LC</v>
      </c>
    </row>
    <row r="809" spans="1:58">
      <c r="A809" s="2" t="s">
        <v>242</v>
      </c>
      <c r="B809" s="2" t="s">
        <v>41</v>
      </c>
      <c r="C809" s="2" t="s">
        <v>135</v>
      </c>
      <c r="D809" s="2" t="s">
        <v>1446</v>
      </c>
      <c r="E809" s="2" t="s">
        <v>1485</v>
      </c>
      <c r="F809" s="2" t="s">
        <v>246</v>
      </c>
      <c r="G809" s="22" t="s">
        <v>1482</v>
      </c>
      <c r="H809" s="22">
        <v>1</v>
      </c>
      <c r="I809" s="9">
        <v>4</v>
      </c>
      <c r="K809" s="2">
        <v>50</v>
      </c>
      <c r="L809" s="11">
        <v>42402</v>
      </c>
      <c r="M809" s="2">
        <v>2016</v>
      </c>
      <c r="N809" s="2" t="s">
        <v>517</v>
      </c>
      <c r="O809" s="2" t="s">
        <v>136</v>
      </c>
      <c r="P809" s="11">
        <v>42074</v>
      </c>
      <c r="Q809" s="9">
        <v>5</v>
      </c>
      <c r="R809" s="2" t="s">
        <v>249</v>
      </c>
      <c r="S809" s="22" t="s">
        <v>516</v>
      </c>
      <c r="T809" s="4" t="s">
        <v>516</v>
      </c>
      <c r="U809" s="4" t="s">
        <v>516</v>
      </c>
      <c r="V809" s="4" t="s">
        <v>516</v>
      </c>
      <c r="W809" s="2">
        <v>10</v>
      </c>
      <c r="X809" s="2" t="s">
        <v>107</v>
      </c>
      <c r="Y809" s="6" t="str">
        <f>VLOOKUP(X809,Spp!A:B,2,FALSE)</f>
        <v>Thalassoma lucasanum</v>
      </c>
      <c r="Z809" s="7">
        <f t="shared" si="84"/>
        <v>85</v>
      </c>
      <c r="AB809" s="2">
        <v>40</v>
      </c>
      <c r="AC809" s="2">
        <v>45</v>
      </c>
      <c r="AU809" s="2">
        <f>VLOOKUP(Y809,Spp!B:C,2,FALSE)</f>
        <v>1.261E-2</v>
      </c>
      <c r="AV809" s="2">
        <f>VLOOKUP(Y809,Spp!B:D,3,FALSE)</f>
        <v>2.8782999999999999</v>
      </c>
      <c r="AW809" s="2">
        <f t="shared" si="85"/>
        <v>981.53045900746338</v>
      </c>
      <c r="AX809" s="2">
        <f t="shared" si="86"/>
        <v>19.630609180149268</v>
      </c>
      <c r="AY809" s="2">
        <f t="shared" si="87"/>
        <v>196.30609180149267</v>
      </c>
      <c r="AZ809" s="2">
        <f t="shared" si="88"/>
        <v>0.19630609180149267</v>
      </c>
      <c r="BA809" s="2">
        <f t="shared" si="89"/>
        <v>8.5</v>
      </c>
      <c r="BB809" s="2">
        <f t="shared" si="90"/>
        <v>1.7</v>
      </c>
      <c r="BC809" s="2">
        <f>VLOOKUP(Y809,Spp!B:H,7,FALSE)</f>
        <v>3.5</v>
      </c>
      <c r="BD809" s="5" t="str">
        <f>VLOOKUP(Y809,GFQuimbayo!B:C,2,FALSE)</f>
        <v>IN</v>
      </c>
      <c r="BE809" s="5" t="str">
        <f>VLOOKUP(BD809,GFQuimbayo!E:F,2,FALSE)</f>
        <v>Invertebrivores</v>
      </c>
      <c r="BF809" s="2" t="str">
        <f>VLOOKUP(Y809,Spp!B:L,11,FALSE)</f>
        <v>LC</v>
      </c>
    </row>
    <row r="810" spans="1:58">
      <c r="A810" s="2" t="s">
        <v>242</v>
      </c>
      <c r="B810" s="2" t="s">
        <v>41</v>
      </c>
      <c r="C810" s="2" t="s">
        <v>135</v>
      </c>
      <c r="D810" s="2" t="s">
        <v>1446</v>
      </c>
      <c r="E810" s="2" t="s">
        <v>1485</v>
      </c>
      <c r="F810" s="2" t="s">
        <v>246</v>
      </c>
      <c r="G810" s="22" t="s">
        <v>1482</v>
      </c>
      <c r="H810" s="22">
        <v>1</v>
      </c>
      <c r="I810" s="9">
        <v>4</v>
      </c>
      <c r="K810" s="2">
        <v>50</v>
      </c>
      <c r="L810" s="11">
        <v>42402</v>
      </c>
      <c r="M810" s="2">
        <v>2016</v>
      </c>
      <c r="N810" s="2" t="s">
        <v>517</v>
      </c>
      <c r="O810" s="2" t="s">
        <v>136</v>
      </c>
      <c r="P810" s="11">
        <v>42074</v>
      </c>
      <c r="Q810" s="9">
        <v>5</v>
      </c>
      <c r="R810" s="2" t="s">
        <v>249</v>
      </c>
      <c r="S810" s="22" t="s">
        <v>516</v>
      </c>
      <c r="T810" s="4" t="s">
        <v>516</v>
      </c>
      <c r="U810" s="4" t="s">
        <v>516</v>
      </c>
      <c r="V810" s="4" t="s">
        <v>516</v>
      </c>
      <c r="W810" s="2">
        <v>10</v>
      </c>
      <c r="X810" s="2" t="s">
        <v>72</v>
      </c>
      <c r="Y810" s="6" t="str">
        <f>VLOOKUP(X810,Spp!A:B,2,FALSE)</f>
        <v>Scarus ghobban</v>
      </c>
      <c r="Z810" s="7">
        <f t="shared" si="84"/>
        <v>2</v>
      </c>
      <c r="AB810" s="2">
        <v>2</v>
      </c>
      <c r="AU810" s="2">
        <f>VLOOKUP(Y810,Spp!B:C,2,FALSE)</f>
        <v>2.3300000000000001E-2</v>
      </c>
      <c r="AV810" s="2">
        <f>VLOOKUP(Y810,Spp!B:D,3,FALSE)</f>
        <v>2.919</v>
      </c>
      <c r="AW810" s="2">
        <f t="shared" si="85"/>
        <v>16.698972308439288</v>
      </c>
      <c r="AX810" s="2">
        <f t="shared" si="86"/>
        <v>0.33397944616878578</v>
      </c>
      <c r="AY810" s="2">
        <f t="shared" si="87"/>
        <v>3.3397944616878577</v>
      </c>
      <c r="AZ810" s="2">
        <f t="shared" si="88"/>
        <v>3.3397944616878577E-3</v>
      </c>
      <c r="BA810" s="2">
        <f t="shared" si="89"/>
        <v>0.2</v>
      </c>
      <c r="BB810" s="2">
        <f t="shared" si="90"/>
        <v>0.04</v>
      </c>
      <c r="BC810" s="2">
        <f>VLOOKUP(Y810,Spp!B:H,7,FALSE)</f>
        <v>2</v>
      </c>
      <c r="BD810" s="5" t="str">
        <f>VLOOKUP(Y810,GFQuimbayo!B:C,2,FALSE)</f>
        <v>HM</v>
      </c>
      <c r="BE810" s="5" t="str">
        <f>VLOOKUP(BD810,GFQuimbayo!E:F,2,FALSE)</f>
        <v>Macroalgae feeders</v>
      </c>
      <c r="BF810" s="2" t="str">
        <f>VLOOKUP(Y810,Spp!B:L,11,FALSE)</f>
        <v>LC</v>
      </c>
    </row>
    <row r="811" spans="1:58">
      <c r="A811" s="2" t="s">
        <v>242</v>
      </c>
      <c r="B811" s="2" t="s">
        <v>41</v>
      </c>
      <c r="C811" s="2" t="s">
        <v>135</v>
      </c>
      <c r="D811" s="2" t="s">
        <v>1446</v>
      </c>
      <c r="E811" s="2" t="s">
        <v>1485</v>
      </c>
      <c r="F811" s="2" t="s">
        <v>246</v>
      </c>
      <c r="G811" s="22" t="s">
        <v>1482</v>
      </c>
      <c r="H811" s="22">
        <v>1</v>
      </c>
      <c r="I811" s="9">
        <v>4</v>
      </c>
      <c r="K811" s="2">
        <v>50</v>
      </c>
      <c r="L811" s="11">
        <v>42402</v>
      </c>
      <c r="M811" s="2">
        <v>2016</v>
      </c>
      <c r="N811" s="2" t="s">
        <v>517</v>
      </c>
      <c r="O811" s="2" t="s">
        <v>136</v>
      </c>
      <c r="P811" s="11">
        <v>42074</v>
      </c>
      <c r="Q811" s="9">
        <v>5</v>
      </c>
      <c r="R811" s="2" t="s">
        <v>249</v>
      </c>
      <c r="S811" s="22" t="s">
        <v>516</v>
      </c>
      <c r="T811" s="4" t="s">
        <v>516</v>
      </c>
      <c r="U811" s="4" t="s">
        <v>516</v>
      </c>
      <c r="V811" s="4" t="s">
        <v>516</v>
      </c>
      <c r="W811" s="2">
        <v>10</v>
      </c>
      <c r="X811" s="2" t="s">
        <v>99</v>
      </c>
      <c r="Y811" s="6" t="str">
        <f>VLOOKUP(X811,Spp!A:B,2,FALSE)</f>
        <v>Abudefduf troschelii</v>
      </c>
      <c r="Z811" s="7">
        <f t="shared" si="84"/>
        <v>20</v>
      </c>
      <c r="AB811" s="2">
        <v>20</v>
      </c>
      <c r="AU811" s="2">
        <f>VLOOKUP(Y811,Spp!B:C,2,FALSE)</f>
        <v>1.6E-2</v>
      </c>
      <c r="AV811" s="2">
        <f>VLOOKUP(Y811,Spp!B:D,3,FALSE)</f>
        <v>3.0516000000000001</v>
      </c>
      <c r="AW811" s="2">
        <f t="shared" si="85"/>
        <v>149.79141718753669</v>
      </c>
      <c r="AX811" s="2">
        <f t="shared" si="86"/>
        <v>2.995828343750734</v>
      </c>
      <c r="AY811" s="2">
        <f t="shared" si="87"/>
        <v>29.95828343750734</v>
      </c>
      <c r="AZ811" s="2">
        <f t="shared" si="88"/>
        <v>2.9958283437507342E-2</v>
      </c>
      <c r="BA811" s="2">
        <f t="shared" si="89"/>
        <v>2</v>
      </c>
      <c r="BB811" s="2">
        <f t="shared" si="90"/>
        <v>0.4</v>
      </c>
      <c r="BC811" s="2">
        <f>VLOOKUP(Y811,Spp!B:H,7,FALSE)</f>
        <v>3</v>
      </c>
      <c r="BD811" s="5" t="str">
        <f>VLOOKUP(Y811,GFQuimbayo!B:C,2,FALSE)</f>
        <v>PK</v>
      </c>
      <c r="BE811" s="5" t="str">
        <f>VLOOKUP(BD811,GFQuimbayo!E:F,2,FALSE)</f>
        <v>Planktivores</v>
      </c>
      <c r="BF811" s="2" t="str">
        <f>VLOOKUP(Y811,Spp!B:L,11,FALSE)</f>
        <v>LC</v>
      </c>
    </row>
    <row r="812" spans="1:58">
      <c r="A812" s="2" t="s">
        <v>242</v>
      </c>
      <c r="B812" s="2" t="s">
        <v>41</v>
      </c>
      <c r="C812" s="2" t="s">
        <v>135</v>
      </c>
      <c r="D812" s="2" t="s">
        <v>1446</v>
      </c>
      <c r="E812" s="2" t="s">
        <v>1485</v>
      </c>
      <c r="F812" s="2" t="s">
        <v>246</v>
      </c>
      <c r="G812" s="22" t="s">
        <v>1482</v>
      </c>
      <c r="H812" s="22">
        <v>1</v>
      </c>
      <c r="I812" s="9">
        <v>4</v>
      </c>
      <c r="K812" s="2">
        <v>50</v>
      </c>
      <c r="L812" s="11">
        <v>42402</v>
      </c>
      <c r="M812" s="2">
        <v>2016</v>
      </c>
      <c r="N812" s="2" t="s">
        <v>517</v>
      </c>
      <c r="O812" s="2" t="s">
        <v>136</v>
      </c>
      <c r="P812" s="11">
        <v>42074</v>
      </c>
      <c r="Q812" s="9">
        <v>5</v>
      </c>
      <c r="R812" s="2" t="s">
        <v>249</v>
      </c>
      <c r="S812" s="22" t="s">
        <v>516</v>
      </c>
      <c r="T812" s="4" t="s">
        <v>516</v>
      </c>
      <c r="U812" s="4" t="s">
        <v>516</v>
      </c>
      <c r="V812" s="4" t="s">
        <v>516</v>
      </c>
      <c r="W812" s="2">
        <v>10</v>
      </c>
      <c r="X812" s="2" t="s">
        <v>109</v>
      </c>
      <c r="Y812" s="6" t="str">
        <f>VLOOKUP(X812,Spp!A:B,2,FALSE)</f>
        <v>Chromis atrilobata</v>
      </c>
      <c r="Z812" s="7">
        <f t="shared" si="84"/>
        <v>16</v>
      </c>
      <c r="AB812" s="2">
        <v>16</v>
      </c>
      <c r="AU812" s="2">
        <f>VLOOKUP(Y812,Spp!B:C,2,FALSE)</f>
        <v>5.2300000000000003E-3</v>
      </c>
      <c r="AV812" s="2">
        <f>VLOOKUP(Y812,Spp!B:D,3,FALSE)</f>
        <v>3.41655</v>
      </c>
      <c r="AW812" s="2">
        <f t="shared" si="85"/>
        <v>81.716965483736402</v>
      </c>
      <c r="AX812" s="2">
        <f t="shared" si="86"/>
        <v>1.6343393096747281</v>
      </c>
      <c r="AY812" s="2">
        <f t="shared" si="87"/>
        <v>16.343393096747281</v>
      </c>
      <c r="AZ812" s="2">
        <f t="shared" si="88"/>
        <v>1.6343393096747282E-2</v>
      </c>
      <c r="BA812" s="2">
        <f t="shared" si="89"/>
        <v>1.6</v>
      </c>
      <c r="BB812" s="2">
        <f t="shared" si="90"/>
        <v>0.32</v>
      </c>
      <c r="BC812" s="2">
        <f>VLOOKUP(Y812,Spp!B:H,7,FALSE)</f>
        <v>3.4</v>
      </c>
      <c r="BD812" s="5" t="str">
        <f>VLOOKUP(Y812,GFQuimbayo!B:C,2,FALSE)</f>
        <v>PK</v>
      </c>
      <c r="BE812" s="5" t="str">
        <f>VLOOKUP(BD812,GFQuimbayo!E:F,2,FALSE)</f>
        <v>Planktivores</v>
      </c>
      <c r="BF812" s="2" t="str">
        <f>VLOOKUP(Y812,Spp!B:L,11,FALSE)</f>
        <v>LC</v>
      </c>
    </row>
    <row r="813" spans="1:58">
      <c r="A813" s="2" t="s">
        <v>242</v>
      </c>
      <c r="B813" s="2" t="s">
        <v>41</v>
      </c>
      <c r="C813" s="2" t="s">
        <v>135</v>
      </c>
      <c r="D813" s="2" t="s">
        <v>1446</v>
      </c>
      <c r="E813" s="2" t="s">
        <v>1485</v>
      </c>
      <c r="F813" s="2" t="s">
        <v>246</v>
      </c>
      <c r="G813" s="22" t="s">
        <v>1482</v>
      </c>
      <c r="H813" s="22">
        <v>1</v>
      </c>
      <c r="I813" s="9">
        <v>4</v>
      </c>
      <c r="K813" s="2">
        <v>50</v>
      </c>
      <c r="L813" s="11">
        <v>42402</v>
      </c>
      <c r="M813" s="2">
        <v>2016</v>
      </c>
      <c r="N813" s="2" t="s">
        <v>517</v>
      </c>
      <c r="O813" s="2" t="s">
        <v>136</v>
      </c>
      <c r="P813" s="11">
        <v>42074</v>
      </c>
      <c r="Q813" s="9">
        <v>5</v>
      </c>
      <c r="R813" s="2" t="s">
        <v>249</v>
      </c>
      <c r="S813" s="22" t="s">
        <v>516</v>
      </c>
      <c r="T813" s="4" t="s">
        <v>516</v>
      </c>
      <c r="U813" s="4" t="s">
        <v>516</v>
      </c>
      <c r="V813" s="4" t="s">
        <v>516</v>
      </c>
      <c r="W813" s="2">
        <v>10</v>
      </c>
      <c r="X813" s="2" t="s">
        <v>80</v>
      </c>
      <c r="Y813" s="6" t="str">
        <f>VLOOKUP(X813,Spp!A:B,2,FALSE)</f>
        <v>Sufflamen verres</v>
      </c>
      <c r="Z813" s="7">
        <f t="shared" si="84"/>
        <v>1</v>
      </c>
      <c r="AC813" s="2">
        <v>1</v>
      </c>
      <c r="AU813" s="2">
        <f>VLOOKUP(Y813,Spp!B:C,2,FALSE)</f>
        <v>2.4899999999999999E-2</v>
      </c>
      <c r="AV813" s="2">
        <f>VLOOKUP(Y813,Spp!B:D,3,FALSE)</f>
        <v>3.0129999999999999</v>
      </c>
      <c r="AW813" s="2">
        <f t="shared" si="85"/>
        <v>50.256150114544802</v>
      </c>
      <c r="AX813" s="2">
        <f t="shared" si="86"/>
        <v>1.0051230022908961</v>
      </c>
      <c r="AY813" s="2">
        <f t="shared" si="87"/>
        <v>10.05123002290896</v>
      </c>
      <c r="AZ813" s="2">
        <f t="shared" si="88"/>
        <v>1.0051230022908961E-2</v>
      </c>
      <c r="BA813" s="2">
        <f t="shared" si="89"/>
        <v>0.1</v>
      </c>
      <c r="BB813" s="2">
        <f t="shared" si="90"/>
        <v>0.02</v>
      </c>
      <c r="BC813" s="2">
        <f>VLOOKUP(Y813,Spp!B:H,7,FALSE)</f>
        <v>3.3</v>
      </c>
      <c r="BD813" s="5" t="str">
        <f>VLOOKUP(Y813,GFQuimbayo!B:C,2,FALSE)</f>
        <v>IN</v>
      </c>
      <c r="BE813" s="5" t="str">
        <f>VLOOKUP(BD813,GFQuimbayo!E:F,2,FALSE)</f>
        <v>Invertebrivores</v>
      </c>
      <c r="BF813" s="2" t="str">
        <f>VLOOKUP(Y813,Spp!B:L,11,FALSE)</f>
        <v>LC</v>
      </c>
    </row>
    <row r="814" spans="1:58">
      <c r="A814" s="2" t="s">
        <v>242</v>
      </c>
      <c r="B814" s="2" t="s">
        <v>41</v>
      </c>
      <c r="C814" s="2" t="s">
        <v>135</v>
      </c>
      <c r="D814" s="2" t="s">
        <v>1446</v>
      </c>
      <c r="E814" s="2" t="s">
        <v>1485</v>
      </c>
      <c r="F814" s="2" t="s">
        <v>246</v>
      </c>
      <c r="G814" s="22" t="s">
        <v>1482</v>
      </c>
      <c r="H814" s="22">
        <v>1</v>
      </c>
      <c r="I814" s="9">
        <v>4</v>
      </c>
      <c r="K814" s="2">
        <v>50</v>
      </c>
      <c r="L814" s="11">
        <v>42402</v>
      </c>
      <c r="M814" s="2">
        <v>2016</v>
      </c>
      <c r="N814" s="2" t="s">
        <v>517</v>
      </c>
      <c r="O814" s="2" t="s">
        <v>136</v>
      </c>
      <c r="P814" s="11">
        <v>42074</v>
      </c>
      <c r="Q814" s="9">
        <v>5</v>
      </c>
      <c r="R814" s="2" t="s">
        <v>249</v>
      </c>
      <c r="S814" s="22" t="s">
        <v>516</v>
      </c>
      <c r="T814" s="4" t="s">
        <v>516</v>
      </c>
      <c r="U814" s="4" t="s">
        <v>516</v>
      </c>
      <c r="V814" s="4" t="s">
        <v>516</v>
      </c>
      <c r="W814" s="2">
        <v>10</v>
      </c>
      <c r="X814" s="2" t="s">
        <v>45</v>
      </c>
      <c r="Y814" s="6" t="str">
        <f>VLOOKUP(X814,Spp!A:B,2,FALSE)</f>
        <v>Canthigaster punctatissima</v>
      </c>
      <c r="Z814" s="7">
        <f t="shared" si="84"/>
        <v>2</v>
      </c>
      <c r="AA814" s="2">
        <v>2</v>
      </c>
      <c r="AU814" s="2">
        <f>VLOOKUP(Y814,Spp!B:C,2,FALSE)</f>
        <v>1.9699999999999999E-2</v>
      </c>
      <c r="AV814" s="2">
        <f>VLOOKUP(Y814,Spp!B:D,3,FALSE)</f>
        <v>2.9174000000000002</v>
      </c>
      <c r="AW814" s="2">
        <f t="shared" si="85"/>
        <v>0.57075063471067744</v>
      </c>
      <c r="AX814" s="2">
        <f t="shared" si="86"/>
        <v>1.1415012694213548E-2</v>
      </c>
      <c r="AY814" s="2">
        <f t="shared" si="87"/>
        <v>0.11415012694213549</v>
      </c>
      <c r="AZ814" s="2">
        <f t="shared" si="88"/>
        <v>1.1415012694213548E-4</v>
      </c>
      <c r="BA814" s="2">
        <f t="shared" si="89"/>
        <v>0.2</v>
      </c>
      <c r="BB814" s="2">
        <f t="shared" si="90"/>
        <v>0.04</v>
      </c>
      <c r="BC814" s="2">
        <f>VLOOKUP(Y814,Spp!B:H,7,FALSE)</f>
        <v>3</v>
      </c>
      <c r="BD814" s="5" t="str">
        <f>VLOOKUP(Y814,GFQuimbayo!B:C,2,FALSE)</f>
        <v>IN</v>
      </c>
      <c r="BE814" s="5" t="str">
        <f>VLOOKUP(BD814,GFQuimbayo!E:F,2,FALSE)</f>
        <v>Invertebrivores</v>
      </c>
      <c r="BF814" s="2" t="str">
        <f>VLOOKUP(Y814,Spp!B:L,11,FALSE)</f>
        <v>LC</v>
      </c>
    </row>
    <row r="815" spans="1:58">
      <c r="A815" s="2" t="s">
        <v>242</v>
      </c>
      <c r="B815" s="2" t="s">
        <v>41</v>
      </c>
      <c r="C815" s="2" t="s">
        <v>135</v>
      </c>
      <c r="D815" s="2" t="s">
        <v>1446</v>
      </c>
      <c r="E815" s="2" t="s">
        <v>1485</v>
      </c>
      <c r="F815" s="2" t="s">
        <v>246</v>
      </c>
      <c r="G815" s="22" t="s">
        <v>1482</v>
      </c>
      <c r="H815" s="22">
        <v>2</v>
      </c>
      <c r="I815" s="9">
        <v>5</v>
      </c>
      <c r="K815" s="2">
        <v>50</v>
      </c>
      <c r="L815" s="11">
        <v>42402</v>
      </c>
      <c r="M815" s="2">
        <v>2016</v>
      </c>
      <c r="N815" s="2" t="s">
        <v>517</v>
      </c>
      <c r="O815" s="2" t="s">
        <v>136</v>
      </c>
      <c r="P815" s="11">
        <v>42074</v>
      </c>
      <c r="Q815" s="9">
        <v>5</v>
      </c>
      <c r="R815" s="2" t="s">
        <v>249</v>
      </c>
      <c r="S815" s="22" t="s">
        <v>516</v>
      </c>
      <c r="T815" s="4" t="s">
        <v>516</v>
      </c>
      <c r="U815" s="4" t="s">
        <v>516</v>
      </c>
      <c r="V815" s="4" t="s">
        <v>516</v>
      </c>
      <c r="W815" s="2">
        <v>10</v>
      </c>
      <c r="X815" s="2" t="s">
        <v>107</v>
      </c>
      <c r="Y815" s="6" t="str">
        <f>VLOOKUP(X815,Spp!A:B,2,FALSE)</f>
        <v>Thalassoma lucasanum</v>
      </c>
      <c r="Z815" s="7">
        <f t="shared" si="84"/>
        <v>22</v>
      </c>
      <c r="AB815" s="2">
        <v>21</v>
      </c>
      <c r="AC815" s="2">
        <v>1</v>
      </c>
      <c r="AU815" s="2">
        <f>VLOOKUP(Y815,Spp!B:C,2,FALSE)</f>
        <v>1.261E-2</v>
      </c>
      <c r="AV815" s="2">
        <f>VLOOKUP(Y815,Spp!B:D,3,FALSE)</f>
        <v>2.8782999999999999</v>
      </c>
      <c r="AW815" s="2">
        <f t="shared" si="85"/>
        <v>105.53386353744408</v>
      </c>
      <c r="AX815" s="2">
        <f t="shared" si="86"/>
        <v>2.1106772707488815</v>
      </c>
      <c r="AY815" s="2">
        <f t="shared" si="87"/>
        <v>21.106772707488815</v>
      </c>
      <c r="AZ815" s="2">
        <f t="shared" si="88"/>
        <v>2.1106772707488817E-2</v>
      </c>
      <c r="BA815" s="2">
        <f t="shared" si="89"/>
        <v>2.2000000000000002</v>
      </c>
      <c r="BB815" s="2">
        <f t="shared" si="90"/>
        <v>0.44</v>
      </c>
      <c r="BC815" s="2">
        <f>VLOOKUP(Y815,Spp!B:H,7,FALSE)</f>
        <v>3.5</v>
      </c>
      <c r="BD815" s="5" t="str">
        <f>VLOOKUP(Y815,GFQuimbayo!B:C,2,FALSE)</f>
        <v>IN</v>
      </c>
      <c r="BE815" s="5" t="str">
        <f>VLOOKUP(BD815,GFQuimbayo!E:F,2,FALSE)</f>
        <v>Invertebrivores</v>
      </c>
      <c r="BF815" s="2" t="str">
        <f>VLOOKUP(Y815,Spp!B:L,11,FALSE)</f>
        <v>LC</v>
      </c>
    </row>
    <row r="816" spans="1:58">
      <c r="A816" s="2" t="s">
        <v>242</v>
      </c>
      <c r="B816" s="2" t="s">
        <v>41</v>
      </c>
      <c r="C816" s="2" t="s">
        <v>135</v>
      </c>
      <c r="D816" s="2" t="s">
        <v>1446</v>
      </c>
      <c r="E816" s="2" t="s">
        <v>1485</v>
      </c>
      <c r="F816" s="2" t="s">
        <v>246</v>
      </c>
      <c r="G816" s="22" t="s">
        <v>1482</v>
      </c>
      <c r="H816" s="22">
        <v>2</v>
      </c>
      <c r="I816" s="9">
        <v>5</v>
      </c>
      <c r="K816" s="2">
        <v>50</v>
      </c>
      <c r="L816" s="11">
        <v>42402</v>
      </c>
      <c r="M816" s="2">
        <v>2016</v>
      </c>
      <c r="N816" s="2" t="s">
        <v>517</v>
      </c>
      <c r="O816" s="2" t="s">
        <v>136</v>
      </c>
      <c r="P816" s="11">
        <v>42074</v>
      </c>
      <c r="Q816" s="9">
        <v>5</v>
      </c>
      <c r="R816" s="2" t="s">
        <v>249</v>
      </c>
      <c r="S816" s="22" t="s">
        <v>516</v>
      </c>
      <c r="T816" s="4" t="s">
        <v>516</v>
      </c>
      <c r="U816" s="4" t="s">
        <v>516</v>
      </c>
      <c r="V816" s="4" t="s">
        <v>516</v>
      </c>
      <c r="W816" s="2">
        <v>10</v>
      </c>
      <c r="X816" s="2" t="s">
        <v>109</v>
      </c>
      <c r="Y816" s="6" t="str">
        <f>VLOOKUP(X816,Spp!A:B,2,FALSE)</f>
        <v>Chromis atrilobata</v>
      </c>
      <c r="Z816" s="7">
        <f t="shared" si="84"/>
        <v>36</v>
      </c>
      <c r="AB816" s="2">
        <v>36</v>
      </c>
      <c r="AU816" s="2">
        <f>VLOOKUP(Y816,Spp!B:C,2,FALSE)</f>
        <v>5.2300000000000003E-3</v>
      </c>
      <c r="AV816" s="2">
        <f>VLOOKUP(Y816,Spp!B:D,3,FALSE)</f>
        <v>3.41655</v>
      </c>
      <c r="AW816" s="2">
        <f t="shared" si="85"/>
        <v>183.86317233840691</v>
      </c>
      <c r="AX816" s="2">
        <f t="shared" si="86"/>
        <v>3.6772634467681384</v>
      </c>
      <c r="AY816" s="2">
        <f t="shared" si="87"/>
        <v>36.772634467681385</v>
      </c>
      <c r="AZ816" s="2">
        <f t="shared" si="88"/>
        <v>3.6772634467681385E-2</v>
      </c>
      <c r="BA816" s="2">
        <f t="shared" si="89"/>
        <v>3.6</v>
      </c>
      <c r="BB816" s="2">
        <f t="shared" si="90"/>
        <v>0.72</v>
      </c>
      <c r="BC816" s="2">
        <f>VLOOKUP(Y816,Spp!B:H,7,FALSE)</f>
        <v>3.4</v>
      </c>
      <c r="BD816" s="5" t="str">
        <f>VLOOKUP(Y816,GFQuimbayo!B:C,2,FALSE)</f>
        <v>PK</v>
      </c>
      <c r="BE816" s="5" t="str">
        <f>VLOOKUP(BD816,GFQuimbayo!E:F,2,FALSE)</f>
        <v>Planktivores</v>
      </c>
      <c r="BF816" s="2" t="str">
        <f>VLOOKUP(Y816,Spp!B:L,11,FALSE)</f>
        <v>LC</v>
      </c>
    </row>
    <row r="817" spans="1:58">
      <c r="A817" s="2" t="s">
        <v>242</v>
      </c>
      <c r="B817" s="2" t="s">
        <v>41</v>
      </c>
      <c r="C817" s="2" t="s">
        <v>135</v>
      </c>
      <c r="D817" s="2" t="s">
        <v>1446</v>
      </c>
      <c r="E817" s="2" t="s">
        <v>1485</v>
      </c>
      <c r="F817" s="2" t="s">
        <v>246</v>
      </c>
      <c r="G817" s="22" t="s">
        <v>1482</v>
      </c>
      <c r="H817" s="22">
        <v>2</v>
      </c>
      <c r="I817" s="9">
        <v>5</v>
      </c>
      <c r="K817" s="2">
        <v>50</v>
      </c>
      <c r="L817" s="11">
        <v>42402</v>
      </c>
      <c r="M817" s="2">
        <v>2016</v>
      </c>
      <c r="N817" s="2" t="s">
        <v>517</v>
      </c>
      <c r="O817" s="2" t="s">
        <v>136</v>
      </c>
      <c r="P817" s="11">
        <v>42074</v>
      </c>
      <c r="Q817" s="9">
        <v>5</v>
      </c>
      <c r="R817" s="2" t="s">
        <v>249</v>
      </c>
      <c r="S817" s="22" t="s">
        <v>516</v>
      </c>
      <c r="T817" s="4" t="s">
        <v>516</v>
      </c>
      <c r="U817" s="4" t="s">
        <v>516</v>
      </c>
      <c r="V817" s="4" t="s">
        <v>516</v>
      </c>
      <c r="W817" s="2">
        <v>10</v>
      </c>
      <c r="X817" s="2" t="s">
        <v>80</v>
      </c>
      <c r="Y817" s="6" t="str">
        <f>VLOOKUP(X817,Spp!A:B,2,FALSE)</f>
        <v>Sufflamen verres</v>
      </c>
      <c r="Z817" s="7">
        <f t="shared" si="84"/>
        <v>1</v>
      </c>
      <c r="AD817" s="2">
        <v>1</v>
      </c>
      <c r="AU817" s="2">
        <f>VLOOKUP(Y817,Spp!B:C,2,FALSE)</f>
        <v>2.4899999999999999E-2</v>
      </c>
      <c r="AV817" s="2">
        <f>VLOOKUP(Y817,Spp!B:D,3,FALSE)</f>
        <v>3.0129999999999999</v>
      </c>
      <c r="AW817" s="2">
        <f t="shared" si="85"/>
        <v>138.50740345244131</v>
      </c>
      <c r="AX817" s="2">
        <f t="shared" si="86"/>
        <v>2.770148069048826</v>
      </c>
      <c r="AY817" s="2">
        <f t="shared" si="87"/>
        <v>27.70148069048826</v>
      </c>
      <c r="AZ817" s="2">
        <f t="shared" si="88"/>
        <v>2.7701480690488261E-2</v>
      </c>
      <c r="BA817" s="2">
        <f t="shared" si="89"/>
        <v>0.1</v>
      </c>
      <c r="BB817" s="2">
        <f t="shared" si="90"/>
        <v>0.02</v>
      </c>
      <c r="BC817" s="2">
        <f>VLOOKUP(Y817,Spp!B:H,7,FALSE)</f>
        <v>3.3</v>
      </c>
      <c r="BD817" s="5" t="str">
        <f>VLOOKUP(Y817,GFQuimbayo!B:C,2,FALSE)</f>
        <v>IN</v>
      </c>
      <c r="BE817" s="5" t="str">
        <f>VLOOKUP(BD817,GFQuimbayo!E:F,2,FALSE)</f>
        <v>Invertebrivores</v>
      </c>
      <c r="BF817" s="2" t="str">
        <f>VLOOKUP(Y817,Spp!B:L,11,FALSE)</f>
        <v>LC</v>
      </c>
    </row>
    <row r="818" spans="1:58">
      <c r="A818" s="2" t="s">
        <v>242</v>
      </c>
      <c r="B818" s="2" t="s">
        <v>41</v>
      </c>
      <c r="C818" s="2" t="s">
        <v>135</v>
      </c>
      <c r="D818" s="2" t="s">
        <v>1446</v>
      </c>
      <c r="E818" s="2" t="s">
        <v>1485</v>
      </c>
      <c r="F818" s="2" t="s">
        <v>246</v>
      </c>
      <c r="G818" s="22" t="s">
        <v>1482</v>
      </c>
      <c r="H818" s="22">
        <v>2</v>
      </c>
      <c r="I818" s="9">
        <v>5</v>
      </c>
      <c r="K818" s="2">
        <v>50</v>
      </c>
      <c r="L818" s="11">
        <v>42402</v>
      </c>
      <c r="M818" s="2">
        <v>2016</v>
      </c>
      <c r="N818" s="2" t="s">
        <v>517</v>
      </c>
      <c r="O818" s="2" t="s">
        <v>136</v>
      </c>
      <c r="P818" s="11">
        <v>42074</v>
      </c>
      <c r="Q818" s="9">
        <v>5</v>
      </c>
      <c r="R818" s="2" t="s">
        <v>249</v>
      </c>
      <c r="S818" s="22" t="s">
        <v>516</v>
      </c>
      <c r="T818" s="4" t="s">
        <v>516</v>
      </c>
      <c r="U818" s="4" t="s">
        <v>516</v>
      </c>
      <c r="V818" s="4" t="s">
        <v>516</v>
      </c>
      <c r="W818" s="2">
        <v>10</v>
      </c>
      <c r="X818" s="2" t="s">
        <v>87</v>
      </c>
      <c r="Y818" s="6" t="str">
        <f>VLOOKUP(X818,Spp!A:B,2,FALSE)</f>
        <v>Stegastes acapulcoensis</v>
      </c>
      <c r="Z818" s="7">
        <f t="shared" si="84"/>
        <v>1</v>
      </c>
      <c r="AC818" s="2">
        <v>1</v>
      </c>
      <c r="AU818" s="2">
        <f>VLOOKUP(Y818,Spp!B:C,2,FALSE)</f>
        <v>3.49E-2</v>
      </c>
      <c r="AV818" s="2">
        <f>VLOOKUP(Y818,Spp!B:D,3,FALSE)</f>
        <v>2.9108999999999998</v>
      </c>
      <c r="AW818" s="2">
        <f t="shared" si="85"/>
        <v>54.427800446337628</v>
      </c>
      <c r="AX818" s="2">
        <f t="shared" si="86"/>
        <v>1.0885560089267525</v>
      </c>
      <c r="AY818" s="2">
        <f t="shared" si="87"/>
        <v>10.885560089267525</v>
      </c>
      <c r="AZ818" s="2">
        <f t="shared" si="88"/>
        <v>1.0885560089267525E-2</v>
      </c>
      <c r="BA818" s="2">
        <f t="shared" si="89"/>
        <v>0.1</v>
      </c>
      <c r="BB818" s="2">
        <f t="shared" si="90"/>
        <v>0.02</v>
      </c>
      <c r="BC818" s="2">
        <f>VLOOKUP(Y818,Spp!B:H,7,FALSE)</f>
        <v>2</v>
      </c>
      <c r="BD818" s="5" t="str">
        <f>VLOOKUP(Y818,GFQuimbayo!B:C,2,FALSE)</f>
        <v>HD</v>
      </c>
      <c r="BE818" s="5" t="str">
        <f>VLOOKUP(BD818,GFQuimbayo!E:F,2,FALSE)</f>
        <v>Detritivores</v>
      </c>
      <c r="BF818" s="2" t="str">
        <f>VLOOKUP(Y818,Spp!B:L,11,FALSE)</f>
        <v>LC</v>
      </c>
    </row>
    <row r="819" spans="1:58">
      <c r="A819" s="2" t="s">
        <v>242</v>
      </c>
      <c r="B819" s="2" t="s">
        <v>41</v>
      </c>
      <c r="C819" s="2" t="s">
        <v>135</v>
      </c>
      <c r="D819" s="2" t="s">
        <v>1446</v>
      </c>
      <c r="E819" s="2" t="s">
        <v>1485</v>
      </c>
      <c r="F819" s="2" t="s">
        <v>246</v>
      </c>
      <c r="G819" s="22" t="s">
        <v>1482</v>
      </c>
      <c r="H819" s="22">
        <v>2</v>
      </c>
      <c r="I819" s="9">
        <v>5</v>
      </c>
      <c r="K819" s="2">
        <v>50</v>
      </c>
      <c r="L819" s="11">
        <v>42402</v>
      </c>
      <c r="M819" s="2">
        <v>2016</v>
      </c>
      <c r="N819" s="2" t="s">
        <v>517</v>
      </c>
      <c r="O819" s="2" t="s">
        <v>136</v>
      </c>
      <c r="P819" s="11">
        <v>42074</v>
      </c>
      <c r="Q819" s="9">
        <v>5</v>
      </c>
      <c r="R819" s="2" t="s">
        <v>249</v>
      </c>
      <c r="S819" s="22" t="s">
        <v>516</v>
      </c>
      <c r="T819" s="4" t="s">
        <v>516</v>
      </c>
      <c r="U819" s="4" t="s">
        <v>516</v>
      </c>
      <c r="V819" s="4" t="s">
        <v>516</v>
      </c>
      <c r="W819" s="2">
        <v>10</v>
      </c>
      <c r="X819" s="2" t="s">
        <v>45</v>
      </c>
      <c r="Y819" s="6" t="str">
        <f>VLOOKUP(X819,Spp!A:B,2,FALSE)</f>
        <v>Canthigaster punctatissima</v>
      </c>
      <c r="Z819" s="7">
        <f t="shared" si="84"/>
        <v>3</v>
      </c>
      <c r="AA819" s="2">
        <v>3</v>
      </c>
      <c r="AU819" s="2">
        <f>VLOOKUP(Y819,Spp!B:C,2,FALSE)</f>
        <v>1.9699999999999999E-2</v>
      </c>
      <c r="AV819" s="2">
        <f>VLOOKUP(Y819,Spp!B:D,3,FALSE)</f>
        <v>2.9174000000000002</v>
      </c>
      <c r="AW819" s="2">
        <f t="shared" si="85"/>
        <v>0.85612595206601616</v>
      </c>
      <c r="AX819" s="2">
        <f t="shared" si="86"/>
        <v>1.7122519041320325E-2</v>
      </c>
      <c r="AY819" s="2">
        <f t="shared" si="87"/>
        <v>0.17122519041320325</v>
      </c>
      <c r="AZ819" s="2">
        <f t="shared" si="88"/>
        <v>1.7122519041320325E-4</v>
      </c>
      <c r="BA819" s="2">
        <f t="shared" si="89"/>
        <v>0.3</v>
      </c>
      <c r="BB819" s="2">
        <f t="shared" si="90"/>
        <v>0.06</v>
      </c>
      <c r="BC819" s="2">
        <f>VLOOKUP(Y819,Spp!B:H,7,FALSE)</f>
        <v>3</v>
      </c>
      <c r="BD819" s="5" t="str">
        <f>VLOOKUP(Y819,GFQuimbayo!B:C,2,FALSE)</f>
        <v>IN</v>
      </c>
      <c r="BE819" s="5" t="str">
        <f>VLOOKUP(BD819,GFQuimbayo!E:F,2,FALSE)</f>
        <v>Invertebrivores</v>
      </c>
      <c r="BF819" s="2" t="str">
        <f>VLOOKUP(Y819,Spp!B:L,11,FALSE)</f>
        <v>LC</v>
      </c>
    </row>
    <row r="820" spans="1:58">
      <c r="A820" s="2" t="s">
        <v>242</v>
      </c>
      <c r="B820" s="2" t="s">
        <v>41</v>
      </c>
      <c r="C820" s="2" t="s">
        <v>135</v>
      </c>
      <c r="D820" s="2" t="s">
        <v>1446</v>
      </c>
      <c r="E820" s="2" t="s">
        <v>1485</v>
      </c>
      <c r="F820" s="2" t="s">
        <v>246</v>
      </c>
      <c r="G820" s="22" t="s">
        <v>1482</v>
      </c>
      <c r="H820" s="22">
        <v>3</v>
      </c>
      <c r="I820" s="9">
        <v>6</v>
      </c>
      <c r="K820" s="2">
        <v>50</v>
      </c>
      <c r="L820" s="11">
        <v>42402</v>
      </c>
      <c r="M820" s="2">
        <v>2016</v>
      </c>
      <c r="N820" s="2" t="s">
        <v>517</v>
      </c>
      <c r="O820" s="2" t="s">
        <v>136</v>
      </c>
      <c r="P820" s="11">
        <v>42074</v>
      </c>
      <c r="Q820" s="9">
        <v>5</v>
      </c>
      <c r="R820" s="2" t="s">
        <v>249</v>
      </c>
      <c r="S820" s="22" t="s">
        <v>516</v>
      </c>
      <c r="T820" s="4" t="s">
        <v>516</v>
      </c>
      <c r="U820" s="4" t="s">
        <v>516</v>
      </c>
      <c r="V820" s="4" t="s">
        <v>516</v>
      </c>
      <c r="W820" s="2">
        <v>10</v>
      </c>
      <c r="X820" s="2" t="s">
        <v>57</v>
      </c>
      <c r="Y820" s="6" t="str">
        <f>VLOOKUP(X820,Spp!A:B,2,FALSE)</f>
        <v>Serranus psittacinus</v>
      </c>
      <c r="Z820" s="7">
        <f t="shared" si="84"/>
        <v>3</v>
      </c>
      <c r="AA820" s="2">
        <v>2</v>
      </c>
      <c r="AB820" s="2">
        <v>1</v>
      </c>
      <c r="AU820" s="2">
        <f>VLOOKUP(Y820,Spp!B:C,2,FALSE)</f>
        <v>1.9300000000000001E-2</v>
      </c>
      <c r="AV820" s="2">
        <f>VLOOKUP(Y820,Spp!B:D,3,FALSE)</f>
        <v>2.8511000000000002</v>
      </c>
      <c r="AW820" s="2">
        <f t="shared" si="85"/>
        <v>6.5579697921125915</v>
      </c>
      <c r="AX820" s="2">
        <f t="shared" si="86"/>
        <v>0.13115939584225184</v>
      </c>
      <c r="AY820" s="2">
        <f t="shared" si="87"/>
        <v>1.3115939584225185</v>
      </c>
      <c r="AZ820" s="2">
        <f t="shared" si="88"/>
        <v>1.3115939584225184E-3</v>
      </c>
      <c r="BA820" s="2">
        <f t="shared" si="89"/>
        <v>0.3</v>
      </c>
      <c r="BB820" s="2">
        <f t="shared" si="90"/>
        <v>0.06</v>
      </c>
      <c r="BC820" s="2">
        <f>VLOOKUP(Y820,Spp!B:H,7,FALSE)</f>
        <v>3.6</v>
      </c>
      <c r="BD820" s="5" t="str">
        <f>VLOOKUP(Y820,GFQuimbayo!B:C,2,FALSE)</f>
        <v>PS</v>
      </c>
      <c r="BE820" s="5" t="str">
        <f>VLOOKUP(BD820,GFQuimbayo!E:F,2,FALSE)</f>
        <v>Piscivores</v>
      </c>
      <c r="BF820" s="2" t="str">
        <f>VLOOKUP(Y820,Spp!B:L,11,FALSE)</f>
        <v>LC</v>
      </c>
    </row>
    <row r="821" spans="1:58">
      <c r="A821" s="2" t="s">
        <v>242</v>
      </c>
      <c r="B821" s="2" t="s">
        <v>41</v>
      </c>
      <c r="C821" s="2" t="s">
        <v>135</v>
      </c>
      <c r="D821" s="2" t="s">
        <v>1446</v>
      </c>
      <c r="E821" s="2" t="s">
        <v>1485</v>
      </c>
      <c r="F821" s="2" t="s">
        <v>246</v>
      </c>
      <c r="G821" s="22" t="s">
        <v>1482</v>
      </c>
      <c r="H821" s="22">
        <v>3</v>
      </c>
      <c r="I821" s="9">
        <v>6</v>
      </c>
      <c r="K821" s="2">
        <v>50</v>
      </c>
      <c r="L821" s="11">
        <v>42402</v>
      </c>
      <c r="M821" s="2">
        <v>2016</v>
      </c>
      <c r="N821" s="2" t="s">
        <v>517</v>
      </c>
      <c r="O821" s="2" t="s">
        <v>136</v>
      </c>
      <c r="P821" s="11">
        <v>42074</v>
      </c>
      <c r="Q821" s="9">
        <v>5</v>
      </c>
      <c r="R821" s="2" t="s">
        <v>249</v>
      </c>
      <c r="S821" s="22" t="s">
        <v>516</v>
      </c>
      <c r="T821" s="4" t="s">
        <v>516</v>
      </c>
      <c r="U821" s="4" t="s">
        <v>516</v>
      </c>
      <c r="V821" s="4" t="s">
        <v>516</v>
      </c>
      <c r="W821" s="2">
        <v>10</v>
      </c>
      <c r="X821" s="2" t="s">
        <v>107</v>
      </c>
      <c r="Y821" s="6" t="str">
        <f>VLOOKUP(X821,Spp!A:B,2,FALSE)</f>
        <v>Thalassoma lucasanum</v>
      </c>
      <c r="Z821" s="7">
        <f t="shared" si="84"/>
        <v>131</v>
      </c>
      <c r="AA821" s="2">
        <v>130</v>
      </c>
      <c r="AB821" s="2">
        <v>1</v>
      </c>
      <c r="AU821" s="2">
        <f>VLOOKUP(Y821,Spp!B:C,2,FALSE)</f>
        <v>1.261E-2</v>
      </c>
      <c r="AV821" s="2">
        <f>VLOOKUP(Y821,Spp!B:D,3,FALSE)</f>
        <v>2.8782999999999999</v>
      </c>
      <c r="AW821" s="2">
        <f t="shared" si="85"/>
        <v>27.074246264910954</v>
      </c>
      <c r="AX821" s="2">
        <f t="shared" si="86"/>
        <v>0.54148492529821912</v>
      </c>
      <c r="AY821" s="2">
        <f t="shared" si="87"/>
        <v>5.414849252982191</v>
      </c>
      <c r="AZ821" s="2">
        <f t="shared" si="88"/>
        <v>5.414849252982191E-3</v>
      </c>
      <c r="BA821" s="2">
        <f t="shared" si="89"/>
        <v>13.1</v>
      </c>
      <c r="BB821" s="2">
        <f t="shared" si="90"/>
        <v>2.62</v>
      </c>
      <c r="BC821" s="2">
        <f>VLOOKUP(Y821,Spp!B:H,7,FALSE)</f>
        <v>3.5</v>
      </c>
      <c r="BD821" s="5" t="str">
        <f>VLOOKUP(Y821,GFQuimbayo!B:C,2,FALSE)</f>
        <v>IN</v>
      </c>
      <c r="BE821" s="5" t="str">
        <f>VLOOKUP(BD821,GFQuimbayo!E:F,2,FALSE)</f>
        <v>Invertebrivores</v>
      </c>
      <c r="BF821" s="2" t="str">
        <f>VLOOKUP(Y821,Spp!B:L,11,FALSE)</f>
        <v>LC</v>
      </c>
    </row>
    <row r="822" spans="1:58">
      <c r="A822" s="2" t="s">
        <v>242</v>
      </c>
      <c r="B822" s="2" t="s">
        <v>41</v>
      </c>
      <c r="C822" s="2" t="s">
        <v>135</v>
      </c>
      <c r="D822" s="2" t="s">
        <v>1446</v>
      </c>
      <c r="E822" s="2" t="s">
        <v>1485</v>
      </c>
      <c r="F822" s="2" t="s">
        <v>246</v>
      </c>
      <c r="G822" s="22" t="s">
        <v>1482</v>
      </c>
      <c r="H822" s="22">
        <v>3</v>
      </c>
      <c r="I822" s="9">
        <v>6</v>
      </c>
      <c r="K822" s="2">
        <v>50</v>
      </c>
      <c r="L822" s="11">
        <v>42402</v>
      </c>
      <c r="M822" s="2">
        <v>2016</v>
      </c>
      <c r="N822" s="2" t="s">
        <v>517</v>
      </c>
      <c r="O822" s="2" t="s">
        <v>136</v>
      </c>
      <c r="P822" s="11">
        <v>42074</v>
      </c>
      <c r="Q822" s="9">
        <v>5</v>
      </c>
      <c r="R822" s="2" t="s">
        <v>249</v>
      </c>
      <c r="S822" s="22" t="s">
        <v>516</v>
      </c>
      <c r="T822" s="4" t="s">
        <v>516</v>
      </c>
      <c r="U822" s="4" t="s">
        <v>516</v>
      </c>
      <c r="V822" s="4" t="s">
        <v>516</v>
      </c>
      <c r="W822" s="2">
        <v>10</v>
      </c>
      <c r="X822" s="2" t="s">
        <v>78</v>
      </c>
      <c r="Y822" s="6" t="str">
        <f>VLOOKUP(X822,Spp!A:B,2,FALSE)</f>
        <v>Halichoeres chierchiae</v>
      </c>
      <c r="Z822" s="7">
        <f t="shared" si="84"/>
        <v>2</v>
      </c>
      <c r="AA822" s="2">
        <v>1</v>
      </c>
      <c r="AB822" s="2">
        <v>1</v>
      </c>
      <c r="AU822" s="2">
        <f>VLOOKUP(Y822,Spp!B:C,2,FALSE)</f>
        <v>1.26E-2</v>
      </c>
      <c r="AV822" s="2">
        <f>VLOOKUP(Y822,Spp!B:D,3,FALSE)</f>
        <v>3.0672999999999999</v>
      </c>
      <c r="AW822" s="2">
        <f t="shared" si="85"/>
        <v>6.2969956095913098</v>
      </c>
      <c r="AX822" s="2">
        <f t="shared" si="86"/>
        <v>0.12593991219182621</v>
      </c>
      <c r="AY822" s="2">
        <f t="shared" si="87"/>
        <v>1.2593991219182621</v>
      </c>
      <c r="AZ822" s="2">
        <f t="shared" si="88"/>
        <v>1.2593991219182622E-3</v>
      </c>
      <c r="BA822" s="2">
        <f t="shared" si="89"/>
        <v>0.2</v>
      </c>
      <c r="BB822" s="2">
        <f t="shared" si="90"/>
        <v>0.04</v>
      </c>
      <c r="BC822" s="2">
        <f>VLOOKUP(Y822,Spp!B:H,7,FALSE)</f>
        <v>3.5</v>
      </c>
      <c r="BD822" s="5" t="str">
        <f>VLOOKUP(Y822,GFQuimbayo!B:C,2,FALSE)</f>
        <v>IN</v>
      </c>
      <c r="BE822" s="5" t="str">
        <f>VLOOKUP(BD822,GFQuimbayo!E:F,2,FALSE)</f>
        <v>Invertebrivores</v>
      </c>
      <c r="BF822" s="2" t="str">
        <f>VLOOKUP(Y822,Spp!B:L,11,FALSE)</f>
        <v>LC</v>
      </c>
    </row>
    <row r="823" spans="1:58">
      <c r="A823" s="2" t="s">
        <v>242</v>
      </c>
      <c r="B823" s="2" t="s">
        <v>41</v>
      </c>
      <c r="C823" s="2" t="s">
        <v>135</v>
      </c>
      <c r="D823" s="2" t="s">
        <v>1446</v>
      </c>
      <c r="E823" s="2" t="s">
        <v>1485</v>
      </c>
      <c r="F823" s="2" t="s">
        <v>246</v>
      </c>
      <c r="G823" s="22" t="s">
        <v>1482</v>
      </c>
      <c r="H823" s="22">
        <v>3</v>
      </c>
      <c r="I823" s="9">
        <v>6</v>
      </c>
      <c r="K823" s="2">
        <v>50</v>
      </c>
      <c r="L823" s="11">
        <v>42402</v>
      </c>
      <c r="M823" s="2">
        <v>2016</v>
      </c>
      <c r="N823" s="2" t="s">
        <v>517</v>
      </c>
      <c r="O823" s="2" t="s">
        <v>136</v>
      </c>
      <c r="P823" s="11">
        <v>42074</v>
      </c>
      <c r="Q823" s="9">
        <v>5</v>
      </c>
      <c r="R823" s="2" t="s">
        <v>249</v>
      </c>
      <c r="S823" s="22" t="s">
        <v>516</v>
      </c>
      <c r="T823" s="4" t="s">
        <v>516</v>
      </c>
      <c r="U823" s="4" t="s">
        <v>516</v>
      </c>
      <c r="V823" s="4" t="s">
        <v>516</v>
      </c>
      <c r="W823" s="2">
        <v>10</v>
      </c>
      <c r="X823" s="2" t="s">
        <v>72</v>
      </c>
      <c r="Y823" s="6" t="str">
        <f>VLOOKUP(X823,Spp!A:B,2,FALSE)</f>
        <v>Scarus ghobban</v>
      </c>
      <c r="Z823" s="7">
        <f t="shared" si="84"/>
        <v>16</v>
      </c>
      <c r="AB823" s="2">
        <v>16</v>
      </c>
      <c r="AU823" s="2">
        <f>VLOOKUP(Y823,Spp!B:C,2,FALSE)</f>
        <v>2.3300000000000001E-2</v>
      </c>
      <c r="AV823" s="2">
        <f>VLOOKUP(Y823,Spp!B:D,3,FALSE)</f>
        <v>2.919</v>
      </c>
      <c r="AW823" s="2">
        <f t="shared" si="85"/>
        <v>133.5917784675143</v>
      </c>
      <c r="AX823" s="2">
        <f t="shared" si="86"/>
        <v>2.6718355693502862</v>
      </c>
      <c r="AY823" s="2">
        <f t="shared" si="87"/>
        <v>26.718355693502861</v>
      </c>
      <c r="AZ823" s="2">
        <f t="shared" si="88"/>
        <v>2.6718355693502862E-2</v>
      </c>
      <c r="BA823" s="2">
        <f t="shared" si="89"/>
        <v>1.6</v>
      </c>
      <c r="BB823" s="2">
        <f t="shared" si="90"/>
        <v>0.32</v>
      </c>
      <c r="BC823" s="2">
        <f>VLOOKUP(Y823,Spp!B:H,7,FALSE)</f>
        <v>2</v>
      </c>
      <c r="BD823" s="5" t="str">
        <f>VLOOKUP(Y823,GFQuimbayo!B:C,2,FALSE)</f>
        <v>HM</v>
      </c>
      <c r="BE823" s="5" t="str">
        <f>VLOOKUP(BD823,GFQuimbayo!E:F,2,FALSE)</f>
        <v>Macroalgae feeders</v>
      </c>
      <c r="BF823" s="2" t="str">
        <f>VLOOKUP(Y823,Spp!B:L,11,FALSE)</f>
        <v>LC</v>
      </c>
    </row>
    <row r="824" spans="1:58">
      <c r="A824" s="2" t="s">
        <v>242</v>
      </c>
      <c r="B824" s="2" t="s">
        <v>41</v>
      </c>
      <c r="C824" s="2" t="s">
        <v>135</v>
      </c>
      <c r="D824" s="2" t="s">
        <v>1446</v>
      </c>
      <c r="E824" s="2" t="s">
        <v>1485</v>
      </c>
      <c r="F824" s="2" t="s">
        <v>246</v>
      </c>
      <c r="G824" s="22" t="s">
        <v>1482</v>
      </c>
      <c r="H824" s="22">
        <v>3</v>
      </c>
      <c r="I824" s="9">
        <v>6</v>
      </c>
      <c r="K824" s="2">
        <v>50</v>
      </c>
      <c r="L824" s="11">
        <v>42402</v>
      </c>
      <c r="M824" s="2">
        <v>2016</v>
      </c>
      <c r="N824" s="2" t="s">
        <v>517</v>
      </c>
      <c r="O824" s="2" t="s">
        <v>136</v>
      </c>
      <c r="P824" s="11">
        <v>42074</v>
      </c>
      <c r="Q824" s="9">
        <v>5</v>
      </c>
      <c r="R824" s="2" t="s">
        <v>249</v>
      </c>
      <c r="S824" s="22" t="s">
        <v>516</v>
      </c>
      <c r="T824" s="4" t="s">
        <v>516</v>
      </c>
      <c r="U824" s="4" t="s">
        <v>516</v>
      </c>
      <c r="V824" s="4" t="s">
        <v>516</v>
      </c>
      <c r="W824" s="2">
        <v>10</v>
      </c>
      <c r="X824" s="2" t="s">
        <v>87</v>
      </c>
      <c r="Y824" s="6" t="str">
        <f>VLOOKUP(X824,Spp!A:B,2,FALSE)</f>
        <v>Stegastes acapulcoensis</v>
      </c>
      <c r="Z824" s="7">
        <f t="shared" si="84"/>
        <v>1</v>
      </c>
      <c r="AA824" s="2">
        <v>1</v>
      </c>
      <c r="AU824" s="2">
        <f>VLOOKUP(Y824,Spp!B:C,2,FALSE)</f>
        <v>3.49E-2</v>
      </c>
      <c r="AV824" s="2">
        <f>VLOOKUP(Y824,Spp!B:D,3,FALSE)</f>
        <v>2.9108999999999998</v>
      </c>
      <c r="AW824" s="2">
        <f t="shared" si="85"/>
        <v>0.50256124877797914</v>
      </c>
      <c r="AX824" s="2">
        <f t="shared" si="86"/>
        <v>1.0051224975559582E-2</v>
      </c>
      <c r="AY824" s="2">
        <f t="shared" si="87"/>
        <v>0.10051224975559582</v>
      </c>
      <c r="AZ824" s="2">
        <f t="shared" si="88"/>
        <v>1.0051224975559582E-4</v>
      </c>
      <c r="BA824" s="2">
        <f t="shared" si="89"/>
        <v>0.1</v>
      </c>
      <c r="BB824" s="2">
        <f t="shared" si="90"/>
        <v>0.02</v>
      </c>
      <c r="BC824" s="2">
        <f>VLOOKUP(Y824,Spp!B:H,7,FALSE)</f>
        <v>2</v>
      </c>
      <c r="BD824" s="5" t="str">
        <f>VLOOKUP(Y824,GFQuimbayo!B:C,2,FALSE)</f>
        <v>HD</v>
      </c>
      <c r="BE824" s="5" t="str">
        <f>VLOOKUP(BD824,GFQuimbayo!E:F,2,FALSE)</f>
        <v>Detritivores</v>
      </c>
      <c r="BF824" s="2" t="str">
        <f>VLOOKUP(Y824,Spp!B:L,11,FALSE)</f>
        <v>LC</v>
      </c>
    </row>
    <row r="825" spans="1:58">
      <c r="A825" s="2" t="s">
        <v>242</v>
      </c>
      <c r="B825" s="2" t="s">
        <v>41</v>
      </c>
      <c r="C825" s="2" t="s">
        <v>135</v>
      </c>
      <c r="D825" s="2" t="s">
        <v>1446</v>
      </c>
      <c r="E825" s="2" t="s">
        <v>1485</v>
      </c>
      <c r="F825" s="2" t="s">
        <v>246</v>
      </c>
      <c r="G825" s="22" t="s">
        <v>1482</v>
      </c>
      <c r="H825" s="22">
        <v>3</v>
      </c>
      <c r="I825" s="9">
        <v>6</v>
      </c>
      <c r="K825" s="2">
        <v>50</v>
      </c>
      <c r="L825" s="11">
        <v>42402</v>
      </c>
      <c r="M825" s="2">
        <v>2016</v>
      </c>
      <c r="N825" s="2" t="s">
        <v>517</v>
      </c>
      <c r="O825" s="2" t="s">
        <v>136</v>
      </c>
      <c r="P825" s="11">
        <v>42074</v>
      </c>
      <c r="Q825" s="9">
        <v>5</v>
      </c>
      <c r="R825" s="2" t="s">
        <v>249</v>
      </c>
      <c r="S825" s="22" t="s">
        <v>516</v>
      </c>
      <c r="T825" s="4" t="s">
        <v>516</v>
      </c>
      <c r="U825" s="4" t="s">
        <v>516</v>
      </c>
      <c r="V825" s="4" t="s">
        <v>516</v>
      </c>
      <c r="W825" s="2">
        <v>10</v>
      </c>
      <c r="X825" s="2" t="s">
        <v>99</v>
      </c>
      <c r="Y825" s="6" t="str">
        <f>VLOOKUP(X825,Spp!A:B,2,FALSE)</f>
        <v>Abudefduf troschelii</v>
      </c>
      <c r="Z825" s="7">
        <f t="shared" si="84"/>
        <v>45</v>
      </c>
      <c r="AA825" s="2">
        <v>45</v>
      </c>
      <c r="AU825" s="2">
        <f>VLOOKUP(Y825,Spp!B:C,2,FALSE)</f>
        <v>1.6E-2</v>
      </c>
      <c r="AV825" s="2">
        <f>VLOOKUP(Y825,Spp!B:D,3,FALSE)</f>
        <v>3.0516000000000001</v>
      </c>
      <c r="AW825" s="2">
        <f t="shared" si="85"/>
        <v>11.794681746360739</v>
      </c>
      <c r="AX825" s="2">
        <f t="shared" si="86"/>
        <v>0.2358936349272148</v>
      </c>
      <c r="AY825" s="2">
        <f t="shared" si="87"/>
        <v>2.358936349272148</v>
      </c>
      <c r="AZ825" s="2">
        <f t="shared" si="88"/>
        <v>2.3589363492721479E-3</v>
      </c>
      <c r="BA825" s="2">
        <f t="shared" si="89"/>
        <v>4.5</v>
      </c>
      <c r="BB825" s="2">
        <f t="shared" si="90"/>
        <v>0.9</v>
      </c>
      <c r="BC825" s="2">
        <f>VLOOKUP(Y825,Spp!B:H,7,FALSE)</f>
        <v>3</v>
      </c>
      <c r="BD825" s="5" t="str">
        <f>VLOOKUP(Y825,GFQuimbayo!B:C,2,FALSE)</f>
        <v>PK</v>
      </c>
      <c r="BE825" s="5" t="str">
        <f>VLOOKUP(BD825,GFQuimbayo!E:F,2,FALSE)</f>
        <v>Planktivores</v>
      </c>
      <c r="BF825" s="2" t="str">
        <f>VLOOKUP(Y825,Spp!B:L,11,FALSE)</f>
        <v>LC</v>
      </c>
    </row>
    <row r="826" spans="1:58">
      <c r="A826" s="2" t="s">
        <v>242</v>
      </c>
      <c r="B826" s="2" t="s">
        <v>41</v>
      </c>
      <c r="C826" s="2" t="s">
        <v>135</v>
      </c>
      <c r="D826" s="2" t="s">
        <v>1446</v>
      </c>
      <c r="E826" s="2" t="s">
        <v>1485</v>
      </c>
      <c r="F826" s="2" t="s">
        <v>246</v>
      </c>
      <c r="G826" s="22" t="s">
        <v>1482</v>
      </c>
      <c r="H826" s="22">
        <v>3</v>
      </c>
      <c r="I826" s="9">
        <v>6</v>
      </c>
      <c r="K826" s="2">
        <v>50</v>
      </c>
      <c r="L826" s="11">
        <v>42402</v>
      </c>
      <c r="M826" s="2">
        <v>2016</v>
      </c>
      <c r="N826" s="2" t="s">
        <v>517</v>
      </c>
      <c r="O826" s="2" t="s">
        <v>136</v>
      </c>
      <c r="P826" s="11">
        <v>42074</v>
      </c>
      <c r="Q826" s="9">
        <v>5</v>
      </c>
      <c r="R826" s="2" t="s">
        <v>249</v>
      </c>
      <c r="S826" s="22" t="s">
        <v>516</v>
      </c>
      <c r="T826" s="4" t="s">
        <v>516</v>
      </c>
      <c r="U826" s="4" t="s">
        <v>516</v>
      </c>
      <c r="V826" s="4" t="s">
        <v>516</v>
      </c>
      <c r="W826" s="2">
        <v>10</v>
      </c>
      <c r="X826" s="2" t="s">
        <v>266</v>
      </c>
      <c r="Y826" s="6" t="str">
        <f>VLOOKUP(X826,Spp!A:B,2,FALSE)</f>
        <v>Halichoeres dispilus</v>
      </c>
      <c r="Z826" s="7">
        <f t="shared" si="84"/>
        <v>3</v>
      </c>
      <c r="AB826" s="2">
        <v>3</v>
      </c>
      <c r="AU826" s="2">
        <f>VLOOKUP(Y826,Spp!B:C,2,FALSE)</f>
        <v>1.26E-2</v>
      </c>
      <c r="AV826" s="2">
        <f>VLOOKUP(Y826,Spp!B:D,3,FALSE)</f>
        <v>3.0672999999999999</v>
      </c>
      <c r="AW826" s="2">
        <f t="shared" si="85"/>
        <v>18.262793690314659</v>
      </c>
      <c r="AX826" s="2">
        <f t="shared" si="86"/>
        <v>0.36525587380629321</v>
      </c>
      <c r="AY826" s="2">
        <f t="shared" si="87"/>
        <v>3.6525587380629321</v>
      </c>
      <c r="AZ826" s="2">
        <f t="shared" si="88"/>
        <v>3.6525587380629321E-3</v>
      </c>
      <c r="BA826" s="2">
        <f t="shared" si="89"/>
        <v>0.3</v>
      </c>
      <c r="BB826" s="2">
        <f t="shared" si="90"/>
        <v>0.06</v>
      </c>
      <c r="BC826" s="2">
        <f>VLOOKUP(Y826,Spp!B:H,7,FALSE)</f>
        <v>3.9</v>
      </c>
      <c r="BD826" s="5" t="str">
        <f>VLOOKUP(Y826,GFQuimbayo!B:C,2,FALSE)</f>
        <v>IN</v>
      </c>
      <c r="BE826" s="5" t="str">
        <f>VLOOKUP(BD826,GFQuimbayo!E:F,2,FALSE)</f>
        <v>Invertebrivores</v>
      </c>
      <c r="BF826" s="2" t="str">
        <f>VLOOKUP(Y826,Spp!B:L,11,FALSE)</f>
        <v>LC</v>
      </c>
    </row>
    <row r="827" spans="1:58">
      <c r="A827" s="2" t="s">
        <v>242</v>
      </c>
      <c r="B827" s="2" t="s">
        <v>41</v>
      </c>
      <c r="C827" s="2" t="s">
        <v>135</v>
      </c>
      <c r="D827" s="2" t="s">
        <v>1446</v>
      </c>
      <c r="E827" s="2" t="s">
        <v>1485</v>
      </c>
      <c r="F827" s="2" t="s">
        <v>246</v>
      </c>
      <c r="G827" s="22" t="s">
        <v>1482</v>
      </c>
      <c r="H827" s="22">
        <v>3</v>
      </c>
      <c r="I827" s="9">
        <v>6</v>
      </c>
      <c r="K827" s="2">
        <v>50</v>
      </c>
      <c r="L827" s="11">
        <v>42402</v>
      </c>
      <c r="M827" s="2">
        <v>2016</v>
      </c>
      <c r="N827" s="2" t="s">
        <v>517</v>
      </c>
      <c r="O827" s="2" t="s">
        <v>136</v>
      </c>
      <c r="P827" s="11">
        <v>42074</v>
      </c>
      <c r="Q827" s="9">
        <v>5</v>
      </c>
      <c r="R827" s="2" t="s">
        <v>249</v>
      </c>
      <c r="S827" s="22" t="s">
        <v>516</v>
      </c>
      <c r="T827" s="4" t="s">
        <v>516</v>
      </c>
      <c r="U827" s="4" t="s">
        <v>516</v>
      </c>
      <c r="V827" s="4" t="s">
        <v>516</v>
      </c>
      <c r="W827" s="2">
        <v>10</v>
      </c>
      <c r="X827" s="2" t="s">
        <v>97</v>
      </c>
      <c r="Y827" s="6" t="str">
        <f>VLOOKUP(X827,Spp!A:B,2,FALSE)</f>
        <v>Plagiotremus azaleus</v>
      </c>
      <c r="Z827" s="7">
        <f t="shared" si="84"/>
        <v>1</v>
      </c>
      <c r="AA827" s="2">
        <v>1</v>
      </c>
      <c r="AU827" s="2">
        <f>VLOOKUP(Y827,Spp!B:C,2,FALSE)</f>
        <v>4.5999999999999999E-3</v>
      </c>
      <c r="AV827" s="2">
        <f>VLOOKUP(Y827,Spp!B:D,3,FALSE)</f>
        <v>3.1387999999999998</v>
      </c>
      <c r="AW827" s="2">
        <f t="shared" si="85"/>
        <v>8.1622883091650902E-2</v>
      </c>
      <c r="AX827" s="2">
        <f t="shared" si="86"/>
        <v>1.632457661833018E-3</v>
      </c>
      <c r="AY827" s="2">
        <f t="shared" si="87"/>
        <v>1.6324576618330179E-2</v>
      </c>
      <c r="AZ827" s="2">
        <f t="shared" si="88"/>
        <v>1.6324576618330179E-5</v>
      </c>
      <c r="BA827" s="2">
        <f t="shared" si="89"/>
        <v>0.1</v>
      </c>
      <c r="BB827" s="2">
        <f t="shared" si="90"/>
        <v>0.02</v>
      </c>
      <c r="BC827" s="2">
        <f>VLOOKUP(Y827,Spp!B:H,7,FALSE)</f>
        <v>4</v>
      </c>
      <c r="BD827" s="5" t="str">
        <f>VLOOKUP(Y827,GFQuimbayo!B:C,2,FALSE)</f>
        <v>PS</v>
      </c>
      <c r="BE827" s="5" t="str">
        <f>VLOOKUP(BD827,GFQuimbayo!E:F,2,FALSE)</f>
        <v>Piscivores</v>
      </c>
      <c r="BF827" s="2" t="str">
        <f>VLOOKUP(Y827,Spp!B:L,11,FALSE)</f>
        <v>LC</v>
      </c>
    </row>
    <row r="828" spans="1:58">
      <c r="A828" s="2" t="s">
        <v>242</v>
      </c>
      <c r="B828" s="2" t="s">
        <v>41</v>
      </c>
      <c r="C828" s="2" t="s">
        <v>135</v>
      </c>
      <c r="D828" s="2" t="s">
        <v>1446</v>
      </c>
      <c r="E828" s="2" t="s">
        <v>1485</v>
      </c>
      <c r="F828" s="2" t="s">
        <v>246</v>
      </c>
      <c r="G828" s="22" t="s">
        <v>1482</v>
      </c>
      <c r="H828" s="22">
        <v>3</v>
      </c>
      <c r="I828" s="9">
        <v>6</v>
      </c>
      <c r="K828" s="2">
        <v>50</v>
      </c>
      <c r="L828" s="11">
        <v>42402</v>
      </c>
      <c r="M828" s="2">
        <v>2016</v>
      </c>
      <c r="N828" s="2" t="s">
        <v>517</v>
      </c>
      <c r="O828" s="2" t="s">
        <v>136</v>
      </c>
      <c r="P828" s="11">
        <v>42074</v>
      </c>
      <c r="Q828" s="9">
        <v>5</v>
      </c>
      <c r="R828" s="2" t="s">
        <v>249</v>
      </c>
      <c r="S828" s="22" t="s">
        <v>516</v>
      </c>
      <c r="T828" s="4" t="s">
        <v>516</v>
      </c>
      <c r="U828" s="4" t="s">
        <v>516</v>
      </c>
      <c r="V828" s="4" t="s">
        <v>516</v>
      </c>
      <c r="W828" s="2">
        <v>10</v>
      </c>
      <c r="X828" s="2" t="s">
        <v>45</v>
      </c>
      <c r="Y828" s="6" t="str">
        <f>VLOOKUP(X828,Spp!A:B,2,FALSE)</f>
        <v>Canthigaster punctatissima</v>
      </c>
      <c r="Z828" s="7">
        <f t="shared" si="84"/>
        <v>3</v>
      </c>
      <c r="AA828" s="2">
        <v>3</v>
      </c>
      <c r="AU828" s="2">
        <f>VLOOKUP(Y828,Spp!B:C,2,FALSE)</f>
        <v>1.9699999999999999E-2</v>
      </c>
      <c r="AV828" s="2">
        <f>VLOOKUP(Y828,Spp!B:D,3,FALSE)</f>
        <v>2.9174000000000002</v>
      </c>
      <c r="AW828" s="2">
        <f t="shared" si="85"/>
        <v>0.85612595206601616</v>
      </c>
      <c r="AX828" s="2">
        <f t="shared" si="86"/>
        <v>1.7122519041320325E-2</v>
      </c>
      <c r="AY828" s="2">
        <f t="shared" si="87"/>
        <v>0.17122519041320325</v>
      </c>
      <c r="AZ828" s="2">
        <f t="shared" si="88"/>
        <v>1.7122519041320325E-4</v>
      </c>
      <c r="BA828" s="2">
        <f t="shared" si="89"/>
        <v>0.3</v>
      </c>
      <c r="BB828" s="2">
        <f t="shared" si="90"/>
        <v>0.06</v>
      </c>
      <c r="BC828" s="2">
        <f>VLOOKUP(Y828,Spp!B:H,7,FALSE)</f>
        <v>3</v>
      </c>
      <c r="BD828" s="5" t="str">
        <f>VLOOKUP(Y828,GFQuimbayo!B:C,2,FALSE)</f>
        <v>IN</v>
      </c>
      <c r="BE828" s="5" t="str">
        <f>VLOOKUP(BD828,GFQuimbayo!E:F,2,FALSE)</f>
        <v>Invertebrivores</v>
      </c>
      <c r="BF828" s="2" t="str">
        <f>VLOOKUP(Y828,Spp!B:L,11,FALSE)</f>
        <v>LC</v>
      </c>
    </row>
    <row r="829" spans="1:58">
      <c r="A829" s="2" t="s">
        <v>242</v>
      </c>
      <c r="B829" s="2" t="s">
        <v>41</v>
      </c>
      <c r="C829" s="2" t="s">
        <v>135</v>
      </c>
      <c r="D829" s="2" t="s">
        <v>1446</v>
      </c>
      <c r="E829" s="2" t="s">
        <v>1485</v>
      </c>
      <c r="F829" s="2" t="s">
        <v>246</v>
      </c>
      <c r="G829" s="22" t="s">
        <v>1482</v>
      </c>
      <c r="H829" s="22">
        <v>3</v>
      </c>
      <c r="I829" s="9">
        <v>6</v>
      </c>
      <c r="K829" s="2">
        <v>50</v>
      </c>
      <c r="L829" s="11">
        <v>42402</v>
      </c>
      <c r="M829" s="2">
        <v>2016</v>
      </c>
      <c r="N829" s="2" t="s">
        <v>517</v>
      </c>
      <c r="O829" s="2" t="s">
        <v>136</v>
      </c>
      <c r="P829" s="11">
        <v>42074</v>
      </c>
      <c r="Q829" s="9">
        <v>5</v>
      </c>
      <c r="R829" s="2" t="s">
        <v>249</v>
      </c>
      <c r="S829" s="22" t="s">
        <v>516</v>
      </c>
      <c r="T829" s="4" t="s">
        <v>516</v>
      </c>
      <c r="U829" s="4" t="s">
        <v>516</v>
      </c>
      <c r="V829" s="4" t="s">
        <v>516</v>
      </c>
      <c r="W829" s="2">
        <v>10</v>
      </c>
      <c r="X829" s="2" t="s">
        <v>257</v>
      </c>
      <c r="Y829" s="6" t="str">
        <f>VLOOKUP(X829,Spp!A:B,2,FALSE)</f>
        <v>Acanthurus xanthopterus</v>
      </c>
      <c r="Z829" s="7">
        <f t="shared" si="84"/>
        <v>1</v>
      </c>
      <c r="AB829" s="2">
        <v>1</v>
      </c>
      <c r="AU829" s="2">
        <f>VLOOKUP(Y829,Spp!B:C,2,FALSE)</f>
        <v>2.673E-2</v>
      </c>
      <c r="AV829" s="2">
        <f>VLOOKUP(Y829,Spp!B:D,3,FALSE)</f>
        <v>2.9844900000000001</v>
      </c>
      <c r="AW829" s="2">
        <f t="shared" si="85"/>
        <v>10.92975806448727</v>
      </c>
      <c r="AX829" s="2">
        <f t="shared" si="86"/>
        <v>0.2185951612897454</v>
      </c>
      <c r="AY829" s="2">
        <f t="shared" si="87"/>
        <v>2.1859516128974539</v>
      </c>
      <c r="AZ829" s="2">
        <f t="shared" si="88"/>
        <v>2.1859516128974539E-3</v>
      </c>
      <c r="BA829" s="2">
        <f t="shared" si="89"/>
        <v>0.1</v>
      </c>
      <c r="BB829" s="2">
        <f t="shared" si="90"/>
        <v>0.02</v>
      </c>
      <c r="BC829" s="2">
        <f>VLOOKUP(Y829,Spp!B:H,7,FALSE)</f>
        <v>2.9</v>
      </c>
      <c r="BD829" s="5" t="str">
        <f>VLOOKUP(Y829,GFQuimbayo!B:C,2,FALSE)</f>
        <v>HD</v>
      </c>
      <c r="BE829" s="5" t="str">
        <f>VLOOKUP(BD829,GFQuimbayo!E:F,2,FALSE)</f>
        <v>Detritivores</v>
      </c>
      <c r="BF829" s="2" t="str">
        <f>VLOOKUP(Y829,Spp!B:L,11,FALSE)</f>
        <v>LC</v>
      </c>
    </row>
    <row r="830" spans="1:58">
      <c r="A830" s="2" t="s">
        <v>242</v>
      </c>
      <c r="B830" s="2" t="s">
        <v>41</v>
      </c>
      <c r="C830" s="2" t="s">
        <v>135</v>
      </c>
      <c r="D830" s="2" t="s">
        <v>1446</v>
      </c>
      <c r="E830" s="2" t="s">
        <v>1485</v>
      </c>
      <c r="F830" s="2" t="s">
        <v>246</v>
      </c>
      <c r="G830" s="22" t="s">
        <v>1482</v>
      </c>
      <c r="H830" s="22">
        <v>3</v>
      </c>
      <c r="I830" s="9">
        <v>6</v>
      </c>
      <c r="K830" s="2">
        <v>50</v>
      </c>
      <c r="L830" s="11">
        <v>42402</v>
      </c>
      <c r="M830" s="2">
        <v>2016</v>
      </c>
      <c r="N830" s="2" t="s">
        <v>517</v>
      </c>
      <c r="O830" s="2" t="s">
        <v>136</v>
      </c>
      <c r="P830" s="11">
        <v>42074</v>
      </c>
      <c r="Q830" s="9">
        <v>5</v>
      </c>
      <c r="R830" s="2" t="s">
        <v>249</v>
      </c>
      <c r="S830" s="22" t="s">
        <v>516</v>
      </c>
      <c r="T830" s="4" t="s">
        <v>516</v>
      </c>
      <c r="U830" s="4" t="s">
        <v>516</v>
      </c>
      <c r="V830" s="4" t="s">
        <v>516</v>
      </c>
      <c r="W830" s="2">
        <v>10</v>
      </c>
      <c r="X830" s="2" t="s">
        <v>263</v>
      </c>
      <c r="Y830" s="6" t="str">
        <f>VLOOKUP(X830,Spp!A:B,2,FALSE)</f>
        <v>Diodon hystrix</v>
      </c>
      <c r="Z830" s="7">
        <f t="shared" si="84"/>
        <v>1</v>
      </c>
      <c r="AA830" s="2">
        <v>1</v>
      </c>
      <c r="AU830" s="2">
        <f>VLOOKUP(Y830,Spp!B:C,2,FALSE)</f>
        <v>0.28499999999999998</v>
      </c>
      <c r="AV830" s="2">
        <f>VLOOKUP(Y830,Spp!B:D,3,FALSE)</f>
        <v>2.3450000000000002</v>
      </c>
      <c r="AW830" s="2">
        <f t="shared" si="85"/>
        <v>2.443510335546307</v>
      </c>
      <c r="AX830" s="2">
        <f t="shared" si="86"/>
        <v>4.8870206710926144E-2</v>
      </c>
      <c r="AY830" s="2">
        <f t="shared" si="87"/>
        <v>0.48870206710926145</v>
      </c>
      <c r="AZ830" s="2">
        <f t="shared" si="88"/>
        <v>4.8870206710926144E-4</v>
      </c>
      <c r="BA830" s="2">
        <f t="shared" si="89"/>
        <v>0.1</v>
      </c>
      <c r="BB830" s="2">
        <f t="shared" si="90"/>
        <v>0.02</v>
      </c>
      <c r="BC830" s="2">
        <f>VLOOKUP(Y830,Spp!B:H,7,FALSE)</f>
        <v>3.3</v>
      </c>
      <c r="BD830" s="5" t="str">
        <f>VLOOKUP(Y830,GFQuimbayo!B:C,2,FALSE)</f>
        <v>IN</v>
      </c>
      <c r="BE830" s="5" t="str">
        <f>VLOOKUP(BD830,GFQuimbayo!E:F,2,FALSE)</f>
        <v>Invertebrivores</v>
      </c>
      <c r="BF830" s="2" t="str">
        <f>VLOOKUP(Y830,Spp!B:L,11,FALSE)</f>
        <v>NE</v>
      </c>
    </row>
    <row r="831" spans="1:58">
      <c r="A831" s="2" t="s">
        <v>242</v>
      </c>
      <c r="B831" s="2" t="s">
        <v>41</v>
      </c>
      <c r="C831" s="2" t="s">
        <v>220</v>
      </c>
      <c r="D831" s="2" t="s">
        <v>1444</v>
      </c>
      <c r="E831" s="2" t="s">
        <v>1486</v>
      </c>
      <c r="F831" s="2" t="s">
        <v>245</v>
      </c>
      <c r="G831" s="22" t="s">
        <v>1482</v>
      </c>
      <c r="H831" s="22">
        <v>1</v>
      </c>
      <c r="I831" s="2">
        <v>1</v>
      </c>
      <c r="K831" s="2">
        <v>50</v>
      </c>
      <c r="L831" s="11">
        <v>42403</v>
      </c>
      <c r="M831" s="2">
        <v>2016</v>
      </c>
      <c r="N831" s="2" t="s">
        <v>517</v>
      </c>
      <c r="O831" s="2" t="s">
        <v>136</v>
      </c>
      <c r="P831" s="11">
        <v>42074</v>
      </c>
      <c r="Q831" s="9">
        <v>7.8</v>
      </c>
      <c r="R831" s="2" t="s">
        <v>250</v>
      </c>
      <c r="S831" s="22" t="s">
        <v>516</v>
      </c>
      <c r="T831" s="4" t="s">
        <v>516</v>
      </c>
      <c r="U831" s="4" t="s">
        <v>516</v>
      </c>
      <c r="V831" s="4" t="s">
        <v>516</v>
      </c>
      <c r="W831" s="2">
        <v>10</v>
      </c>
      <c r="X831" s="2" t="s">
        <v>107</v>
      </c>
      <c r="Y831" s="6" t="str">
        <f>VLOOKUP(X831,Spp!A:B,2,FALSE)</f>
        <v>Thalassoma lucasanum</v>
      </c>
      <c r="Z831" s="7">
        <f t="shared" si="84"/>
        <v>17</v>
      </c>
      <c r="AB831" s="2">
        <v>15</v>
      </c>
      <c r="AC831" s="2">
        <v>2</v>
      </c>
      <c r="AU831" s="2">
        <f>VLOOKUP(Y831,Spp!B:C,2,FALSE)</f>
        <v>1.261E-2</v>
      </c>
      <c r="AV831" s="2">
        <f>VLOOKUP(Y831,Spp!B:D,3,FALSE)</f>
        <v>2.8782999999999999</v>
      </c>
      <c r="AW831" s="2">
        <f t="shared" si="85"/>
        <v>98.667371489481468</v>
      </c>
      <c r="AX831" s="2">
        <f t="shared" si="86"/>
        <v>1.9733474297896294</v>
      </c>
      <c r="AY831" s="2">
        <f t="shared" si="87"/>
        <v>19.733474297896294</v>
      </c>
      <c r="AZ831" s="2">
        <f t="shared" si="88"/>
        <v>1.9733474297896295E-2</v>
      </c>
      <c r="BA831" s="2">
        <f t="shared" si="89"/>
        <v>1.7</v>
      </c>
      <c r="BB831" s="2">
        <f t="shared" si="90"/>
        <v>0.34</v>
      </c>
      <c r="BC831" s="2">
        <f>VLOOKUP(Y831,Spp!B:H,7,FALSE)</f>
        <v>3.5</v>
      </c>
      <c r="BD831" s="5" t="str">
        <f>VLOOKUP(Y831,GFQuimbayo!B:C,2,FALSE)</f>
        <v>IN</v>
      </c>
      <c r="BE831" s="5" t="str">
        <f>VLOOKUP(BD831,GFQuimbayo!E:F,2,FALSE)</f>
        <v>Invertebrivores</v>
      </c>
      <c r="BF831" s="2" t="str">
        <f>VLOOKUP(Y831,Spp!B:L,11,FALSE)</f>
        <v>LC</v>
      </c>
    </row>
    <row r="832" spans="1:58">
      <c r="A832" s="2" t="s">
        <v>242</v>
      </c>
      <c r="B832" s="2" t="s">
        <v>41</v>
      </c>
      <c r="C832" s="2" t="s">
        <v>220</v>
      </c>
      <c r="D832" s="2" t="s">
        <v>1444</v>
      </c>
      <c r="E832" s="2" t="s">
        <v>1486</v>
      </c>
      <c r="F832" s="2" t="s">
        <v>245</v>
      </c>
      <c r="G832" s="22" t="s">
        <v>1482</v>
      </c>
      <c r="H832" s="22">
        <v>1</v>
      </c>
      <c r="I832" s="2">
        <v>1</v>
      </c>
      <c r="K832" s="2">
        <v>50</v>
      </c>
      <c r="L832" s="11">
        <v>42403</v>
      </c>
      <c r="M832" s="2">
        <v>2016</v>
      </c>
      <c r="N832" s="2" t="s">
        <v>517</v>
      </c>
      <c r="O832" s="2" t="s">
        <v>136</v>
      </c>
      <c r="P832" s="11">
        <v>42074</v>
      </c>
      <c r="Q832" s="9">
        <v>7.8</v>
      </c>
      <c r="R832" s="2" t="s">
        <v>250</v>
      </c>
      <c r="S832" s="22" t="s">
        <v>516</v>
      </c>
      <c r="T832" s="4" t="s">
        <v>516</v>
      </c>
      <c r="U832" s="4" t="s">
        <v>516</v>
      </c>
      <c r="V832" s="4" t="s">
        <v>516</v>
      </c>
      <c r="W832" s="2">
        <v>10</v>
      </c>
      <c r="X832" s="2" t="s">
        <v>266</v>
      </c>
      <c r="Y832" s="6" t="str">
        <f>VLOOKUP(X832,Spp!A:B,2,FALSE)</f>
        <v>Halichoeres dispilus</v>
      </c>
      <c r="Z832" s="7">
        <f t="shared" si="84"/>
        <v>1</v>
      </c>
      <c r="AC832" s="2">
        <v>1</v>
      </c>
      <c r="AU832" s="2">
        <f>VLOOKUP(Y832,Spp!B:C,2,FALSE)</f>
        <v>1.26E-2</v>
      </c>
      <c r="AV832" s="2">
        <f>VLOOKUP(Y832,Spp!B:D,3,FALSE)</f>
        <v>3.0672999999999999</v>
      </c>
      <c r="AW832" s="2">
        <f t="shared" si="85"/>
        <v>29.169073044120523</v>
      </c>
      <c r="AX832" s="2">
        <f t="shared" si="86"/>
        <v>0.5833814608824105</v>
      </c>
      <c r="AY832" s="2">
        <f t="shared" si="87"/>
        <v>5.8338146088241052</v>
      </c>
      <c r="AZ832" s="2">
        <f t="shared" si="88"/>
        <v>5.8338146088241054E-3</v>
      </c>
      <c r="BA832" s="2">
        <f t="shared" si="89"/>
        <v>0.1</v>
      </c>
      <c r="BB832" s="2">
        <f t="shared" si="90"/>
        <v>0.02</v>
      </c>
      <c r="BC832" s="2">
        <f>VLOOKUP(Y832,Spp!B:H,7,FALSE)</f>
        <v>3.9</v>
      </c>
      <c r="BD832" s="5" t="str">
        <f>VLOOKUP(Y832,GFQuimbayo!B:C,2,FALSE)</f>
        <v>IN</v>
      </c>
      <c r="BE832" s="5" t="str">
        <f>VLOOKUP(BD832,GFQuimbayo!E:F,2,FALSE)</f>
        <v>Invertebrivores</v>
      </c>
      <c r="BF832" s="2" t="str">
        <f>VLOOKUP(Y832,Spp!B:L,11,FALSE)</f>
        <v>LC</v>
      </c>
    </row>
    <row r="833" spans="1:58">
      <c r="A833" s="2" t="s">
        <v>242</v>
      </c>
      <c r="B833" s="2" t="s">
        <v>41</v>
      </c>
      <c r="C833" s="2" t="s">
        <v>220</v>
      </c>
      <c r="D833" s="2" t="s">
        <v>1444</v>
      </c>
      <c r="E833" s="2" t="s">
        <v>1486</v>
      </c>
      <c r="F833" s="2" t="s">
        <v>245</v>
      </c>
      <c r="G833" s="22" t="s">
        <v>1482</v>
      </c>
      <c r="H833" s="22">
        <v>1</v>
      </c>
      <c r="I833" s="2">
        <v>1</v>
      </c>
      <c r="K833" s="2">
        <v>50</v>
      </c>
      <c r="L833" s="11">
        <v>42403</v>
      </c>
      <c r="M833" s="2">
        <v>2016</v>
      </c>
      <c r="N833" s="2" t="s">
        <v>517</v>
      </c>
      <c r="O833" s="2" t="s">
        <v>136</v>
      </c>
      <c r="P833" s="11">
        <v>42074</v>
      </c>
      <c r="Q833" s="9">
        <v>7.8</v>
      </c>
      <c r="R833" s="2" t="s">
        <v>250</v>
      </c>
      <c r="S833" s="22" t="s">
        <v>516</v>
      </c>
      <c r="T833" s="4" t="s">
        <v>516</v>
      </c>
      <c r="U833" s="4" t="s">
        <v>516</v>
      </c>
      <c r="V833" s="4" t="s">
        <v>516</v>
      </c>
      <c r="W833" s="2">
        <v>10</v>
      </c>
      <c r="X833" s="2" t="s">
        <v>57</v>
      </c>
      <c r="Y833" s="6" t="str">
        <f>VLOOKUP(X833,Spp!A:B,2,FALSE)</f>
        <v>Serranus psittacinus</v>
      </c>
      <c r="Z833" s="7">
        <f t="shared" si="84"/>
        <v>4</v>
      </c>
      <c r="AA833" s="2">
        <v>1</v>
      </c>
      <c r="AB833" s="2">
        <v>2</v>
      </c>
      <c r="AC833" s="2">
        <v>1</v>
      </c>
      <c r="AU833" s="2">
        <f>VLOOKUP(Y833,Spp!B:C,2,FALSE)</f>
        <v>1.9300000000000001E-2</v>
      </c>
      <c r="AV833" s="2">
        <f>VLOOKUP(Y833,Spp!B:D,3,FALSE)</f>
        <v>2.8511000000000002</v>
      </c>
      <c r="AW833" s="2">
        <f t="shared" si="85"/>
        <v>38.206227033869951</v>
      </c>
      <c r="AX833" s="2">
        <f t="shared" si="86"/>
        <v>0.76412454067739899</v>
      </c>
      <c r="AY833" s="2">
        <f t="shared" si="87"/>
        <v>7.6412454067739901</v>
      </c>
      <c r="AZ833" s="2">
        <f t="shared" si="88"/>
        <v>7.64124540677399E-3</v>
      </c>
      <c r="BA833" s="2">
        <f t="shared" si="89"/>
        <v>0.4</v>
      </c>
      <c r="BB833" s="2">
        <f t="shared" si="90"/>
        <v>0.08</v>
      </c>
      <c r="BC833" s="2">
        <f>VLOOKUP(Y833,Spp!B:H,7,FALSE)</f>
        <v>3.6</v>
      </c>
      <c r="BD833" s="5" t="str">
        <f>VLOOKUP(Y833,GFQuimbayo!B:C,2,FALSE)</f>
        <v>PS</v>
      </c>
      <c r="BE833" s="5" t="str">
        <f>VLOOKUP(BD833,GFQuimbayo!E:F,2,FALSE)</f>
        <v>Piscivores</v>
      </c>
      <c r="BF833" s="2" t="str">
        <f>VLOOKUP(Y833,Spp!B:L,11,FALSE)</f>
        <v>LC</v>
      </c>
    </row>
    <row r="834" spans="1:58">
      <c r="A834" s="2" t="s">
        <v>242</v>
      </c>
      <c r="B834" s="2" t="s">
        <v>41</v>
      </c>
      <c r="C834" s="2" t="s">
        <v>220</v>
      </c>
      <c r="D834" s="2" t="s">
        <v>1444</v>
      </c>
      <c r="E834" s="2" t="s">
        <v>1486</v>
      </c>
      <c r="F834" s="2" t="s">
        <v>245</v>
      </c>
      <c r="G834" s="22" t="s">
        <v>1482</v>
      </c>
      <c r="H834" s="22">
        <v>1</v>
      </c>
      <c r="I834" s="2">
        <v>1</v>
      </c>
      <c r="K834" s="2">
        <v>50</v>
      </c>
      <c r="L834" s="11">
        <v>42403</v>
      </c>
      <c r="M834" s="2">
        <v>2016</v>
      </c>
      <c r="N834" s="2" t="s">
        <v>517</v>
      </c>
      <c r="O834" s="2" t="s">
        <v>136</v>
      </c>
      <c r="P834" s="11">
        <v>42074</v>
      </c>
      <c r="Q834" s="9">
        <v>7.8</v>
      </c>
      <c r="R834" s="2" t="s">
        <v>250</v>
      </c>
      <c r="S834" s="22" t="s">
        <v>516</v>
      </c>
      <c r="T834" s="4" t="s">
        <v>516</v>
      </c>
      <c r="U834" s="4" t="s">
        <v>516</v>
      </c>
      <c r="V834" s="4" t="s">
        <v>516</v>
      </c>
      <c r="W834" s="2">
        <v>10</v>
      </c>
      <c r="X834" s="2" t="s">
        <v>125</v>
      </c>
      <c r="Y834" s="6" t="str">
        <f>VLOOKUP(X834,Spp!A:B,2,FALSE)</f>
        <v>Diodon holocanthus</v>
      </c>
      <c r="Z834" s="7">
        <f t="shared" si="84"/>
        <v>2</v>
      </c>
      <c r="AD834" s="2">
        <v>1</v>
      </c>
      <c r="AF834" s="2">
        <v>1</v>
      </c>
      <c r="AU834" s="2">
        <f>VLOOKUP(Y834,Spp!B:C,2,FALSE)</f>
        <v>2.1899999999999999E-2</v>
      </c>
      <c r="AV834" s="2">
        <f>VLOOKUP(Y834,Spp!B:D,3,FALSE)</f>
        <v>3</v>
      </c>
      <c r="AW834" s="2">
        <f t="shared" si="85"/>
        <v>1056.3328125</v>
      </c>
      <c r="AX834" s="2">
        <f t="shared" si="86"/>
        <v>21.12665625</v>
      </c>
      <c r="AY834" s="2">
        <f t="shared" si="87"/>
        <v>211.26656249999999</v>
      </c>
      <c r="AZ834" s="2">
        <f t="shared" si="88"/>
        <v>0.2112665625</v>
      </c>
      <c r="BA834" s="2">
        <f t="shared" si="89"/>
        <v>0.2</v>
      </c>
      <c r="BB834" s="2">
        <f t="shared" si="90"/>
        <v>0.04</v>
      </c>
      <c r="BC834" s="2">
        <f>VLOOKUP(Y834,Spp!B:H,7,FALSE)</f>
        <v>3.3</v>
      </c>
      <c r="BD834" s="5" t="str">
        <f>VLOOKUP(Y834,GFQuimbayo!B:C,2,FALSE)</f>
        <v>IN</v>
      </c>
      <c r="BE834" s="5" t="str">
        <f>VLOOKUP(BD834,GFQuimbayo!E:F,2,FALSE)</f>
        <v>Invertebrivores</v>
      </c>
      <c r="BF834" s="2" t="str">
        <f>VLOOKUP(Y834,Spp!B:L,11,FALSE)</f>
        <v>NE</v>
      </c>
    </row>
    <row r="835" spans="1:58">
      <c r="A835" s="2" t="s">
        <v>242</v>
      </c>
      <c r="B835" s="2" t="s">
        <v>41</v>
      </c>
      <c r="C835" s="2" t="s">
        <v>220</v>
      </c>
      <c r="D835" s="2" t="s">
        <v>1444</v>
      </c>
      <c r="E835" s="2" t="s">
        <v>1486</v>
      </c>
      <c r="F835" s="2" t="s">
        <v>245</v>
      </c>
      <c r="G835" s="22" t="s">
        <v>1482</v>
      </c>
      <c r="H835" s="22">
        <v>1</v>
      </c>
      <c r="I835" s="2">
        <v>1</v>
      </c>
      <c r="K835" s="2">
        <v>50</v>
      </c>
      <c r="L835" s="11">
        <v>42403</v>
      </c>
      <c r="M835" s="2">
        <v>2016</v>
      </c>
      <c r="N835" s="2" t="s">
        <v>517</v>
      </c>
      <c r="O835" s="2" t="s">
        <v>136</v>
      </c>
      <c r="P835" s="11">
        <v>42074</v>
      </c>
      <c r="Q835" s="9">
        <v>7.8</v>
      </c>
      <c r="R835" s="2" t="s">
        <v>250</v>
      </c>
      <c r="S835" s="22" t="s">
        <v>516</v>
      </c>
      <c r="T835" s="4" t="s">
        <v>516</v>
      </c>
      <c r="U835" s="4" t="s">
        <v>516</v>
      </c>
      <c r="V835" s="4" t="s">
        <v>516</v>
      </c>
      <c r="W835" s="2">
        <v>10</v>
      </c>
      <c r="X835" s="2" t="s">
        <v>256</v>
      </c>
      <c r="Y835" s="6" t="str">
        <f>VLOOKUP(X835,Spp!A:B,2,FALSE)</f>
        <v>Fistularia commersonii</v>
      </c>
      <c r="Z835" s="7">
        <f t="shared" ref="Z835:Z898" si="91">SUM(AA835:AT835)</f>
        <v>1</v>
      </c>
      <c r="AB835" s="2">
        <v>1</v>
      </c>
      <c r="AU835" s="2">
        <f>VLOOKUP(Y835,Spp!B:C,2,FALSE)</f>
        <v>5.9999999999999995E-4</v>
      </c>
      <c r="AV835" s="2">
        <f>VLOOKUP(Y835,Spp!B:D,3,FALSE)</f>
        <v>3</v>
      </c>
      <c r="AW835" s="2">
        <f t="shared" si="85"/>
        <v>0.25312499999999999</v>
      </c>
      <c r="AX835" s="2">
        <f t="shared" si="86"/>
        <v>5.0625000000000002E-3</v>
      </c>
      <c r="AY835" s="2">
        <f t="shared" si="87"/>
        <v>5.0625000000000003E-2</v>
      </c>
      <c r="AZ835" s="2">
        <f t="shared" si="88"/>
        <v>5.0625000000000004E-5</v>
      </c>
      <c r="BA835" s="2">
        <f t="shared" si="89"/>
        <v>0.1</v>
      </c>
      <c r="BB835" s="2">
        <f t="shared" si="90"/>
        <v>0.02</v>
      </c>
      <c r="BC835" s="2">
        <f>VLOOKUP(Y835,Spp!B:H,7,FALSE)</f>
        <v>4.3</v>
      </c>
      <c r="BD835" s="5" t="str">
        <f>VLOOKUP(Y835,GFQuimbayo!B:C,2,FALSE)</f>
        <v>PS</v>
      </c>
      <c r="BE835" s="5" t="str">
        <f>VLOOKUP(BD835,GFQuimbayo!E:F,2,FALSE)</f>
        <v>Piscivores</v>
      </c>
      <c r="BF835" s="2" t="str">
        <f>VLOOKUP(Y835,Spp!B:L,11,FALSE)</f>
        <v>NE</v>
      </c>
    </row>
    <row r="836" spans="1:58">
      <c r="A836" s="2" t="s">
        <v>242</v>
      </c>
      <c r="B836" s="2" t="s">
        <v>41</v>
      </c>
      <c r="C836" s="2" t="s">
        <v>220</v>
      </c>
      <c r="D836" s="2" t="s">
        <v>1444</v>
      </c>
      <c r="E836" s="2" t="s">
        <v>1486</v>
      </c>
      <c r="F836" s="2" t="s">
        <v>245</v>
      </c>
      <c r="G836" s="22" t="s">
        <v>1482</v>
      </c>
      <c r="H836" s="22">
        <v>1</v>
      </c>
      <c r="I836" s="2">
        <v>1</v>
      </c>
      <c r="K836" s="2">
        <v>50</v>
      </c>
      <c r="L836" s="11">
        <v>42403</v>
      </c>
      <c r="M836" s="2">
        <v>2016</v>
      </c>
      <c r="N836" s="2" t="s">
        <v>517</v>
      </c>
      <c r="O836" s="2" t="s">
        <v>136</v>
      </c>
      <c r="P836" s="11">
        <v>42074</v>
      </c>
      <c r="Q836" s="9">
        <v>7.8</v>
      </c>
      <c r="R836" s="2" t="s">
        <v>250</v>
      </c>
      <c r="S836" s="22" t="s">
        <v>516</v>
      </c>
      <c r="T836" s="4" t="s">
        <v>516</v>
      </c>
      <c r="U836" s="4" t="s">
        <v>516</v>
      </c>
      <c r="V836" s="4" t="s">
        <v>516</v>
      </c>
      <c r="W836" s="2">
        <v>10</v>
      </c>
      <c r="X836" s="2" t="s">
        <v>80</v>
      </c>
      <c r="Y836" s="6" t="str">
        <f>VLOOKUP(X836,Spp!A:B,2,FALSE)</f>
        <v>Sufflamen verres</v>
      </c>
      <c r="Z836" s="7">
        <f t="shared" si="91"/>
        <v>2</v>
      </c>
      <c r="AA836" s="2">
        <v>2</v>
      </c>
      <c r="AU836" s="2">
        <f>VLOOKUP(Y836,Spp!B:C,2,FALSE)</f>
        <v>2.4899999999999999E-2</v>
      </c>
      <c r="AV836" s="2">
        <f>VLOOKUP(Y836,Spp!B:D,3,FALSE)</f>
        <v>3.0129999999999999</v>
      </c>
      <c r="AW836" s="2">
        <f t="shared" ref="AW836:AW899" si="92">((AU836*$AA$2^AV836)*AA836)+((AU836*$AB$2^AV836)*AB836)+((AU836*$AC$2^AV836)*AC836)+((AU836*$AD$2^AV836)*AD836)+((AU836*$AE$2^AV836)*AE836)+((AU836*$AF$2^AV836)*AF836)+((AU836*$AG$2^AV836)*AG836)+((AU836*$AH$2^AV836)*AH836)+((AU836*$AI$2^AV836)*AI836)+((AU836*$AJ$2^AV836)*AJ836)+((AU836*$AK$2^AV836)*AK836)+((AU836*$AL$2^AV836)*AL836)+((AU836*$AM$2^AV836)*AM836)+((AU836*$AN$2^AV836)*AN836)+((AU836*$AO$2^AV836)*AO836)+((AU836*$AP$2^AV836)*AP836)+((AU836*$AQ$2^AV836)*AQ836)+((AU836*$AR$2^AV836)*AR836)+((AU836*$AS$2^AV836)*AS836)+((AU836*$AT$2^AV836)*AT836)</f>
        <v>0.78744927755184568</v>
      </c>
      <c r="AX836" s="2">
        <f t="shared" ref="AX836:AX899" si="93">AW836/K836</f>
        <v>1.5748985551036914E-2</v>
      </c>
      <c r="AY836" s="2">
        <f t="shared" ref="AY836:AY899" si="94">AX836*10</f>
        <v>0.15748985551036915</v>
      </c>
      <c r="AZ836" s="2">
        <f t="shared" ref="AZ836:AZ899" si="95">AY836/1000</f>
        <v>1.5748985551036914E-4</v>
      </c>
      <c r="BA836" s="2">
        <f t="shared" ref="BA836:BA899" si="96">Z836/W836</f>
        <v>0.2</v>
      </c>
      <c r="BB836" s="2">
        <f t="shared" si="90"/>
        <v>0.04</v>
      </c>
      <c r="BC836" s="2">
        <f>VLOOKUP(Y836,Spp!B:H,7,FALSE)</f>
        <v>3.3</v>
      </c>
      <c r="BD836" s="5" t="str">
        <f>VLOOKUP(Y836,GFQuimbayo!B:C,2,FALSE)</f>
        <v>IN</v>
      </c>
      <c r="BE836" s="5" t="str">
        <f>VLOOKUP(BD836,GFQuimbayo!E:F,2,FALSE)</f>
        <v>Invertebrivores</v>
      </c>
      <c r="BF836" s="2" t="str">
        <f>VLOOKUP(Y836,Spp!B:L,11,FALSE)</f>
        <v>LC</v>
      </c>
    </row>
    <row r="837" spans="1:58">
      <c r="A837" s="2" t="s">
        <v>242</v>
      </c>
      <c r="B837" s="2" t="s">
        <v>41</v>
      </c>
      <c r="C837" s="2" t="s">
        <v>220</v>
      </c>
      <c r="D837" s="2" t="s">
        <v>1444</v>
      </c>
      <c r="E837" s="2" t="s">
        <v>1486</v>
      </c>
      <c r="F837" s="2" t="s">
        <v>245</v>
      </c>
      <c r="G837" s="22" t="s">
        <v>1482</v>
      </c>
      <c r="H837" s="22">
        <v>2</v>
      </c>
      <c r="I837" s="2">
        <v>2</v>
      </c>
      <c r="K837" s="2">
        <v>50</v>
      </c>
      <c r="L837" s="11">
        <v>42403</v>
      </c>
      <c r="M837" s="2">
        <v>2016</v>
      </c>
      <c r="N837" s="2" t="s">
        <v>517</v>
      </c>
      <c r="O837" s="2" t="s">
        <v>136</v>
      </c>
      <c r="P837" s="11">
        <v>42074</v>
      </c>
      <c r="Q837" s="9">
        <v>7.6</v>
      </c>
      <c r="R837" s="2" t="s">
        <v>250</v>
      </c>
      <c r="S837" s="22" t="s">
        <v>516</v>
      </c>
      <c r="T837" s="4" t="s">
        <v>516</v>
      </c>
      <c r="U837" s="4" t="s">
        <v>516</v>
      </c>
      <c r="V837" s="4" t="s">
        <v>516</v>
      </c>
      <c r="W837" s="2">
        <v>10</v>
      </c>
      <c r="X837" s="2" t="s">
        <v>87</v>
      </c>
      <c r="Y837" s="6" t="str">
        <f>VLOOKUP(X837,Spp!A:B,2,FALSE)</f>
        <v>Stegastes acapulcoensis</v>
      </c>
      <c r="Z837" s="7">
        <f t="shared" si="91"/>
        <v>1</v>
      </c>
      <c r="AC837" s="2">
        <v>1</v>
      </c>
      <c r="AU837" s="2">
        <f>VLOOKUP(Y837,Spp!B:C,2,FALSE)</f>
        <v>3.49E-2</v>
      </c>
      <c r="AV837" s="2">
        <f>VLOOKUP(Y837,Spp!B:D,3,FALSE)</f>
        <v>2.9108999999999998</v>
      </c>
      <c r="AW837" s="2">
        <f t="shared" si="92"/>
        <v>54.427800446337628</v>
      </c>
      <c r="AX837" s="2">
        <f t="shared" si="93"/>
        <v>1.0885560089267525</v>
      </c>
      <c r="AY837" s="2">
        <f t="shared" si="94"/>
        <v>10.885560089267525</v>
      </c>
      <c r="AZ837" s="2">
        <f t="shared" si="95"/>
        <v>1.0885560089267525E-2</v>
      </c>
      <c r="BA837" s="2">
        <f t="shared" si="96"/>
        <v>0.1</v>
      </c>
      <c r="BB837" s="2">
        <f t="shared" si="90"/>
        <v>0.02</v>
      </c>
      <c r="BC837" s="2">
        <f>VLOOKUP(Y837,Spp!B:H,7,FALSE)</f>
        <v>2</v>
      </c>
      <c r="BD837" s="5" t="str">
        <f>VLOOKUP(Y837,GFQuimbayo!B:C,2,FALSE)</f>
        <v>HD</v>
      </c>
      <c r="BE837" s="5" t="str">
        <f>VLOOKUP(BD837,GFQuimbayo!E:F,2,FALSE)</f>
        <v>Detritivores</v>
      </c>
      <c r="BF837" s="2" t="str">
        <f>VLOOKUP(Y837,Spp!B:L,11,FALSE)</f>
        <v>LC</v>
      </c>
    </row>
    <row r="838" spans="1:58">
      <c r="A838" s="2" t="s">
        <v>242</v>
      </c>
      <c r="B838" s="2" t="s">
        <v>41</v>
      </c>
      <c r="C838" s="2" t="s">
        <v>220</v>
      </c>
      <c r="D838" s="2" t="s">
        <v>1444</v>
      </c>
      <c r="E838" s="2" t="s">
        <v>1486</v>
      </c>
      <c r="F838" s="2" t="s">
        <v>245</v>
      </c>
      <c r="G838" s="22" t="s">
        <v>1482</v>
      </c>
      <c r="H838" s="22">
        <v>2</v>
      </c>
      <c r="I838" s="2">
        <v>2</v>
      </c>
      <c r="K838" s="2">
        <v>50</v>
      </c>
      <c r="L838" s="11">
        <v>42403</v>
      </c>
      <c r="M838" s="2">
        <v>2016</v>
      </c>
      <c r="N838" s="2" t="s">
        <v>517</v>
      </c>
      <c r="O838" s="2" t="s">
        <v>136</v>
      </c>
      <c r="P838" s="11">
        <v>42074</v>
      </c>
      <c r="Q838" s="9">
        <v>7.6</v>
      </c>
      <c r="R838" s="2" t="s">
        <v>250</v>
      </c>
      <c r="S838" s="22" t="s">
        <v>516</v>
      </c>
      <c r="T838" s="4" t="s">
        <v>516</v>
      </c>
      <c r="U838" s="4" t="s">
        <v>516</v>
      </c>
      <c r="V838" s="4" t="s">
        <v>516</v>
      </c>
      <c r="W838" s="2">
        <v>10</v>
      </c>
      <c r="X838" s="2" t="s">
        <v>80</v>
      </c>
      <c r="Y838" s="6" t="str">
        <f>VLOOKUP(X838,Spp!A:B,2,FALSE)</f>
        <v>Sufflamen verres</v>
      </c>
      <c r="Z838" s="7">
        <f t="shared" si="91"/>
        <v>1</v>
      </c>
      <c r="AC838" s="2">
        <v>1</v>
      </c>
      <c r="AU838" s="2">
        <f>VLOOKUP(Y838,Spp!B:C,2,FALSE)</f>
        <v>2.4899999999999999E-2</v>
      </c>
      <c r="AV838" s="2">
        <f>VLOOKUP(Y838,Spp!B:D,3,FALSE)</f>
        <v>3.0129999999999999</v>
      </c>
      <c r="AW838" s="2">
        <f t="shared" si="92"/>
        <v>50.256150114544802</v>
      </c>
      <c r="AX838" s="2">
        <f t="shared" si="93"/>
        <v>1.0051230022908961</v>
      </c>
      <c r="AY838" s="2">
        <f t="shared" si="94"/>
        <v>10.05123002290896</v>
      </c>
      <c r="AZ838" s="2">
        <f t="shared" si="95"/>
        <v>1.0051230022908961E-2</v>
      </c>
      <c r="BA838" s="2">
        <f t="shared" si="96"/>
        <v>0.1</v>
      </c>
      <c r="BB838" s="2">
        <f t="shared" si="90"/>
        <v>0.02</v>
      </c>
      <c r="BC838" s="2">
        <f>VLOOKUP(Y838,Spp!B:H,7,FALSE)</f>
        <v>3.3</v>
      </c>
      <c r="BD838" s="5" t="str">
        <f>VLOOKUP(Y838,GFQuimbayo!B:C,2,FALSE)</f>
        <v>IN</v>
      </c>
      <c r="BE838" s="5" t="str">
        <f>VLOOKUP(BD838,GFQuimbayo!E:F,2,FALSE)</f>
        <v>Invertebrivores</v>
      </c>
      <c r="BF838" s="2" t="str">
        <f>VLOOKUP(Y838,Spp!B:L,11,FALSE)</f>
        <v>LC</v>
      </c>
    </row>
    <row r="839" spans="1:58">
      <c r="A839" s="2" t="s">
        <v>242</v>
      </c>
      <c r="B839" s="2" t="s">
        <v>41</v>
      </c>
      <c r="C839" s="2" t="s">
        <v>220</v>
      </c>
      <c r="D839" s="2" t="s">
        <v>1444</v>
      </c>
      <c r="E839" s="2" t="s">
        <v>1486</v>
      </c>
      <c r="F839" s="2" t="s">
        <v>245</v>
      </c>
      <c r="G839" s="22" t="s">
        <v>1482</v>
      </c>
      <c r="H839" s="22">
        <v>2</v>
      </c>
      <c r="I839" s="2">
        <v>2</v>
      </c>
      <c r="K839" s="2">
        <v>50</v>
      </c>
      <c r="L839" s="11">
        <v>42403</v>
      </c>
      <c r="M839" s="2">
        <v>2016</v>
      </c>
      <c r="N839" s="2" t="s">
        <v>517</v>
      </c>
      <c r="O839" s="2" t="s">
        <v>136</v>
      </c>
      <c r="P839" s="11">
        <v>42074</v>
      </c>
      <c r="Q839" s="9">
        <v>7.6</v>
      </c>
      <c r="R839" s="2" t="s">
        <v>250</v>
      </c>
      <c r="S839" s="22" t="s">
        <v>516</v>
      </c>
      <c r="T839" s="4" t="s">
        <v>516</v>
      </c>
      <c r="U839" s="4" t="s">
        <v>516</v>
      </c>
      <c r="V839" s="4" t="s">
        <v>516</v>
      </c>
      <c r="W839" s="2">
        <v>10</v>
      </c>
      <c r="X839" s="2" t="s">
        <v>266</v>
      </c>
      <c r="Y839" s="6" t="str">
        <f>VLOOKUP(X839,Spp!A:B,2,FALSE)</f>
        <v>Halichoeres dispilus</v>
      </c>
      <c r="Z839" s="7">
        <f t="shared" si="91"/>
        <v>1</v>
      </c>
      <c r="AC839" s="2">
        <v>1</v>
      </c>
      <c r="AU839" s="2">
        <f>VLOOKUP(Y839,Spp!B:C,2,FALSE)</f>
        <v>1.26E-2</v>
      </c>
      <c r="AV839" s="2">
        <f>VLOOKUP(Y839,Spp!B:D,3,FALSE)</f>
        <v>3.0672999999999999</v>
      </c>
      <c r="AW839" s="2">
        <f t="shared" si="92"/>
        <v>29.169073044120523</v>
      </c>
      <c r="AX839" s="2">
        <f t="shared" si="93"/>
        <v>0.5833814608824105</v>
      </c>
      <c r="AY839" s="2">
        <f t="shared" si="94"/>
        <v>5.8338146088241052</v>
      </c>
      <c r="AZ839" s="2">
        <f t="shared" si="95"/>
        <v>5.8338146088241054E-3</v>
      </c>
      <c r="BA839" s="2">
        <f t="shared" si="96"/>
        <v>0.1</v>
      </c>
      <c r="BB839" s="2">
        <f t="shared" si="90"/>
        <v>0.02</v>
      </c>
      <c r="BC839" s="2">
        <f>VLOOKUP(Y839,Spp!B:H,7,FALSE)</f>
        <v>3.9</v>
      </c>
      <c r="BD839" s="5" t="str">
        <f>VLOOKUP(Y839,GFQuimbayo!B:C,2,FALSE)</f>
        <v>IN</v>
      </c>
      <c r="BE839" s="5" t="str">
        <f>VLOOKUP(BD839,GFQuimbayo!E:F,2,FALSE)</f>
        <v>Invertebrivores</v>
      </c>
      <c r="BF839" s="2" t="str">
        <f>VLOOKUP(Y839,Spp!B:L,11,FALSE)</f>
        <v>LC</v>
      </c>
    </row>
    <row r="840" spans="1:58">
      <c r="A840" s="2" t="s">
        <v>242</v>
      </c>
      <c r="B840" s="2" t="s">
        <v>41</v>
      </c>
      <c r="C840" s="2" t="s">
        <v>220</v>
      </c>
      <c r="D840" s="2" t="s">
        <v>1444</v>
      </c>
      <c r="E840" s="2" t="s">
        <v>1486</v>
      </c>
      <c r="F840" s="2" t="s">
        <v>245</v>
      </c>
      <c r="G840" s="22" t="s">
        <v>1482</v>
      </c>
      <c r="H840" s="22">
        <v>2</v>
      </c>
      <c r="I840" s="2">
        <v>2</v>
      </c>
      <c r="K840" s="2">
        <v>50</v>
      </c>
      <c r="L840" s="11">
        <v>42403</v>
      </c>
      <c r="M840" s="2">
        <v>2016</v>
      </c>
      <c r="N840" s="2" t="s">
        <v>517</v>
      </c>
      <c r="O840" s="2" t="s">
        <v>136</v>
      </c>
      <c r="P840" s="11">
        <v>42074</v>
      </c>
      <c r="Q840" s="9">
        <v>7.6</v>
      </c>
      <c r="R840" s="2" t="s">
        <v>250</v>
      </c>
      <c r="S840" s="22" t="s">
        <v>516</v>
      </c>
      <c r="T840" s="4" t="s">
        <v>516</v>
      </c>
      <c r="U840" s="4" t="s">
        <v>516</v>
      </c>
      <c r="V840" s="4" t="s">
        <v>516</v>
      </c>
      <c r="W840" s="2">
        <v>10</v>
      </c>
      <c r="X840" s="2" t="s">
        <v>45</v>
      </c>
      <c r="Y840" s="6" t="str">
        <f>VLOOKUP(X840,Spp!A:B,2,FALSE)</f>
        <v>Canthigaster punctatissima</v>
      </c>
      <c r="Z840" s="7">
        <f t="shared" si="91"/>
        <v>2</v>
      </c>
      <c r="AB840" s="2">
        <v>2</v>
      </c>
      <c r="AU840" s="2">
        <f>VLOOKUP(Y840,Spp!B:C,2,FALSE)</f>
        <v>1.9699999999999999E-2</v>
      </c>
      <c r="AV840" s="2">
        <f>VLOOKUP(Y840,Spp!B:D,3,FALSE)</f>
        <v>2.9174000000000002</v>
      </c>
      <c r="AW840" s="2">
        <f t="shared" si="92"/>
        <v>14.073429816211023</v>
      </c>
      <c r="AX840" s="2">
        <f t="shared" si="93"/>
        <v>0.28146859632422044</v>
      </c>
      <c r="AY840" s="2">
        <f t="shared" si="94"/>
        <v>2.8146859632422045</v>
      </c>
      <c r="AZ840" s="2">
        <f t="shared" si="95"/>
        <v>2.8146859632422047E-3</v>
      </c>
      <c r="BA840" s="2">
        <f t="shared" si="96"/>
        <v>0.2</v>
      </c>
      <c r="BB840" s="2">
        <f t="shared" si="90"/>
        <v>0.04</v>
      </c>
      <c r="BC840" s="2">
        <f>VLOOKUP(Y840,Spp!B:H,7,FALSE)</f>
        <v>3</v>
      </c>
      <c r="BD840" s="5" t="str">
        <f>VLOOKUP(Y840,GFQuimbayo!B:C,2,FALSE)</f>
        <v>IN</v>
      </c>
      <c r="BE840" s="5" t="str">
        <f>VLOOKUP(BD840,GFQuimbayo!E:F,2,FALSE)</f>
        <v>Invertebrivores</v>
      </c>
      <c r="BF840" s="2" t="str">
        <f>VLOOKUP(Y840,Spp!B:L,11,FALSE)</f>
        <v>LC</v>
      </c>
    </row>
    <row r="841" spans="1:58">
      <c r="A841" s="2" t="s">
        <v>242</v>
      </c>
      <c r="B841" s="2" t="s">
        <v>41</v>
      </c>
      <c r="C841" s="2" t="s">
        <v>220</v>
      </c>
      <c r="D841" s="2" t="s">
        <v>1444</v>
      </c>
      <c r="E841" s="2" t="s">
        <v>1486</v>
      </c>
      <c r="F841" s="2" t="s">
        <v>245</v>
      </c>
      <c r="G841" s="22" t="s">
        <v>1482</v>
      </c>
      <c r="H841" s="22">
        <v>2</v>
      </c>
      <c r="I841" s="2">
        <v>2</v>
      </c>
      <c r="K841" s="2">
        <v>50</v>
      </c>
      <c r="L841" s="11">
        <v>42403</v>
      </c>
      <c r="M841" s="2">
        <v>2016</v>
      </c>
      <c r="N841" s="2" t="s">
        <v>517</v>
      </c>
      <c r="O841" s="2" t="s">
        <v>136</v>
      </c>
      <c r="P841" s="11">
        <v>42074</v>
      </c>
      <c r="Q841" s="9">
        <v>7.6</v>
      </c>
      <c r="R841" s="2" t="s">
        <v>250</v>
      </c>
      <c r="S841" s="22" t="s">
        <v>516</v>
      </c>
      <c r="T841" s="4" t="s">
        <v>516</v>
      </c>
      <c r="U841" s="4" t="s">
        <v>516</v>
      </c>
      <c r="V841" s="4" t="s">
        <v>516</v>
      </c>
      <c r="W841" s="2">
        <v>10</v>
      </c>
      <c r="X841" s="2" t="s">
        <v>107</v>
      </c>
      <c r="Y841" s="6" t="str">
        <f>VLOOKUP(X841,Spp!A:B,2,FALSE)</f>
        <v>Thalassoma lucasanum</v>
      </c>
      <c r="Z841" s="7">
        <f t="shared" si="91"/>
        <v>33</v>
      </c>
      <c r="AB841" s="2">
        <v>31</v>
      </c>
      <c r="AC841" s="2">
        <v>2</v>
      </c>
      <c r="AU841" s="2">
        <f>VLOOKUP(Y841,Spp!B:C,2,FALSE)</f>
        <v>1.261E-2</v>
      </c>
      <c r="AV841" s="2">
        <f>VLOOKUP(Y841,Spp!B:D,3,FALSE)</f>
        <v>2.8782999999999999</v>
      </c>
      <c r="AW841" s="2">
        <f t="shared" si="92"/>
        <v>165.27498961416691</v>
      </c>
      <c r="AX841" s="2">
        <f t="shared" si="93"/>
        <v>3.3054997922833382</v>
      </c>
      <c r="AY841" s="2">
        <f t="shared" si="94"/>
        <v>33.05499792283338</v>
      </c>
      <c r="AZ841" s="2">
        <f t="shared" si="95"/>
        <v>3.3054997922833382E-2</v>
      </c>
      <c r="BA841" s="2">
        <f t="shared" si="96"/>
        <v>3.3</v>
      </c>
      <c r="BB841" s="2">
        <f t="shared" si="90"/>
        <v>0.66</v>
      </c>
      <c r="BC841" s="2">
        <f>VLOOKUP(Y841,Spp!B:H,7,FALSE)</f>
        <v>3.5</v>
      </c>
      <c r="BD841" s="5" t="str">
        <f>VLOOKUP(Y841,GFQuimbayo!B:C,2,FALSE)</f>
        <v>IN</v>
      </c>
      <c r="BE841" s="5" t="str">
        <f>VLOOKUP(BD841,GFQuimbayo!E:F,2,FALSE)</f>
        <v>Invertebrivores</v>
      </c>
      <c r="BF841" s="2" t="str">
        <f>VLOOKUP(Y841,Spp!B:L,11,FALSE)</f>
        <v>LC</v>
      </c>
    </row>
    <row r="842" spans="1:58">
      <c r="A842" s="2" t="s">
        <v>242</v>
      </c>
      <c r="B842" s="2" t="s">
        <v>41</v>
      </c>
      <c r="C842" s="2" t="s">
        <v>220</v>
      </c>
      <c r="D842" s="2" t="s">
        <v>1444</v>
      </c>
      <c r="E842" s="2" t="s">
        <v>1486</v>
      </c>
      <c r="F842" s="2" t="s">
        <v>245</v>
      </c>
      <c r="G842" s="22" t="s">
        <v>1482</v>
      </c>
      <c r="H842" s="22">
        <v>2</v>
      </c>
      <c r="I842" s="2">
        <v>2</v>
      </c>
      <c r="K842" s="2">
        <v>50</v>
      </c>
      <c r="L842" s="11">
        <v>42403</v>
      </c>
      <c r="M842" s="2">
        <v>2016</v>
      </c>
      <c r="N842" s="2" t="s">
        <v>517</v>
      </c>
      <c r="O842" s="2" t="s">
        <v>136</v>
      </c>
      <c r="P842" s="11">
        <v>42074</v>
      </c>
      <c r="Q842" s="9">
        <v>7.6</v>
      </c>
      <c r="R842" s="2" t="s">
        <v>250</v>
      </c>
      <c r="S842" s="22" t="s">
        <v>516</v>
      </c>
      <c r="T842" s="4" t="s">
        <v>516</v>
      </c>
      <c r="U842" s="4" t="s">
        <v>516</v>
      </c>
      <c r="V842" s="4" t="s">
        <v>516</v>
      </c>
      <c r="W842" s="2">
        <v>10</v>
      </c>
      <c r="X842" s="2" t="s">
        <v>57</v>
      </c>
      <c r="Y842" s="6" t="str">
        <f>VLOOKUP(X842,Spp!A:B,2,FALSE)</f>
        <v>Serranus psittacinus</v>
      </c>
      <c r="Z842" s="7">
        <f t="shared" si="91"/>
        <v>3</v>
      </c>
      <c r="AA842" s="2">
        <v>1</v>
      </c>
      <c r="AB842" s="2">
        <v>2</v>
      </c>
      <c r="AU842" s="2">
        <f>VLOOKUP(Y842,Spp!B:C,2,FALSE)</f>
        <v>1.9300000000000001E-2</v>
      </c>
      <c r="AV842" s="2">
        <f>VLOOKUP(Y842,Spp!B:D,3,FALSE)</f>
        <v>2.8511000000000002</v>
      </c>
      <c r="AW842" s="2">
        <f t="shared" si="92"/>
        <v>12.326633732719262</v>
      </c>
      <c r="AX842" s="2">
        <f t="shared" si="93"/>
        <v>0.24653267465438525</v>
      </c>
      <c r="AY842" s="2">
        <f t="shared" si="94"/>
        <v>2.4653267465438526</v>
      </c>
      <c r="AZ842" s="2">
        <f t="shared" si="95"/>
        <v>2.4653267465438527E-3</v>
      </c>
      <c r="BA842" s="2">
        <f t="shared" si="96"/>
        <v>0.3</v>
      </c>
      <c r="BB842" s="2">
        <f t="shared" si="90"/>
        <v>0.06</v>
      </c>
      <c r="BC842" s="2">
        <f>VLOOKUP(Y842,Spp!B:H,7,FALSE)</f>
        <v>3.6</v>
      </c>
      <c r="BD842" s="5" t="str">
        <f>VLOOKUP(Y842,GFQuimbayo!B:C,2,FALSE)</f>
        <v>PS</v>
      </c>
      <c r="BE842" s="5" t="str">
        <f>VLOOKUP(BD842,GFQuimbayo!E:F,2,FALSE)</f>
        <v>Piscivores</v>
      </c>
      <c r="BF842" s="2" t="str">
        <f>VLOOKUP(Y842,Spp!B:L,11,FALSE)</f>
        <v>LC</v>
      </c>
    </row>
    <row r="843" spans="1:58">
      <c r="A843" s="2" t="s">
        <v>242</v>
      </c>
      <c r="B843" s="2" t="s">
        <v>41</v>
      </c>
      <c r="C843" s="2" t="s">
        <v>220</v>
      </c>
      <c r="D843" s="2" t="s">
        <v>1444</v>
      </c>
      <c r="E843" s="2" t="s">
        <v>1486</v>
      </c>
      <c r="F843" s="2" t="s">
        <v>245</v>
      </c>
      <c r="G843" s="22" t="s">
        <v>1482</v>
      </c>
      <c r="H843" s="22">
        <v>2</v>
      </c>
      <c r="I843" s="2">
        <v>2</v>
      </c>
      <c r="K843" s="2">
        <v>50</v>
      </c>
      <c r="L843" s="11">
        <v>42403</v>
      </c>
      <c r="M843" s="2">
        <v>2016</v>
      </c>
      <c r="N843" s="2" t="s">
        <v>517</v>
      </c>
      <c r="O843" s="2" t="s">
        <v>136</v>
      </c>
      <c r="P843" s="11">
        <v>42074</v>
      </c>
      <c r="Q843" s="9">
        <v>7.6</v>
      </c>
      <c r="R843" s="2" t="s">
        <v>250</v>
      </c>
      <c r="S843" s="22" t="s">
        <v>516</v>
      </c>
      <c r="T843" s="4" t="s">
        <v>516</v>
      </c>
      <c r="U843" s="4" t="s">
        <v>516</v>
      </c>
      <c r="V843" s="4" t="s">
        <v>516</v>
      </c>
      <c r="W843" s="2">
        <v>10</v>
      </c>
      <c r="X843" s="2" t="s">
        <v>61</v>
      </c>
      <c r="Y843" s="6" t="str">
        <f>VLOOKUP(X843,Spp!A:B,2,FALSE)</f>
        <v>Cirrhitichthys oxycephalus</v>
      </c>
      <c r="Z843" s="7">
        <f t="shared" si="91"/>
        <v>1</v>
      </c>
      <c r="AB843" s="2">
        <v>1</v>
      </c>
      <c r="AU843" s="2">
        <f>VLOOKUP(Y843,Spp!B:C,2,FALSE)</f>
        <v>3.32E-2</v>
      </c>
      <c r="AV843" s="2">
        <f>VLOOKUP(Y843,Spp!B:D,3,FALSE)</f>
        <v>3</v>
      </c>
      <c r="AW843" s="2">
        <f t="shared" si="92"/>
        <v>14.00625</v>
      </c>
      <c r="AX843" s="2">
        <f t="shared" si="93"/>
        <v>0.28012500000000001</v>
      </c>
      <c r="AY843" s="2">
        <f t="shared" si="94"/>
        <v>2.80125</v>
      </c>
      <c r="AZ843" s="2">
        <f t="shared" si="95"/>
        <v>2.8012499999999999E-3</v>
      </c>
      <c r="BA843" s="2">
        <f t="shared" si="96"/>
        <v>0.1</v>
      </c>
      <c r="BB843" s="2">
        <f t="shared" si="90"/>
        <v>0.02</v>
      </c>
      <c r="BC843" s="2">
        <f>VLOOKUP(Y843,Spp!B:H,7,FALSE)</f>
        <v>3.9</v>
      </c>
      <c r="BD843" s="5" t="str">
        <f>VLOOKUP(Y843,GFQuimbayo!B:C,2,FALSE)</f>
        <v>IN</v>
      </c>
      <c r="BE843" s="5" t="str">
        <f>VLOOKUP(BD843,GFQuimbayo!E:F,2,FALSE)</f>
        <v>Invertebrivores</v>
      </c>
      <c r="BF843" s="2" t="str">
        <f>VLOOKUP(Y843,Spp!B:L,11,FALSE)</f>
        <v>NE</v>
      </c>
    </row>
    <row r="844" spans="1:58">
      <c r="A844" s="2" t="s">
        <v>242</v>
      </c>
      <c r="B844" s="2" t="s">
        <v>41</v>
      </c>
      <c r="C844" s="2" t="s">
        <v>220</v>
      </c>
      <c r="D844" s="2" t="s">
        <v>1444</v>
      </c>
      <c r="E844" s="2" t="s">
        <v>1486</v>
      </c>
      <c r="F844" s="2" t="s">
        <v>245</v>
      </c>
      <c r="G844" s="22" t="s">
        <v>1482</v>
      </c>
      <c r="H844" s="22">
        <v>3</v>
      </c>
      <c r="I844" s="2">
        <v>3</v>
      </c>
      <c r="K844" s="2">
        <v>50</v>
      </c>
      <c r="L844" s="11">
        <v>42403</v>
      </c>
      <c r="M844" s="2">
        <v>2016</v>
      </c>
      <c r="N844" s="2" t="s">
        <v>517</v>
      </c>
      <c r="O844" s="2" t="s">
        <v>136</v>
      </c>
      <c r="P844" s="11">
        <v>42074</v>
      </c>
      <c r="Q844" s="9">
        <v>6.5</v>
      </c>
      <c r="R844" s="2" t="s">
        <v>250</v>
      </c>
      <c r="S844" s="22" t="s">
        <v>516</v>
      </c>
      <c r="T844" s="4" t="s">
        <v>516</v>
      </c>
      <c r="U844" s="4" t="s">
        <v>516</v>
      </c>
      <c r="V844" s="4" t="s">
        <v>516</v>
      </c>
      <c r="W844" s="2">
        <v>10</v>
      </c>
      <c r="X844" s="2" t="s">
        <v>45</v>
      </c>
      <c r="Y844" s="6" t="str">
        <f>VLOOKUP(X844,Spp!A:B,2,FALSE)</f>
        <v>Canthigaster punctatissima</v>
      </c>
      <c r="Z844" s="7">
        <f t="shared" si="91"/>
        <v>1</v>
      </c>
      <c r="AA844" s="2">
        <v>1</v>
      </c>
      <c r="AU844" s="2">
        <f>VLOOKUP(Y844,Spp!B:C,2,FALSE)</f>
        <v>1.9699999999999999E-2</v>
      </c>
      <c r="AV844" s="2">
        <f>VLOOKUP(Y844,Spp!B:D,3,FALSE)</f>
        <v>2.9174000000000002</v>
      </c>
      <c r="AW844" s="2">
        <f t="shared" si="92"/>
        <v>0.28537531735533872</v>
      </c>
      <c r="AX844" s="2">
        <f t="shared" si="93"/>
        <v>5.7075063471067741E-3</v>
      </c>
      <c r="AY844" s="2">
        <f t="shared" si="94"/>
        <v>5.7075063471067743E-2</v>
      </c>
      <c r="AZ844" s="2">
        <f t="shared" si="95"/>
        <v>5.7075063471067742E-5</v>
      </c>
      <c r="BA844" s="2">
        <f t="shared" si="96"/>
        <v>0.1</v>
      </c>
      <c r="BB844" s="2">
        <f t="shared" si="90"/>
        <v>0.02</v>
      </c>
      <c r="BC844" s="2">
        <f>VLOOKUP(Y844,Spp!B:H,7,FALSE)</f>
        <v>3</v>
      </c>
      <c r="BD844" s="5" t="str">
        <f>VLOOKUP(Y844,GFQuimbayo!B:C,2,FALSE)</f>
        <v>IN</v>
      </c>
      <c r="BE844" s="5" t="str">
        <f>VLOOKUP(BD844,GFQuimbayo!E:F,2,FALSE)</f>
        <v>Invertebrivores</v>
      </c>
      <c r="BF844" s="2" t="str">
        <f>VLOOKUP(Y844,Spp!B:L,11,FALSE)</f>
        <v>LC</v>
      </c>
    </row>
    <row r="845" spans="1:58">
      <c r="A845" s="2" t="s">
        <v>242</v>
      </c>
      <c r="B845" s="2" t="s">
        <v>41</v>
      </c>
      <c r="C845" s="2" t="s">
        <v>220</v>
      </c>
      <c r="D845" s="2" t="s">
        <v>1444</v>
      </c>
      <c r="E845" s="2" t="s">
        <v>1486</v>
      </c>
      <c r="F845" s="2" t="s">
        <v>245</v>
      </c>
      <c r="G845" s="22" t="s">
        <v>1482</v>
      </c>
      <c r="H845" s="22">
        <v>3</v>
      </c>
      <c r="I845" s="2">
        <v>3</v>
      </c>
      <c r="K845" s="2">
        <v>50</v>
      </c>
      <c r="L845" s="11">
        <v>42403</v>
      </c>
      <c r="M845" s="2">
        <v>2016</v>
      </c>
      <c r="N845" s="2" t="s">
        <v>517</v>
      </c>
      <c r="O845" s="2" t="s">
        <v>136</v>
      </c>
      <c r="P845" s="11">
        <v>42074</v>
      </c>
      <c r="Q845" s="9">
        <v>6.5</v>
      </c>
      <c r="R845" s="2" t="s">
        <v>250</v>
      </c>
      <c r="S845" s="22" t="s">
        <v>516</v>
      </c>
      <c r="T845" s="4" t="s">
        <v>516</v>
      </c>
      <c r="U845" s="4" t="s">
        <v>516</v>
      </c>
      <c r="V845" s="4" t="s">
        <v>516</v>
      </c>
      <c r="W845" s="2">
        <v>10</v>
      </c>
      <c r="X845" s="2" t="s">
        <v>57</v>
      </c>
      <c r="Y845" s="6" t="str">
        <f>VLOOKUP(X845,Spp!A:B,2,FALSE)</f>
        <v>Serranus psittacinus</v>
      </c>
      <c r="Z845" s="7">
        <f t="shared" si="91"/>
        <v>2</v>
      </c>
      <c r="AB845" s="2">
        <v>2</v>
      </c>
      <c r="AU845" s="2">
        <f>VLOOKUP(Y845,Spp!B:C,2,FALSE)</f>
        <v>1.9300000000000001E-2</v>
      </c>
      <c r="AV845" s="2">
        <f>VLOOKUP(Y845,Spp!B:D,3,FALSE)</f>
        <v>2.8511000000000002</v>
      </c>
      <c r="AW845" s="2">
        <f t="shared" si="92"/>
        <v>12.063531782217289</v>
      </c>
      <c r="AX845" s="2">
        <f t="shared" si="93"/>
        <v>0.24127063564434578</v>
      </c>
      <c r="AY845" s="2">
        <f t="shared" si="94"/>
        <v>2.4127063564434579</v>
      </c>
      <c r="AZ845" s="2">
        <f t="shared" si="95"/>
        <v>2.4127063564434578E-3</v>
      </c>
      <c r="BA845" s="2">
        <f t="shared" si="96"/>
        <v>0.2</v>
      </c>
      <c r="BB845" s="2">
        <f t="shared" si="90"/>
        <v>0.04</v>
      </c>
      <c r="BC845" s="2">
        <f>VLOOKUP(Y845,Spp!B:H,7,FALSE)</f>
        <v>3.6</v>
      </c>
      <c r="BD845" s="5" t="str">
        <f>VLOOKUP(Y845,GFQuimbayo!B:C,2,FALSE)</f>
        <v>PS</v>
      </c>
      <c r="BE845" s="5" t="str">
        <f>VLOOKUP(BD845,GFQuimbayo!E:F,2,FALSE)</f>
        <v>Piscivores</v>
      </c>
      <c r="BF845" s="2" t="str">
        <f>VLOOKUP(Y845,Spp!B:L,11,FALSE)</f>
        <v>LC</v>
      </c>
    </row>
    <row r="846" spans="1:58">
      <c r="A846" s="2" t="s">
        <v>242</v>
      </c>
      <c r="B846" s="2" t="s">
        <v>41</v>
      </c>
      <c r="C846" s="2" t="s">
        <v>220</v>
      </c>
      <c r="D846" s="2" t="s">
        <v>1444</v>
      </c>
      <c r="E846" s="2" t="s">
        <v>1486</v>
      </c>
      <c r="F846" s="2" t="s">
        <v>245</v>
      </c>
      <c r="G846" s="22" t="s">
        <v>1482</v>
      </c>
      <c r="H846" s="22">
        <v>3</v>
      </c>
      <c r="I846" s="2">
        <v>3</v>
      </c>
      <c r="K846" s="2">
        <v>50</v>
      </c>
      <c r="L846" s="11">
        <v>42403</v>
      </c>
      <c r="M846" s="2">
        <v>2016</v>
      </c>
      <c r="N846" s="2" t="s">
        <v>517</v>
      </c>
      <c r="O846" s="2" t="s">
        <v>136</v>
      </c>
      <c r="P846" s="11">
        <v>42074</v>
      </c>
      <c r="Q846" s="9">
        <v>6.5</v>
      </c>
      <c r="R846" s="2" t="s">
        <v>250</v>
      </c>
      <c r="S846" s="22" t="s">
        <v>516</v>
      </c>
      <c r="T846" s="4" t="s">
        <v>516</v>
      </c>
      <c r="U846" s="4" t="s">
        <v>516</v>
      </c>
      <c r="V846" s="4" t="s">
        <v>516</v>
      </c>
      <c r="W846" s="2">
        <v>10</v>
      </c>
      <c r="X846" s="2" t="s">
        <v>87</v>
      </c>
      <c r="Y846" s="6" t="str">
        <f>VLOOKUP(X846,Spp!A:B,2,FALSE)</f>
        <v>Stegastes acapulcoensis</v>
      </c>
      <c r="Z846" s="7">
        <f t="shared" si="91"/>
        <v>3</v>
      </c>
      <c r="AB846" s="2">
        <v>3</v>
      </c>
      <c r="AU846" s="2">
        <f>VLOOKUP(Y846,Spp!B:C,2,FALSE)</f>
        <v>3.49E-2</v>
      </c>
      <c r="AV846" s="2">
        <f>VLOOKUP(Y846,Spp!B:D,3,FALSE)</f>
        <v>2.9108999999999998</v>
      </c>
      <c r="AW846" s="2">
        <f t="shared" si="92"/>
        <v>36.911569607091842</v>
      </c>
      <c r="AX846" s="2">
        <f t="shared" si="93"/>
        <v>0.73823139214183686</v>
      </c>
      <c r="AY846" s="2">
        <f t="shared" si="94"/>
        <v>7.3823139214183691</v>
      </c>
      <c r="AZ846" s="2">
        <f t="shared" si="95"/>
        <v>7.3823139214183693E-3</v>
      </c>
      <c r="BA846" s="2">
        <f t="shared" si="96"/>
        <v>0.3</v>
      </c>
      <c r="BB846" s="2">
        <f t="shared" si="90"/>
        <v>0.06</v>
      </c>
      <c r="BC846" s="2">
        <f>VLOOKUP(Y846,Spp!B:H,7,FALSE)</f>
        <v>2</v>
      </c>
      <c r="BD846" s="5" t="str">
        <f>VLOOKUP(Y846,GFQuimbayo!B:C,2,FALSE)</f>
        <v>HD</v>
      </c>
      <c r="BE846" s="5" t="str">
        <f>VLOOKUP(BD846,GFQuimbayo!E:F,2,FALSE)</f>
        <v>Detritivores</v>
      </c>
      <c r="BF846" s="2" t="str">
        <f>VLOOKUP(Y846,Spp!B:L,11,FALSE)</f>
        <v>LC</v>
      </c>
    </row>
    <row r="847" spans="1:58">
      <c r="A847" s="2" t="s">
        <v>242</v>
      </c>
      <c r="B847" s="2" t="s">
        <v>41</v>
      </c>
      <c r="C847" s="2" t="s">
        <v>220</v>
      </c>
      <c r="D847" s="2" t="s">
        <v>1444</v>
      </c>
      <c r="E847" s="2" t="s">
        <v>1486</v>
      </c>
      <c r="F847" s="2" t="s">
        <v>245</v>
      </c>
      <c r="G847" s="22" t="s">
        <v>1482</v>
      </c>
      <c r="H847" s="22">
        <v>3</v>
      </c>
      <c r="I847" s="2">
        <v>3</v>
      </c>
      <c r="K847" s="2">
        <v>50</v>
      </c>
      <c r="L847" s="11">
        <v>42403</v>
      </c>
      <c r="M847" s="2">
        <v>2016</v>
      </c>
      <c r="N847" s="2" t="s">
        <v>517</v>
      </c>
      <c r="O847" s="2" t="s">
        <v>136</v>
      </c>
      <c r="P847" s="11">
        <v>42074</v>
      </c>
      <c r="Q847" s="9">
        <v>6.5</v>
      </c>
      <c r="R847" s="2" t="s">
        <v>250</v>
      </c>
      <c r="S847" s="22" t="s">
        <v>516</v>
      </c>
      <c r="T847" s="4" t="s">
        <v>516</v>
      </c>
      <c r="U847" s="4" t="s">
        <v>516</v>
      </c>
      <c r="V847" s="4" t="s">
        <v>516</v>
      </c>
      <c r="W847" s="2">
        <v>10</v>
      </c>
      <c r="X847" s="2" t="s">
        <v>125</v>
      </c>
      <c r="Y847" s="6" t="str">
        <f>VLOOKUP(X847,Spp!A:B,2,FALSE)</f>
        <v>Diodon holocanthus</v>
      </c>
      <c r="Z847" s="7">
        <f t="shared" si="91"/>
        <v>1</v>
      </c>
      <c r="AB847" s="2">
        <v>1</v>
      </c>
      <c r="AU847" s="2">
        <f>VLOOKUP(Y847,Spp!B:C,2,FALSE)</f>
        <v>2.1899999999999999E-2</v>
      </c>
      <c r="AV847" s="2">
        <f>VLOOKUP(Y847,Spp!B:D,3,FALSE)</f>
        <v>3</v>
      </c>
      <c r="AW847" s="2">
        <f t="shared" si="92"/>
        <v>9.2390624999999993</v>
      </c>
      <c r="AX847" s="2">
        <f t="shared" si="93"/>
        <v>0.18478124999999998</v>
      </c>
      <c r="AY847" s="2">
        <f t="shared" si="94"/>
        <v>1.8478124999999999</v>
      </c>
      <c r="AZ847" s="2">
        <f t="shared" si="95"/>
        <v>1.8478124999999998E-3</v>
      </c>
      <c r="BA847" s="2">
        <f t="shared" si="96"/>
        <v>0.1</v>
      </c>
      <c r="BB847" s="2">
        <f t="shared" si="90"/>
        <v>0.02</v>
      </c>
      <c r="BC847" s="2">
        <f>VLOOKUP(Y847,Spp!B:H,7,FALSE)</f>
        <v>3.3</v>
      </c>
      <c r="BD847" s="5" t="str">
        <f>VLOOKUP(Y847,GFQuimbayo!B:C,2,FALSE)</f>
        <v>IN</v>
      </c>
      <c r="BE847" s="5" t="str">
        <f>VLOOKUP(BD847,GFQuimbayo!E:F,2,FALSE)</f>
        <v>Invertebrivores</v>
      </c>
      <c r="BF847" s="2" t="str">
        <f>VLOOKUP(Y847,Spp!B:L,11,FALSE)</f>
        <v>NE</v>
      </c>
    </row>
    <row r="848" spans="1:58">
      <c r="A848" s="2" t="s">
        <v>242</v>
      </c>
      <c r="B848" s="2" t="s">
        <v>41</v>
      </c>
      <c r="C848" s="2" t="s">
        <v>220</v>
      </c>
      <c r="D848" s="2" t="s">
        <v>1444</v>
      </c>
      <c r="E848" s="2" t="s">
        <v>1486</v>
      </c>
      <c r="F848" s="2" t="s">
        <v>245</v>
      </c>
      <c r="G848" s="22" t="s">
        <v>1482</v>
      </c>
      <c r="H848" s="22">
        <v>3</v>
      </c>
      <c r="I848" s="2">
        <v>3</v>
      </c>
      <c r="K848" s="2">
        <v>50</v>
      </c>
      <c r="L848" s="11">
        <v>42403</v>
      </c>
      <c r="M848" s="2">
        <v>2016</v>
      </c>
      <c r="N848" s="2" t="s">
        <v>517</v>
      </c>
      <c r="O848" s="2" t="s">
        <v>136</v>
      </c>
      <c r="P848" s="11">
        <v>42074</v>
      </c>
      <c r="Q848" s="9">
        <v>6.5</v>
      </c>
      <c r="R848" s="2" t="s">
        <v>250</v>
      </c>
      <c r="S848" s="22" t="s">
        <v>516</v>
      </c>
      <c r="T848" s="4" t="s">
        <v>516</v>
      </c>
      <c r="U848" s="4" t="s">
        <v>516</v>
      </c>
      <c r="V848" s="4" t="s">
        <v>516</v>
      </c>
      <c r="W848" s="2">
        <v>10</v>
      </c>
      <c r="X848" s="2" t="s">
        <v>131</v>
      </c>
      <c r="Y848" s="6" t="str">
        <f>VLOOKUP(X848,Spp!A:B,2,FALSE)</f>
        <v>Muraena lentiginosa</v>
      </c>
      <c r="Z848" s="7">
        <f t="shared" si="91"/>
        <v>1</v>
      </c>
      <c r="AF848" s="2">
        <v>1</v>
      </c>
      <c r="AU848" s="2">
        <f>VLOOKUP(Y848,Spp!B:C,2,FALSE)</f>
        <v>1.6999999999999999E-3</v>
      </c>
      <c r="AV848" s="2">
        <f>VLOOKUP(Y848,Spp!B:D,3,FALSE)</f>
        <v>2.9527999999999999</v>
      </c>
      <c r="AW848" s="2">
        <f t="shared" si="92"/>
        <v>61.627286063873456</v>
      </c>
      <c r="AX848" s="2">
        <f t="shared" si="93"/>
        <v>1.2325457212774691</v>
      </c>
      <c r="AY848" s="2">
        <f t="shared" si="94"/>
        <v>12.32545721277469</v>
      </c>
      <c r="AZ848" s="2">
        <f t="shared" si="95"/>
        <v>1.232545721277469E-2</v>
      </c>
      <c r="BA848" s="2">
        <f t="shared" si="96"/>
        <v>0.1</v>
      </c>
      <c r="BB848" s="2">
        <f t="shared" si="90"/>
        <v>0.02</v>
      </c>
      <c r="BC848" s="2">
        <f>VLOOKUP(Y848,Spp!B:H,7,FALSE)</f>
        <v>3.9</v>
      </c>
      <c r="BD848" s="5" t="str">
        <f>VLOOKUP(Y848,GFQuimbayo!B:C,2,FALSE)</f>
        <v>PS</v>
      </c>
      <c r="BE848" s="5" t="str">
        <f>VLOOKUP(BD848,GFQuimbayo!E:F,2,FALSE)</f>
        <v>Piscivores</v>
      </c>
      <c r="BF848" s="2" t="str">
        <f>VLOOKUP(Y848,Spp!B:L,11,FALSE)</f>
        <v>LC</v>
      </c>
    </row>
    <row r="849" spans="1:58">
      <c r="A849" s="2" t="s">
        <v>242</v>
      </c>
      <c r="B849" s="2" t="s">
        <v>41</v>
      </c>
      <c r="C849" s="2" t="s">
        <v>220</v>
      </c>
      <c r="D849" s="2" t="s">
        <v>1444</v>
      </c>
      <c r="E849" s="2" t="s">
        <v>1486</v>
      </c>
      <c r="F849" s="2" t="s">
        <v>246</v>
      </c>
      <c r="G849" s="22" t="s">
        <v>1482</v>
      </c>
      <c r="H849" s="22">
        <v>1</v>
      </c>
      <c r="I849" s="10">
        <v>4</v>
      </c>
      <c r="J849" s="1"/>
      <c r="K849" s="2">
        <v>50</v>
      </c>
      <c r="L849" s="11">
        <v>42403</v>
      </c>
      <c r="M849" s="2">
        <v>2016</v>
      </c>
      <c r="N849" s="2" t="s">
        <v>517</v>
      </c>
      <c r="O849" s="2" t="s">
        <v>136</v>
      </c>
      <c r="P849" s="11">
        <v>42074</v>
      </c>
      <c r="Q849" s="9" t="s">
        <v>247</v>
      </c>
      <c r="R849" s="2" t="s">
        <v>250</v>
      </c>
      <c r="S849" s="22" t="s">
        <v>516</v>
      </c>
      <c r="T849" s="4" t="s">
        <v>516</v>
      </c>
      <c r="U849" s="4" t="s">
        <v>516</v>
      </c>
      <c r="V849" s="4" t="s">
        <v>516</v>
      </c>
      <c r="W849" s="2">
        <v>10</v>
      </c>
      <c r="X849" s="2" t="s">
        <v>107</v>
      </c>
      <c r="Y849" s="6" t="str">
        <f>VLOOKUP(X849,Spp!A:B,2,FALSE)</f>
        <v>Thalassoma lucasanum</v>
      </c>
      <c r="Z849" s="7">
        <f t="shared" si="91"/>
        <v>396</v>
      </c>
      <c r="AA849" s="2">
        <v>395</v>
      </c>
      <c r="AB849" s="2">
        <v>1</v>
      </c>
      <c r="AU849" s="2">
        <f>VLOOKUP(Y849,Spp!B:C,2,FALSE)</f>
        <v>1.261E-2</v>
      </c>
      <c r="AV849" s="2">
        <f>VLOOKUP(Y849,Spp!B:D,3,FALSE)</f>
        <v>2.8782999999999999</v>
      </c>
      <c r="AW849" s="2">
        <f t="shared" si="92"/>
        <v>73.777989226536349</v>
      </c>
      <c r="AX849" s="2">
        <f t="shared" si="93"/>
        <v>1.4755597845307269</v>
      </c>
      <c r="AY849" s="2">
        <f t="shared" si="94"/>
        <v>14.755597845307269</v>
      </c>
      <c r="AZ849" s="2">
        <f t="shared" si="95"/>
        <v>1.4755597845307269E-2</v>
      </c>
      <c r="BA849" s="2">
        <f t="shared" si="96"/>
        <v>39.6</v>
      </c>
      <c r="BB849" s="2">
        <f t="shared" si="90"/>
        <v>7.92</v>
      </c>
      <c r="BC849" s="2">
        <f>VLOOKUP(Y849,Spp!B:H,7,FALSE)</f>
        <v>3.5</v>
      </c>
      <c r="BD849" s="5" t="str">
        <f>VLOOKUP(Y849,GFQuimbayo!B:C,2,FALSE)</f>
        <v>IN</v>
      </c>
      <c r="BE849" s="5" t="str">
        <f>VLOOKUP(BD849,GFQuimbayo!E:F,2,FALSE)</f>
        <v>Invertebrivores</v>
      </c>
      <c r="BF849" s="2" t="str">
        <f>VLOOKUP(Y849,Spp!B:L,11,FALSE)</f>
        <v>LC</v>
      </c>
    </row>
    <row r="850" spans="1:58">
      <c r="A850" s="2" t="s">
        <v>242</v>
      </c>
      <c r="B850" s="2" t="s">
        <v>41</v>
      </c>
      <c r="C850" s="2" t="s">
        <v>220</v>
      </c>
      <c r="D850" s="2" t="s">
        <v>1444</v>
      </c>
      <c r="E850" s="2" t="s">
        <v>1486</v>
      </c>
      <c r="F850" s="2" t="s">
        <v>246</v>
      </c>
      <c r="G850" s="22" t="s">
        <v>1482</v>
      </c>
      <c r="H850" s="22">
        <v>1</v>
      </c>
      <c r="I850" s="10">
        <v>4</v>
      </c>
      <c r="J850" s="1"/>
      <c r="K850" s="2">
        <v>50</v>
      </c>
      <c r="L850" s="11">
        <v>42403</v>
      </c>
      <c r="M850" s="2">
        <v>2016</v>
      </c>
      <c r="N850" s="2" t="s">
        <v>517</v>
      </c>
      <c r="O850" s="2" t="s">
        <v>136</v>
      </c>
      <c r="P850" s="11">
        <v>42074</v>
      </c>
      <c r="Q850" s="9" t="s">
        <v>247</v>
      </c>
      <c r="R850" s="2" t="s">
        <v>250</v>
      </c>
      <c r="S850" s="22" t="s">
        <v>516</v>
      </c>
      <c r="T850" s="4" t="s">
        <v>516</v>
      </c>
      <c r="U850" s="4" t="s">
        <v>516</v>
      </c>
      <c r="V850" s="4" t="s">
        <v>516</v>
      </c>
      <c r="W850" s="2">
        <v>10</v>
      </c>
      <c r="X850" s="2" t="s">
        <v>109</v>
      </c>
      <c r="Y850" s="6" t="str">
        <f>VLOOKUP(X850,Spp!A:B,2,FALSE)</f>
        <v>Chromis atrilobata</v>
      </c>
      <c r="Z850" s="7">
        <f t="shared" si="91"/>
        <v>345</v>
      </c>
      <c r="AA850" s="2">
        <v>345</v>
      </c>
      <c r="AU850" s="2">
        <f>VLOOKUP(Y850,Spp!B:C,2,FALSE)</f>
        <v>5.2300000000000003E-3</v>
      </c>
      <c r="AV850" s="2">
        <f>VLOOKUP(Y850,Spp!B:D,3,FALSE)</f>
        <v>3.41655</v>
      </c>
      <c r="AW850" s="2">
        <f t="shared" si="92"/>
        <v>41.295499211996365</v>
      </c>
      <c r="AX850" s="2">
        <f t="shared" si="93"/>
        <v>0.82590998423992734</v>
      </c>
      <c r="AY850" s="2">
        <f t="shared" si="94"/>
        <v>8.259099842399273</v>
      </c>
      <c r="AZ850" s="2">
        <f t="shared" si="95"/>
        <v>8.2590998423992725E-3</v>
      </c>
      <c r="BA850" s="2">
        <f t="shared" si="96"/>
        <v>34.5</v>
      </c>
      <c r="BB850" s="2">
        <f t="shared" si="90"/>
        <v>6.9</v>
      </c>
      <c r="BC850" s="2">
        <f>VLOOKUP(Y850,Spp!B:H,7,FALSE)</f>
        <v>3.4</v>
      </c>
      <c r="BD850" s="5" t="str">
        <f>VLOOKUP(Y850,GFQuimbayo!B:C,2,FALSE)</f>
        <v>PK</v>
      </c>
      <c r="BE850" s="5" t="str">
        <f>VLOOKUP(BD850,GFQuimbayo!E:F,2,FALSE)</f>
        <v>Planktivores</v>
      </c>
      <c r="BF850" s="2" t="str">
        <f>VLOOKUP(Y850,Spp!B:L,11,FALSE)</f>
        <v>LC</v>
      </c>
    </row>
    <row r="851" spans="1:58">
      <c r="A851" s="2" t="s">
        <v>242</v>
      </c>
      <c r="B851" s="2" t="s">
        <v>41</v>
      </c>
      <c r="C851" s="2" t="s">
        <v>220</v>
      </c>
      <c r="D851" s="2" t="s">
        <v>1444</v>
      </c>
      <c r="E851" s="2" t="s">
        <v>1486</v>
      </c>
      <c r="F851" s="2" t="s">
        <v>246</v>
      </c>
      <c r="G851" s="22" t="s">
        <v>1482</v>
      </c>
      <c r="H851" s="22">
        <v>1</v>
      </c>
      <c r="I851" s="10">
        <v>4</v>
      </c>
      <c r="J851" s="1"/>
      <c r="K851" s="2">
        <v>50</v>
      </c>
      <c r="L851" s="11">
        <v>42403</v>
      </c>
      <c r="M851" s="2">
        <v>2016</v>
      </c>
      <c r="N851" s="2" t="s">
        <v>517</v>
      </c>
      <c r="O851" s="2" t="s">
        <v>136</v>
      </c>
      <c r="P851" s="11">
        <v>42074</v>
      </c>
      <c r="Q851" s="9" t="s">
        <v>247</v>
      </c>
      <c r="R851" s="2" t="s">
        <v>250</v>
      </c>
      <c r="S851" s="22" t="s">
        <v>516</v>
      </c>
      <c r="T851" s="4" t="s">
        <v>516</v>
      </c>
      <c r="U851" s="4" t="s">
        <v>516</v>
      </c>
      <c r="V851" s="4" t="s">
        <v>516</v>
      </c>
      <c r="W851" s="2">
        <v>10</v>
      </c>
      <c r="X851" s="2" t="s">
        <v>78</v>
      </c>
      <c r="Y851" s="6" t="str">
        <f>VLOOKUP(X851,Spp!A:B,2,FALSE)</f>
        <v>Halichoeres chierchiae</v>
      </c>
      <c r="Z851" s="7">
        <f t="shared" si="91"/>
        <v>1</v>
      </c>
      <c r="AC851" s="2">
        <v>1</v>
      </c>
      <c r="AU851" s="2">
        <f>VLOOKUP(Y851,Spp!B:C,2,FALSE)</f>
        <v>1.26E-2</v>
      </c>
      <c r="AV851" s="2">
        <f>VLOOKUP(Y851,Spp!B:D,3,FALSE)</f>
        <v>3.0672999999999999</v>
      </c>
      <c r="AW851" s="2">
        <f t="shared" si="92"/>
        <v>29.169073044120523</v>
      </c>
      <c r="AX851" s="2">
        <f t="shared" si="93"/>
        <v>0.5833814608824105</v>
      </c>
      <c r="AY851" s="2">
        <f t="shared" si="94"/>
        <v>5.8338146088241052</v>
      </c>
      <c r="AZ851" s="2">
        <f t="shared" si="95"/>
        <v>5.8338146088241054E-3</v>
      </c>
      <c r="BA851" s="2">
        <f t="shared" si="96"/>
        <v>0.1</v>
      </c>
      <c r="BB851" s="2">
        <f t="shared" si="90"/>
        <v>0.02</v>
      </c>
      <c r="BC851" s="2">
        <f>VLOOKUP(Y851,Spp!B:H,7,FALSE)</f>
        <v>3.5</v>
      </c>
      <c r="BD851" s="5" t="str">
        <f>VLOOKUP(Y851,GFQuimbayo!B:C,2,FALSE)</f>
        <v>IN</v>
      </c>
      <c r="BE851" s="5" t="str">
        <f>VLOOKUP(BD851,GFQuimbayo!E:F,2,FALSE)</f>
        <v>Invertebrivores</v>
      </c>
      <c r="BF851" s="2" t="str">
        <f>VLOOKUP(Y851,Spp!B:L,11,FALSE)</f>
        <v>LC</v>
      </c>
    </row>
    <row r="852" spans="1:58">
      <c r="A852" s="2" t="s">
        <v>242</v>
      </c>
      <c r="B852" s="2" t="s">
        <v>41</v>
      </c>
      <c r="C852" s="2" t="s">
        <v>220</v>
      </c>
      <c r="D852" s="2" t="s">
        <v>1444</v>
      </c>
      <c r="E852" s="2" t="s">
        <v>1486</v>
      </c>
      <c r="F852" s="2" t="s">
        <v>246</v>
      </c>
      <c r="G852" s="22" t="s">
        <v>1482</v>
      </c>
      <c r="H852" s="22">
        <v>1</v>
      </c>
      <c r="I852" s="10">
        <v>4</v>
      </c>
      <c r="J852" s="1"/>
      <c r="K852" s="2">
        <v>50</v>
      </c>
      <c r="L852" s="11">
        <v>42403</v>
      </c>
      <c r="M852" s="2">
        <v>2016</v>
      </c>
      <c r="N852" s="2" t="s">
        <v>517</v>
      </c>
      <c r="O852" s="2" t="s">
        <v>136</v>
      </c>
      <c r="P852" s="11">
        <v>42074</v>
      </c>
      <c r="Q852" s="9" t="s">
        <v>247</v>
      </c>
      <c r="R852" s="2" t="s">
        <v>250</v>
      </c>
      <c r="S852" s="22" t="s">
        <v>516</v>
      </c>
      <c r="T852" s="4" t="s">
        <v>516</v>
      </c>
      <c r="U852" s="4" t="s">
        <v>516</v>
      </c>
      <c r="V852" s="4" t="s">
        <v>516</v>
      </c>
      <c r="W852" s="2">
        <v>10</v>
      </c>
      <c r="X852" s="2" t="s">
        <v>80</v>
      </c>
      <c r="Y852" s="6" t="str">
        <f>VLOOKUP(X852,Spp!A:B,2,FALSE)</f>
        <v>Sufflamen verres</v>
      </c>
      <c r="Z852" s="7">
        <f t="shared" si="91"/>
        <v>5</v>
      </c>
      <c r="AC852" s="2">
        <v>5</v>
      </c>
      <c r="AU852" s="2">
        <f>VLOOKUP(Y852,Spp!B:C,2,FALSE)</f>
        <v>2.4899999999999999E-2</v>
      </c>
      <c r="AV852" s="2">
        <f>VLOOKUP(Y852,Spp!B:D,3,FALSE)</f>
        <v>3.0129999999999999</v>
      </c>
      <c r="AW852" s="2">
        <f t="shared" si="92"/>
        <v>251.280750572724</v>
      </c>
      <c r="AX852" s="2">
        <f t="shared" si="93"/>
        <v>5.0256150114544802</v>
      </c>
      <c r="AY852" s="2">
        <f t="shared" si="94"/>
        <v>50.256150114544802</v>
      </c>
      <c r="AZ852" s="2">
        <f t="shared" si="95"/>
        <v>5.0256150114544804E-2</v>
      </c>
      <c r="BA852" s="2">
        <f t="shared" si="96"/>
        <v>0.5</v>
      </c>
      <c r="BB852" s="2">
        <f t="shared" si="90"/>
        <v>0.1</v>
      </c>
      <c r="BC852" s="2">
        <f>VLOOKUP(Y852,Spp!B:H,7,FALSE)</f>
        <v>3.3</v>
      </c>
      <c r="BD852" s="5" t="str">
        <f>VLOOKUP(Y852,GFQuimbayo!B:C,2,FALSE)</f>
        <v>IN</v>
      </c>
      <c r="BE852" s="5" t="str">
        <f>VLOOKUP(BD852,GFQuimbayo!E:F,2,FALSE)</f>
        <v>Invertebrivores</v>
      </c>
      <c r="BF852" s="2" t="str">
        <f>VLOOKUP(Y852,Spp!B:L,11,FALSE)</f>
        <v>LC</v>
      </c>
    </row>
    <row r="853" spans="1:58">
      <c r="A853" s="2" t="s">
        <v>242</v>
      </c>
      <c r="B853" s="2" t="s">
        <v>41</v>
      </c>
      <c r="C853" s="2" t="s">
        <v>220</v>
      </c>
      <c r="D853" s="2" t="s">
        <v>1444</v>
      </c>
      <c r="E853" s="2" t="s">
        <v>1486</v>
      </c>
      <c r="F853" s="2" t="s">
        <v>246</v>
      </c>
      <c r="G853" s="22" t="s">
        <v>1482</v>
      </c>
      <c r="H853" s="22">
        <v>1</v>
      </c>
      <c r="I853" s="10">
        <v>4</v>
      </c>
      <c r="J853" s="1"/>
      <c r="K853" s="2">
        <v>50</v>
      </c>
      <c r="L853" s="11">
        <v>42403</v>
      </c>
      <c r="M853" s="2">
        <v>2016</v>
      </c>
      <c r="N853" s="2" t="s">
        <v>517</v>
      </c>
      <c r="O853" s="2" t="s">
        <v>136</v>
      </c>
      <c r="P853" s="11">
        <v>42074</v>
      </c>
      <c r="Q853" s="9" t="s">
        <v>247</v>
      </c>
      <c r="R853" s="2" t="s">
        <v>250</v>
      </c>
      <c r="S853" s="22" t="s">
        <v>516</v>
      </c>
      <c r="T853" s="4" t="s">
        <v>516</v>
      </c>
      <c r="U853" s="4" t="s">
        <v>516</v>
      </c>
      <c r="V853" s="4" t="s">
        <v>516</v>
      </c>
      <c r="W853" s="2">
        <v>10</v>
      </c>
      <c r="X853" s="2" t="s">
        <v>251</v>
      </c>
      <c r="Y853" s="6" t="str">
        <f>VLOOKUP(X853,Spp!A:B,2,FALSE)</f>
        <v>Holacanthus passer</v>
      </c>
      <c r="Z853" s="7">
        <f t="shared" si="91"/>
        <v>5</v>
      </c>
      <c r="AD853" s="2">
        <v>5</v>
      </c>
      <c r="AU853" s="2">
        <f>VLOOKUP(Y853,Spp!B:C,2,FALSE)</f>
        <v>2.7130000000000001E-2</v>
      </c>
      <c r="AV853" s="2">
        <f>VLOOKUP(Y853,Spp!B:D,3,FALSE)</f>
        <v>3.0842299999999998</v>
      </c>
      <c r="AW853" s="2">
        <f t="shared" si="92"/>
        <v>925.19875352940858</v>
      </c>
      <c r="AX853" s="2">
        <f t="shared" si="93"/>
        <v>18.503975070588172</v>
      </c>
      <c r="AY853" s="2">
        <f t="shared" si="94"/>
        <v>185.03975070588172</v>
      </c>
      <c r="AZ853" s="2">
        <f t="shared" si="95"/>
        <v>0.18503975070588172</v>
      </c>
      <c r="BA853" s="2">
        <f t="shared" si="96"/>
        <v>0.5</v>
      </c>
      <c r="BB853" s="2">
        <f t="shared" si="90"/>
        <v>0.1</v>
      </c>
      <c r="BC853" s="2">
        <f>VLOOKUP(Y853,Spp!B:H,7,FALSE)</f>
        <v>2.6</v>
      </c>
      <c r="BD853" s="5" t="str">
        <f>VLOOKUP(Y853,GFQuimbayo!B:C,2,FALSE)</f>
        <v>IN</v>
      </c>
      <c r="BE853" s="5" t="str">
        <f>VLOOKUP(BD853,GFQuimbayo!E:F,2,FALSE)</f>
        <v>Invertebrivores</v>
      </c>
      <c r="BF853" s="2" t="str">
        <f>VLOOKUP(Y853,Spp!B:L,11,FALSE)</f>
        <v>LC</v>
      </c>
    </row>
    <row r="854" spans="1:58">
      <c r="A854" s="2" t="s">
        <v>242</v>
      </c>
      <c r="B854" s="2" t="s">
        <v>41</v>
      </c>
      <c r="C854" s="2" t="s">
        <v>220</v>
      </c>
      <c r="D854" s="2" t="s">
        <v>1444</v>
      </c>
      <c r="E854" s="2" t="s">
        <v>1486</v>
      </c>
      <c r="F854" s="2" t="s">
        <v>246</v>
      </c>
      <c r="G854" s="22" t="s">
        <v>1482</v>
      </c>
      <c r="H854" s="22">
        <v>1</v>
      </c>
      <c r="I854" s="10">
        <v>4</v>
      </c>
      <c r="J854" s="1"/>
      <c r="K854" s="2">
        <v>50</v>
      </c>
      <c r="L854" s="11">
        <v>42403</v>
      </c>
      <c r="M854" s="2">
        <v>2016</v>
      </c>
      <c r="N854" s="2" t="s">
        <v>517</v>
      </c>
      <c r="O854" s="2" t="s">
        <v>136</v>
      </c>
      <c r="P854" s="11">
        <v>42074</v>
      </c>
      <c r="Q854" s="9" t="s">
        <v>247</v>
      </c>
      <c r="R854" s="2" t="s">
        <v>250</v>
      </c>
      <c r="S854" s="22" t="s">
        <v>516</v>
      </c>
      <c r="T854" s="4" t="s">
        <v>516</v>
      </c>
      <c r="U854" s="4" t="s">
        <v>516</v>
      </c>
      <c r="V854" s="4" t="s">
        <v>516</v>
      </c>
      <c r="W854" s="2">
        <v>10</v>
      </c>
      <c r="X854" s="2" t="s">
        <v>87</v>
      </c>
      <c r="Y854" s="6" t="str">
        <f>VLOOKUP(X854,Spp!A:B,2,FALSE)</f>
        <v>Stegastes acapulcoensis</v>
      </c>
      <c r="Z854" s="7">
        <f t="shared" si="91"/>
        <v>6</v>
      </c>
      <c r="AB854" s="2">
        <v>6</v>
      </c>
      <c r="AU854" s="2">
        <f>VLOOKUP(Y854,Spp!B:C,2,FALSE)</f>
        <v>3.49E-2</v>
      </c>
      <c r="AV854" s="2">
        <f>VLOOKUP(Y854,Spp!B:D,3,FALSE)</f>
        <v>2.9108999999999998</v>
      </c>
      <c r="AW854" s="2">
        <f t="shared" si="92"/>
        <v>73.823139214183684</v>
      </c>
      <c r="AX854" s="2">
        <f t="shared" si="93"/>
        <v>1.4764627842836737</v>
      </c>
      <c r="AY854" s="2">
        <f t="shared" si="94"/>
        <v>14.764627842836738</v>
      </c>
      <c r="AZ854" s="2">
        <f t="shared" si="95"/>
        <v>1.4764627842836739E-2</v>
      </c>
      <c r="BA854" s="2">
        <f t="shared" si="96"/>
        <v>0.6</v>
      </c>
      <c r="BB854" s="2">
        <f t="shared" si="90"/>
        <v>0.12</v>
      </c>
      <c r="BC854" s="2">
        <f>VLOOKUP(Y854,Spp!B:H,7,FALSE)</f>
        <v>2</v>
      </c>
      <c r="BD854" s="5" t="str">
        <f>VLOOKUP(Y854,GFQuimbayo!B:C,2,FALSE)</f>
        <v>HD</v>
      </c>
      <c r="BE854" s="5" t="str">
        <f>VLOOKUP(BD854,GFQuimbayo!E:F,2,FALSE)</f>
        <v>Detritivores</v>
      </c>
      <c r="BF854" s="2" t="str">
        <f>VLOOKUP(Y854,Spp!B:L,11,FALSE)</f>
        <v>LC</v>
      </c>
    </row>
    <row r="855" spans="1:58">
      <c r="A855" s="2" t="s">
        <v>242</v>
      </c>
      <c r="B855" s="2" t="s">
        <v>41</v>
      </c>
      <c r="C855" s="2" t="s">
        <v>220</v>
      </c>
      <c r="D855" s="2" t="s">
        <v>1444</v>
      </c>
      <c r="E855" s="2" t="s">
        <v>1486</v>
      </c>
      <c r="F855" s="2" t="s">
        <v>246</v>
      </c>
      <c r="G855" s="22" t="s">
        <v>1482</v>
      </c>
      <c r="H855" s="22">
        <v>1</v>
      </c>
      <c r="I855" s="10">
        <v>4</v>
      </c>
      <c r="J855" s="1"/>
      <c r="K855" s="2">
        <v>50</v>
      </c>
      <c r="L855" s="11">
        <v>42403</v>
      </c>
      <c r="M855" s="2">
        <v>2016</v>
      </c>
      <c r="N855" s="2" t="s">
        <v>517</v>
      </c>
      <c r="O855" s="2" t="s">
        <v>136</v>
      </c>
      <c r="P855" s="11">
        <v>42074</v>
      </c>
      <c r="Q855" s="9" t="s">
        <v>247</v>
      </c>
      <c r="R855" s="2" t="s">
        <v>250</v>
      </c>
      <c r="S855" s="22" t="s">
        <v>516</v>
      </c>
      <c r="T855" s="4" t="s">
        <v>516</v>
      </c>
      <c r="U855" s="4" t="s">
        <v>516</v>
      </c>
      <c r="V855" s="4" t="s">
        <v>516</v>
      </c>
      <c r="W855" s="2">
        <v>10</v>
      </c>
      <c r="X855" s="2" t="s">
        <v>72</v>
      </c>
      <c r="Y855" s="6" t="str">
        <f>VLOOKUP(X855,Spp!A:B,2,FALSE)</f>
        <v>Scarus ghobban</v>
      </c>
      <c r="Z855" s="7">
        <f t="shared" si="91"/>
        <v>1</v>
      </c>
      <c r="AA855" s="2">
        <v>1</v>
      </c>
      <c r="AU855" s="2">
        <f>VLOOKUP(Y855,Spp!B:C,2,FALSE)</f>
        <v>2.3300000000000001E-2</v>
      </c>
      <c r="AV855" s="2">
        <f>VLOOKUP(Y855,Spp!B:D,3,FALSE)</f>
        <v>2.919</v>
      </c>
      <c r="AW855" s="2">
        <f t="shared" si="92"/>
        <v>0.33802031827377582</v>
      </c>
      <c r="AX855" s="2">
        <f t="shared" si="93"/>
        <v>6.7604063654755162E-3</v>
      </c>
      <c r="AY855" s="2">
        <f t="shared" si="94"/>
        <v>6.7604063654755159E-2</v>
      </c>
      <c r="AZ855" s="2">
        <f t="shared" si="95"/>
        <v>6.7604063654755158E-5</v>
      </c>
      <c r="BA855" s="2">
        <f t="shared" si="96"/>
        <v>0.1</v>
      </c>
      <c r="BB855" s="2">
        <f t="shared" si="90"/>
        <v>0.02</v>
      </c>
      <c r="BC855" s="2">
        <f>VLOOKUP(Y855,Spp!B:H,7,FALSE)</f>
        <v>2</v>
      </c>
      <c r="BD855" s="5" t="str">
        <f>VLOOKUP(Y855,GFQuimbayo!B:C,2,FALSE)</f>
        <v>HM</v>
      </c>
      <c r="BE855" s="5" t="str">
        <f>VLOOKUP(BD855,GFQuimbayo!E:F,2,FALSE)</f>
        <v>Macroalgae feeders</v>
      </c>
      <c r="BF855" s="2" t="str">
        <f>VLOOKUP(Y855,Spp!B:L,11,FALSE)</f>
        <v>LC</v>
      </c>
    </row>
    <row r="856" spans="1:58">
      <c r="A856" s="2" t="s">
        <v>242</v>
      </c>
      <c r="B856" s="2" t="s">
        <v>41</v>
      </c>
      <c r="C856" s="2" t="s">
        <v>220</v>
      </c>
      <c r="D856" s="2" t="s">
        <v>1444</v>
      </c>
      <c r="E856" s="2" t="s">
        <v>1486</v>
      </c>
      <c r="F856" s="2" t="s">
        <v>246</v>
      </c>
      <c r="G856" s="22" t="s">
        <v>1482</v>
      </c>
      <c r="H856" s="22">
        <v>1</v>
      </c>
      <c r="I856" s="10">
        <v>4</v>
      </c>
      <c r="J856" s="1"/>
      <c r="K856" s="2">
        <v>50</v>
      </c>
      <c r="L856" s="11">
        <v>42403</v>
      </c>
      <c r="M856" s="2">
        <v>2016</v>
      </c>
      <c r="N856" s="2" t="s">
        <v>517</v>
      </c>
      <c r="O856" s="2" t="s">
        <v>136</v>
      </c>
      <c r="P856" s="11">
        <v>42074</v>
      </c>
      <c r="Q856" s="9" t="s">
        <v>247</v>
      </c>
      <c r="R856" s="2" t="s">
        <v>250</v>
      </c>
      <c r="S856" s="22" t="s">
        <v>516</v>
      </c>
      <c r="T856" s="4" t="s">
        <v>516</v>
      </c>
      <c r="U856" s="4" t="s">
        <v>516</v>
      </c>
      <c r="V856" s="4" t="s">
        <v>516</v>
      </c>
      <c r="W856" s="2">
        <v>10</v>
      </c>
      <c r="X856" s="2" t="s">
        <v>284</v>
      </c>
      <c r="Y856" s="6" t="str">
        <f>VLOOKUP(X856,Spp!A:B,2,FALSE)</f>
        <v>Microspathodon dorsalis</v>
      </c>
      <c r="Z856" s="7">
        <f t="shared" si="91"/>
        <v>1</v>
      </c>
      <c r="AB856" s="2">
        <v>1</v>
      </c>
      <c r="AU856" s="2">
        <f>VLOOKUP(Y856,Spp!B:C,2,FALSE)</f>
        <v>2.3900000000000001E-2</v>
      </c>
      <c r="AV856" s="2">
        <f>VLOOKUP(Y856,Spp!B:D,3,FALSE)</f>
        <v>3.0819999999999999</v>
      </c>
      <c r="AW856" s="2">
        <f t="shared" si="92"/>
        <v>11.894240475111069</v>
      </c>
      <c r="AX856" s="2">
        <f t="shared" si="93"/>
        <v>0.23788480950222138</v>
      </c>
      <c r="AY856" s="2">
        <f t="shared" si="94"/>
        <v>2.3788480950222137</v>
      </c>
      <c r="AZ856" s="2">
        <f t="shared" si="95"/>
        <v>2.3788480950222139E-3</v>
      </c>
      <c r="BA856" s="2">
        <f t="shared" si="96"/>
        <v>0.1</v>
      </c>
      <c r="BB856" s="2">
        <f t="shared" si="90"/>
        <v>0.02</v>
      </c>
      <c r="BC856" s="2">
        <f>VLOOKUP(Y856,Spp!B:H,7,FALSE)</f>
        <v>2.1</v>
      </c>
      <c r="BD856" s="5" t="str">
        <f>VLOOKUP(Y856,GFQuimbayo!B:C,2,FALSE)</f>
        <v>HM</v>
      </c>
      <c r="BE856" s="5" t="str">
        <f>VLOOKUP(BD856,GFQuimbayo!E:F,2,FALSE)</f>
        <v>Macroalgae feeders</v>
      </c>
      <c r="BF856" s="2" t="str">
        <f>VLOOKUP(Y856,Spp!B:L,11,FALSE)</f>
        <v>LC</v>
      </c>
    </row>
    <row r="857" spans="1:58">
      <c r="A857" s="2" t="s">
        <v>242</v>
      </c>
      <c r="B857" s="2" t="s">
        <v>41</v>
      </c>
      <c r="C857" s="2" t="s">
        <v>220</v>
      </c>
      <c r="D857" s="2" t="s">
        <v>1444</v>
      </c>
      <c r="E857" s="2" t="s">
        <v>1486</v>
      </c>
      <c r="F857" s="2" t="s">
        <v>246</v>
      </c>
      <c r="G857" s="22" t="s">
        <v>1482</v>
      </c>
      <c r="H857" s="22">
        <v>1</v>
      </c>
      <c r="I857" s="10">
        <v>4</v>
      </c>
      <c r="J857" s="1"/>
      <c r="K857" s="2">
        <v>50</v>
      </c>
      <c r="L857" s="11">
        <v>42403</v>
      </c>
      <c r="M857" s="2">
        <v>2016</v>
      </c>
      <c r="N857" s="2" t="s">
        <v>517</v>
      </c>
      <c r="O857" s="2" t="s">
        <v>136</v>
      </c>
      <c r="P857" s="11">
        <v>42074</v>
      </c>
      <c r="Q857" s="9" t="s">
        <v>247</v>
      </c>
      <c r="R857" s="2" t="s">
        <v>250</v>
      </c>
      <c r="S857" s="22" t="s">
        <v>516</v>
      </c>
      <c r="T857" s="4" t="s">
        <v>516</v>
      </c>
      <c r="U857" s="4" t="s">
        <v>516</v>
      </c>
      <c r="V857" s="4" t="s">
        <v>516</v>
      </c>
      <c r="W857" s="2">
        <v>10</v>
      </c>
      <c r="X857" s="2" t="s">
        <v>285</v>
      </c>
      <c r="Y857" s="6" t="str">
        <f>VLOOKUP(X857,Spp!A:B,2,FALSE)</f>
        <v>Haemulon steindachneri</v>
      </c>
      <c r="Z857" s="7">
        <f t="shared" si="91"/>
        <v>3</v>
      </c>
      <c r="AD857" s="2">
        <v>3</v>
      </c>
      <c r="AU857" s="2">
        <f>VLOOKUP(Y857,Spp!B:C,2,FALSE)</f>
        <v>9.7999999999999997E-3</v>
      </c>
      <c r="AV857" s="2">
        <f>VLOOKUP(Y857,Spp!B:D,3,FALSE)</f>
        <v>3.1240000000000001</v>
      </c>
      <c r="AW857" s="2">
        <f t="shared" si="92"/>
        <v>224.69747622756165</v>
      </c>
      <c r="AX857" s="2">
        <f t="shared" si="93"/>
        <v>4.4939495245512333</v>
      </c>
      <c r="AY857" s="2">
        <f t="shared" si="94"/>
        <v>44.939495245512333</v>
      </c>
      <c r="AZ857" s="2">
        <f t="shared" si="95"/>
        <v>4.4939495245512336E-2</v>
      </c>
      <c r="BA857" s="2">
        <f t="shared" si="96"/>
        <v>0.3</v>
      </c>
      <c r="BB857" s="2">
        <f t="shared" si="90"/>
        <v>0.06</v>
      </c>
      <c r="BC857" s="2">
        <f>VLOOKUP(Y857,Spp!B:H,7,FALSE)</f>
        <v>3.5</v>
      </c>
      <c r="BD857" s="5" t="str">
        <f>VLOOKUP(Y857,GFQuimbayo!B:C,2,FALSE)</f>
        <v>IN</v>
      </c>
      <c r="BE857" s="5" t="str">
        <f>VLOOKUP(BD857,GFQuimbayo!E:F,2,FALSE)</f>
        <v>Invertebrivores</v>
      </c>
      <c r="BF857" s="2" t="str">
        <f>VLOOKUP(Y857,Spp!B:L,11,FALSE)</f>
        <v>LC</v>
      </c>
    </row>
    <row r="858" spans="1:58">
      <c r="A858" s="2" t="s">
        <v>242</v>
      </c>
      <c r="B858" s="2" t="s">
        <v>41</v>
      </c>
      <c r="C858" s="2" t="s">
        <v>220</v>
      </c>
      <c r="D858" s="2" t="s">
        <v>1444</v>
      </c>
      <c r="E858" s="2" t="s">
        <v>1486</v>
      </c>
      <c r="F858" s="2" t="s">
        <v>246</v>
      </c>
      <c r="G858" s="22" t="s">
        <v>1482</v>
      </c>
      <c r="H858" s="22">
        <v>1</v>
      </c>
      <c r="I858" s="10">
        <v>4</v>
      </c>
      <c r="J858" s="1"/>
      <c r="K858" s="2">
        <v>50</v>
      </c>
      <c r="L858" s="11">
        <v>42403</v>
      </c>
      <c r="M858" s="2">
        <v>2016</v>
      </c>
      <c r="N858" s="2" t="s">
        <v>517</v>
      </c>
      <c r="O858" s="2" t="s">
        <v>136</v>
      </c>
      <c r="P858" s="11">
        <v>42074</v>
      </c>
      <c r="Q858" s="9" t="s">
        <v>247</v>
      </c>
      <c r="R858" s="2" t="s">
        <v>250</v>
      </c>
      <c r="S858" s="22" t="s">
        <v>516</v>
      </c>
      <c r="T858" s="4" t="s">
        <v>516</v>
      </c>
      <c r="U858" s="4" t="s">
        <v>516</v>
      </c>
      <c r="V858" s="4" t="s">
        <v>516</v>
      </c>
      <c r="W858" s="2">
        <v>10</v>
      </c>
      <c r="X858" s="2" t="s">
        <v>57</v>
      </c>
      <c r="Y858" s="6" t="str">
        <f>VLOOKUP(X858,Spp!A:B,2,FALSE)</f>
        <v>Serranus psittacinus</v>
      </c>
      <c r="Z858" s="7">
        <f t="shared" si="91"/>
        <v>1</v>
      </c>
      <c r="AB858" s="2">
        <v>1</v>
      </c>
      <c r="AU858" s="2">
        <f>VLOOKUP(Y858,Spp!B:C,2,FALSE)</f>
        <v>1.9300000000000001E-2</v>
      </c>
      <c r="AV858" s="2">
        <f>VLOOKUP(Y858,Spp!B:D,3,FALSE)</f>
        <v>2.8511000000000002</v>
      </c>
      <c r="AW858" s="2">
        <f t="shared" si="92"/>
        <v>6.0317658911086447</v>
      </c>
      <c r="AX858" s="2">
        <f t="shared" si="93"/>
        <v>0.12063531782217289</v>
      </c>
      <c r="AY858" s="2">
        <f t="shared" si="94"/>
        <v>1.2063531782217289</v>
      </c>
      <c r="AZ858" s="2">
        <f t="shared" si="95"/>
        <v>1.2063531782217289E-3</v>
      </c>
      <c r="BA858" s="2">
        <f t="shared" si="96"/>
        <v>0.1</v>
      </c>
      <c r="BB858" s="2">
        <f t="shared" ref="BB858:BB921" si="97">Z858/K858</f>
        <v>0.02</v>
      </c>
      <c r="BC858" s="2">
        <f>VLOOKUP(Y858,Spp!B:H,7,FALSE)</f>
        <v>3.6</v>
      </c>
      <c r="BD858" s="5" t="str">
        <f>VLOOKUP(Y858,GFQuimbayo!B:C,2,FALSE)</f>
        <v>PS</v>
      </c>
      <c r="BE858" s="5" t="str">
        <f>VLOOKUP(BD858,GFQuimbayo!E:F,2,FALSE)</f>
        <v>Piscivores</v>
      </c>
      <c r="BF858" s="2" t="str">
        <f>VLOOKUP(Y858,Spp!B:L,11,FALSE)</f>
        <v>LC</v>
      </c>
    </row>
    <row r="859" spans="1:58">
      <c r="A859" s="2" t="s">
        <v>242</v>
      </c>
      <c r="B859" s="2" t="s">
        <v>41</v>
      </c>
      <c r="C859" s="2" t="s">
        <v>220</v>
      </c>
      <c r="D859" s="2" t="s">
        <v>1444</v>
      </c>
      <c r="E859" s="2" t="s">
        <v>1486</v>
      </c>
      <c r="F859" s="2" t="s">
        <v>246</v>
      </c>
      <c r="G859" s="22" t="s">
        <v>1482</v>
      </c>
      <c r="H859" s="22">
        <v>1</v>
      </c>
      <c r="I859" s="10">
        <v>4</v>
      </c>
      <c r="J859" s="1"/>
      <c r="K859" s="2">
        <v>50</v>
      </c>
      <c r="L859" s="11">
        <v>42403</v>
      </c>
      <c r="M859" s="2">
        <v>2016</v>
      </c>
      <c r="N859" s="2" t="s">
        <v>517</v>
      </c>
      <c r="O859" s="2" t="s">
        <v>136</v>
      </c>
      <c r="P859" s="11">
        <v>42074</v>
      </c>
      <c r="Q859" s="9" t="s">
        <v>247</v>
      </c>
      <c r="R859" s="2" t="s">
        <v>250</v>
      </c>
      <c r="S859" s="22" t="s">
        <v>516</v>
      </c>
      <c r="T859" s="4" t="s">
        <v>516</v>
      </c>
      <c r="U859" s="4" t="s">
        <v>516</v>
      </c>
      <c r="V859" s="4" t="s">
        <v>516</v>
      </c>
      <c r="W859" s="2">
        <v>10</v>
      </c>
      <c r="X859" s="2" t="s">
        <v>45</v>
      </c>
      <c r="Y859" s="6" t="str">
        <f>VLOOKUP(X859,Spp!A:B,2,FALSE)</f>
        <v>Canthigaster punctatissima</v>
      </c>
      <c r="Z859" s="7">
        <f t="shared" si="91"/>
        <v>3</v>
      </c>
      <c r="AA859" s="2">
        <v>3</v>
      </c>
      <c r="AU859" s="2">
        <f>VLOOKUP(Y859,Spp!B:C,2,FALSE)</f>
        <v>1.9699999999999999E-2</v>
      </c>
      <c r="AV859" s="2">
        <f>VLOOKUP(Y859,Spp!B:D,3,FALSE)</f>
        <v>2.9174000000000002</v>
      </c>
      <c r="AW859" s="2">
        <f t="shared" si="92"/>
        <v>0.85612595206601616</v>
      </c>
      <c r="AX859" s="2">
        <f t="shared" si="93"/>
        <v>1.7122519041320325E-2</v>
      </c>
      <c r="AY859" s="2">
        <f t="shared" si="94"/>
        <v>0.17122519041320325</v>
      </c>
      <c r="AZ859" s="2">
        <f t="shared" si="95"/>
        <v>1.7122519041320325E-4</v>
      </c>
      <c r="BA859" s="2">
        <f t="shared" si="96"/>
        <v>0.3</v>
      </c>
      <c r="BB859" s="2">
        <f t="shared" si="97"/>
        <v>0.06</v>
      </c>
      <c r="BC859" s="2">
        <f>VLOOKUP(Y859,Spp!B:H,7,FALSE)</f>
        <v>3</v>
      </c>
      <c r="BD859" s="5" t="str">
        <f>VLOOKUP(Y859,GFQuimbayo!B:C,2,FALSE)</f>
        <v>IN</v>
      </c>
      <c r="BE859" s="5" t="str">
        <f>VLOOKUP(BD859,GFQuimbayo!E:F,2,FALSE)</f>
        <v>Invertebrivores</v>
      </c>
      <c r="BF859" s="2" t="str">
        <f>VLOOKUP(Y859,Spp!B:L,11,FALSE)</f>
        <v>LC</v>
      </c>
    </row>
    <row r="860" spans="1:58">
      <c r="A860" s="2" t="s">
        <v>242</v>
      </c>
      <c r="B860" s="2" t="s">
        <v>41</v>
      </c>
      <c r="C860" s="2" t="s">
        <v>220</v>
      </c>
      <c r="D860" s="2" t="s">
        <v>1444</v>
      </c>
      <c r="E860" s="2" t="s">
        <v>1486</v>
      </c>
      <c r="F860" s="2" t="s">
        <v>246</v>
      </c>
      <c r="G860" s="22" t="s">
        <v>1482</v>
      </c>
      <c r="H860" s="22">
        <v>2</v>
      </c>
      <c r="I860" s="9">
        <v>5</v>
      </c>
      <c r="K860" s="2">
        <v>50</v>
      </c>
      <c r="L860" s="11">
        <v>42403</v>
      </c>
      <c r="M860" s="2">
        <v>2016</v>
      </c>
      <c r="N860" s="2" t="s">
        <v>517</v>
      </c>
      <c r="O860" s="2" t="s">
        <v>136</v>
      </c>
      <c r="P860" s="11">
        <v>42074</v>
      </c>
      <c r="Q860" s="9" t="s">
        <v>247</v>
      </c>
      <c r="R860" s="2" t="s">
        <v>250</v>
      </c>
      <c r="S860" s="22" t="s">
        <v>516</v>
      </c>
      <c r="T860" s="4" t="s">
        <v>516</v>
      </c>
      <c r="U860" s="4" t="s">
        <v>516</v>
      </c>
      <c r="V860" s="4" t="s">
        <v>516</v>
      </c>
      <c r="W860" s="2">
        <v>10</v>
      </c>
      <c r="X860" s="2" t="s">
        <v>80</v>
      </c>
      <c r="Y860" s="6" t="str">
        <f>VLOOKUP(X860,Spp!A:B,2,FALSE)</f>
        <v>Sufflamen verres</v>
      </c>
      <c r="Z860" s="7">
        <f t="shared" si="91"/>
        <v>4</v>
      </c>
      <c r="AA860" s="2">
        <v>1</v>
      </c>
      <c r="AC860" s="2">
        <v>3</v>
      </c>
      <c r="AU860" s="2">
        <f>VLOOKUP(Y860,Spp!B:C,2,FALSE)</f>
        <v>2.4899999999999999E-2</v>
      </c>
      <c r="AV860" s="2">
        <f>VLOOKUP(Y860,Spp!B:D,3,FALSE)</f>
        <v>3.0129999999999999</v>
      </c>
      <c r="AW860" s="2">
        <f t="shared" si="92"/>
        <v>151.16217498241033</v>
      </c>
      <c r="AX860" s="2">
        <f t="shared" si="93"/>
        <v>3.0232434996482067</v>
      </c>
      <c r="AY860" s="2">
        <f t="shared" si="94"/>
        <v>30.232434996482066</v>
      </c>
      <c r="AZ860" s="2">
        <f t="shared" si="95"/>
        <v>3.0232434996482066E-2</v>
      </c>
      <c r="BA860" s="2">
        <f t="shared" si="96"/>
        <v>0.4</v>
      </c>
      <c r="BB860" s="2">
        <f t="shared" si="97"/>
        <v>0.08</v>
      </c>
      <c r="BC860" s="2">
        <f>VLOOKUP(Y860,Spp!B:H,7,FALSE)</f>
        <v>3.3</v>
      </c>
      <c r="BD860" s="5" t="str">
        <f>VLOOKUP(Y860,GFQuimbayo!B:C,2,FALSE)</f>
        <v>IN</v>
      </c>
      <c r="BE860" s="5" t="str">
        <f>VLOOKUP(BD860,GFQuimbayo!E:F,2,FALSE)</f>
        <v>Invertebrivores</v>
      </c>
      <c r="BF860" s="2" t="str">
        <f>VLOOKUP(Y860,Spp!B:L,11,FALSE)</f>
        <v>LC</v>
      </c>
    </row>
    <row r="861" spans="1:58">
      <c r="A861" s="2" t="s">
        <v>242</v>
      </c>
      <c r="B861" s="2" t="s">
        <v>41</v>
      </c>
      <c r="C861" s="2" t="s">
        <v>220</v>
      </c>
      <c r="D861" s="2" t="s">
        <v>1444</v>
      </c>
      <c r="E861" s="2" t="s">
        <v>1486</v>
      </c>
      <c r="F861" s="2" t="s">
        <v>246</v>
      </c>
      <c r="G861" s="22" t="s">
        <v>1482</v>
      </c>
      <c r="H861" s="22">
        <v>2</v>
      </c>
      <c r="I861" s="9">
        <v>5</v>
      </c>
      <c r="K861" s="2">
        <v>50</v>
      </c>
      <c r="L861" s="11">
        <v>42403</v>
      </c>
      <c r="M861" s="2">
        <v>2016</v>
      </c>
      <c r="N861" s="2" t="s">
        <v>517</v>
      </c>
      <c r="O861" s="2" t="s">
        <v>136</v>
      </c>
      <c r="P861" s="11">
        <v>42074</v>
      </c>
      <c r="Q861" s="9" t="s">
        <v>247</v>
      </c>
      <c r="R861" s="2" t="s">
        <v>250</v>
      </c>
      <c r="S861" s="22" t="s">
        <v>516</v>
      </c>
      <c r="T861" s="4" t="s">
        <v>516</v>
      </c>
      <c r="U861" s="4" t="s">
        <v>516</v>
      </c>
      <c r="V861" s="4" t="s">
        <v>516</v>
      </c>
      <c r="W861" s="2">
        <v>10</v>
      </c>
      <c r="X861" s="2" t="s">
        <v>57</v>
      </c>
      <c r="Y861" s="6" t="str">
        <f>VLOOKUP(X861,Spp!A:B,2,FALSE)</f>
        <v>Serranus psittacinus</v>
      </c>
      <c r="Z861" s="7">
        <f t="shared" si="91"/>
        <v>7</v>
      </c>
      <c r="AA861" s="2">
        <v>7</v>
      </c>
      <c r="AU861" s="2">
        <f>VLOOKUP(Y861,Spp!B:C,2,FALSE)</f>
        <v>1.9300000000000001E-2</v>
      </c>
      <c r="AV861" s="2">
        <f>VLOOKUP(Y861,Spp!B:D,3,FALSE)</f>
        <v>2.8511000000000002</v>
      </c>
      <c r="AW861" s="2">
        <f t="shared" si="92"/>
        <v>1.8417136535138126</v>
      </c>
      <c r="AX861" s="2">
        <f t="shared" si="93"/>
        <v>3.6834273070276251E-2</v>
      </c>
      <c r="AY861" s="2">
        <f t="shared" si="94"/>
        <v>0.36834273070276252</v>
      </c>
      <c r="AZ861" s="2">
        <f t="shared" si="95"/>
        <v>3.6834273070276253E-4</v>
      </c>
      <c r="BA861" s="2">
        <f t="shared" si="96"/>
        <v>0.7</v>
      </c>
      <c r="BB861" s="2">
        <f t="shared" si="97"/>
        <v>0.14000000000000001</v>
      </c>
      <c r="BC861" s="2">
        <f>VLOOKUP(Y861,Spp!B:H,7,FALSE)</f>
        <v>3.6</v>
      </c>
      <c r="BD861" s="5" t="str">
        <f>VLOOKUP(Y861,GFQuimbayo!B:C,2,FALSE)</f>
        <v>PS</v>
      </c>
      <c r="BE861" s="5" t="str">
        <f>VLOOKUP(BD861,GFQuimbayo!E:F,2,FALSE)</f>
        <v>Piscivores</v>
      </c>
      <c r="BF861" s="2" t="str">
        <f>VLOOKUP(Y861,Spp!B:L,11,FALSE)</f>
        <v>LC</v>
      </c>
    </row>
    <row r="862" spans="1:58">
      <c r="A862" s="2" t="s">
        <v>242</v>
      </c>
      <c r="B862" s="2" t="s">
        <v>41</v>
      </c>
      <c r="C862" s="2" t="s">
        <v>220</v>
      </c>
      <c r="D862" s="2" t="s">
        <v>1444</v>
      </c>
      <c r="E862" s="2" t="s">
        <v>1486</v>
      </c>
      <c r="F862" s="2" t="s">
        <v>246</v>
      </c>
      <c r="G862" s="22" t="s">
        <v>1482</v>
      </c>
      <c r="H862" s="22">
        <v>2</v>
      </c>
      <c r="I862" s="9">
        <v>5</v>
      </c>
      <c r="K862" s="2">
        <v>50</v>
      </c>
      <c r="L862" s="11">
        <v>42403</v>
      </c>
      <c r="M862" s="2">
        <v>2016</v>
      </c>
      <c r="N862" s="2" t="s">
        <v>517</v>
      </c>
      <c r="O862" s="2" t="s">
        <v>136</v>
      </c>
      <c r="P862" s="11">
        <v>42074</v>
      </c>
      <c r="Q862" s="9" t="s">
        <v>247</v>
      </c>
      <c r="R862" s="2" t="s">
        <v>250</v>
      </c>
      <c r="S862" s="22" t="s">
        <v>516</v>
      </c>
      <c r="T862" s="4" t="s">
        <v>516</v>
      </c>
      <c r="U862" s="4" t="s">
        <v>516</v>
      </c>
      <c r="V862" s="4" t="s">
        <v>516</v>
      </c>
      <c r="W862" s="2">
        <v>10</v>
      </c>
      <c r="X862" s="2" t="s">
        <v>109</v>
      </c>
      <c r="Y862" s="6" t="str">
        <f>VLOOKUP(X862,Spp!A:B,2,FALSE)</f>
        <v>Chromis atrilobata</v>
      </c>
      <c r="Z862" s="7">
        <f t="shared" si="91"/>
        <v>300</v>
      </c>
      <c r="AA862" s="2">
        <v>300</v>
      </c>
      <c r="AU862" s="2">
        <f>VLOOKUP(Y862,Spp!B:C,2,FALSE)</f>
        <v>5.2300000000000003E-3</v>
      </c>
      <c r="AV862" s="2">
        <f>VLOOKUP(Y862,Spp!B:D,3,FALSE)</f>
        <v>3.41655</v>
      </c>
      <c r="AW862" s="2">
        <f t="shared" si="92"/>
        <v>35.909129749562062</v>
      </c>
      <c r="AX862" s="2">
        <f t="shared" si="93"/>
        <v>0.71818259499124126</v>
      </c>
      <c r="AY862" s="2">
        <f t="shared" si="94"/>
        <v>7.1818259499124126</v>
      </c>
      <c r="AZ862" s="2">
        <f t="shared" si="95"/>
        <v>7.1818259499124128E-3</v>
      </c>
      <c r="BA862" s="2">
        <f t="shared" si="96"/>
        <v>30</v>
      </c>
      <c r="BB862" s="2">
        <f t="shared" si="97"/>
        <v>6</v>
      </c>
      <c r="BC862" s="2">
        <f>VLOOKUP(Y862,Spp!B:H,7,FALSE)</f>
        <v>3.4</v>
      </c>
      <c r="BD862" s="5" t="str">
        <f>VLOOKUP(Y862,GFQuimbayo!B:C,2,FALSE)</f>
        <v>PK</v>
      </c>
      <c r="BE862" s="5" t="str">
        <f>VLOOKUP(BD862,GFQuimbayo!E:F,2,FALSE)</f>
        <v>Planktivores</v>
      </c>
      <c r="BF862" s="2" t="str">
        <f>VLOOKUP(Y862,Spp!B:L,11,FALSE)</f>
        <v>LC</v>
      </c>
    </row>
    <row r="863" spans="1:58">
      <c r="A863" s="2" t="s">
        <v>242</v>
      </c>
      <c r="B863" s="2" t="s">
        <v>41</v>
      </c>
      <c r="C863" s="2" t="s">
        <v>220</v>
      </c>
      <c r="D863" s="2" t="s">
        <v>1444</v>
      </c>
      <c r="E863" s="2" t="s">
        <v>1486</v>
      </c>
      <c r="F863" s="2" t="s">
        <v>246</v>
      </c>
      <c r="G863" s="22" t="s">
        <v>1482</v>
      </c>
      <c r="H863" s="22">
        <v>2</v>
      </c>
      <c r="I863" s="9">
        <v>5</v>
      </c>
      <c r="K863" s="2">
        <v>50</v>
      </c>
      <c r="L863" s="11">
        <v>42403</v>
      </c>
      <c r="M863" s="2">
        <v>2016</v>
      </c>
      <c r="N863" s="2" t="s">
        <v>517</v>
      </c>
      <c r="O863" s="2" t="s">
        <v>136</v>
      </c>
      <c r="P863" s="11">
        <v>42074</v>
      </c>
      <c r="Q863" s="9" t="s">
        <v>247</v>
      </c>
      <c r="R863" s="2" t="s">
        <v>250</v>
      </c>
      <c r="S863" s="22" t="s">
        <v>516</v>
      </c>
      <c r="T863" s="4" t="s">
        <v>516</v>
      </c>
      <c r="U863" s="4" t="s">
        <v>516</v>
      </c>
      <c r="V863" s="4" t="s">
        <v>516</v>
      </c>
      <c r="W863" s="2">
        <v>10</v>
      </c>
      <c r="X863" s="2" t="s">
        <v>87</v>
      </c>
      <c r="Y863" s="6" t="str">
        <f>VLOOKUP(X863,Spp!A:B,2,FALSE)</f>
        <v>Stegastes acapulcoensis</v>
      </c>
      <c r="Z863" s="7">
        <f t="shared" si="91"/>
        <v>28</v>
      </c>
      <c r="AA863" s="2">
        <v>15</v>
      </c>
      <c r="AB863" s="2">
        <v>13</v>
      </c>
      <c r="AU863" s="2">
        <f>VLOOKUP(Y863,Spp!B:C,2,FALSE)</f>
        <v>3.49E-2</v>
      </c>
      <c r="AV863" s="2">
        <f>VLOOKUP(Y863,Spp!B:D,3,FALSE)</f>
        <v>2.9108999999999998</v>
      </c>
      <c r="AW863" s="2">
        <f t="shared" si="92"/>
        <v>167.48855369573431</v>
      </c>
      <c r="AX863" s="2">
        <f t="shared" si="93"/>
        <v>3.3497710739146864</v>
      </c>
      <c r="AY863" s="2">
        <f t="shared" si="94"/>
        <v>33.497710739146868</v>
      </c>
      <c r="AZ863" s="2">
        <f t="shared" si="95"/>
        <v>3.3497710739146869E-2</v>
      </c>
      <c r="BA863" s="2">
        <f t="shared" si="96"/>
        <v>2.8</v>
      </c>
      <c r="BB863" s="2">
        <f t="shared" si="97"/>
        <v>0.56000000000000005</v>
      </c>
      <c r="BC863" s="2">
        <f>VLOOKUP(Y863,Spp!B:H,7,FALSE)</f>
        <v>2</v>
      </c>
      <c r="BD863" s="5" t="str">
        <f>VLOOKUP(Y863,GFQuimbayo!B:C,2,FALSE)</f>
        <v>HD</v>
      </c>
      <c r="BE863" s="5" t="str">
        <f>VLOOKUP(BD863,GFQuimbayo!E:F,2,FALSE)</f>
        <v>Detritivores</v>
      </c>
      <c r="BF863" s="2" t="str">
        <f>VLOOKUP(Y863,Spp!B:L,11,FALSE)</f>
        <v>LC</v>
      </c>
    </row>
    <row r="864" spans="1:58">
      <c r="A864" s="2" t="s">
        <v>242</v>
      </c>
      <c r="B864" s="2" t="s">
        <v>41</v>
      </c>
      <c r="C864" s="2" t="s">
        <v>220</v>
      </c>
      <c r="D864" s="2" t="s">
        <v>1444</v>
      </c>
      <c r="E864" s="2" t="s">
        <v>1486</v>
      </c>
      <c r="F864" s="2" t="s">
        <v>246</v>
      </c>
      <c r="G864" s="22" t="s">
        <v>1482</v>
      </c>
      <c r="H864" s="22">
        <v>2</v>
      </c>
      <c r="I864" s="9">
        <v>5</v>
      </c>
      <c r="K864" s="2">
        <v>50</v>
      </c>
      <c r="L864" s="11">
        <v>42403</v>
      </c>
      <c r="M864" s="2">
        <v>2016</v>
      </c>
      <c r="N864" s="2" t="s">
        <v>517</v>
      </c>
      <c r="O864" s="2" t="s">
        <v>136</v>
      </c>
      <c r="P864" s="11">
        <v>42074</v>
      </c>
      <c r="Q864" s="9" t="s">
        <v>247</v>
      </c>
      <c r="R864" s="2" t="s">
        <v>250</v>
      </c>
      <c r="S864" s="22" t="s">
        <v>516</v>
      </c>
      <c r="T864" s="4" t="s">
        <v>516</v>
      </c>
      <c r="U864" s="4" t="s">
        <v>516</v>
      </c>
      <c r="V864" s="4" t="s">
        <v>516</v>
      </c>
      <c r="W864" s="2">
        <v>10</v>
      </c>
      <c r="X864" s="2" t="s">
        <v>251</v>
      </c>
      <c r="Y864" s="6" t="str">
        <f>VLOOKUP(X864,Spp!A:B,2,FALSE)</f>
        <v>Holacanthus passer</v>
      </c>
      <c r="Z864" s="7">
        <f t="shared" si="91"/>
        <v>2</v>
      </c>
      <c r="AB864" s="2">
        <v>2</v>
      </c>
      <c r="AU864" s="2">
        <f>VLOOKUP(Y864,Spp!B:C,2,FALSE)</f>
        <v>2.7130000000000001E-2</v>
      </c>
      <c r="AV864" s="2">
        <f>VLOOKUP(Y864,Spp!B:D,3,FALSE)</f>
        <v>3.0842299999999998</v>
      </c>
      <c r="AW864" s="2">
        <f t="shared" si="92"/>
        <v>27.125015174681149</v>
      </c>
      <c r="AX864" s="2">
        <f t="shared" si="93"/>
        <v>0.54250030349362299</v>
      </c>
      <c r="AY864" s="2">
        <f t="shared" si="94"/>
        <v>5.4250030349362302</v>
      </c>
      <c r="AZ864" s="2">
        <f t="shared" si="95"/>
        <v>5.4250030349362304E-3</v>
      </c>
      <c r="BA864" s="2">
        <f t="shared" si="96"/>
        <v>0.2</v>
      </c>
      <c r="BB864" s="2">
        <f t="shared" si="97"/>
        <v>0.04</v>
      </c>
      <c r="BC864" s="2">
        <f>VLOOKUP(Y864,Spp!B:H,7,FALSE)</f>
        <v>2.6</v>
      </c>
      <c r="BD864" s="5" t="str">
        <f>VLOOKUP(Y864,GFQuimbayo!B:C,2,FALSE)</f>
        <v>IN</v>
      </c>
      <c r="BE864" s="5" t="str">
        <f>VLOOKUP(BD864,GFQuimbayo!E:F,2,FALSE)</f>
        <v>Invertebrivores</v>
      </c>
      <c r="BF864" s="2" t="str">
        <f>VLOOKUP(Y864,Spp!B:L,11,FALSE)</f>
        <v>LC</v>
      </c>
    </row>
    <row r="865" spans="1:58">
      <c r="A865" s="2" t="s">
        <v>242</v>
      </c>
      <c r="B865" s="2" t="s">
        <v>41</v>
      </c>
      <c r="C865" s="2" t="s">
        <v>220</v>
      </c>
      <c r="D865" s="2" t="s">
        <v>1444</v>
      </c>
      <c r="E865" s="2" t="s">
        <v>1486</v>
      </c>
      <c r="F865" s="2" t="s">
        <v>246</v>
      </c>
      <c r="G865" s="22" t="s">
        <v>1482</v>
      </c>
      <c r="H865" s="22">
        <v>2</v>
      </c>
      <c r="I865" s="9">
        <v>5</v>
      </c>
      <c r="K865" s="2">
        <v>50</v>
      </c>
      <c r="L865" s="11">
        <v>42403</v>
      </c>
      <c r="M865" s="2">
        <v>2016</v>
      </c>
      <c r="N865" s="2" t="s">
        <v>517</v>
      </c>
      <c r="O865" s="2" t="s">
        <v>136</v>
      </c>
      <c r="P865" s="11">
        <v>42074</v>
      </c>
      <c r="Q865" s="9" t="s">
        <v>247</v>
      </c>
      <c r="R865" s="2" t="s">
        <v>250</v>
      </c>
      <c r="S865" s="22" t="s">
        <v>516</v>
      </c>
      <c r="T865" s="4" t="s">
        <v>516</v>
      </c>
      <c r="U865" s="4" t="s">
        <v>516</v>
      </c>
      <c r="V865" s="4" t="s">
        <v>516</v>
      </c>
      <c r="W865" s="2">
        <v>10</v>
      </c>
      <c r="X865" s="2" t="s">
        <v>61</v>
      </c>
      <c r="Y865" s="6" t="str">
        <f>VLOOKUP(X865,Spp!A:B,2,FALSE)</f>
        <v>Cirrhitichthys oxycephalus</v>
      </c>
      <c r="Z865" s="7">
        <f t="shared" si="91"/>
        <v>1</v>
      </c>
      <c r="AA865" s="2">
        <v>1</v>
      </c>
      <c r="AU865" s="2">
        <f>VLOOKUP(Y865,Spp!B:C,2,FALSE)</f>
        <v>3.32E-2</v>
      </c>
      <c r="AV865" s="2">
        <f>VLOOKUP(Y865,Spp!B:D,3,FALSE)</f>
        <v>3</v>
      </c>
      <c r="AW865" s="2">
        <f t="shared" si="92"/>
        <v>0.51875000000000004</v>
      </c>
      <c r="AX865" s="2">
        <f t="shared" si="93"/>
        <v>1.0375000000000001E-2</v>
      </c>
      <c r="AY865" s="2">
        <f t="shared" si="94"/>
        <v>0.10375000000000001</v>
      </c>
      <c r="AZ865" s="2">
        <f t="shared" si="95"/>
        <v>1.0375000000000001E-4</v>
      </c>
      <c r="BA865" s="2">
        <f t="shared" si="96"/>
        <v>0.1</v>
      </c>
      <c r="BB865" s="2">
        <f t="shared" si="97"/>
        <v>0.02</v>
      </c>
      <c r="BC865" s="2">
        <f>VLOOKUP(Y865,Spp!B:H,7,FALSE)</f>
        <v>3.9</v>
      </c>
      <c r="BD865" s="5" t="str">
        <f>VLOOKUP(Y865,GFQuimbayo!B:C,2,FALSE)</f>
        <v>IN</v>
      </c>
      <c r="BE865" s="5" t="str">
        <f>VLOOKUP(BD865,GFQuimbayo!E:F,2,FALSE)</f>
        <v>Invertebrivores</v>
      </c>
      <c r="BF865" s="2" t="str">
        <f>VLOOKUP(Y865,Spp!B:L,11,FALSE)</f>
        <v>NE</v>
      </c>
    </row>
    <row r="866" spans="1:58">
      <c r="A866" s="2" t="s">
        <v>242</v>
      </c>
      <c r="B866" s="2" t="s">
        <v>41</v>
      </c>
      <c r="C866" s="2" t="s">
        <v>220</v>
      </c>
      <c r="D866" s="2" t="s">
        <v>1444</v>
      </c>
      <c r="E866" s="2" t="s">
        <v>1486</v>
      </c>
      <c r="F866" s="2" t="s">
        <v>246</v>
      </c>
      <c r="G866" s="22" t="s">
        <v>1482</v>
      </c>
      <c r="H866" s="22">
        <v>2</v>
      </c>
      <c r="I866" s="9">
        <v>5</v>
      </c>
      <c r="K866" s="2">
        <v>50</v>
      </c>
      <c r="L866" s="11">
        <v>42403</v>
      </c>
      <c r="M866" s="2">
        <v>2016</v>
      </c>
      <c r="N866" s="2" t="s">
        <v>517</v>
      </c>
      <c r="O866" s="2" t="s">
        <v>136</v>
      </c>
      <c r="P866" s="11">
        <v>42074</v>
      </c>
      <c r="Q866" s="9" t="s">
        <v>247</v>
      </c>
      <c r="R866" s="2" t="s">
        <v>250</v>
      </c>
      <c r="S866" s="22" t="s">
        <v>516</v>
      </c>
      <c r="T866" s="4" t="s">
        <v>516</v>
      </c>
      <c r="U866" s="4" t="s">
        <v>516</v>
      </c>
      <c r="V866" s="4" t="s">
        <v>516</v>
      </c>
      <c r="W866" s="2">
        <v>10</v>
      </c>
      <c r="X866" s="2" t="s">
        <v>103</v>
      </c>
      <c r="Y866" s="6" t="str">
        <f>VLOOKUP(X866,Spp!A:B,2,FALSE)</f>
        <v>Apogon dovii</v>
      </c>
      <c r="Z866" s="7">
        <f t="shared" si="91"/>
        <v>2</v>
      </c>
      <c r="AA866" s="2">
        <v>2</v>
      </c>
      <c r="AU866" s="2">
        <f>VLOOKUP(Y866,Spp!B:C,2,FALSE)</f>
        <v>1.41E-2</v>
      </c>
      <c r="AV866" s="2">
        <f>VLOOKUP(Y866,Spp!B:D,3,FALSE)</f>
        <v>3.1286</v>
      </c>
      <c r="AW866" s="2">
        <f t="shared" si="92"/>
        <v>0.49572887866705612</v>
      </c>
      <c r="AX866" s="2">
        <f t="shared" si="93"/>
        <v>9.9145775733411219E-3</v>
      </c>
      <c r="AY866" s="2">
        <f t="shared" si="94"/>
        <v>9.9145775733411212E-2</v>
      </c>
      <c r="AZ866" s="2">
        <f t="shared" si="95"/>
        <v>9.9145775733411209E-5</v>
      </c>
      <c r="BA866" s="2">
        <f t="shared" si="96"/>
        <v>0.2</v>
      </c>
      <c r="BB866" s="2">
        <f t="shared" si="97"/>
        <v>0.04</v>
      </c>
      <c r="BC866" s="2">
        <f>VLOOKUP(Y866,Spp!B:H,7,FALSE)</f>
        <v>3.4</v>
      </c>
      <c r="BD866" s="5" t="str">
        <f>VLOOKUP(Y866,GFQuimbayo!B:C,2,FALSE)</f>
        <v>PK</v>
      </c>
      <c r="BE866" s="5" t="str">
        <f>VLOOKUP(BD866,GFQuimbayo!E:F,2,FALSE)</f>
        <v>Planktivores</v>
      </c>
      <c r="BF866" s="2" t="str">
        <f>VLOOKUP(Y866,Spp!B:L,11,FALSE)</f>
        <v>LC</v>
      </c>
    </row>
    <row r="867" spans="1:58">
      <c r="A867" s="2" t="s">
        <v>242</v>
      </c>
      <c r="B867" s="2" t="s">
        <v>41</v>
      </c>
      <c r="C867" s="2" t="s">
        <v>220</v>
      </c>
      <c r="D867" s="2" t="s">
        <v>1444</v>
      </c>
      <c r="E867" s="2" t="s">
        <v>1486</v>
      </c>
      <c r="F867" s="2" t="s">
        <v>246</v>
      </c>
      <c r="G867" s="22" t="s">
        <v>1482</v>
      </c>
      <c r="H867" s="22">
        <v>3</v>
      </c>
      <c r="I867" s="9">
        <v>6</v>
      </c>
      <c r="K867" s="2">
        <v>50</v>
      </c>
      <c r="L867" s="11">
        <v>42403</v>
      </c>
      <c r="M867" s="2">
        <v>2016</v>
      </c>
      <c r="N867" s="2" t="s">
        <v>517</v>
      </c>
      <c r="O867" s="2" t="s">
        <v>136</v>
      </c>
      <c r="P867" s="11">
        <v>42074</v>
      </c>
      <c r="Q867" s="9" t="s">
        <v>247</v>
      </c>
      <c r="R867" s="2" t="s">
        <v>250</v>
      </c>
      <c r="S867" s="22" t="s">
        <v>516</v>
      </c>
      <c r="T867" s="4" t="s">
        <v>516</v>
      </c>
      <c r="U867" s="4" t="s">
        <v>516</v>
      </c>
      <c r="V867" s="4" t="s">
        <v>516</v>
      </c>
      <c r="W867" s="2">
        <v>10</v>
      </c>
      <c r="X867" s="2" t="s">
        <v>87</v>
      </c>
      <c r="Y867" s="6" t="str">
        <f>VLOOKUP(X867,Spp!A:B,2,FALSE)</f>
        <v>Stegastes acapulcoensis</v>
      </c>
      <c r="Z867" s="7">
        <f t="shared" si="91"/>
        <v>18</v>
      </c>
      <c r="AA867" s="2">
        <v>15</v>
      </c>
      <c r="AB867" s="2">
        <v>3</v>
      </c>
      <c r="AU867" s="2">
        <f>VLOOKUP(Y867,Spp!B:C,2,FALSE)</f>
        <v>3.49E-2</v>
      </c>
      <c r="AV867" s="2">
        <f>VLOOKUP(Y867,Spp!B:D,3,FALSE)</f>
        <v>2.9108999999999998</v>
      </c>
      <c r="AW867" s="2">
        <f t="shared" si="92"/>
        <v>44.449988338761528</v>
      </c>
      <c r="AX867" s="2">
        <f t="shared" si="93"/>
        <v>0.88899976677523052</v>
      </c>
      <c r="AY867" s="2">
        <f t="shared" si="94"/>
        <v>8.8899976677523043</v>
      </c>
      <c r="AZ867" s="2">
        <f t="shared" si="95"/>
        <v>8.889997667752305E-3</v>
      </c>
      <c r="BA867" s="2">
        <f t="shared" si="96"/>
        <v>1.8</v>
      </c>
      <c r="BB867" s="2">
        <f t="shared" si="97"/>
        <v>0.36</v>
      </c>
      <c r="BC867" s="2">
        <f>VLOOKUP(Y867,Spp!B:H,7,FALSE)</f>
        <v>2</v>
      </c>
      <c r="BD867" s="5" t="str">
        <f>VLOOKUP(Y867,GFQuimbayo!B:C,2,FALSE)</f>
        <v>HD</v>
      </c>
      <c r="BE867" s="5" t="str">
        <f>VLOOKUP(BD867,GFQuimbayo!E:F,2,FALSE)</f>
        <v>Detritivores</v>
      </c>
      <c r="BF867" s="2" t="str">
        <f>VLOOKUP(Y867,Spp!B:L,11,FALSE)</f>
        <v>LC</v>
      </c>
    </row>
    <row r="868" spans="1:58">
      <c r="A868" s="2" t="s">
        <v>242</v>
      </c>
      <c r="B868" s="2" t="s">
        <v>41</v>
      </c>
      <c r="C868" s="2" t="s">
        <v>220</v>
      </c>
      <c r="D868" s="2" t="s">
        <v>1444</v>
      </c>
      <c r="E868" s="2" t="s">
        <v>1486</v>
      </c>
      <c r="F868" s="2" t="s">
        <v>246</v>
      </c>
      <c r="G868" s="22" t="s">
        <v>1482</v>
      </c>
      <c r="H868" s="22">
        <v>3</v>
      </c>
      <c r="I868" s="9">
        <v>6</v>
      </c>
      <c r="K868" s="2">
        <v>50</v>
      </c>
      <c r="L868" s="11">
        <v>42403</v>
      </c>
      <c r="M868" s="2">
        <v>2016</v>
      </c>
      <c r="N868" s="2" t="s">
        <v>517</v>
      </c>
      <c r="O868" s="2" t="s">
        <v>136</v>
      </c>
      <c r="P868" s="11">
        <v>42074</v>
      </c>
      <c r="Q868" s="9" t="s">
        <v>247</v>
      </c>
      <c r="R868" s="2" t="s">
        <v>250</v>
      </c>
      <c r="S868" s="22" t="s">
        <v>516</v>
      </c>
      <c r="T868" s="4" t="s">
        <v>516</v>
      </c>
      <c r="U868" s="4" t="s">
        <v>516</v>
      </c>
      <c r="V868" s="4" t="s">
        <v>516</v>
      </c>
      <c r="W868" s="2">
        <v>10</v>
      </c>
      <c r="X868" s="2" t="s">
        <v>99</v>
      </c>
      <c r="Y868" s="6" t="str">
        <f>VLOOKUP(X868,Spp!A:B,2,FALSE)</f>
        <v>Abudefduf troschelii</v>
      </c>
      <c r="Z868" s="7">
        <f t="shared" si="91"/>
        <v>8</v>
      </c>
      <c r="AB868" s="2">
        <v>8</v>
      </c>
      <c r="AU868" s="2">
        <f>VLOOKUP(Y868,Spp!B:C,2,FALSE)</f>
        <v>1.6E-2</v>
      </c>
      <c r="AV868" s="2">
        <f>VLOOKUP(Y868,Spp!B:D,3,FALSE)</f>
        <v>3.0516000000000001</v>
      </c>
      <c r="AW868" s="2">
        <f t="shared" si="92"/>
        <v>59.916566875014681</v>
      </c>
      <c r="AX868" s="2">
        <f t="shared" si="93"/>
        <v>1.1983313375002935</v>
      </c>
      <c r="AY868" s="2">
        <f t="shared" si="94"/>
        <v>11.983313375002936</v>
      </c>
      <c r="AZ868" s="2">
        <f t="shared" si="95"/>
        <v>1.1983313375002936E-2</v>
      </c>
      <c r="BA868" s="2">
        <f t="shared" si="96"/>
        <v>0.8</v>
      </c>
      <c r="BB868" s="2">
        <f t="shared" si="97"/>
        <v>0.16</v>
      </c>
      <c r="BC868" s="2">
        <f>VLOOKUP(Y868,Spp!B:H,7,FALSE)</f>
        <v>3</v>
      </c>
      <c r="BD868" s="5" t="str">
        <f>VLOOKUP(Y868,GFQuimbayo!B:C,2,FALSE)</f>
        <v>PK</v>
      </c>
      <c r="BE868" s="5" t="str">
        <f>VLOOKUP(BD868,GFQuimbayo!E:F,2,FALSE)</f>
        <v>Planktivores</v>
      </c>
      <c r="BF868" s="2" t="str">
        <f>VLOOKUP(Y868,Spp!B:L,11,FALSE)</f>
        <v>LC</v>
      </c>
    </row>
    <row r="869" spans="1:58">
      <c r="A869" s="2" t="s">
        <v>242</v>
      </c>
      <c r="B869" s="2" t="s">
        <v>41</v>
      </c>
      <c r="C869" s="2" t="s">
        <v>220</v>
      </c>
      <c r="D869" s="2" t="s">
        <v>1444</v>
      </c>
      <c r="E869" s="2" t="s">
        <v>1486</v>
      </c>
      <c r="F869" s="2" t="s">
        <v>246</v>
      </c>
      <c r="G869" s="22" t="s">
        <v>1482</v>
      </c>
      <c r="H869" s="22">
        <v>3</v>
      </c>
      <c r="I869" s="9">
        <v>6</v>
      </c>
      <c r="K869" s="2">
        <v>50</v>
      </c>
      <c r="L869" s="11">
        <v>42403</v>
      </c>
      <c r="M869" s="2">
        <v>2016</v>
      </c>
      <c r="N869" s="2" t="s">
        <v>517</v>
      </c>
      <c r="O869" s="2" t="s">
        <v>136</v>
      </c>
      <c r="P869" s="11">
        <v>42074</v>
      </c>
      <c r="Q869" s="9" t="s">
        <v>247</v>
      </c>
      <c r="R869" s="2" t="s">
        <v>250</v>
      </c>
      <c r="S869" s="22" t="s">
        <v>516</v>
      </c>
      <c r="T869" s="4" t="s">
        <v>516</v>
      </c>
      <c r="U869" s="4" t="s">
        <v>516</v>
      </c>
      <c r="V869" s="4" t="s">
        <v>516</v>
      </c>
      <c r="W869" s="2">
        <v>10</v>
      </c>
      <c r="X869" s="2" t="s">
        <v>251</v>
      </c>
      <c r="Y869" s="6" t="str">
        <f>VLOOKUP(X869,Spp!A:B,2,FALSE)</f>
        <v>Holacanthus passer</v>
      </c>
      <c r="Z869" s="7">
        <f t="shared" si="91"/>
        <v>14</v>
      </c>
      <c r="AA869" s="2">
        <v>2</v>
      </c>
      <c r="AB869" s="2">
        <v>12</v>
      </c>
      <c r="AU869" s="2">
        <f>VLOOKUP(Y869,Spp!B:C,2,FALSE)</f>
        <v>2.7130000000000001E-2</v>
      </c>
      <c r="AV869" s="2">
        <f>VLOOKUP(Y869,Spp!B:D,3,FALSE)</f>
        <v>3.0842299999999998</v>
      </c>
      <c r="AW869" s="2">
        <f t="shared" si="92"/>
        <v>163.66592829532416</v>
      </c>
      <c r="AX869" s="2">
        <f t="shared" si="93"/>
        <v>3.2733185659064832</v>
      </c>
      <c r="AY869" s="2">
        <f t="shared" si="94"/>
        <v>32.73318565906483</v>
      </c>
      <c r="AZ869" s="2">
        <f t="shared" si="95"/>
        <v>3.2733185659064828E-2</v>
      </c>
      <c r="BA869" s="2">
        <f t="shared" si="96"/>
        <v>1.4</v>
      </c>
      <c r="BB869" s="2">
        <f t="shared" si="97"/>
        <v>0.28000000000000003</v>
      </c>
      <c r="BC869" s="2">
        <f>VLOOKUP(Y869,Spp!B:H,7,FALSE)</f>
        <v>2.6</v>
      </c>
      <c r="BD869" s="5" t="str">
        <f>VLOOKUP(Y869,GFQuimbayo!B:C,2,FALSE)</f>
        <v>IN</v>
      </c>
      <c r="BE869" s="5" t="str">
        <f>VLOOKUP(BD869,GFQuimbayo!E:F,2,FALSE)</f>
        <v>Invertebrivores</v>
      </c>
      <c r="BF869" s="2" t="str">
        <f>VLOOKUP(Y869,Spp!B:L,11,FALSE)</f>
        <v>LC</v>
      </c>
    </row>
    <row r="870" spans="1:58">
      <c r="A870" s="2" t="s">
        <v>242</v>
      </c>
      <c r="B870" s="2" t="s">
        <v>41</v>
      </c>
      <c r="C870" s="2" t="s">
        <v>220</v>
      </c>
      <c r="D870" s="2" t="s">
        <v>1444</v>
      </c>
      <c r="E870" s="2" t="s">
        <v>1486</v>
      </c>
      <c r="F870" s="2" t="s">
        <v>246</v>
      </c>
      <c r="G870" s="22" t="s">
        <v>1482</v>
      </c>
      <c r="H870" s="22">
        <v>3</v>
      </c>
      <c r="I870" s="9">
        <v>6</v>
      </c>
      <c r="K870" s="2">
        <v>50</v>
      </c>
      <c r="L870" s="11">
        <v>42403</v>
      </c>
      <c r="M870" s="2">
        <v>2016</v>
      </c>
      <c r="N870" s="2" t="s">
        <v>517</v>
      </c>
      <c r="O870" s="2" t="s">
        <v>136</v>
      </c>
      <c r="P870" s="11">
        <v>42074</v>
      </c>
      <c r="Q870" s="9" t="s">
        <v>247</v>
      </c>
      <c r="R870" s="2" t="s">
        <v>250</v>
      </c>
      <c r="S870" s="22" t="s">
        <v>516</v>
      </c>
      <c r="T870" s="4" t="s">
        <v>516</v>
      </c>
      <c r="U870" s="4" t="s">
        <v>516</v>
      </c>
      <c r="V870" s="4" t="s">
        <v>516</v>
      </c>
      <c r="W870" s="2">
        <v>10</v>
      </c>
      <c r="X870" s="2" t="s">
        <v>57</v>
      </c>
      <c r="Y870" s="6" t="str">
        <f>VLOOKUP(X870,Spp!A:B,2,FALSE)</f>
        <v>Serranus psittacinus</v>
      </c>
      <c r="Z870" s="7">
        <f t="shared" si="91"/>
        <v>6</v>
      </c>
      <c r="AA870" s="2">
        <v>5</v>
      </c>
      <c r="AB870" s="2">
        <v>1</v>
      </c>
      <c r="AU870" s="2">
        <f>VLOOKUP(Y870,Spp!B:C,2,FALSE)</f>
        <v>1.9300000000000001E-2</v>
      </c>
      <c r="AV870" s="2">
        <f>VLOOKUP(Y870,Spp!B:D,3,FALSE)</f>
        <v>2.8511000000000002</v>
      </c>
      <c r="AW870" s="2">
        <f t="shared" si="92"/>
        <v>7.3472756436185112</v>
      </c>
      <c r="AX870" s="2">
        <f t="shared" si="93"/>
        <v>0.14694551287237023</v>
      </c>
      <c r="AY870" s="2">
        <f t="shared" si="94"/>
        <v>1.4694551287237023</v>
      </c>
      <c r="AZ870" s="2">
        <f t="shared" si="95"/>
        <v>1.4694551287237024E-3</v>
      </c>
      <c r="BA870" s="2">
        <f t="shared" si="96"/>
        <v>0.6</v>
      </c>
      <c r="BB870" s="2">
        <f t="shared" si="97"/>
        <v>0.12</v>
      </c>
      <c r="BC870" s="2">
        <f>VLOOKUP(Y870,Spp!B:H,7,FALSE)</f>
        <v>3.6</v>
      </c>
      <c r="BD870" s="5" t="str">
        <f>VLOOKUP(Y870,GFQuimbayo!B:C,2,FALSE)</f>
        <v>PS</v>
      </c>
      <c r="BE870" s="5" t="str">
        <f>VLOOKUP(BD870,GFQuimbayo!E:F,2,FALSE)</f>
        <v>Piscivores</v>
      </c>
      <c r="BF870" s="2" t="str">
        <f>VLOOKUP(Y870,Spp!B:L,11,FALSE)</f>
        <v>LC</v>
      </c>
    </row>
    <row r="871" spans="1:58">
      <c r="A871" s="2" t="s">
        <v>242</v>
      </c>
      <c r="B871" s="2" t="s">
        <v>41</v>
      </c>
      <c r="C871" s="2" t="s">
        <v>220</v>
      </c>
      <c r="D871" s="2" t="s">
        <v>1444</v>
      </c>
      <c r="E871" s="2" t="s">
        <v>1486</v>
      </c>
      <c r="F871" s="2" t="s">
        <v>246</v>
      </c>
      <c r="G871" s="22" t="s">
        <v>1482</v>
      </c>
      <c r="H871" s="22">
        <v>3</v>
      </c>
      <c r="I871" s="9">
        <v>6</v>
      </c>
      <c r="K871" s="2">
        <v>50</v>
      </c>
      <c r="L871" s="11">
        <v>42403</v>
      </c>
      <c r="M871" s="2">
        <v>2016</v>
      </c>
      <c r="N871" s="2" t="s">
        <v>517</v>
      </c>
      <c r="O871" s="2" t="s">
        <v>136</v>
      </c>
      <c r="P871" s="11">
        <v>42074</v>
      </c>
      <c r="Q871" s="9" t="s">
        <v>247</v>
      </c>
      <c r="R871" s="2" t="s">
        <v>250</v>
      </c>
      <c r="S871" s="22" t="s">
        <v>516</v>
      </c>
      <c r="T871" s="4" t="s">
        <v>516</v>
      </c>
      <c r="U871" s="4" t="s">
        <v>516</v>
      </c>
      <c r="V871" s="4" t="s">
        <v>516</v>
      </c>
      <c r="W871" s="2">
        <v>10</v>
      </c>
      <c r="X871" s="2" t="s">
        <v>263</v>
      </c>
      <c r="Y871" s="6" t="str">
        <f>VLOOKUP(X871,Spp!A:B,2,FALSE)</f>
        <v>Diodon hystrix</v>
      </c>
      <c r="Z871" s="7">
        <f t="shared" si="91"/>
        <v>1</v>
      </c>
      <c r="AB871" s="2">
        <v>1</v>
      </c>
      <c r="AU871" s="2">
        <f>VLOOKUP(Y871,Spp!B:C,2,FALSE)</f>
        <v>0.28499999999999998</v>
      </c>
      <c r="AV871" s="2">
        <f>VLOOKUP(Y871,Spp!B:D,3,FALSE)</f>
        <v>2.3450000000000002</v>
      </c>
      <c r="AW871" s="2">
        <f t="shared" si="92"/>
        <v>32.126508022816985</v>
      </c>
      <c r="AX871" s="2">
        <f t="shared" si="93"/>
        <v>0.64253016045633971</v>
      </c>
      <c r="AY871" s="2">
        <f t="shared" si="94"/>
        <v>6.4253016045633968</v>
      </c>
      <c r="AZ871" s="2">
        <f t="shared" si="95"/>
        <v>6.4253016045633972E-3</v>
      </c>
      <c r="BA871" s="2">
        <f t="shared" si="96"/>
        <v>0.1</v>
      </c>
      <c r="BB871" s="2">
        <f t="shared" si="97"/>
        <v>0.02</v>
      </c>
      <c r="BC871" s="2">
        <f>VLOOKUP(Y871,Spp!B:H,7,FALSE)</f>
        <v>3.3</v>
      </c>
      <c r="BD871" s="5" t="str">
        <f>VLOOKUP(Y871,GFQuimbayo!B:C,2,FALSE)</f>
        <v>IN</v>
      </c>
      <c r="BE871" s="5" t="str">
        <f>VLOOKUP(BD871,GFQuimbayo!E:F,2,FALSE)</f>
        <v>Invertebrivores</v>
      </c>
      <c r="BF871" s="2" t="str">
        <f>VLOOKUP(Y871,Spp!B:L,11,FALSE)</f>
        <v>NE</v>
      </c>
    </row>
    <row r="872" spans="1:58">
      <c r="A872" s="2" t="s">
        <v>242</v>
      </c>
      <c r="B872" s="2" t="s">
        <v>41</v>
      </c>
      <c r="C872" s="2" t="s">
        <v>220</v>
      </c>
      <c r="D872" s="2" t="s">
        <v>1444</v>
      </c>
      <c r="E872" s="2" t="s">
        <v>1486</v>
      </c>
      <c r="F872" s="2" t="s">
        <v>246</v>
      </c>
      <c r="G872" s="22" t="s">
        <v>1482</v>
      </c>
      <c r="H872" s="22">
        <v>3</v>
      </c>
      <c r="I872" s="9">
        <v>6</v>
      </c>
      <c r="K872" s="2">
        <v>50</v>
      </c>
      <c r="L872" s="11">
        <v>42403</v>
      </c>
      <c r="M872" s="2">
        <v>2016</v>
      </c>
      <c r="N872" s="2" t="s">
        <v>517</v>
      </c>
      <c r="O872" s="2" t="s">
        <v>136</v>
      </c>
      <c r="P872" s="11">
        <v>42074</v>
      </c>
      <c r="Q872" s="9" t="s">
        <v>247</v>
      </c>
      <c r="R872" s="2" t="s">
        <v>250</v>
      </c>
      <c r="S872" s="22" t="s">
        <v>516</v>
      </c>
      <c r="T872" s="4" t="s">
        <v>516</v>
      </c>
      <c r="U872" s="4" t="s">
        <v>516</v>
      </c>
      <c r="V872" s="4" t="s">
        <v>516</v>
      </c>
      <c r="W872" s="2">
        <v>10</v>
      </c>
      <c r="X872" s="2" t="s">
        <v>80</v>
      </c>
      <c r="Y872" s="6" t="str">
        <f>VLOOKUP(X872,Spp!A:B,2,FALSE)</f>
        <v>Sufflamen verres</v>
      </c>
      <c r="Z872" s="7">
        <f t="shared" si="91"/>
        <v>3</v>
      </c>
      <c r="AB872" s="2">
        <v>3</v>
      </c>
      <c r="AU872" s="2">
        <f>VLOOKUP(Y872,Spp!B:C,2,FALSE)</f>
        <v>2.4899999999999999E-2</v>
      </c>
      <c r="AV872" s="2">
        <f>VLOOKUP(Y872,Spp!B:D,3,FALSE)</f>
        <v>3.0129999999999999</v>
      </c>
      <c r="AW872" s="2">
        <f t="shared" si="92"/>
        <v>32.350439739889133</v>
      </c>
      <c r="AX872" s="2">
        <f t="shared" si="93"/>
        <v>0.64700879479778262</v>
      </c>
      <c r="AY872" s="2">
        <f t="shared" si="94"/>
        <v>6.4700879479778264</v>
      </c>
      <c r="AZ872" s="2">
        <f t="shared" si="95"/>
        <v>6.4700879479778267E-3</v>
      </c>
      <c r="BA872" s="2">
        <f t="shared" si="96"/>
        <v>0.3</v>
      </c>
      <c r="BB872" s="2">
        <f t="shared" si="97"/>
        <v>0.06</v>
      </c>
      <c r="BC872" s="2">
        <f>VLOOKUP(Y872,Spp!B:H,7,FALSE)</f>
        <v>3.3</v>
      </c>
      <c r="BD872" s="5" t="str">
        <f>VLOOKUP(Y872,GFQuimbayo!B:C,2,FALSE)</f>
        <v>IN</v>
      </c>
      <c r="BE872" s="5" t="str">
        <f>VLOOKUP(BD872,GFQuimbayo!E:F,2,FALSE)</f>
        <v>Invertebrivores</v>
      </c>
      <c r="BF872" s="2" t="str">
        <f>VLOOKUP(Y872,Spp!B:L,11,FALSE)</f>
        <v>LC</v>
      </c>
    </row>
    <row r="873" spans="1:58">
      <c r="A873" s="2" t="s">
        <v>242</v>
      </c>
      <c r="B873" s="2" t="s">
        <v>41</v>
      </c>
      <c r="C873" s="2" t="s">
        <v>220</v>
      </c>
      <c r="D873" s="2" t="s">
        <v>1444</v>
      </c>
      <c r="E873" s="2" t="s">
        <v>1486</v>
      </c>
      <c r="F873" s="2" t="s">
        <v>246</v>
      </c>
      <c r="G873" s="22" t="s">
        <v>1482</v>
      </c>
      <c r="H873" s="22">
        <v>3</v>
      </c>
      <c r="I873" s="9">
        <v>6</v>
      </c>
      <c r="K873" s="2">
        <v>50</v>
      </c>
      <c r="L873" s="11">
        <v>42403</v>
      </c>
      <c r="M873" s="2">
        <v>2016</v>
      </c>
      <c r="N873" s="2" t="s">
        <v>517</v>
      </c>
      <c r="O873" s="2" t="s">
        <v>136</v>
      </c>
      <c r="P873" s="11">
        <v>42074</v>
      </c>
      <c r="Q873" s="9" t="s">
        <v>247</v>
      </c>
      <c r="R873" s="2" t="s">
        <v>250</v>
      </c>
      <c r="S873" s="22" t="s">
        <v>516</v>
      </c>
      <c r="T873" s="4" t="s">
        <v>516</v>
      </c>
      <c r="U873" s="4" t="s">
        <v>516</v>
      </c>
      <c r="V873" s="4" t="s">
        <v>516</v>
      </c>
      <c r="W873" s="2">
        <v>10</v>
      </c>
      <c r="X873" s="2" t="s">
        <v>107</v>
      </c>
      <c r="Y873" s="6" t="str">
        <f>VLOOKUP(X873,Spp!A:B,2,FALSE)</f>
        <v>Thalassoma lucasanum</v>
      </c>
      <c r="Z873" s="7">
        <f t="shared" si="91"/>
        <v>10</v>
      </c>
      <c r="AA873" s="2">
        <v>10</v>
      </c>
      <c r="AU873" s="2">
        <f>VLOOKUP(Y873,Spp!B:C,2,FALSE)</f>
        <v>1.261E-2</v>
      </c>
      <c r="AV873" s="2">
        <f>VLOOKUP(Y873,Spp!B:D,3,FALSE)</f>
        <v>2.8782999999999999</v>
      </c>
      <c r="AW873" s="2">
        <f t="shared" si="92"/>
        <v>1.7624053947783167</v>
      </c>
      <c r="AX873" s="2">
        <f t="shared" si="93"/>
        <v>3.5248107895566337E-2</v>
      </c>
      <c r="AY873" s="2">
        <f t="shared" si="94"/>
        <v>0.35248107895566338</v>
      </c>
      <c r="AZ873" s="2">
        <f t="shared" si="95"/>
        <v>3.5248107895566338E-4</v>
      </c>
      <c r="BA873" s="2">
        <f t="shared" si="96"/>
        <v>1</v>
      </c>
      <c r="BB873" s="2">
        <f t="shared" si="97"/>
        <v>0.2</v>
      </c>
      <c r="BC873" s="2">
        <f>VLOOKUP(Y873,Spp!B:H,7,FALSE)</f>
        <v>3.5</v>
      </c>
      <c r="BD873" s="5" t="str">
        <f>VLOOKUP(Y873,GFQuimbayo!B:C,2,FALSE)</f>
        <v>IN</v>
      </c>
      <c r="BE873" s="5" t="str">
        <f>VLOOKUP(BD873,GFQuimbayo!E:F,2,FALSE)</f>
        <v>Invertebrivores</v>
      </c>
      <c r="BF873" s="2" t="str">
        <f>VLOOKUP(Y873,Spp!B:L,11,FALSE)</f>
        <v>LC</v>
      </c>
    </row>
    <row r="874" spans="1:58">
      <c r="A874" s="2" t="s">
        <v>242</v>
      </c>
      <c r="B874" s="2" t="s">
        <v>41</v>
      </c>
      <c r="C874" s="2" t="s">
        <v>220</v>
      </c>
      <c r="D874" s="2" t="s">
        <v>1444</v>
      </c>
      <c r="E874" s="2" t="s">
        <v>1486</v>
      </c>
      <c r="F874" s="2" t="s">
        <v>246</v>
      </c>
      <c r="G874" s="22" t="s">
        <v>1482</v>
      </c>
      <c r="H874" s="22">
        <v>3</v>
      </c>
      <c r="I874" s="9">
        <v>6</v>
      </c>
      <c r="K874" s="2">
        <v>50</v>
      </c>
      <c r="L874" s="11">
        <v>42403</v>
      </c>
      <c r="M874" s="2">
        <v>2016</v>
      </c>
      <c r="N874" s="2" t="s">
        <v>517</v>
      </c>
      <c r="O874" s="2" t="s">
        <v>136</v>
      </c>
      <c r="P874" s="11">
        <v>42074</v>
      </c>
      <c r="Q874" s="9" t="s">
        <v>247</v>
      </c>
      <c r="R874" s="2" t="s">
        <v>250</v>
      </c>
      <c r="S874" s="22" t="s">
        <v>516</v>
      </c>
      <c r="T874" s="4" t="s">
        <v>516</v>
      </c>
      <c r="U874" s="4" t="s">
        <v>516</v>
      </c>
      <c r="V874" s="4" t="s">
        <v>516</v>
      </c>
      <c r="W874" s="2">
        <v>10</v>
      </c>
      <c r="X874" s="2" t="s">
        <v>72</v>
      </c>
      <c r="Y874" s="6" t="str">
        <f>VLOOKUP(X874,Spp!A:B,2,FALSE)</f>
        <v>Scarus ghobban</v>
      </c>
      <c r="Z874" s="7">
        <f t="shared" si="91"/>
        <v>1</v>
      </c>
      <c r="AD874" s="2">
        <v>1</v>
      </c>
      <c r="AU874" s="2">
        <f>VLOOKUP(Y874,Spp!B:C,2,FALSE)</f>
        <v>2.3300000000000001E-2</v>
      </c>
      <c r="AV874" s="2">
        <f>VLOOKUP(Y874,Spp!B:D,3,FALSE)</f>
        <v>2.919</v>
      </c>
      <c r="AW874" s="2">
        <f t="shared" si="92"/>
        <v>99.033923496728733</v>
      </c>
      <c r="AX874" s="2">
        <f t="shared" si="93"/>
        <v>1.9806784699345747</v>
      </c>
      <c r="AY874" s="2">
        <f t="shared" si="94"/>
        <v>19.806784699345748</v>
      </c>
      <c r="AZ874" s="2">
        <f t="shared" si="95"/>
        <v>1.9806784699345749E-2</v>
      </c>
      <c r="BA874" s="2">
        <f t="shared" si="96"/>
        <v>0.1</v>
      </c>
      <c r="BB874" s="2">
        <f t="shared" si="97"/>
        <v>0.02</v>
      </c>
      <c r="BC874" s="2">
        <f>VLOOKUP(Y874,Spp!B:H,7,FALSE)</f>
        <v>2</v>
      </c>
      <c r="BD874" s="5" t="str">
        <f>VLOOKUP(Y874,GFQuimbayo!B:C,2,FALSE)</f>
        <v>HM</v>
      </c>
      <c r="BE874" s="5" t="str">
        <f>VLOOKUP(BD874,GFQuimbayo!E:F,2,FALSE)</f>
        <v>Macroalgae feeders</v>
      </c>
      <c r="BF874" s="2" t="str">
        <f>VLOOKUP(Y874,Spp!B:L,11,FALSE)</f>
        <v>LC</v>
      </c>
    </row>
    <row r="875" spans="1:58">
      <c r="A875" s="2" t="s">
        <v>242</v>
      </c>
      <c r="B875" s="2" t="s">
        <v>41</v>
      </c>
      <c r="C875" s="2" t="s">
        <v>220</v>
      </c>
      <c r="D875" s="2" t="s">
        <v>1444</v>
      </c>
      <c r="E875" s="2" t="s">
        <v>1486</v>
      </c>
      <c r="F875" s="2" t="s">
        <v>246</v>
      </c>
      <c r="G875" s="22" t="s">
        <v>1482</v>
      </c>
      <c r="H875" s="22">
        <v>3</v>
      </c>
      <c r="I875" s="9">
        <v>6</v>
      </c>
      <c r="K875" s="2">
        <v>50</v>
      </c>
      <c r="L875" s="11">
        <v>42403</v>
      </c>
      <c r="M875" s="2">
        <v>2016</v>
      </c>
      <c r="N875" s="2" t="s">
        <v>517</v>
      </c>
      <c r="O875" s="2" t="s">
        <v>136</v>
      </c>
      <c r="P875" s="11">
        <v>42074</v>
      </c>
      <c r="Q875" s="9" t="s">
        <v>247</v>
      </c>
      <c r="R875" s="2" t="s">
        <v>250</v>
      </c>
      <c r="S875" s="22" t="s">
        <v>516</v>
      </c>
      <c r="T875" s="4" t="s">
        <v>516</v>
      </c>
      <c r="U875" s="4" t="s">
        <v>516</v>
      </c>
      <c r="V875" s="4" t="s">
        <v>516</v>
      </c>
      <c r="W875" s="2">
        <v>10</v>
      </c>
      <c r="X875" s="2" t="s">
        <v>265</v>
      </c>
      <c r="Y875" s="6" t="str">
        <f>VLOOKUP(X875,Spp!A:B,2,FALSE)</f>
        <v>Bodianus diplotaenia</v>
      </c>
      <c r="Z875" s="7">
        <f t="shared" si="91"/>
        <v>1</v>
      </c>
      <c r="AD875" s="2">
        <v>1</v>
      </c>
      <c r="AU875" s="2">
        <f>VLOOKUP(Y875,Spp!B:C,2,FALSE)</f>
        <v>2.01E-2</v>
      </c>
      <c r="AV875" s="2">
        <f>VLOOKUP(Y875,Spp!B:D,3,FALSE)</f>
        <v>2.9992000000000001</v>
      </c>
      <c r="AW875" s="2">
        <f t="shared" si="92"/>
        <v>107.47705878762672</v>
      </c>
      <c r="AX875" s="2">
        <f t="shared" si="93"/>
        <v>2.1495411757525344</v>
      </c>
      <c r="AY875" s="2">
        <f t="shared" si="94"/>
        <v>21.495411757525346</v>
      </c>
      <c r="AZ875" s="2">
        <f t="shared" si="95"/>
        <v>2.1495411757525347E-2</v>
      </c>
      <c r="BA875" s="2">
        <f t="shared" si="96"/>
        <v>0.1</v>
      </c>
      <c r="BB875" s="2">
        <f t="shared" si="97"/>
        <v>0.02</v>
      </c>
      <c r="BC875" s="2">
        <f>VLOOKUP(Y875,Spp!B:H,7,FALSE)</f>
        <v>3.4</v>
      </c>
      <c r="BD875" s="5" t="str">
        <f>VLOOKUP(Y875,GFQuimbayo!B:C,2,FALSE)</f>
        <v>IN</v>
      </c>
      <c r="BE875" s="5" t="str">
        <f>VLOOKUP(BD875,GFQuimbayo!E:F,2,FALSE)</f>
        <v>Invertebrivores</v>
      </c>
      <c r="BF875" s="2" t="str">
        <f>VLOOKUP(Y875,Spp!B:L,11,FALSE)</f>
        <v>LC</v>
      </c>
    </row>
    <row r="876" spans="1:58">
      <c r="A876" s="2" t="s">
        <v>242</v>
      </c>
      <c r="B876" s="2" t="s">
        <v>41</v>
      </c>
      <c r="C876" s="2" t="s">
        <v>220</v>
      </c>
      <c r="D876" s="2" t="s">
        <v>1444</v>
      </c>
      <c r="E876" s="2" t="s">
        <v>1486</v>
      </c>
      <c r="F876" s="2" t="s">
        <v>246</v>
      </c>
      <c r="G876" s="22" t="s">
        <v>1482</v>
      </c>
      <c r="H876" s="22">
        <v>3</v>
      </c>
      <c r="I876" s="9">
        <v>6</v>
      </c>
      <c r="K876" s="2">
        <v>50</v>
      </c>
      <c r="L876" s="11">
        <v>42403</v>
      </c>
      <c r="M876" s="2">
        <v>2016</v>
      </c>
      <c r="N876" s="2" t="s">
        <v>517</v>
      </c>
      <c r="O876" s="2" t="s">
        <v>136</v>
      </c>
      <c r="P876" s="11">
        <v>42074</v>
      </c>
      <c r="Q876" s="9" t="s">
        <v>247</v>
      </c>
      <c r="R876" s="2" t="s">
        <v>250</v>
      </c>
      <c r="S876" s="22" t="s">
        <v>516</v>
      </c>
      <c r="T876" s="4" t="s">
        <v>516</v>
      </c>
      <c r="U876" s="4" t="s">
        <v>516</v>
      </c>
      <c r="V876" s="4" t="s">
        <v>516</v>
      </c>
      <c r="W876" s="2">
        <v>10</v>
      </c>
      <c r="X876" s="2" t="s">
        <v>45</v>
      </c>
      <c r="Y876" s="6" t="str">
        <f>VLOOKUP(X876,Spp!A:B,2,FALSE)</f>
        <v>Canthigaster punctatissima</v>
      </c>
      <c r="Z876" s="7">
        <f t="shared" si="91"/>
        <v>9</v>
      </c>
      <c r="AA876" s="2">
        <v>9</v>
      </c>
      <c r="AU876" s="2">
        <f>VLOOKUP(Y876,Spp!B:C,2,FALSE)</f>
        <v>1.9699999999999999E-2</v>
      </c>
      <c r="AV876" s="2">
        <f>VLOOKUP(Y876,Spp!B:D,3,FALSE)</f>
        <v>2.9174000000000002</v>
      </c>
      <c r="AW876" s="2">
        <f t="shared" si="92"/>
        <v>2.5683778561980484</v>
      </c>
      <c r="AX876" s="2">
        <f t="shared" si="93"/>
        <v>5.1367557123960968E-2</v>
      </c>
      <c r="AY876" s="2">
        <f t="shared" si="94"/>
        <v>0.51367557123960972</v>
      </c>
      <c r="AZ876" s="2">
        <f t="shared" si="95"/>
        <v>5.1367557123960976E-4</v>
      </c>
      <c r="BA876" s="2">
        <f t="shared" si="96"/>
        <v>0.9</v>
      </c>
      <c r="BB876" s="2">
        <f t="shared" si="97"/>
        <v>0.18</v>
      </c>
      <c r="BC876" s="2">
        <f>VLOOKUP(Y876,Spp!B:H,7,FALSE)</f>
        <v>3</v>
      </c>
      <c r="BD876" s="5" t="str">
        <f>VLOOKUP(Y876,GFQuimbayo!B:C,2,FALSE)</f>
        <v>IN</v>
      </c>
      <c r="BE876" s="5" t="str">
        <f>VLOOKUP(BD876,GFQuimbayo!E:F,2,FALSE)</f>
        <v>Invertebrivores</v>
      </c>
      <c r="BF876" s="2" t="str">
        <f>VLOOKUP(Y876,Spp!B:L,11,FALSE)</f>
        <v>LC</v>
      </c>
    </row>
    <row r="877" spans="1:58">
      <c r="A877" s="2" t="s">
        <v>242</v>
      </c>
      <c r="B877" s="2" t="s">
        <v>41</v>
      </c>
      <c r="C877" s="2" t="s">
        <v>220</v>
      </c>
      <c r="D877" s="2" t="s">
        <v>1444</v>
      </c>
      <c r="E877" s="2" t="s">
        <v>1486</v>
      </c>
      <c r="F877" s="2" t="s">
        <v>246</v>
      </c>
      <c r="G877" s="22" t="s">
        <v>1482</v>
      </c>
      <c r="H877" s="22">
        <v>3</v>
      </c>
      <c r="I877" s="9">
        <v>6</v>
      </c>
      <c r="K877" s="2">
        <v>50</v>
      </c>
      <c r="L877" s="11">
        <v>42403</v>
      </c>
      <c r="M877" s="2">
        <v>2016</v>
      </c>
      <c r="N877" s="2" t="s">
        <v>517</v>
      </c>
      <c r="O877" s="2" t="s">
        <v>136</v>
      </c>
      <c r="P877" s="11">
        <v>42074</v>
      </c>
      <c r="Q877" s="9" t="s">
        <v>247</v>
      </c>
      <c r="R877" s="2" t="s">
        <v>250</v>
      </c>
      <c r="S877" s="22" t="s">
        <v>516</v>
      </c>
      <c r="T877" s="4" t="s">
        <v>516</v>
      </c>
      <c r="U877" s="4" t="s">
        <v>516</v>
      </c>
      <c r="V877" s="4" t="s">
        <v>516</v>
      </c>
      <c r="W877" s="2">
        <v>10</v>
      </c>
      <c r="X877" s="2" t="s">
        <v>61</v>
      </c>
      <c r="Y877" s="6" t="str">
        <f>VLOOKUP(X877,Spp!A:B,2,FALSE)</f>
        <v>Cirrhitichthys oxycephalus</v>
      </c>
      <c r="Z877" s="7">
        <f t="shared" si="91"/>
        <v>2</v>
      </c>
      <c r="AA877" s="2">
        <v>2</v>
      </c>
      <c r="AU877" s="2">
        <f>VLOOKUP(Y877,Spp!B:C,2,FALSE)</f>
        <v>3.32E-2</v>
      </c>
      <c r="AV877" s="2">
        <f>VLOOKUP(Y877,Spp!B:D,3,FALSE)</f>
        <v>3</v>
      </c>
      <c r="AW877" s="2">
        <f t="shared" si="92"/>
        <v>1.0375000000000001</v>
      </c>
      <c r="AX877" s="2">
        <f t="shared" si="93"/>
        <v>2.0750000000000001E-2</v>
      </c>
      <c r="AY877" s="2">
        <f t="shared" si="94"/>
        <v>0.20750000000000002</v>
      </c>
      <c r="AZ877" s="2">
        <f t="shared" si="95"/>
        <v>2.0750000000000003E-4</v>
      </c>
      <c r="BA877" s="2">
        <f t="shared" si="96"/>
        <v>0.2</v>
      </c>
      <c r="BB877" s="2">
        <f t="shared" si="97"/>
        <v>0.04</v>
      </c>
      <c r="BC877" s="2">
        <f>VLOOKUP(Y877,Spp!B:H,7,FALSE)</f>
        <v>3.9</v>
      </c>
      <c r="BD877" s="5" t="str">
        <f>VLOOKUP(Y877,GFQuimbayo!B:C,2,FALSE)</f>
        <v>IN</v>
      </c>
      <c r="BE877" s="5" t="str">
        <f>VLOOKUP(BD877,GFQuimbayo!E:F,2,FALSE)</f>
        <v>Invertebrivores</v>
      </c>
      <c r="BF877" s="2" t="str">
        <f>VLOOKUP(Y877,Spp!B:L,11,FALSE)</f>
        <v>NE</v>
      </c>
    </row>
    <row r="878" spans="1:58">
      <c r="A878" s="2" t="s">
        <v>242</v>
      </c>
      <c r="B878" s="2" t="s">
        <v>41</v>
      </c>
      <c r="C878" s="2" t="s">
        <v>220</v>
      </c>
      <c r="D878" s="2" t="s">
        <v>1444</v>
      </c>
      <c r="E878" s="2" t="s">
        <v>1486</v>
      </c>
      <c r="F878" s="2" t="s">
        <v>246</v>
      </c>
      <c r="G878" s="22" t="s">
        <v>1482</v>
      </c>
      <c r="H878" s="22">
        <v>1</v>
      </c>
      <c r="I878" s="10">
        <v>7</v>
      </c>
      <c r="J878" s="1"/>
      <c r="K878" s="2">
        <v>50</v>
      </c>
      <c r="L878" s="11">
        <v>42403</v>
      </c>
      <c r="M878" s="2">
        <v>2016</v>
      </c>
      <c r="N878" s="2" t="s">
        <v>517</v>
      </c>
      <c r="O878" s="2" t="s">
        <v>136</v>
      </c>
      <c r="P878" s="11">
        <v>42074</v>
      </c>
      <c r="Q878" s="9">
        <v>2.1</v>
      </c>
      <c r="R878" s="2" t="s">
        <v>249</v>
      </c>
      <c r="S878" s="22" t="s">
        <v>516</v>
      </c>
      <c r="T878" s="4" t="s">
        <v>516</v>
      </c>
      <c r="U878" s="4" t="s">
        <v>516</v>
      </c>
      <c r="V878" s="4" t="s">
        <v>516</v>
      </c>
      <c r="W878" s="2">
        <v>10</v>
      </c>
      <c r="X878" s="2" t="s">
        <v>72</v>
      </c>
      <c r="Y878" s="6" t="str">
        <f>VLOOKUP(X878,Spp!A:B,2,FALSE)</f>
        <v>Scarus ghobban</v>
      </c>
      <c r="Z878" s="7">
        <f t="shared" si="91"/>
        <v>32</v>
      </c>
      <c r="AA878" s="2">
        <v>32</v>
      </c>
      <c r="AU878" s="2">
        <f>VLOOKUP(Y878,Spp!B:C,2,FALSE)</f>
        <v>2.3300000000000001E-2</v>
      </c>
      <c r="AV878" s="2">
        <f>VLOOKUP(Y878,Spp!B:D,3,FALSE)</f>
        <v>2.919</v>
      </c>
      <c r="AW878" s="2">
        <f t="shared" si="92"/>
        <v>10.816650184760826</v>
      </c>
      <c r="AX878" s="2">
        <f t="shared" si="93"/>
        <v>0.21633300369521652</v>
      </c>
      <c r="AY878" s="2">
        <f t="shared" si="94"/>
        <v>2.1633300369521651</v>
      </c>
      <c r="AZ878" s="2">
        <f t="shared" si="95"/>
        <v>2.1633300369521651E-3</v>
      </c>
      <c r="BA878" s="2">
        <f t="shared" si="96"/>
        <v>3.2</v>
      </c>
      <c r="BB878" s="2">
        <f t="shared" si="97"/>
        <v>0.64</v>
      </c>
      <c r="BC878" s="2">
        <f>VLOOKUP(Y878,Spp!B:H,7,FALSE)</f>
        <v>2</v>
      </c>
      <c r="BD878" s="5" t="str">
        <f>VLOOKUP(Y878,GFQuimbayo!B:C,2,FALSE)</f>
        <v>HM</v>
      </c>
      <c r="BE878" s="5" t="str">
        <f>VLOOKUP(BD878,GFQuimbayo!E:F,2,FALSE)</f>
        <v>Macroalgae feeders</v>
      </c>
      <c r="BF878" s="2" t="str">
        <f>VLOOKUP(Y878,Spp!B:L,11,FALSE)</f>
        <v>LC</v>
      </c>
    </row>
    <row r="879" spans="1:58">
      <c r="A879" s="2" t="s">
        <v>242</v>
      </c>
      <c r="B879" s="2" t="s">
        <v>41</v>
      </c>
      <c r="C879" s="2" t="s">
        <v>220</v>
      </c>
      <c r="D879" s="2" t="s">
        <v>1444</v>
      </c>
      <c r="E879" s="2" t="s">
        <v>1486</v>
      </c>
      <c r="F879" s="2" t="s">
        <v>246</v>
      </c>
      <c r="G879" s="22" t="s">
        <v>1482</v>
      </c>
      <c r="H879" s="22">
        <v>1</v>
      </c>
      <c r="I879" s="10">
        <v>7</v>
      </c>
      <c r="J879" s="1"/>
      <c r="K879" s="2">
        <v>50</v>
      </c>
      <c r="L879" s="11">
        <v>42403</v>
      </c>
      <c r="M879" s="2">
        <v>2016</v>
      </c>
      <c r="N879" s="2" t="s">
        <v>517</v>
      </c>
      <c r="O879" s="2" t="s">
        <v>136</v>
      </c>
      <c r="P879" s="11">
        <v>42074</v>
      </c>
      <c r="Q879" s="9">
        <v>2.1</v>
      </c>
      <c r="R879" s="2" t="s">
        <v>249</v>
      </c>
      <c r="S879" s="22" t="s">
        <v>516</v>
      </c>
      <c r="T879" s="4" t="s">
        <v>516</v>
      </c>
      <c r="U879" s="4" t="s">
        <v>516</v>
      </c>
      <c r="V879" s="4" t="s">
        <v>516</v>
      </c>
      <c r="W879" s="2">
        <v>10</v>
      </c>
      <c r="X879" s="2" t="s">
        <v>107</v>
      </c>
      <c r="Y879" s="6" t="str">
        <f>VLOOKUP(X879,Spp!A:B,2,FALSE)</f>
        <v>Thalassoma lucasanum</v>
      </c>
      <c r="Z879" s="7">
        <f t="shared" si="91"/>
        <v>12</v>
      </c>
      <c r="AA879" s="2">
        <v>10</v>
      </c>
      <c r="AB879" s="2">
        <v>2</v>
      </c>
      <c r="AU879" s="2">
        <f>VLOOKUP(Y879,Spp!B:C,2,FALSE)</f>
        <v>1.261E-2</v>
      </c>
      <c r="AV879" s="2">
        <f>VLOOKUP(Y879,Spp!B:D,3,FALSE)</f>
        <v>2.8782999999999999</v>
      </c>
      <c r="AW879" s="2">
        <f t="shared" si="92"/>
        <v>10.088357660363995</v>
      </c>
      <c r="AX879" s="2">
        <f t="shared" si="93"/>
        <v>0.20176715320727989</v>
      </c>
      <c r="AY879" s="2">
        <f t="shared" si="94"/>
        <v>2.0176715320727991</v>
      </c>
      <c r="AZ879" s="2">
        <f t="shared" si="95"/>
        <v>2.017671532072799E-3</v>
      </c>
      <c r="BA879" s="2">
        <f t="shared" si="96"/>
        <v>1.2</v>
      </c>
      <c r="BB879" s="2">
        <f t="shared" si="97"/>
        <v>0.24</v>
      </c>
      <c r="BC879" s="2">
        <f>VLOOKUP(Y879,Spp!B:H,7,FALSE)</f>
        <v>3.5</v>
      </c>
      <c r="BD879" s="5" t="str">
        <f>VLOOKUP(Y879,GFQuimbayo!B:C,2,FALSE)</f>
        <v>IN</v>
      </c>
      <c r="BE879" s="5" t="str">
        <f>VLOOKUP(BD879,GFQuimbayo!E:F,2,FALSE)</f>
        <v>Invertebrivores</v>
      </c>
      <c r="BF879" s="2" t="str">
        <f>VLOOKUP(Y879,Spp!B:L,11,FALSE)</f>
        <v>LC</v>
      </c>
    </row>
    <row r="880" spans="1:58">
      <c r="A880" s="2" t="s">
        <v>242</v>
      </c>
      <c r="B880" s="2" t="s">
        <v>41</v>
      </c>
      <c r="C880" s="2" t="s">
        <v>220</v>
      </c>
      <c r="D880" s="2" t="s">
        <v>1444</v>
      </c>
      <c r="E880" s="2" t="s">
        <v>1486</v>
      </c>
      <c r="F880" s="2" t="s">
        <v>246</v>
      </c>
      <c r="G880" s="22" t="s">
        <v>1482</v>
      </c>
      <c r="H880" s="22">
        <v>1</v>
      </c>
      <c r="I880" s="10">
        <v>7</v>
      </c>
      <c r="J880" s="1"/>
      <c r="K880" s="2">
        <v>50</v>
      </c>
      <c r="L880" s="11">
        <v>42403</v>
      </c>
      <c r="M880" s="2">
        <v>2016</v>
      </c>
      <c r="N880" s="2" t="s">
        <v>517</v>
      </c>
      <c r="O880" s="2" t="s">
        <v>136</v>
      </c>
      <c r="P880" s="11">
        <v>42074</v>
      </c>
      <c r="Q880" s="9">
        <v>2.1</v>
      </c>
      <c r="R880" s="2" t="s">
        <v>249</v>
      </c>
      <c r="S880" s="22" t="s">
        <v>516</v>
      </c>
      <c r="T880" s="4" t="s">
        <v>516</v>
      </c>
      <c r="U880" s="4" t="s">
        <v>516</v>
      </c>
      <c r="V880" s="4" t="s">
        <v>516</v>
      </c>
      <c r="W880" s="2">
        <v>10</v>
      </c>
      <c r="X880" s="2" t="s">
        <v>99</v>
      </c>
      <c r="Y880" s="6" t="str">
        <f>VLOOKUP(X880,Spp!A:B,2,FALSE)</f>
        <v>Abudefduf troschelii</v>
      </c>
      <c r="Z880" s="7">
        <f t="shared" si="91"/>
        <v>3</v>
      </c>
      <c r="AA880" s="2">
        <v>3</v>
      </c>
      <c r="AU880" s="2">
        <f>VLOOKUP(Y880,Spp!B:C,2,FALSE)</f>
        <v>1.6E-2</v>
      </c>
      <c r="AV880" s="2">
        <f>VLOOKUP(Y880,Spp!B:D,3,FALSE)</f>
        <v>3.0516000000000001</v>
      </c>
      <c r="AW880" s="2">
        <f t="shared" si="92"/>
        <v>0.78631211642404919</v>
      </c>
      <c r="AX880" s="2">
        <f t="shared" si="93"/>
        <v>1.5726242328480983E-2</v>
      </c>
      <c r="AY880" s="2">
        <f t="shared" si="94"/>
        <v>0.15726242328480983</v>
      </c>
      <c r="AZ880" s="2">
        <f t="shared" si="95"/>
        <v>1.5726242328480982E-4</v>
      </c>
      <c r="BA880" s="2">
        <f t="shared" si="96"/>
        <v>0.3</v>
      </c>
      <c r="BB880" s="2">
        <f t="shared" si="97"/>
        <v>0.06</v>
      </c>
      <c r="BC880" s="2">
        <f>VLOOKUP(Y880,Spp!B:H,7,FALSE)</f>
        <v>3</v>
      </c>
      <c r="BD880" s="5" t="str">
        <f>VLOOKUP(Y880,GFQuimbayo!B:C,2,FALSE)</f>
        <v>PK</v>
      </c>
      <c r="BE880" s="5" t="str">
        <f>VLOOKUP(BD880,GFQuimbayo!E:F,2,FALSE)</f>
        <v>Planktivores</v>
      </c>
      <c r="BF880" s="2" t="str">
        <f>VLOOKUP(Y880,Spp!B:L,11,FALSE)</f>
        <v>LC</v>
      </c>
    </row>
    <row r="881" spans="1:58">
      <c r="A881" s="2" t="s">
        <v>242</v>
      </c>
      <c r="B881" s="2" t="s">
        <v>41</v>
      </c>
      <c r="C881" s="2" t="s">
        <v>220</v>
      </c>
      <c r="D881" s="2" t="s">
        <v>1444</v>
      </c>
      <c r="E881" s="2" t="s">
        <v>1486</v>
      </c>
      <c r="F881" s="2" t="s">
        <v>246</v>
      </c>
      <c r="G881" s="22" t="s">
        <v>1482</v>
      </c>
      <c r="H881" s="22">
        <v>1</v>
      </c>
      <c r="I881" s="10">
        <v>7</v>
      </c>
      <c r="J881" s="1"/>
      <c r="K881" s="2">
        <v>50</v>
      </c>
      <c r="L881" s="11">
        <v>42403</v>
      </c>
      <c r="M881" s="2">
        <v>2016</v>
      </c>
      <c r="N881" s="2" t="s">
        <v>517</v>
      </c>
      <c r="O881" s="2" t="s">
        <v>136</v>
      </c>
      <c r="P881" s="11">
        <v>42074</v>
      </c>
      <c r="Q881" s="9">
        <v>2.1</v>
      </c>
      <c r="R881" s="2" t="s">
        <v>249</v>
      </c>
      <c r="S881" s="22" t="s">
        <v>516</v>
      </c>
      <c r="T881" s="4" t="s">
        <v>516</v>
      </c>
      <c r="U881" s="4" t="s">
        <v>516</v>
      </c>
      <c r="V881" s="4" t="s">
        <v>516</v>
      </c>
      <c r="W881" s="2">
        <v>10</v>
      </c>
      <c r="X881" s="2" t="s">
        <v>80</v>
      </c>
      <c r="Y881" s="6" t="str">
        <f>VLOOKUP(X881,Spp!A:B,2,FALSE)</f>
        <v>Sufflamen verres</v>
      </c>
      <c r="Z881" s="7">
        <f t="shared" si="91"/>
        <v>3</v>
      </c>
      <c r="AA881" s="2">
        <v>3</v>
      </c>
      <c r="AU881" s="2">
        <f>VLOOKUP(Y881,Spp!B:C,2,FALSE)</f>
        <v>2.4899999999999999E-2</v>
      </c>
      <c r="AV881" s="2">
        <f>VLOOKUP(Y881,Spp!B:D,3,FALSE)</f>
        <v>3.0129999999999999</v>
      </c>
      <c r="AW881" s="2">
        <f t="shared" si="92"/>
        <v>1.1811739163277686</v>
      </c>
      <c r="AX881" s="2">
        <f t="shared" si="93"/>
        <v>2.3623478326555373E-2</v>
      </c>
      <c r="AY881" s="2">
        <f t="shared" si="94"/>
        <v>0.23623478326555372</v>
      </c>
      <c r="AZ881" s="2">
        <f t="shared" si="95"/>
        <v>2.3623478326555372E-4</v>
      </c>
      <c r="BA881" s="2">
        <f t="shared" si="96"/>
        <v>0.3</v>
      </c>
      <c r="BB881" s="2">
        <f t="shared" si="97"/>
        <v>0.06</v>
      </c>
      <c r="BC881" s="2">
        <f>VLOOKUP(Y881,Spp!B:H,7,FALSE)</f>
        <v>3.3</v>
      </c>
      <c r="BD881" s="5" t="str">
        <f>VLOOKUP(Y881,GFQuimbayo!B:C,2,FALSE)</f>
        <v>IN</v>
      </c>
      <c r="BE881" s="5" t="str">
        <f>VLOOKUP(BD881,GFQuimbayo!E:F,2,FALSE)</f>
        <v>Invertebrivores</v>
      </c>
      <c r="BF881" s="2" t="str">
        <f>VLOOKUP(Y881,Spp!B:L,11,FALSE)</f>
        <v>LC</v>
      </c>
    </row>
    <row r="882" spans="1:58">
      <c r="A882" s="2" t="s">
        <v>242</v>
      </c>
      <c r="B882" s="2" t="s">
        <v>41</v>
      </c>
      <c r="C882" s="2" t="s">
        <v>220</v>
      </c>
      <c r="D882" s="2" t="s">
        <v>1444</v>
      </c>
      <c r="E882" s="2" t="s">
        <v>1486</v>
      </c>
      <c r="F882" s="2" t="s">
        <v>246</v>
      </c>
      <c r="G882" s="22" t="s">
        <v>1482</v>
      </c>
      <c r="H882" s="22">
        <v>1</v>
      </c>
      <c r="I882" s="10">
        <v>7</v>
      </c>
      <c r="J882" s="1"/>
      <c r="K882" s="2">
        <v>50</v>
      </c>
      <c r="L882" s="11">
        <v>42403</v>
      </c>
      <c r="M882" s="2">
        <v>2016</v>
      </c>
      <c r="N882" s="2" t="s">
        <v>517</v>
      </c>
      <c r="O882" s="2" t="s">
        <v>136</v>
      </c>
      <c r="P882" s="11">
        <v>42074</v>
      </c>
      <c r="Q882" s="9">
        <v>2.1</v>
      </c>
      <c r="R882" s="2" t="s">
        <v>249</v>
      </c>
      <c r="S882" s="22" t="s">
        <v>516</v>
      </c>
      <c r="T882" s="4" t="s">
        <v>516</v>
      </c>
      <c r="U882" s="4" t="s">
        <v>516</v>
      </c>
      <c r="V882" s="4" t="s">
        <v>516</v>
      </c>
      <c r="W882" s="2">
        <v>10</v>
      </c>
      <c r="X882" s="2" t="s">
        <v>263</v>
      </c>
      <c r="Y882" s="6" t="str">
        <f>VLOOKUP(X882,Spp!A:B,2,FALSE)</f>
        <v>Diodon hystrix</v>
      </c>
      <c r="Z882" s="7">
        <f t="shared" si="91"/>
        <v>1</v>
      </c>
      <c r="AB882" s="2">
        <v>1</v>
      </c>
      <c r="AU882" s="2">
        <f>VLOOKUP(Y882,Spp!B:C,2,FALSE)</f>
        <v>0.28499999999999998</v>
      </c>
      <c r="AV882" s="2">
        <f>VLOOKUP(Y882,Spp!B:D,3,FALSE)</f>
        <v>2.3450000000000002</v>
      </c>
      <c r="AW882" s="2">
        <f t="shared" si="92"/>
        <v>32.126508022816985</v>
      </c>
      <c r="AX882" s="2">
        <f t="shared" si="93"/>
        <v>0.64253016045633971</v>
      </c>
      <c r="AY882" s="2">
        <f t="shared" si="94"/>
        <v>6.4253016045633968</v>
      </c>
      <c r="AZ882" s="2">
        <f t="shared" si="95"/>
        <v>6.4253016045633972E-3</v>
      </c>
      <c r="BA882" s="2">
        <f t="shared" si="96"/>
        <v>0.1</v>
      </c>
      <c r="BB882" s="2">
        <f t="shared" si="97"/>
        <v>0.02</v>
      </c>
      <c r="BC882" s="2">
        <f>VLOOKUP(Y882,Spp!B:H,7,FALSE)</f>
        <v>3.3</v>
      </c>
      <c r="BD882" s="5" t="str">
        <f>VLOOKUP(Y882,GFQuimbayo!B:C,2,FALSE)</f>
        <v>IN</v>
      </c>
      <c r="BE882" s="5" t="str">
        <f>VLOOKUP(BD882,GFQuimbayo!E:F,2,FALSE)</f>
        <v>Invertebrivores</v>
      </c>
      <c r="BF882" s="2" t="str">
        <f>VLOOKUP(Y882,Spp!B:L,11,FALSE)</f>
        <v>NE</v>
      </c>
    </row>
    <row r="883" spans="1:58">
      <c r="A883" s="2" t="s">
        <v>242</v>
      </c>
      <c r="B883" s="2" t="s">
        <v>41</v>
      </c>
      <c r="C883" s="2" t="s">
        <v>220</v>
      </c>
      <c r="D883" s="2" t="s">
        <v>1444</v>
      </c>
      <c r="E883" s="2" t="s">
        <v>1486</v>
      </c>
      <c r="F883" s="2" t="s">
        <v>246</v>
      </c>
      <c r="G883" s="22" t="s">
        <v>1482</v>
      </c>
      <c r="H883" s="22">
        <v>1</v>
      </c>
      <c r="I883" s="10">
        <v>7</v>
      </c>
      <c r="J883" s="1"/>
      <c r="K883" s="2">
        <v>50</v>
      </c>
      <c r="L883" s="11">
        <v>42403</v>
      </c>
      <c r="M883" s="2">
        <v>2016</v>
      </c>
      <c r="N883" s="2" t="s">
        <v>517</v>
      </c>
      <c r="O883" s="2" t="s">
        <v>136</v>
      </c>
      <c r="P883" s="11">
        <v>42074</v>
      </c>
      <c r="Q883" s="9">
        <v>2.1</v>
      </c>
      <c r="R883" s="2" t="s">
        <v>249</v>
      </c>
      <c r="S883" s="22" t="s">
        <v>516</v>
      </c>
      <c r="T883" s="4" t="s">
        <v>516</v>
      </c>
      <c r="U883" s="4" t="s">
        <v>516</v>
      </c>
      <c r="V883" s="4" t="s">
        <v>516</v>
      </c>
      <c r="W883" s="2">
        <v>10</v>
      </c>
      <c r="X883" s="2" t="s">
        <v>61</v>
      </c>
      <c r="Y883" s="6" t="str">
        <f>VLOOKUP(X883,Spp!A:B,2,FALSE)</f>
        <v>Cirrhitichthys oxycephalus</v>
      </c>
      <c r="Z883" s="7">
        <f t="shared" si="91"/>
        <v>1</v>
      </c>
      <c r="AA883" s="2">
        <v>1</v>
      </c>
      <c r="AU883" s="2">
        <f>VLOOKUP(Y883,Spp!B:C,2,FALSE)</f>
        <v>3.32E-2</v>
      </c>
      <c r="AV883" s="2">
        <f>VLOOKUP(Y883,Spp!B:D,3,FALSE)</f>
        <v>3</v>
      </c>
      <c r="AW883" s="2">
        <f t="shared" si="92"/>
        <v>0.51875000000000004</v>
      </c>
      <c r="AX883" s="2">
        <f t="shared" si="93"/>
        <v>1.0375000000000001E-2</v>
      </c>
      <c r="AY883" s="2">
        <f t="shared" si="94"/>
        <v>0.10375000000000001</v>
      </c>
      <c r="AZ883" s="2">
        <f t="shared" si="95"/>
        <v>1.0375000000000001E-4</v>
      </c>
      <c r="BA883" s="2">
        <f t="shared" si="96"/>
        <v>0.1</v>
      </c>
      <c r="BB883" s="2">
        <f t="shared" si="97"/>
        <v>0.02</v>
      </c>
      <c r="BC883" s="2">
        <f>VLOOKUP(Y883,Spp!B:H,7,FALSE)</f>
        <v>3.9</v>
      </c>
      <c r="BD883" s="5" t="str">
        <f>VLOOKUP(Y883,GFQuimbayo!B:C,2,FALSE)</f>
        <v>IN</v>
      </c>
      <c r="BE883" s="5" t="str">
        <f>VLOOKUP(BD883,GFQuimbayo!E:F,2,FALSE)</f>
        <v>Invertebrivores</v>
      </c>
      <c r="BF883" s="2" t="str">
        <f>VLOOKUP(Y883,Spp!B:L,11,FALSE)</f>
        <v>NE</v>
      </c>
    </row>
    <row r="884" spans="1:58">
      <c r="A884" s="2" t="s">
        <v>242</v>
      </c>
      <c r="B884" s="2" t="s">
        <v>41</v>
      </c>
      <c r="C884" s="2" t="s">
        <v>212</v>
      </c>
      <c r="D884" s="2" t="s">
        <v>212</v>
      </c>
      <c r="E884" s="2" t="s">
        <v>1488</v>
      </c>
      <c r="F884" s="2" t="s">
        <v>245</v>
      </c>
      <c r="G884" s="22" t="s">
        <v>1482</v>
      </c>
      <c r="H884" s="22">
        <v>1</v>
      </c>
      <c r="I884" s="2">
        <v>1</v>
      </c>
      <c r="K884" s="2">
        <v>50</v>
      </c>
      <c r="L884" s="11">
        <v>42403</v>
      </c>
      <c r="M884" s="2">
        <v>2016</v>
      </c>
      <c r="N884" s="2" t="s">
        <v>517</v>
      </c>
      <c r="O884" s="2" t="s">
        <v>136</v>
      </c>
      <c r="P884" s="11">
        <v>42074</v>
      </c>
      <c r="Q884" s="9">
        <v>2.4</v>
      </c>
      <c r="R884" s="2" t="s">
        <v>249</v>
      </c>
      <c r="S884" s="22" t="s">
        <v>516</v>
      </c>
      <c r="T884" s="4" t="s">
        <v>516</v>
      </c>
      <c r="U884" s="4" t="s">
        <v>516</v>
      </c>
      <c r="V884" s="4" t="s">
        <v>516</v>
      </c>
      <c r="W884" s="2">
        <v>10</v>
      </c>
      <c r="X884" s="2" t="s">
        <v>57</v>
      </c>
      <c r="Y884" s="6" t="str">
        <f>VLOOKUP(X884,Spp!A:B,2,FALSE)</f>
        <v>Serranus psittacinus</v>
      </c>
      <c r="Z884" s="7">
        <f t="shared" si="91"/>
        <v>2</v>
      </c>
      <c r="AB884" s="2">
        <v>2</v>
      </c>
      <c r="AU884" s="2">
        <f>VLOOKUP(Y884,Spp!B:C,2,FALSE)</f>
        <v>1.9300000000000001E-2</v>
      </c>
      <c r="AV884" s="2">
        <f>VLOOKUP(Y884,Spp!B:D,3,FALSE)</f>
        <v>2.8511000000000002</v>
      </c>
      <c r="AW884" s="2">
        <f t="shared" si="92"/>
        <v>12.063531782217289</v>
      </c>
      <c r="AX884" s="2">
        <f t="shared" si="93"/>
        <v>0.24127063564434578</v>
      </c>
      <c r="AY884" s="2">
        <f t="shared" si="94"/>
        <v>2.4127063564434579</v>
      </c>
      <c r="AZ884" s="2">
        <f t="shared" si="95"/>
        <v>2.4127063564434578E-3</v>
      </c>
      <c r="BA884" s="2">
        <f t="shared" si="96"/>
        <v>0.2</v>
      </c>
      <c r="BB884" s="2">
        <f t="shared" si="97"/>
        <v>0.04</v>
      </c>
      <c r="BC884" s="2">
        <f>VLOOKUP(Y884,Spp!B:H,7,FALSE)</f>
        <v>3.6</v>
      </c>
      <c r="BD884" s="5" t="str">
        <f>VLOOKUP(Y884,GFQuimbayo!B:C,2,FALSE)</f>
        <v>PS</v>
      </c>
      <c r="BE884" s="5" t="str">
        <f>VLOOKUP(BD884,GFQuimbayo!E:F,2,FALSE)</f>
        <v>Piscivores</v>
      </c>
      <c r="BF884" s="2" t="str">
        <f>VLOOKUP(Y884,Spp!B:L,11,FALSE)</f>
        <v>LC</v>
      </c>
    </row>
    <row r="885" spans="1:58">
      <c r="A885" s="2" t="s">
        <v>242</v>
      </c>
      <c r="B885" s="2" t="s">
        <v>41</v>
      </c>
      <c r="C885" s="2" t="s">
        <v>212</v>
      </c>
      <c r="D885" s="2" t="s">
        <v>212</v>
      </c>
      <c r="E885" s="2" t="s">
        <v>1488</v>
      </c>
      <c r="F885" s="2" t="s">
        <v>245</v>
      </c>
      <c r="G885" s="22" t="s">
        <v>1482</v>
      </c>
      <c r="H885" s="22">
        <v>1</v>
      </c>
      <c r="I885" s="2">
        <v>1</v>
      </c>
      <c r="K885" s="2">
        <v>50</v>
      </c>
      <c r="L885" s="11">
        <v>42403</v>
      </c>
      <c r="M885" s="2">
        <v>2016</v>
      </c>
      <c r="N885" s="2" t="s">
        <v>517</v>
      </c>
      <c r="O885" s="2" t="s">
        <v>136</v>
      </c>
      <c r="P885" s="11">
        <v>42074</v>
      </c>
      <c r="Q885" s="9">
        <v>2.4</v>
      </c>
      <c r="R885" s="2" t="s">
        <v>249</v>
      </c>
      <c r="S885" s="22" t="s">
        <v>516</v>
      </c>
      <c r="T885" s="4" t="s">
        <v>516</v>
      </c>
      <c r="U885" s="4" t="s">
        <v>516</v>
      </c>
      <c r="V885" s="4" t="s">
        <v>516</v>
      </c>
      <c r="W885" s="2">
        <v>10</v>
      </c>
      <c r="X885" s="2" t="s">
        <v>107</v>
      </c>
      <c r="Y885" s="6" t="str">
        <f>VLOOKUP(X885,Spp!A:B,2,FALSE)</f>
        <v>Thalassoma lucasanum</v>
      </c>
      <c r="Z885" s="7">
        <f t="shared" si="91"/>
        <v>150</v>
      </c>
      <c r="AB885" s="2">
        <v>150</v>
      </c>
      <c r="AU885" s="2">
        <f>VLOOKUP(Y885,Spp!B:C,2,FALSE)</f>
        <v>1.261E-2</v>
      </c>
      <c r="AV885" s="2">
        <f>VLOOKUP(Y885,Spp!B:D,3,FALSE)</f>
        <v>2.8782999999999999</v>
      </c>
      <c r="AW885" s="2">
        <f t="shared" si="92"/>
        <v>624.44641991892593</v>
      </c>
      <c r="AX885" s="2">
        <f t="shared" si="93"/>
        <v>12.488928398378519</v>
      </c>
      <c r="AY885" s="2">
        <f t="shared" si="94"/>
        <v>124.88928398378519</v>
      </c>
      <c r="AZ885" s="2">
        <f t="shared" si="95"/>
        <v>0.1248892839837852</v>
      </c>
      <c r="BA885" s="2">
        <f t="shared" si="96"/>
        <v>15</v>
      </c>
      <c r="BB885" s="2">
        <f t="shared" si="97"/>
        <v>3</v>
      </c>
      <c r="BC885" s="2">
        <f>VLOOKUP(Y885,Spp!B:H,7,FALSE)</f>
        <v>3.5</v>
      </c>
      <c r="BD885" s="5" t="str">
        <f>VLOOKUP(Y885,GFQuimbayo!B:C,2,FALSE)</f>
        <v>IN</v>
      </c>
      <c r="BE885" s="5" t="str">
        <f>VLOOKUP(BD885,GFQuimbayo!E:F,2,FALSE)</f>
        <v>Invertebrivores</v>
      </c>
      <c r="BF885" s="2" t="str">
        <f>VLOOKUP(Y885,Spp!B:L,11,FALSE)</f>
        <v>LC</v>
      </c>
    </row>
    <row r="886" spans="1:58">
      <c r="A886" s="2" t="s">
        <v>242</v>
      </c>
      <c r="B886" s="2" t="s">
        <v>41</v>
      </c>
      <c r="C886" s="2" t="s">
        <v>212</v>
      </c>
      <c r="D886" s="2" t="s">
        <v>212</v>
      </c>
      <c r="E886" s="2" t="s">
        <v>1488</v>
      </c>
      <c r="F886" s="2" t="s">
        <v>245</v>
      </c>
      <c r="G886" s="22" t="s">
        <v>1482</v>
      </c>
      <c r="H886" s="22">
        <v>1</v>
      </c>
      <c r="I886" s="2">
        <v>1</v>
      </c>
      <c r="K886" s="2">
        <v>50</v>
      </c>
      <c r="L886" s="11">
        <v>42403</v>
      </c>
      <c r="M886" s="2">
        <v>2016</v>
      </c>
      <c r="N886" s="2" t="s">
        <v>517</v>
      </c>
      <c r="O886" s="2" t="s">
        <v>136</v>
      </c>
      <c r="P886" s="11">
        <v>42074</v>
      </c>
      <c r="Q886" s="9">
        <v>2.4</v>
      </c>
      <c r="R886" s="2" t="s">
        <v>249</v>
      </c>
      <c r="S886" s="22" t="s">
        <v>516</v>
      </c>
      <c r="T886" s="4" t="s">
        <v>516</v>
      </c>
      <c r="U886" s="4" t="s">
        <v>516</v>
      </c>
      <c r="V886" s="4" t="s">
        <v>516</v>
      </c>
      <c r="W886" s="2">
        <v>10</v>
      </c>
      <c r="X886" s="2" t="s">
        <v>61</v>
      </c>
      <c r="Y886" s="6" t="str">
        <f>VLOOKUP(X886,Spp!A:B,2,FALSE)</f>
        <v>Cirrhitichthys oxycephalus</v>
      </c>
      <c r="Z886" s="7">
        <f t="shared" si="91"/>
        <v>1</v>
      </c>
      <c r="AA886" s="2">
        <v>1</v>
      </c>
      <c r="AU886" s="2">
        <f>VLOOKUP(Y886,Spp!B:C,2,FALSE)</f>
        <v>3.32E-2</v>
      </c>
      <c r="AV886" s="2">
        <f>VLOOKUP(Y886,Spp!B:D,3,FALSE)</f>
        <v>3</v>
      </c>
      <c r="AW886" s="2">
        <f t="shared" si="92"/>
        <v>0.51875000000000004</v>
      </c>
      <c r="AX886" s="2">
        <f t="shared" si="93"/>
        <v>1.0375000000000001E-2</v>
      </c>
      <c r="AY886" s="2">
        <f t="shared" si="94"/>
        <v>0.10375000000000001</v>
      </c>
      <c r="AZ886" s="2">
        <f t="shared" si="95"/>
        <v>1.0375000000000001E-4</v>
      </c>
      <c r="BA886" s="2">
        <f t="shared" si="96"/>
        <v>0.1</v>
      </c>
      <c r="BB886" s="2">
        <f t="shared" si="97"/>
        <v>0.02</v>
      </c>
      <c r="BC886" s="2">
        <f>VLOOKUP(Y886,Spp!B:H,7,FALSE)</f>
        <v>3.9</v>
      </c>
      <c r="BD886" s="5" t="str">
        <f>VLOOKUP(Y886,GFQuimbayo!B:C,2,FALSE)</f>
        <v>IN</v>
      </c>
      <c r="BE886" s="5" t="str">
        <f>VLOOKUP(BD886,GFQuimbayo!E:F,2,FALSE)</f>
        <v>Invertebrivores</v>
      </c>
      <c r="BF886" s="2" t="str">
        <f>VLOOKUP(Y886,Spp!B:L,11,FALSE)</f>
        <v>NE</v>
      </c>
    </row>
    <row r="887" spans="1:58">
      <c r="A887" s="2" t="s">
        <v>242</v>
      </c>
      <c r="B887" s="2" t="s">
        <v>41</v>
      </c>
      <c r="C887" s="2" t="s">
        <v>212</v>
      </c>
      <c r="D887" s="2" t="s">
        <v>212</v>
      </c>
      <c r="E887" s="2" t="s">
        <v>1488</v>
      </c>
      <c r="F887" s="2" t="s">
        <v>245</v>
      </c>
      <c r="G887" s="22" t="s">
        <v>1482</v>
      </c>
      <c r="H887" s="22">
        <v>1</v>
      </c>
      <c r="I887" s="2">
        <v>1</v>
      </c>
      <c r="K887" s="2">
        <v>50</v>
      </c>
      <c r="L887" s="11">
        <v>42403</v>
      </c>
      <c r="M887" s="2">
        <v>2016</v>
      </c>
      <c r="N887" s="2" t="s">
        <v>517</v>
      </c>
      <c r="O887" s="2" t="s">
        <v>136</v>
      </c>
      <c r="P887" s="11">
        <v>42074</v>
      </c>
      <c r="Q887" s="9">
        <v>2.4</v>
      </c>
      <c r="R887" s="2" t="s">
        <v>249</v>
      </c>
      <c r="S887" s="22" t="s">
        <v>516</v>
      </c>
      <c r="T887" s="4" t="s">
        <v>516</v>
      </c>
      <c r="U887" s="4" t="s">
        <v>516</v>
      </c>
      <c r="V887" s="4" t="s">
        <v>516</v>
      </c>
      <c r="W887" s="2">
        <v>10</v>
      </c>
      <c r="X887" s="2" t="s">
        <v>125</v>
      </c>
      <c r="Y887" s="6" t="str">
        <f>VLOOKUP(X887,Spp!A:B,2,FALSE)</f>
        <v>Diodon holocanthus</v>
      </c>
      <c r="Z887" s="7">
        <f t="shared" si="91"/>
        <v>1</v>
      </c>
      <c r="AC887" s="2">
        <v>1</v>
      </c>
      <c r="AU887" s="2">
        <f>VLOOKUP(Y887,Spp!B:C,2,FALSE)</f>
        <v>2.1899999999999999E-2</v>
      </c>
      <c r="AV887" s="2">
        <f>VLOOKUP(Y887,Spp!B:D,3,FALSE)</f>
        <v>3</v>
      </c>
      <c r="AW887" s="2">
        <f t="shared" si="92"/>
        <v>42.7734375</v>
      </c>
      <c r="AX887" s="2">
        <f t="shared" si="93"/>
        <v>0.85546875</v>
      </c>
      <c r="AY887" s="2">
        <f t="shared" si="94"/>
        <v>8.5546875</v>
      </c>
      <c r="AZ887" s="2">
        <f t="shared" si="95"/>
        <v>8.5546874999999998E-3</v>
      </c>
      <c r="BA887" s="2">
        <f t="shared" si="96"/>
        <v>0.1</v>
      </c>
      <c r="BB887" s="2">
        <f t="shared" si="97"/>
        <v>0.02</v>
      </c>
      <c r="BC887" s="2">
        <f>VLOOKUP(Y887,Spp!B:H,7,FALSE)</f>
        <v>3.3</v>
      </c>
      <c r="BD887" s="5" t="str">
        <f>VLOOKUP(Y887,GFQuimbayo!B:C,2,FALSE)</f>
        <v>IN</v>
      </c>
      <c r="BE887" s="5" t="str">
        <f>VLOOKUP(BD887,GFQuimbayo!E:F,2,FALSE)</f>
        <v>Invertebrivores</v>
      </c>
      <c r="BF887" s="2" t="str">
        <f>VLOOKUP(Y887,Spp!B:L,11,FALSE)</f>
        <v>NE</v>
      </c>
    </row>
    <row r="888" spans="1:58">
      <c r="A888" s="2" t="s">
        <v>242</v>
      </c>
      <c r="B888" s="2" t="s">
        <v>41</v>
      </c>
      <c r="C888" s="2" t="s">
        <v>212</v>
      </c>
      <c r="D888" s="2" t="s">
        <v>212</v>
      </c>
      <c r="E888" s="2" t="s">
        <v>1488</v>
      </c>
      <c r="F888" s="2" t="s">
        <v>245</v>
      </c>
      <c r="G888" s="22" t="s">
        <v>1482</v>
      </c>
      <c r="H888" s="22">
        <v>1</v>
      </c>
      <c r="I888" s="2">
        <v>1</v>
      </c>
      <c r="K888" s="2">
        <v>50</v>
      </c>
      <c r="L888" s="11">
        <v>42403</v>
      </c>
      <c r="M888" s="2">
        <v>2016</v>
      </c>
      <c r="N888" s="2" t="s">
        <v>517</v>
      </c>
      <c r="O888" s="2" t="s">
        <v>136</v>
      </c>
      <c r="P888" s="11">
        <v>42074</v>
      </c>
      <c r="Q888" s="9">
        <v>2.4</v>
      </c>
      <c r="R888" s="2" t="s">
        <v>249</v>
      </c>
      <c r="S888" s="22" t="s">
        <v>516</v>
      </c>
      <c r="T888" s="4" t="s">
        <v>516</v>
      </c>
      <c r="U888" s="4" t="s">
        <v>516</v>
      </c>
      <c r="V888" s="4" t="s">
        <v>516</v>
      </c>
      <c r="W888" s="2">
        <v>10</v>
      </c>
      <c r="X888" s="2" t="s">
        <v>72</v>
      </c>
      <c r="Y888" s="6" t="str">
        <f>VLOOKUP(X888,Spp!A:B,2,FALSE)</f>
        <v>Scarus ghobban</v>
      </c>
      <c r="Z888" s="7">
        <f t="shared" si="91"/>
        <v>6</v>
      </c>
      <c r="AB888" s="2">
        <v>6</v>
      </c>
      <c r="AU888" s="2">
        <f>VLOOKUP(Y888,Spp!B:C,2,FALSE)</f>
        <v>2.3300000000000001E-2</v>
      </c>
      <c r="AV888" s="2">
        <f>VLOOKUP(Y888,Spp!B:D,3,FALSE)</f>
        <v>2.919</v>
      </c>
      <c r="AW888" s="2">
        <f t="shared" si="92"/>
        <v>50.096916925317863</v>
      </c>
      <c r="AX888" s="2">
        <f t="shared" si="93"/>
        <v>1.0019383385063572</v>
      </c>
      <c r="AY888" s="2">
        <f t="shared" si="94"/>
        <v>10.019383385063572</v>
      </c>
      <c r="AZ888" s="2">
        <f t="shared" si="95"/>
        <v>1.0019383385063571E-2</v>
      </c>
      <c r="BA888" s="2">
        <f t="shared" si="96"/>
        <v>0.6</v>
      </c>
      <c r="BB888" s="2">
        <f t="shared" si="97"/>
        <v>0.12</v>
      </c>
      <c r="BC888" s="2">
        <f>VLOOKUP(Y888,Spp!B:H,7,FALSE)</f>
        <v>2</v>
      </c>
      <c r="BD888" s="5" t="str">
        <f>VLOOKUP(Y888,GFQuimbayo!B:C,2,FALSE)</f>
        <v>HM</v>
      </c>
      <c r="BE888" s="5" t="str">
        <f>VLOOKUP(BD888,GFQuimbayo!E:F,2,FALSE)</f>
        <v>Macroalgae feeders</v>
      </c>
      <c r="BF888" s="2" t="str">
        <f>VLOOKUP(Y888,Spp!B:L,11,FALSE)</f>
        <v>LC</v>
      </c>
    </row>
    <row r="889" spans="1:58">
      <c r="A889" s="2" t="s">
        <v>242</v>
      </c>
      <c r="B889" s="2" t="s">
        <v>41</v>
      </c>
      <c r="C889" s="2" t="s">
        <v>212</v>
      </c>
      <c r="D889" s="2" t="s">
        <v>212</v>
      </c>
      <c r="E889" s="2" t="s">
        <v>1488</v>
      </c>
      <c r="F889" s="2" t="s">
        <v>245</v>
      </c>
      <c r="G889" s="22" t="s">
        <v>1482</v>
      </c>
      <c r="H889" s="22">
        <v>2</v>
      </c>
      <c r="I889" s="2">
        <v>2</v>
      </c>
      <c r="K889" s="2">
        <v>50</v>
      </c>
      <c r="L889" s="11">
        <v>42403</v>
      </c>
      <c r="M889" s="2">
        <v>2016</v>
      </c>
      <c r="N889" s="2" t="s">
        <v>517</v>
      </c>
      <c r="O889" s="2" t="s">
        <v>136</v>
      </c>
      <c r="P889" s="11">
        <v>42074</v>
      </c>
      <c r="Q889" s="9">
        <v>2.5</v>
      </c>
      <c r="R889" s="2" t="s">
        <v>249</v>
      </c>
      <c r="S889" s="22" t="s">
        <v>516</v>
      </c>
      <c r="T889" s="4" t="s">
        <v>516</v>
      </c>
      <c r="U889" s="4" t="s">
        <v>516</v>
      </c>
      <c r="V889" s="4" t="s">
        <v>516</v>
      </c>
      <c r="W889" s="2">
        <v>10</v>
      </c>
      <c r="X889" s="2" t="s">
        <v>72</v>
      </c>
      <c r="Y889" s="6" t="str">
        <f>VLOOKUP(X889,Spp!A:B,2,FALSE)</f>
        <v>Scarus ghobban</v>
      </c>
      <c r="Z889" s="7">
        <f t="shared" si="91"/>
        <v>35</v>
      </c>
      <c r="AB889" s="2">
        <v>35</v>
      </c>
      <c r="AU889" s="2">
        <f>VLOOKUP(Y889,Spp!B:C,2,FALSE)</f>
        <v>2.3300000000000001E-2</v>
      </c>
      <c r="AV889" s="2">
        <f>VLOOKUP(Y889,Spp!B:D,3,FALSE)</f>
        <v>2.919</v>
      </c>
      <c r="AW889" s="2">
        <f t="shared" si="92"/>
        <v>292.23201539768752</v>
      </c>
      <c r="AX889" s="2">
        <f t="shared" si="93"/>
        <v>5.8446403079537506</v>
      </c>
      <c r="AY889" s="2">
        <f t="shared" si="94"/>
        <v>58.446403079537504</v>
      </c>
      <c r="AZ889" s="2">
        <f t="shared" si="95"/>
        <v>5.8446403079537503E-2</v>
      </c>
      <c r="BA889" s="2">
        <f t="shared" si="96"/>
        <v>3.5</v>
      </c>
      <c r="BB889" s="2">
        <f t="shared" si="97"/>
        <v>0.7</v>
      </c>
      <c r="BC889" s="2">
        <f>VLOOKUP(Y889,Spp!B:H,7,FALSE)</f>
        <v>2</v>
      </c>
      <c r="BD889" s="5" t="str">
        <f>VLOOKUP(Y889,GFQuimbayo!B:C,2,FALSE)</f>
        <v>HM</v>
      </c>
      <c r="BE889" s="5" t="str">
        <f>VLOOKUP(BD889,GFQuimbayo!E:F,2,FALSE)</f>
        <v>Macroalgae feeders</v>
      </c>
      <c r="BF889" s="2" t="str">
        <f>VLOOKUP(Y889,Spp!B:L,11,FALSE)</f>
        <v>LC</v>
      </c>
    </row>
    <row r="890" spans="1:58">
      <c r="A890" s="2" t="s">
        <v>242</v>
      </c>
      <c r="B890" s="2" t="s">
        <v>41</v>
      </c>
      <c r="C890" s="2" t="s">
        <v>212</v>
      </c>
      <c r="D890" s="2" t="s">
        <v>212</v>
      </c>
      <c r="E890" s="2" t="s">
        <v>1488</v>
      </c>
      <c r="F890" s="2" t="s">
        <v>245</v>
      </c>
      <c r="G890" s="22" t="s">
        <v>1482</v>
      </c>
      <c r="H890" s="22">
        <v>2</v>
      </c>
      <c r="I890" s="2">
        <v>2</v>
      </c>
      <c r="K890" s="2">
        <v>50</v>
      </c>
      <c r="L890" s="11">
        <v>42403</v>
      </c>
      <c r="M890" s="2">
        <v>2016</v>
      </c>
      <c r="N890" s="2" t="s">
        <v>517</v>
      </c>
      <c r="O890" s="2" t="s">
        <v>136</v>
      </c>
      <c r="P890" s="11">
        <v>42074</v>
      </c>
      <c r="Q890" s="9">
        <v>2.5</v>
      </c>
      <c r="R890" s="2" t="s">
        <v>249</v>
      </c>
      <c r="S890" s="22" t="s">
        <v>516</v>
      </c>
      <c r="T890" s="4" t="s">
        <v>516</v>
      </c>
      <c r="U890" s="4" t="s">
        <v>516</v>
      </c>
      <c r="V890" s="4" t="s">
        <v>516</v>
      </c>
      <c r="W890" s="2">
        <v>10</v>
      </c>
      <c r="X890" s="2" t="s">
        <v>80</v>
      </c>
      <c r="Y890" s="6" t="str">
        <f>VLOOKUP(X890,Spp!A:B,2,FALSE)</f>
        <v>Sufflamen verres</v>
      </c>
      <c r="Z890" s="7">
        <f t="shared" si="91"/>
        <v>3</v>
      </c>
      <c r="AB890" s="2">
        <v>1</v>
      </c>
      <c r="AC890" s="2">
        <v>2</v>
      </c>
      <c r="AU890" s="2">
        <f>VLOOKUP(Y890,Spp!B:C,2,FALSE)</f>
        <v>2.4899999999999999E-2</v>
      </c>
      <c r="AV890" s="2">
        <f>VLOOKUP(Y890,Spp!B:D,3,FALSE)</f>
        <v>3.0129999999999999</v>
      </c>
      <c r="AW890" s="2">
        <f t="shared" si="92"/>
        <v>111.29578014238598</v>
      </c>
      <c r="AX890" s="2">
        <f t="shared" si="93"/>
        <v>2.2259156028477194</v>
      </c>
      <c r="AY890" s="2">
        <f t="shared" si="94"/>
        <v>22.259156028477193</v>
      </c>
      <c r="AZ890" s="2">
        <f t="shared" si="95"/>
        <v>2.2259156028477192E-2</v>
      </c>
      <c r="BA890" s="2">
        <f t="shared" si="96"/>
        <v>0.3</v>
      </c>
      <c r="BB890" s="2">
        <f t="shared" si="97"/>
        <v>0.06</v>
      </c>
      <c r="BC890" s="2">
        <f>VLOOKUP(Y890,Spp!B:H,7,FALSE)</f>
        <v>3.3</v>
      </c>
      <c r="BD890" s="5" t="str">
        <f>VLOOKUP(Y890,GFQuimbayo!B:C,2,FALSE)</f>
        <v>IN</v>
      </c>
      <c r="BE890" s="5" t="str">
        <f>VLOOKUP(BD890,GFQuimbayo!E:F,2,FALSE)</f>
        <v>Invertebrivores</v>
      </c>
      <c r="BF890" s="2" t="str">
        <f>VLOOKUP(Y890,Spp!B:L,11,FALSE)</f>
        <v>LC</v>
      </c>
    </row>
    <row r="891" spans="1:58">
      <c r="A891" s="2" t="s">
        <v>242</v>
      </c>
      <c r="B891" s="2" t="s">
        <v>41</v>
      </c>
      <c r="C891" s="2" t="s">
        <v>212</v>
      </c>
      <c r="D891" s="2" t="s">
        <v>212</v>
      </c>
      <c r="E891" s="2" t="s">
        <v>1488</v>
      </c>
      <c r="F891" s="2" t="s">
        <v>245</v>
      </c>
      <c r="G891" s="22" t="s">
        <v>1482</v>
      </c>
      <c r="H891" s="22">
        <v>2</v>
      </c>
      <c r="I891" s="2">
        <v>2</v>
      </c>
      <c r="K891" s="2">
        <v>50</v>
      </c>
      <c r="L891" s="11">
        <v>42403</v>
      </c>
      <c r="M891" s="2">
        <v>2016</v>
      </c>
      <c r="N891" s="2" t="s">
        <v>517</v>
      </c>
      <c r="O891" s="2" t="s">
        <v>136</v>
      </c>
      <c r="P891" s="11">
        <v>42074</v>
      </c>
      <c r="Q891" s="9">
        <v>2.5</v>
      </c>
      <c r="R891" s="2" t="s">
        <v>249</v>
      </c>
      <c r="S891" s="22" t="s">
        <v>516</v>
      </c>
      <c r="T891" s="4" t="s">
        <v>516</v>
      </c>
      <c r="U891" s="4" t="s">
        <v>516</v>
      </c>
      <c r="V891" s="4" t="s">
        <v>516</v>
      </c>
      <c r="W891" s="2">
        <v>10</v>
      </c>
      <c r="X891" s="2" t="s">
        <v>107</v>
      </c>
      <c r="Y891" s="6" t="str">
        <f>VLOOKUP(X891,Spp!A:B,2,FALSE)</f>
        <v>Thalassoma lucasanum</v>
      </c>
      <c r="Z891" s="7">
        <f t="shared" si="91"/>
        <v>50</v>
      </c>
      <c r="AB891" s="2">
        <v>50</v>
      </c>
      <c r="AU891" s="2">
        <f>VLOOKUP(Y891,Spp!B:C,2,FALSE)</f>
        <v>1.261E-2</v>
      </c>
      <c r="AV891" s="2">
        <f>VLOOKUP(Y891,Spp!B:D,3,FALSE)</f>
        <v>2.8782999999999999</v>
      </c>
      <c r="AW891" s="2">
        <f t="shared" si="92"/>
        <v>208.14880663964198</v>
      </c>
      <c r="AX891" s="2">
        <f t="shared" si="93"/>
        <v>4.1629761327928394</v>
      </c>
      <c r="AY891" s="2">
        <f t="shared" si="94"/>
        <v>41.629761327928392</v>
      </c>
      <c r="AZ891" s="2">
        <f t="shared" si="95"/>
        <v>4.1629761327928394E-2</v>
      </c>
      <c r="BA891" s="2">
        <f t="shared" si="96"/>
        <v>5</v>
      </c>
      <c r="BB891" s="2">
        <f t="shared" si="97"/>
        <v>1</v>
      </c>
      <c r="BC891" s="2">
        <f>VLOOKUP(Y891,Spp!B:H,7,FALSE)</f>
        <v>3.5</v>
      </c>
      <c r="BD891" s="5" t="str">
        <f>VLOOKUP(Y891,GFQuimbayo!B:C,2,FALSE)</f>
        <v>IN</v>
      </c>
      <c r="BE891" s="5" t="str">
        <f>VLOOKUP(BD891,GFQuimbayo!E:F,2,FALSE)</f>
        <v>Invertebrivores</v>
      </c>
      <c r="BF891" s="2" t="str">
        <f>VLOOKUP(Y891,Spp!B:L,11,FALSE)</f>
        <v>LC</v>
      </c>
    </row>
    <row r="892" spans="1:58">
      <c r="A892" s="2" t="s">
        <v>242</v>
      </c>
      <c r="B892" s="2" t="s">
        <v>41</v>
      </c>
      <c r="C892" s="2" t="s">
        <v>212</v>
      </c>
      <c r="D892" s="2" t="s">
        <v>212</v>
      </c>
      <c r="E892" s="2" t="s">
        <v>1488</v>
      </c>
      <c r="F892" s="2" t="s">
        <v>245</v>
      </c>
      <c r="G892" s="22" t="s">
        <v>1482</v>
      </c>
      <c r="H892" s="22">
        <v>3</v>
      </c>
      <c r="I892" s="2">
        <v>3</v>
      </c>
      <c r="K892" s="2">
        <v>50</v>
      </c>
      <c r="L892" s="11">
        <v>42403</v>
      </c>
      <c r="M892" s="2">
        <v>2016</v>
      </c>
      <c r="N892" s="2" t="s">
        <v>517</v>
      </c>
      <c r="O892" s="2" t="s">
        <v>136</v>
      </c>
      <c r="P892" s="11">
        <v>42074</v>
      </c>
      <c r="Q892" s="9">
        <v>3</v>
      </c>
      <c r="R892" s="2" t="s">
        <v>249</v>
      </c>
      <c r="S892" s="22" t="s">
        <v>516</v>
      </c>
      <c r="T892" s="4" t="s">
        <v>516</v>
      </c>
      <c r="U892" s="4" t="s">
        <v>516</v>
      </c>
      <c r="V892" s="4" t="s">
        <v>516</v>
      </c>
      <c r="W892" s="2">
        <v>10</v>
      </c>
      <c r="X892" s="2" t="s">
        <v>57</v>
      </c>
      <c r="Y892" s="6" t="str">
        <f>VLOOKUP(X892,Spp!A:B,2,FALSE)</f>
        <v>Serranus psittacinus</v>
      </c>
      <c r="Z892" s="7">
        <f t="shared" si="91"/>
        <v>8</v>
      </c>
      <c r="AB892" s="2">
        <v>8</v>
      </c>
      <c r="AU892" s="2">
        <f>VLOOKUP(Y892,Spp!B:C,2,FALSE)</f>
        <v>1.9300000000000001E-2</v>
      </c>
      <c r="AV892" s="2">
        <f>VLOOKUP(Y892,Spp!B:D,3,FALSE)</f>
        <v>2.8511000000000002</v>
      </c>
      <c r="AW892" s="2">
        <f t="shared" si="92"/>
        <v>48.254127128869158</v>
      </c>
      <c r="AX892" s="2">
        <f t="shared" si="93"/>
        <v>0.96508254257738313</v>
      </c>
      <c r="AY892" s="2">
        <f t="shared" si="94"/>
        <v>9.6508254257738315</v>
      </c>
      <c r="AZ892" s="2">
        <f t="shared" si="95"/>
        <v>9.6508254257738312E-3</v>
      </c>
      <c r="BA892" s="2">
        <f t="shared" si="96"/>
        <v>0.8</v>
      </c>
      <c r="BB892" s="2">
        <f t="shared" si="97"/>
        <v>0.16</v>
      </c>
      <c r="BC892" s="2">
        <f>VLOOKUP(Y892,Spp!B:H,7,FALSE)</f>
        <v>3.6</v>
      </c>
      <c r="BD892" s="5" t="str">
        <f>VLOOKUP(Y892,GFQuimbayo!B:C,2,FALSE)</f>
        <v>PS</v>
      </c>
      <c r="BE892" s="5" t="str">
        <f>VLOOKUP(BD892,GFQuimbayo!E:F,2,FALSE)</f>
        <v>Piscivores</v>
      </c>
      <c r="BF892" s="2" t="str">
        <f>VLOOKUP(Y892,Spp!B:L,11,FALSE)</f>
        <v>LC</v>
      </c>
    </row>
    <row r="893" spans="1:58">
      <c r="A893" s="2" t="s">
        <v>242</v>
      </c>
      <c r="B893" s="2" t="s">
        <v>41</v>
      </c>
      <c r="C893" s="2" t="s">
        <v>212</v>
      </c>
      <c r="D893" s="2" t="s">
        <v>212</v>
      </c>
      <c r="E893" s="2" t="s">
        <v>1488</v>
      </c>
      <c r="F893" s="2" t="s">
        <v>245</v>
      </c>
      <c r="G893" s="22" t="s">
        <v>1482</v>
      </c>
      <c r="H893" s="22">
        <v>3</v>
      </c>
      <c r="I893" s="2">
        <v>3</v>
      </c>
      <c r="K893" s="2">
        <v>50</v>
      </c>
      <c r="L893" s="11">
        <v>42403</v>
      </c>
      <c r="M893" s="2">
        <v>2016</v>
      </c>
      <c r="N893" s="2" t="s">
        <v>517</v>
      </c>
      <c r="O893" s="2" t="s">
        <v>136</v>
      </c>
      <c r="P893" s="11">
        <v>42074</v>
      </c>
      <c r="Q893" s="9">
        <v>3</v>
      </c>
      <c r="R893" s="2" t="s">
        <v>249</v>
      </c>
      <c r="S893" s="22" t="s">
        <v>516</v>
      </c>
      <c r="T893" s="4" t="s">
        <v>516</v>
      </c>
      <c r="U893" s="4" t="s">
        <v>516</v>
      </c>
      <c r="V893" s="4" t="s">
        <v>516</v>
      </c>
      <c r="W893" s="2">
        <v>10</v>
      </c>
      <c r="X893" s="2" t="s">
        <v>107</v>
      </c>
      <c r="Y893" s="6" t="str">
        <f>VLOOKUP(X893,Spp!A:B,2,FALSE)</f>
        <v>Thalassoma lucasanum</v>
      </c>
      <c r="Z893" s="7">
        <f t="shared" si="91"/>
        <v>4</v>
      </c>
      <c r="AB893" s="2">
        <v>3</v>
      </c>
      <c r="AC893" s="2">
        <v>1</v>
      </c>
      <c r="AU893" s="2">
        <f>VLOOKUP(Y893,Spp!B:C,2,FALSE)</f>
        <v>1.261E-2</v>
      </c>
      <c r="AV893" s="2">
        <f>VLOOKUP(Y893,Spp!B:D,3,FALSE)</f>
        <v>2.8782999999999999</v>
      </c>
      <c r="AW893" s="2">
        <f t="shared" si="92"/>
        <v>30.600293147172959</v>
      </c>
      <c r="AX893" s="2">
        <f t="shared" si="93"/>
        <v>0.61200586294345916</v>
      </c>
      <c r="AY893" s="2">
        <f t="shared" si="94"/>
        <v>6.1200586294345918</v>
      </c>
      <c r="AZ893" s="2">
        <f t="shared" si="95"/>
        <v>6.1200586294345915E-3</v>
      </c>
      <c r="BA893" s="2">
        <f t="shared" si="96"/>
        <v>0.4</v>
      </c>
      <c r="BB893" s="2">
        <f t="shared" si="97"/>
        <v>0.08</v>
      </c>
      <c r="BC893" s="2">
        <f>VLOOKUP(Y893,Spp!B:H,7,FALSE)</f>
        <v>3.5</v>
      </c>
      <c r="BD893" s="5" t="str">
        <f>VLOOKUP(Y893,GFQuimbayo!B:C,2,FALSE)</f>
        <v>IN</v>
      </c>
      <c r="BE893" s="5" t="str">
        <f>VLOOKUP(BD893,GFQuimbayo!E:F,2,FALSE)</f>
        <v>Invertebrivores</v>
      </c>
      <c r="BF893" s="2" t="str">
        <f>VLOOKUP(Y893,Spp!B:L,11,FALSE)</f>
        <v>LC</v>
      </c>
    </row>
    <row r="894" spans="1:58">
      <c r="A894" s="2" t="s">
        <v>242</v>
      </c>
      <c r="B894" s="2" t="s">
        <v>41</v>
      </c>
      <c r="C894" s="2" t="s">
        <v>212</v>
      </c>
      <c r="D894" s="2" t="s">
        <v>212</v>
      </c>
      <c r="E894" s="2" t="s">
        <v>1488</v>
      </c>
      <c r="F894" s="2" t="s">
        <v>245</v>
      </c>
      <c r="G894" s="22" t="s">
        <v>1482</v>
      </c>
      <c r="H894" s="22">
        <v>3</v>
      </c>
      <c r="I894" s="2">
        <v>3</v>
      </c>
      <c r="K894" s="2">
        <v>50</v>
      </c>
      <c r="L894" s="11">
        <v>42403</v>
      </c>
      <c r="M894" s="2">
        <v>2016</v>
      </c>
      <c r="N894" s="2" t="s">
        <v>517</v>
      </c>
      <c r="O894" s="2" t="s">
        <v>136</v>
      </c>
      <c r="P894" s="11">
        <v>42074</v>
      </c>
      <c r="Q894" s="9">
        <v>3</v>
      </c>
      <c r="R894" s="2" t="s">
        <v>249</v>
      </c>
      <c r="S894" s="22" t="s">
        <v>516</v>
      </c>
      <c r="T894" s="4" t="s">
        <v>516</v>
      </c>
      <c r="U894" s="4" t="s">
        <v>516</v>
      </c>
      <c r="V894" s="4" t="s">
        <v>516</v>
      </c>
      <c r="W894" s="2">
        <v>10</v>
      </c>
      <c r="X894" s="2" t="s">
        <v>72</v>
      </c>
      <c r="Y894" s="6" t="str">
        <f>VLOOKUP(X894,Spp!A:B,2,FALSE)</f>
        <v>Scarus ghobban</v>
      </c>
      <c r="Z894" s="7">
        <f t="shared" si="91"/>
        <v>40</v>
      </c>
      <c r="AB894" s="2">
        <v>40</v>
      </c>
      <c r="AU894" s="2">
        <f>VLOOKUP(Y894,Spp!B:C,2,FALSE)</f>
        <v>2.3300000000000001E-2</v>
      </c>
      <c r="AV894" s="2">
        <f>VLOOKUP(Y894,Spp!B:D,3,FALSE)</f>
        <v>2.919</v>
      </c>
      <c r="AW894" s="2">
        <f t="shared" si="92"/>
        <v>333.97944616878578</v>
      </c>
      <c r="AX894" s="2">
        <f t="shared" si="93"/>
        <v>6.6795889233757153</v>
      </c>
      <c r="AY894" s="2">
        <f t="shared" si="94"/>
        <v>66.795889233757151</v>
      </c>
      <c r="AZ894" s="2">
        <f t="shared" si="95"/>
        <v>6.679588923375715E-2</v>
      </c>
      <c r="BA894" s="2">
        <f t="shared" si="96"/>
        <v>4</v>
      </c>
      <c r="BB894" s="2">
        <f t="shared" si="97"/>
        <v>0.8</v>
      </c>
      <c r="BC894" s="2">
        <f>VLOOKUP(Y894,Spp!B:H,7,FALSE)</f>
        <v>2</v>
      </c>
      <c r="BD894" s="5" t="str">
        <f>VLOOKUP(Y894,GFQuimbayo!B:C,2,FALSE)</f>
        <v>HM</v>
      </c>
      <c r="BE894" s="5" t="str">
        <f>VLOOKUP(BD894,GFQuimbayo!E:F,2,FALSE)</f>
        <v>Macroalgae feeders</v>
      </c>
      <c r="BF894" s="2" t="str">
        <f>VLOOKUP(Y894,Spp!B:L,11,FALSE)</f>
        <v>LC</v>
      </c>
    </row>
    <row r="895" spans="1:58">
      <c r="A895" s="2" t="s">
        <v>242</v>
      </c>
      <c r="B895" s="2" t="s">
        <v>41</v>
      </c>
      <c r="C895" s="2" t="s">
        <v>212</v>
      </c>
      <c r="D895" s="2" t="s">
        <v>212</v>
      </c>
      <c r="E895" s="2" t="s">
        <v>1488</v>
      </c>
      <c r="F895" s="2" t="s">
        <v>245</v>
      </c>
      <c r="G895" s="22" t="s">
        <v>1482</v>
      </c>
      <c r="H895" s="22">
        <v>3</v>
      </c>
      <c r="I895" s="2">
        <v>3</v>
      </c>
      <c r="K895" s="2">
        <v>50</v>
      </c>
      <c r="L895" s="11">
        <v>42403</v>
      </c>
      <c r="M895" s="2">
        <v>2016</v>
      </c>
      <c r="N895" s="2" t="s">
        <v>517</v>
      </c>
      <c r="O895" s="2" t="s">
        <v>136</v>
      </c>
      <c r="P895" s="11">
        <v>42074</v>
      </c>
      <c r="Q895" s="9" t="s">
        <v>247</v>
      </c>
      <c r="R895" s="2" t="s">
        <v>250</v>
      </c>
      <c r="S895" s="22" t="s">
        <v>516</v>
      </c>
      <c r="T895" s="4" t="s">
        <v>516</v>
      </c>
      <c r="U895" s="4" t="s">
        <v>516</v>
      </c>
      <c r="V895" s="4" t="s">
        <v>516</v>
      </c>
      <c r="W895" s="2">
        <v>10</v>
      </c>
      <c r="X895" s="2" t="s">
        <v>266</v>
      </c>
      <c r="Y895" s="6" t="str">
        <f>VLOOKUP(X895,Spp!A:B,2,FALSE)</f>
        <v>Halichoeres dispilus</v>
      </c>
      <c r="Z895" s="7">
        <f t="shared" si="91"/>
        <v>1</v>
      </c>
      <c r="AC895" s="2">
        <v>1</v>
      </c>
      <c r="AU895" s="2">
        <f>VLOOKUP(Y895,Spp!B:C,2,FALSE)</f>
        <v>1.26E-2</v>
      </c>
      <c r="AV895" s="2">
        <f>VLOOKUP(Y895,Spp!B:D,3,FALSE)</f>
        <v>3.0672999999999999</v>
      </c>
      <c r="AW895" s="2">
        <f t="shared" si="92"/>
        <v>29.169073044120523</v>
      </c>
      <c r="AX895" s="2">
        <f t="shared" si="93"/>
        <v>0.5833814608824105</v>
      </c>
      <c r="AY895" s="2">
        <f t="shared" si="94"/>
        <v>5.8338146088241052</v>
      </c>
      <c r="AZ895" s="2">
        <f t="shared" si="95"/>
        <v>5.8338146088241054E-3</v>
      </c>
      <c r="BA895" s="2">
        <f t="shared" si="96"/>
        <v>0.1</v>
      </c>
      <c r="BB895" s="2">
        <f t="shared" si="97"/>
        <v>0.02</v>
      </c>
      <c r="BC895" s="2">
        <f>VLOOKUP(Y895,Spp!B:H,7,FALSE)</f>
        <v>3.9</v>
      </c>
      <c r="BD895" s="5" t="str">
        <f>VLOOKUP(Y895,GFQuimbayo!B:C,2,FALSE)</f>
        <v>IN</v>
      </c>
      <c r="BE895" s="5" t="str">
        <f>VLOOKUP(BD895,GFQuimbayo!E:F,2,FALSE)</f>
        <v>Invertebrivores</v>
      </c>
      <c r="BF895" s="2" t="str">
        <f>VLOOKUP(Y895,Spp!B:L,11,FALSE)</f>
        <v>LC</v>
      </c>
    </row>
    <row r="896" spans="1:58">
      <c r="A896" s="2" t="s">
        <v>242</v>
      </c>
      <c r="B896" s="2" t="s">
        <v>41</v>
      </c>
      <c r="C896" s="2" t="s">
        <v>212</v>
      </c>
      <c r="D896" s="2" t="s">
        <v>212</v>
      </c>
      <c r="E896" s="2" t="s">
        <v>1488</v>
      </c>
      <c r="F896" s="2" t="s">
        <v>246</v>
      </c>
      <c r="G896" s="22" t="s">
        <v>1482</v>
      </c>
      <c r="H896" s="22">
        <v>1</v>
      </c>
      <c r="I896" s="9">
        <v>4</v>
      </c>
      <c r="K896" s="2">
        <v>50</v>
      </c>
      <c r="L896" s="11">
        <v>42403</v>
      </c>
      <c r="M896" s="2">
        <v>2016</v>
      </c>
      <c r="N896" s="2" t="s">
        <v>517</v>
      </c>
      <c r="O896" s="2" t="s">
        <v>136</v>
      </c>
      <c r="P896" s="11">
        <v>42074</v>
      </c>
      <c r="Q896" s="9">
        <v>2.1</v>
      </c>
      <c r="R896" s="2" t="s">
        <v>249</v>
      </c>
      <c r="S896" s="22" t="s">
        <v>516</v>
      </c>
      <c r="T896" s="4" t="s">
        <v>516</v>
      </c>
      <c r="U896" s="4" t="s">
        <v>516</v>
      </c>
      <c r="V896" s="4" t="s">
        <v>516</v>
      </c>
      <c r="W896" s="2">
        <v>10</v>
      </c>
      <c r="X896" s="2" t="s">
        <v>45</v>
      </c>
      <c r="Y896" s="6" t="str">
        <f>VLOOKUP(X896,Spp!A:B,2,FALSE)</f>
        <v>Canthigaster punctatissima</v>
      </c>
      <c r="Z896" s="7">
        <f t="shared" si="91"/>
        <v>2</v>
      </c>
      <c r="AA896" s="2">
        <v>2</v>
      </c>
      <c r="AU896" s="2">
        <f>VLOOKUP(Y896,Spp!B:C,2,FALSE)</f>
        <v>1.9699999999999999E-2</v>
      </c>
      <c r="AV896" s="2">
        <f>VLOOKUP(Y896,Spp!B:D,3,FALSE)</f>
        <v>2.9174000000000002</v>
      </c>
      <c r="AW896" s="2">
        <f t="shared" si="92"/>
        <v>0.57075063471067744</v>
      </c>
      <c r="AX896" s="2">
        <f t="shared" si="93"/>
        <v>1.1415012694213548E-2</v>
      </c>
      <c r="AY896" s="2">
        <f t="shared" si="94"/>
        <v>0.11415012694213549</v>
      </c>
      <c r="AZ896" s="2">
        <f t="shared" si="95"/>
        <v>1.1415012694213548E-4</v>
      </c>
      <c r="BA896" s="2">
        <f t="shared" si="96"/>
        <v>0.2</v>
      </c>
      <c r="BB896" s="2">
        <f t="shared" si="97"/>
        <v>0.04</v>
      </c>
      <c r="BC896" s="2">
        <f>VLOOKUP(Y896,Spp!B:H,7,FALSE)</f>
        <v>3</v>
      </c>
      <c r="BD896" s="5" t="str">
        <f>VLOOKUP(Y896,GFQuimbayo!B:C,2,FALSE)</f>
        <v>IN</v>
      </c>
      <c r="BE896" s="5" t="str">
        <f>VLOOKUP(BD896,GFQuimbayo!E:F,2,FALSE)</f>
        <v>Invertebrivores</v>
      </c>
      <c r="BF896" s="2" t="str">
        <f>VLOOKUP(Y896,Spp!B:L,11,FALSE)</f>
        <v>LC</v>
      </c>
    </row>
    <row r="897" spans="1:58">
      <c r="A897" s="2" t="s">
        <v>242</v>
      </c>
      <c r="B897" s="2" t="s">
        <v>41</v>
      </c>
      <c r="C897" s="2" t="s">
        <v>212</v>
      </c>
      <c r="D897" s="2" t="s">
        <v>212</v>
      </c>
      <c r="E897" s="2" t="s">
        <v>1488</v>
      </c>
      <c r="F897" s="2" t="s">
        <v>246</v>
      </c>
      <c r="G897" s="22" t="s">
        <v>1482</v>
      </c>
      <c r="H897" s="22">
        <v>1</v>
      </c>
      <c r="I897" s="9">
        <v>4</v>
      </c>
      <c r="K897" s="2">
        <v>50</v>
      </c>
      <c r="L897" s="11">
        <v>42403</v>
      </c>
      <c r="M897" s="2">
        <v>2016</v>
      </c>
      <c r="N897" s="2" t="s">
        <v>517</v>
      </c>
      <c r="O897" s="2" t="s">
        <v>136</v>
      </c>
      <c r="P897" s="11">
        <v>42074</v>
      </c>
      <c r="Q897" s="9">
        <v>2.1</v>
      </c>
      <c r="R897" s="2" t="s">
        <v>249</v>
      </c>
      <c r="S897" s="22" t="s">
        <v>516</v>
      </c>
      <c r="T897" s="4" t="s">
        <v>516</v>
      </c>
      <c r="U897" s="4" t="s">
        <v>516</v>
      </c>
      <c r="V897" s="4" t="s">
        <v>516</v>
      </c>
      <c r="W897" s="2">
        <v>10</v>
      </c>
      <c r="X897" s="2" t="s">
        <v>103</v>
      </c>
      <c r="Y897" s="6" t="str">
        <f>VLOOKUP(X897,Spp!A:B,2,FALSE)</f>
        <v>Apogon dovii</v>
      </c>
      <c r="Z897" s="7">
        <f t="shared" si="91"/>
        <v>1</v>
      </c>
      <c r="AA897" s="2">
        <v>1</v>
      </c>
      <c r="AU897" s="2">
        <f>VLOOKUP(Y897,Spp!B:C,2,FALSE)</f>
        <v>1.41E-2</v>
      </c>
      <c r="AV897" s="2">
        <f>VLOOKUP(Y897,Spp!B:D,3,FALSE)</f>
        <v>3.1286</v>
      </c>
      <c r="AW897" s="2">
        <f t="shared" si="92"/>
        <v>0.24786443933352806</v>
      </c>
      <c r="AX897" s="2">
        <f t="shared" si="93"/>
        <v>4.957288786670561E-3</v>
      </c>
      <c r="AY897" s="2">
        <f t="shared" si="94"/>
        <v>4.9572887866705606E-2</v>
      </c>
      <c r="AZ897" s="2">
        <f t="shared" si="95"/>
        <v>4.9572887866705605E-5</v>
      </c>
      <c r="BA897" s="2">
        <f t="shared" si="96"/>
        <v>0.1</v>
      </c>
      <c r="BB897" s="2">
        <f t="shared" si="97"/>
        <v>0.02</v>
      </c>
      <c r="BC897" s="2">
        <f>VLOOKUP(Y897,Spp!B:H,7,FALSE)</f>
        <v>3.4</v>
      </c>
      <c r="BD897" s="5" t="str">
        <f>VLOOKUP(Y897,GFQuimbayo!B:C,2,FALSE)</f>
        <v>PK</v>
      </c>
      <c r="BE897" s="5" t="str">
        <f>VLOOKUP(BD897,GFQuimbayo!E:F,2,FALSE)</f>
        <v>Planktivores</v>
      </c>
      <c r="BF897" s="2" t="str">
        <f>VLOOKUP(Y897,Spp!B:L,11,FALSE)</f>
        <v>LC</v>
      </c>
    </row>
    <row r="898" spans="1:58">
      <c r="A898" s="2" t="s">
        <v>242</v>
      </c>
      <c r="B898" s="2" t="s">
        <v>41</v>
      </c>
      <c r="C898" s="2" t="s">
        <v>212</v>
      </c>
      <c r="D898" s="2" t="s">
        <v>212</v>
      </c>
      <c r="E898" s="2" t="s">
        <v>1488</v>
      </c>
      <c r="F898" s="2" t="s">
        <v>246</v>
      </c>
      <c r="G898" s="22" t="s">
        <v>1482</v>
      </c>
      <c r="H898" s="22">
        <v>2</v>
      </c>
      <c r="I898" s="9">
        <v>5</v>
      </c>
      <c r="K898" s="2">
        <v>50</v>
      </c>
      <c r="L898" s="11">
        <v>42403</v>
      </c>
      <c r="M898" s="2">
        <v>2016</v>
      </c>
      <c r="N898" s="2" t="s">
        <v>517</v>
      </c>
      <c r="O898" s="2" t="s">
        <v>136</v>
      </c>
      <c r="P898" s="11">
        <v>42074</v>
      </c>
      <c r="Q898" s="9">
        <v>2.1</v>
      </c>
      <c r="R898" s="2" t="s">
        <v>249</v>
      </c>
      <c r="S898" s="22" t="s">
        <v>516</v>
      </c>
      <c r="T898" s="4" t="s">
        <v>516</v>
      </c>
      <c r="U898" s="4" t="s">
        <v>516</v>
      </c>
      <c r="V898" s="4" t="s">
        <v>516</v>
      </c>
      <c r="W898" s="2">
        <v>10</v>
      </c>
      <c r="X898" s="2" t="s">
        <v>263</v>
      </c>
      <c r="Y898" s="6" t="str">
        <f>VLOOKUP(X898,Spp!A:B,2,FALSE)</f>
        <v>Diodon hystrix</v>
      </c>
      <c r="Z898" s="7">
        <f t="shared" si="91"/>
        <v>1</v>
      </c>
      <c r="AA898" s="2">
        <v>1</v>
      </c>
      <c r="AU898" s="2">
        <f>VLOOKUP(Y898,Spp!B:C,2,FALSE)</f>
        <v>0.28499999999999998</v>
      </c>
      <c r="AV898" s="2">
        <f>VLOOKUP(Y898,Spp!B:D,3,FALSE)</f>
        <v>2.3450000000000002</v>
      </c>
      <c r="AW898" s="2">
        <f t="shared" si="92"/>
        <v>2.443510335546307</v>
      </c>
      <c r="AX898" s="2">
        <f t="shared" si="93"/>
        <v>4.8870206710926144E-2</v>
      </c>
      <c r="AY898" s="2">
        <f t="shared" si="94"/>
        <v>0.48870206710926145</v>
      </c>
      <c r="AZ898" s="2">
        <f t="shared" si="95"/>
        <v>4.8870206710926144E-4</v>
      </c>
      <c r="BA898" s="2">
        <f t="shared" si="96"/>
        <v>0.1</v>
      </c>
      <c r="BB898" s="2">
        <f t="shared" si="97"/>
        <v>0.02</v>
      </c>
      <c r="BC898" s="2">
        <f>VLOOKUP(Y898,Spp!B:H,7,FALSE)</f>
        <v>3.3</v>
      </c>
      <c r="BD898" s="5" t="str">
        <f>VLOOKUP(Y898,GFQuimbayo!B:C,2,FALSE)</f>
        <v>IN</v>
      </c>
      <c r="BE898" s="5" t="str">
        <f>VLOOKUP(BD898,GFQuimbayo!E:F,2,FALSE)</f>
        <v>Invertebrivores</v>
      </c>
      <c r="BF898" s="2" t="str">
        <f>VLOOKUP(Y898,Spp!B:L,11,FALSE)</f>
        <v>NE</v>
      </c>
    </row>
    <row r="899" spans="1:58">
      <c r="A899" s="2" t="s">
        <v>242</v>
      </c>
      <c r="B899" s="2" t="s">
        <v>41</v>
      </c>
      <c r="C899" s="2" t="s">
        <v>212</v>
      </c>
      <c r="D899" s="2" t="s">
        <v>212</v>
      </c>
      <c r="E899" s="2" t="s">
        <v>1488</v>
      </c>
      <c r="F899" s="2" t="s">
        <v>246</v>
      </c>
      <c r="G899" s="22" t="s">
        <v>1482</v>
      </c>
      <c r="H899" s="22">
        <v>2</v>
      </c>
      <c r="I899" s="9">
        <v>5</v>
      </c>
      <c r="K899" s="2">
        <v>50</v>
      </c>
      <c r="L899" s="11">
        <v>42403</v>
      </c>
      <c r="M899" s="2">
        <v>2016</v>
      </c>
      <c r="N899" s="2" t="s">
        <v>517</v>
      </c>
      <c r="O899" s="2" t="s">
        <v>136</v>
      </c>
      <c r="P899" s="11">
        <v>42074</v>
      </c>
      <c r="Q899" s="9">
        <v>2.1</v>
      </c>
      <c r="R899" s="2" t="s">
        <v>249</v>
      </c>
      <c r="S899" s="22" t="s">
        <v>516</v>
      </c>
      <c r="T899" s="4" t="s">
        <v>516</v>
      </c>
      <c r="U899" s="4" t="s">
        <v>516</v>
      </c>
      <c r="V899" s="4" t="s">
        <v>516</v>
      </c>
      <c r="W899" s="2">
        <v>10</v>
      </c>
      <c r="X899" s="2" t="s">
        <v>107</v>
      </c>
      <c r="Y899" s="6" t="str">
        <f>VLOOKUP(X899,Spp!A:B,2,FALSE)</f>
        <v>Thalassoma lucasanum</v>
      </c>
      <c r="Z899" s="7">
        <f t="shared" ref="Z899:Z962" si="98">SUM(AA899:AT899)</f>
        <v>16</v>
      </c>
      <c r="AA899" s="2">
        <v>16</v>
      </c>
      <c r="AU899" s="2">
        <f>VLOOKUP(Y899,Spp!B:C,2,FALSE)</f>
        <v>1.261E-2</v>
      </c>
      <c r="AV899" s="2">
        <f>VLOOKUP(Y899,Spp!B:D,3,FALSE)</f>
        <v>2.8782999999999999</v>
      </c>
      <c r="AW899" s="2">
        <f t="shared" si="92"/>
        <v>2.8198486316453066</v>
      </c>
      <c r="AX899" s="2">
        <f t="shared" si="93"/>
        <v>5.6396972632906134E-2</v>
      </c>
      <c r="AY899" s="2">
        <f t="shared" si="94"/>
        <v>0.56396972632906128</v>
      </c>
      <c r="AZ899" s="2">
        <f t="shared" si="95"/>
        <v>5.6396972632906123E-4</v>
      </c>
      <c r="BA899" s="2">
        <f t="shared" si="96"/>
        <v>1.6</v>
      </c>
      <c r="BB899" s="2">
        <f t="shared" si="97"/>
        <v>0.32</v>
      </c>
      <c r="BC899" s="2">
        <f>VLOOKUP(Y899,Spp!B:H,7,FALSE)</f>
        <v>3.5</v>
      </c>
      <c r="BD899" s="5" t="str">
        <f>VLOOKUP(Y899,GFQuimbayo!B:C,2,FALSE)</f>
        <v>IN</v>
      </c>
      <c r="BE899" s="5" t="str">
        <f>VLOOKUP(BD899,GFQuimbayo!E:F,2,FALSE)</f>
        <v>Invertebrivores</v>
      </c>
      <c r="BF899" s="2" t="str">
        <f>VLOOKUP(Y899,Spp!B:L,11,FALSE)</f>
        <v>LC</v>
      </c>
    </row>
    <row r="900" spans="1:58">
      <c r="A900" s="2" t="s">
        <v>242</v>
      </c>
      <c r="B900" s="2" t="s">
        <v>41</v>
      </c>
      <c r="C900" s="2" t="s">
        <v>212</v>
      </c>
      <c r="D900" s="2" t="s">
        <v>212</v>
      </c>
      <c r="E900" s="2" t="s">
        <v>1488</v>
      </c>
      <c r="F900" s="2" t="s">
        <v>246</v>
      </c>
      <c r="G900" s="22" t="s">
        <v>1482</v>
      </c>
      <c r="H900" s="22">
        <v>2</v>
      </c>
      <c r="I900" s="9">
        <v>5</v>
      </c>
      <c r="K900" s="2">
        <v>50</v>
      </c>
      <c r="L900" s="11">
        <v>42403</v>
      </c>
      <c r="M900" s="2">
        <v>2016</v>
      </c>
      <c r="N900" s="2" t="s">
        <v>517</v>
      </c>
      <c r="O900" s="2" t="s">
        <v>136</v>
      </c>
      <c r="P900" s="11">
        <v>42074</v>
      </c>
      <c r="Q900" s="9">
        <v>2.1</v>
      </c>
      <c r="R900" s="2" t="s">
        <v>249</v>
      </c>
      <c r="S900" s="22" t="s">
        <v>516</v>
      </c>
      <c r="T900" s="4" t="s">
        <v>516</v>
      </c>
      <c r="U900" s="4" t="s">
        <v>516</v>
      </c>
      <c r="V900" s="4" t="s">
        <v>516</v>
      </c>
      <c r="W900" s="2">
        <v>10</v>
      </c>
      <c r="X900" s="2" t="s">
        <v>80</v>
      </c>
      <c r="Y900" s="6" t="str">
        <f>VLOOKUP(X900,Spp!A:B,2,FALSE)</f>
        <v>Sufflamen verres</v>
      </c>
      <c r="Z900" s="7">
        <f t="shared" si="98"/>
        <v>2</v>
      </c>
      <c r="AC900" s="2">
        <v>2</v>
      </c>
      <c r="AU900" s="2">
        <f>VLOOKUP(Y900,Spp!B:C,2,FALSE)</f>
        <v>2.4899999999999999E-2</v>
      </c>
      <c r="AV900" s="2">
        <f>VLOOKUP(Y900,Spp!B:D,3,FALSE)</f>
        <v>3.0129999999999999</v>
      </c>
      <c r="AW900" s="2">
        <f t="shared" ref="AW900:AW963" si="99">((AU900*$AA$2^AV900)*AA900)+((AU900*$AB$2^AV900)*AB900)+((AU900*$AC$2^AV900)*AC900)+((AU900*$AD$2^AV900)*AD900)+((AU900*$AE$2^AV900)*AE900)+((AU900*$AF$2^AV900)*AF900)+((AU900*$AG$2^AV900)*AG900)+((AU900*$AH$2^AV900)*AH900)+((AU900*$AI$2^AV900)*AI900)+((AU900*$AJ$2^AV900)*AJ900)+((AU900*$AK$2^AV900)*AK900)+((AU900*$AL$2^AV900)*AL900)+((AU900*$AM$2^AV900)*AM900)+((AU900*$AN$2^AV900)*AN900)+((AU900*$AO$2^AV900)*AO900)+((AU900*$AP$2^AV900)*AP900)+((AU900*$AQ$2^AV900)*AQ900)+((AU900*$AR$2^AV900)*AR900)+((AU900*$AS$2^AV900)*AS900)+((AU900*$AT$2^AV900)*AT900)</f>
        <v>100.5123002290896</v>
      </c>
      <c r="AX900" s="2">
        <f t="shared" ref="AX900:AX963" si="100">AW900/K900</f>
        <v>2.0102460045817923</v>
      </c>
      <c r="AY900" s="2">
        <f t="shared" ref="AY900:AY963" si="101">AX900*10</f>
        <v>20.102460045817921</v>
      </c>
      <c r="AZ900" s="2">
        <f t="shared" ref="AZ900:AZ963" si="102">AY900/1000</f>
        <v>2.0102460045817921E-2</v>
      </c>
      <c r="BA900" s="2">
        <f t="shared" ref="BA900:BA963" si="103">Z900/W900</f>
        <v>0.2</v>
      </c>
      <c r="BB900" s="2">
        <f t="shared" si="97"/>
        <v>0.04</v>
      </c>
      <c r="BC900" s="2">
        <f>VLOOKUP(Y900,Spp!B:H,7,FALSE)</f>
        <v>3.3</v>
      </c>
      <c r="BD900" s="5" t="str">
        <f>VLOOKUP(Y900,GFQuimbayo!B:C,2,FALSE)</f>
        <v>IN</v>
      </c>
      <c r="BE900" s="5" t="str">
        <f>VLOOKUP(BD900,GFQuimbayo!E:F,2,FALSE)</f>
        <v>Invertebrivores</v>
      </c>
      <c r="BF900" s="2" t="str">
        <f>VLOOKUP(Y900,Spp!B:L,11,FALSE)</f>
        <v>LC</v>
      </c>
    </row>
    <row r="901" spans="1:58">
      <c r="A901" s="2" t="s">
        <v>242</v>
      </c>
      <c r="B901" s="2" t="s">
        <v>41</v>
      </c>
      <c r="C901" s="2" t="s">
        <v>212</v>
      </c>
      <c r="D901" s="2" t="s">
        <v>212</v>
      </c>
      <c r="E901" s="2" t="s">
        <v>1488</v>
      </c>
      <c r="F901" s="2" t="s">
        <v>246</v>
      </c>
      <c r="G901" s="22" t="s">
        <v>1482</v>
      </c>
      <c r="H901" s="22">
        <v>2</v>
      </c>
      <c r="I901" s="9">
        <v>5</v>
      </c>
      <c r="K901" s="2">
        <v>50</v>
      </c>
      <c r="L901" s="11">
        <v>42403</v>
      </c>
      <c r="M901" s="2">
        <v>2016</v>
      </c>
      <c r="N901" s="2" t="s">
        <v>517</v>
      </c>
      <c r="O901" s="2" t="s">
        <v>136</v>
      </c>
      <c r="P901" s="11">
        <v>42074</v>
      </c>
      <c r="Q901" s="9">
        <v>2.1</v>
      </c>
      <c r="R901" s="2" t="s">
        <v>249</v>
      </c>
      <c r="S901" s="22" t="s">
        <v>516</v>
      </c>
      <c r="T901" s="4" t="s">
        <v>516</v>
      </c>
      <c r="U901" s="4" t="s">
        <v>516</v>
      </c>
      <c r="V901" s="4" t="s">
        <v>516</v>
      </c>
      <c r="W901" s="2">
        <v>10</v>
      </c>
      <c r="X901" s="2" t="s">
        <v>72</v>
      </c>
      <c r="Y901" s="6" t="str">
        <f>VLOOKUP(X901,Spp!A:B,2,FALSE)</f>
        <v>Scarus ghobban</v>
      </c>
      <c r="Z901" s="7">
        <f t="shared" si="98"/>
        <v>45</v>
      </c>
      <c r="AA901" s="2">
        <v>45</v>
      </c>
      <c r="AU901" s="2">
        <f>VLOOKUP(Y901,Spp!B:C,2,FALSE)</f>
        <v>2.3300000000000001E-2</v>
      </c>
      <c r="AV901" s="2">
        <f>VLOOKUP(Y901,Spp!B:D,3,FALSE)</f>
        <v>2.919</v>
      </c>
      <c r="AW901" s="2">
        <f t="shared" si="99"/>
        <v>15.210914322319912</v>
      </c>
      <c r="AX901" s="2">
        <f t="shared" si="100"/>
        <v>0.30421828644639826</v>
      </c>
      <c r="AY901" s="2">
        <f t="shared" si="101"/>
        <v>3.0421828644639826</v>
      </c>
      <c r="AZ901" s="2">
        <f t="shared" si="102"/>
        <v>3.0421828644639826E-3</v>
      </c>
      <c r="BA901" s="2">
        <f t="shared" si="103"/>
        <v>4.5</v>
      </c>
      <c r="BB901" s="2">
        <f t="shared" si="97"/>
        <v>0.9</v>
      </c>
      <c r="BC901" s="2">
        <f>VLOOKUP(Y901,Spp!B:H,7,FALSE)</f>
        <v>2</v>
      </c>
      <c r="BD901" s="5" t="str">
        <f>VLOOKUP(Y901,GFQuimbayo!B:C,2,FALSE)</f>
        <v>HM</v>
      </c>
      <c r="BE901" s="5" t="str">
        <f>VLOOKUP(BD901,GFQuimbayo!E:F,2,FALSE)</f>
        <v>Macroalgae feeders</v>
      </c>
      <c r="BF901" s="2" t="str">
        <f>VLOOKUP(Y901,Spp!B:L,11,FALSE)</f>
        <v>LC</v>
      </c>
    </row>
    <row r="902" spans="1:58">
      <c r="A902" s="2" t="s">
        <v>242</v>
      </c>
      <c r="B902" s="2" t="s">
        <v>41</v>
      </c>
      <c r="C902" s="2" t="s">
        <v>212</v>
      </c>
      <c r="D902" s="2" t="s">
        <v>212</v>
      </c>
      <c r="E902" s="2" t="s">
        <v>1488</v>
      </c>
      <c r="F902" s="2" t="s">
        <v>246</v>
      </c>
      <c r="G902" s="22" t="s">
        <v>1482</v>
      </c>
      <c r="H902" s="22">
        <v>2</v>
      </c>
      <c r="I902" s="9">
        <v>5</v>
      </c>
      <c r="K902" s="2">
        <v>50</v>
      </c>
      <c r="L902" s="11">
        <v>42403</v>
      </c>
      <c r="M902" s="2">
        <v>2016</v>
      </c>
      <c r="N902" s="2" t="s">
        <v>517</v>
      </c>
      <c r="O902" s="2" t="s">
        <v>136</v>
      </c>
      <c r="P902" s="11">
        <v>42074</v>
      </c>
      <c r="Q902" s="9">
        <v>2.1</v>
      </c>
      <c r="R902" s="2" t="s">
        <v>249</v>
      </c>
      <c r="S902" s="22" t="s">
        <v>516</v>
      </c>
      <c r="T902" s="4" t="s">
        <v>516</v>
      </c>
      <c r="U902" s="4" t="s">
        <v>516</v>
      </c>
      <c r="V902" s="4" t="s">
        <v>516</v>
      </c>
      <c r="W902" s="2">
        <v>10</v>
      </c>
      <c r="X902" s="2" t="s">
        <v>45</v>
      </c>
      <c r="Y902" s="6" t="str">
        <f>VLOOKUP(X902,Spp!A:B,2,FALSE)</f>
        <v>Canthigaster punctatissima</v>
      </c>
      <c r="Z902" s="7">
        <f t="shared" si="98"/>
        <v>3</v>
      </c>
      <c r="AA902" s="2">
        <v>3</v>
      </c>
      <c r="AU902" s="2">
        <f>VLOOKUP(Y902,Spp!B:C,2,FALSE)</f>
        <v>1.9699999999999999E-2</v>
      </c>
      <c r="AV902" s="2">
        <f>VLOOKUP(Y902,Spp!B:D,3,FALSE)</f>
        <v>2.9174000000000002</v>
      </c>
      <c r="AW902" s="2">
        <f t="shared" si="99"/>
        <v>0.85612595206601616</v>
      </c>
      <c r="AX902" s="2">
        <f t="shared" si="100"/>
        <v>1.7122519041320325E-2</v>
      </c>
      <c r="AY902" s="2">
        <f t="shared" si="101"/>
        <v>0.17122519041320325</v>
      </c>
      <c r="AZ902" s="2">
        <f t="shared" si="102"/>
        <v>1.7122519041320325E-4</v>
      </c>
      <c r="BA902" s="2">
        <f t="shared" si="103"/>
        <v>0.3</v>
      </c>
      <c r="BB902" s="2">
        <f t="shared" si="97"/>
        <v>0.06</v>
      </c>
      <c r="BC902" s="2">
        <f>VLOOKUP(Y902,Spp!B:H,7,FALSE)</f>
        <v>3</v>
      </c>
      <c r="BD902" s="5" t="str">
        <f>VLOOKUP(Y902,GFQuimbayo!B:C,2,FALSE)</f>
        <v>IN</v>
      </c>
      <c r="BE902" s="5" t="str">
        <f>VLOOKUP(BD902,GFQuimbayo!E:F,2,FALSE)</f>
        <v>Invertebrivores</v>
      </c>
      <c r="BF902" s="2" t="str">
        <f>VLOOKUP(Y902,Spp!B:L,11,FALSE)</f>
        <v>LC</v>
      </c>
    </row>
    <row r="903" spans="1:58">
      <c r="A903" s="2" t="s">
        <v>242</v>
      </c>
      <c r="B903" s="2" t="s">
        <v>41</v>
      </c>
      <c r="C903" s="2" t="s">
        <v>212</v>
      </c>
      <c r="D903" s="2" t="s">
        <v>212</v>
      </c>
      <c r="E903" s="2" t="s">
        <v>1488</v>
      </c>
      <c r="F903" s="2" t="s">
        <v>246</v>
      </c>
      <c r="G903" s="22" t="s">
        <v>1482</v>
      </c>
      <c r="H903" s="22">
        <v>3</v>
      </c>
      <c r="I903" s="9">
        <v>6</v>
      </c>
      <c r="K903" s="2">
        <v>50</v>
      </c>
      <c r="L903" s="11">
        <v>42403</v>
      </c>
      <c r="M903" s="2">
        <v>2016</v>
      </c>
      <c r="N903" s="2" t="s">
        <v>517</v>
      </c>
      <c r="O903" s="2" t="s">
        <v>136</v>
      </c>
      <c r="P903" s="11">
        <v>42074</v>
      </c>
      <c r="Q903" s="9">
        <v>2.1</v>
      </c>
      <c r="R903" s="2" t="s">
        <v>249</v>
      </c>
      <c r="S903" s="22" t="s">
        <v>516</v>
      </c>
      <c r="T903" s="4" t="s">
        <v>516</v>
      </c>
      <c r="U903" s="4" t="s">
        <v>516</v>
      </c>
      <c r="V903" s="4" t="s">
        <v>516</v>
      </c>
      <c r="W903" s="2">
        <v>10</v>
      </c>
      <c r="X903" s="2" t="s">
        <v>57</v>
      </c>
      <c r="Y903" s="6" t="str">
        <f>VLOOKUP(X903,Spp!A:B,2,FALSE)</f>
        <v>Serranus psittacinus</v>
      </c>
      <c r="Z903" s="7">
        <f t="shared" si="98"/>
        <v>2</v>
      </c>
      <c r="AB903" s="2">
        <v>2</v>
      </c>
      <c r="AU903" s="2">
        <f>VLOOKUP(Y903,Spp!B:C,2,FALSE)</f>
        <v>1.9300000000000001E-2</v>
      </c>
      <c r="AV903" s="2">
        <f>VLOOKUP(Y903,Spp!B:D,3,FALSE)</f>
        <v>2.8511000000000002</v>
      </c>
      <c r="AW903" s="2">
        <f t="shared" si="99"/>
        <v>12.063531782217289</v>
      </c>
      <c r="AX903" s="2">
        <f t="shared" si="100"/>
        <v>0.24127063564434578</v>
      </c>
      <c r="AY903" s="2">
        <f t="shared" si="101"/>
        <v>2.4127063564434579</v>
      </c>
      <c r="AZ903" s="2">
        <f t="shared" si="102"/>
        <v>2.4127063564434578E-3</v>
      </c>
      <c r="BA903" s="2">
        <f t="shared" si="103"/>
        <v>0.2</v>
      </c>
      <c r="BB903" s="2">
        <f t="shared" si="97"/>
        <v>0.04</v>
      </c>
      <c r="BC903" s="2">
        <f>VLOOKUP(Y903,Spp!B:H,7,FALSE)</f>
        <v>3.6</v>
      </c>
      <c r="BD903" s="5" t="str">
        <f>VLOOKUP(Y903,GFQuimbayo!B:C,2,FALSE)</f>
        <v>PS</v>
      </c>
      <c r="BE903" s="5" t="str">
        <f>VLOOKUP(BD903,GFQuimbayo!E:F,2,FALSE)</f>
        <v>Piscivores</v>
      </c>
      <c r="BF903" s="2" t="str">
        <f>VLOOKUP(Y903,Spp!B:L,11,FALSE)</f>
        <v>LC</v>
      </c>
    </row>
    <row r="904" spans="1:58">
      <c r="A904" s="2" t="s">
        <v>242</v>
      </c>
      <c r="B904" s="2" t="s">
        <v>41</v>
      </c>
      <c r="C904" s="2" t="s">
        <v>212</v>
      </c>
      <c r="D904" s="2" t="s">
        <v>212</v>
      </c>
      <c r="E904" s="2" t="s">
        <v>1488</v>
      </c>
      <c r="F904" s="2" t="s">
        <v>246</v>
      </c>
      <c r="G904" s="22" t="s">
        <v>1482</v>
      </c>
      <c r="H904" s="22">
        <v>3</v>
      </c>
      <c r="I904" s="9">
        <v>6</v>
      </c>
      <c r="K904" s="2">
        <v>50</v>
      </c>
      <c r="L904" s="11">
        <v>42403</v>
      </c>
      <c r="M904" s="2">
        <v>2016</v>
      </c>
      <c r="N904" s="2" t="s">
        <v>517</v>
      </c>
      <c r="O904" s="2" t="s">
        <v>136</v>
      </c>
      <c r="P904" s="11">
        <v>42074</v>
      </c>
      <c r="Q904" s="9">
        <v>2.1</v>
      </c>
      <c r="R904" s="2" t="s">
        <v>249</v>
      </c>
      <c r="S904" s="22" t="s">
        <v>516</v>
      </c>
      <c r="T904" s="4" t="s">
        <v>516</v>
      </c>
      <c r="U904" s="4" t="s">
        <v>516</v>
      </c>
      <c r="V904" s="4" t="s">
        <v>516</v>
      </c>
      <c r="W904" s="2">
        <v>10</v>
      </c>
      <c r="X904" s="2" t="s">
        <v>45</v>
      </c>
      <c r="Y904" s="6" t="str">
        <f>VLOOKUP(X904,Spp!A:B,2,FALSE)</f>
        <v>Canthigaster punctatissima</v>
      </c>
      <c r="Z904" s="7">
        <f t="shared" si="98"/>
        <v>2</v>
      </c>
      <c r="AA904" s="2">
        <v>2</v>
      </c>
      <c r="AU904" s="2">
        <f>VLOOKUP(Y904,Spp!B:C,2,FALSE)</f>
        <v>1.9699999999999999E-2</v>
      </c>
      <c r="AV904" s="2">
        <f>VLOOKUP(Y904,Spp!B:D,3,FALSE)</f>
        <v>2.9174000000000002</v>
      </c>
      <c r="AW904" s="2">
        <f t="shared" si="99"/>
        <v>0.57075063471067744</v>
      </c>
      <c r="AX904" s="2">
        <f t="shared" si="100"/>
        <v>1.1415012694213548E-2</v>
      </c>
      <c r="AY904" s="2">
        <f t="shared" si="101"/>
        <v>0.11415012694213549</v>
      </c>
      <c r="AZ904" s="2">
        <f t="shared" si="102"/>
        <v>1.1415012694213548E-4</v>
      </c>
      <c r="BA904" s="2">
        <f t="shared" si="103"/>
        <v>0.2</v>
      </c>
      <c r="BB904" s="2">
        <f t="shared" si="97"/>
        <v>0.04</v>
      </c>
      <c r="BC904" s="2">
        <f>VLOOKUP(Y904,Spp!B:H,7,FALSE)</f>
        <v>3</v>
      </c>
      <c r="BD904" s="5" t="str">
        <f>VLOOKUP(Y904,GFQuimbayo!B:C,2,FALSE)</f>
        <v>IN</v>
      </c>
      <c r="BE904" s="5" t="str">
        <f>VLOOKUP(BD904,GFQuimbayo!E:F,2,FALSE)</f>
        <v>Invertebrivores</v>
      </c>
      <c r="BF904" s="2" t="str">
        <f>VLOOKUP(Y904,Spp!B:L,11,FALSE)</f>
        <v>LC</v>
      </c>
    </row>
    <row r="905" spans="1:58">
      <c r="A905" s="2" t="s">
        <v>242</v>
      </c>
      <c r="B905" s="2" t="s">
        <v>41</v>
      </c>
      <c r="C905" s="2" t="s">
        <v>113</v>
      </c>
      <c r="D905" s="2" t="s">
        <v>113</v>
      </c>
      <c r="E905" s="2" t="s">
        <v>1497</v>
      </c>
      <c r="F905" s="2" t="s">
        <v>245</v>
      </c>
      <c r="G905" s="22" t="s">
        <v>1482</v>
      </c>
      <c r="H905" s="22">
        <v>1</v>
      </c>
      <c r="I905" s="2">
        <v>1</v>
      </c>
      <c r="K905" s="2">
        <v>50</v>
      </c>
      <c r="L905" s="11">
        <v>42403</v>
      </c>
      <c r="M905" s="2">
        <v>2016</v>
      </c>
      <c r="N905" s="2" t="s">
        <v>517</v>
      </c>
      <c r="O905" s="2" t="s">
        <v>136</v>
      </c>
      <c r="P905" s="11">
        <v>42074</v>
      </c>
      <c r="Q905" s="9">
        <v>5.9</v>
      </c>
      <c r="R905" s="2" t="s">
        <v>249</v>
      </c>
      <c r="S905" s="22" t="s">
        <v>516</v>
      </c>
      <c r="T905" s="4" t="s">
        <v>516</v>
      </c>
      <c r="U905" s="4" t="s">
        <v>516</v>
      </c>
      <c r="V905" s="4" t="s">
        <v>516</v>
      </c>
      <c r="W905" s="2">
        <v>10</v>
      </c>
      <c r="X905" s="2" t="s">
        <v>266</v>
      </c>
      <c r="Y905" s="6" t="str">
        <f>VLOOKUP(X905,Spp!A:B,2,FALSE)</f>
        <v>Halichoeres dispilus</v>
      </c>
      <c r="Z905" s="7">
        <f t="shared" si="98"/>
        <v>1</v>
      </c>
      <c r="AC905" s="2">
        <v>1</v>
      </c>
      <c r="AU905" s="2">
        <f>VLOOKUP(Y905,Spp!B:C,2,FALSE)</f>
        <v>1.26E-2</v>
      </c>
      <c r="AV905" s="2">
        <f>VLOOKUP(Y905,Spp!B:D,3,FALSE)</f>
        <v>3.0672999999999999</v>
      </c>
      <c r="AW905" s="2">
        <f t="shared" si="99"/>
        <v>29.169073044120523</v>
      </c>
      <c r="AX905" s="2">
        <f t="shared" si="100"/>
        <v>0.5833814608824105</v>
      </c>
      <c r="AY905" s="2">
        <f t="shared" si="101"/>
        <v>5.8338146088241052</v>
      </c>
      <c r="AZ905" s="2">
        <f t="shared" si="102"/>
        <v>5.8338146088241054E-3</v>
      </c>
      <c r="BA905" s="2">
        <f t="shared" si="103"/>
        <v>0.1</v>
      </c>
      <c r="BB905" s="2">
        <f t="shared" si="97"/>
        <v>0.02</v>
      </c>
      <c r="BC905" s="2">
        <f>VLOOKUP(Y905,Spp!B:H,7,FALSE)</f>
        <v>3.9</v>
      </c>
      <c r="BD905" s="5" t="str">
        <f>VLOOKUP(Y905,GFQuimbayo!B:C,2,FALSE)</f>
        <v>IN</v>
      </c>
      <c r="BE905" s="5" t="str">
        <f>VLOOKUP(BD905,GFQuimbayo!E:F,2,FALSE)</f>
        <v>Invertebrivores</v>
      </c>
      <c r="BF905" s="2" t="str">
        <f>VLOOKUP(Y905,Spp!B:L,11,FALSE)</f>
        <v>LC</v>
      </c>
    </row>
    <row r="906" spans="1:58">
      <c r="A906" s="2" t="s">
        <v>242</v>
      </c>
      <c r="B906" s="2" t="s">
        <v>41</v>
      </c>
      <c r="C906" s="2" t="s">
        <v>113</v>
      </c>
      <c r="D906" s="2" t="s">
        <v>113</v>
      </c>
      <c r="E906" s="2" t="s">
        <v>1497</v>
      </c>
      <c r="F906" s="2" t="s">
        <v>245</v>
      </c>
      <c r="G906" s="22" t="s">
        <v>1482</v>
      </c>
      <c r="H906" s="22">
        <v>1</v>
      </c>
      <c r="I906" s="2">
        <v>1</v>
      </c>
      <c r="K906" s="2">
        <v>50</v>
      </c>
      <c r="L906" s="11">
        <v>42403</v>
      </c>
      <c r="M906" s="2">
        <v>2016</v>
      </c>
      <c r="N906" s="2" t="s">
        <v>517</v>
      </c>
      <c r="O906" s="2" t="s">
        <v>136</v>
      </c>
      <c r="P906" s="11">
        <v>42074</v>
      </c>
      <c r="Q906" s="9">
        <v>5.9</v>
      </c>
      <c r="R906" s="2" t="s">
        <v>249</v>
      </c>
      <c r="S906" s="22" t="s">
        <v>516</v>
      </c>
      <c r="T906" s="4" t="s">
        <v>516</v>
      </c>
      <c r="U906" s="4" t="s">
        <v>516</v>
      </c>
      <c r="V906" s="4" t="s">
        <v>516</v>
      </c>
      <c r="W906" s="2">
        <v>10</v>
      </c>
      <c r="X906" s="2" t="s">
        <v>107</v>
      </c>
      <c r="Y906" s="6" t="str">
        <f>VLOOKUP(X906,Spp!A:B,2,FALSE)</f>
        <v>Thalassoma lucasanum</v>
      </c>
      <c r="Z906" s="7">
        <f t="shared" si="98"/>
        <v>6</v>
      </c>
      <c r="AB906" s="2">
        <v>5</v>
      </c>
      <c r="AC906" s="2">
        <v>1</v>
      </c>
      <c r="AU906" s="2">
        <f>VLOOKUP(Y906,Spp!B:C,2,FALSE)</f>
        <v>1.261E-2</v>
      </c>
      <c r="AV906" s="2">
        <f>VLOOKUP(Y906,Spp!B:D,3,FALSE)</f>
        <v>2.8782999999999999</v>
      </c>
      <c r="AW906" s="2">
        <f t="shared" si="99"/>
        <v>38.926245412758632</v>
      </c>
      <c r="AX906" s="2">
        <f t="shared" si="100"/>
        <v>0.77852490825517262</v>
      </c>
      <c r="AY906" s="2">
        <f t="shared" si="101"/>
        <v>7.7852490825517258</v>
      </c>
      <c r="AZ906" s="2">
        <f t="shared" si="102"/>
        <v>7.785249082551726E-3</v>
      </c>
      <c r="BA906" s="2">
        <f t="shared" si="103"/>
        <v>0.6</v>
      </c>
      <c r="BB906" s="2">
        <f t="shared" si="97"/>
        <v>0.12</v>
      </c>
      <c r="BC906" s="2">
        <f>VLOOKUP(Y906,Spp!B:H,7,FALSE)</f>
        <v>3.5</v>
      </c>
      <c r="BD906" s="5" t="str">
        <f>VLOOKUP(Y906,GFQuimbayo!B:C,2,FALSE)</f>
        <v>IN</v>
      </c>
      <c r="BE906" s="5" t="str">
        <f>VLOOKUP(BD906,GFQuimbayo!E:F,2,FALSE)</f>
        <v>Invertebrivores</v>
      </c>
      <c r="BF906" s="2" t="str">
        <f>VLOOKUP(Y906,Spp!B:L,11,FALSE)</f>
        <v>LC</v>
      </c>
    </row>
    <row r="907" spans="1:58">
      <c r="A907" s="2" t="s">
        <v>242</v>
      </c>
      <c r="B907" s="2" t="s">
        <v>41</v>
      </c>
      <c r="C907" s="2" t="s">
        <v>113</v>
      </c>
      <c r="D907" s="2" t="s">
        <v>113</v>
      </c>
      <c r="E907" s="2" t="s">
        <v>1497</v>
      </c>
      <c r="F907" s="2" t="s">
        <v>245</v>
      </c>
      <c r="G907" s="22" t="s">
        <v>1482</v>
      </c>
      <c r="H907" s="22">
        <v>1</v>
      </c>
      <c r="I907" s="2">
        <v>1</v>
      </c>
      <c r="K907" s="2">
        <v>50</v>
      </c>
      <c r="L907" s="11">
        <v>42403</v>
      </c>
      <c r="M907" s="2">
        <v>2016</v>
      </c>
      <c r="N907" s="2" t="s">
        <v>517</v>
      </c>
      <c r="O907" s="2" t="s">
        <v>136</v>
      </c>
      <c r="P907" s="11">
        <v>42074</v>
      </c>
      <c r="Q907" s="9">
        <v>5.9</v>
      </c>
      <c r="R907" s="2" t="s">
        <v>249</v>
      </c>
      <c r="S907" s="22" t="s">
        <v>516</v>
      </c>
      <c r="T907" s="4" t="s">
        <v>516</v>
      </c>
      <c r="U907" s="4" t="s">
        <v>516</v>
      </c>
      <c r="V907" s="4" t="s">
        <v>516</v>
      </c>
      <c r="W907" s="2">
        <v>10</v>
      </c>
      <c r="X907" s="2" t="s">
        <v>57</v>
      </c>
      <c r="Y907" s="6" t="str">
        <f>VLOOKUP(X907,Spp!A:B,2,FALSE)</f>
        <v>Serranus psittacinus</v>
      </c>
      <c r="Z907" s="7">
        <f t="shared" si="98"/>
        <v>2</v>
      </c>
      <c r="AB907" s="2">
        <v>2</v>
      </c>
      <c r="AU907" s="2">
        <f>VLOOKUP(Y907,Spp!B:C,2,FALSE)</f>
        <v>1.9300000000000001E-2</v>
      </c>
      <c r="AV907" s="2">
        <f>VLOOKUP(Y907,Spp!B:D,3,FALSE)</f>
        <v>2.8511000000000002</v>
      </c>
      <c r="AW907" s="2">
        <f t="shared" si="99"/>
        <v>12.063531782217289</v>
      </c>
      <c r="AX907" s="2">
        <f t="shared" si="100"/>
        <v>0.24127063564434578</v>
      </c>
      <c r="AY907" s="2">
        <f t="shared" si="101"/>
        <v>2.4127063564434579</v>
      </c>
      <c r="AZ907" s="2">
        <f t="shared" si="102"/>
        <v>2.4127063564434578E-3</v>
      </c>
      <c r="BA907" s="2">
        <f t="shared" si="103"/>
        <v>0.2</v>
      </c>
      <c r="BB907" s="2">
        <f t="shared" si="97"/>
        <v>0.04</v>
      </c>
      <c r="BC907" s="2">
        <f>VLOOKUP(Y907,Spp!B:H,7,FALSE)</f>
        <v>3.6</v>
      </c>
      <c r="BD907" s="5" t="str">
        <f>VLOOKUP(Y907,GFQuimbayo!B:C,2,FALSE)</f>
        <v>PS</v>
      </c>
      <c r="BE907" s="5" t="str">
        <f>VLOOKUP(BD907,GFQuimbayo!E:F,2,FALSE)</f>
        <v>Piscivores</v>
      </c>
      <c r="BF907" s="2" t="str">
        <f>VLOOKUP(Y907,Spp!B:L,11,FALSE)</f>
        <v>LC</v>
      </c>
    </row>
    <row r="908" spans="1:58">
      <c r="A908" s="2" t="s">
        <v>242</v>
      </c>
      <c r="B908" s="2" t="s">
        <v>41</v>
      </c>
      <c r="C908" s="2" t="s">
        <v>113</v>
      </c>
      <c r="D908" s="2" t="s">
        <v>113</v>
      </c>
      <c r="E908" s="2" t="s">
        <v>1497</v>
      </c>
      <c r="F908" s="2" t="s">
        <v>245</v>
      </c>
      <c r="G908" s="22" t="s">
        <v>1482</v>
      </c>
      <c r="H908" s="22">
        <v>1</v>
      </c>
      <c r="I908" s="2">
        <v>1</v>
      </c>
      <c r="K908" s="2">
        <v>50</v>
      </c>
      <c r="L908" s="11">
        <v>42403</v>
      </c>
      <c r="M908" s="2">
        <v>2016</v>
      </c>
      <c r="N908" s="2" t="s">
        <v>517</v>
      </c>
      <c r="O908" s="2" t="s">
        <v>136</v>
      </c>
      <c r="P908" s="11">
        <v>42074</v>
      </c>
      <c r="Q908" s="9">
        <v>5.9</v>
      </c>
      <c r="R908" s="2" t="s">
        <v>249</v>
      </c>
      <c r="S908" s="22" t="s">
        <v>516</v>
      </c>
      <c r="T908" s="4" t="s">
        <v>516</v>
      </c>
      <c r="U908" s="4" t="s">
        <v>516</v>
      </c>
      <c r="V908" s="4" t="s">
        <v>516</v>
      </c>
      <c r="W908" s="2">
        <v>10</v>
      </c>
      <c r="X908" s="2" t="s">
        <v>45</v>
      </c>
      <c r="Y908" s="6" t="str">
        <f>VLOOKUP(X908,Spp!A:B,2,FALSE)</f>
        <v>Canthigaster punctatissima</v>
      </c>
      <c r="Z908" s="7">
        <f t="shared" si="98"/>
        <v>4</v>
      </c>
      <c r="AA908" s="2">
        <v>3</v>
      </c>
      <c r="AB908" s="2">
        <v>1</v>
      </c>
      <c r="AU908" s="2">
        <f>VLOOKUP(Y908,Spp!B:C,2,FALSE)</f>
        <v>1.9699999999999999E-2</v>
      </c>
      <c r="AV908" s="2">
        <f>VLOOKUP(Y908,Spp!B:D,3,FALSE)</f>
        <v>2.9174000000000002</v>
      </c>
      <c r="AW908" s="2">
        <f t="shared" si="99"/>
        <v>7.8928408601715274</v>
      </c>
      <c r="AX908" s="2">
        <f t="shared" si="100"/>
        <v>0.15785681720343056</v>
      </c>
      <c r="AY908" s="2">
        <f t="shared" si="101"/>
        <v>1.5785681720343057</v>
      </c>
      <c r="AZ908" s="2">
        <f t="shared" si="102"/>
        <v>1.5785681720343057E-3</v>
      </c>
      <c r="BA908" s="2">
        <f t="shared" si="103"/>
        <v>0.4</v>
      </c>
      <c r="BB908" s="2">
        <f t="shared" si="97"/>
        <v>0.08</v>
      </c>
      <c r="BC908" s="2">
        <f>VLOOKUP(Y908,Spp!B:H,7,FALSE)</f>
        <v>3</v>
      </c>
      <c r="BD908" s="5" t="str">
        <f>VLOOKUP(Y908,GFQuimbayo!B:C,2,FALSE)</f>
        <v>IN</v>
      </c>
      <c r="BE908" s="5" t="str">
        <f>VLOOKUP(BD908,GFQuimbayo!E:F,2,FALSE)</f>
        <v>Invertebrivores</v>
      </c>
      <c r="BF908" s="2" t="str">
        <f>VLOOKUP(Y908,Spp!B:L,11,FALSE)</f>
        <v>LC</v>
      </c>
    </row>
    <row r="909" spans="1:58">
      <c r="A909" s="2" t="s">
        <v>242</v>
      </c>
      <c r="B909" s="2" t="s">
        <v>41</v>
      </c>
      <c r="C909" s="2" t="s">
        <v>113</v>
      </c>
      <c r="D909" s="2" t="s">
        <v>113</v>
      </c>
      <c r="E909" s="2" t="s">
        <v>1497</v>
      </c>
      <c r="F909" s="2" t="s">
        <v>245</v>
      </c>
      <c r="G909" s="22" t="s">
        <v>1482</v>
      </c>
      <c r="H909" s="22">
        <v>1</v>
      </c>
      <c r="I909" s="2">
        <v>1</v>
      </c>
      <c r="K909" s="2">
        <v>50</v>
      </c>
      <c r="L909" s="11">
        <v>42403</v>
      </c>
      <c r="M909" s="2">
        <v>2016</v>
      </c>
      <c r="N909" s="2" t="s">
        <v>517</v>
      </c>
      <c r="O909" s="2" t="s">
        <v>136</v>
      </c>
      <c r="P909" s="11">
        <v>42074</v>
      </c>
      <c r="Q909" s="9">
        <v>5.9</v>
      </c>
      <c r="R909" s="2" t="s">
        <v>249</v>
      </c>
      <c r="S909" s="22" t="s">
        <v>516</v>
      </c>
      <c r="T909" s="4" t="s">
        <v>516</v>
      </c>
      <c r="U909" s="4" t="s">
        <v>516</v>
      </c>
      <c r="V909" s="4" t="s">
        <v>516</v>
      </c>
      <c r="W909" s="2">
        <v>10</v>
      </c>
      <c r="X909" s="2" t="s">
        <v>80</v>
      </c>
      <c r="Y909" s="6" t="str">
        <f>VLOOKUP(X909,Spp!A:B,2,FALSE)</f>
        <v>Sufflamen verres</v>
      </c>
      <c r="Z909" s="7">
        <f t="shared" si="98"/>
        <v>1</v>
      </c>
      <c r="AB909" s="2">
        <v>1</v>
      </c>
      <c r="AU909" s="2">
        <f>VLOOKUP(Y909,Spp!B:C,2,FALSE)</f>
        <v>2.4899999999999999E-2</v>
      </c>
      <c r="AV909" s="2">
        <f>VLOOKUP(Y909,Spp!B:D,3,FALSE)</f>
        <v>3.0129999999999999</v>
      </c>
      <c r="AW909" s="2">
        <f t="shared" si="99"/>
        <v>10.783479913296377</v>
      </c>
      <c r="AX909" s="2">
        <f t="shared" si="100"/>
        <v>0.21566959826592755</v>
      </c>
      <c r="AY909" s="2">
        <f t="shared" si="101"/>
        <v>2.1566959826592753</v>
      </c>
      <c r="AZ909" s="2">
        <f t="shared" si="102"/>
        <v>2.1566959826592753E-3</v>
      </c>
      <c r="BA909" s="2">
        <f t="shared" si="103"/>
        <v>0.1</v>
      </c>
      <c r="BB909" s="2">
        <f t="shared" si="97"/>
        <v>0.02</v>
      </c>
      <c r="BC909" s="2">
        <f>VLOOKUP(Y909,Spp!B:H,7,FALSE)</f>
        <v>3.3</v>
      </c>
      <c r="BD909" s="5" t="str">
        <f>VLOOKUP(Y909,GFQuimbayo!B:C,2,FALSE)</f>
        <v>IN</v>
      </c>
      <c r="BE909" s="5" t="str">
        <f>VLOOKUP(BD909,GFQuimbayo!E:F,2,FALSE)</f>
        <v>Invertebrivores</v>
      </c>
      <c r="BF909" s="2" t="str">
        <f>VLOOKUP(Y909,Spp!B:L,11,FALSE)</f>
        <v>LC</v>
      </c>
    </row>
    <row r="910" spans="1:58">
      <c r="A910" s="2" t="s">
        <v>242</v>
      </c>
      <c r="B910" s="2" t="s">
        <v>41</v>
      </c>
      <c r="C910" s="2" t="s">
        <v>113</v>
      </c>
      <c r="D910" s="2" t="s">
        <v>113</v>
      </c>
      <c r="E910" s="2" t="s">
        <v>1497</v>
      </c>
      <c r="F910" s="2" t="s">
        <v>245</v>
      </c>
      <c r="G910" s="22" t="s">
        <v>1482</v>
      </c>
      <c r="H910" s="22">
        <v>1</v>
      </c>
      <c r="I910" s="2">
        <v>1</v>
      </c>
      <c r="K910" s="2">
        <v>50</v>
      </c>
      <c r="L910" s="11">
        <v>42403</v>
      </c>
      <c r="M910" s="2">
        <v>2016</v>
      </c>
      <c r="N910" s="2" t="s">
        <v>517</v>
      </c>
      <c r="O910" s="2" t="s">
        <v>136</v>
      </c>
      <c r="P910" s="11">
        <v>42074</v>
      </c>
      <c r="Q910" s="9">
        <v>5.9</v>
      </c>
      <c r="R910" s="2" t="s">
        <v>249</v>
      </c>
      <c r="S910" s="22" t="s">
        <v>516</v>
      </c>
      <c r="T910" s="4" t="s">
        <v>516</v>
      </c>
      <c r="U910" s="4" t="s">
        <v>516</v>
      </c>
      <c r="V910" s="4" t="s">
        <v>516</v>
      </c>
      <c r="W910" s="2">
        <v>10</v>
      </c>
      <c r="X910" s="2" t="s">
        <v>70</v>
      </c>
      <c r="Y910" s="6" t="str">
        <f>VLOOKUP(X910,Spp!A:B,2,FALSE)</f>
        <v>Chaetodon humeralis</v>
      </c>
      <c r="Z910" s="7">
        <f t="shared" si="98"/>
        <v>1</v>
      </c>
      <c r="AB910" s="2">
        <v>1</v>
      </c>
      <c r="AU910" s="2">
        <f>VLOOKUP(Y910,Spp!B:C,2,FALSE)</f>
        <v>2.9600000000000001E-2</v>
      </c>
      <c r="AV910" s="2">
        <f>VLOOKUP(Y910,Spp!B:D,3,FALSE)</f>
        <v>2.9895</v>
      </c>
      <c r="AW910" s="2">
        <f t="shared" si="99"/>
        <v>12.226083511842001</v>
      </c>
      <c r="AX910" s="2">
        <f t="shared" si="100"/>
        <v>0.24452167023684002</v>
      </c>
      <c r="AY910" s="2">
        <f t="shared" si="101"/>
        <v>2.4452167023684002</v>
      </c>
      <c r="AZ910" s="2">
        <f t="shared" si="102"/>
        <v>2.4452167023684E-3</v>
      </c>
      <c r="BA910" s="2">
        <f t="shared" si="103"/>
        <v>0.1</v>
      </c>
      <c r="BB910" s="2">
        <f t="shared" si="97"/>
        <v>0.02</v>
      </c>
      <c r="BC910" s="2">
        <f>VLOOKUP(Y910,Spp!B:H,7,FALSE)</f>
        <v>2.7</v>
      </c>
      <c r="BD910" s="5" t="str">
        <f>VLOOKUP(Y910,GFQuimbayo!B:C,2,FALSE)</f>
        <v>OM</v>
      </c>
      <c r="BE910" s="5" t="str">
        <f>VLOOKUP(BD910,GFQuimbayo!E:F,2,FALSE)</f>
        <v>Omnivores</v>
      </c>
      <c r="BF910" s="2" t="str">
        <f>VLOOKUP(Y910,Spp!B:L,11,FALSE)</f>
        <v>LC</v>
      </c>
    </row>
    <row r="911" spans="1:58">
      <c r="A911" s="2" t="s">
        <v>242</v>
      </c>
      <c r="B911" s="2" t="s">
        <v>41</v>
      </c>
      <c r="C911" s="2" t="s">
        <v>113</v>
      </c>
      <c r="D911" s="2" t="s">
        <v>113</v>
      </c>
      <c r="E911" s="2" t="s">
        <v>1497</v>
      </c>
      <c r="F911" s="2" t="s">
        <v>245</v>
      </c>
      <c r="G911" s="22" t="s">
        <v>1482</v>
      </c>
      <c r="H911" s="22">
        <v>1</v>
      </c>
      <c r="I911" s="2">
        <v>1</v>
      </c>
      <c r="K911" s="2">
        <v>50</v>
      </c>
      <c r="L911" s="11">
        <v>42403</v>
      </c>
      <c r="M911" s="2">
        <v>2016</v>
      </c>
      <c r="N911" s="2" t="s">
        <v>517</v>
      </c>
      <c r="O911" s="2" t="s">
        <v>136</v>
      </c>
      <c r="P911" s="11">
        <v>42074</v>
      </c>
      <c r="Q911" s="9">
        <v>5.9</v>
      </c>
      <c r="R911" s="2" t="s">
        <v>249</v>
      </c>
      <c r="S911" s="22" t="s">
        <v>516</v>
      </c>
      <c r="T911" s="4" t="s">
        <v>516</v>
      </c>
      <c r="U911" s="4" t="s">
        <v>516</v>
      </c>
      <c r="V911" s="4" t="s">
        <v>516</v>
      </c>
      <c r="W911" s="2">
        <v>10</v>
      </c>
      <c r="X911" s="2" t="s">
        <v>125</v>
      </c>
      <c r="Y911" s="6" t="str">
        <f>VLOOKUP(X911,Spp!A:B,2,FALSE)</f>
        <v>Diodon holocanthus</v>
      </c>
      <c r="Z911" s="7">
        <f t="shared" si="98"/>
        <v>1</v>
      </c>
      <c r="AB911" s="2">
        <v>1</v>
      </c>
      <c r="AU911" s="2">
        <f>VLOOKUP(Y911,Spp!B:C,2,FALSE)</f>
        <v>2.1899999999999999E-2</v>
      </c>
      <c r="AV911" s="2">
        <f>VLOOKUP(Y911,Spp!B:D,3,FALSE)</f>
        <v>3</v>
      </c>
      <c r="AW911" s="2">
        <f t="shared" si="99"/>
        <v>9.2390624999999993</v>
      </c>
      <c r="AX911" s="2">
        <f t="shared" si="100"/>
        <v>0.18478124999999998</v>
      </c>
      <c r="AY911" s="2">
        <f t="shared" si="101"/>
        <v>1.8478124999999999</v>
      </c>
      <c r="AZ911" s="2">
        <f t="shared" si="102"/>
        <v>1.8478124999999998E-3</v>
      </c>
      <c r="BA911" s="2">
        <f t="shared" si="103"/>
        <v>0.1</v>
      </c>
      <c r="BB911" s="2">
        <f t="shared" si="97"/>
        <v>0.02</v>
      </c>
      <c r="BC911" s="2">
        <f>VLOOKUP(Y911,Spp!B:H,7,FALSE)</f>
        <v>3.3</v>
      </c>
      <c r="BD911" s="5" t="str">
        <f>VLOOKUP(Y911,GFQuimbayo!B:C,2,FALSE)</f>
        <v>IN</v>
      </c>
      <c r="BE911" s="5" t="str">
        <f>VLOOKUP(BD911,GFQuimbayo!E:F,2,FALSE)</f>
        <v>Invertebrivores</v>
      </c>
      <c r="BF911" s="2" t="str">
        <f>VLOOKUP(Y911,Spp!B:L,11,FALSE)</f>
        <v>NE</v>
      </c>
    </row>
    <row r="912" spans="1:58">
      <c r="A912" s="2" t="s">
        <v>242</v>
      </c>
      <c r="B912" s="2" t="s">
        <v>41</v>
      </c>
      <c r="C912" s="2" t="s">
        <v>113</v>
      </c>
      <c r="D912" s="2" t="s">
        <v>113</v>
      </c>
      <c r="E912" s="2" t="s">
        <v>1497</v>
      </c>
      <c r="F912" s="2" t="s">
        <v>245</v>
      </c>
      <c r="G912" s="22" t="s">
        <v>1482</v>
      </c>
      <c r="H912" s="22">
        <v>1</v>
      </c>
      <c r="I912" s="2">
        <v>1</v>
      </c>
      <c r="K912" s="2">
        <v>50</v>
      </c>
      <c r="L912" s="11">
        <v>42403</v>
      </c>
      <c r="M912" s="2">
        <v>2016</v>
      </c>
      <c r="N912" s="2" t="s">
        <v>517</v>
      </c>
      <c r="O912" s="2" t="s">
        <v>136</v>
      </c>
      <c r="P912" s="11">
        <v>42074</v>
      </c>
      <c r="Q912" s="9">
        <v>5.9</v>
      </c>
      <c r="R912" s="2" t="s">
        <v>249</v>
      </c>
      <c r="S912" s="22" t="s">
        <v>516</v>
      </c>
      <c r="T912" s="4" t="s">
        <v>516</v>
      </c>
      <c r="U912" s="4" t="s">
        <v>516</v>
      </c>
      <c r="V912" s="4" t="s">
        <v>516</v>
      </c>
      <c r="W912" s="2">
        <v>10</v>
      </c>
      <c r="X912" s="2" t="s">
        <v>257</v>
      </c>
      <c r="Y912" s="6" t="str">
        <f>VLOOKUP(X912,Spp!A:B,2,FALSE)</f>
        <v>Acanthurus xanthopterus</v>
      </c>
      <c r="Z912" s="7">
        <f t="shared" si="98"/>
        <v>1</v>
      </c>
      <c r="AB912" s="2">
        <v>1</v>
      </c>
      <c r="AU912" s="2">
        <f>VLOOKUP(Y912,Spp!B:C,2,FALSE)</f>
        <v>2.673E-2</v>
      </c>
      <c r="AV912" s="2">
        <f>VLOOKUP(Y912,Spp!B:D,3,FALSE)</f>
        <v>2.9844900000000001</v>
      </c>
      <c r="AW912" s="2">
        <f t="shared" si="99"/>
        <v>10.92975806448727</v>
      </c>
      <c r="AX912" s="2">
        <f t="shared" si="100"/>
        <v>0.2185951612897454</v>
      </c>
      <c r="AY912" s="2">
        <f t="shared" si="101"/>
        <v>2.1859516128974539</v>
      </c>
      <c r="AZ912" s="2">
        <f t="shared" si="102"/>
        <v>2.1859516128974539E-3</v>
      </c>
      <c r="BA912" s="2">
        <f t="shared" si="103"/>
        <v>0.1</v>
      </c>
      <c r="BB912" s="2">
        <f t="shared" si="97"/>
        <v>0.02</v>
      </c>
      <c r="BC912" s="2">
        <f>VLOOKUP(Y912,Spp!B:H,7,FALSE)</f>
        <v>2.9</v>
      </c>
      <c r="BD912" s="5" t="str">
        <f>VLOOKUP(Y912,GFQuimbayo!B:C,2,FALSE)</f>
        <v>HD</v>
      </c>
      <c r="BE912" s="5" t="str">
        <f>VLOOKUP(BD912,GFQuimbayo!E:F,2,FALSE)</f>
        <v>Detritivores</v>
      </c>
      <c r="BF912" s="2" t="str">
        <f>VLOOKUP(Y912,Spp!B:L,11,FALSE)</f>
        <v>LC</v>
      </c>
    </row>
    <row r="913" spans="1:58">
      <c r="A913" s="2" t="s">
        <v>242</v>
      </c>
      <c r="B913" s="2" t="s">
        <v>41</v>
      </c>
      <c r="C913" s="2" t="s">
        <v>113</v>
      </c>
      <c r="D913" s="2" t="s">
        <v>113</v>
      </c>
      <c r="E913" s="2" t="s">
        <v>1497</v>
      </c>
      <c r="F913" s="2" t="s">
        <v>245</v>
      </c>
      <c r="G913" s="22" t="s">
        <v>1482</v>
      </c>
      <c r="H913" s="22">
        <v>2</v>
      </c>
      <c r="I913" s="2">
        <v>2</v>
      </c>
      <c r="K913" s="2">
        <v>50</v>
      </c>
      <c r="L913" s="11">
        <v>42403</v>
      </c>
      <c r="M913" s="2">
        <v>2016</v>
      </c>
      <c r="N913" s="2" t="s">
        <v>517</v>
      </c>
      <c r="O913" s="2" t="s">
        <v>136</v>
      </c>
      <c r="P913" s="11">
        <v>42074</v>
      </c>
      <c r="Q913" s="9">
        <v>6.4</v>
      </c>
      <c r="R913" s="2" t="s">
        <v>250</v>
      </c>
      <c r="S913" s="22" t="s">
        <v>516</v>
      </c>
      <c r="T913" s="4" t="s">
        <v>516</v>
      </c>
      <c r="U913" s="4" t="s">
        <v>516</v>
      </c>
      <c r="V913" s="4" t="s">
        <v>516</v>
      </c>
      <c r="W913" s="2">
        <v>10</v>
      </c>
      <c r="X913" s="2" t="s">
        <v>57</v>
      </c>
      <c r="Y913" s="6" t="str">
        <f>VLOOKUP(X913,Spp!A:B,2,FALSE)</f>
        <v>Serranus psittacinus</v>
      </c>
      <c r="Z913" s="7">
        <f t="shared" si="98"/>
        <v>1</v>
      </c>
      <c r="AB913" s="2">
        <v>1</v>
      </c>
      <c r="AU913" s="2">
        <f>VLOOKUP(Y913,Spp!B:C,2,FALSE)</f>
        <v>1.9300000000000001E-2</v>
      </c>
      <c r="AV913" s="2">
        <f>VLOOKUP(Y913,Spp!B:D,3,FALSE)</f>
        <v>2.8511000000000002</v>
      </c>
      <c r="AW913" s="2">
        <f t="shared" si="99"/>
        <v>6.0317658911086447</v>
      </c>
      <c r="AX913" s="2">
        <f t="shared" si="100"/>
        <v>0.12063531782217289</v>
      </c>
      <c r="AY913" s="2">
        <f t="shared" si="101"/>
        <v>1.2063531782217289</v>
      </c>
      <c r="AZ913" s="2">
        <f t="shared" si="102"/>
        <v>1.2063531782217289E-3</v>
      </c>
      <c r="BA913" s="2">
        <f t="shared" si="103"/>
        <v>0.1</v>
      </c>
      <c r="BB913" s="2">
        <f t="shared" si="97"/>
        <v>0.02</v>
      </c>
      <c r="BC913" s="2">
        <f>VLOOKUP(Y913,Spp!B:H,7,FALSE)</f>
        <v>3.6</v>
      </c>
      <c r="BD913" s="5" t="str">
        <f>VLOOKUP(Y913,GFQuimbayo!B:C,2,FALSE)</f>
        <v>PS</v>
      </c>
      <c r="BE913" s="5" t="str">
        <f>VLOOKUP(BD913,GFQuimbayo!E:F,2,FALSE)</f>
        <v>Piscivores</v>
      </c>
      <c r="BF913" s="2" t="str">
        <f>VLOOKUP(Y913,Spp!B:L,11,FALSE)</f>
        <v>LC</v>
      </c>
    </row>
    <row r="914" spans="1:58">
      <c r="A914" s="2" t="s">
        <v>242</v>
      </c>
      <c r="B914" s="2" t="s">
        <v>41</v>
      </c>
      <c r="C914" s="2" t="s">
        <v>113</v>
      </c>
      <c r="D914" s="2" t="s">
        <v>113</v>
      </c>
      <c r="E914" s="2" t="s">
        <v>1497</v>
      </c>
      <c r="F914" s="2" t="s">
        <v>245</v>
      </c>
      <c r="G914" s="22" t="s">
        <v>1482</v>
      </c>
      <c r="H914" s="22">
        <v>2</v>
      </c>
      <c r="I914" s="2">
        <v>2</v>
      </c>
      <c r="K914" s="2">
        <v>50</v>
      </c>
      <c r="L914" s="11">
        <v>42403</v>
      </c>
      <c r="M914" s="2">
        <v>2016</v>
      </c>
      <c r="N914" s="2" t="s">
        <v>517</v>
      </c>
      <c r="O914" s="2" t="s">
        <v>136</v>
      </c>
      <c r="P914" s="11">
        <v>42074</v>
      </c>
      <c r="Q914" s="9">
        <v>6.4</v>
      </c>
      <c r="R914" s="2" t="s">
        <v>250</v>
      </c>
      <c r="S914" s="22" t="s">
        <v>516</v>
      </c>
      <c r="T914" s="4" t="s">
        <v>516</v>
      </c>
      <c r="U914" s="4" t="s">
        <v>516</v>
      </c>
      <c r="V914" s="4" t="s">
        <v>516</v>
      </c>
      <c r="W914" s="2">
        <v>10</v>
      </c>
      <c r="X914" s="2" t="s">
        <v>266</v>
      </c>
      <c r="Y914" s="6" t="str">
        <f>VLOOKUP(X914,Spp!A:B,2,FALSE)</f>
        <v>Halichoeres dispilus</v>
      </c>
      <c r="Z914" s="7">
        <f t="shared" si="98"/>
        <v>1</v>
      </c>
      <c r="AB914" s="2">
        <v>1</v>
      </c>
      <c r="AU914" s="2">
        <f>VLOOKUP(Y914,Spp!B:C,2,FALSE)</f>
        <v>1.26E-2</v>
      </c>
      <c r="AV914" s="2">
        <f>VLOOKUP(Y914,Spp!B:D,3,FALSE)</f>
        <v>3.0672999999999999</v>
      </c>
      <c r="AW914" s="2">
        <f t="shared" si="99"/>
        <v>6.0875978967715536</v>
      </c>
      <c r="AX914" s="2">
        <f t="shared" si="100"/>
        <v>0.12175195793543107</v>
      </c>
      <c r="AY914" s="2">
        <f t="shared" si="101"/>
        <v>1.2175195793543108</v>
      </c>
      <c r="AZ914" s="2">
        <f t="shared" si="102"/>
        <v>1.2175195793543109E-3</v>
      </c>
      <c r="BA914" s="2">
        <f t="shared" si="103"/>
        <v>0.1</v>
      </c>
      <c r="BB914" s="2">
        <f t="shared" si="97"/>
        <v>0.02</v>
      </c>
      <c r="BC914" s="2">
        <f>VLOOKUP(Y914,Spp!B:H,7,FALSE)</f>
        <v>3.9</v>
      </c>
      <c r="BD914" s="5" t="str">
        <f>VLOOKUP(Y914,GFQuimbayo!B:C,2,FALSE)</f>
        <v>IN</v>
      </c>
      <c r="BE914" s="5" t="str">
        <f>VLOOKUP(BD914,GFQuimbayo!E:F,2,FALSE)</f>
        <v>Invertebrivores</v>
      </c>
      <c r="BF914" s="2" t="str">
        <f>VLOOKUP(Y914,Spp!B:L,11,FALSE)</f>
        <v>LC</v>
      </c>
    </row>
    <row r="915" spans="1:58">
      <c r="A915" s="2" t="s">
        <v>242</v>
      </c>
      <c r="B915" s="2" t="s">
        <v>41</v>
      </c>
      <c r="C915" s="2" t="s">
        <v>113</v>
      </c>
      <c r="D915" s="2" t="s">
        <v>113</v>
      </c>
      <c r="E915" s="2" t="s">
        <v>1497</v>
      </c>
      <c r="F915" s="2" t="s">
        <v>245</v>
      </c>
      <c r="G915" s="22" t="s">
        <v>1482</v>
      </c>
      <c r="H915" s="22">
        <v>2</v>
      </c>
      <c r="I915" s="2">
        <v>2</v>
      </c>
      <c r="K915" s="2">
        <v>50</v>
      </c>
      <c r="L915" s="11">
        <v>42403</v>
      </c>
      <c r="M915" s="2">
        <v>2016</v>
      </c>
      <c r="N915" s="2" t="s">
        <v>517</v>
      </c>
      <c r="O915" s="2" t="s">
        <v>136</v>
      </c>
      <c r="P915" s="11">
        <v>42074</v>
      </c>
      <c r="Q915" s="9">
        <v>6.4</v>
      </c>
      <c r="R915" s="2" t="s">
        <v>250</v>
      </c>
      <c r="S915" s="22" t="s">
        <v>516</v>
      </c>
      <c r="T915" s="4" t="s">
        <v>516</v>
      </c>
      <c r="U915" s="4" t="s">
        <v>516</v>
      </c>
      <c r="V915" s="4" t="s">
        <v>516</v>
      </c>
      <c r="W915" s="2">
        <v>10</v>
      </c>
      <c r="X915" s="2" t="s">
        <v>125</v>
      </c>
      <c r="Y915" s="6" t="str">
        <f>VLOOKUP(X915,Spp!A:B,2,FALSE)</f>
        <v>Diodon holocanthus</v>
      </c>
      <c r="Z915" s="7">
        <f t="shared" si="98"/>
        <v>1</v>
      </c>
      <c r="AC915" s="2">
        <v>1</v>
      </c>
      <c r="AU915" s="2">
        <f>VLOOKUP(Y915,Spp!B:C,2,FALSE)</f>
        <v>2.1899999999999999E-2</v>
      </c>
      <c r="AV915" s="2">
        <f>VLOOKUP(Y915,Spp!B:D,3,FALSE)</f>
        <v>3</v>
      </c>
      <c r="AW915" s="2">
        <f t="shared" si="99"/>
        <v>42.7734375</v>
      </c>
      <c r="AX915" s="2">
        <f t="shared" si="100"/>
        <v>0.85546875</v>
      </c>
      <c r="AY915" s="2">
        <f t="shared" si="101"/>
        <v>8.5546875</v>
      </c>
      <c r="AZ915" s="2">
        <f t="shared" si="102"/>
        <v>8.5546874999999998E-3</v>
      </c>
      <c r="BA915" s="2">
        <f t="shared" si="103"/>
        <v>0.1</v>
      </c>
      <c r="BB915" s="2">
        <f t="shared" si="97"/>
        <v>0.02</v>
      </c>
      <c r="BC915" s="2">
        <f>VLOOKUP(Y915,Spp!B:H,7,FALSE)</f>
        <v>3.3</v>
      </c>
      <c r="BD915" s="5" t="str">
        <f>VLOOKUP(Y915,GFQuimbayo!B:C,2,FALSE)</f>
        <v>IN</v>
      </c>
      <c r="BE915" s="5" t="str">
        <f>VLOOKUP(BD915,GFQuimbayo!E:F,2,FALSE)</f>
        <v>Invertebrivores</v>
      </c>
      <c r="BF915" s="2" t="str">
        <f>VLOOKUP(Y915,Spp!B:L,11,FALSE)</f>
        <v>NE</v>
      </c>
    </row>
    <row r="916" spans="1:58">
      <c r="A916" s="2" t="s">
        <v>242</v>
      </c>
      <c r="B916" s="2" t="s">
        <v>41</v>
      </c>
      <c r="C916" s="2" t="s">
        <v>113</v>
      </c>
      <c r="D916" s="2" t="s">
        <v>113</v>
      </c>
      <c r="E916" s="2" t="s">
        <v>1497</v>
      </c>
      <c r="F916" s="2" t="s">
        <v>245</v>
      </c>
      <c r="G916" s="22" t="s">
        <v>1482</v>
      </c>
      <c r="H916" s="22">
        <v>3</v>
      </c>
      <c r="I916" s="2">
        <v>3</v>
      </c>
      <c r="K916" s="2">
        <v>50</v>
      </c>
      <c r="L916" s="11">
        <v>42403</v>
      </c>
      <c r="M916" s="2">
        <v>2016</v>
      </c>
      <c r="N916" s="2" t="s">
        <v>517</v>
      </c>
      <c r="O916" s="2" t="s">
        <v>136</v>
      </c>
      <c r="P916" s="11">
        <v>42074</v>
      </c>
      <c r="Q916" s="9">
        <v>6.5</v>
      </c>
      <c r="R916" s="2" t="s">
        <v>250</v>
      </c>
      <c r="S916" s="22" t="s">
        <v>516</v>
      </c>
      <c r="T916" s="4" t="s">
        <v>516</v>
      </c>
      <c r="U916" s="4" t="s">
        <v>516</v>
      </c>
      <c r="V916" s="4" t="s">
        <v>516</v>
      </c>
      <c r="W916" s="2">
        <v>10</v>
      </c>
      <c r="X916" s="2" t="s">
        <v>125</v>
      </c>
      <c r="Y916" s="6" t="str">
        <f>VLOOKUP(X916,Spp!A:B,2,FALSE)</f>
        <v>Diodon holocanthus</v>
      </c>
      <c r="Z916" s="7">
        <f t="shared" si="98"/>
        <v>3</v>
      </c>
      <c r="AB916" s="2">
        <v>3</v>
      </c>
      <c r="AU916" s="2">
        <f>VLOOKUP(Y916,Spp!B:C,2,FALSE)</f>
        <v>2.1899999999999999E-2</v>
      </c>
      <c r="AV916" s="2">
        <f>VLOOKUP(Y916,Spp!B:D,3,FALSE)</f>
        <v>3</v>
      </c>
      <c r="AW916" s="2">
        <f t="shared" si="99"/>
        <v>27.717187499999998</v>
      </c>
      <c r="AX916" s="2">
        <f t="shared" si="100"/>
        <v>0.55434374999999991</v>
      </c>
      <c r="AY916" s="2">
        <f t="shared" si="101"/>
        <v>5.5434374999999996</v>
      </c>
      <c r="AZ916" s="2">
        <f t="shared" si="102"/>
        <v>5.5434374999999998E-3</v>
      </c>
      <c r="BA916" s="2">
        <f t="shared" si="103"/>
        <v>0.3</v>
      </c>
      <c r="BB916" s="2">
        <f t="shared" si="97"/>
        <v>0.06</v>
      </c>
      <c r="BC916" s="2">
        <f>VLOOKUP(Y916,Spp!B:H,7,FALSE)</f>
        <v>3.3</v>
      </c>
      <c r="BD916" s="5" t="str">
        <f>VLOOKUP(Y916,GFQuimbayo!B:C,2,FALSE)</f>
        <v>IN</v>
      </c>
      <c r="BE916" s="5" t="str">
        <f>VLOOKUP(BD916,GFQuimbayo!E:F,2,FALSE)</f>
        <v>Invertebrivores</v>
      </c>
      <c r="BF916" s="2" t="str">
        <f>VLOOKUP(Y916,Spp!B:L,11,FALSE)</f>
        <v>NE</v>
      </c>
    </row>
    <row r="917" spans="1:58">
      <c r="A917" s="2" t="s">
        <v>242</v>
      </c>
      <c r="B917" s="2" t="s">
        <v>41</v>
      </c>
      <c r="C917" s="2" t="s">
        <v>113</v>
      </c>
      <c r="D917" s="2" t="s">
        <v>113</v>
      </c>
      <c r="E917" s="2" t="s">
        <v>1497</v>
      </c>
      <c r="F917" s="2" t="s">
        <v>245</v>
      </c>
      <c r="G917" s="22" t="s">
        <v>1482</v>
      </c>
      <c r="H917" s="22">
        <v>3</v>
      </c>
      <c r="I917" s="2">
        <v>3</v>
      </c>
      <c r="K917" s="2">
        <v>50</v>
      </c>
      <c r="L917" s="11">
        <v>42403</v>
      </c>
      <c r="M917" s="2">
        <v>2016</v>
      </c>
      <c r="N917" s="2" t="s">
        <v>517</v>
      </c>
      <c r="O917" s="2" t="s">
        <v>136</v>
      </c>
      <c r="P917" s="11">
        <v>42074</v>
      </c>
      <c r="Q917" s="9">
        <v>6.5</v>
      </c>
      <c r="R917" s="2" t="s">
        <v>250</v>
      </c>
      <c r="S917" s="22" t="s">
        <v>516</v>
      </c>
      <c r="T917" s="4" t="s">
        <v>516</v>
      </c>
      <c r="U917" s="4" t="s">
        <v>516</v>
      </c>
      <c r="V917" s="4" t="s">
        <v>516</v>
      </c>
      <c r="W917" s="2">
        <v>10</v>
      </c>
      <c r="X917" s="2" t="s">
        <v>266</v>
      </c>
      <c r="Y917" s="6" t="str">
        <f>VLOOKUP(X917,Spp!A:B,2,FALSE)</f>
        <v>Halichoeres dispilus</v>
      </c>
      <c r="Z917" s="7">
        <f t="shared" si="98"/>
        <v>1</v>
      </c>
      <c r="AB917" s="2">
        <v>1</v>
      </c>
      <c r="AU917" s="2">
        <f>VLOOKUP(Y917,Spp!B:C,2,FALSE)</f>
        <v>1.26E-2</v>
      </c>
      <c r="AV917" s="2">
        <f>VLOOKUP(Y917,Spp!B:D,3,FALSE)</f>
        <v>3.0672999999999999</v>
      </c>
      <c r="AW917" s="2">
        <f t="shared" si="99"/>
        <v>6.0875978967715536</v>
      </c>
      <c r="AX917" s="2">
        <f t="shared" si="100"/>
        <v>0.12175195793543107</v>
      </c>
      <c r="AY917" s="2">
        <f t="shared" si="101"/>
        <v>1.2175195793543108</v>
      </c>
      <c r="AZ917" s="2">
        <f t="shared" si="102"/>
        <v>1.2175195793543109E-3</v>
      </c>
      <c r="BA917" s="2">
        <f t="shared" si="103"/>
        <v>0.1</v>
      </c>
      <c r="BB917" s="2">
        <f t="shared" si="97"/>
        <v>0.02</v>
      </c>
      <c r="BC917" s="2">
        <f>VLOOKUP(Y917,Spp!B:H,7,FALSE)</f>
        <v>3.9</v>
      </c>
      <c r="BD917" s="5" t="str">
        <f>VLOOKUP(Y917,GFQuimbayo!B:C,2,FALSE)</f>
        <v>IN</v>
      </c>
      <c r="BE917" s="5" t="str">
        <f>VLOOKUP(BD917,GFQuimbayo!E:F,2,FALSE)</f>
        <v>Invertebrivores</v>
      </c>
      <c r="BF917" s="2" t="str">
        <f>VLOOKUP(Y917,Spp!B:L,11,FALSE)</f>
        <v>LC</v>
      </c>
    </row>
    <row r="918" spans="1:58">
      <c r="A918" s="2" t="s">
        <v>40</v>
      </c>
      <c r="B918" s="2" t="s">
        <v>41</v>
      </c>
      <c r="C918" s="2" t="s">
        <v>42</v>
      </c>
      <c r="D918" s="2" t="s">
        <v>42</v>
      </c>
      <c r="E918" s="2" t="s">
        <v>1483</v>
      </c>
      <c r="F918" s="2" t="s">
        <v>245</v>
      </c>
      <c r="G918" s="22" t="s">
        <v>1482</v>
      </c>
      <c r="H918" s="22">
        <v>1</v>
      </c>
      <c r="I918" s="2">
        <v>1</v>
      </c>
      <c r="K918" s="2">
        <v>50</v>
      </c>
      <c r="L918" s="11">
        <v>42486</v>
      </c>
      <c r="M918" s="2">
        <v>2016</v>
      </c>
      <c r="N918" s="2" t="s">
        <v>517</v>
      </c>
      <c r="O918" s="2" t="s">
        <v>136</v>
      </c>
      <c r="P918" s="11">
        <v>42496</v>
      </c>
      <c r="Q918" s="9">
        <v>4</v>
      </c>
      <c r="R918" s="2" t="s">
        <v>249</v>
      </c>
      <c r="S918" s="22" t="s">
        <v>516</v>
      </c>
      <c r="T918" s="4" t="s">
        <v>516</v>
      </c>
      <c r="U918" s="4" t="s">
        <v>516</v>
      </c>
      <c r="V918" s="4" t="s">
        <v>516</v>
      </c>
      <c r="W918" s="2">
        <v>10</v>
      </c>
      <c r="X918" s="2" t="s">
        <v>107</v>
      </c>
      <c r="Y918" s="6" t="str">
        <f>VLOOKUP(X918,Spp!A:B,2,FALSE)</f>
        <v>Thalassoma lucasanum</v>
      </c>
      <c r="Z918" s="7">
        <f t="shared" si="98"/>
        <v>33</v>
      </c>
      <c r="AB918" s="2">
        <v>33</v>
      </c>
      <c r="AU918" s="2">
        <f>VLOOKUP(Y918,Spp!B:C,2,FALSE)</f>
        <v>1.261E-2</v>
      </c>
      <c r="AV918" s="2">
        <f>VLOOKUP(Y918,Spp!B:D,3,FALSE)</f>
        <v>2.8782999999999999</v>
      </c>
      <c r="AW918" s="2">
        <f t="shared" si="99"/>
        <v>137.3782123821637</v>
      </c>
      <c r="AX918" s="2">
        <f t="shared" si="100"/>
        <v>2.747564247643274</v>
      </c>
      <c r="AY918" s="2">
        <f t="shared" si="101"/>
        <v>27.475642476432739</v>
      </c>
      <c r="AZ918" s="2">
        <f t="shared" si="102"/>
        <v>2.7475642476432739E-2</v>
      </c>
      <c r="BA918" s="2">
        <f t="shared" si="103"/>
        <v>3.3</v>
      </c>
      <c r="BB918" s="2">
        <f t="shared" si="97"/>
        <v>0.66</v>
      </c>
      <c r="BC918" s="2">
        <f>VLOOKUP(Y918,Spp!B:H,7,FALSE)</f>
        <v>3.5</v>
      </c>
      <c r="BD918" s="5" t="str">
        <f>VLOOKUP(Y918,GFQuimbayo!B:C,2,FALSE)</f>
        <v>IN</v>
      </c>
      <c r="BE918" s="5" t="str">
        <f>VLOOKUP(BD918,GFQuimbayo!E:F,2,FALSE)</f>
        <v>Invertebrivores</v>
      </c>
      <c r="BF918" s="2" t="str">
        <f>VLOOKUP(Y918,Spp!B:L,11,FALSE)</f>
        <v>LC</v>
      </c>
    </row>
    <row r="919" spans="1:58">
      <c r="A919" s="2" t="s">
        <v>40</v>
      </c>
      <c r="B919" s="2" t="s">
        <v>41</v>
      </c>
      <c r="C919" s="2" t="s">
        <v>42</v>
      </c>
      <c r="D919" s="2" t="s">
        <v>42</v>
      </c>
      <c r="E919" s="2" t="s">
        <v>1483</v>
      </c>
      <c r="F919" s="2" t="s">
        <v>245</v>
      </c>
      <c r="G919" s="22" t="s">
        <v>1482</v>
      </c>
      <c r="H919" s="22">
        <v>1</v>
      </c>
      <c r="I919" s="2">
        <v>1</v>
      </c>
      <c r="K919" s="2">
        <v>50</v>
      </c>
      <c r="L919" s="11">
        <v>42486</v>
      </c>
      <c r="M919" s="2">
        <v>2016</v>
      </c>
      <c r="N919" s="2" t="s">
        <v>517</v>
      </c>
      <c r="O919" s="2" t="s">
        <v>136</v>
      </c>
      <c r="P919" s="11">
        <v>42496</v>
      </c>
      <c r="Q919" s="9">
        <v>4</v>
      </c>
      <c r="R919" s="2" t="s">
        <v>249</v>
      </c>
      <c r="S919" s="22" t="s">
        <v>516</v>
      </c>
      <c r="T919" s="4" t="s">
        <v>516</v>
      </c>
      <c r="U919" s="4" t="s">
        <v>516</v>
      </c>
      <c r="V919" s="4" t="s">
        <v>516</v>
      </c>
      <c r="W919" s="2">
        <v>10</v>
      </c>
      <c r="X919" s="2" t="s">
        <v>99</v>
      </c>
      <c r="Y919" s="6" t="str">
        <f>VLOOKUP(X919,Spp!A:B,2,FALSE)</f>
        <v>Abudefduf troschelii</v>
      </c>
      <c r="Z919" s="7">
        <f t="shared" si="98"/>
        <v>6</v>
      </c>
      <c r="AB919" s="2">
        <v>6</v>
      </c>
      <c r="AU919" s="2">
        <f>VLOOKUP(Y919,Spp!B:C,2,FALSE)</f>
        <v>1.6E-2</v>
      </c>
      <c r="AV919" s="2">
        <f>VLOOKUP(Y919,Spp!B:D,3,FALSE)</f>
        <v>3.0516000000000001</v>
      </c>
      <c r="AW919" s="2">
        <f t="shared" si="99"/>
        <v>44.937425156261014</v>
      </c>
      <c r="AX919" s="2">
        <f t="shared" si="100"/>
        <v>0.89874850312522025</v>
      </c>
      <c r="AY919" s="2">
        <f t="shared" si="101"/>
        <v>8.9874850312522021</v>
      </c>
      <c r="AZ919" s="2">
        <f t="shared" si="102"/>
        <v>8.9874850312522021E-3</v>
      </c>
      <c r="BA919" s="2">
        <f t="shared" si="103"/>
        <v>0.6</v>
      </c>
      <c r="BB919" s="2">
        <f t="shared" si="97"/>
        <v>0.12</v>
      </c>
      <c r="BC919" s="2">
        <f>VLOOKUP(Y919,Spp!B:H,7,FALSE)</f>
        <v>3</v>
      </c>
      <c r="BD919" s="5" t="str">
        <f>VLOOKUP(Y919,GFQuimbayo!B:C,2,FALSE)</f>
        <v>PK</v>
      </c>
      <c r="BE919" s="5" t="str">
        <f>VLOOKUP(BD919,GFQuimbayo!E:F,2,FALSE)</f>
        <v>Planktivores</v>
      </c>
      <c r="BF919" s="2" t="str">
        <f>VLOOKUP(Y919,Spp!B:L,11,FALSE)</f>
        <v>LC</v>
      </c>
    </row>
    <row r="920" spans="1:58">
      <c r="A920" s="2" t="s">
        <v>40</v>
      </c>
      <c r="B920" s="2" t="s">
        <v>41</v>
      </c>
      <c r="C920" s="2" t="s">
        <v>42</v>
      </c>
      <c r="D920" s="2" t="s">
        <v>42</v>
      </c>
      <c r="E920" s="2" t="s">
        <v>1483</v>
      </c>
      <c r="F920" s="2" t="s">
        <v>245</v>
      </c>
      <c r="G920" s="22" t="s">
        <v>1482</v>
      </c>
      <c r="H920" s="22">
        <v>1</v>
      </c>
      <c r="I920" s="2">
        <v>1</v>
      </c>
      <c r="K920" s="2">
        <v>50</v>
      </c>
      <c r="L920" s="11">
        <v>42486</v>
      </c>
      <c r="M920" s="2">
        <v>2016</v>
      </c>
      <c r="N920" s="2" t="s">
        <v>517</v>
      </c>
      <c r="O920" s="2" t="s">
        <v>136</v>
      </c>
      <c r="P920" s="11">
        <v>42496</v>
      </c>
      <c r="Q920" s="9">
        <v>4</v>
      </c>
      <c r="R920" s="2" t="s">
        <v>249</v>
      </c>
      <c r="S920" s="22" t="s">
        <v>516</v>
      </c>
      <c r="T920" s="4" t="s">
        <v>516</v>
      </c>
      <c r="U920" s="4" t="s">
        <v>516</v>
      </c>
      <c r="V920" s="4" t="s">
        <v>516</v>
      </c>
      <c r="W920" s="2">
        <v>10</v>
      </c>
      <c r="X920" s="2" t="s">
        <v>87</v>
      </c>
      <c r="Y920" s="6" t="str">
        <f>VLOOKUP(X920,Spp!A:B,2,FALSE)</f>
        <v>Stegastes acapulcoensis</v>
      </c>
      <c r="Z920" s="7">
        <f t="shared" si="98"/>
        <v>8</v>
      </c>
      <c r="AC920" s="2">
        <v>8</v>
      </c>
      <c r="AU920" s="2">
        <f>VLOOKUP(Y920,Spp!B:C,2,FALSE)</f>
        <v>3.49E-2</v>
      </c>
      <c r="AV920" s="2">
        <f>VLOOKUP(Y920,Spp!B:D,3,FALSE)</f>
        <v>2.9108999999999998</v>
      </c>
      <c r="AW920" s="2">
        <f t="shared" si="99"/>
        <v>435.42240357070102</v>
      </c>
      <c r="AX920" s="2">
        <f t="shared" si="100"/>
        <v>8.7084480714140202</v>
      </c>
      <c r="AY920" s="2">
        <f t="shared" si="101"/>
        <v>87.084480714140199</v>
      </c>
      <c r="AZ920" s="2">
        <f t="shared" si="102"/>
        <v>8.7084480714140197E-2</v>
      </c>
      <c r="BA920" s="2">
        <f t="shared" si="103"/>
        <v>0.8</v>
      </c>
      <c r="BB920" s="2">
        <f t="shared" si="97"/>
        <v>0.16</v>
      </c>
      <c r="BC920" s="2">
        <f>VLOOKUP(Y920,Spp!B:H,7,FALSE)</f>
        <v>2</v>
      </c>
      <c r="BD920" s="5" t="str">
        <f>VLOOKUP(Y920,GFQuimbayo!B:C,2,FALSE)</f>
        <v>HD</v>
      </c>
      <c r="BE920" s="5" t="str">
        <f>VLOOKUP(BD920,GFQuimbayo!E:F,2,FALSE)</f>
        <v>Detritivores</v>
      </c>
      <c r="BF920" s="2" t="str">
        <f>VLOOKUP(Y920,Spp!B:L,11,FALSE)</f>
        <v>LC</v>
      </c>
    </row>
    <row r="921" spans="1:58">
      <c r="A921" s="2" t="s">
        <v>40</v>
      </c>
      <c r="B921" s="2" t="s">
        <v>41</v>
      </c>
      <c r="C921" s="2" t="s">
        <v>42</v>
      </c>
      <c r="D921" s="2" t="s">
        <v>42</v>
      </c>
      <c r="E921" s="2" t="s">
        <v>1483</v>
      </c>
      <c r="F921" s="2" t="s">
        <v>245</v>
      </c>
      <c r="G921" s="22" t="s">
        <v>1482</v>
      </c>
      <c r="H921" s="22">
        <v>1</v>
      </c>
      <c r="I921" s="2">
        <v>1</v>
      </c>
      <c r="K921" s="2">
        <v>50</v>
      </c>
      <c r="L921" s="11">
        <v>42486</v>
      </c>
      <c r="M921" s="2">
        <v>2016</v>
      </c>
      <c r="N921" s="2" t="s">
        <v>517</v>
      </c>
      <c r="O921" s="2" t="s">
        <v>136</v>
      </c>
      <c r="P921" s="11">
        <v>42496</v>
      </c>
      <c r="Q921" s="9">
        <v>4</v>
      </c>
      <c r="R921" s="2" t="s">
        <v>249</v>
      </c>
      <c r="S921" s="22" t="s">
        <v>516</v>
      </c>
      <c r="T921" s="4" t="s">
        <v>516</v>
      </c>
      <c r="U921" s="4" t="s">
        <v>516</v>
      </c>
      <c r="V921" s="4" t="s">
        <v>516</v>
      </c>
      <c r="W921" s="2">
        <v>10</v>
      </c>
      <c r="X921" s="2" t="s">
        <v>72</v>
      </c>
      <c r="Y921" s="6" t="str">
        <f>VLOOKUP(X921,Spp!A:B,2,FALSE)</f>
        <v>Scarus ghobban</v>
      </c>
      <c r="Z921" s="7">
        <f t="shared" si="98"/>
        <v>4</v>
      </c>
      <c r="AB921" s="2">
        <v>4</v>
      </c>
      <c r="AU921" s="2">
        <f>VLOOKUP(Y921,Spp!B:C,2,FALSE)</f>
        <v>2.3300000000000001E-2</v>
      </c>
      <c r="AV921" s="2">
        <f>VLOOKUP(Y921,Spp!B:D,3,FALSE)</f>
        <v>2.919</v>
      </c>
      <c r="AW921" s="2">
        <f t="shared" si="99"/>
        <v>33.397944616878576</v>
      </c>
      <c r="AX921" s="2">
        <f t="shared" si="100"/>
        <v>0.66795889233757155</v>
      </c>
      <c r="AY921" s="2">
        <f t="shared" si="101"/>
        <v>6.6795889233757153</v>
      </c>
      <c r="AZ921" s="2">
        <f t="shared" si="102"/>
        <v>6.6795889233757155E-3</v>
      </c>
      <c r="BA921" s="2">
        <f t="shared" si="103"/>
        <v>0.4</v>
      </c>
      <c r="BB921" s="2">
        <f t="shared" si="97"/>
        <v>0.08</v>
      </c>
      <c r="BC921" s="2">
        <f>VLOOKUP(Y921,Spp!B:H,7,FALSE)</f>
        <v>2</v>
      </c>
      <c r="BD921" s="5" t="str">
        <f>VLOOKUP(Y921,GFQuimbayo!B:C,2,FALSE)</f>
        <v>HM</v>
      </c>
      <c r="BE921" s="5" t="str">
        <f>VLOOKUP(BD921,GFQuimbayo!E:F,2,FALSE)</f>
        <v>Macroalgae feeders</v>
      </c>
      <c r="BF921" s="2" t="str">
        <f>VLOOKUP(Y921,Spp!B:L,11,FALSE)</f>
        <v>LC</v>
      </c>
    </row>
    <row r="922" spans="1:58">
      <c r="A922" s="2" t="s">
        <v>40</v>
      </c>
      <c r="B922" s="2" t="s">
        <v>41</v>
      </c>
      <c r="C922" s="2" t="s">
        <v>42</v>
      </c>
      <c r="D922" s="2" t="s">
        <v>42</v>
      </c>
      <c r="E922" s="2" t="s">
        <v>1483</v>
      </c>
      <c r="F922" s="2" t="s">
        <v>245</v>
      </c>
      <c r="G922" s="22" t="s">
        <v>1482</v>
      </c>
      <c r="H922" s="22">
        <v>1</v>
      </c>
      <c r="I922" s="2">
        <v>1</v>
      </c>
      <c r="K922" s="2">
        <v>50</v>
      </c>
      <c r="L922" s="11">
        <v>42486</v>
      </c>
      <c r="M922" s="2">
        <v>2016</v>
      </c>
      <c r="N922" s="2" t="s">
        <v>517</v>
      </c>
      <c r="O922" s="2" t="s">
        <v>136</v>
      </c>
      <c r="P922" s="11">
        <v>42496</v>
      </c>
      <c r="Q922" s="9">
        <v>4</v>
      </c>
      <c r="R922" s="2" t="s">
        <v>249</v>
      </c>
      <c r="S922" s="22" t="s">
        <v>516</v>
      </c>
      <c r="T922" s="4" t="s">
        <v>516</v>
      </c>
      <c r="U922" s="4" t="s">
        <v>516</v>
      </c>
      <c r="V922" s="4" t="s">
        <v>516</v>
      </c>
      <c r="W922" s="2">
        <v>10</v>
      </c>
      <c r="X922" s="2" t="s">
        <v>80</v>
      </c>
      <c r="Y922" s="6" t="str">
        <f>VLOOKUP(X922,Spp!A:B,2,FALSE)</f>
        <v>Sufflamen verres</v>
      </c>
      <c r="Z922" s="7">
        <f t="shared" si="98"/>
        <v>3</v>
      </c>
      <c r="AC922" s="2">
        <v>1</v>
      </c>
      <c r="AD922" s="2">
        <v>1</v>
      </c>
      <c r="AE922" s="2">
        <v>1</v>
      </c>
      <c r="AU922" s="2">
        <f>VLOOKUP(Y922,Spp!B:C,2,FALSE)</f>
        <v>2.4899999999999999E-2</v>
      </c>
      <c r="AV922" s="2">
        <f>VLOOKUP(Y922,Spp!B:D,3,FALSE)</f>
        <v>3.0129999999999999</v>
      </c>
      <c r="AW922" s="2">
        <f t="shared" si="99"/>
        <v>594.45195663758568</v>
      </c>
      <c r="AX922" s="2">
        <f t="shared" si="100"/>
        <v>11.889039132751714</v>
      </c>
      <c r="AY922" s="2">
        <f t="shared" si="101"/>
        <v>118.89039132751714</v>
      </c>
      <c r="AZ922" s="2">
        <f t="shared" si="102"/>
        <v>0.11889039132751714</v>
      </c>
      <c r="BA922" s="2">
        <f t="shared" si="103"/>
        <v>0.3</v>
      </c>
      <c r="BB922" s="2">
        <f t="shared" ref="BB922:BB985" si="104">Z922/K922</f>
        <v>0.06</v>
      </c>
      <c r="BC922" s="2">
        <f>VLOOKUP(Y922,Spp!B:H,7,FALSE)</f>
        <v>3.3</v>
      </c>
      <c r="BD922" s="5" t="str">
        <f>VLOOKUP(Y922,GFQuimbayo!B:C,2,FALSE)</f>
        <v>IN</v>
      </c>
      <c r="BE922" s="5" t="str">
        <f>VLOOKUP(BD922,GFQuimbayo!E:F,2,FALSE)</f>
        <v>Invertebrivores</v>
      </c>
      <c r="BF922" s="2" t="str">
        <f>VLOOKUP(Y922,Spp!B:L,11,FALSE)</f>
        <v>LC</v>
      </c>
    </row>
    <row r="923" spans="1:58">
      <c r="A923" s="2" t="s">
        <v>40</v>
      </c>
      <c r="B923" s="2" t="s">
        <v>41</v>
      </c>
      <c r="C923" s="2" t="s">
        <v>42</v>
      </c>
      <c r="D923" s="2" t="s">
        <v>42</v>
      </c>
      <c r="E923" s="2" t="s">
        <v>1483</v>
      </c>
      <c r="F923" s="2" t="s">
        <v>245</v>
      </c>
      <c r="G923" s="22" t="s">
        <v>1482</v>
      </c>
      <c r="H923" s="22">
        <v>1</v>
      </c>
      <c r="I923" s="2">
        <v>1</v>
      </c>
      <c r="K923" s="2">
        <v>50</v>
      </c>
      <c r="L923" s="11">
        <v>42486</v>
      </c>
      <c r="M923" s="2">
        <v>2016</v>
      </c>
      <c r="N923" s="2" t="s">
        <v>517</v>
      </c>
      <c r="O923" s="2" t="s">
        <v>136</v>
      </c>
      <c r="P923" s="11">
        <v>42496</v>
      </c>
      <c r="Q923" s="9">
        <v>4</v>
      </c>
      <c r="R923" s="2" t="s">
        <v>249</v>
      </c>
      <c r="S923" s="22" t="s">
        <v>516</v>
      </c>
      <c r="T923" s="4" t="s">
        <v>516</v>
      </c>
      <c r="U923" s="4" t="s">
        <v>516</v>
      </c>
      <c r="V923" s="4" t="s">
        <v>516</v>
      </c>
      <c r="W923" s="2">
        <v>10</v>
      </c>
      <c r="X923" s="2" t="s">
        <v>97</v>
      </c>
      <c r="Y923" s="6" t="str">
        <f>VLOOKUP(X923,Spp!A:B,2,FALSE)</f>
        <v>Plagiotremus azaleus</v>
      </c>
      <c r="Z923" s="7">
        <f t="shared" si="98"/>
        <v>1</v>
      </c>
      <c r="AB923" s="2">
        <v>1</v>
      </c>
      <c r="AU923" s="2">
        <f>VLOOKUP(Y923,Spp!B:C,2,FALSE)</f>
        <v>4.5999999999999999E-3</v>
      </c>
      <c r="AV923" s="2">
        <f>VLOOKUP(Y923,Spp!B:D,3,FALSE)</f>
        <v>3.1387999999999998</v>
      </c>
      <c r="AW923" s="2">
        <f t="shared" si="99"/>
        <v>2.5668478417393041</v>
      </c>
      <c r="AX923" s="2">
        <f t="shared" si="100"/>
        <v>5.1336956834786084E-2</v>
      </c>
      <c r="AY923" s="2">
        <f t="shared" si="101"/>
        <v>0.51336956834786085</v>
      </c>
      <c r="AZ923" s="2">
        <f t="shared" si="102"/>
        <v>5.1336956834786081E-4</v>
      </c>
      <c r="BA923" s="2">
        <f t="shared" si="103"/>
        <v>0.1</v>
      </c>
      <c r="BB923" s="2">
        <f t="shared" si="104"/>
        <v>0.02</v>
      </c>
      <c r="BC923" s="2">
        <f>VLOOKUP(Y923,Spp!B:H,7,FALSE)</f>
        <v>4</v>
      </c>
      <c r="BD923" s="5" t="str">
        <f>VLOOKUP(Y923,GFQuimbayo!B:C,2,FALSE)</f>
        <v>PS</v>
      </c>
      <c r="BE923" s="5" t="str">
        <f>VLOOKUP(BD923,GFQuimbayo!E:F,2,FALSE)</f>
        <v>Piscivores</v>
      </c>
      <c r="BF923" s="2" t="str">
        <f>VLOOKUP(Y923,Spp!B:L,11,FALSE)</f>
        <v>LC</v>
      </c>
    </row>
    <row r="924" spans="1:58">
      <c r="A924" s="2" t="s">
        <v>40</v>
      </c>
      <c r="B924" s="2" t="s">
        <v>41</v>
      </c>
      <c r="C924" s="2" t="s">
        <v>42</v>
      </c>
      <c r="D924" s="2" t="s">
        <v>42</v>
      </c>
      <c r="E924" s="2" t="s">
        <v>1483</v>
      </c>
      <c r="F924" s="2" t="s">
        <v>245</v>
      </c>
      <c r="G924" s="22" t="s">
        <v>1482</v>
      </c>
      <c r="H924" s="22">
        <v>2</v>
      </c>
      <c r="I924" s="2">
        <v>2</v>
      </c>
      <c r="K924" s="2">
        <v>50</v>
      </c>
      <c r="L924" s="11">
        <v>42486</v>
      </c>
      <c r="M924" s="2">
        <v>2016</v>
      </c>
      <c r="N924" s="2" t="s">
        <v>517</v>
      </c>
      <c r="O924" s="2" t="s">
        <v>136</v>
      </c>
      <c r="P924" s="11">
        <v>42496</v>
      </c>
      <c r="Q924" s="9">
        <v>4</v>
      </c>
      <c r="R924" s="2" t="s">
        <v>249</v>
      </c>
      <c r="S924" s="22" t="s">
        <v>516</v>
      </c>
      <c r="T924" s="4" t="s">
        <v>516</v>
      </c>
      <c r="U924" s="4" t="s">
        <v>516</v>
      </c>
      <c r="V924" s="4" t="s">
        <v>516</v>
      </c>
      <c r="W924" s="2">
        <v>10</v>
      </c>
      <c r="X924" s="2" t="s">
        <v>64</v>
      </c>
      <c r="Y924" s="6" t="str">
        <f>VLOOKUP(X924,Spp!A:B,2,FALSE)</f>
        <v>Johnrandallia nigrirostris</v>
      </c>
      <c r="Z924" s="7">
        <f t="shared" si="98"/>
        <v>1</v>
      </c>
      <c r="AC924" s="2">
        <v>1</v>
      </c>
      <c r="AU924" s="2">
        <f>VLOOKUP(Y924,Spp!B:C,2,FALSE)</f>
        <v>2.5600000000000001E-2</v>
      </c>
      <c r="AV924" s="2">
        <f>VLOOKUP(Y924,Spp!B:D,3,FALSE)</f>
        <v>3.0005999999999999</v>
      </c>
      <c r="AW924" s="2">
        <f t="shared" si="99"/>
        <v>50.075829302089247</v>
      </c>
      <c r="AX924" s="2">
        <f t="shared" si="100"/>
        <v>1.001516586041785</v>
      </c>
      <c r="AY924" s="2">
        <f t="shared" si="101"/>
        <v>10.015165860417849</v>
      </c>
      <c r="AZ924" s="2">
        <f t="shared" si="102"/>
        <v>1.0015165860417849E-2</v>
      </c>
      <c r="BA924" s="2">
        <f t="shared" si="103"/>
        <v>0.1</v>
      </c>
      <c r="BB924" s="2">
        <f t="shared" si="104"/>
        <v>0.02</v>
      </c>
      <c r="BC924" s="2">
        <f>VLOOKUP(Y924,Spp!B:H,7,FALSE)</f>
        <v>3</v>
      </c>
      <c r="BD924" s="5" t="str">
        <f>VLOOKUP(Y924,GFQuimbayo!B:C,2,FALSE)</f>
        <v>IN</v>
      </c>
      <c r="BE924" s="5" t="str">
        <f>VLOOKUP(BD924,GFQuimbayo!E:F,2,FALSE)</f>
        <v>Invertebrivores</v>
      </c>
      <c r="BF924" s="2" t="str">
        <f>VLOOKUP(Y924,Spp!B:L,11,FALSE)</f>
        <v>LC</v>
      </c>
    </row>
    <row r="925" spans="1:58">
      <c r="A925" s="2" t="s">
        <v>40</v>
      </c>
      <c r="B925" s="2" t="s">
        <v>41</v>
      </c>
      <c r="C925" s="2" t="s">
        <v>42</v>
      </c>
      <c r="D925" s="2" t="s">
        <v>42</v>
      </c>
      <c r="E925" s="2" t="s">
        <v>1483</v>
      </c>
      <c r="F925" s="2" t="s">
        <v>245</v>
      </c>
      <c r="G925" s="22" t="s">
        <v>1482</v>
      </c>
      <c r="H925" s="22">
        <v>2</v>
      </c>
      <c r="I925" s="2">
        <v>2</v>
      </c>
      <c r="K925" s="2">
        <v>50</v>
      </c>
      <c r="L925" s="11">
        <v>42486</v>
      </c>
      <c r="M925" s="2">
        <v>2016</v>
      </c>
      <c r="N925" s="2" t="s">
        <v>517</v>
      </c>
      <c r="O925" s="2" t="s">
        <v>136</v>
      </c>
      <c r="P925" s="11">
        <v>42496</v>
      </c>
      <c r="Q925" s="9">
        <v>4</v>
      </c>
      <c r="R925" s="2" t="s">
        <v>249</v>
      </c>
      <c r="S925" s="22" t="s">
        <v>516</v>
      </c>
      <c r="T925" s="4" t="s">
        <v>516</v>
      </c>
      <c r="U925" s="4" t="s">
        <v>516</v>
      </c>
      <c r="V925" s="4" t="s">
        <v>516</v>
      </c>
      <c r="W925" s="2">
        <v>10</v>
      </c>
      <c r="X925" s="2" t="s">
        <v>72</v>
      </c>
      <c r="Y925" s="6" t="str">
        <f>VLOOKUP(X925,Spp!A:B,2,FALSE)</f>
        <v>Scarus ghobban</v>
      </c>
      <c r="Z925" s="7">
        <f t="shared" si="98"/>
        <v>12</v>
      </c>
      <c r="AB925" s="2">
        <v>12</v>
      </c>
      <c r="AU925" s="2">
        <f>VLOOKUP(Y925,Spp!B:C,2,FALSE)</f>
        <v>2.3300000000000001E-2</v>
      </c>
      <c r="AV925" s="2">
        <f>VLOOKUP(Y925,Spp!B:D,3,FALSE)</f>
        <v>2.919</v>
      </c>
      <c r="AW925" s="2">
        <f t="shared" si="99"/>
        <v>100.19383385063573</v>
      </c>
      <c r="AX925" s="2">
        <f t="shared" si="100"/>
        <v>2.0038766770127143</v>
      </c>
      <c r="AY925" s="2">
        <f t="shared" si="101"/>
        <v>20.038766770127143</v>
      </c>
      <c r="AZ925" s="2">
        <f t="shared" si="102"/>
        <v>2.0038766770127142E-2</v>
      </c>
      <c r="BA925" s="2">
        <f t="shared" si="103"/>
        <v>1.2</v>
      </c>
      <c r="BB925" s="2">
        <f t="shared" si="104"/>
        <v>0.24</v>
      </c>
      <c r="BC925" s="2">
        <f>VLOOKUP(Y925,Spp!B:H,7,FALSE)</f>
        <v>2</v>
      </c>
      <c r="BD925" s="5" t="str">
        <f>VLOOKUP(Y925,GFQuimbayo!B:C,2,FALSE)</f>
        <v>HM</v>
      </c>
      <c r="BE925" s="5" t="str">
        <f>VLOOKUP(BD925,GFQuimbayo!E:F,2,FALSE)</f>
        <v>Macroalgae feeders</v>
      </c>
      <c r="BF925" s="2" t="str">
        <f>VLOOKUP(Y925,Spp!B:L,11,FALSE)</f>
        <v>LC</v>
      </c>
    </row>
    <row r="926" spans="1:58">
      <c r="A926" s="2" t="s">
        <v>40</v>
      </c>
      <c r="B926" s="2" t="s">
        <v>41</v>
      </c>
      <c r="C926" s="2" t="s">
        <v>42</v>
      </c>
      <c r="D926" s="2" t="s">
        <v>42</v>
      </c>
      <c r="E926" s="2" t="s">
        <v>1483</v>
      </c>
      <c r="F926" s="2" t="s">
        <v>245</v>
      </c>
      <c r="G926" s="22" t="s">
        <v>1482</v>
      </c>
      <c r="H926" s="22">
        <v>2</v>
      </c>
      <c r="I926" s="2">
        <v>2</v>
      </c>
      <c r="K926" s="2">
        <v>50</v>
      </c>
      <c r="L926" s="11">
        <v>42486</v>
      </c>
      <c r="M926" s="2">
        <v>2016</v>
      </c>
      <c r="N926" s="2" t="s">
        <v>517</v>
      </c>
      <c r="O926" s="2" t="s">
        <v>136</v>
      </c>
      <c r="P926" s="11">
        <v>42496</v>
      </c>
      <c r="Q926" s="9">
        <v>4</v>
      </c>
      <c r="R926" s="2" t="s">
        <v>249</v>
      </c>
      <c r="S926" s="22" t="s">
        <v>516</v>
      </c>
      <c r="T926" s="4" t="s">
        <v>516</v>
      </c>
      <c r="U926" s="4" t="s">
        <v>516</v>
      </c>
      <c r="V926" s="4" t="s">
        <v>516</v>
      </c>
      <c r="W926" s="2">
        <v>10</v>
      </c>
      <c r="X926" s="2" t="s">
        <v>107</v>
      </c>
      <c r="Y926" s="6" t="str">
        <f>VLOOKUP(X926,Spp!A:B,2,FALSE)</f>
        <v>Thalassoma lucasanum</v>
      </c>
      <c r="Z926" s="7">
        <f t="shared" si="98"/>
        <v>16</v>
      </c>
      <c r="AB926" s="2">
        <v>15</v>
      </c>
      <c r="AD926" s="2">
        <v>1</v>
      </c>
      <c r="AU926" s="2">
        <f>VLOOKUP(Y926,Spp!B:C,2,FALSE)</f>
        <v>1.261E-2</v>
      </c>
      <c r="AV926" s="2">
        <f>VLOOKUP(Y926,Spp!B:D,3,FALSE)</f>
        <v>2.8782999999999999</v>
      </c>
      <c r="AW926" s="2">
        <f t="shared" si="99"/>
        <v>110.14828014665045</v>
      </c>
      <c r="AX926" s="2">
        <f t="shared" si="100"/>
        <v>2.2029656029330091</v>
      </c>
      <c r="AY926" s="2">
        <f t="shared" si="101"/>
        <v>22.029656029330091</v>
      </c>
      <c r="AZ926" s="2">
        <f t="shared" si="102"/>
        <v>2.2029656029330092E-2</v>
      </c>
      <c r="BA926" s="2">
        <f t="shared" si="103"/>
        <v>1.6</v>
      </c>
      <c r="BB926" s="2">
        <f t="shared" si="104"/>
        <v>0.32</v>
      </c>
      <c r="BC926" s="2">
        <f>VLOOKUP(Y926,Spp!B:H,7,FALSE)</f>
        <v>3.5</v>
      </c>
      <c r="BD926" s="5" t="str">
        <f>VLOOKUP(Y926,GFQuimbayo!B:C,2,FALSE)</f>
        <v>IN</v>
      </c>
      <c r="BE926" s="5" t="str">
        <f>VLOOKUP(BD926,GFQuimbayo!E:F,2,FALSE)</f>
        <v>Invertebrivores</v>
      </c>
      <c r="BF926" s="2" t="str">
        <f>VLOOKUP(Y926,Spp!B:L,11,FALSE)</f>
        <v>LC</v>
      </c>
    </row>
    <row r="927" spans="1:58">
      <c r="A927" s="2" t="s">
        <v>40</v>
      </c>
      <c r="B927" s="2" t="s">
        <v>41</v>
      </c>
      <c r="C927" s="2" t="s">
        <v>42</v>
      </c>
      <c r="D927" s="2" t="s">
        <v>42</v>
      </c>
      <c r="E927" s="2" t="s">
        <v>1483</v>
      </c>
      <c r="F927" s="2" t="s">
        <v>245</v>
      </c>
      <c r="G927" s="22" t="s">
        <v>1482</v>
      </c>
      <c r="H927" s="22">
        <v>2</v>
      </c>
      <c r="I927" s="2">
        <v>2</v>
      </c>
      <c r="K927" s="2">
        <v>50</v>
      </c>
      <c r="L927" s="11">
        <v>42486</v>
      </c>
      <c r="M927" s="2">
        <v>2016</v>
      </c>
      <c r="N927" s="2" t="s">
        <v>517</v>
      </c>
      <c r="O927" s="2" t="s">
        <v>136</v>
      </c>
      <c r="P927" s="11">
        <v>42496</v>
      </c>
      <c r="Q927" s="9">
        <v>4</v>
      </c>
      <c r="R927" s="2" t="s">
        <v>249</v>
      </c>
      <c r="S927" s="22" t="s">
        <v>516</v>
      </c>
      <c r="T927" s="4" t="s">
        <v>516</v>
      </c>
      <c r="U927" s="4" t="s">
        <v>516</v>
      </c>
      <c r="V927" s="4" t="s">
        <v>516</v>
      </c>
      <c r="W927" s="2">
        <v>10</v>
      </c>
      <c r="X927" s="2" t="s">
        <v>256</v>
      </c>
      <c r="Y927" s="6" t="str">
        <f>VLOOKUP(X927,Spp!A:B,2,FALSE)</f>
        <v>Fistularia commersonii</v>
      </c>
      <c r="Z927" s="7">
        <f t="shared" si="98"/>
        <v>1</v>
      </c>
      <c r="AE927" s="2">
        <v>1</v>
      </c>
      <c r="AU927" s="2">
        <f>VLOOKUP(Y927,Spp!B:C,2,FALSE)</f>
        <v>5.9999999999999995E-4</v>
      </c>
      <c r="AV927" s="2">
        <f>VLOOKUP(Y927,Spp!B:D,3,FALSE)</f>
        <v>3</v>
      </c>
      <c r="AW927" s="2">
        <f t="shared" si="99"/>
        <v>9.375</v>
      </c>
      <c r="AX927" s="2">
        <f t="shared" si="100"/>
        <v>0.1875</v>
      </c>
      <c r="AY927" s="2">
        <f t="shared" si="101"/>
        <v>1.875</v>
      </c>
      <c r="AZ927" s="2">
        <f t="shared" si="102"/>
        <v>1.8749999999999999E-3</v>
      </c>
      <c r="BA927" s="2">
        <f t="shared" si="103"/>
        <v>0.1</v>
      </c>
      <c r="BB927" s="2">
        <f t="shared" si="104"/>
        <v>0.02</v>
      </c>
      <c r="BC927" s="2">
        <f>VLOOKUP(Y927,Spp!B:H,7,FALSE)</f>
        <v>4.3</v>
      </c>
      <c r="BD927" s="5" t="str">
        <f>VLOOKUP(Y927,GFQuimbayo!B:C,2,FALSE)</f>
        <v>PS</v>
      </c>
      <c r="BE927" s="5" t="str">
        <f>VLOOKUP(BD927,GFQuimbayo!E:F,2,FALSE)</f>
        <v>Piscivores</v>
      </c>
      <c r="BF927" s="2" t="str">
        <f>VLOOKUP(Y927,Spp!B:L,11,FALSE)</f>
        <v>NE</v>
      </c>
    </row>
    <row r="928" spans="1:58">
      <c r="A928" s="2" t="s">
        <v>40</v>
      </c>
      <c r="B928" s="2" t="s">
        <v>41</v>
      </c>
      <c r="C928" s="2" t="s">
        <v>42</v>
      </c>
      <c r="D928" s="2" t="s">
        <v>42</v>
      </c>
      <c r="E928" s="2" t="s">
        <v>1483</v>
      </c>
      <c r="F928" s="2" t="s">
        <v>245</v>
      </c>
      <c r="G928" s="22" t="s">
        <v>1482</v>
      </c>
      <c r="H928" s="22">
        <v>2</v>
      </c>
      <c r="I928" s="2">
        <v>2</v>
      </c>
      <c r="K928" s="2">
        <v>50</v>
      </c>
      <c r="L928" s="11">
        <v>42486</v>
      </c>
      <c r="M928" s="2">
        <v>2016</v>
      </c>
      <c r="N928" s="2" t="s">
        <v>517</v>
      </c>
      <c r="O928" s="2" t="s">
        <v>136</v>
      </c>
      <c r="P928" s="11">
        <v>42496</v>
      </c>
      <c r="Q928" s="9">
        <v>4</v>
      </c>
      <c r="R928" s="2" t="s">
        <v>249</v>
      </c>
      <c r="S928" s="22" t="s">
        <v>516</v>
      </c>
      <c r="T928" s="4" t="s">
        <v>516</v>
      </c>
      <c r="U928" s="4" t="s">
        <v>516</v>
      </c>
      <c r="V928" s="4" t="s">
        <v>516</v>
      </c>
      <c r="W928" s="2">
        <v>10</v>
      </c>
      <c r="X928" s="2" t="s">
        <v>52</v>
      </c>
      <c r="Y928" s="6" t="str">
        <f>VLOOKUP(X928,Spp!A:B,2,FALSE)</f>
        <v>Ophioblennius steindachneri</v>
      </c>
      <c r="Z928" s="7">
        <f t="shared" si="98"/>
        <v>2</v>
      </c>
      <c r="AB928" s="2">
        <v>2</v>
      </c>
      <c r="AU928" s="2">
        <f>VLOOKUP(Y928,Spp!B:C,2,FALSE)</f>
        <v>3.2399999999999998E-2</v>
      </c>
      <c r="AV928" s="2">
        <f>VLOOKUP(Y928,Spp!B:D,3,FALSE)</f>
        <v>2.379</v>
      </c>
      <c r="AW928" s="2">
        <f t="shared" si="99"/>
        <v>7.8225032360534517</v>
      </c>
      <c r="AX928" s="2">
        <f t="shared" si="100"/>
        <v>0.15645006472106904</v>
      </c>
      <c r="AY928" s="2">
        <f t="shared" si="101"/>
        <v>1.5645006472106904</v>
      </c>
      <c r="AZ928" s="2">
        <f t="shared" si="102"/>
        <v>1.5645006472106903E-3</v>
      </c>
      <c r="BA928" s="2">
        <f t="shared" si="103"/>
        <v>0.2</v>
      </c>
      <c r="BB928" s="2">
        <f t="shared" si="104"/>
        <v>0.04</v>
      </c>
      <c r="BC928" s="2">
        <f>VLOOKUP(Y928,Spp!B:H,7,FALSE)</f>
        <v>2.7</v>
      </c>
      <c r="BD928" s="5" t="str">
        <f>VLOOKUP(Y928,GFQuimbayo!B:C,2,FALSE)</f>
        <v>HD</v>
      </c>
      <c r="BE928" s="5" t="str">
        <f>VLOOKUP(BD928,GFQuimbayo!E:F,2,FALSE)</f>
        <v>Detritivores</v>
      </c>
      <c r="BF928" s="2" t="str">
        <f>VLOOKUP(Y928,Spp!B:L,11,FALSE)</f>
        <v>LC</v>
      </c>
    </row>
    <row r="929" spans="1:58">
      <c r="A929" s="2" t="s">
        <v>40</v>
      </c>
      <c r="B929" s="2" t="s">
        <v>41</v>
      </c>
      <c r="C929" s="2" t="s">
        <v>42</v>
      </c>
      <c r="D929" s="2" t="s">
        <v>42</v>
      </c>
      <c r="E929" s="2" t="s">
        <v>1483</v>
      </c>
      <c r="F929" s="2" t="s">
        <v>245</v>
      </c>
      <c r="G929" s="22" t="s">
        <v>1482</v>
      </c>
      <c r="H929" s="22">
        <v>2</v>
      </c>
      <c r="I929" s="2">
        <v>2</v>
      </c>
      <c r="K929" s="2">
        <v>50</v>
      </c>
      <c r="L929" s="11">
        <v>42486</v>
      </c>
      <c r="M929" s="2">
        <v>2016</v>
      </c>
      <c r="N929" s="2" t="s">
        <v>517</v>
      </c>
      <c r="O929" s="2" t="s">
        <v>136</v>
      </c>
      <c r="P929" s="11">
        <v>42496</v>
      </c>
      <c r="Q929" s="9">
        <v>4</v>
      </c>
      <c r="R929" s="2" t="s">
        <v>249</v>
      </c>
      <c r="S929" s="22" t="s">
        <v>516</v>
      </c>
      <c r="T929" s="4" t="s">
        <v>516</v>
      </c>
      <c r="U929" s="4" t="s">
        <v>516</v>
      </c>
      <c r="V929" s="4" t="s">
        <v>516</v>
      </c>
      <c r="W929" s="2">
        <v>10</v>
      </c>
      <c r="X929" s="2" t="s">
        <v>80</v>
      </c>
      <c r="Y929" s="6" t="str">
        <f>VLOOKUP(X929,Spp!A:B,2,FALSE)</f>
        <v>Sufflamen verres</v>
      </c>
      <c r="Z929" s="7">
        <f t="shared" si="98"/>
        <v>5</v>
      </c>
      <c r="AB929" s="2">
        <v>2</v>
      </c>
      <c r="AC929" s="2">
        <v>1</v>
      </c>
      <c r="AD929" s="2">
        <v>1</v>
      </c>
      <c r="AE929" s="2">
        <v>1</v>
      </c>
      <c r="AU929" s="2">
        <f>VLOOKUP(Y929,Spp!B:C,2,FALSE)</f>
        <v>2.4899999999999999E-2</v>
      </c>
      <c r="AV929" s="2">
        <f>VLOOKUP(Y929,Spp!B:D,3,FALSE)</f>
        <v>3.0129999999999999</v>
      </c>
      <c r="AW929" s="2">
        <f t="shared" si="99"/>
        <v>616.01891646417835</v>
      </c>
      <c r="AX929" s="2">
        <f t="shared" si="100"/>
        <v>12.320378329283567</v>
      </c>
      <c r="AY929" s="2">
        <f t="shared" si="101"/>
        <v>123.20378329283568</v>
      </c>
      <c r="AZ929" s="2">
        <f t="shared" si="102"/>
        <v>0.12320378329283568</v>
      </c>
      <c r="BA929" s="2">
        <f t="shared" si="103"/>
        <v>0.5</v>
      </c>
      <c r="BB929" s="2">
        <f t="shared" si="104"/>
        <v>0.1</v>
      </c>
      <c r="BC929" s="2">
        <f>VLOOKUP(Y929,Spp!B:H,7,FALSE)</f>
        <v>3.3</v>
      </c>
      <c r="BD929" s="5" t="str">
        <f>VLOOKUP(Y929,GFQuimbayo!B:C,2,FALSE)</f>
        <v>IN</v>
      </c>
      <c r="BE929" s="5" t="str">
        <f>VLOOKUP(BD929,GFQuimbayo!E:F,2,FALSE)</f>
        <v>Invertebrivores</v>
      </c>
      <c r="BF929" s="2" t="str">
        <f>VLOOKUP(Y929,Spp!B:L,11,FALSE)</f>
        <v>LC</v>
      </c>
    </row>
    <row r="930" spans="1:58">
      <c r="A930" s="2" t="s">
        <v>40</v>
      </c>
      <c r="B930" s="2" t="s">
        <v>41</v>
      </c>
      <c r="C930" s="2" t="s">
        <v>42</v>
      </c>
      <c r="D930" s="2" t="s">
        <v>42</v>
      </c>
      <c r="E930" s="2" t="s">
        <v>1483</v>
      </c>
      <c r="F930" s="2" t="s">
        <v>245</v>
      </c>
      <c r="G930" s="22" t="s">
        <v>1482</v>
      </c>
      <c r="H930" s="22">
        <v>2</v>
      </c>
      <c r="I930" s="2">
        <v>2</v>
      </c>
      <c r="K930" s="2">
        <v>50</v>
      </c>
      <c r="L930" s="11">
        <v>42486</v>
      </c>
      <c r="M930" s="2">
        <v>2016</v>
      </c>
      <c r="N930" s="2" t="s">
        <v>517</v>
      </c>
      <c r="O930" s="2" t="s">
        <v>136</v>
      </c>
      <c r="P930" s="11">
        <v>42496</v>
      </c>
      <c r="Q930" s="9">
        <v>4</v>
      </c>
      <c r="R930" s="2" t="s">
        <v>249</v>
      </c>
      <c r="S930" s="22" t="s">
        <v>516</v>
      </c>
      <c r="T930" s="4" t="s">
        <v>516</v>
      </c>
      <c r="U930" s="4" t="s">
        <v>516</v>
      </c>
      <c r="V930" s="4" t="s">
        <v>516</v>
      </c>
      <c r="W930" s="2">
        <v>10</v>
      </c>
      <c r="X930" s="2" t="s">
        <v>87</v>
      </c>
      <c r="Y930" s="6" t="str">
        <f>VLOOKUP(X930,Spp!A:B,2,FALSE)</f>
        <v>Stegastes acapulcoensis</v>
      </c>
      <c r="Z930" s="7">
        <f t="shared" si="98"/>
        <v>8</v>
      </c>
      <c r="AB930" s="2">
        <v>8</v>
      </c>
      <c r="AU930" s="2">
        <f>VLOOKUP(Y930,Spp!B:C,2,FALSE)</f>
        <v>3.49E-2</v>
      </c>
      <c r="AV930" s="2">
        <f>VLOOKUP(Y930,Spp!B:D,3,FALSE)</f>
        <v>2.9108999999999998</v>
      </c>
      <c r="AW930" s="2">
        <f t="shared" si="99"/>
        <v>98.43085228557824</v>
      </c>
      <c r="AX930" s="2">
        <f t="shared" si="100"/>
        <v>1.9686170457115648</v>
      </c>
      <c r="AY930" s="2">
        <f t="shared" si="101"/>
        <v>19.686170457115647</v>
      </c>
      <c r="AZ930" s="2">
        <f t="shared" si="102"/>
        <v>1.9686170457115647E-2</v>
      </c>
      <c r="BA930" s="2">
        <f t="shared" si="103"/>
        <v>0.8</v>
      </c>
      <c r="BB930" s="2">
        <f t="shared" si="104"/>
        <v>0.16</v>
      </c>
      <c r="BC930" s="2">
        <f>VLOOKUP(Y930,Spp!B:H,7,FALSE)</f>
        <v>2</v>
      </c>
      <c r="BD930" s="5" t="str">
        <f>VLOOKUP(Y930,GFQuimbayo!B:C,2,FALSE)</f>
        <v>HD</v>
      </c>
      <c r="BE930" s="5" t="str">
        <f>VLOOKUP(BD930,GFQuimbayo!E:F,2,FALSE)</f>
        <v>Detritivores</v>
      </c>
      <c r="BF930" s="2" t="str">
        <f>VLOOKUP(Y930,Spp!B:L,11,FALSE)</f>
        <v>LC</v>
      </c>
    </row>
    <row r="931" spans="1:58">
      <c r="A931" s="2" t="s">
        <v>40</v>
      </c>
      <c r="B931" s="2" t="s">
        <v>41</v>
      </c>
      <c r="C931" s="2" t="s">
        <v>42</v>
      </c>
      <c r="D931" s="2" t="s">
        <v>42</v>
      </c>
      <c r="E931" s="2" t="s">
        <v>1483</v>
      </c>
      <c r="F931" s="2" t="s">
        <v>245</v>
      </c>
      <c r="G931" s="22" t="s">
        <v>1482</v>
      </c>
      <c r="H931" s="22">
        <v>2</v>
      </c>
      <c r="I931" s="2">
        <v>2</v>
      </c>
      <c r="K931" s="2">
        <v>50</v>
      </c>
      <c r="L931" s="11">
        <v>42486</v>
      </c>
      <c r="M931" s="2">
        <v>2016</v>
      </c>
      <c r="N931" s="2" t="s">
        <v>517</v>
      </c>
      <c r="O931" s="2" t="s">
        <v>136</v>
      </c>
      <c r="P931" s="11">
        <v>42496</v>
      </c>
      <c r="Q931" s="9">
        <v>4</v>
      </c>
      <c r="R931" s="2" t="s">
        <v>249</v>
      </c>
      <c r="S931" s="22" t="s">
        <v>516</v>
      </c>
      <c r="T931" s="4" t="s">
        <v>516</v>
      </c>
      <c r="U931" s="4" t="s">
        <v>516</v>
      </c>
      <c r="V931" s="4" t="s">
        <v>516</v>
      </c>
      <c r="W931" s="2">
        <v>10</v>
      </c>
      <c r="X931" s="2" t="s">
        <v>45</v>
      </c>
      <c r="Y931" s="6" t="str">
        <f>VLOOKUP(X931,Spp!A:B,2,FALSE)</f>
        <v>Canthigaster punctatissima</v>
      </c>
      <c r="Z931" s="7">
        <f t="shared" si="98"/>
        <v>2</v>
      </c>
      <c r="AA931" s="2">
        <v>2</v>
      </c>
      <c r="AU931" s="2">
        <f>VLOOKUP(Y931,Spp!B:C,2,FALSE)</f>
        <v>1.9699999999999999E-2</v>
      </c>
      <c r="AV931" s="2">
        <f>VLOOKUP(Y931,Spp!B:D,3,FALSE)</f>
        <v>2.9174000000000002</v>
      </c>
      <c r="AW931" s="2">
        <f t="shared" si="99"/>
        <v>0.57075063471067744</v>
      </c>
      <c r="AX931" s="2">
        <f t="shared" si="100"/>
        <v>1.1415012694213548E-2</v>
      </c>
      <c r="AY931" s="2">
        <f t="shared" si="101"/>
        <v>0.11415012694213549</v>
      </c>
      <c r="AZ931" s="2">
        <f t="shared" si="102"/>
        <v>1.1415012694213548E-4</v>
      </c>
      <c r="BA931" s="2">
        <f t="shared" si="103"/>
        <v>0.2</v>
      </c>
      <c r="BB931" s="2">
        <f t="shared" si="104"/>
        <v>0.04</v>
      </c>
      <c r="BC931" s="2">
        <f>VLOOKUP(Y931,Spp!B:H,7,FALSE)</f>
        <v>3</v>
      </c>
      <c r="BD931" s="5" t="str">
        <f>VLOOKUP(Y931,GFQuimbayo!B:C,2,FALSE)</f>
        <v>IN</v>
      </c>
      <c r="BE931" s="5" t="str">
        <f>VLOOKUP(BD931,GFQuimbayo!E:F,2,FALSE)</f>
        <v>Invertebrivores</v>
      </c>
      <c r="BF931" s="2" t="str">
        <f>VLOOKUP(Y931,Spp!B:L,11,FALSE)</f>
        <v>LC</v>
      </c>
    </row>
    <row r="932" spans="1:58">
      <c r="A932" s="2" t="s">
        <v>40</v>
      </c>
      <c r="B932" s="2" t="s">
        <v>41</v>
      </c>
      <c r="C932" s="2" t="s">
        <v>42</v>
      </c>
      <c r="D932" s="2" t="s">
        <v>42</v>
      </c>
      <c r="E932" s="2" t="s">
        <v>1483</v>
      </c>
      <c r="F932" s="2" t="s">
        <v>245</v>
      </c>
      <c r="G932" s="22" t="s">
        <v>1482</v>
      </c>
      <c r="H932" s="22">
        <v>3</v>
      </c>
      <c r="I932" s="2">
        <v>3</v>
      </c>
      <c r="K932" s="2">
        <v>50</v>
      </c>
      <c r="L932" s="11">
        <v>42486</v>
      </c>
      <c r="M932" s="2">
        <v>2016</v>
      </c>
      <c r="N932" s="2" t="s">
        <v>517</v>
      </c>
      <c r="O932" s="2" t="s">
        <v>136</v>
      </c>
      <c r="P932" s="11">
        <v>42496</v>
      </c>
      <c r="Q932" s="9">
        <v>4</v>
      </c>
      <c r="R932" s="2" t="s">
        <v>249</v>
      </c>
      <c r="S932" s="22" t="s">
        <v>516</v>
      </c>
      <c r="T932" s="4" t="s">
        <v>516</v>
      </c>
      <c r="U932" s="4" t="s">
        <v>516</v>
      </c>
      <c r="V932" s="4" t="s">
        <v>516</v>
      </c>
      <c r="W932" s="2">
        <v>10</v>
      </c>
      <c r="X932" s="2" t="s">
        <v>72</v>
      </c>
      <c r="Y932" s="6" t="str">
        <f>VLOOKUP(X932,Spp!A:B,2,FALSE)</f>
        <v>Scarus ghobban</v>
      </c>
      <c r="Z932" s="7">
        <f t="shared" si="98"/>
        <v>6</v>
      </c>
      <c r="AA932" s="2">
        <v>6</v>
      </c>
      <c r="AU932" s="2">
        <f>VLOOKUP(Y932,Spp!B:C,2,FALSE)</f>
        <v>2.3300000000000001E-2</v>
      </c>
      <c r="AV932" s="2">
        <f>VLOOKUP(Y932,Spp!B:D,3,FALSE)</f>
        <v>2.919</v>
      </c>
      <c r="AW932" s="2">
        <f t="shared" si="99"/>
        <v>2.028121909642655</v>
      </c>
      <c r="AX932" s="2">
        <f t="shared" si="100"/>
        <v>4.0562438192853101E-2</v>
      </c>
      <c r="AY932" s="2">
        <f t="shared" si="101"/>
        <v>0.40562438192853101</v>
      </c>
      <c r="AZ932" s="2">
        <f t="shared" si="102"/>
        <v>4.05624381928531E-4</v>
      </c>
      <c r="BA932" s="2">
        <f t="shared" si="103"/>
        <v>0.6</v>
      </c>
      <c r="BB932" s="2">
        <f t="shared" si="104"/>
        <v>0.12</v>
      </c>
      <c r="BC932" s="2">
        <f>VLOOKUP(Y932,Spp!B:H,7,FALSE)</f>
        <v>2</v>
      </c>
      <c r="BD932" s="5" t="str">
        <f>VLOOKUP(Y932,GFQuimbayo!B:C,2,FALSE)</f>
        <v>HM</v>
      </c>
      <c r="BE932" s="5" t="str">
        <f>VLOOKUP(BD932,GFQuimbayo!E:F,2,FALSE)</f>
        <v>Macroalgae feeders</v>
      </c>
      <c r="BF932" s="2" t="str">
        <f>VLOOKUP(Y932,Spp!B:L,11,FALSE)</f>
        <v>LC</v>
      </c>
    </row>
    <row r="933" spans="1:58">
      <c r="A933" s="2" t="s">
        <v>40</v>
      </c>
      <c r="B933" s="2" t="s">
        <v>41</v>
      </c>
      <c r="C933" s="2" t="s">
        <v>42</v>
      </c>
      <c r="D933" s="2" t="s">
        <v>42</v>
      </c>
      <c r="E933" s="2" t="s">
        <v>1483</v>
      </c>
      <c r="F933" s="2" t="s">
        <v>245</v>
      </c>
      <c r="G933" s="22" t="s">
        <v>1482</v>
      </c>
      <c r="H933" s="22">
        <v>3</v>
      </c>
      <c r="I933" s="2">
        <v>3</v>
      </c>
      <c r="K933" s="2">
        <v>50</v>
      </c>
      <c r="L933" s="11">
        <v>42486</v>
      </c>
      <c r="M933" s="2">
        <v>2016</v>
      </c>
      <c r="N933" s="2" t="s">
        <v>517</v>
      </c>
      <c r="O933" s="2" t="s">
        <v>136</v>
      </c>
      <c r="P933" s="11">
        <v>42496</v>
      </c>
      <c r="Q933" s="9">
        <v>4</v>
      </c>
      <c r="R933" s="2" t="s">
        <v>249</v>
      </c>
      <c r="S933" s="22" t="s">
        <v>516</v>
      </c>
      <c r="T933" s="4" t="s">
        <v>516</v>
      </c>
      <c r="U933" s="4" t="s">
        <v>516</v>
      </c>
      <c r="V933" s="4" t="s">
        <v>516</v>
      </c>
      <c r="W933" s="2">
        <v>10</v>
      </c>
      <c r="X933" s="2" t="s">
        <v>107</v>
      </c>
      <c r="Y933" s="6" t="str">
        <f>VLOOKUP(X933,Spp!A:B,2,FALSE)</f>
        <v>Thalassoma lucasanum</v>
      </c>
      <c r="Z933" s="7">
        <f t="shared" si="98"/>
        <v>17</v>
      </c>
      <c r="AA933" s="2">
        <v>17</v>
      </c>
      <c r="AU933" s="2">
        <f>VLOOKUP(Y933,Spp!B:C,2,FALSE)</f>
        <v>1.261E-2</v>
      </c>
      <c r="AV933" s="2">
        <f>VLOOKUP(Y933,Spp!B:D,3,FALSE)</f>
        <v>2.8782999999999999</v>
      </c>
      <c r="AW933" s="2">
        <f t="shared" si="99"/>
        <v>2.9960891711231383</v>
      </c>
      <c r="AX933" s="2">
        <f t="shared" si="100"/>
        <v>5.9921783422462765E-2</v>
      </c>
      <c r="AY933" s="2">
        <f t="shared" si="101"/>
        <v>0.59921783422462771</v>
      </c>
      <c r="AZ933" s="2">
        <f t="shared" si="102"/>
        <v>5.9921783422462772E-4</v>
      </c>
      <c r="BA933" s="2">
        <f t="shared" si="103"/>
        <v>1.7</v>
      </c>
      <c r="BB933" s="2">
        <f t="shared" si="104"/>
        <v>0.34</v>
      </c>
      <c r="BC933" s="2">
        <f>VLOOKUP(Y933,Spp!B:H,7,FALSE)</f>
        <v>3.5</v>
      </c>
      <c r="BD933" s="5" t="str">
        <f>VLOOKUP(Y933,GFQuimbayo!B:C,2,FALSE)</f>
        <v>IN</v>
      </c>
      <c r="BE933" s="5" t="str">
        <f>VLOOKUP(BD933,GFQuimbayo!E:F,2,FALSE)</f>
        <v>Invertebrivores</v>
      </c>
      <c r="BF933" s="2" t="str">
        <f>VLOOKUP(Y933,Spp!B:L,11,FALSE)</f>
        <v>LC</v>
      </c>
    </row>
    <row r="934" spans="1:58">
      <c r="A934" s="2" t="s">
        <v>40</v>
      </c>
      <c r="B934" s="2" t="s">
        <v>41</v>
      </c>
      <c r="C934" s="2" t="s">
        <v>42</v>
      </c>
      <c r="D934" s="2" t="s">
        <v>42</v>
      </c>
      <c r="E934" s="2" t="s">
        <v>1483</v>
      </c>
      <c r="F934" s="2" t="s">
        <v>245</v>
      </c>
      <c r="G934" s="22" t="s">
        <v>1482</v>
      </c>
      <c r="H934" s="22">
        <v>3</v>
      </c>
      <c r="I934" s="2">
        <v>3</v>
      </c>
      <c r="K934" s="2">
        <v>50</v>
      </c>
      <c r="L934" s="11">
        <v>42486</v>
      </c>
      <c r="M934" s="2">
        <v>2016</v>
      </c>
      <c r="N934" s="2" t="s">
        <v>517</v>
      </c>
      <c r="O934" s="2" t="s">
        <v>136</v>
      </c>
      <c r="P934" s="11">
        <v>42496</v>
      </c>
      <c r="Q934" s="9">
        <v>4</v>
      </c>
      <c r="R934" s="2" t="s">
        <v>249</v>
      </c>
      <c r="S934" s="22" t="s">
        <v>516</v>
      </c>
      <c r="T934" s="4" t="s">
        <v>516</v>
      </c>
      <c r="U934" s="4" t="s">
        <v>516</v>
      </c>
      <c r="V934" s="4" t="s">
        <v>516</v>
      </c>
      <c r="W934" s="2">
        <v>10</v>
      </c>
      <c r="X934" s="2" t="s">
        <v>87</v>
      </c>
      <c r="Y934" s="6" t="str">
        <f>VLOOKUP(X934,Spp!A:B,2,FALSE)</f>
        <v>Stegastes acapulcoensis</v>
      </c>
      <c r="Z934" s="7">
        <f t="shared" si="98"/>
        <v>4</v>
      </c>
      <c r="AA934" s="2">
        <v>4</v>
      </c>
      <c r="AU934" s="2">
        <f>VLOOKUP(Y934,Spp!B:C,2,FALSE)</f>
        <v>3.49E-2</v>
      </c>
      <c r="AV934" s="2">
        <f>VLOOKUP(Y934,Spp!B:D,3,FALSE)</f>
        <v>2.9108999999999998</v>
      </c>
      <c r="AW934" s="2">
        <f t="shared" si="99"/>
        <v>2.0102449951119166</v>
      </c>
      <c r="AX934" s="2">
        <f t="shared" si="100"/>
        <v>4.0204899902238328E-2</v>
      </c>
      <c r="AY934" s="2">
        <f t="shared" si="101"/>
        <v>0.40204899902238328</v>
      </c>
      <c r="AZ934" s="2">
        <f t="shared" si="102"/>
        <v>4.0204899902238328E-4</v>
      </c>
      <c r="BA934" s="2">
        <f t="shared" si="103"/>
        <v>0.4</v>
      </c>
      <c r="BB934" s="2">
        <f t="shared" si="104"/>
        <v>0.08</v>
      </c>
      <c r="BC934" s="2">
        <f>VLOOKUP(Y934,Spp!B:H,7,FALSE)</f>
        <v>2</v>
      </c>
      <c r="BD934" s="5" t="str">
        <f>VLOOKUP(Y934,GFQuimbayo!B:C,2,FALSE)</f>
        <v>HD</v>
      </c>
      <c r="BE934" s="5" t="str">
        <f>VLOOKUP(BD934,GFQuimbayo!E:F,2,FALSE)</f>
        <v>Detritivores</v>
      </c>
      <c r="BF934" s="2" t="str">
        <f>VLOOKUP(Y934,Spp!B:L,11,FALSE)</f>
        <v>LC</v>
      </c>
    </row>
    <row r="935" spans="1:58">
      <c r="A935" s="2" t="s">
        <v>40</v>
      </c>
      <c r="B935" s="2" t="s">
        <v>41</v>
      </c>
      <c r="C935" s="2" t="s">
        <v>42</v>
      </c>
      <c r="D935" s="2" t="s">
        <v>42</v>
      </c>
      <c r="E935" s="2" t="s">
        <v>1483</v>
      </c>
      <c r="F935" s="2" t="s">
        <v>245</v>
      </c>
      <c r="G935" s="22" t="s">
        <v>1482</v>
      </c>
      <c r="H935" s="22">
        <v>3</v>
      </c>
      <c r="I935" s="2">
        <v>3</v>
      </c>
      <c r="K935" s="2">
        <v>50</v>
      </c>
      <c r="L935" s="11">
        <v>42486</v>
      </c>
      <c r="M935" s="2">
        <v>2016</v>
      </c>
      <c r="N935" s="2" t="s">
        <v>517</v>
      </c>
      <c r="O935" s="2" t="s">
        <v>136</v>
      </c>
      <c r="P935" s="11">
        <v>42496</v>
      </c>
      <c r="Q935" s="9">
        <v>4</v>
      </c>
      <c r="R935" s="2" t="s">
        <v>249</v>
      </c>
      <c r="S935" s="22" t="s">
        <v>516</v>
      </c>
      <c r="T935" s="4" t="s">
        <v>516</v>
      </c>
      <c r="U935" s="4" t="s">
        <v>516</v>
      </c>
      <c r="V935" s="4" t="s">
        <v>516</v>
      </c>
      <c r="W935" s="2">
        <v>10</v>
      </c>
      <c r="X935" s="2" t="s">
        <v>80</v>
      </c>
      <c r="Y935" s="6" t="str">
        <f>VLOOKUP(X935,Spp!A:B,2,FALSE)</f>
        <v>Sufflamen verres</v>
      </c>
      <c r="Z935" s="7">
        <f t="shared" si="98"/>
        <v>2</v>
      </c>
      <c r="AA935" s="2">
        <v>2</v>
      </c>
      <c r="AU935" s="2">
        <f>VLOOKUP(Y935,Spp!B:C,2,FALSE)</f>
        <v>2.4899999999999999E-2</v>
      </c>
      <c r="AV935" s="2">
        <f>VLOOKUP(Y935,Spp!B:D,3,FALSE)</f>
        <v>3.0129999999999999</v>
      </c>
      <c r="AW935" s="2">
        <f t="shared" si="99"/>
        <v>0.78744927755184568</v>
      </c>
      <c r="AX935" s="2">
        <f t="shared" si="100"/>
        <v>1.5748985551036914E-2</v>
      </c>
      <c r="AY935" s="2">
        <f t="shared" si="101"/>
        <v>0.15748985551036915</v>
      </c>
      <c r="AZ935" s="2">
        <f t="shared" si="102"/>
        <v>1.5748985551036914E-4</v>
      </c>
      <c r="BA935" s="2">
        <f t="shared" si="103"/>
        <v>0.2</v>
      </c>
      <c r="BB935" s="2">
        <f t="shared" si="104"/>
        <v>0.04</v>
      </c>
      <c r="BC935" s="2">
        <f>VLOOKUP(Y935,Spp!B:H,7,FALSE)</f>
        <v>3.3</v>
      </c>
      <c r="BD935" s="5" t="str">
        <f>VLOOKUP(Y935,GFQuimbayo!B:C,2,FALSE)</f>
        <v>IN</v>
      </c>
      <c r="BE935" s="5" t="str">
        <f>VLOOKUP(BD935,GFQuimbayo!E:F,2,FALSE)</f>
        <v>Invertebrivores</v>
      </c>
      <c r="BF935" s="2" t="str">
        <f>VLOOKUP(Y935,Spp!B:L,11,FALSE)</f>
        <v>LC</v>
      </c>
    </row>
    <row r="936" spans="1:58">
      <c r="A936" s="2" t="s">
        <v>40</v>
      </c>
      <c r="B936" s="2" t="s">
        <v>41</v>
      </c>
      <c r="C936" s="2" t="s">
        <v>42</v>
      </c>
      <c r="D936" s="2" t="s">
        <v>42</v>
      </c>
      <c r="E936" s="2" t="s">
        <v>1483</v>
      </c>
      <c r="F936" s="2" t="s">
        <v>245</v>
      </c>
      <c r="G936" s="22" t="s">
        <v>1482</v>
      </c>
      <c r="H936" s="22">
        <v>3</v>
      </c>
      <c r="I936" s="2">
        <v>3</v>
      </c>
      <c r="K936" s="2">
        <v>50</v>
      </c>
      <c r="L936" s="11">
        <v>42486</v>
      </c>
      <c r="M936" s="2">
        <v>2016</v>
      </c>
      <c r="N936" s="2" t="s">
        <v>517</v>
      </c>
      <c r="O936" s="2" t="s">
        <v>136</v>
      </c>
      <c r="P936" s="11">
        <v>42496</v>
      </c>
      <c r="Q936" s="9">
        <v>4</v>
      </c>
      <c r="R936" s="2" t="s">
        <v>249</v>
      </c>
      <c r="S936" s="22" t="s">
        <v>516</v>
      </c>
      <c r="T936" s="4" t="s">
        <v>516</v>
      </c>
      <c r="U936" s="4" t="s">
        <v>516</v>
      </c>
      <c r="V936" s="4" t="s">
        <v>516</v>
      </c>
      <c r="W936" s="2">
        <v>10</v>
      </c>
      <c r="X936" s="2" t="s">
        <v>64</v>
      </c>
      <c r="Y936" s="6" t="str">
        <f>VLOOKUP(X936,Spp!A:B,2,FALSE)</f>
        <v>Johnrandallia nigrirostris</v>
      </c>
      <c r="Z936" s="7">
        <f t="shared" si="98"/>
        <v>3</v>
      </c>
      <c r="AA936" s="2">
        <v>3</v>
      </c>
      <c r="AU936" s="2">
        <f>VLOOKUP(Y936,Spp!B:C,2,FALSE)</f>
        <v>2.5600000000000001E-2</v>
      </c>
      <c r="AV936" s="2">
        <f>VLOOKUP(Y936,Spp!B:D,3,FALSE)</f>
        <v>3.0005999999999999</v>
      </c>
      <c r="AW936" s="2">
        <f t="shared" si="99"/>
        <v>1.2006599107113485</v>
      </c>
      <c r="AX936" s="2">
        <f t="shared" si="100"/>
        <v>2.4013198214226969E-2</v>
      </c>
      <c r="AY936" s="2">
        <f t="shared" si="101"/>
        <v>0.24013198214226969</v>
      </c>
      <c r="AZ936" s="2">
        <f t="shared" si="102"/>
        <v>2.401319821422697E-4</v>
      </c>
      <c r="BA936" s="2">
        <f t="shared" si="103"/>
        <v>0.3</v>
      </c>
      <c r="BB936" s="2">
        <f t="shared" si="104"/>
        <v>0.06</v>
      </c>
      <c r="BC936" s="2">
        <f>VLOOKUP(Y936,Spp!B:H,7,FALSE)</f>
        <v>3</v>
      </c>
      <c r="BD936" s="5" t="str">
        <f>VLOOKUP(Y936,GFQuimbayo!B:C,2,FALSE)</f>
        <v>IN</v>
      </c>
      <c r="BE936" s="5" t="str">
        <f>VLOOKUP(BD936,GFQuimbayo!E:F,2,FALSE)</f>
        <v>Invertebrivores</v>
      </c>
      <c r="BF936" s="2" t="str">
        <f>VLOOKUP(Y936,Spp!B:L,11,FALSE)</f>
        <v>LC</v>
      </c>
    </row>
    <row r="937" spans="1:58">
      <c r="A937" s="2" t="s">
        <v>40</v>
      </c>
      <c r="B937" s="2" t="s">
        <v>41</v>
      </c>
      <c r="C937" s="2" t="s">
        <v>42</v>
      </c>
      <c r="D937" s="2" t="s">
        <v>42</v>
      </c>
      <c r="E937" s="2" t="s">
        <v>1483</v>
      </c>
      <c r="F937" s="2" t="s">
        <v>245</v>
      </c>
      <c r="G937" s="22" t="s">
        <v>1482</v>
      </c>
      <c r="H937" s="22">
        <v>3</v>
      </c>
      <c r="I937" s="2">
        <v>3</v>
      </c>
      <c r="K937" s="2">
        <v>50</v>
      </c>
      <c r="L937" s="11">
        <v>42486</v>
      </c>
      <c r="M937" s="2">
        <v>2016</v>
      </c>
      <c r="N937" s="2" t="s">
        <v>517</v>
      </c>
      <c r="O937" s="2" t="s">
        <v>136</v>
      </c>
      <c r="P937" s="11">
        <v>42496</v>
      </c>
      <c r="Q937" s="9">
        <v>4</v>
      </c>
      <c r="R937" s="2" t="s">
        <v>249</v>
      </c>
      <c r="S937" s="22" t="s">
        <v>516</v>
      </c>
      <c r="T937" s="4" t="s">
        <v>516</v>
      </c>
      <c r="U937" s="4" t="s">
        <v>516</v>
      </c>
      <c r="V937" s="4" t="s">
        <v>516</v>
      </c>
      <c r="W937" s="2">
        <v>10</v>
      </c>
      <c r="X937" s="2" t="s">
        <v>256</v>
      </c>
      <c r="Y937" s="6" t="str">
        <f>VLOOKUP(X937,Spp!A:B,2,FALSE)</f>
        <v>Fistularia commersonii</v>
      </c>
      <c r="Z937" s="7">
        <f t="shared" si="98"/>
        <v>1</v>
      </c>
      <c r="AH937" s="2">
        <v>1</v>
      </c>
      <c r="AU937" s="2">
        <f>VLOOKUP(Y937,Spp!B:C,2,FALSE)</f>
        <v>5.9999999999999995E-4</v>
      </c>
      <c r="AV937" s="2">
        <f>VLOOKUP(Y937,Spp!B:D,3,FALSE)</f>
        <v>3</v>
      </c>
      <c r="AW937" s="2">
        <f t="shared" si="99"/>
        <v>99.824999999999989</v>
      </c>
      <c r="AX937" s="2">
        <f t="shared" si="100"/>
        <v>1.9964999999999997</v>
      </c>
      <c r="AY937" s="2">
        <f t="shared" si="101"/>
        <v>19.964999999999996</v>
      </c>
      <c r="AZ937" s="2">
        <f t="shared" si="102"/>
        <v>1.9964999999999997E-2</v>
      </c>
      <c r="BA937" s="2">
        <f t="shared" si="103"/>
        <v>0.1</v>
      </c>
      <c r="BB937" s="2">
        <f t="shared" si="104"/>
        <v>0.02</v>
      </c>
      <c r="BC937" s="2">
        <f>VLOOKUP(Y937,Spp!B:H,7,FALSE)</f>
        <v>4.3</v>
      </c>
      <c r="BD937" s="5" t="str">
        <f>VLOOKUP(Y937,GFQuimbayo!B:C,2,FALSE)</f>
        <v>PS</v>
      </c>
      <c r="BE937" s="5" t="str">
        <f>VLOOKUP(BD937,GFQuimbayo!E:F,2,FALSE)</f>
        <v>Piscivores</v>
      </c>
      <c r="BF937" s="2" t="str">
        <f>VLOOKUP(Y937,Spp!B:L,11,FALSE)</f>
        <v>NE</v>
      </c>
    </row>
    <row r="938" spans="1:58">
      <c r="A938" s="2" t="s">
        <v>242</v>
      </c>
      <c r="B938" s="2" t="s">
        <v>41</v>
      </c>
      <c r="C938" s="2" t="s">
        <v>135</v>
      </c>
      <c r="D938" s="2" t="s">
        <v>1446</v>
      </c>
      <c r="E938" s="2" t="s">
        <v>1485</v>
      </c>
      <c r="F938" s="2" t="s">
        <v>245</v>
      </c>
      <c r="G938" s="22" t="s">
        <v>1482</v>
      </c>
      <c r="H938" s="22">
        <v>1</v>
      </c>
      <c r="I938" s="2">
        <v>1</v>
      </c>
      <c r="K938" s="2">
        <v>50</v>
      </c>
      <c r="L938" s="11">
        <v>42486</v>
      </c>
      <c r="M938" s="2">
        <v>2016</v>
      </c>
      <c r="N938" s="2" t="s">
        <v>517</v>
      </c>
      <c r="O938" s="2" t="s">
        <v>136</v>
      </c>
      <c r="P938" s="11">
        <v>42496</v>
      </c>
      <c r="Q938" s="9">
        <v>5.0999999999999996</v>
      </c>
      <c r="R938" s="2" t="s">
        <v>249</v>
      </c>
      <c r="S938" s="22" t="s">
        <v>516</v>
      </c>
      <c r="T938" s="4" t="s">
        <v>516</v>
      </c>
      <c r="U938" s="4" t="s">
        <v>516</v>
      </c>
      <c r="V938" s="4" t="s">
        <v>516</v>
      </c>
      <c r="W938" s="2">
        <v>10</v>
      </c>
      <c r="X938" s="2" t="s">
        <v>107</v>
      </c>
      <c r="Y938" s="6" t="str">
        <f>VLOOKUP(X938,Spp!A:B,2,FALSE)</f>
        <v>Thalassoma lucasanum</v>
      </c>
      <c r="Z938" s="7">
        <f t="shared" si="98"/>
        <v>401</v>
      </c>
      <c r="AA938" s="2">
        <v>300</v>
      </c>
      <c r="AB938" s="2">
        <v>100</v>
      </c>
      <c r="AC938" s="2">
        <v>1</v>
      </c>
      <c r="AU938" s="2">
        <f>VLOOKUP(Y938,Spp!B:C,2,FALSE)</f>
        <v>1.261E-2</v>
      </c>
      <c r="AV938" s="2">
        <f>VLOOKUP(Y938,Spp!B:D,3,FALSE)</f>
        <v>2.8782999999999999</v>
      </c>
      <c r="AW938" s="2">
        <f t="shared" si="99"/>
        <v>487.28113987142785</v>
      </c>
      <c r="AX938" s="2">
        <f t="shared" si="100"/>
        <v>9.7456227974285579</v>
      </c>
      <c r="AY938" s="2">
        <f t="shared" si="101"/>
        <v>97.456227974285582</v>
      </c>
      <c r="AZ938" s="2">
        <f t="shared" si="102"/>
        <v>9.7456227974285575E-2</v>
      </c>
      <c r="BA938" s="2">
        <f t="shared" si="103"/>
        <v>40.1</v>
      </c>
      <c r="BB938" s="2">
        <f t="shared" si="104"/>
        <v>8.02</v>
      </c>
      <c r="BC938" s="2">
        <f>VLOOKUP(Y938,Spp!B:H,7,FALSE)</f>
        <v>3.5</v>
      </c>
      <c r="BD938" s="5" t="str">
        <f>VLOOKUP(Y938,GFQuimbayo!B:C,2,FALSE)</f>
        <v>IN</v>
      </c>
      <c r="BE938" s="5" t="str">
        <f>VLOOKUP(BD938,GFQuimbayo!E:F,2,FALSE)</f>
        <v>Invertebrivores</v>
      </c>
      <c r="BF938" s="2" t="str">
        <f>VLOOKUP(Y938,Spp!B:L,11,FALSE)</f>
        <v>LC</v>
      </c>
    </row>
    <row r="939" spans="1:58">
      <c r="A939" s="2" t="s">
        <v>242</v>
      </c>
      <c r="B939" s="2" t="s">
        <v>41</v>
      </c>
      <c r="C939" s="2" t="s">
        <v>135</v>
      </c>
      <c r="D939" s="2" t="s">
        <v>1446</v>
      </c>
      <c r="E939" s="2" t="s">
        <v>1485</v>
      </c>
      <c r="F939" s="2" t="s">
        <v>245</v>
      </c>
      <c r="G939" s="22" t="s">
        <v>1482</v>
      </c>
      <c r="H939" s="22">
        <v>1</v>
      </c>
      <c r="I939" s="2">
        <v>1</v>
      </c>
      <c r="K939" s="2">
        <v>50</v>
      </c>
      <c r="L939" s="11">
        <v>42486</v>
      </c>
      <c r="M939" s="2">
        <v>2016</v>
      </c>
      <c r="N939" s="2" t="s">
        <v>517</v>
      </c>
      <c r="O939" s="2" t="s">
        <v>136</v>
      </c>
      <c r="P939" s="11">
        <v>42496</v>
      </c>
      <c r="Q939" s="9">
        <v>5.0999999999999996</v>
      </c>
      <c r="R939" s="2" t="s">
        <v>249</v>
      </c>
      <c r="S939" s="22" t="s">
        <v>516</v>
      </c>
      <c r="T939" s="4" t="s">
        <v>516</v>
      </c>
      <c r="U939" s="4" t="s">
        <v>516</v>
      </c>
      <c r="V939" s="4" t="s">
        <v>516</v>
      </c>
      <c r="W939" s="2">
        <v>10</v>
      </c>
      <c r="X939" s="2" t="s">
        <v>72</v>
      </c>
      <c r="Y939" s="6" t="str">
        <f>VLOOKUP(X939,Spp!A:B,2,FALSE)</f>
        <v>Scarus ghobban</v>
      </c>
      <c r="Z939" s="7">
        <f t="shared" si="98"/>
        <v>32</v>
      </c>
      <c r="AB939" s="2">
        <v>32</v>
      </c>
      <c r="AU939" s="2">
        <f>VLOOKUP(Y939,Spp!B:C,2,FALSE)</f>
        <v>2.3300000000000001E-2</v>
      </c>
      <c r="AV939" s="2">
        <f>VLOOKUP(Y939,Spp!B:D,3,FALSE)</f>
        <v>2.919</v>
      </c>
      <c r="AW939" s="2">
        <f t="shared" si="99"/>
        <v>267.18355693502861</v>
      </c>
      <c r="AX939" s="2">
        <f t="shared" si="100"/>
        <v>5.3436711387005724</v>
      </c>
      <c r="AY939" s="2">
        <f t="shared" si="101"/>
        <v>53.436711387005722</v>
      </c>
      <c r="AZ939" s="2">
        <f t="shared" si="102"/>
        <v>5.3436711387005724E-2</v>
      </c>
      <c r="BA939" s="2">
        <f t="shared" si="103"/>
        <v>3.2</v>
      </c>
      <c r="BB939" s="2">
        <f t="shared" si="104"/>
        <v>0.64</v>
      </c>
      <c r="BC939" s="2">
        <f>VLOOKUP(Y939,Spp!B:H,7,FALSE)</f>
        <v>2</v>
      </c>
      <c r="BD939" s="5" t="str">
        <f>VLOOKUP(Y939,GFQuimbayo!B:C,2,FALSE)</f>
        <v>HM</v>
      </c>
      <c r="BE939" s="5" t="str">
        <f>VLOOKUP(BD939,GFQuimbayo!E:F,2,FALSE)</f>
        <v>Macroalgae feeders</v>
      </c>
      <c r="BF939" s="2" t="str">
        <f>VLOOKUP(Y939,Spp!B:L,11,FALSE)</f>
        <v>LC</v>
      </c>
    </row>
    <row r="940" spans="1:58">
      <c r="A940" s="2" t="s">
        <v>242</v>
      </c>
      <c r="B940" s="2" t="s">
        <v>41</v>
      </c>
      <c r="C940" s="2" t="s">
        <v>135</v>
      </c>
      <c r="D940" s="2" t="s">
        <v>1446</v>
      </c>
      <c r="E940" s="2" t="s">
        <v>1485</v>
      </c>
      <c r="F940" s="2" t="s">
        <v>245</v>
      </c>
      <c r="G940" s="22" t="s">
        <v>1482</v>
      </c>
      <c r="H940" s="22">
        <v>1</v>
      </c>
      <c r="I940" s="2">
        <v>1</v>
      </c>
      <c r="K940" s="2">
        <v>50</v>
      </c>
      <c r="L940" s="11">
        <v>42486</v>
      </c>
      <c r="M940" s="2">
        <v>2016</v>
      </c>
      <c r="N940" s="2" t="s">
        <v>517</v>
      </c>
      <c r="O940" s="2" t="s">
        <v>136</v>
      </c>
      <c r="P940" s="11">
        <v>42496</v>
      </c>
      <c r="Q940" s="9">
        <v>5.0999999999999996</v>
      </c>
      <c r="R940" s="2" t="s">
        <v>249</v>
      </c>
      <c r="S940" s="22" t="s">
        <v>516</v>
      </c>
      <c r="T940" s="4" t="s">
        <v>516</v>
      </c>
      <c r="U940" s="4" t="s">
        <v>516</v>
      </c>
      <c r="V940" s="4" t="s">
        <v>516</v>
      </c>
      <c r="W940" s="2">
        <v>10</v>
      </c>
      <c r="X940" s="2" t="s">
        <v>125</v>
      </c>
      <c r="Y940" s="6" t="str">
        <f>VLOOKUP(X940,Spp!A:B,2,FALSE)</f>
        <v>Diodon holocanthus</v>
      </c>
      <c r="Z940" s="7">
        <f t="shared" si="98"/>
        <v>1</v>
      </c>
      <c r="AC940" s="2">
        <v>1</v>
      </c>
      <c r="AU940" s="2">
        <f>VLOOKUP(Y940,Spp!B:C,2,FALSE)</f>
        <v>2.1899999999999999E-2</v>
      </c>
      <c r="AV940" s="2">
        <f>VLOOKUP(Y940,Spp!B:D,3,FALSE)</f>
        <v>3</v>
      </c>
      <c r="AW940" s="2">
        <f t="shared" si="99"/>
        <v>42.7734375</v>
      </c>
      <c r="AX940" s="2">
        <f t="shared" si="100"/>
        <v>0.85546875</v>
      </c>
      <c r="AY940" s="2">
        <f t="shared" si="101"/>
        <v>8.5546875</v>
      </c>
      <c r="AZ940" s="2">
        <f t="shared" si="102"/>
        <v>8.5546874999999998E-3</v>
      </c>
      <c r="BA940" s="2">
        <f t="shared" si="103"/>
        <v>0.1</v>
      </c>
      <c r="BB940" s="2">
        <f t="shared" si="104"/>
        <v>0.02</v>
      </c>
      <c r="BC940" s="2">
        <f>VLOOKUP(Y940,Spp!B:H,7,FALSE)</f>
        <v>3.3</v>
      </c>
      <c r="BD940" s="5" t="str">
        <f>VLOOKUP(Y940,GFQuimbayo!B:C,2,FALSE)</f>
        <v>IN</v>
      </c>
      <c r="BE940" s="5" t="str">
        <f>VLOOKUP(BD940,GFQuimbayo!E:F,2,FALSE)</f>
        <v>Invertebrivores</v>
      </c>
      <c r="BF940" s="2" t="str">
        <f>VLOOKUP(Y940,Spp!B:L,11,FALSE)</f>
        <v>NE</v>
      </c>
    </row>
    <row r="941" spans="1:58">
      <c r="A941" s="2" t="s">
        <v>242</v>
      </c>
      <c r="B941" s="2" t="s">
        <v>41</v>
      </c>
      <c r="C941" s="2" t="s">
        <v>135</v>
      </c>
      <c r="D941" s="2" t="s">
        <v>1446</v>
      </c>
      <c r="E941" s="2" t="s">
        <v>1485</v>
      </c>
      <c r="F941" s="2" t="s">
        <v>245</v>
      </c>
      <c r="G941" s="22" t="s">
        <v>1482</v>
      </c>
      <c r="H941" s="22">
        <v>1</v>
      </c>
      <c r="I941" s="2">
        <v>1</v>
      </c>
      <c r="K941" s="2">
        <v>50</v>
      </c>
      <c r="L941" s="11">
        <v>42486</v>
      </c>
      <c r="M941" s="2">
        <v>2016</v>
      </c>
      <c r="N941" s="2" t="s">
        <v>517</v>
      </c>
      <c r="O941" s="2" t="s">
        <v>136</v>
      </c>
      <c r="P941" s="11">
        <v>42496</v>
      </c>
      <c r="Q941" s="9">
        <v>5.0999999999999996</v>
      </c>
      <c r="R941" s="2" t="s">
        <v>249</v>
      </c>
      <c r="S941" s="22" t="s">
        <v>516</v>
      </c>
      <c r="T941" s="4" t="s">
        <v>516</v>
      </c>
      <c r="U941" s="4" t="s">
        <v>516</v>
      </c>
      <c r="V941" s="4" t="s">
        <v>516</v>
      </c>
      <c r="W941" s="2">
        <v>10</v>
      </c>
      <c r="X941" s="2" t="s">
        <v>257</v>
      </c>
      <c r="Y941" s="6" t="str">
        <f>VLOOKUP(X941,Spp!A:B,2,FALSE)</f>
        <v>Acanthurus xanthopterus</v>
      </c>
      <c r="Z941" s="7">
        <f t="shared" si="98"/>
        <v>5</v>
      </c>
      <c r="AB941" s="2">
        <v>5</v>
      </c>
      <c r="AU941" s="2">
        <f>VLOOKUP(Y941,Spp!B:C,2,FALSE)</f>
        <v>2.673E-2</v>
      </c>
      <c r="AV941" s="2">
        <f>VLOOKUP(Y941,Spp!B:D,3,FALSE)</f>
        <v>2.9844900000000001</v>
      </c>
      <c r="AW941" s="2">
        <f t="shared" si="99"/>
        <v>54.648790322436355</v>
      </c>
      <c r="AX941" s="2">
        <f t="shared" si="100"/>
        <v>1.0929758064487272</v>
      </c>
      <c r="AY941" s="2">
        <f t="shared" si="101"/>
        <v>10.929758064487272</v>
      </c>
      <c r="AZ941" s="2">
        <f t="shared" si="102"/>
        <v>1.0929758064487273E-2</v>
      </c>
      <c r="BA941" s="2">
        <f t="shared" si="103"/>
        <v>0.5</v>
      </c>
      <c r="BB941" s="2">
        <f t="shared" si="104"/>
        <v>0.1</v>
      </c>
      <c r="BC941" s="2">
        <f>VLOOKUP(Y941,Spp!B:H,7,FALSE)</f>
        <v>2.9</v>
      </c>
      <c r="BD941" s="5" t="str">
        <f>VLOOKUP(Y941,GFQuimbayo!B:C,2,FALSE)</f>
        <v>HD</v>
      </c>
      <c r="BE941" s="5" t="str">
        <f>VLOOKUP(BD941,GFQuimbayo!E:F,2,FALSE)</f>
        <v>Detritivores</v>
      </c>
      <c r="BF941" s="2" t="str">
        <f>VLOOKUP(Y941,Spp!B:L,11,FALSE)</f>
        <v>LC</v>
      </c>
    </row>
    <row r="942" spans="1:58">
      <c r="A942" s="2" t="s">
        <v>242</v>
      </c>
      <c r="B942" s="2" t="s">
        <v>41</v>
      </c>
      <c r="C942" s="2" t="s">
        <v>135</v>
      </c>
      <c r="D942" s="2" t="s">
        <v>1446</v>
      </c>
      <c r="E942" s="2" t="s">
        <v>1485</v>
      </c>
      <c r="F942" s="2" t="s">
        <v>245</v>
      </c>
      <c r="G942" s="22" t="s">
        <v>1482</v>
      </c>
      <c r="H942" s="22">
        <v>1</v>
      </c>
      <c r="I942" s="2">
        <v>1</v>
      </c>
      <c r="K942" s="2">
        <v>50</v>
      </c>
      <c r="L942" s="11">
        <v>42486</v>
      </c>
      <c r="M942" s="2">
        <v>2016</v>
      </c>
      <c r="N942" s="2" t="s">
        <v>517</v>
      </c>
      <c r="O942" s="2" t="s">
        <v>136</v>
      </c>
      <c r="P942" s="11">
        <v>42496</v>
      </c>
      <c r="Q942" s="9">
        <v>5.0999999999999996</v>
      </c>
      <c r="R942" s="2" t="s">
        <v>249</v>
      </c>
      <c r="S942" s="22" t="s">
        <v>516</v>
      </c>
      <c r="T942" s="4" t="s">
        <v>516</v>
      </c>
      <c r="U942" s="4" t="s">
        <v>516</v>
      </c>
      <c r="V942" s="4" t="s">
        <v>516</v>
      </c>
      <c r="W942" s="2">
        <v>10</v>
      </c>
      <c r="X942" s="2" t="s">
        <v>64</v>
      </c>
      <c r="Y942" s="6" t="str">
        <f>VLOOKUP(X942,Spp!A:B,2,FALSE)</f>
        <v>Johnrandallia nigrirostris</v>
      </c>
      <c r="Z942" s="7">
        <f t="shared" si="98"/>
        <v>1</v>
      </c>
      <c r="AB942" s="2">
        <v>1</v>
      </c>
      <c r="AU942" s="2">
        <f>VLOOKUP(Y942,Spp!B:C,2,FALSE)</f>
        <v>2.5600000000000001E-2</v>
      </c>
      <c r="AV942" s="2">
        <f>VLOOKUP(Y942,Spp!B:D,3,FALSE)</f>
        <v>3.0005999999999999</v>
      </c>
      <c r="AW942" s="2">
        <f t="shared" si="99"/>
        <v>10.813064467072175</v>
      </c>
      <c r="AX942" s="2">
        <f t="shared" si="100"/>
        <v>0.21626128934144351</v>
      </c>
      <c r="AY942" s="2">
        <f t="shared" si="101"/>
        <v>2.1626128934144351</v>
      </c>
      <c r="AZ942" s="2">
        <f t="shared" si="102"/>
        <v>2.1626128934144353E-3</v>
      </c>
      <c r="BA942" s="2">
        <f t="shared" si="103"/>
        <v>0.1</v>
      </c>
      <c r="BB942" s="2">
        <f t="shared" si="104"/>
        <v>0.02</v>
      </c>
      <c r="BC942" s="2">
        <f>VLOOKUP(Y942,Spp!B:H,7,FALSE)</f>
        <v>3</v>
      </c>
      <c r="BD942" s="5" t="str">
        <f>VLOOKUP(Y942,GFQuimbayo!B:C,2,FALSE)</f>
        <v>IN</v>
      </c>
      <c r="BE942" s="5" t="str">
        <f>VLOOKUP(BD942,GFQuimbayo!E:F,2,FALSE)</f>
        <v>Invertebrivores</v>
      </c>
      <c r="BF942" s="2" t="str">
        <f>VLOOKUP(Y942,Spp!B:L,11,FALSE)</f>
        <v>LC</v>
      </c>
    </row>
    <row r="943" spans="1:58">
      <c r="A943" s="2" t="s">
        <v>242</v>
      </c>
      <c r="B943" s="2" t="s">
        <v>41</v>
      </c>
      <c r="C943" s="2" t="s">
        <v>135</v>
      </c>
      <c r="D943" s="2" t="s">
        <v>1446</v>
      </c>
      <c r="E943" s="2" t="s">
        <v>1485</v>
      </c>
      <c r="F943" s="2" t="s">
        <v>245</v>
      </c>
      <c r="G943" s="22" t="s">
        <v>1482</v>
      </c>
      <c r="H943" s="22">
        <v>2</v>
      </c>
      <c r="I943" s="2">
        <v>2</v>
      </c>
      <c r="K943" s="2">
        <v>50</v>
      </c>
      <c r="L943" s="11">
        <v>42486</v>
      </c>
      <c r="M943" s="2">
        <v>2016</v>
      </c>
      <c r="N943" s="2" t="s">
        <v>517</v>
      </c>
      <c r="O943" s="2" t="s">
        <v>136</v>
      </c>
      <c r="P943" s="11">
        <v>42496</v>
      </c>
      <c r="Q943" s="9">
        <v>4.5999999999999996</v>
      </c>
      <c r="R943" s="2" t="s">
        <v>249</v>
      </c>
      <c r="S943" s="22" t="s">
        <v>516</v>
      </c>
      <c r="T943" s="4" t="s">
        <v>516</v>
      </c>
      <c r="U943" s="4" t="s">
        <v>516</v>
      </c>
      <c r="V943" s="4" t="s">
        <v>516</v>
      </c>
      <c r="W943" s="2">
        <v>10</v>
      </c>
      <c r="X943" s="2" t="s">
        <v>107</v>
      </c>
      <c r="Y943" s="6" t="str">
        <f>VLOOKUP(X943,Spp!A:B,2,FALSE)</f>
        <v>Thalassoma lucasanum</v>
      </c>
      <c r="Z943" s="7">
        <f t="shared" si="98"/>
        <v>80</v>
      </c>
      <c r="AA943" s="2">
        <v>60</v>
      </c>
      <c r="AB943" s="2">
        <v>20</v>
      </c>
      <c r="AU943" s="2">
        <f>VLOOKUP(Y943,Spp!B:C,2,FALSE)</f>
        <v>1.261E-2</v>
      </c>
      <c r="AV943" s="2">
        <f>VLOOKUP(Y943,Spp!B:D,3,FALSE)</f>
        <v>2.8782999999999999</v>
      </c>
      <c r="AW943" s="2">
        <f t="shared" si="99"/>
        <v>93.833955024526688</v>
      </c>
      <c r="AX943" s="2">
        <f t="shared" si="100"/>
        <v>1.8766791004905337</v>
      </c>
      <c r="AY943" s="2">
        <f t="shared" si="101"/>
        <v>18.766791004905336</v>
      </c>
      <c r="AZ943" s="2">
        <f t="shared" si="102"/>
        <v>1.8766791004905335E-2</v>
      </c>
      <c r="BA943" s="2">
        <f t="shared" si="103"/>
        <v>8</v>
      </c>
      <c r="BB943" s="2">
        <f t="shared" si="104"/>
        <v>1.6</v>
      </c>
      <c r="BC943" s="2">
        <f>VLOOKUP(Y943,Spp!B:H,7,FALSE)</f>
        <v>3.5</v>
      </c>
      <c r="BD943" s="5" t="str">
        <f>VLOOKUP(Y943,GFQuimbayo!B:C,2,FALSE)</f>
        <v>IN</v>
      </c>
      <c r="BE943" s="5" t="str">
        <f>VLOOKUP(BD943,GFQuimbayo!E:F,2,FALSE)</f>
        <v>Invertebrivores</v>
      </c>
      <c r="BF943" s="2" t="str">
        <f>VLOOKUP(Y943,Spp!B:L,11,FALSE)</f>
        <v>LC</v>
      </c>
    </row>
    <row r="944" spans="1:58">
      <c r="A944" s="2" t="s">
        <v>242</v>
      </c>
      <c r="B944" s="2" t="s">
        <v>41</v>
      </c>
      <c r="C944" s="2" t="s">
        <v>135</v>
      </c>
      <c r="D944" s="2" t="s">
        <v>1446</v>
      </c>
      <c r="E944" s="2" t="s">
        <v>1485</v>
      </c>
      <c r="F944" s="2" t="s">
        <v>245</v>
      </c>
      <c r="G944" s="22" t="s">
        <v>1482</v>
      </c>
      <c r="H944" s="22">
        <v>2</v>
      </c>
      <c r="I944" s="2">
        <v>2</v>
      </c>
      <c r="K944" s="2">
        <v>50</v>
      </c>
      <c r="L944" s="11">
        <v>42486</v>
      </c>
      <c r="M944" s="2">
        <v>2016</v>
      </c>
      <c r="N944" s="2" t="s">
        <v>517</v>
      </c>
      <c r="O944" s="2" t="s">
        <v>136</v>
      </c>
      <c r="P944" s="11">
        <v>42496</v>
      </c>
      <c r="Q944" s="9">
        <v>4.5999999999999996</v>
      </c>
      <c r="R944" s="2" t="s">
        <v>249</v>
      </c>
      <c r="S944" s="22" t="s">
        <v>516</v>
      </c>
      <c r="T944" s="4" t="s">
        <v>516</v>
      </c>
      <c r="U944" s="4" t="s">
        <v>516</v>
      </c>
      <c r="V944" s="4" t="s">
        <v>516</v>
      </c>
      <c r="W944" s="2">
        <v>10</v>
      </c>
      <c r="X944" s="2" t="s">
        <v>97</v>
      </c>
      <c r="Y944" s="6" t="str">
        <f>VLOOKUP(X944,Spp!A:B,2,FALSE)</f>
        <v>Plagiotremus azaleus</v>
      </c>
      <c r="Z944" s="7">
        <f t="shared" si="98"/>
        <v>2</v>
      </c>
      <c r="AB944" s="2">
        <v>2</v>
      </c>
      <c r="AU944" s="2">
        <f>VLOOKUP(Y944,Spp!B:C,2,FALSE)</f>
        <v>4.5999999999999999E-3</v>
      </c>
      <c r="AV944" s="2">
        <f>VLOOKUP(Y944,Spp!B:D,3,FALSE)</f>
        <v>3.1387999999999998</v>
      </c>
      <c r="AW944" s="2">
        <f t="shared" si="99"/>
        <v>5.1336956834786083</v>
      </c>
      <c r="AX944" s="2">
        <f t="shared" si="100"/>
        <v>0.10267391366957217</v>
      </c>
      <c r="AY944" s="2">
        <f t="shared" si="101"/>
        <v>1.0267391366957217</v>
      </c>
      <c r="AZ944" s="2">
        <f t="shared" si="102"/>
        <v>1.0267391366957216E-3</v>
      </c>
      <c r="BA944" s="2">
        <f t="shared" si="103"/>
        <v>0.2</v>
      </c>
      <c r="BB944" s="2">
        <f t="shared" si="104"/>
        <v>0.04</v>
      </c>
      <c r="BC944" s="2">
        <f>VLOOKUP(Y944,Spp!B:H,7,FALSE)</f>
        <v>4</v>
      </c>
      <c r="BD944" s="5" t="str">
        <f>VLOOKUP(Y944,GFQuimbayo!B:C,2,FALSE)</f>
        <v>PS</v>
      </c>
      <c r="BE944" s="5" t="str">
        <f>VLOOKUP(BD944,GFQuimbayo!E:F,2,FALSE)</f>
        <v>Piscivores</v>
      </c>
      <c r="BF944" s="2" t="str">
        <f>VLOOKUP(Y944,Spp!B:L,11,FALSE)</f>
        <v>LC</v>
      </c>
    </row>
    <row r="945" spans="1:58">
      <c r="A945" s="2" t="s">
        <v>242</v>
      </c>
      <c r="B945" s="2" t="s">
        <v>41</v>
      </c>
      <c r="C945" s="2" t="s">
        <v>135</v>
      </c>
      <c r="D945" s="2" t="s">
        <v>1446</v>
      </c>
      <c r="E945" s="2" t="s">
        <v>1485</v>
      </c>
      <c r="F945" s="2" t="s">
        <v>245</v>
      </c>
      <c r="G945" s="22" t="s">
        <v>1482</v>
      </c>
      <c r="H945" s="22">
        <v>2</v>
      </c>
      <c r="I945" s="2">
        <v>2</v>
      </c>
      <c r="K945" s="2">
        <v>50</v>
      </c>
      <c r="L945" s="11">
        <v>42486</v>
      </c>
      <c r="M945" s="2">
        <v>2016</v>
      </c>
      <c r="N945" s="2" t="s">
        <v>517</v>
      </c>
      <c r="O945" s="2" t="s">
        <v>136</v>
      </c>
      <c r="P945" s="11">
        <v>42496</v>
      </c>
      <c r="Q945" s="9">
        <v>4.5999999999999996</v>
      </c>
      <c r="R945" s="2" t="s">
        <v>249</v>
      </c>
      <c r="S945" s="22" t="s">
        <v>516</v>
      </c>
      <c r="T945" s="4" t="s">
        <v>516</v>
      </c>
      <c r="U945" s="4" t="s">
        <v>516</v>
      </c>
      <c r="V945" s="4" t="s">
        <v>516</v>
      </c>
      <c r="W945" s="2">
        <v>10</v>
      </c>
      <c r="X945" s="2" t="s">
        <v>57</v>
      </c>
      <c r="Y945" s="6" t="str">
        <f>VLOOKUP(X945,Spp!A:B,2,FALSE)</f>
        <v>Serranus psittacinus</v>
      </c>
      <c r="Z945" s="7">
        <f t="shared" si="98"/>
        <v>5</v>
      </c>
      <c r="AB945" s="2">
        <v>5</v>
      </c>
      <c r="AU945" s="2">
        <f>VLOOKUP(Y945,Spp!B:C,2,FALSE)</f>
        <v>1.9300000000000001E-2</v>
      </c>
      <c r="AV945" s="2">
        <f>VLOOKUP(Y945,Spp!B:D,3,FALSE)</f>
        <v>2.8511000000000002</v>
      </c>
      <c r="AW945" s="2">
        <f t="shared" si="99"/>
        <v>30.158829455543223</v>
      </c>
      <c r="AX945" s="2">
        <f t="shared" si="100"/>
        <v>0.60317658911086447</v>
      </c>
      <c r="AY945" s="2">
        <f t="shared" si="101"/>
        <v>6.0317658911086447</v>
      </c>
      <c r="AZ945" s="2">
        <f t="shared" si="102"/>
        <v>6.0317658911086449E-3</v>
      </c>
      <c r="BA945" s="2">
        <f t="shared" si="103"/>
        <v>0.5</v>
      </c>
      <c r="BB945" s="2">
        <f t="shared" si="104"/>
        <v>0.1</v>
      </c>
      <c r="BC945" s="2">
        <f>VLOOKUP(Y945,Spp!B:H,7,FALSE)</f>
        <v>3.6</v>
      </c>
      <c r="BD945" s="5" t="str">
        <f>VLOOKUP(Y945,GFQuimbayo!B:C,2,FALSE)</f>
        <v>PS</v>
      </c>
      <c r="BE945" s="5" t="str">
        <f>VLOOKUP(BD945,GFQuimbayo!E:F,2,FALSE)</f>
        <v>Piscivores</v>
      </c>
      <c r="BF945" s="2" t="str">
        <f>VLOOKUP(Y945,Spp!B:L,11,FALSE)</f>
        <v>LC</v>
      </c>
    </row>
    <row r="946" spans="1:58">
      <c r="A946" s="2" t="s">
        <v>242</v>
      </c>
      <c r="B946" s="2" t="s">
        <v>41</v>
      </c>
      <c r="C946" s="2" t="s">
        <v>135</v>
      </c>
      <c r="D946" s="2" t="s">
        <v>1446</v>
      </c>
      <c r="E946" s="2" t="s">
        <v>1485</v>
      </c>
      <c r="F946" s="2" t="s">
        <v>245</v>
      </c>
      <c r="G946" s="22" t="s">
        <v>1482</v>
      </c>
      <c r="H946" s="22">
        <v>2</v>
      </c>
      <c r="I946" s="2">
        <v>2</v>
      </c>
      <c r="K946" s="2">
        <v>50</v>
      </c>
      <c r="L946" s="11">
        <v>42486</v>
      </c>
      <c r="M946" s="2">
        <v>2016</v>
      </c>
      <c r="N946" s="2" t="s">
        <v>517</v>
      </c>
      <c r="O946" s="2" t="s">
        <v>136</v>
      </c>
      <c r="P946" s="11">
        <v>42496</v>
      </c>
      <c r="Q946" s="9">
        <v>4.5999999999999996</v>
      </c>
      <c r="R946" s="2" t="s">
        <v>249</v>
      </c>
      <c r="S946" s="22" t="s">
        <v>516</v>
      </c>
      <c r="T946" s="4" t="s">
        <v>516</v>
      </c>
      <c r="U946" s="4" t="s">
        <v>516</v>
      </c>
      <c r="V946" s="4" t="s">
        <v>516</v>
      </c>
      <c r="W946" s="2">
        <v>10</v>
      </c>
      <c r="X946" s="2" t="s">
        <v>278</v>
      </c>
      <c r="Y946" s="6" t="str">
        <f>VLOOKUP(X946,Spp!A:B,2,FALSE)</f>
        <v>Balistes polylepis</v>
      </c>
      <c r="Z946" s="7">
        <f t="shared" si="98"/>
        <v>1</v>
      </c>
      <c r="AD946" s="2">
        <v>1</v>
      </c>
      <c r="AU946" s="2">
        <f>VLOOKUP(Y946,Spp!B:C,2,FALSE)</f>
        <v>2.6800000000000001E-2</v>
      </c>
      <c r="AV946" s="2">
        <f>VLOOKUP(Y946,Spp!B:D,3,FALSE)</f>
        <v>2.8982999999999999</v>
      </c>
      <c r="AW946" s="2">
        <f t="shared" si="99"/>
        <v>107.35739639151643</v>
      </c>
      <c r="AX946" s="2">
        <f t="shared" si="100"/>
        <v>2.1471479278303285</v>
      </c>
      <c r="AY946" s="2">
        <f t="shared" si="101"/>
        <v>21.471479278303285</v>
      </c>
      <c r="AZ946" s="2">
        <f t="shared" si="102"/>
        <v>2.1471479278303285E-2</v>
      </c>
      <c r="BA946" s="2">
        <f t="shared" si="103"/>
        <v>0.1</v>
      </c>
      <c r="BB946" s="2">
        <f t="shared" si="104"/>
        <v>0.02</v>
      </c>
      <c r="BC946" s="2">
        <f>VLOOKUP(Y946,Spp!B:H,7,FALSE)</f>
        <v>3.3</v>
      </c>
      <c r="BD946" s="5" t="str">
        <f>VLOOKUP(Y946,GFQuimbayo!B:C,2,FALSE)</f>
        <v>IN</v>
      </c>
      <c r="BE946" s="5" t="str">
        <f>VLOOKUP(BD946,GFQuimbayo!E:F,2,FALSE)</f>
        <v>Invertebrivores</v>
      </c>
      <c r="BF946" s="2" t="str">
        <f>VLOOKUP(Y946,Spp!B:L,11,FALSE)</f>
        <v>LC</v>
      </c>
    </row>
    <row r="947" spans="1:58">
      <c r="A947" s="2" t="s">
        <v>242</v>
      </c>
      <c r="B947" s="2" t="s">
        <v>41</v>
      </c>
      <c r="C947" s="2" t="s">
        <v>135</v>
      </c>
      <c r="D947" s="2" t="s">
        <v>1446</v>
      </c>
      <c r="E947" s="2" t="s">
        <v>1485</v>
      </c>
      <c r="F947" s="2" t="s">
        <v>245</v>
      </c>
      <c r="G947" s="22" t="s">
        <v>1482</v>
      </c>
      <c r="H947" s="22">
        <v>2</v>
      </c>
      <c r="I947" s="2">
        <v>2</v>
      </c>
      <c r="K947" s="2">
        <v>50</v>
      </c>
      <c r="L947" s="11">
        <v>42486</v>
      </c>
      <c r="M947" s="2">
        <v>2016</v>
      </c>
      <c r="N947" s="2" t="s">
        <v>517</v>
      </c>
      <c r="O947" s="2" t="s">
        <v>136</v>
      </c>
      <c r="P947" s="11">
        <v>42496</v>
      </c>
      <c r="Q947" s="9">
        <v>4.5999999999999996</v>
      </c>
      <c r="R947" s="2" t="s">
        <v>249</v>
      </c>
      <c r="S947" s="22" t="s">
        <v>516</v>
      </c>
      <c r="T947" s="4" t="s">
        <v>516</v>
      </c>
      <c r="U947" s="4" t="s">
        <v>516</v>
      </c>
      <c r="V947" s="4" t="s">
        <v>516</v>
      </c>
      <c r="W947" s="2">
        <v>10</v>
      </c>
      <c r="X947" s="2" t="s">
        <v>72</v>
      </c>
      <c r="Y947" s="6" t="str">
        <f>VLOOKUP(X947,Spp!A:B,2,FALSE)</f>
        <v>Scarus ghobban</v>
      </c>
      <c r="Z947" s="7">
        <f t="shared" si="98"/>
        <v>24</v>
      </c>
      <c r="AB947" s="2">
        <v>24</v>
      </c>
      <c r="AU947" s="2">
        <f>VLOOKUP(Y947,Spp!B:C,2,FALSE)</f>
        <v>2.3300000000000001E-2</v>
      </c>
      <c r="AV947" s="2">
        <f>VLOOKUP(Y947,Spp!B:D,3,FALSE)</f>
        <v>2.919</v>
      </c>
      <c r="AW947" s="2">
        <f t="shared" si="99"/>
        <v>200.38766770127145</v>
      </c>
      <c r="AX947" s="2">
        <f t="shared" si="100"/>
        <v>4.0077533540254286</v>
      </c>
      <c r="AY947" s="2">
        <f t="shared" si="101"/>
        <v>40.077533540254286</v>
      </c>
      <c r="AZ947" s="2">
        <f t="shared" si="102"/>
        <v>4.0077533540254284E-2</v>
      </c>
      <c r="BA947" s="2">
        <f t="shared" si="103"/>
        <v>2.4</v>
      </c>
      <c r="BB947" s="2">
        <f t="shared" si="104"/>
        <v>0.48</v>
      </c>
      <c r="BC947" s="2">
        <f>VLOOKUP(Y947,Spp!B:H,7,FALSE)</f>
        <v>2</v>
      </c>
      <c r="BD947" s="5" t="str">
        <f>VLOOKUP(Y947,GFQuimbayo!B:C,2,FALSE)</f>
        <v>HM</v>
      </c>
      <c r="BE947" s="5" t="str">
        <f>VLOOKUP(BD947,GFQuimbayo!E:F,2,FALSE)</f>
        <v>Macroalgae feeders</v>
      </c>
      <c r="BF947" s="2" t="str">
        <f>VLOOKUP(Y947,Spp!B:L,11,FALSE)</f>
        <v>LC</v>
      </c>
    </row>
    <row r="948" spans="1:58">
      <c r="A948" s="2" t="s">
        <v>242</v>
      </c>
      <c r="B948" s="2" t="s">
        <v>41</v>
      </c>
      <c r="C948" s="2" t="s">
        <v>135</v>
      </c>
      <c r="D948" s="2" t="s">
        <v>1446</v>
      </c>
      <c r="E948" s="2" t="s">
        <v>1485</v>
      </c>
      <c r="F948" s="2" t="s">
        <v>245</v>
      </c>
      <c r="G948" s="22" t="s">
        <v>1482</v>
      </c>
      <c r="H948" s="22">
        <v>2</v>
      </c>
      <c r="I948" s="2">
        <v>2</v>
      </c>
      <c r="K948" s="2">
        <v>50</v>
      </c>
      <c r="L948" s="11">
        <v>42486</v>
      </c>
      <c r="M948" s="2">
        <v>2016</v>
      </c>
      <c r="N948" s="2" t="s">
        <v>517</v>
      </c>
      <c r="O948" s="2" t="s">
        <v>136</v>
      </c>
      <c r="P948" s="11">
        <v>42496</v>
      </c>
      <c r="Q948" s="9">
        <v>4.5999999999999996</v>
      </c>
      <c r="R948" s="2" t="s">
        <v>249</v>
      </c>
      <c r="S948" s="22" t="s">
        <v>516</v>
      </c>
      <c r="T948" s="4" t="s">
        <v>516</v>
      </c>
      <c r="U948" s="4" t="s">
        <v>516</v>
      </c>
      <c r="V948" s="4" t="s">
        <v>516</v>
      </c>
      <c r="W948" s="2">
        <v>10</v>
      </c>
      <c r="X948" s="2" t="s">
        <v>266</v>
      </c>
      <c r="Y948" s="6" t="str">
        <f>VLOOKUP(X948,Spp!A:B,2,FALSE)</f>
        <v>Halichoeres dispilus</v>
      </c>
      <c r="Z948" s="7">
        <f t="shared" si="98"/>
        <v>1</v>
      </c>
      <c r="AC948" s="2">
        <v>1</v>
      </c>
      <c r="AU948" s="2">
        <f>VLOOKUP(Y948,Spp!B:C,2,FALSE)</f>
        <v>1.26E-2</v>
      </c>
      <c r="AV948" s="2">
        <f>VLOOKUP(Y948,Spp!B:D,3,FALSE)</f>
        <v>3.0672999999999999</v>
      </c>
      <c r="AW948" s="2">
        <f t="shared" si="99"/>
        <v>29.169073044120523</v>
      </c>
      <c r="AX948" s="2">
        <f t="shared" si="100"/>
        <v>0.5833814608824105</v>
      </c>
      <c r="AY948" s="2">
        <f t="shared" si="101"/>
        <v>5.8338146088241052</v>
      </c>
      <c r="AZ948" s="2">
        <f t="shared" si="102"/>
        <v>5.8338146088241054E-3</v>
      </c>
      <c r="BA948" s="2">
        <f t="shared" si="103"/>
        <v>0.1</v>
      </c>
      <c r="BB948" s="2">
        <f t="shared" si="104"/>
        <v>0.02</v>
      </c>
      <c r="BC948" s="2">
        <f>VLOOKUP(Y948,Spp!B:H,7,FALSE)</f>
        <v>3.9</v>
      </c>
      <c r="BD948" s="5" t="str">
        <f>VLOOKUP(Y948,GFQuimbayo!B:C,2,FALSE)</f>
        <v>IN</v>
      </c>
      <c r="BE948" s="5" t="str">
        <f>VLOOKUP(BD948,GFQuimbayo!E:F,2,FALSE)</f>
        <v>Invertebrivores</v>
      </c>
      <c r="BF948" s="2" t="str">
        <f>VLOOKUP(Y948,Spp!B:L,11,FALSE)</f>
        <v>LC</v>
      </c>
    </row>
    <row r="949" spans="1:58">
      <c r="A949" s="2" t="s">
        <v>242</v>
      </c>
      <c r="B949" s="2" t="s">
        <v>41</v>
      </c>
      <c r="C949" s="2" t="s">
        <v>135</v>
      </c>
      <c r="D949" s="2" t="s">
        <v>1446</v>
      </c>
      <c r="E949" s="2" t="s">
        <v>1485</v>
      </c>
      <c r="F949" s="2" t="s">
        <v>245</v>
      </c>
      <c r="G949" s="22" t="s">
        <v>1482</v>
      </c>
      <c r="H949" s="22">
        <v>2</v>
      </c>
      <c r="I949" s="2">
        <v>2</v>
      </c>
      <c r="K949" s="2">
        <v>50</v>
      </c>
      <c r="L949" s="11">
        <v>42486</v>
      </c>
      <c r="M949" s="2">
        <v>2016</v>
      </c>
      <c r="N949" s="2" t="s">
        <v>517</v>
      </c>
      <c r="O949" s="2" t="s">
        <v>136</v>
      </c>
      <c r="P949" s="11">
        <v>42496</v>
      </c>
      <c r="Q949" s="9">
        <v>4.5999999999999996</v>
      </c>
      <c r="R949" s="2" t="s">
        <v>249</v>
      </c>
      <c r="S949" s="22" t="s">
        <v>516</v>
      </c>
      <c r="T949" s="4" t="s">
        <v>516</v>
      </c>
      <c r="U949" s="4" t="s">
        <v>516</v>
      </c>
      <c r="V949" s="4" t="s">
        <v>516</v>
      </c>
      <c r="W949" s="2">
        <v>10</v>
      </c>
      <c r="X949" s="2" t="s">
        <v>64</v>
      </c>
      <c r="Y949" s="6" t="str">
        <f>VLOOKUP(X949,Spp!A:B,2,FALSE)</f>
        <v>Johnrandallia nigrirostris</v>
      </c>
      <c r="Z949" s="7">
        <f t="shared" si="98"/>
        <v>6</v>
      </c>
      <c r="AB949" s="2">
        <v>6</v>
      </c>
      <c r="AU949" s="2">
        <f>VLOOKUP(Y949,Spp!B:C,2,FALSE)</f>
        <v>2.5600000000000001E-2</v>
      </c>
      <c r="AV949" s="2">
        <f>VLOOKUP(Y949,Spp!B:D,3,FALSE)</f>
        <v>3.0005999999999999</v>
      </c>
      <c r="AW949" s="2">
        <f t="shared" si="99"/>
        <v>64.878386802433056</v>
      </c>
      <c r="AX949" s="2">
        <f t="shared" si="100"/>
        <v>1.297567736048661</v>
      </c>
      <c r="AY949" s="2">
        <f t="shared" si="101"/>
        <v>12.97567736048661</v>
      </c>
      <c r="AZ949" s="2">
        <f t="shared" si="102"/>
        <v>1.2975677360486611E-2</v>
      </c>
      <c r="BA949" s="2">
        <f t="shared" si="103"/>
        <v>0.6</v>
      </c>
      <c r="BB949" s="2">
        <f t="shared" si="104"/>
        <v>0.12</v>
      </c>
      <c r="BC949" s="2">
        <f>VLOOKUP(Y949,Spp!B:H,7,FALSE)</f>
        <v>3</v>
      </c>
      <c r="BD949" s="5" t="str">
        <f>VLOOKUP(Y949,GFQuimbayo!B:C,2,FALSE)</f>
        <v>IN</v>
      </c>
      <c r="BE949" s="5" t="str">
        <f>VLOOKUP(BD949,GFQuimbayo!E:F,2,FALSE)</f>
        <v>Invertebrivores</v>
      </c>
      <c r="BF949" s="2" t="str">
        <f>VLOOKUP(Y949,Spp!B:L,11,FALSE)</f>
        <v>LC</v>
      </c>
    </row>
    <row r="950" spans="1:58">
      <c r="A950" s="2" t="s">
        <v>242</v>
      </c>
      <c r="B950" s="2" t="s">
        <v>41</v>
      </c>
      <c r="C950" s="2" t="s">
        <v>135</v>
      </c>
      <c r="D950" s="2" t="s">
        <v>1446</v>
      </c>
      <c r="E950" s="2" t="s">
        <v>1485</v>
      </c>
      <c r="F950" s="2" t="s">
        <v>245</v>
      </c>
      <c r="G950" s="22" t="s">
        <v>1482</v>
      </c>
      <c r="H950" s="22">
        <v>2</v>
      </c>
      <c r="I950" s="2">
        <v>2</v>
      </c>
      <c r="K950" s="2">
        <v>50</v>
      </c>
      <c r="L950" s="11">
        <v>42486</v>
      </c>
      <c r="M950" s="2">
        <v>2016</v>
      </c>
      <c r="N950" s="2" t="s">
        <v>517</v>
      </c>
      <c r="O950" s="2" t="s">
        <v>136</v>
      </c>
      <c r="P950" s="11">
        <v>42496</v>
      </c>
      <c r="Q950" s="9">
        <v>4.5999999999999996</v>
      </c>
      <c r="R950" s="2" t="s">
        <v>249</v>
      </c>
      <c r="S950" s="22" t="s">
        <v>516</v>
      </c>
      <c r="T950" s="4" t="s">
        <v>516</v>
      </c>
      <c r="U950" s="4" t="s">
        <v>516</v>
      </c>
      <c r="V950" s="4" t="s">
        <v>516</v>
      </c>
      <c r="W950" s="2">
        <v>10</v>
      </c>
      <c r="X950" s="2" t="s">
        <v>125</v>
      </c>
      <c r="Y950" s="6" t="str">
        <f>VLOOKUP(X950,Spp!A:B,2,FALSE)</f>
        <v>Diodon holocanthus</v>
      </c>
      <c r="Z950" s="7">
        <f t="shared" si="98"/>
        <v>1</v>
      </c>
      <c r="AC950" s="2">
        <v>1</v>
      </c>
      <c r="AU950" s="2">
        <f>VLOOKUP(Y950,Spp!B:C,2,FALSE)</f>
        <v>2.1899999999999999E-2</v>
      </c>
      <c r="AV950" s="2">
        <f>VLOOKUP(Y950,Spp!B:D,3,FALSE)</f>
        <v>3</v>
      </c>
      <c r="AW950" s="2">
        <f t="shared" si="99"/>
        <v>42.7734375</v>
      </c>
      <c r="AX950" s="2">
        <f t="shared" si="100"/>
        <v>0.85546875</v>
      </c>
      <c r="AY950" s="2">
        <f t="shared" si="101"/>
        <v>8.5546875</v>
      </c>
      <c r="AZ950" s="2">
        <f t="shared" si="102"/>
        <v>8.5546874999999998E-3</v>
      </c>
      <c r="BA950" s="2">
        <f t="shared" si="103"/>
        <v>0.1</v>
      </c>
      <c r="BB950" s="2">
        <f t="shared" si="104"/>
        <v>0.02</v>
      </c>
      <c r="BC950" s="2">
        <f>VLOOKUP(Y950,Spp!B:H,7,FALSE)</f>
        <v>3.3</v>
      </c>
      <c r="BD950" s="5" t="str">
        <f>VLOOKUP(Y950,GFQuimbayo!B:C,2,FALSE)</f>
        <v>IN</v>
      </c>
      <c r="BE950" s="5" t="str">
        <f>VLOOKUP(BD950,GFQuimbayo!E:F,2,FALSE)</f>
        <v>Invertebrivores</v>
      </c>
      <c r="BF950" s="2" t="str">
        <f>VLOOKUP(Y950,Spp!B:L,11,FALSE)</f>
        <v>NE</v>
      </c>
    </row>
    <row r="951" spans="1:58">
      <c r="A951" s="2" t="s">
        <v>242</v>
      </c>
      <c r="B951" s="2" t="s">
        <v>41</v>
      </c>
      <c r="C951" s="2" t="s">
        <v>135</v>
      </c>
      <c r="D951" s="2" t="s">
        <v>1446</v>
      </c>
      <c r="E951" s="2" t="s">
        <v>1485</v>
      </c>
      <c r="F951" s="2" t="s">
        <v>245</v>
      </c>
      <c r="G951" s="22" t="s">
        <v>1482</v>
      </c>
      <c r="H951" s="22">
        <v>2</v>
      </c>
      <c r="I951" s="2">
        <v>2</v>
      </c>
      <c r="K951" s="2">
        <v>50</v>
      </c>
      <c r="L951" s="11">
        <v>42486</v>
      </c>
      <c r="M951" s="2">
        <v>2016</v>
      </c>
      <c r="N951" s="2" t="s">
        <v>517</v>
      </c>
      <c r="O951" s="2" t="s">
        <v>136</v>
      </c>
      <c r="P951" s="11">
        <v>42496</v>
      </c>
      <c r="Q951" s="9">
        <v>4.5999999999999996</v>
      </c>
      <c r="R951" s="2" t="s">
        <v>249</v>
      </c>
      <c r="S951" s="22" t="s">
        <v>516</v>
      </c>
      <c r="T951" s="4" t="s">
        <v>516</v>
      </c>
      <c r="U951" s="4" t="s">
        <v>516</v>
      </c>
      <c r="V951" s="4" t="s">
        <v>516</v>
      </c>
      <c r="W951" s="2">
        <v>10</v>
      </c>
      <c r="X951" s="2" t="s">
        <v>257</v>
      </c>
      <c r="Y951" s="6" t="str">
        <f>VLOOKUP(X951,Spp!A:B,2,FALSE)</f>
        <v>Acanthurus xanthopterus</v>
      </c>
      <c r="Z951" s="7">
        <f t="shared" si="98"/>
        <v>1</v>
      </c>
      <c r="AB951" s="2">
        <v>1</v>
      </c>
      <c r="AU951" s="2">
        <f>VLOOKUP(Y951,Spp!B:C,2,FALSE)</f>
        <v>2.673E-2</v>
      </c>
      <c r="AV951" s="2">
        <f>VLOOKUP(Y951,Spp!B:D,3,FALSE)</f>
        <v>2.9844900000000001</v>
      </c>
      <c r="AW951" s="2">
        <f t="shared" si="99"/>
        <v>10.92975806448727</v>
      </c>
      <c r="AX951" s="2">
        <f t="shared" si="100"/>
        <v>0.2185951612897454</v>
      </c>
      <c r="AY951" s="2">
        <f t="shared" si="101"/>
        <v>2.1859516128974539</v>
      </c>
      <c r="AZ951" s="2">
        <f t="shared" si="102"/>
        <v>2.1859516128974539E-3</v>
      </c>
      <c r="BA951" s="2">
        <f t="shared" si="103"/>
        <v>0.1</v>
      </c>
      <c r="BB951" s="2">
        <f t="shared" si="104"/>
        <v>0.02</v>
      </c>
      <c r="BC951" s="2">
        <f>VLOOKUP(Y951,Spp!B:H,7,FALSE)</f>
        <v>2.9</v>
      </c>
      <c r="BD951" s="5" t="str">
        <f>VLOOKUP(Y951,GFQuimbayo!B:C,2,FALSE)</f>
        <v>HD</v>
      </c>
      <c r="BE951" s="5" t="str">
        <f>VLOOKUP(BD951,GFQuimbayo!E:F,2,FALSE)</f>
        <v>Detritivores</v>
      </c>
      <c r="BF951" s="2" t="str">
        <f>VLOOKUP(Y951,Spp!B:L,11,FALSE)</f>
        <v>LC</v>
      </c>
    </row>
    <row r="952" spans="1:58">
      <c r="A952" s="2" t="s">
        <v>242</v>
      </c>
      <c r="B952" s="2" t="s">
        <v>41</v>
      </c>
      <c r="C952" s="2" t="s">
        <v>135</v>
      </c>
      <c r="D952" s="2" t="s">
        <v>1446</v>
      </c>
      <c r="E952" s="2" t="s">
        <v>1485</v>
      </c>
      <c r="F952" s="2" t="s">
        <v>245</v>
      </c>
      <c r="G952" s="22" t="s">
        <v>1482</v>
      </c>
      <c r="H952" s="22">
        <v>3</v>
      </c>
      <c r="I952" s="2">
        <v>3</v>
      </c>
      <c r="K952" s="2">
        <v>50</v>
      </c>
      <c r="L952" s="11">
        <v>42486</v>
      </c>
      <c r="M952" s="2">
        <v>2016</v>
      </c>
      <c r="N952" s="2" t="s">
        <v>517</v>
      </c>
      <c r="O952" s="2" t="s">
        <v>136</v>
      </c>
      <c r="P952" s="11">
        <v>42496</v>
      </c>
      <c r="Q952" s="9">
        <v>4.9000000000000004</v>
      </c>
      <c r="R952" s="2" t="s">
        <v>249</v>
      </c>
      <c r="S952" s="22" t="s">
        <v>516</v>
      </c>
      <c r="T952" s="4" t="s">
        <v>516</v>
      </c>
      <c r="U952" s="4" t="s">
        <v>516</v>
      </c>
      <c r="V952" s="4" t="s">
        <v>516</v>
      </c>
      <c r="W952" s="2">
        <v>10</v>
      </c>
      <c r="X952" s="2" t="s">
        <v>45</v>
      </c>
      <c r="Y952" s="6" t="str">
        <f>VLOOKUP(X952,Spp!A:B,2,FALSE)</f>
        <v>Canthigaster punctatissima</v>
      </c>
      <c r="Z952" s="7">
        <f t="shared" si="98"/>
        <v>3</v>
      </c>
      <c r="AA952" s="2">
        <v>3</v>
      </c>
      <c r="AU952" s="2">
        <f>VLOOKUP(Y952,Spp!B:C,2,FALSE)</f>
        <v>1.9699999999999999E-2</v>
      </c>
      <c r="AV952" s="2">
        <f>VLOOKUP(Y952,Spp!B:D,3,FALSE)</f>
        <v>2.9174000000000002</v>
      </c>
      <c r="AW952" s="2">
        <f t="shared" si="99"/>
        <v>0.85612595206601616</v>
      </c>
      <c r="AX952" s="2">
        <f t="shared" si="100"/>
        <v>1.7122519041320325E-2</v>
      </c>
      <c r="AY952" s="2">
        <f t="shared" si="101"/>
        <v>0.17122519041320325</v>
      </c>
      <c r="AZ952" s="2">
        <f t="shared" si="102"/>
        <v>1.7122519041320325E-4</v>
      </c>
      <c r="BA952" s="2">
        <f t="shared" si="103"/>
        <v>0.3</v>
      </c>
      <c r="BB952" s="2">
        <f t="shared" si="104"/>
        <v>0.06</v>
      </c>
      <c r="BC952" s="2">
        <f>VLOOKUP(Y952,Spp!B:H,7,FALSE)</f>
        <v>3</v>
      </c>
      <c r="BD952" s="5" t="str">
        <f>VLOOKUP(Y952,GFQuimbayo!B:C,2,FALSE)</f>
        <v>IN</v>
      </c>
      <c r="BE952" s="5" t="str">
        <f>VLOOKUP(BD952,GFQuimbayo!E:F,2,FALSE)</f>
        <v>Invertebrivores</v>
      </c>
      <c r="BF952" s="2" t="str">
        <f>VLOOKUP(Y952,Spp!B:L,11,FALSE)</f>
        <v>LC</v>
      </c>
    </row>
    <row r="953" spans="1:58">
      <c r="A953" s="2" t="s">
        <v>242</v>
      </c>
      <c r="B953" s="2" t="s">
        <v>41</v>
      </c>
      <c r="C953" s="2" t="s">
        <v>135</v>
      </c>
      <c r="D953" s="2" t="s">
        <v>1446</v>
      </c>
      <c r="E953" s="2" t="s">
        <v>1485</v>
      </c>
      <c r="F953" s="2" t="s">
        <v>245</v>
      </c>
      <c r="G953" s="22" t="s">
        <v>1482</v>
      </c>
      <c r="H953" s="22">
        <v>3</v>
      </c>
      <c r="I953" s="2">
        <v>3</v>
      </c>
      <c r="K953" s="2">
        <v>50</v>
      </c>
      <c r="L953" s="11">
        <v>42486</v>
      </c>
      <c r="M953" s="2">
        <v>2016</v>
      </c>
      <c r="N953" s="2" t="s">
        <v>517</v>
      </c>
      <c r="O953" s="2" t="s">
        <v>136</v>
      </c>
      <c r="P953" s="11">
        <v>42496</v>
      </c>
      <c r="Q953" s="9">
        <v>4.9000000000000004</v>
      </c>
      <c r="R953" s="2" t="s">
        <v>249</v>
      </c>
      <c r="S953" s="22" t="s">
        <v>516</v>
      </c>
      <c r="T953" s="4" t="s">
        <v>516</v>
      </c>
      <c r="U953" s="4" t="s">
        <v>516</v>
      </c>
      <c r="V953" s="4" t="s">
        <v>516</v>
      </c>
      <c r="W953" s="2">
        <v>10</v>
      </c>
      <c r="X953" s="2" t="s">
        <v>266</v>
      </c>
      <c r="Y953" s="6" t="str">
        <f>VLOOKUP(X953,Spp!A:B,2,FALSE)</f>
        <v>Halichoeres dispilus</v>
      </c>
      <c r="Z953" s="7">
        <f t="shared" si="98"/>
        <v>4</v>
      </c>
      <c r="AB953" s="2">
        <v>3</v>
      </c>
      <c r="AC953" s="2">
        <v>1</v>
      </c>
      <c r="AU953" s="2">
        <f>VLOOKUP(Y953,Spp!B:C,2,FALSE)</f>
        <v>1.26E-2</v>
      </c>
      <c r="AV953" s="2">
        <f>VLOOKUP(Y953,Spp!B:D,3,FALSE)</f>
        <v>3.0672999999999999</v>
      </c>
      <c r="AW953" s="2">
        <f t="shared" si="99"/>
        <v>47.431866734435182</v>
      </c>
      <c r="AX953" s="2">
        <f t="shared" si="100"/>
        <v>0.94863733468870359</v>
      </c>
      <c r="AY953" s="2">
        <f t="shared" si="101"/>
        <v>9.486373346887035</v>
      </c>
      <c r="AZ953" s="2">
        <f t="shared" si="102"/>
        <v>9.4863733468870358E-3</v>
      </c>
      <c r="BA953" s="2">
        <f t="shared" si="103"/>
        <v>0.4</v>
      </c>
      <c r="BB953" s="2">
        <f t="shared" si="104"/>
        <v>0.08</v>
      </c>
      <c r="BC953" s="2">
        <f>VLOOKUP(Y953,Spp!B:H,7,FALSE)</f>
        <v>3.9</v>
      </c>
      <c r="BD953" s="5" t="str">
        <f>VLOOKUP(Y953,GFQuimbayo!B:C,2,FALSE)</f>
        <v>IN</v>
      </c>
      <c r="BE953" s="5" t="str">
        <f>VLOOKUP(BD953,GFQuimbayo!E:F,2,FALSE)</f>
        <v>Invertebrivores</v>
      </c>
      <c r="BF953" s="2" t="str">
        <f>VLOOKUP(Y953,Spp!B:L,11,FALSE)</f>
        <v>LC</v>
      </c>
    </row>
    <row r="954" spans="1:58">
      <c r="A954" s="2" t="s">
        <v>242</v>
      </c>
      <c r="B954" s="2" t="s">
        <v>41</v>
      </c>
      <c r="C954" s="2" t="s">
        <v>135</v>
      </c>
      <c r="D954" s="2" t="s">
        <v>1446</v>
      </c>
      <c r="E954" s="2" t="s">
        <v>1485</v>
      </c>
      <c r="F954" s="2" t="s">
        <v>245</v>
      </c>
      <c r="G954" s="22" t="s">
        <v>1482</v>
      </c>
      <c r="H954" s="22">
        <v>3</v>
      </c>
      <c r="I954" s="2">
        <v>3</v>
      </c>
      <c r="K954" s="2">
        <v>50</v>
      </c>
      <c r="L954" s="11">
        <v>42486</v>
      </c>
      <c r="M954" s="2">
        <v>2016</v>
      </c>
      <c r="N954" s="2" t="s">
        <v>517</v>
      </c>
      <c r="O954" s="2" t="s">
        <v>136</v>
      </c>
      <c r="P954" s="11">
        <v>42496</v>
      </c>
      <c r="Q954" s="9">
        <v>4.9000000000000004</v>
      </c>
      <c r="R954" s="2" t="s">
        <v>249</v>
      </c>
      <c r="S954" s="22" t="s">
        <v>516</v>
      </c>
      <c r="T954" s="4" t="s">
        <v>516</v>
      </c>
      <c r="U954" s="4" t="s">
        <v>516</v>
      </c>
      <c r="V954" s="4" t="s">
        <v>516</v>
      </c>
      <c r="W954" s="2">
        <v>10</v>
      </c>
      <c r="X954" s="2" t="s">
        <v>107</v>
      </c>
      <c r="Y954" s="6" t="str">
        <f>VLOOKUP(X954,Spp!A:B,2,FALSE)</f>
        <v>Thalassoma lucasanum</v>
      </c>
      <c r="Z954" s="7">
        <f t="shared" si="98"/>
        <v>50</v>
      </c>
      <c r="AB954" s="2">
        <v>50</v>
      </c>
      <c r="AU954" s="2">
        <f>VLOOKUP(Y954,Spp!B:C,2,FALSE)</f>
        <v>1.261E-2</v>
      </c>
      <c r="AV954" s="2">
        <f>VLOOKUP(Y954,Spp!B:D,3,FALSE)</f>
        <v>2.8782999999999999</v>
      </c>
      <c r="AW954" s="2">
        <f t="shared" si="99"/>
        <v>208.14880663964198</v>
      </c>
      <c r="AX954" s="2">
        <f t="shared" si="100"/>
        <v>4.1629761327928394</v>
      </c>
      <c r="AY954" s="2">
        <f t="shared" si="101"/>
        <v>41.629761327928392</v>
      </c>
      <c r="AZ954" s="2">
        <f t="shared" si="102"/>
        <v>4.1629761327928394E-2</v>
      </c>
      <c r="BA954" s="2">
        <f t="shared" si="103"/>
        <v>5</v>
      </c>
      <c r="BB954" s="2">
        <f t="shared" si="104"/>
        <v>1</v>
      </c>
      <c r="BC954" s="2">
        <f>VLOOKUP(Y954,Spp!B:H,7,FALSE)</f>
        <v>3.5</v>
      </c>
      <c r="BD954" s="5" t="str">
        <f>VLOOKUP(Y954,GFQuimbayo!B:C,2,FALSE)</f>
        <v>IN</v>
      </c>
      <c r="BE954" s="5" t="str">
        <f>VLOOKUP(BD954,GFQuimbayo!E:F,2,FALSE)</f>
        <v>Invertebrivores</v>
      </c>
      <c r="BF954" s="2" t="str">
        <f>VLOOKUP(Y954,Spp!B:L,11,FALSE)</f>
        <v>LC</v>
      </c>
    </row>
    <row r="955" spans="1:58">
      <c r="A955" s="2" t="s">
        <v>242</v>
      </c>
      <c r="B955" s="2" t="s">
        <v>41</v>
      </c>
      <c r="C955" s="2" t="s">
        <v>135</v>
      </c>
      <c r="D955" s="2" t="s">
        <v>1446</v>
      </c>
      <c r="E955" s="2" t="s">
        <v>1485</v>
      </c>
      <c r="F955" s="2" t="s">
        <v>245</v>
      </c>
      <c r="G955" s="22" t="s">
        <v>1482</v>
      </c>
      <c r="H955" s="22">
        <v>3</v>
      </c>
      <c r="I955" s="2">
        <v>3</v>
      </c>
      <c r="K955" s="2">
        <v>50</v>
      </c>
      <c r="L955" s="11">
        <v>42486</v>
      </c>
      <c r="M955" s="2">
        <v>2016</v>
      </c>
      <c r="N955" s="2" t="s">
        <v>517</v>
      </c>
      <c r="O955" s="2" t="s">
        <v>136</v>
      </c>
      <c r="P955" s="11">
        <v>42496</v>
      </c>
      <c r="Q955" s="9">
        <v>4.9000000000000004</v>
      </c>
      <c r="R955" s="2" t="s">
        <v>249</v>
      </c>
      <c r="S955" s="22" t="s">
        <v>516</v>
      </c>
      <c r="T955" s="4" t="s">
        <v>516</v>
      </c>
      <c r="U955" s="4" t="s">
        <v>516</v>
      </c>
      <c r="V955" s="4" t="s">
        <v>516</v>
      </c>
      <c r="W955" s="2">
        <v>10</v>
      </c>
      <c r="X955" s="2" t="s">
        <v>57</v>
      </c>
      <c r="Y955" s="6" t="str">
        <f>VLOOKUP(X955,Spp!A:B,2,FALSE)</f>
        <v>Serranus psittacinus</v>
      </c>
      <c r="Z955" s="7">
        <f t="shared" si="98"/>
        <v>9</v>
      </c>
      <c r="AB955" s="2">
        <v>9</v>
      </c>
      <c r="AU955" s="2">
        <f>VLOOKUP(Y955,Spp!B:C,2,FALSE)</f>
        <v>1.9300000000000001E-2</v>
      </c>
      <c r="AV955" s="2">
        <f>VLOOKUP(Y955,Spp!B:D,3,FALSE)</f>
        <v>2.8511000000000002</v>
      </c>
      <c r="AW955" s="2">
        <f t="shared" si="99"/>
        <v>54.285893019977806</v>
      </c>
      <c r="AX955" s="2">
        <f t="shared" si="100"/>
        <v>1.0857178603995561</v>
      </c>
      <c r="AY955" s="2">
        <f t="shared" si="101"/>
        <v>10.85717860399556</v>
      </c>
      <c r="AZ955" s="2">
        <f t="shared" si="102"/>
        <v>1.085717860399556E-2</v>
      </c>
      <c r="BA955" s="2">
        <f t="shared" si="103"/>
        <v>0.9</v>
      </c>
      <c r="BB955" s="2">
        <f t="shared" si="104"/>
        <v>0.18</v>
      </c>
      <c r="BC955" s="2">
        <f>VLOOKUP(Y955,Spp!B:H,7,FALSE)</f>
        <v>3.6</v>
      </c>
      <c r="BD955" s="5" t="str">
        <f>VLOOKUP(Y955,GFQuimbayo!B:C,2,FALSE)</f>
        <v>PS</v>
      </c>
      <c r="BE955" s="5" t="str">
        <f>VLOOKUP(BD955,GFQuimbayo!E:F,2,FALSE)</f>
        <v>Piscivores</v>
      </c>
      <c r="BF955" s="2" t="str">
        <f>VLOOKUP(Y955,Spp!B:L,11,FALSE)</f>
        <v>LC</v>
      </c>
    </row>
    <row r="956" spans="1:58">
      <c r="A956" s="2" t="s">
        <v>242</v>
      </c>
      <c r="B956" s="2" t="s">
        <v>41</v>
      </c>
      <c r="C956" s="2" t="s">
        <v>135</v>
      </c>
      <c r="D956" s="2" t="s">
        <v>1446</v>
      </c>
      <c r="E956" s="2" t="s">
        <v>1485</v>
      </c>
      <c r="F956" s="2" t="s">
        <v>246</v>
      </c>
      <c r="G956" s="22" t="s">
        <v>1482</v>
      </c>
      <c r="H956" s="22">
        <v>1</v>
      </c>
      <c r="I956" s="9">
        <v>4</v>
      </c>
      <c r="K956" s="2">
        <v>50</v>
      </c>
      <c r="L956" s="11">
        <v>42486</v>
      </c>
      <c r="M956" s="2">
        <v>2016</v>
      </c>
      <c r="N956" s="2" t="s">
        <v>517</v>
      </c>
      <c r="O956" s="2" t="s">
        <v>136</v>
      </c>
      <c r="P956" s="11">
        <v>42496</v>
      </c>
      <c r="Q956" s="9">
        <v>4</v>
      </c>
      <c r="R956" s="2" t="s">
        <v>249</v>
      </c>
      <c r="S956" s="22" t="s">
        <v>516</v>
      </c>
      <c r="T956" s="4" t="s">
        <v>516</v>
      </c>
      <c r="U956" s="4" t="s">
        <v>516</v>
      </c>
      <c r="V956" s="4" t="s">
        <v>516</v>
      </c>
      <c r="W956" s="2">
        <v>10</v>
      </c>
      <c r="X956" s="2" t="s">
        <v>107</v>
      </c>
      <c r="Y956" s="6" t="str">
        <f>VLOOKUP(X956,Spp!A:B,2,FALSE)</f>
        <v>Thalassoma lucasanum</v>
      </c>
      <c r="Z956" s="7">
        <f t="shared" si="98"/>
        <v>76</v>
      </c>
      <c r="AA956" s="2">
        <v>30</v>
      </c>
      <c r="AB956" s="2">
        <v>45</v>
      </c>
      <c r="AC956" s="2">
        <v>1</v>
      </c>
      <c r="AU956" s="2">
        <f>VLOOKUP(Y956,Spp!B:C,2,FALSE)</f>
        <v>1.261E-2</v>
      </c>
      <c r="AV956" s="2">
        <f>VLOOKUP(Y956,Spp!B:D,3,FALSE)</f>
        <v>2.8782999999999999</v>
      </c>
      <c r="AW956" s="2">
        <f t="shared" si="99"/>
        <v>210.73250690880715</v>
      </c>
      <c r="AX956" s="2">
        <f t="shared" si="100"/>
        <v>4.2146501381761432</v>
      </c>
      <c r="AY956" s="2">
        <f t="shared" si="101"/>
        <v>42.146501381761432</v>
      </c>
      <c r="AZ956" s="2">
        <f t="shared" si="102"/>
        <v>4.2146501381761431E-2</v>
      </c>
      <c r="BA956" s="2">
        <f t="shared" si="103"/>
        <v>7.6</v>
      </c>
      <c r="BB956" s="2">
        <f t="shared" si="104"/>
        <v>1.52</v>
      </c>
      <c r="BC956" s="2">
        <f>VLOOKUP(Y956,Spp!B:H,7,FALSE)</f>
        <v>3.5</v>
      </c>
      <c r="BD956" s="5" t="str">
        <f>VLOOKUP(Y956,GFQuimbayo!B:C,2,FALSE)</f>
        <v>IN</v>
      </c>
      <c r="BE956" s="5" t="str">
        <f>VLOOKUP(BD956,GFQuimbayo!E:F,2,FALSE)</f>
        <v>Invertebrivores</v>
      </c>
      <c r="BF956" s="2" t="str">
        <f>VLOOKUP(Y956,Spp!B:L,11,FALSE)</f>
        <v>LC</v>
      </c>
    </row>
    <row r="957" spans="1:58">
      <c r="A957" s="2" t="s">
        <v>242</v>
      </c>
      <c r="B957" s="2" t="s">
        <v>41</v>
      </c>
      <c r="C957" s="2" t="s">
        <v>135</v>
      </c>
      <c r="D957" s="2" t="s">
        <v>1446</v>
      </c>
      <c r="E957" s="2" t="s">
        <v>1485</v>
      </c>
      <c r="F957" s="2" t="s">
        <v>246</v>
      </c>
      <c r="G957" s="22" t="s">
        <v>1482</v>
      </c>
      <c r="H957" s="22">
        <v>1</v>
      </c>
      <c r="I957" s="9">
        <v>4</v>
      </c>
      <c r="K957" s="2">
        <v>50</v>
      </c>
      <c r="L957" s="11">
        <v>42486</v>
      </c>
      <c r="M957" s="2">
        <v>2016</v>
      </c>
      <c r="N957" s="2" t="s">
        <v>517</v>
      </c>
      <c r="O957" s="2" t="s">
        <v>136</v>
      </c>
      <c r="P957" s="11">
        <v>42496</v>
      </c>
      <c r="Q957" s="9">
        <v>4</v>
      </c>
      <c r="R957" s="2" t="s">
        <v>249</v>
      </c>
      <c r="S957" s="22" t="s">
        <v>516</v>
      </c>
      <c r="T957" s="4" t="s">
        <v>516</v>
      </c>
      <c r="U957" s="4" t="s">
        <v>516</v>
      </c>
      <c r="V957" s="4" t="s">
        <v>516</v>
      </c>
      <c r="W957" s="2">
        <v>10</v>
      </c>
      <c r="X957" s="2" t="s">
        <v>72</v>
      </c>
      <c r="Y957" s="6" t="str">
        <f>VLOOKUP(X957,Spp!A:B,2,FALSE)</f>
        <v>Scarus ghobban</v>
      </c>
      <c r="Z957" s="7">
        <f t="shared" si="98"/>
        <v>6</v>
      </c>
      <c r="AA957" s="2">
        <v>6</v>
      </c>
      <c r="AU957" s="2">
        <f>VLOOKUP(Y957,Spp!B:C,2,FALSE)</f>
        <v>2.3300000000000001E-2</v>
      </c>
      <c r="AV957" s="2">
        <f>VLOOKUP(Y957,Spp!B:D,3,FALSE)</f>
        <v>2.919</v>
      </c>
      <c r="AW957" s="2">
        <f t="shared" si="99"/>
        <v>2.028121909642655</v>
      </c>
      <c r="AX957" s="2">
        <f t="shared" si="100"/>
        <v>4.0562438192853101E-2</v>
      </c>
      <c r="AY957" s="2">
        <f t="shared" si="101"/>
        <v>0.40562438192853101</v>
      </c>
      <c r="AZ957" s="2">
        <f t="shared" si="102"/>
        <v>4.05624381928531E-4</v>
      </c>
      <c r="BA957" s="2">
        <f t="shared" si="103"/>
        <v>0.6</v>
      </c>
      <c r="BB957" s="2">
        <f t="shared" si="104"/>
        <v>0.12</v>
      </c>
      <c r="BC957" s="2">
        <f>VLOOKUP(Y957,Spp!B:H,7,FALSE)</f>
        <v>2</v>
      </c>
      <c r="BD957" s="5" t="str">
        <f>VLOOKUP(Y957,GFQuimbayo!B:C,2,FALSE)</f>
        <v>HM</v>
      </c>
      <c r="BE957" s="5" t="str">
        <f>VLOOKUP(BD957,GFQuimbayo!E:F,2,FALSE)</f>
        <v>Macroalgae feeders</v>
      </c>
      <c r="BF957" s="2" t="str">
        <f>VLOOKUP(Y957,Spp!B:L,11,FALSE)</f>
        <v>LC</v>
      </c>
    </row>
    <row r="958" spans="1:58">
      <c r="A958" s="2" t="s">
        <v>242</v>
      </c>
      <c r="B958" s="2" t="s">
        <v>41</v>
      </c>
      <c r="C958" s="2" t="s">
        <v>135</v>
      </c>
      <c r="D958" s="2" t="s">
        <v>1446</v>
      </c>
      <c r="E958" s="2" t="s">
        <v>1485</v>
      </c>
      <c r="F958" s="2" t="s">
        <v>246</v>
      </c>
      <c r="G958" s="22" t="s">
        <v>1482</v>
      </c>
      <c r="H958" s="22">
        <v>1</v>
      </c>
      <c r="I958" s="9">
        <v>4</v>
      </c>
      <c r="K958" s="2">
        <v>50</v>
      </c>
      <c r="L958" s="11">
        <v>42486</v>
      </c>
      <c r="M958" s="2">
        <v>2016</v>
      </c>
      <c r="N958" s="2" t="s">
        <v>517</v>
      </c>
      <c r="O958" s="2" t="s">
        <v>136</v>
      </c>
      <c r="P958" s="11">
        <v>42496</v>
      </c>
      <c r="Q958" s="9">
        <v>4</v>
      </c>
      <c r="R958" s="2" t="s">
        <v>249</v>
      </c>
      <c r="S958" s="22" t="s">
        <v>516</v>
      </c>
      <c r="T958" s="4" t="s">
        <v>516</v>
      </c>
      <c r="U958" s="4" t="s">
        <v>516</v>
      </c>
      <c r="V958" s="4" t="s">
        <v>516</v>
      </c>
      <c r="W958" s="2">
        <v>10</v>
      </c>
      <c r="X958" s="2" t="s">
        <v>57</v>
      </c>
      <c r="Y958" s="6" t="str">
        <f>VLOOKUP(X958,Spp!A:B,2,FALSE)</f>
        <v>Serranus psittacinus</v>
      </c>
      <c r="Z958" s="7">
        <f t="shared" si="98"/>
        <v>8</v>
      </c>
      <c r="AA958" s="2">
        <v>5</v>
      </c>
      <c r="AB958" s="2">
        <v>3</v>
      </c>
      <c r="AU958" s="2">
        <f>VLOOKUP(Y958,Spp!B:C,2,FALSE)</f>
        <v>1.9300000000000001E-2</v>
      </c>
      <c r="AV958" s="2">
        <f>VLOOKUP(Y958,Spp!B:D,3,FALSE)</f>
        <v>2.8511000000000002</v>
      </c>
      <c r="AW958" s="2">
        <f t="shared" si="99"/>
        <v>19.410807425835799</v>
      </c>
      <c r="AX958" s="2">
        <f t="shared" si="100"/>
        <v>0.38821614851671599</v>
      </c>
      <c r="AY958" s="2">
        <f t="shared" si="101"/>
        <v>3.8821614851671598</v>
      </c>
      <c r="AZ958" s="2">
        <f t="shared" si="102"/>
        <v>3.8821614851671598E-3</v>
      </c>
      <c r="BA958" s="2">
        <f t="shared" si="103"/>
        <v>0.8</v>
      </c>
      <c r="BB958" s="2">
        <f t="shared" si="104"/>
        <v>0.16</v>
      </c>
      <c r="BC958" s="2">
        <f>VLOOKUP(Y958,Spp!B:H,7,FALSE)</f>
        <v>3.6</v>
      </c>
      <c r="BD958" s="5" t="str">
        <f>VLOOKUP(Y958,GFQuimbayo!B:C,2,FALSE)</f>
        <v>PS</v>
      </c>
      <c r="BE958" s="5" t="str">
        <f>VLOOKUP(BD958,GFQuimbayo!E:F,2,FALSE)</f>
        <v>Piscivores</v>
      </c>
      <c r="BF958" s="2" t="str">
        <f>VLOOKUP(Y958,Spp!B:L,11,FALSE)</f>
        <v>LC</v>
      </c>
    </row>
    <row r="959" spans="1:58">
      <c r="A959" s="2" t="s">
        <v>242</v>
      </c>
      <c r="B959" s="2" t="s">
        <v>41</v>
      </c>
      <c r="C959" s="2" t="s">
        <v>135</v>
      </c>
      <c r="D959" s="2" t="s">
        <v>1446</v>
      </c>
      <c r="E959" s="2" t="s">
        <v>1485</v>
      </c>
      <c r="F959" s="2" t="s">
        <v>246</v>
      </c>
      <c r="G959" s="22" t="s">
        <v>1482</v>
      </c>
      <c r="H959" s="22">
        <v>1</v>
      </c>
      <c r="I959" s="9">
        <v>4</v>
      </c>
      <c r="K959" s="2">
        <v>50</v>
      </c>
      <c r="L959" s="11">
        <v>42486</v>
      </c>
      <c r="M959" s="2">
        <v>2016</v>
      </c>
      <c r="N959" s="2" t="s">
        <v>517</v>
      </c>
      <c r="O959" s="2" t="s">
        <v>136</v>
      </c>
      <c r="P959" s="11">
        <v>42496</v>
      </c>
      <c r="Q959" s="9">
        <v>4</v>
      </c>
      <c r="R959" s="2" t="s">
        <v>249</v>
      </c>
      <c r="S959" s="22" t="s">
        <v>516</v>
      </c>
      <c r="T959" s="4" t="s">
        <v>516</v>
      </c>
      <c r="U959" s="4" t="s">
        <v>516</v>
      </c>
      <c r="V959" s="4" t="s">
        <v>516</v>
      </c>
      <c r="W959" s="2">
        <v>10</v>
      </c>
      <c r="X959" s="2" t="s">
        <v>45</v>
      </c>
      <c r="Y959" s="6" t="str">
        <f>VLOOKUP(X959,Spp!A:B,2,FALSE)</f>
        <v>Canthigaster punctatissima</v>
      </c>
      <c r="Z959" s="7">
        <f t="shared" si="98"/>
        <v>4</v>
      </c>
      <c r="AA959" s="2">
        <v>4</v>
      </c>
      <c r="AU959" s="2">
        <f>VLOOKUP(Y959,Spp!B:C,2,FALSE)</f>
        <v>1.9699999999999999E-2</v>
      </c>
      <c r="AV959" s="2">
        <f>VLOOKUP(Y959,Spp!B:D,3,FALSE)</f>
        <v>2.9174000000000002</v>
      </c>
      <c r="AW959" s="2">
        <f t="shared" si="99"/>
        <v>1.1415012694213549</v>
      </c>
      <c r="AX959" s="2">
        <f t="shared" si="100"/>
        <v>2.2830025388427096E-2</v>
      </c>
      <c r="AY959" s="2">
        <f t="shared" si="101"/>
        <v>0.22830025388427097</v>
      </c>
      <c r="AZ959" s="2">
        <f t="shared" si="102"/>
        <v>2.2830025388427097E-4</v>
      </c>
      <c r="BA959" s="2">
        <f t="shared" si="103"/>
        <v>0.4</v>
      </c>
      <c r="BB959" s="2">
        <f t="shared" si="104"/>
        <v>0.08</v>
      </c>
      <c r="BC959" s="2">
        <f>VLOOKUP(Y959,Spp!B:H,7,FALSE)</f>
        <v>3</v>
      </c>
      <c r="BD959" s="5" t="str">
        <f>VLOOKUP(Y959,GFQuimbayo!B:C,2,FALSE)</f>
        <v>IN</v>
      </c>
      <c r="BE959" s="5" t="str">
        <f>VLOOKUP(BD959,GFQuimbayo!E:F,2,FALSE)</f>
        <v>Invertebrivores</v>
      </c>
      <c r="BF959" s="2" t="str">
        <f>VLOOKUP(Y959,Spp!B:L,11,FALSE)</f>
        <v>LC</v>
      </c>
    </row>
    <row r="960" spans="1:58">
      <c r="A960" s="2" t="s">
        <v>242</v>
      </c>
      <c r="B960" s="2" t="s">
        <v>41</v>
      </c>
      <c r="C960" s="2" t="s">
        <v>135</v>
      </c>
      <c r="D960" s="2" t="s">
        <v>1446</v>
      </c>
      <c r="E960" s="2" t="s">
        <v>1485</v>
      </c>
      <c r="F960" s="2" t="s">
        <v>246</v>
      </c>
      <c r="G960" s="22" t="s">
        <v>1482</v>
      </c>
      <c r="H960" s="22">
        <v>1</v>
      </c>
      <c r="I960" s="9">
        <v>4</v>
      </c>
      <c r="K960" s="2">
        <v>50</v>
      </c>
      <c r="L960" s="11">
        <v>42486</v>
      </c>
      <c r="M960" s="2">
        <v>2016</v>
      </c>
      <c r="N960" s="2" t="s">
        <v>517</v>
      </c>
      <c r="O960" s="2" t="s">
        <v>136</v>
      </c>
      <c r="P960" s="11">
        <v>42496</v>
      </c>
      <c r="Q960" s="9">
        <v>4</v>
      </c>
      <c r="R960" s="2" t="s">
        <v>249</v>
      </c>
      <c r="S960" s="22" t="s">
        <v>516</v>
      </c>
      <c r="T960" s="4" t="s">
        <v>516</v>
      </c>
      <c r="U960" s="4" t="s">
        <v>516</v>
      </c>
      <c r="V960" s="4" t="s">
        <v>516</v>
      </c>
      <c r="W960" s="2">
        <v>10</v>
      </c>
      <c r="X960" s="2" t="s">
        <v>266</v>
      </c>
      <c r="Y960" s="6" t="str">
        <f>VLOOKUP(X960,Spp!A:B,2,FALSE)</f>
        <v>Halichoeres dispilus</v>
      </c>
      <c r="Z960" s="7">
        <f t="shared" si="98"/>
        <v>2</v>
      </c>
      <c r="AA960" s="2">
        <v>1</v>
      </c>
      <c r="AB960" s="2">
        <v>1</v>
      </c>
      <c r="AU960" s="2">
        <f>VLOOKUP(Y960,Spp!B:C,2,FALSE)</f>
        <v>1.26E-2</v>
      </c>
      <c r="AV960" s="2">
        <f>VLOOKUP(Y960,Spp!B:D,3,FALSE)</f>
        <v>3.0672999999999999</v>
      </c>
      <c r="AW960" s="2">
        <f t="shared" si="99"/>
        <v>6.2969956095913098</v>
      </c>
      <c r="AX960" s="2">
        <f t="shared" si="100"/>
        <v>0.12593991219182621</v>
      </c>
      <c r="AY960" s="2">
        <f t="shared" si="101"/>
        <v>1.2593991219182621</v>
      </c>
      <c r="AZ960" s="2">
        <f t="shared" si="102"/>
        <v>1.2593991219182622E-3</v>
      </c>
      <c r="BA960" s="2">
        <f t="shared" si="103"/>
        <v>0.2</v>
      </c>
      <c r="BB960" s="2">
        <f t="shared" si="104"/>
        <v>0.04</v>
      </c>
      <c r="BC960" s="2">
        <f>VLOOKUP(Y960,Spp!B:H,7,FALSE)</f>
        <v>3.9</v>
      </c>
      <c r="BD960" s="5" t="str">
        <f>VLOOKUP(Y960,GFQuimbayo!B:C,2,FALSE)</f>
        <v>IN</v>
      </c>
      <c r="BE960" s="5" t="str">
        <f>VLOOKUP(BD960,GFQuimbayo!E:F,2,FALSE)</f>
        <v>Invertebrivores</v>
      </c>
      <c r="BF960" s="2" t="str">
        <f>VLOOKUP(Y960,Spp!B:L,11,FALSE)</f>
        <v>LC</v>
      </c>
    </row>
    <row r="961" spans="1:58">
      <c r="A961" s="2" t="s">
        <v>242</v>
      </c>
      <c r="B961" s="2" t="s">
        <v>41</v>
      </c>
      <c r="C961" s="2" t="s">
        <v>135</v>
      </c>
      <c r="D961" s="2" t="s">
        <v>1446</v>
      </c>
      <c r="E961" s="2" t="s">
        <v>1485</v>
      </c>
      <c r="F961" s="2" t="s">
        <v>246</v>
      </c>
      <c r="G961" s="22" t="s">
        <v>1482</v>
      </c>
      <c r="H961" s="22">
        <v>1</v>
      </c>
      <c r="I961" s="9">
        <v>4</v>
      </c>
      <c r="K961" s="2">
        <v>50</v>
      </c>
      <c r="L961" s="11">
        <v>42486</v>
      </c>
      <c r="M961" s="2">
        <v>2016</v>
      </c>
      <c r="N961" s="2" t="s">
        <v>517</v>
      </c>
      <c r="O961" s="2" t="s">
        <v>136</v>
      </c>
      <c r="P961" s="11">
        <v>42496</v>
      </c>
      <c r="Q961" s="9">
        <v>4</v>
      </c>
      <c r="R961" s="2" t="s">
        <v>249</v>
      </c>
      <c r="S961" s="22" t="s">
        <v>516</v>
      </c>
      <c r="T961" s="4" t="s">
        <v>516</v>
      </c>
      <c r="U961" s="4" t="s">
        <v>516</v>
      </c>
      <c r="V961" s="4" t="s">
        <v>516</v>
      </c>
      <c r="W961" s="2">
        <v>10</v>
      </c>
      <c r="X961" s="2" t="s">
        <v>257</v>
      </c>
      <c r="Y961" s="6" t="str">
        <f>VLOOKUP(X961,Spp!A:B,2,FALSE)</f>
        <v>Acanthurus xanthopterus</v>
      </c>
      <c r="Z961" s="7">
        <f t="shared" si="98"/>
        <v>1</v>
      </c>
      <c r="AA961" s="2">
        <v>1</v>
      </c>
      <c r="AU961" s="2">
        <f>VLOOKUP(Y961,Spp!B:C,2,FALSE)</f>
        <v>2.673E-2</v>
      </c>
      <c r="AV961" s="2">
        <f>VLOOKUP(Y961,Spp!B:D,3,FALSE)</f>
        <v>2.9844900000000001</v>
      </c>
      <c r="AW961" s="2">
        <f t="shared" si="99"/>
        <v>0.4117626357572528</v>
      </c>
      <c r="AX961" s="2">
        <f t="shared" si="100"/>
        <v>8.2352527151450562E-3</v>
      </c>
      <c r="AY961" s="2">
        <f t="shared" si="101"/>
        <v>8.2352527151450555E-2</v>
      </c>
      <c r="AZ961" s="2">
        <f t="shared" si="102"/>
        <v>8.2352527151450557E-5</v>
      </c>
      <c r="BA961" s="2">
        <f t="shared" si="103"/>
        <v>0.1</v>
      </c>
      <c r="BB961" s="2">
        <f t="shared" si="104"/>
        <v>0.02</v>
      </c>
      <c r="BC961" s="2">
        <f>VLOOKUP(Y961,Spp!B:H,7,FALSE)</f>
        <v>2.9</v>
      </c>
      <c r="BD961" s="5" t="str">
        <f>VLOOKUP(Y961,GFQuimbayo!B:C,2,FALSE)</f>
        <v>HD</v>
      </c>
      <c r="BE961" s="5" t="str">
        <f>VLOOKUP(BD961,GFQuimbayo!E:F,2,FALSE)</f>
        <v>Detritivores</v>
      </c>
      <c r="BF961" s="2" t="str">
        <f>VLOOKUP(Y961,Spp!B:L,11,FALSE)</f>
        <v>LC</v>
      </c>
    </row>
    <row r="962" spans="1:58">
      <c r="A962" s="2" t="s">
        <v>242</v>
      </c>
      <c r="B962" s="2" t="s">
        <v>41</v>
      </c>
      <c r="C962" s="2" t="s">
        <v>135</v>
      </c>
      <c r="D962" s="2" t="s">
        <v>1446</v>
      </c>
      <c r="E962" s="2" t="s">
        <v>1485</v>
      </c>
      <c r="F962" s="2" t="s">
        <v>246</v>
      </c>
      <c r="G962" s="22" t="s">
        <v>1482</v>
      </c>
      <c r="H962" s="22">
        <v>2</v>
      </c>
      <c r="I962" s="9">
        <v>5</v>
      </c>
      <c r="K962" s="2">
        <v>50</v>
      </c>
      <c r="L962" s="11">
        <v>42486</v>
      </c>
      <c r="M962" s="2">
        <v>2016</v>
      </c>
      <c r="N962" s="2" t="s">
        <v>517</v>
      </c>
      <c r="O962" s="2" t="s">
        <v>136</v>
      </c>
      <c r="P962" s="11">
        <v>42496</v>
      </c>
      <c r="Q962" s="9">
        <v>4</v>
      </c>
      <c r="R962" s="2" t="s">
        <v>249</v>
      </c>
      <c r="S962" s="22" t="s">
        <v>516</v>
      </c>
      <c r="T962" s="4" t="s">
        <v>516</v>
      </c>
      <c r="U962" s="4" t="s">
        <v>516</v>
      </c>
      <c r="V962" s="4" t="s">
        <v>516</v>
      </c>
      <c r="W962" s="2">
        <v>10</v>
      </c>
      <c r="X962" s="2" t="s">
        <v>72</v>
      </c>
      <c r="Y962" s="6" t="str">
        <f>VLOOKUP(X962,Spp!A:B,2,FALSE)</f>
        <v>Scarus ghobban</v>
      </c>
      <c r="Z962" s="7">
        <f t="shared" si="98"/>
        <v>3</v>
      </c>
      <c r="AA962" s="2">
        <v>3</v>
      </c>
      <c r="AU962" s="2">
        <f>VLOOKUP(Y962,Spp!B:C,2,FALSE)</f>
        <v>2.3300000000000001E-2</v>
      </c>
      <c r="AV962" s="2">
        <f>VLOOKUP(Y962,Spp!B:D,3,FALSE)</f>
        <v>2.919</v>
      </c>
      <c r="AW962" s="2">
        <f t="shared" si="99"/>
        <v>1.0140609548213275</v>
      </c>
      <c r="AX962" s="2">
        <f t="shared" si="100"/>
        <v>2.028121909642655E-2</v>
      </c>
      <c r="AY962" s="2">
        <f t="shared" si="101"/>
        <v>0.2028121909642655</v>
      </c>
      <c r="AZ962" s="2">
        <f t="shared" si="102"/>
        <v>2.028121909642655E-4</v>
      </c>
      <c r="BA962" s="2">
        <f t="shared" si="103"/>
        <v>0.3</v>
      </c>
      <c r="BB962" s="2">
        <f t="shared" si="104"/>
        <v>0.06</v>
      </c>
      <c r="BC962" s="2">
        <f>VLOOKUP(Y962,Spp!B:H,7,FALSE)</f>
        <v>2</v>
      </c>
      <c r="BD962" s="5" t="str">
        <f>VLOOKUP(Y962,GFQuimbayo!B:C,2,FALSE)</f>
        <v>HM</v>
      </c>
      <c r="BE962" s="5" t="str">
        <f>VLOOKUP(BD962,GFQuimbayo!E:F,2,FALSE)</f>
        <v>Macroalgae feeders</v>
      </c>
      <c r="BF962" s="2" t="str">
        <f>VLOOKUP(Y962,Spp!B:L,11,FALSE)</f>
        <v>LC</v>
      </c>
    </row>
    <row r="963" spans="1:58">
      <c r="A963" s="2" t="s">
        <v>242</v>
      </c>
      <c r="B963" s="2" t="s">
        <v>41</v>
      </c>
      <c r="C963" s="2" t="s">
        <v>135</v>
      </c>
      <c r="D963" s="2" t="s">
        <v>1446</v>
      </c>
      <c r="E963" s="2" t="s">
        <v>1485</v>
      </c>
      <c r="F963" s="2" t="s">
        <v>246</v>
      </c>
      <c r="G963" s="22" t="s">
        <v>1482</v>
      </c>
      <c r="H963" s="22">
        <v>2</v>
      </c>
      <c r="I963" s="9">
        <v>5</v>
      </c>
      <c r="K963" s="2">
        <v>50</v>
      </c>
      <c r="L963" s="11">
        <v>42486</v>
      </c>
      <c r="M963" s="2">
        <v>2016</v>
      </c>
      <c r="N963" s="2" t="s">
        <v>517</v>
      </c>
      <c r="O963" s="2" t="s">
        <v>136</v>
      </c>
      <c r="P963" s="11">
        <v>42496</v>
      </c>
      <c r="Q963" s="9">
        <v>4</v>
      </c>
      <c r="R963" s="2" t="s">
        <v>249</v>
      </c>
      <c r="S963" s="22" t="s">
        <v>516</v>
      </c>
      <c r="T963" s="4" t="s">
        <v>516</v>
      </c>
      <c r="U963" s="4" t="s">
        <v>516</v>
      </c>
      <c r="V963" s="4" t="s">
        <v>516</v>
      </c>
      <c r="W963" s="2">
        <v>10</v>
      </c>
      <c r="X963" s="2" t="s">
        <v>57</v>
      </c>
      <c r="Y963" s="6" t="str">
        <f>VLOOKUP(X963,Spp!A:B,2,FALSE)</f>
        <v>Serranus psittacinus</v>
      </c>
      <c r="Z963" s="7">
        <f t="shared" ref="Z963:Z1026" si="105">SUM(AA963:AT963)</f>
        <v>5</v>
      </c>
      <c r="AA963" s="2">
        <v>5</v>
      </c>
      <c r="AU963" s="2">
        <f>VLOOKUP(Y963,Spp!B:C,2,FALSE)</f>
        <v>1.9300000000000001E-2</v>
      </c>
      <c r="AV963" s="2">
        <f>VLOOKUP(Y963,Spp!B:D,3,FALSE)</f>
        <v>2.8511000000000002</v>
      </c>
      <c r="AW963" s="2">
        <f t="shared" si="99"/>
        <v>1.315509752509866</v>
      </c>
      <c r="AX963" s="2">
        <f t="shared" si="100"/>
        <v>2.631019505019732E-2</v>
      </c>
      <c r="AY963" s="2">
        <f t="shared" si="101"/>
        <v>0.26310195050197321</v>
      </c>
      <c r="AZ963" s="2">
        <f t="shared" si="102"/>
        <v>2.631019505019732E-4</v>
      </c>
      <c r="BA963" s="2">
        <f t="shared" si="103"/>
        <v>0.5</v>
      </c>
      <c r="BB963" s="2">
        <f t="shared" si="104"/>
        <v>0.1</v>
      </c>
      <c r="BC963" s="2">
        <f>VLOOKUP(Y963,Spp!B:H,7,FALSE)</f>
        <v>3.6</v>
      </c>
      <c r="BD963" s="5" t="str">
        <f>VLOOKUP(Y963,GFQuimbayo!B:C,2,FALSE)</f>
        <v>PS</v>
      </c>
      <c r="BE963" s="5" t="str">
        <f>VLOOKUP(BD963,GFQuimbayo!E:F,2,FALSE)</f>
        <v>Piscivores</v>
      </c>
      <c r="BF963" s="2" t="str">
        <f>VLOOKUP(Y963,Spp!B:L,11,FALSE)</f>
        <v>LC</v>
      </c>
    </row>
    <row r="964" spans="1:58">
      <c r="A964" s="2" t="s">
        <v>242</v>
      </c>
      <c r="B964" s="2" t="s">
        <v>41</v>
      </c>
      <c r="C964" s="2" t="s">
        <v>135</v>
      </c>
      <c r="D964" s="2" t="s">
        <v>1446</v>
      </c>
      <c r="E964" s="2" t="s">
        <v>1485</v>
      </c>
      <c r="F964" s="2" t="s">
        <v>246</v>
      </c>
      <c r="G964" s="22" t="s">
        <v>1482</v>
      </c>
      <c r="H964" s="22">
        <v>2</v>
      </c>
      <c r="I964" s="9">
        <v>5</v>
      </c>
      <c r="K964" s="2">
        <v>50</v>
      </c>
      <c r="L964" s="11">
        <v>42486</v>
      </c>
      <c r="M964" s="2">
        <v>2016</v>
      </c>
      <c r="N964" s="2" t="s">
        <v>517</v>
      </c>
      <c r="O964" s="2" t="s">
        <v>136</v>
      </c>
      <c r="P964" s="11">
        <v>42496</v>
      </c>
      <c r="Q964" s="9">
        <v>4</v>
      </c>
      <c r="R964" s="2" t="s">
        <v>249</v>
      </c>
      <c r="S964" s="22" t="s">
        <v>516</v>
      </c>
      <c r="T964" s="4" t="s">
        <v>516</v>
      </c>
      <c r="U964" s="4" t="s">
        <v>516</v>
      </c>
      <c r="V964" s="4" t="s">
        <v>516</v>
      </c>
      <c r="W964" s="2">
        <v>10</v>
      </c>
      <c r="X964" s="2" t="s">
        <v>107</v>
      </c>
      <c r="Y964" s="6" t="str">
        <f>VLOOKUP(X964,Spp!A:B,2,FALSE)</f>
        <v>Thalassoma lucasanum</v>
      </c>
      <c r="Z964" s="7">
        <f t="shared" si="105"/>
        <v>81</v>
      </c>
      <c r="AA964" s="2">
        <v>80</v>
      </c>
      <c r="AB964" s="2">
        <v>1</v>
      </c>
      <c r="AU964" s="2">
        <f>VLOOKUP(Y964,Spp!B:C,2,FALSE)</f>
        <v>1.261E-2</v>
      </c>
      <c r="AV964" s="2">
        <f>VLOOKUP(Y964,Spp!B:D,3,FALSE)</f>
        <v>2.8782999999999999</v>
      </c>
      <c r="AW964" s="2">
        <f t="shared" ref="AW964:AW1027" si="106">((AU964*$AA$2^AV964)*AA964)+((AU964*$AB$2^AV964)*AB964)+((AU964*$AC$2^AV964)*AC964)+((AU964*$AD$2^AV964)*AD964)+((AU964*$AE$2^AV964)*AE964)+((AU964*$AF$2^AV964)*AF964)+((AU964*$AG$2^AV964)*AG964)+((AU964*$AH$2^AV964)*AH964)+((AU964*$AI$2^AV964)*AI964)+((AU964*$AJ$2^AV964)*AJ964)+((AU964*$AK$2^AV964)*AK964)+((AU964*$AL$2^AV964)*AL964)+((AU964*$AM$2^AV964)*AM964)+((AU964*$AN$2^AV964)*AN964)+((AU964*$AO$2^AV964)*AO964)+((AU964*$AP$2^AV964)*AP964)+((AU964*$AQ$2^AV964)*AQ964)+((AU964*$AR$2^AV964)*AR964)+((AU964*$AS$2^AV964)*AS964)+((AU964*$AT$2^AV964)*AT964)</f>
        <v>18.262219291019374</v>
      </c>
      <c r="AX964" s="2">
        <f t="shared" ref="AX964:AX1027" si="107">AW964/K964</f>
        <v>0.36524438582038748</v>
      </c>
      <c r="AY964" s="2">
        <f t="shared" ref="AY964:AY1027" si="108">AX964*10</f>
        <v>3.652443858203875</v>
      </c>
      <c r="AZ964" s="2">
        <f t="shared" ref="AZ964:AZ1027" si="109">AY964/1000</f>
        <v>3.6524438582038752E-3</v>
      </c>
      <c r="BA964" s="2">
        <f t="shared" ref="BA964:BA1027" si="110">Z964/W964</f>
        <v>8.1</v>
      </c>
      <c r="BB964" s="2">
        <f t="shared" si="104"/>
        <v>1.62</v>
      </c>
      <c r="BC964" s="2">
        <f>VLOOKUP(Y964,Spp!B:H,7,FALSE)</f>
        <v>3.5</v>
      </c>
      <c r="BD964" s="5" t="str">
        <f>VLOOKUP(Y964,GFQuimbayo!B:C,2,FALSE)</f>
        <v>IN</v>
      </c>
      <c r="BE964" s="5" t="str">
        <f>VLOOKUP(BD964,GFQuimbayo!E:F,2,FALSE)</f>
        <v>Invertebrivores</v>
      </c>
      <c r="BF964" s="2" t="str">
        <f>VLOOKUP(Y964,Spp!B:L,11,FALSE)</f>
        <v>LC</v>
      </c>
    </row>
    <row r="965" spans="1:58">
      <c r="A965" s="2" t="s">
        <v>242</v>
      </c>
      <c r="B965" s="2" t="s">
        <v>41</v>
      </c>
      <c r="C965" s="2" t="s">
        <v>135</v>
      </c>
      <c r="D965" s="2" t="s">
        <v>1446</v>
      </c>
      <c r="E965" s="2" t="s">
        <v>1485</v>
      </c>
      <c r="F965" s="2" t="s">
        <v>246</v>
      </c>
      <c r="G965" s="22" t="s">
        <v>1482</v>
      </c>
      <c r="H965" s="22">
        <v>2</v>
      </c>
      <c r="I965" s="9">
        <v>5</v>
      </c>
      <c r="K965" s="2">
        <v>50</v>
      </c>
      <c r="L965" s="11">
        <v>42486</v>
      </c>
      <c r="M965" s="2">
        <v>2016</v>
      </c>
      <c r="N965" s="2" t="s">
        <v>517</v>
      </c>
      <c r="O965" s="2" t="s">
        <v>136</v>
      </c>
      <c r="P965" s="11">
        <v>42496</v>
      </c>
      <c r="Q965" s="9">
        <v>4</v>
      </c>
      <c r="R965" s="2" t="s">
        <v>249</v>
      </c>
      <c r="S965" s="22" t="s">
        <v>516</v>
      </c>
      <c r="T965" s="4" t="s">
        <v>516</v>
      </c>
      <c r="U965" s="4" t="s">
        <v>516</v>
      </c>
      <c r="V965" s="4" t="s">
        <v>516</v>
      </c>
      <c r="W965" s="2">
        <v>10</v>
      </c>
      <c r="X965" s="2" t="s">
        <v>257</v>
      </c>
      <c r="Y965" s="6" t="str">
        <f>VLOOKUP(X965,Spp!A:B,2,FALSE)</f>
        <v>Acanthurus xanthopterus</v>
      </c>
      <c r="Z965" s="7">
        <f t="shared" si="105"/>
        <v>5</v>
      </c>
      <c r="AA965" s="2">
        <v>5</v>
      </c>
      <c r="AU965" s="2">
        <f>VLOOKUP(Y965,Spp!B:C,2,FALSE)</f>
        <v>2.673E-2</v>
      </c>
      <c r="AV965" s="2">
        <f>VLOOKUP(Y965,Spp!B:D,3,FALSE)</f>
        <v>2.9844900000000001</v>
      </c>
      <c r="AW965" s="2">
        <f t="shared" si="106"/>
        <v>2.0588131787862638</v>
      </c>
      <c r="AX965" s="2">
        <f t="shared" si="107"/>
        <v>4.1176263575725278E-2</v>
      </c>
      <c r="AY965" s="2">
        <f t="shared" si="108"/>
        <v>0.4117626357572528</v>
      </c>
      <c r="AZ965" s="2">
        <f t="shared" si="109"/>
        <v>4.1176263575725281E-4</v>
      </c>
      <c r="BA965" s="2">
        <f t="shared" si="110"/>
        <v>0.5</v>
      </c>
      <c r="BB965" s="2">
        <f t="shared" si="104"/>
        <v>0.1</v>
      </c>
      <c r="BC965" s="2">
        <f>VLOOKUP(Y965,Spp!B:H,7,FALSE)</f>
        <v>2.9</v>
      </c>
      <c r="BD965" s="5" t="str">
        <f>VLOOKUP(Y965,GFQuimbayo!B:C,2,FALSE)</f>
        <v>HD</v>
      </c>
      <c r="BE965" s="5" t="str">
        <f>VLOOKUP(BD965,GFQuimbayo!E:F,2,FALSE)</f>
        <v>Detritivores</v>
      </c>
      <c r="BF965" s="2" t="str">
        <f>VLOOKUP(Y965,Spp!B:L,11,FALSE)</f>
        <v>LC</v>
      </c>
    </row>
    <row r="966" spans="1:58">
      <c r="A966" s="2" t="s">
        <v>242</v>
      </c>
      <c r="B966" s="2" t="s">
        <v>41</v>
      </c>
      <c r="C966" s="2" t="s">
        <v>135</v>
      </c>
      <c r="D966" s="2" t="s">
        <v>1446</v>
      </c>
      <c r="E966" s="2" t="s">
        <v>1485</v>
      </c>
      <c r="F966" s="2" t="s">
        <v>246</v>
      </c>
      <c r="G966" s="22" t="s">
        <v>1482</v>
      </c>
      <c r="H966" s="22">
        <v>2</v>
      </c>
      <c r="I966" s="9">
        <v>5</v>
      </c>
      <c r="K966" s="2">
        <v>50</v>
      </c>
      <c r="L966" s="11">
        <v>42486</v>
      </c>
      <c r="M966" s="2">
        <v>2016</v>
      </c>
      <c r="N966" s="2" t="s">
        <v>517</v>
      </c>
      <c r="O966" s="2" t="s">
        <v>136</v>
      </c>
      <c r="P966" s="11">
        <v>42496</v>
      </c>
      <c r="Q966" s="9">
        <v>4</v>
      </c>
      <c r="R966" s="2" t="s">
        <v>249</v>
      </c>
      <c r="S966" s="22" t="s">
        <v>516</v>
      </c>
      <c r="T966" s="4" t="s">
        <v>516</v>
      </c>
      <c r="U966" s="4" t="s">
        <v>516</v>
      </c>
      <c r="V966" s="4" t="s">
        <v>516</v>
      </c>
      <c r="W966" s="2">
        <v>10</v>
      </c>
      <c r="X966" s="2" t="s">
        <v>80</v>
      </c>
      <c r="Y966" s="6" t="str">
        <f>VLOOKUP(X966,Spp!A:B,2,FALSE)</f>
        <v>Sufflamen verres</v>
      </c>
      <c r="Z966" s="7">
        <f t="shared" si="105"/>
        <v>1</v>
      </c>
      <c r="AA966" s="2">
        <v>1</v>
      </c>
      <c r="AU966" s="2">
        <f>VLOOKUP(Y966,Spp!B:C,2,FALSE)</f>
        <v>2.4899999999999999E-2</v>
      </c>
      <c r="AV966" s="2">
        <f>VLOOKUP(Y966,Spp!B:D,3,FALSE)</f>
        <v>3.0129999999999999</v>
      </c>
      <c r="AW966" s="2">
        <f t="shared" si="106"/>
        <v>0.39372463877592284</v>
      </c>
      <c r="AX966" s="2">
        <f t="shared" si="107"/>
        <v>7.874492775518457E-3</v>
      </c>
      <c r="AY966" s="2">
        <f t="shared" si="108"/>
        <v>7.8744927755184574E-2</v>
      </c>
      <c r="AZ966" s="2">
        <f t="shared" si="109"/>
        <v>7.874492775518457E-5</v>
      </c>
      <c r="BA966" s="2">
        <f t="shared" si="110"/>
        <v>0.1</v>
      </c>
      <c r="BB966" s="2">
        <f t="shared" si="104"/>
        <v>0.02</v>
      </c>
      <c r="BC966" s="2">
        <f>VLOOKUP(Y966,Spp!B:H,7,FALSE)</f>
        <v>3.3</v>
      </c>
      <c r="BD966" s="5" t="str">
        <f>VLOOKUP(Y966,GFQuimbayo!B:C,2,FALSE)</f>
        <v>IN</v>
      </c>
      <c r="BE966" s="5" t="str">
        <f>VLOOKUP(BD966,GFQuimbayo!E:F,2,FALSE)</f>
        <v>Invertebrivores</v>
      </c>
      <c r="BF966" s="2" t="str">
        <f>VLOOKUP(Y966,Spp!B:L,11,FALSE)</f>
        <v>LC</v>
      </c>
    </row>
    <row r="967" spans="1:58">
      <c r="A967" s="2" t="s">
        <v>242</v>
      </c>
      <c r="B967" s="2" t="s">
        <v>41</v>
      </c>
      <c r="C967" s="2" t="s">
        <v>135</v>
      </c>
      <c r="D967" s="2" t="s">
        <v>1446</v>
      </c>
      <c r="E967" s="2" t="s">
        <v>1485</v>
      </c>
      <c r="F967" s="2" t="s">
        <v>246</v>
      </c>
      <c r="G967" s="22" t="s">
        <v>1482</v>
      </c>
      <c r="H967" s="22">
        <v>2</v>
      </c>
      <c r="I967" s="9">
        <v>5</v>
      </c>
      <c r="K967" s="2">
        <v>50</v>
      </c>
      <c r="L967" s="11">
        <v>42486</v>
      </c>
      <c r="M967" s="2">
        <v>2016</v>
      </c>
      <c r="N967" s="2" t="s">
        <v>517</v>
      </c>
      <c r="O967" s="2" t="s">
        <v>136</v>
      </c>
      <c r="P967" s="11">
        <v>42496</v>
      </c>
      <c r="Q967" s="9">
        <v>4</v>
      </c>
      <c r="R967" s="2" t="s">
        <v>249</v>
      </c>
      <c r="S967" s="22" t="s">
        <v>516</v>
      </c>
      <c r="T967" s="4" t="s">
        <v>516</v>
      </c>
      <c r="U967" s="4" t="s">
        <v>516</v>
      </c>
      <c r="V967" s="4" t="s">
        <v>516</v>
      </c>
      <c r="W967" s="2">
        <v>10</v>
      </c>
      <c r="X967" s="2" t="s">
        <v>45</v>
      </c>
      <c r="Y967" s="6" t="str">
        <f>VLOOKUP(X967,Spp!A:B,2,FALSE)</f>
        <v>Canthigaster punctatissima</v>
      </c>
      <c r="Z967" s="7">
        <f t="shared" si="105"/>
        <v>5</v>
      </c>
      <c r="AA967" s="2">
        <v>5</v>
      </c>
      <c r="AU967" s="2">
        <f>VLOOKUP(Y967,Spp!B:C,2,FALSE)</f>
        <v>1.9699999999999999E-2</v>
      </c>
      <c r="AV967" s="2">
        <f>VLOOKUP(Y967,Spp!B:D,3,FALSE)</f>
        <v>2.9174000000000002</v>
      </c>
      <c r="AW967" s="2">
        <f t="shared" si="106"/>
        <v>1.4268765867766935</v>
      </c>
      <c r="AX967" s="2">
        <f t="shared" si="107"/>
        <v>2.8537531735533871E-2</v>
      </c>
      <c r="AY967" s="2">
        <f t="shared" si="108"/>
        <v>0.28537531735533872</v>
      </c>
      <c r="AZ967" s="2">
        <f t="shared" si="109"/>
        <v>2.8537531735533872E-4</v>
      </c>
      <c r="BA967" s="2">
        <f t="shared" si="110"/>
        <v>0.5</v>
      </c>
      <c r="BB967" s="2">
        <f t="shared" si="104"/>
        <v>0.1</v>
      </c>
      <c r="BC967" s="2">
        <f>VLOOKUP(Y967,Spp!B:H,7,FALSE)</f>
        <v>3</v>
      </c>
      <c r="BD967" s="5" t="str">
        <f>VLOOKUP(Y967,GFQuimbayo!B:C,2,FALSE)</f>
        <v>IN</v>
      </c>
      <c r="BE967" s="5" t="str">
        <f>VLOOKUP(BD967,GFQuimbayo!E:F,2,FALSE)</f>
        <v>Invertebrivores</v>
      </c>
      <c r="BF967" s="2" t="str">
        <f>VLOOKUP(Y967,Spp!B:L,11,FALSE)</f>
        <v>LC</v>
      </c>
    </row>
    <row r="968" spans="1:58">
      <c r="A968" s="2" t="s">
        <v>242</v>
      </c>
      <c r="B968" s="2" t="s">
        <v>41</v>
      </c>
      <c r="C968" s="2" t="s">
        <v>135</v>
      </c>
      <c r="D968" s="2" t="s">
        <v>1446</v>
      </c>
      <c r="E968" s="2" t="s">
        <v>1485</v>
      </c>
      <c r="F968" s="2" t="s">
        <v>246</v>
      </c>
      <c r="G968" s="22" t="s">
        <v>1482</v>
      </c>
      <c r="H968" s="22">
        <v>3</v>
      </c>
      <c r="I968" s="9">
        <v>6</v>
      </c>
      <c r="K968" s="2">
        <v>50</v>
      </c>
      <c r="L968" s="11">
        <v>42486</v>
      </c>
      <c r="M968" s="2">
        <v>2016</v>
      </c>
      <c r="N968" s="2" t="s">
        <v>517</v>
      </c>
      <c r="O968" s="2" t="s">
        <v>136</v>
      </c>
      <c r="P968" s="11">
        <v>42496</v>
      </c>
      <c r="Q968" s="9">
        <v>4</v>
      </c>
      <c r="R968" s="2" t="s">
        <v>249</v>
      </c>
      <c r="S968" s="22" t="s">
        <v>516</v>
      </c>
      <c r="T968" s="4" t="s">
        <v>516</v>
      </c>
      <c r="U968" s="4" t="s">
        <v>516</v>
      </c>
      <c r="V968" s="4" t="s">
        <v>516</v>
      </c>
      <c r="W968" s="2">
        <v>10</v>
      </c>
      <c r="X968" s="2" t="s">
        <v>107</v>
      </c>
      <c r="Y968" s="6" t="str">
        <f>VLOOKUP(X968,Spp!A:B,2,FALSE)</f>
        <v>Thalassoma lucasanum</v>
      </c>
      <c r="Z968" s="7">
        <f t="shared" si="105"/>
        <v>0</v>
      </c>
      <c r="AU968" s="2">
        <f>VLOOKUP(Y968,Spp!B:C,2,FALSE)</f>
        <v>1.261E-2</v>
      </c>
      <c r="AV968" s="2">
        <f>VLOOKUP(Y968,Spp!B:D,3,FALSE)</f>
        <v>2.8782999999999999</v>
      </c>
      <c r="AW968" s="2">
        <f t="shared" si="106"/>
        <v>0</v>
      </c>
      <c r="AX968" s="2">
        <f t="shared" si="107"/>
        <v>0</v>
      </c>
      <c r="AY968" s="2">
        <f t="shared" si="108"/>
        <v>0</v>
      </c>
      <c r="AZ968" s="2">
        <f t="shared" si="109"/>
        <v>0</v>
      </c>
      <c r="BA968" s="2">
        <f t="shared" si="110"/>
        <v>0</v>
      </c>
      <c r="BB968" s="2">
        <f t="shared" si="104"/>
        <v>0</v>
      </c>
      <c r="BC968" s="2">
        <f>VLOOKUP(Y968,Spp!B:H,7,FALSE)</f>
        <v>3.5</v>
      </c>
      <c r="BD968" s="5" t="str">
        <f>VLOOKUP(Y968,GFQuimbayo!B:C,2,FALSE)</f>
        <v>IN</v>
      </c>
      <c r="BE968" s="5" t="str">
        <f>VLOOKUP(BD968,GFQuimbayo!E:F,2,FALSE)</f>
        <v>Invertebrivores</v>
      </c>
      <c r="BF968" s="2" t="str">
        <f>VLOOKUP(Y968,Spp!B:L,11,FALSE)</f>
        <v>LC</v>
      </c>
    </row>
    <row r="969" spans="1:58">
      <c r="A969" s="2" t="s">
        <v>242</v>
      </c>
      <c r="B969" s="2" t="s">
        <v>41</v>
      </c>
      <c r="C969" s="2" t="s">
        <v>135</v>
      </c>
      <c r="D969" s="2" t="s">
        <v>1446</v>
      </c>
      <c r="E969" s="2" t="s">
        <v>1485</v>
      </c>
      <c r="F969" s="2" t="s">
        <v>246</v>
      </c>
      <c r="G969" s="22" t="s">
        <v>1482</v>
      </c>
      <c r="H969" s="22">
        <v>3</v>
      </c>
      <c r="I969" s="9">
        <v>6</v>
      </c>
      <c r="K969" s="2">
        <v>50</v>
      </c>
      <c r="L969" s="11">
        <v>42486</v>
      </c>
      <c r="M969" s="2">
        <v>2016</v>
      </c>
      <c r="N969" s="2" t="s">
        <v>517</v>
      </c>
      <c r="O969" s="2" t="s">
        <v>136</v>
      </c>
      <c r="P969" s="11">
        <v>42496</v>
      </c>
      <c r="Q969" s="9">
        <v>4</v>
      </c>
      <c r="R969" s="2" t="s">
        <v>249</v>
      </c>
      <c r="S969" s="22" t="s">
        <v>516</v>
      </c>
      <c r="T969" s="4" t="s">
        <v>516</v>
      </c>
      <c r="U969" s="4" t="s">
        <v>516</v>
      </c>
      <c r="V969" s="4" t="s">
        <v>516</v>
      </c>
      <c r="W969" s="2">
        <v>10</v>
      </c>
      <c r="X969" s="2" t="s">
        <v>45</v>
      </c>
      <c r="Y969" s="6" t="str">
        <f>VLOOKUP(X969,Spp!A:B,2,FALSE)</f>
        <v>Canthigaster punctatissima</v>
      </c>
      <c r="Z969" s="7">
        <f t="shared" si="105"/>
        <v>0</v>
      </c>
      <c r="AU969" s="2">
        <f>VLOOKUP(Y969,Spp!B:C,2,FALSE)</f>
        <v>1.9699999999999999E-2</v>
      </c>
      <c r="AV969" s="2">
        <f>VLOOKUP(Y969,Spp!B:D,3,FALSE)</f>
        <v>2.9174000000000002</v>
      </c>
      <c r="AW969" s="2">
        <f t="shared" si="106"/>
        <v>0</v>
      </c>
      <c r="AX969" s="2">
        <f t="shared" si="107"/>
        <v>0</v>
      </c>
      <c r="AY969" s="2">
        <f t="shared" si="108"/>
        <v>0</v>
      </c>
      <c r="AZ969" s="2">
        <f t="shared" si="109"/>
        <v>0</v>
      </c>
      <c r="BA969" s="2">
        <f t="shared" si="110"/>
        <v>0</v>
      </c>
      <c r="BB969" s="2">
        <f t="shared" si="104"/>
        <v>0</v>
      </c>
      <c r="BC969" s="2">
        <f>VLOOKUP(Y969,Spp!B:H,7,FALSE)</f>
        <v>3</v>
      </c>
      <c r="BD969" s="5" t="str">
        <f>VLOOKUP(Y969,GFQuimbayo!B:C,2,FALSE)</f>
        <v>IN</v>
      </c>
      <c r="BE969" s="5" t="str">
        <f>VLOOKUP(BD969,GFQuimbayo!E:F,2,FALSE)</f>
        <v>Invertebrivores</v>
      </c>
      <c r="BF969" s="2" t="str">
        <f>VLOOKUP(Y969,Spp!B:L,11,FALSE)</f>
        <v>LC</v>
      </c>
    </row>
    <row r="970" spans="1:58">
      <c r="A970" s="2" t="s">
        <v>242</v>
      </c>
      <c r="B970" s="2" t="s">
        <v>41</v>
      </c>
      <c r="C970" s="2" t="s">
        <v>135</v>
      </c>
      <c r="D970" s="2" t="s">
        <v>1446</v>
      </c>
      <c r="E970" s="2" t="s">
        <v>1485</v>
      </c>
      <c r="F970" s="2" t="s">
        <v>246</v>
      </c>
      <c r="G970" s="22" t="s">
        <v>1482</v>
      </c>
      <c r="H970" s="22">
        <v>3</v>
      </c>
      <c r="I970" s="9">
        <v>6</v>
      </c>
      <c r="K970" s="2">
        <v>50</v>
      </c>
      <c r="L970" s="11">
        <v>42486</v>
      </c>
      <c r="M970" s="2">
        <v>2016</v>
      </c>
      <c r="N970" s="2" t="s">
        <v>517</v>
      </c>
      <c r="O970" s="2" t="s">
        <v>136</v>
      </c>
      <c r="P970" s="11">
        <v>42496</v>
      </c>
      <c r="Q970" s="9">
        <v>4</v>
      </c>
      <c r="R970" s="2" t="s">
        <v>249</v>
      </c>
      <c r="S970" s="22" t="s">
        <v>516</v>
      </c>
      <c r="T970" s="4" t="s">
        <v>516</v>
      </c>
      <c r="U970" s="4" t="s">
        <v>516</v>
      </c>
      <c r="V970" s="4" t="s">
        <v>516</v>
      </c>
      <c r="W970" s="2">
        <v>10</v>
      </c>
      <c r="X970" s="2" t="s">
        <v>80</v>
      </c>
      <c r="Y970" s="6" t="str">
        <f>VLOOKUP(X970,Spp!A:B,2,FALSE)</f>
        <v>Sufflamen verres</v>
      </c>
      <c r="Z970" s="7">
        <f t="shared" si="105"/>
        <v>1</v>
      </c>
      <c r="AD970" s="2">
        <v>1</v>
      </c>
      <c r="AU970" s="2">
        <f>VLOOKUP(Y970,Spp!B:C,2,FALSE)</f>
        <v>2.4899999999999999E-2</v>
      </c>
      <c r="AV970" s="2">
        <f>VLOOKUP(Y970,Spp!B:D,3,FALSE)</f>
        <v>3.0129999999999999</v>
      </c>
      <c r="AW970" s="2">
        <f t="shared" si="106"/>
        <v>138.50740345244131</v>
      </c>
      <c r="AX970" s="2">
        <f t="shared" si="107"/>
        <v>2.770148069048826</v>
      </c>
      <c r="AY970" s="2">
        <f t="shared" si="108"/>
        <v>27.70148069048826</v>
      </c>
      <c r="AZ970" s="2">
        <f t="shared" si="109"/>
        <v>2.7701480690488261E-2</v>
      </c>
      <c r="BA970" s="2">
        <f t="shared" si="110"/>
        <v>0.1</v>
      </c>
      <c r="BB970" s="2">
        <f t="shared" si="104"/>
        <v>0.02</v>
      </c>
      <c r="BC970" s="2">
        <f>VLOOKUP(Y970,Spp!B:H,7,FALSE)</f>
        <v>3.3</v>
      </c>
      <c r="BD970" s="5" t="str">
        <f>VLOOKUP(Y970,GFQuimbayo!B:C,2,FALSE)</f>
        <v>IN</v>
      </c>
      <c r="BE970" s="5" t="str">
        <f>VLOOKUP(BD970,GFQuimbayo!E:F,2,FALSE)</f>
        <v>Invertebrivores</v>
      </c>
      <c r="BF970" s="2" t="str">
        <f>VLOOKUP(Y970,Spp!B:L,11,FALSE)</f>
        <v>LC</v>
      </c>
    </row>
    <row r="971" spans="1:58">
      <c r="A971" s="2" t="s">
        <v>242</v>
      </c>
      <c r="B971" s="2" t="s">
        <v>41</v>
      </c>
      <c r="C971" s="2" t="s">
        <v>135</v>
      </c>
      <c r="D971" s="2" t="s">
        <v>1446</v>
      </c>
      <c r="E971" s="2" t="s">
        <v>1485</v>
      </c>
      <c r="F971" s="2" t="s">
        <v>246</v>
      </c>
      <c r="G971" s="22" t="s">
        <v>1482</v>
      </c>
      <c r="H971" s="22">
        <v>3</v>
      </c>
      <c r="I971" s="9">
        <v>6</v>
      </c>
      <c r="K971" s="2">
        <v>50</v>
      </c>
      <c r="L971" s="11">
        <v>42486</v>
      </c>
      <c r="M971" s="2">
        <v>2016</v>
      </c>
      <c r="N971" s="2" t="s">
        <v>517</v>
      </c>
      <c r="O971" s="2" t="s">
        <v>136</v>
      </c>
      <c r="P971" s="11">
        <v>42496</v>
      </c>
      <c r="Q971" s="9">
        <v>4</v>
      </c>
      <c r="R971" s="2" t="s">
        <v>249</v>
      </c>
      <c r="S971" s="22" t="s">
        <v>516</v>
      </c>
      <c r="T971" s="4" t="s">
        <v>516</v>
      </c>
      <c r="U971" s="4" t="s">
        <v>516</v>
      </c>
      <c r="V971" s="4" t="s">
        <v>516</v>
      </c>
      <c r="W971" s="2">
        <v>10</v>
      </c>
      <c r="X971" s="2" t="s">
        <v>57</v>
      </c>
      <c r="Y971" s="6" t="str">
        <f>VLOOKUP(X971,Spp!A:B,2,FALSE)</f>
        <v>Serranus psittacinus</v>
      </c>
      <c r="Z971" s="7">
        <f t="shared" si="105"/>
        <v>7</v>
      </c>
      <c r="AB971" s="2">
        <v>7</v>
      </c>
      <c r="AU971" s="2">
        <f>VLOOKUP(Y971,Spp!B:C,2,FALSE)</f>
        <v>1.9300000000000001E-2</v>
      </c>
      <c r="AV971" s="2">
        <f>VLOOKUP(Y971,Spp!B:D,3,FALSE)</f>
        <v>2.8511000000000002</v>
      </c>
      <c r="AW971" s="2">
        <f t="shared" si="106"/>
        <v>42.222361237760509</v>
      </c>
      <c r="AX971" s="2">
        <f t="shared" si="107"/>
        <v>0.84444722475521017</v>
      </c>
      <c r="AY971" s="2">
        <f t="shared" si="108"/>
        <v>8.4444722475521026</v>
      </c>
      <c r="AZ971" s="2">
        <f t="shared" si="109"/>
        <v>8.4444722475521018E-3</v>
      </c>
      <c r="BA971" s="2">
        <f t="shared" si="110"/>
        <v>0.7</v>
      </c>
      <c r="BB971" s="2">
        <f t="shared" si="104"/>
        <v>0.14000000000000001</v>
      </c>
      <c r="BC971" s="2">
        <f>VLOOKUP(Y971,Spp!B:H,7,FALSE)</f>
        <v>3.6</v>
      </c>
      <c r="BD971" s="5" t="str">
        <f>VLOOKUP(Y971,GFQuimbayo!B:C,2,FALSE)</f>
        <v>PS</v>
      </c>
      <c r="BE971" s="5" t="str">
        <f>VLOOKUP(BD971,GFQuimbayo!E:F,2,FALSE)</f>
        <v>Piscivores</v>
      </c>
      <c r="BF971" s="2" t="str">
        <f>VLOOKUP(Y971,Spp!B:L,11,FALSE)</f>
        <v>LC</v>
      </c>
    </row>
    <row r="972" spans="1:58">
      <c r="A972" s="2" t="s">
        <v>242</v>
      </c>
      <c r="B972" s="2" t="s">
        <v>41</v>
      </c>
      <c r="C972" s="2" t="s">
        <v>220</v>
      </c>
      <c r="D972" s="2" t="s">
        <v>1444</v>
      </c>
      <c r="E972" s="2" t="s">
        <v>1486</v>
      </c>
      <c r="F972" s="2" t="s">
        <v>245</v>
      </c>
      <c r="G972" s="22" t="s">
        <v>1482</v>
      </c>
      <c r="H972" s="22">
        <v>1</v>
      </c>
      <c r="I972" s="2">
        <v>1</v>
      </c>
      <c r="K972" s="2">
        <v>50</v>
      </c>
      <c r="L972" s="11">
        <v>42487</v>
      </c>
      <c r="M972" s="2">
        <v>2016</v>
      </c>
      <c r="N972" s="2" t="s">
        <v>517</v>
      </c>
      <c r="O972" s="2" t="s">
        <v>136</v>
      </c>
      <c r="P972" s="11">
        <v>42496</v>
      </c>
      <c r="Q972" s="9">
        <v>5.3</v>
      </c>
      <c r="R972" s="2" t="s">
        <v>249</v>
      </c>
      <c r="S972" s="22" t="s">
        <v>516</v>
      </c>
      <c r="T972" s="4" t="s">
        <v>516</v>
      </c>
      <c r="U972" s="4" t="s">
        <v>516</v>
      </c>
      <c r="V972" s="4" t="s">
        <v>516</v>
      </c>
      <c r="W972" s="2">
        <v>10</v>
      </c>
      <c r="X972" s="2" t="s">
        <v>266</v>
      </c>
      <c r="Y972" s="6" t="str">
        <f>VLOOKUP(X972,Spp!A:B,2,FALSE)</f>
        <v>Halichoeres dispilus</v>
      </c>
      <c r="Z972" s="7">
        <f t="shared" si="105"/>
        <v>11</v>
      </c>
      <c r="AB972" s="2">
        <v>10</v>
      </c>
      <c r="AC972" s="2">
        <v>1</v>
      </c>
      <c r="AU972" s="2">
        <f>VLOOKUP(Y972,Spp!B:C,2,FALSE)</f>
        <v>1.26E-2</v>
      </c>
      <c r="AV972" s="2">
        <f>VLOOKUP(Y972,Spp!B:D,3,FALSE)</f>
        <v>3.0672999999999999</v>
      </c>
      <c r="AW972" s="2">
        <f t="shared" si="106"/>
        <v>90.045052011836063</v>
      </c>
      <c r="AX972" s="2">
        <f t="shared" si="107"/>
        <v>1.8009010402367212</v>
      </c>
      <c r="AY972" s="2">
        <f t="shared" si="108"/>
        <v>18.00901040236721</v>
      </c>
      <c r="AZ972" s="2">
        <f t="shared" si="109"/>
        <v>1.8009010402367211E-2</v>
      </c>
      <c r="BA972" s="2">
        <f t="shared" si="110"/>
        <v>1.1000000000000001</v>
      </c>
      <c r="BB972" s="2">
        <f t="shared" si="104"/>
        <v>0.22</v>
      </c>
      <c r="BC972" s="2">
        <f>VLOOKUP(Y972,Spp!B:H,7,FALSE)</f>
        <v>3.9</v>
      </c>
      <c r="BD972" s="5" t="str">
        <f>VLOOKUP(Y972,GFQuimbayo!B:C,2,FALSE)</f>
        <v>IN</v>
      </c>
      <c r="BE972" s="5" t="str">
        <f>VLOOKUP(BD972,GFQuimbayo!E:F,2,FALSE)</f>
        <v>Invertebrivores</v>
      </c>
      <c r="BF972" s="2" t="str">
        <f>VLOOKUP(Y972,Spp!B:L,11,FALSE)</f>
        <v>LC</v>
      </c>
    </row>
    <row r="973" spans="1:58">
      <c r="A973" s="2" t="s">
        <v>242</v>
      </c>
      <c r="B973" s="2" t="s">
        <v>41</v>
      </c>
      <c r="C973" s="2" t="s">
        <v>220</v>
      </c>
      <c r="D973" s="2" t="s">
        <v>1444</v>
      </c>
      <c r="E973" s="2" t="s">
        <v>1486</v>
      </c>
      <c r="F973" s="2" t="s">
        <v>245</v>
      </c>
      <c r="G973" s="22" t="s">
        <v>1482</v>
      </c>
      <c r="H973" s="22">
        <v>1</v>
      </c>
      <c r="I973" s="2">
        <v>1</v>
      </c>
      <c r="K973" s="2">
        <v>50</v>
      </c>
      <c r="L973" s="11">
        <v>42487</v>
      </c>
      <c r="M973" s="2">
        <v>2016</v>
      </c>
      <c r="N973" s="2" t="s">
        <v>517</v>
      </c>
      <c r="O973" s="2" t="s">
        <v>136</v>
      </c>
      <c r="P973" s="11">
        <v>42496</v>
      </c>
      <c r="Q973" s="9">
        <v>5.3</v>
      </c>
      <c r="R973" s="2" t="s">
        <v>249</v>
      </c>
      <c r="S973" s="22" t="s">
        <v>516</v>
      </c>
      <c r="T973" s="4" t="s">
        <v>516</v>
      </c>
      <c r="U973" s="4" t="s">
        <v>516</v>
      </c>
      <c r="V973" s="4" t="s">
        <v>516</v>
      </c>
      <c r="W973" s="2">
        <v>10</v>
      </c>
      <c r="X973" s="2" t="s">
        <v>57</v>
      </c>
      <c r="Y973" s="6" t="str">
        <f>VLOOKUP(X973,Spp!A:B,2,FALSE)</f>
        <v>Serranus psittacinus</v>
      </c>
      <c r="Z973" s="7">
        <f t="shared" si="105"/>
        <v>4</v>
      </c>
      <c r="AA973" s="2">
        <v>1</v>
      </c>
      <c r="AB973" s="2">
        <v>1</v>
      </c>
      <c r="AC973" s="2">
        <v>2</v>
      </c>
      <c r="AU973" s="2">
        <f>VLOOKUP(Y973,Spp!B:C,2,FALSE)</f>
        <v>1.9300000000000001E-2</v>
      </c>
      <c r="AV973" s="2">
        <f>VLOOKUP(Y973,Spp!B:D,3,FALSE)</f>
        <v>2.8511000000000002</v>
      </c>
      <c r="AW973" s="2">
        <f t="shared" si="106"/>
        <v>58.054054443911994</v>
      </c>
      <c r="AX973" s="2">
        <f t="shared" si="107"/>
        <v>1.1610810888782399</v>
      </c>
      <c r="AY973" s="2">
        <f t="shared" si="108"/>
        <v>11.6108108887824</v>
      </c>
      <c r="AZ973" s="2">
        <f t="shared" si="109"/>
        <v>1.1610810888782399E-2</v>
      </c>
      <c r="BA973" s="2">
        <f t="shared" si="110"/>
        <v>0.4</v>
      </c>
      <c r="BB973" s="2">
        <f t="shared" si="104"/>
        <v>0.08</v>
      </c>
      <c r="BC973" s="2">
        <f>VLOOKUP(Y973,Spp!B:H,7,FALSE)</f>
        <v>3.6</v>
      </c>
      <c r="BD973" s="5" t="str">
        <f>VLOOKUP(Y973,GFQuimbayo!B:C,2,FALSE)</f>
        <v>PS</v>
      </c>
      <c r="BE973" s="5" t="str">
        <f>VLOOKUP(BD973,GFQuimbayo!E:F,2,FALSE)</f>
        <v>Piscivores</v>
      </c>
      <c r="BF973" s="2" t="str">
        <f>VLOOKUP(Y973,Spp!B:L,11,FALSE)</f>
        <v>LC</v>
      </c>
    </row>
    <row r="974" spans="1:58">
      <c r="A974" s="2" t="s">
        <v>242</v>
      </c>
      <c r="B974" s="2" t="s">
        <v>41</v>
      </c>
      <c r="C974" s="2" t="s">
        <v>220</v>
      </c>
      <c r="D974" s="2" t="s">
        <v>1444</v>
      </c>
      <c r="E974" s="2" t="s">
        <v>1486</v>
      </c>
      <c r="F974" s="2" t="s">
        <v>245</v>
      </c>
      <c r="G974" s="22" t="s">
        <v>1482</v>
      </c>
      <c r="H974" s="22">
        <v>1</v>
      </c>
      <c r="I974" s="2">
        <v>1</v>
      </c>
      <c r="K974" s="2">
        <v>50</v>
      </c>
      <c r="L974" s="11">
        <v>42487</v>
      </c>
      <c r="M974" s="2">
        <v>2016</v>
      </c>
      <c r="N974" s="2" t="s">
        <v>517</v>
      </c>
      <c r="O974" s="2" t="s">
        <v>136</v>
      </c>
      <c r="P974" s="11">
        <v>42496</v>
      </c>
      <c r="Q974" s="9">
        <v>5.3</v>
      </c>
      <c r="R974" s="2" t="s">
        <v>249</v>
      </c>
      <c r="S974" s="22" t="s">
        <v>516</v>
      </c>
      <c r="T974" s="4" t="s">
        <v>516</v>
      </c>
      <c r="U974" s="4" t="s">
        <v>516</v>
      </c>
      <c r="V974" s="4" t="s">
        <v>516</v>
      </c>
      <c r="W974" s="2">
        <v>10</v>
      </c>
      <c r="X974" s="2" t="s">
        <v>45</v>
      </c>
      <c r="Y974" s="6" t="str">
        <f>VLOOKUP(X974,Spp!A:B,2,FALSE)</f>
        <v>Canthigaster punctatissima</v>
      </c>
      <c r="Z974" s="7">
        <f t="shared" si="105"/>
        <v>2</v>
      </c>
      <c r="AA974" s="2">
        <v>1</v>
      </c>
      <c r="AB974" s="2">
        <v>1</v>
      </c>
      <c r="AU974" s="2">
        <f>VLOOKUP(Y974,Spp!B:C,2,FALSE)</f>
        <v>1.9699999999999999E-2</v>
      </c>
      <c r="AV974" s="2">
        <f>VLOOKUP(Y974,Spp!B:D,3,FALSE)</f>
        <v>2.9174000000000002</v>
      </c>
      <c r="AW974" s="2">
        <f t="shared" si="106"/>
        <v>7.3220902254608502</v>
      </c>
      <c r="AX974" s="2">
        <f t="shared" si="107"/>
        <v>0.14644180450921701</v>
      </c>
      <c r="AY974" s="2">
        <f t="shared" si="108"/>
        <v>1.4644180450921702</v>
      </c>
      <c r="AZ974" s="2">
        <f t="shared" si="109"/>
        <v>1.4644180450921701E-3</v>
      </c>
      <c r="BA974" s="2">
        <f t="shared" si="110"/>
        <v>0.2</v>
      </c>
      <c r="BB974" s="2">
        <f t="shared" si="104"/>
        <v>0.04</v>
      </c>
      <c r="BC974" s="2">
        <f>VLOOKUP(Y974,Spp!B:H,7,FALSE)</f>
        <v>3</v>
      </c>
      <c r="BD974" s="5" t="str">
        <f>VLOOKUP(Y974,GFQuimbayo!B:C,2,FALSE)</f>
        <v>IN</v>
      </c>
      <c r="BE974" s="5" t="str">
        <f>VLOOKUP(BD974,GFQuimbayo!E:F,2,FALSE)</f>
        <v>Invertebrivores</v>
      </c>
      <c r="BF974" s="2" t="str">
        <f>VLOOKUP(Y974,Spp!B:L,11,FALSE)</f>
        <v>LC</v>
      </c>
    </row>
    <row r="975" spans="1:58">
      <c r="A975" s="2" t="s">
        <v>242</v>
      </c>
      <c r="B975" s="2" t="s">
        <v>41</v>
      </c>
      <c r="C975" s="2" t="s">
        <v>220</v>
      </c>
      <c r="D975" s="2" t="s">
        <v>1444</v>
      </c>
      <c r="E975" s="2" t="s">
        <v>1486</v>
      </c>
      <c r="F975" s="2" t="s">
        <v>245</v>
      </c>
      <c r="G975" s="22" t="s">
        <v>1482</v>
      </c>
      <c r="H975" s="22">
        <v>1</v>
      </c>
      <c r="I975" s="2">
        <v>1</v>
      </c>
      <c r="K975" s="2">
        <v>50</v>
      </c>
      <c r="L975" s="11">
        <v>42487</v>
      </c>
      <c r="M975" s="2">
        <v>2016</v>
      </c>
      <c r="N975" s="2" t="s">
        <v>517</v>
      </c>
      <c r="O975" s="2" t="s">
        <v>136</v>
      </c>
      <c r="P975" s="11">
        <v>42496</v>
      </c>
      <c r="Q975" s="9">
        <v>5.3</v>
      </c>
      <c r="R975" s="2" t="s">
        <v>249</v>
      </c>
      <c r="S975" s="22" t="s">
        <v>516</v>
      </c>
      <c r="T975" s="4" t="s">
        <v>516</v>
      </c>
      <c r="U975" s="4" t="s">
        <v>516</v>
      </c>
      <c r="V975" s="4" t="s">
        <v>516</v>
      </c>
      <c r="W975" s="2">
        <v>10</v>
      </c>
      <c r="X975" s="2" t="s">
        <v>87</v>
      </c>
      <c r="Y975" s="6" t="str">
        <f>VLOOKUP(X975,Spp!A:B,2,FALSE)</f>
        <v>Stegastes acapulcoensis</v>
      </c>
      <c r="Z975" s="7">
        <f t="shared" si="105"/>
        <v>5</v>
      </c>
      <c r="AB975" s="2">
        <v>5</v>
      </c>
      <c r="AU975" s="2">
        <f>VLOOKUP(Y975,Spp!B:C,2,FALSE)</f>
        <v>3.49E-2</v>
      </c>
      <c r="AV975" s="2">
        <f>VLOOKUP(Y975,Spp!B:D,3,FALSE)</f>
        <v>2.9108999999999998</v>
      </c>
      <c r="AW975" s="2">
        <f t="shared" si="106"/>
        <v>61.519282678486398</v>
      </c>
      <c r="AX975" s="2">
        <f t="shared" si="107"/>
        <v>1.230385653569728</v>
      </c>
      <c r="AY975" s="2">
        <f t="shared" si="108"/>
        <v>12.30385653569728</v>
      </c>
      <c r="AZ975" s="2">
        <f t="shared" si="109"/>
        <v>1.230385653569728E-2</v>
      </c>
      <c r="BA975" s="2">
        <f t="shared" si="110"/>
        <v>0.5</v>
      </c>
      <c r="BB975" s="2">
        <f t="shared" si="104"/>
        <v>0.1</v>
      </c>
      <c r="BC975" s="2">
        <f>VLOOKUP(Y975,Spp!B:H,7,FALSE)</f>
        <v>2</v>
      </c>
      <c r="BD975" s="5" t="str">
        <f>VLOOKUP(Y975,GFQuimbayo!B:C,2,FALSE)</f>
        <v>HD</v>
      </c>
      <c r="BE975" s="5" t="str">
        <f>VLOOKUP(BD975,GFQuimbayo!E:F,2,FALSE)</f>
        <v>Detritivores</v>
      </c>
      <c r="BF975" s="2" t="str">
        <f>VLOOKUP(Y975,Spp!B:L,11,FALSE)</f>
        <v>LC</v>
      </c>
    </row>
    <row r="976" spans="1:58">
      <c r="A976" s="2" t="s">
        <v>242</v>
      </c>
      <c r="B976" s="2" t="s">
        <v>41</v>
      </c>
      <c r="C976" s="2" t="s">
        <v>220</v>
      </c>
      <c r="D976" s="2" t="s">
        <v>1444</v>
      </c>
      <c r="E976" s="2" t="s">
        <v>1486</v>
      </c>
      <c r="F976" s="2" t="s">
        <v>245</v>
      </c>
      <c r="G976" s="22" t="s">
        <v>1482</v>
      </c>
      <c r="H976" s="22">
        <v>1</v>
      </c>
      <c r="I976" s="2">
        <v>1</v>
      </c>
      <c r="K976" s="2">
        <v>50</v>
      </c>
      <c r="L976" s="11">
        <v>42487</v>
      </c>
      <c r="M976" s="2">
        <v>2016</v>
      </c>
      <c r="N976" s="2" t="s">
        <v>517</v>
      </c>
      <c r="O976" s="2" t="s">
        <v>136</v>
      </c>
      <c r="P976" s="11">
        <v>42496</v>
      </c>
      <c r="Q976" s="9">
        <v>5.3</v>
      </c>
      <c r="R976" s="2" t="s">
        <v>249</v>
      </c>
      <c r="S976" s="22" t="s">
        <v>516</v>
      </c>
      <c r="T976" s="4" t="s">
        <v>516</v>
      </c>
      <c r="U976" s="4" t="s">
        <v>516</v>
      </c>
      <c r="V976" s="4" t="s">
        <v>516</v>
      </c>
      <c r="W976" s="2">
        <v>10</v>
      </c>
      <c r="X976" s="2" t="s">
        <v>99</v>
      </c>
      <c r="Y976" s="6" t="str">
        <f>VLOOKUP(X976,Spp!A:B,2,FALSE)</f>
        <v>Abudefduf troschelii</v>
      </c>
      <c r="Z976" s="7">
        <f t="shared" si="105"/>
        <v>100</v>
      </c>
      <c r="AB976" s="2">
        <v>100</v>
      </c>
      <c r="AU976" s="2">
        <f>VLOOKUP(Y976,Spp!B:C,2,FALSE)</f>
        <v>1.6E-2</v>
      </c>
      <c r="AV976" s="2">
        <f>VLOOKUP(Y976,Spp!B:D,3,FALSE)</f>
        <v>3.0516000000000001</v>
      </c>
      <c r="AW976" s="2">
        <f t="shared" si="106"/>
        <v>748.95708593768347</v>
      </c>
      <c r="AX976" s="2">
        <f t="shared" si="107"/>
        <v>14.97914171875367</v>
      </c>
      <c r="AY976" s="2">
        <f t="shared" si="108"/>
        <v>149.79141718753669</v>
      </c>
      <c r="AZ976" s="2">
        <f t="shared" si="109"/>
        <v>0.14979141718753669</v>
      </c>
      <c r="BA976" s="2">
        <f t="shared" si="110"/>
        <v>10</v>
      </c>
      <c r="BB976" s="2">
        <f t="shared" si="104"/>
        <v>2</v>
      </c>
      <c r="BC976" s="2">
        <f>VLOOKUP(Y976,Spp!B:H,7,FALSE)</f>
        <v>3</v>
      </c>
      <c r="BD976" s="5" t="str">
        <f>VLOOKUP(Y976,GFQuimbayo!B:C,2,FALSE)</f>
        <v>PK</v>
      </c>
      <c r="BE976" s="5" t="str">
        <f>VLOOKUP(BD976,GFQuimbayo!E:F,2,FALSE)</f>
        <v>Planktivores</v>
      </c>
      <c r="BF976" s="2" t="str">
        <f>VLOOKUP(Y976,Spp!B:L,11,FALSE)</f>
        <v>LC</v>
      </c>
    </row>
    <row r="977" spans="1:58">
      <c r="A977" s="2" t="s">
        <v>242</v>
      </c>
      <c r="B977" s="2" t="s">
        <v>41</v>
      </c>
      <c r="C977" s="2" t="s">
        <v>220</v>
      </c>
      <c r="D977" s="2" t="s">
        <v>1444</v>
      </c>
      <c r="E977" s="2" t="s">
        <v>1486</v>
      </c>
      <c r="F977" s="2" t="s">
        <v>245</v>
      </c>
      <c r="G977" s="22" t="s">
        <v>1482</v>
      </c>
      <c r="H977" s="22">
        <v>1</v>
      </c>
      <c r="I977" s="2">
        <v>1</v>
      </c>
      <c r="K977" s="2">
        <v>50</v>
      </c>
      <c r="L977" s="11">
        <v>42487</v>
      </c>
      <c r="M977" s="2">
        <v>2016</v>
      </c>
      <c r="N977" s="2" t="s">
        <v>517</v>
      </c>
      <c r="O977" s="2" t="s">
        <v>136</v>
      </c>
      <c r="P977" s="11">
        <v>42496</v>
      </c>
      <c r="Q977" s="9">
        <v>5.3</v>
      </c>
      <c r="R977" s="2" t="s">
        <v>249</v>
      </c>
      <c r="S977" s="22" t="s">
        <v>516</v>
      </c>
      <c r="T977" s="4" t="s">
        <v>516</v>
      </c>
      <c r="U977" s="4" t="s">
        <v>516</v>
      </c>
      <c r="V977" s="4" t="s">
        <v>516</v>
      </c>
      <c r="W977" s="2">
        <v>10</v>
      </c>
      <c r="X977" s="2" t="s">
        <v>107</v>
      </c>
      <c r="Y977" s="6" t="str">
        <f>VLOOKUP(X977,Spp!A:B,2,FALSE)</f>
        <v>Thalassoma lucasanum</v>
      </c>
      <c r="Z977" s="7">
        <f t="shared" si="105"/>
        <v>80</v>
      </c>
      <c r="AB977" s="2">
        <v>80</v>
      </c>
      <c r="AU977" s="2">
        <f>VLOOKUP(Y977,Spp!B:C,2,FALSE)</f>
        <v>1.261E-2</v>
      </c>
      <c r="AV977" s="2">
        <f>VLOOKUP(Y977,Spp!B:D,3,FALSE)</f>
        <v>2.8782999999999999</v>
      </c>
      <c r="AW977" s="2">
        <f t="shared" si="106"/>
        <v>333.03809062342714</v>
      </c>
      <c r="AX977" s="2">
        <f t="shared" si="107"/>
        <v>6.660761812468543</v>
      </c>
      <c r="AY977" s="2">
        <f t="shared" si="108"/>
        <v>66.60761812468543</v>
      </c>
      <c r="AZ977" s="2">
        <f t="shared" si="109"/>
        <v>6.6607618124685436E-2</v>
      </c>
      <c r="BA977" s="2">
        <f t="shared" si="110"/>
        <v>8</v>
      </c>
      <c r="BB977" s="2">
        <f t="shared" si="104"/>
        <v>1.6</v>
      </c>
      <c r="BC977" s="2">
        <f>VLOOKUP(Y977,Spp!B:H,7,FALSE)</f>
        <v>3.5</v>
      </c>
      <c r="BD977" s="5" t="str">
        <f>VLOOKUP(Y977,GFQuimbayo!B:C,2,FALSE)</f>
        <v>IN</v>
      </c>
      <c r="BE977" s="5" t="str">
        <f>VLOOKUP(BD977,GFQuimbayo!E:F,2,FALSE)</f>
        <v>Invertebrivores</v>
      </c>
      <c r="BF977" s="2" t="str">
        <f>VLOOKUP(Y977,Spp!B:L,11,FALSE)</f>
        <v>LC</v>
      </c>
    </row>
    <row r="978" spans="1:58">
      <c r="A978" s="2" t="s">
        <v>242</v>
      </c>
      <c r="B978" s="2" t="s">
        <v>41</v>
      </c>
      <c r="C978" s="2" t="s">
        <v>220</v>
      </c>
      <c r="D978" s="2" t="s">
        <v>1444</v>
      </c>
      <c r="E978" s="2" t="s">
        <v>1486</v>
      </c>
      <c r="F978" s="2" t="s">
        <v>245</v>
      </c>
      <c r="G978" s="22" t="s">
        <v>1482</v>
      </c>
      <c r="H978" s="22">
        <v>1</v>
      </c>
      <c r="I978" s="2">
        <v>1</v>
      </c>
      <c r="K978" s="2">
        <v>50</v>
      </c>
      <c r="L978" s="11">
        <v>42487</v>
      </c>
      <c r="M978" s="2">
        <v>2016</v>
      </c>
      <c r="N978" s="2" t="s">
        <v>517</v>
      </c>
      <c r="O978" s="2" t="s">
        <v>136</v>
      </c>
      <c r="P978" s="11">
        <v>42496</v>
      </c>
      <c r="Q978" s="9">
        <v>5.3</v>
      </c>
      <c r="R978" s="2" t="s">
        <v>249</v>
      </c>
      <c r="S978" s="22" t="s">
        <v>516</v>
      </c>
      <c r="T978" s="4" t="s">
        <v>516</v>
      </c>
      <c r="U978" s="4" t="s">
        <v>516</v>
      </c>
      <c r="V978" s="4" t="s">
        <v>516</v>
      </c>
      <c r="W978" s="2">
        <v>10</v>
      </c>
      <c r="X978" s="2" t="s">
        <v>72</v>
      </c>
      <c r="Y978" s="6" t="str">
        <f>VLOOKUP(X978,Spp!A:B,2,FALSE)</f>
        <v>Scarus ghobban</v>
      </c>
      <c r="Z978" s="7">
        <f t="shared" si="105"/>
        <v>5</v>
      </c>
      <c r="AC978" s="2">
        <v>5</v>
      </c>
      <c r="AU978" s="2">
        <f>VLOOKUP(Y978,Spp!B:C,2,FALSE)</f>
        <v>2.3300000000000001E-2</v>
      </c>
      <c r="AV978" s="2">
        <f>VLOOKUP(Y978,Spp!B:D,3,FALSE)</f>
        <v>2.919</v>
      </c>
      <c r="AW978" s="2">
        <f t="shared" si="106"/>
        <v>185.44121040197956</v>
      </c>
      <c r="AX978" s="2">
        <f t="shared" si="107"/>
        <v>3.7088242080395912</v>
      </c>
      <c r="AY978" s="2">
        <f t="shared" si="108"/>
        <v>37.088242080395915</v>
      </c>
      <c r="AZ978" s="2">
        <f t="shared" si="109"/>
        <v>3.7088242080395913E-2</v>
      </c>
      <c r="BA978" s="2">
        <f t="shared" si="110"/>
        <v>0.5</v>
      </c>
      <c r="BB978" s="2">
        <f t="shared" si="104"/>
        <v>0.1</v>
      </c>
      <c r="BC978" s="2">
        <f>VLOOKUP(Y978,Spp!B:H,7,FALSE)</f>
        <v>2</v>
      </c>
      <c r="BD978" s="5" t="str">
        <f>VLOOKUP(Y978,GFQuimbayo!B:C,2,FALSE)</f>
        <v>HM</v>
      </c>
      <c r="BE978" s="5" t="str">
        <f>VLOOKUP(BD978,GFQuimbayo!E:F,2,FALSE)</f>
        <v>Macroalgae feeders</v>
      </c>
      <c r="BF978" s="2" t="str">
        <f>VLOOKUP(Y978,Spp!B:L,11,FALSE)</f>
        <v>LC</v>
      </c>
    </row>
    <row r="979" spans="1:58">
      <c r="A979" s="2" t="s">
        <v>242</v>
      </c>
      <c r="B979" s="2" t="s">
        <v>41</v>
      </c>
      <c r="C979" s="2" t="s">
        <v>220</v>
      </c>
      <c r="D979" s="2" t="s">
        <v>1444</v>
      </c>
      <c r="E979" s="2" t="s">
        <v>1486</v>
      </c>
      <c r="F979" s="2" t="s">
        <v>245</v>
      </c>
      <c r="G979" s="22" t="s">
        <v>1482</v>
      </c>
      <c r="H979" s="22">
        <v>1</v>
      </c>
      <c r="I979" s="2">
        <v>1</v>
      </c>
      <c r="K979" s="2">
        <v>50</v>
      </c>
      <c r="L979" s="11">
        <v>42487</v>
      </c>
      <c r="M979" s="2">
        <v>2016</v>
      </c>
      <c r="N979" s="2" t="s">
        <v>517</v>
      </c>
      <c r="O979" s="2" t="s">
        <v>136</v>
      </c>
      <c r="P979" s="11">
        <v>42496</v>
      </c>
      <c r="Q979" s="9">
        <v>5.3</v>
      </c>
      <c r="R979" s="2" t="s">
        <v>249</v>
      </c>
      <c r="S979" s="22" t="s">
        <v>516</v>
      </c>
      <c r="T979" s="4" t="s">
        <v>516</v>
      </c>
      <c r="U979" s="4" t="s">
        <v>516</v>
      </c>
      <c r="V979" s="4" t="s">
        <v>516</v>
      </c>
      <c r="W979" s="2">
        <v>10</v>
      </c>
      <c r="X979" s="2" t="s">
        <v>80</v>
      </c>
      <c r="Y979" s="6" t="str">
        <f>VLOOKUP(X979,Spp!A:B,2,FALSE)</f>
        <v>Sufflamen verres</v>
      </c>
      <c r="Z979" s="7">
        <f t="shared" si="105"/>
        <v>4</v>
      </c>
      <c r="AB979" s="2">
        <v>4</v>
      </c>
      <c r="AU979" s="2">
        <f>VLOOKUP(Y979,Spp!B:C,2,FALSE)</f>
        <v>2.4899999999999999E-2</v>
      </c>
      <c r="AV979" s="2">
        <f>VLOOKUP(Y979,Spp!B:D,3,FALSE)</f>
        <v>3.0129999999999999</v>
      </c>
      <c r="AW979" s="2">
        <f t="shared" si="106"/>
        <v>43.133919653185508</v>
      </c>
      <c r="AX979" s="2">
        <f t="shared" si="107"/>
        <v>0.86267839306371019</v>
      </c>
      <c r="AY979" s="2">
        <f t="shared" si="108"/>
        <v>8.6267839306371012</v>
      </c>
      <c r="AZ979" s="2">
        <f t="shared" si="109"/>
        <v>8.6267839306371011E-3</v>
      </c>
      <c r="BA979" s="2">
        <f t="shared" si="110"/>
        <v>0.4</v>
      </c>
      <c r="BB979" s="2">
        <f t="shared" si="104"/>
        <v>0.08</v>
      </c>
      <c r="BC979" s="2">
        <f>VLOOKUP(Y979,Spp!B:H,7,FALSE)</f>
        <v>3.3</v>
      </c>
      <c r="BD979" s="5" t="str">
        <f>VLOOKUP(Y979,GFQuimbayo!B:C,2,FALSE)</f>
        <v>IN</v>
      </c>
      <c r="BE979" s="5" t="str">
        <f>VLOOKUP(BD979,GFQuimbayo!E:F,2,FALSE)</f>
        <v>Invertebrivores</v>
      </c>
      <c r="BF979" s="2" t="str">
        <f>VLOOKUP(Y979,Spp!B:L,11,FALSE)</f>
        <v>LC</v>
      </c>
    </row>
    <row r="980" spans="1:58">
      <c r="A980" s="2" t="s">
        <v>242</v>
      </c>
      <c r="B980" s="2" t="s">
        <v>41</v>
      </c>
      <c r="C980" s="2" t="s">
        <v>220</v>
      </c>
      <c r="D980" s="2" t="s">
        <v>1444</v>
      </c>
      <c r="E980" s="2" t="s">
        <v>1486</v>
      </c>
      <c r="F980" s="2" t="s">
        <v>245</v>
      </c>
      <c r="G980" s="22" t="s">
        <v>1482</v>
      </c>
      <c r="H980" s="22">
        <v>1</v>
      </c>
      <c r="I980" s="2">
        <v>1</v>
      </c>
      <c r="K980" s="2">
        <v>50</v>
      </c>
      <c r="L980" s="11">
        <v>42487</v>
      </c>
      <c r="M980" s="2">
        <v>2016</v>
      </c>
      <c r="N980" s="2" t="s">
        <v>517</v>
      </c>
      <c r="O980" s="2" t="s">
        <v>136</v>
      </c>
      <c r="P980" s="11">
        <v>42496</v>
      </c>
      <c r="Q980" s="9">
        <v>5.3</v>
      </c>
      <c r="R980" s="2" t="s">
        <v>249</v>
      </c>
      <c r="S980" s="22" t="s">
        <v>516</v>
      </c>
      <c r="T980" s="4" t="s">
        <v>516</v>
      </c>
      <c r="U980" s="4" t="s">
        <v>516</v>
      </c>
      <c r="V980" s="4" t="s">
        <v>516</v>
      </c>
      <c r="W980" s="2">
        <v>10</v>
      </c>
      <c r="X980" s="2" t="s">
        <v>97</v>
      </c>
      <c r="Y980" s="6" t="str">
        <f>VLOOKUP(X980,Spp!A:B,2,FALSE)</f>
        <v>Plagiotremus azaleus</v>
      </c>
      <c r="Z980" s="7">
        <f t="shared" si="105"/>
        <v>3</v>
      </c>
      <c r="AB980" s="2">
        <v>3</v>
      </c>
      <c r="AU980" s="2">
        <f>VLOOKUP(Y980,Spp!B:C,2,FALSE)</f>
        <v>4.5999999999999999E-3</v>
      </c>
      <c r="AV980" s="2">
        <f>VLOOKUP(Y980,Spp!B:D,3,FALSE)</f>
        <v>3.1387999999999998</v>
      </c>
      <c r="AW980" s="2">
        <f t="shared" si="106"/>
        <v>7.7005435252179124</v>
      </c>
      <c r="AX980" s="2">
        <f t="shared" si="107"/>
        <v>0.15401087050435824</v>
      </c>
      <c r="AY980" s="2">
        <f t="shared" si="108"/>
        <v>1.5401087050435824</v>
      </c>
      <c r="AZ980" s="2">
        <f t="shared" si="109"/>
        <v>1.5401087050435824E-3</v>
      </c>
      <c r="BA980" s="2">
        <f t="shared" si="110"/>
        <v>0.3</v>
      </c>
      <c r="BB980" s="2">
        <f t="shared" si="104"/>
        <v>0.06</v>
      </c>
      <c r="BC980" s="2">
        <f>VLOOKUP(Y980,Spp!B:H,7,FALSE)</f>
        <v>4</v>
      </c>
      <c r="BD980" s="5" t="str">
        <f>VLOOKUP(Y980,GFQuimbayo!B:C,2,FALSE)</f>
        <v>PS</v>
      </c>
      <c r="BE980" s="5" t="str">
        <f>VLOOKUP(BD980,GFQuimbayo!E:F,2,FALSE)</f>
        <v>Piscivores</v>
      </c>
      <c r="BF980" s="2" t="str">
        <f>VLOOKUP(Y980,Spp!B:L,11,FALSE)</f>
        <v>LC</v>
      </c>
    </row>
    <row r="981" spans="1:58">
      <c r="A981" s="2" t="s">
        <v>242</v>
      </c>
      <c r="B981" s="2" t="s">
        <v>41</v>
      </c>
      <c r="C981" s="2" t="s">
        <v>220</v>
      </c>
      <c r="D981" s="2" t="s">
        <v>1444</v>
      </c>
      <c r="E981" s="2" t="s">
        <v>1486</v>
      </c>
      <c r="F981" s="2" t="s">
        <v>245</v>
      </c>
      <c r="G981" s="22" t="s">
        <v>1482</v>
      </c>
      <c r="H981" s="22">
        <v>1</v>
      </c>
      <c r="I981" s="2">
        <v>1</v>
      </c>
      <c r="K981" s="2">
        <v>50</v>
      </c>
      <c r="L981" s="11">
        <v>42487</v>
      </c>
      <c r="M981" s="2">
        <v>2016</v>
      </c>
      <c r="N981" s="2" t="s">
        <v>517</v>
      </c>
      <c r="O981" s="2" t="s">
        <v>136</v>
      </c>
      <c r="P981" s="11">
        <v>42496</v>
      </c>
      <c r="Q981" s="9">
        <v>5.3</v>
      </c>
      <c r="R981" s="2" t="s">
        <v>249</v>
      </c>
      <c r="S981" s="22" t="s">
        <v>516</v>
      </c>
      <c r="T981" s="4" t="s">
        <v>516</v>
      </c>
      <c r="U981" s="4" t="s">
        <v>516</v>
      </c>
      <c r="V981" s="4" t="s">
        <v>516</v>
      </c>
      <c r="W981" s="2">
        <v>10</v>
      </c>
      <c r="X981" s="2" t="s">
        <v>251</v>
      </c>
      <c r="Y981" s="6" t="str">
        <f>VLOOKUP(X981,Spp!A:B,2,FALSE)</f>
        <v>Holacanthus passer</v>
      </c>
      <c r="Z981" s="7">
        <f t="shared" si="105"/>
        <v>1</v>
      </c>
      <c r="AC981" s="2">
        <v>1</v>
      </c>
      <c r="AU981" s="2">
        <f>VLOOKUP(Y981,Spp!B:C,2,FALSE)</f>
        <v>2.7130000000000001E-2</v>
      </c>
      <c r="AV981" s="2">
        <f>VLOOKUP(Y981,Spp!B:D,3,FALSE)</f>
        <v>3.0842299999999998</v>
      </c>
      <c r="AW981" s="2">
        <f t="shared" si="106"/>
        <v>65.549979949165603</v>
      </c>
      <c r="AX981" s="2">
        <f t="shared" si="107"/>
        <v>1.3109995989833121</v>
      </c>
      <c r="AY981" s="2">
        <f t="shared" si="108"/>
        <v>13.10999598983312</v>
      </c>
      <c r="AZ981" s="2">
        <f t="shared" si="109"/>
        <v>1.3109995989833119E-2</v>
      </c>
      <c r="BA981" s="2">
        <f t="shared" si="110"/>
        <v>0.1</v>
      </c>
      <c r="BB981" s="2">
        <f t="shared" si="104"/>
        <v>0.02</v>
      </c>
      <c r="BC981" s="2">
        <f>VLOOKUP(Y981,Spp!B:H,7,FALSE)</f>
        <v>2.6</v>
      </c>
      <c r="BD981" s="5" t="str">
        <f>VLOOKUP(Y981,GFQuimbayo!B:C,2,FALSE)</f>
        <v>IN</v>
      </c>
      <c r="BE981" s="5" t="str">
        <f>VLOOKUP(BD981,GFQuimbayo!E:F,2,FALSE)</f>
        <v>Invertebrivores</v>
      </c>
      <c r="BF981" s="2" t="str">
        <f>VLOOKUP(Y981,Spp!B:L,11,FALSE)</f>
        <v>LC</v>
      </c>
    </row>
    <row r="982" spans="1:58">
      <c r="A982" s="2" t="s">
        <v>242</v>
      </c>
      <c r="B982" s="2" t="s">
        <v>41</v>
      </c>
      <c r="C982" s="2" t="s">
        <v>220</v>
      </c>
      <c r="D982" s="2" t="s">
        <v>1444</v>
      </c>
      <c r="E982" s="2" t="s">
        <v>1486</v>
      </c>
      <c r="F982" s="2" t="s">
        <v>245</v>
      </c>
      <c r="G982" s="22" t="s">
        <v>1482</v>
      </c>
      <c r="H982" s="22">
        <v>1</v>
      </c>
      <c r="I982" s="2">
        <v>1</v>
      </c>
      <c r="K982" s="2">
        <v>50</v>
      </c>
      <c r="L982" s="11">
        <v>42487</v>
      </c>
      <c r="M982" s="2">
        <v>2016</v>
      </c>
      <c r="N982" s="2" t="s">
        <v>517</v>
      </c>
      <c r="O982" s="2" t="s">
        <v>136</v>
      </c>
      <c r="P982" s="11">
        <v>42496</v>
      </c>
      <c r="Q982" s="9">
        <v>5.3</v>
      </c>
      <c r="R982" s="2" t="s">
        <v>249</v>
      </c>
      <c r="S982" s="22" t="s">
        <v>516</v>
      </c>
      <c r="T982" s="4" t="s">
        <v>516</v>
      </c>
      <c r="U982" s="4" t="s">
        <v>516</v>
      </c>
      <c r="V982" s="4" t="s">
        <v>516</v>
      </c>
      <c r="W982" s="2">
        <v>10</v>
      </c>
      <c r="X982" s="2" t="s">
        <v>109</v>
      </c>
      <c r="Y982" s="6" t="str">
        <f>VLOOKUP(X982,Spp!A:B,2,FALSE)</f>
        <v>Chromis atrilobata</v>
      </c>
      <c r="Z982" s="7">
        <f t="shared" si="105"/>
        <v>100</v>
      </c>
      <c r="AB982" s="2">
        <v>100</v>
      </c>
      <c r="AU982" s="2">
        <f>VLOOKUP(Y982,Spp!B:C,2,FALSE)</f>
        <v>5.2300000000000003E-3</v>
      </c>
      <c r="AV982" s="2">
        <f>VLOOKUP(Y982,Spp!B:D,3,FALSE)</f>
        <v>3.41655</v>
      </c>
      <c r="AW982" s="2">
        <f t="shared" si="106"/>
        <v>510.73103427335252</v>
      </c>
      <c r="AX982" s="2">
        <f t="shared" si="107"/>
        <v>10.21462068546705</v>
      </c>
      <c r="AY982" s="2">
        <f t="shared" si="108"/>
        <v>102.14620685467051</v>
      </c>
      <c r="AZ982" s="2">
        <f t="shared" si="109"/>
        <v>0.1021462068546705</v>
      </c>
      <c r="BA982" s="2">
        <f t="shared" si="110"/>
        <v>10</v>
      </c>
      <c r="BB982" s="2">
        <f t="shared" si="104"/>
        <v>2</v>
      </c>
      <c r="BC982" s="2">
        <f>VLOOKUP(Y982,Spp!B:H,7,FALSE)</f>
        <v>3.4</v>
      </c>
      <c r="BD982" s="5" t="str">
        <f>VLOOKUP(Y982,GFQuimbayo!B:C,2,FALSE)</f>
        <v>PK</v>
      </c>
      <c r="BE982" s="5" t="str">
        <f>VLOOKUP(BD982,GFQuimbayo!E:F,2,FALSE)</f>
        <v>Planktivores</v>
      </c>
      <c r="BF982" s="2" t="str">
        <f>VLOOKUP(Y982,Spp!B:L,11,FALSE)</f>
        <v>LC</v>
      </c>
    </row>
    <row r="983" spans="1:58">
      <c r="A983" s="2" t="s">
        <v>242</v>
      </c>
      <c r="B983" s="2" t="s">
        <v>41</v>
      </c>
      <c r="C983" s="2" t="s">
        <v>220</v>
      </c>
      <c r="D983" s="2" t="s">
        <v>1444</v>
      </c>
      <c r="E983" s="2" t="s">
        <v>1486</v>
      </c>
      <c r="F983" s="2" t="s">
        <v>245</v>
      </c>
      <c r="G983" s="22" t="s">
        <v>1482</v>
      </c>
      <c r="H983" s="22">
        <v>1</v>
      </c>
      <c r="I983" s="2">
        <v>1</v>
      </c>
      <c r="K983" s="2">
        <v>50</v>
      </c>
      <c r="L983" s="11">
        <v>42487</v>
      </c>
      <c r="M983" s="2">
        <v>2016</v>
      </c>
      <c r="N983" s="2" t="s">
        <v>517</v>
      </c>
      <c r="O983" s="2" t="s">
        <v>136</v>
      </c>
      <c r="P983" s="11">
        <v>42496</v>
      </c>
      <c r="Q983" s="9">
        <v>5.3</v>
      </c>
      <c r="R983" s="2" t="s">
        <v>249</v>
      </c>
      <c r="S983" s="22" t="s">
        <v>516</v>
      </c>
      <c r="T983" s="4" t="s">
        <v>516</v>
      </c>
      <c r="U983" s="4" t="s">
        <v>516</v>
      </c>
      <c r="V983" s="4" t="s">
        <v>516</v>
      </c>
      <c r="W983" s="2">
        <v>10</v>
      </c>
      <c r="X983" s="2" t="s">
        <v>64</v>
      </c>
      <c r="Y983" s="6" t="str">
        <f>VLOOKUP(X983,Spp!A:B,2,FALSE)</f>
        <v>Johnrandallia nigrirostris</v>
      </c>
      <c r="Z983" s="7">
        <f t="shared" si="105"/>
        <v>1</v>
      </c>
      <c r="AB983" s="2">
        <v>1</v>
      </c>
      <c r="AU983" s="2">
        <f>VLOOKUP(Y983,Spp!B:C,2,FALSE)</f>
        <v>2.5600000000000001E-2</v>
      </c>
      <c r="AV983" s="2">
        <f>VLOOKUP(Y983,Spp!B:D,3,FALSE)</f>
        <v>3.0005999999999999</v>
      </c>
      <c r="AW983" s="2">
        <f t="shared" si="106"/>
        <v>10.813064467072175</v>
      </c>
      <c r="AX983" s="2">
        <f t="shared" si="107"/>
        <v>0.21626128934144351</v>
      </c>
      <c r="AY983" s="2">
        <f t="shared" si="108"/>
        <v>2.1626128934144351</v>
      </c>
      <c r="AZ983" s="2">
        <f t="shared" si="109"/>
        <v>2.1626128934144353E-3</v>
      </c>
      <c r="BA983" s="2">
        <f t="shared" si="110"/>
        <v>0.1</v>
      </c>
      <c r="BB983" s="2">
        <f t="shared" si="104"/>
        <v>0.02</v>
      </c>
      <c r="BC983" s="2">
        <f>VLOOKUP(Y983,Spp!B:H,7,FALSE)</f>
        <v>3</v>
      </c>
      <c r="BD983" s="5" t="str">
        <f>VLOOKUP(Y983,GFQuimbayo!B:C,2,FALSE)</f>
        <v>IN</v>
      </c>
      <c r="BE983" s="5" t="str">
        <f>VLOOKUP(BD983,GFQuimbayo!E:F,2,FALSE)</f>
        <v>Invertebrivores</v>
      </c>
      <c r="BF983" s="2" t="str">
        <f>VLOOKUP(Y983,Spp!B:L,11,FALSE)</f>
        <v>LC</v>
      </c>
    </row>
    <row r="984" spans="1:58">
      <c r="A984" s="2" t="s">
        <v>242</v>
      </c>
      <c r="B984" s="2" t="s">
        <v>41</v>
      </c>
      <c r="C984" s="2" t="s">
        <v>220</v>
      </c>
      <c r="D984" s="2" t="s">
        <v>1444</v>
      </c>
      <c r="E984" s="2" t="s">
        <v>1486</v>
      </c>
      <c r="F984" s="2" t="s">
        <v>245</v>
      </c>
      <c r="G984" s="22" t="s">
        <v>1482</v>
      </c>
      <c r="H984" s="22">
        <v>1</v>
      </c>
      <c r="I984" s="2">
        <v>1</v>
      </c>
      <c r="K984" s="2">
        <v>50</v>
      </c>
      <c r="L984" s="11">
        <v>42487</v>
      </c>
      <c r="M984" s="2">
        <v>2016</v>
      </c>
      <c r="N984" s="2" t="s">
        <v>517</v>
      </c>
      <c r="O984" s="2" t="s">
        <v>136</v>
      </c>
      <c r="P984" s="11">
        <v>42496</v>
      </c>
      <c r="Q984" s="9">
        <v>5.3</v>
      </c>
      <c r="R984" s="2" t="s">
        <v>249</v>
      </c>
      <c r="S984" s="22" t="s">
        <v>516</v>
      </c>
      <c r="T984" s="4" t="s">
        <v>516</v>
      </c>
      <c r="U984" s="4" t="s">
        <v>516</v>
      </c>
      <c r="V984" s="4" t="s">
        <v>516</v>
      </c>
      <c r="W984" s="2">
        <v>10</v>
      </c>
      <c r="X984" s="2" t="s">
        <v>256</v>
      </c>
      <c r="Y984" s="6" t="str">
        <f>VLOOKUP(X984,Spp!A:B,2,FALSE)</f>
        <v>Fistularia commersonii</v>
      </c>
      <c r="Z984" s="7">
        <f t="shared" si="105"/>
        <v>1</v>
      </c>
      <c r="AE984" s="2">
        <v>1</v>
      </c>
      <c r="AU984" s="2">
        <f>VLOOKUP(Y984,Spp!B:C,2,FALSE)</f>
        <v>5.9999999999999995E-4</v>
      </c>
      <c r="AV984" s="2">
        <f>VLOOKUP(Y984,Spp!B:D,3,FALSE)</f>
        <v>3</v>
      </c>
      <c r="AW984" s="2">
        <f t="shared" si="106"/>
        <v>9.375</v>
      </c>
      <c r="AX984" s="2">
        <f t="shared" si="107"/>
        <v>0.1875</v>
      </c>
      <c r="AY984" s="2">
        <f t="shared" si="108"/>
        <v>1.875</v>
      </c>
      <c r="AZ984" s="2">
        <f t="shared" si="109"/>
        <v>1.8749999999999999E-3</v>
      </c>
      <c r="BA984" s="2">
        <f t="shared" si="110"/>
        <v>0.1</v>
      </c>
      <c r="BB984" s="2">
        <f t="shared" si="104"/>
        <v>0.02</v>
      </c>
      <c r="BC984" s="2">
        <f>VLOOKUP(Y984,Spp!B:H,7,FALSE)</f>
        <v>4.3</v>
      </c>
      <c r="BD984" s="5" t="str">
        <f>VLOOKUP(Y984,GFQuimbayo!B:C,2,FALSE)</f>
        <v>PS</v>
      </c>
      <c r="BE984" s="5" t="str">
        <f>VLOOKUP(BD984,GFQuimbayo!E:F,2,FALSE)</f>
        <v>Piscivores</v>
      </c>
      <c r="BF984" s="2" t="str">
        <f>VLOOKUP(Y984,Spp!B:L,11,FALSE)</f>
        <v>NE</v>
      </c>
    </row>
    <row r="985" spans="1:58">
      <c r="A985" s="2" t="s">
        <v>242</v>
      </c>
      <c r="B985" s="2" t="s">
        <v>41</v>
      </c>
      <c r="C985" s="2" t="s">
        <v>220</v>
      </c>
      <c r="D985" s="2" t="s">
        <v>1444</v>
      </c>
      <c r="E985" s="2" t="s">
        <v>1486</v>
      </c>
      <c r="F985" s="2" t="s">
        <v>245</v>
      </c>
      <c r="G985" s="22" t="s">
        <v>1482</v>
      </c>
      <c r="H985" s="22">
        <v>2</v>
      </c>
      <c r="I985" s="2">
        <v>2</v>
      </c>
      <c r="K985" s="2">
        <v>50</v>
      </c>
      <c r="L985" s="11">
        <v>42487</v>
      </c>
      <c r="M985" s="2">
        <v>2016</v>
      </c>
      <c r="N985" s="2" t="s">
        <v>517</v>
      </c>
      <c r="O985" s="2" t="s">
        <v>136</v>
      </c>
      <c r="P985" s="11">
        <v>42498</v>
      </c>
      <c r="Q985" s="9">
        <v>5.5</v>
      </c>
      <c r="R985" s="2" t="s">
        <v>249</v>
      </c>
      <c r="S985" s="22" t="s">
        <v>516</v>
      </c>
      <c r="T985" s="4" t="s">
        <v>516</v>
      </c>
      <c r="U985" s="4" t="s">
        <v>516</v>
      </c>
      <c r="V985" s="4" t="s">
        <v>516</v>
      </c>
      <c r="W985" s="2">
        <v>10</v>
      </c>
      <c r="X985" s="2" t="s">
        <v>80</v>
      </c>
      <c r="Y985" s="6" t="str">
        <f>VLOOKUP(X985,Spp!A:B,2,FALSE)</f>
        <v>Sufflamen verres</v>
      </c>
      <c r="Z985" s="7">
        <f t="shared" si="105"/>
        <v>7</v>
      </c>
      <c r="AB985" s="2">
        <v>5</v>
      </c>
      <c r="AD985" s="2">
        <v>2</v>
      </c>
      <c r="AU985" s="2">
        <f>VLOOKUP(Y985,Spp!B:C,2,FALSE)</f>
        <v>2.4899999999999999E-2</v>
      </c>
      <c r="AV985" s="2">
        <f>VLOOKUP(Y985,Spp!B:D,3,FALSE)</f>
        <v>3.0129999999999999</v>
      </c>
      <c r="AW985" s="2">
        <f t="shared" si="106"/>
        <v>330.93220647136451</v>
      </c>
      <c r="AX985" s="2">
        <f t="shared" si="107"/>
        <v>6.61864412942729</v>
      </c>
      <c r="AY985" s="2">
        <f t="shared" si="108"/>
        <v>66.186441294272896</v>
      </c>
      <c r="AZ985" s="2">
        <f t="shared" si="109"/>
        <v>6.6186441294272896E-2</v>
      </c>
      <c r="BA985" s="2">
        <f t="shared" si="110"/>
        <v>0.7</v>
      </c>
      <c r="BB985" s="2">
        <f t="shared" si="104"/>
        <v>0.14000000000000001</v>
      </c>
      <c r="BC985" s="2">
        <f>VLOOKUP(Y985,Spp!B:H,7,FALSE)</f>
        <v>3.3</v>
      </c>
      <c r="BD985" s="5" t="str">
        <f>VLOOKUP(Y985,GFQuimbayo!B:C,2,FALSE)</f>
        <v>IN</v>
      </c>
      <c r="BE985" s="5" t="str">
        <f>VLOOKUP(BD985,GFQuimbayo!E:F,2,FALSE)</f>
        <v>Invertebrivores</v>
      </c>
      <c r="BF985" s="2" t="str">
        <f>VLOOKUP(Y985,Spp!B:L,11,FALSE)</f>
        <v>LC</v>
      </c>
    </row>
    <row r="986" spans="1:58">
      <c r="A986" s="2" t="s">
        <v>242</v>
      </c>
      <c r="B986" s="2" t="s">
        <v>41</v>
      </c>
      <c r="C986" s="2" t="s">
        <v>220</v>
      </c>
      <c r="D986" s="2" t="s">
        <v>1444</v>
      </c>
      <c r="E986" s="2" t="s">
        <v>1486</v>
      </c>
      <c r="F986" s="2" t="s">
        <v>245</v>
      </c>
      <c r="G986" s="22" t="s">
        <v>1482</v>
      </c>
      <c r="H986" s="22">
        <v>2</v>
      </c>
      <c r="I986" s="2">
        <v>2</v>
      </c>
      <c r="K986" s="2">
        <v>50</v>
      </c>
      <c r="L986" s="11">
        <v>42487</v>
      </c>
      <c r="M986" s="2">
        <v>2016</v>
      </c>
      <c r="N986" s="2" t="s">
        <v>517</v>
      </c>
      <c r="O986" s="2" t="s">
        <v>136</v>
      </c>
      <c r="P986" s="11">
        <v>42498</v>
      </c>
      <c r="Q986" s="9">
        <v>5.5</v>
      </c>
      <c r="R986" s="2" t="s">
        <v>249</v>
      </c>
      <c r="S986" s="22" t="s">
        <v>516</v>
      </c>
      <c r="T986" s="4" t="s">
        <v>516</v>
      </c>
      <c r="U986" s="4" t="s">
        <v>516</v>
      </c>
      <c r="V986" s="4" t="s">
        <v>516</v>
      </c>
      <c r="W986" s="2">
        <v>10</v>
      </c>
      <c r="X986" s="2" t="s">
        <v>87</v>
      </c>
      <c r="Y986" s="6" t="str">
        <f>VLOOKUP(X986,Spp!A:B,2,FALSE)</f>
        <v>Stegastes acapulcoensis</v>
      </c>
      <c r="Z986" s="7">
        <f t="shared" si="105"/>
        <v>21</v>
      </c>
      <c r="AB986" s="2">
        <v>21</v>
      </c>
      <c r="AU986" s="2">
        <f>VLOOKUP(Y986,Spp!B:C,2,FALSE)</f>
        <v>3.49E-2</v>
      </c>
      <c r="AV986" s="2">
        <f>VLOOKUP(Y986,Spp!B:D,3,FALSE)</f>
        <v>2.9108999999999998</v>
      </c>
      <c r="AW986" s="2">
        <f t="shared" si="106"/>
        <v>258.38098724964289</v>
      </c>
      <c r="AX986" s="2">
        <f t="shared" si="107"/>
        <v>5.1676197449928578</v>
      </c>
      <c r="AY986" s="2">
        <f t="shared" si="108"/>
        <v>51.67619744992858</v>
      </c>
      <c r="AZ986" s="2">
        <f t="shared" si="109"/>
        <v>5.1676197449928581E-2</v>
      </c>
      <c r="BA986" s="2">
        <f t="shared" si="110"/>
        <v>2.1</v>
      </c>
      <c r="BB986" s="2">
        <f t="shared" ref="BB986:BB1049" si="111">Z986/K986</f>
        <v>0.42</v>
      </c>
      <c r="BC986" s="2">
        <f>VLOOKUP(Y986,Spp!B:H,7,FALSE)</f>
        <v>2</v>
      </c>
      <c r="BD986" s="5" t="str">
        <f>VLOOKUP(Y986,GFQuimbayo!B:C,2,FALSE)</f>
        <v>HD</v>
      </c>
      <c r="BE986" s="5" t="str">
        <f>VLOOKUP(BD986,GFQuimbayo!E:F,2,FALSE)</f>
        <v>Detritivores</v>
      </c>
      <c r="BF986" s="2" t="str">
        <f>VLOOKUP(Y986,Spp!B:L,11,FALSE)</f>
        <v>LC</v>
      </c>
    </row>
    <row r="987" spans="1:58">
      <c r="A987" s="2" t="s">
        <v>242</v>
      </c>
      <c r="B987" s="2" t="s">
        <v>41</v>
      </c>
      <c r="C987" s="2" t="s">
        <v>220</v>
      </c>
      <c r="D987" s="2" t="s">
        <v>1444</v>
      </c>
      <c r="E987" s="2" t="s">
        <v>1486</v>
      </c>
      <c r="F987" s="2" t="s">
        <v>245</v>
      </c>
      <c r="G987" s="22" t="s">
        <v>1482</v>
      </c>
      <c r="H987" s="22">
        <v>2</v>
      </c>
      <c r="I987" s="2">
        <v>2</v>
      </c>
      <c r="K987" s="2">
        <v>50</v>
      </c>
      <c r="L987" s="11">
        <v>42487</v>
      </c>
      <c r="M987" s="2">
        <v>2016</v>
      </c>
      <c r="N987" s="2" t="s">
        <v>517</v>
      </c>
      <c r="O987" s="2" t="s">
        <v>136</v>
      </c>
      <c r="P987" s="11">
        <v>42498</v>
      </c>
      <c r="Q987" s="9">
        <v>5.5</v>
      </c>
      <c r="R987" s="2" t="s">
        <v>249</v>
      </c>
      <c r="S987" s="22" t="s">
        <v>516</v>
      </c>
      <c r="T987" s="4" t="s">
        <v>516</v>
      </c>
      <c r="U987" s="4" t="s">
        <v>516</v>
      </c>
      <c r="V987" s="4" t="s">
        <v>516</v>
      </c>
      <c r="W987" s="2">
        <v>10</v>
      </c>
      <c r="X987" s="2" t="s">
        <v>99</v>
      </c>
      <c r="Y987" s="6" t="str">
        <f>VLOOKUP(X987,Spp!A:B,2,FALSE)</f>
        <v>Abudefduf troschelii</v>
      </c>
      <c r="Z987" s="7">
        <f t="shared" si="105"/>
        <v>3</v>
      </c>
      <c r="AB987" s="2">
        <v>3</v>
      </c>
      <c r="AU987" s="2">
        <f>VLOOKUP(Y987,Spp!B:C,2,FALSE)</f>
        <v>1.6E-2</v>
      </c>
      <c r="AV987" s="2">
        <f>VLOOKUP(Y987,Spp!B:D,3,FALSE)</f>
        <v>3.0516000000000001</v>
      </c>
      <c r="AW987" s="2">
        <f t="shared" si="106"/>
        <v>22.468712578130507</v>
      </c>
      <c r="AX987" s="2">
        <f t="shared" si="107"/>
        <v>0.44937425156261013</v>
      </c>
      <c r="AY987" s="2">
        <f t="shared" si="108"/>
        <v>4.4937425156261011</v>
      </c>
      <c r="AZ987" s="2">
        <f t="shared" si="109"/>
        <v>4.4937425156261011E-3</v>
      </c>
      <c r="BA987" s="2">
        <f t="shared" si="110"/>
        <v>0.3</v>
      </c>
      <c r="BB987" s="2">
        <f t="shared" si="111"/>
        <v>0.06</v>
      </c>
      <c r="BC987" s="2">
        <f>VLOOKUP(Y987,Spp!B:H,7,FALSE)</f>
        <v>3</v>
      </c>
      <c r="BD987" s="5" t="str">
        <f>VLOOKUP(Y987,GFQuimbayo!B:C,2,FALSE)</f>
        <v>PK</v>
      </c>
      <c r="BE987" s="5" t="str">
        <f>VLOOKUP(BD987,GFQuimbayo!E:F,2,FALSE)</f>
        <v>Planktivores</v>
      </c>
      <c r="BF987" s="2" t="str">
        <f>VLOOKUP(Y987,Spp!B:L,11,FALSE)</f>
        <v>LC</v>
      </c>
    </row>
    <row r="988" spans="1:58">
      <c r="A988" s="2" t="s">
        <v>242</v>
      </c>
      <c r="B988" s="2" t="s">
        <v>41</v>
      </c>
      <c r="C988" s="2" t="s">
        <v>220</v>
      </c>
      <c r="D988" s="2" t="s">
        <v>1444</v>
      </c>
      <c r="E988" s="2" t="s">
        <v>1486</v>
      </c>
      <c r="F988" s="2" t="s">
        <v>245</v>
      </c>
      <c r="G988" s="22" t="s">
        <v>1482</v>
      </c>
      <c r="H988" s="22">
        <v>2</v>
      </c>
      <c r="I988" s="2">
        <v>2</v>
      </c>
      <c r="K988" s="2">
        <v>50</v>
      </c>
      <c r="L988" s="11">
        <v>42487</v>
      </c>
      <c r="M988" s="2">
        <v>2016</v>
      </c>
      <c r="N988" s="2" t="s">
        <v>517</v>
      </c>
      <c r="O988" s="2" t="s">
        <v>136</v>
      </c>
      <c r="P988" s="11">
        <v>42498</v>
      </c>
      <c r="Q988" s="9">
        <v>5.5</v>
      </c>
      <c r="R988" s="2" t="s">
        <v>249</v>
      </c>
      <c r="S988" s="22" t="s">
        <v>516</v>
      </c>
      <c r="T988" s="4" t="s">
        <v>516</v>
      </c>
      <c r="U988" s="4" t="s">
        <v>516</v>
      </c>
      <c r="V988" s="4" t="s">
        <v>516</v>
      </c>
      <c r="W988" s="2">
        <v>10</v>
      </c>
      <c r="X988" s="2" t="s">
        <v>107</v>
      </c>
      <c r="Y988" s="6" t="str">
        <f>VLOOKUP(X988,Spp!A:B,2,FALSE)</f>
        <v>Thalassoma lucasanum</v>
      </c>
      <c r="Z988" s="7">
        <f t="shared" si="105"/>
        <v>80</v>
      </c>
      <c r="AB988" s="2">
        <v>80</v>
      </c>
      <c r="AU988" s="2">
        <f>VLOOKUP(Y988,Spp!B:C,2,FALSE)</f>
        <v>1.261E-2</v>
      </c>
      <c r="AV988" s="2">
        <f>VLOOKUP(Y988,Spp!B:D,3,FALSE)</f>
        <v>2.8782999999999999</v>
      </c>
      <c r="AW988" s="2">
        <f t="shared" si="106"/>
        <v>333.03809062342714</v>
      </c>
      <c r="AX988" s="2">
        <f t="shared" si="107"/>
        <v>6.660761812468543</v>
      </c>
      <c r="AY988" s="2">
        <f t="shared" si="108"/>
        <v>66.60761812468543</v>
      </c>
      <c r="AZ988" s="2">
        <f t="shared" si="109"/>
        <v>6.6607618124685436E-2</v>
      </c>
      <c r="BA988" s="2">
        <f t="shared" si="110"/>
        <v>8</v>
      </c>
      <c r="BB988" s="2">
        <f t="shared" si="111"/>
        <v>1.6</v>
      </c>
      <c r="BC988" s="2">
        <f>VLOOKUP(Y988,Spp!B:H,7,FALSE)</f>
        <v>3.5</v>
      </c>
      <c r="BD988" s="5" t="str">
        <f>VLOOKUP(Y988,GFQuimbayo!B:C,2,FALSE)</f>
        <v>IN</v>
      </c>
      <c r="BE988" s="5" t="str">
        <f>VLOOKUP(BD988,GFQuimbayo!E:F,2,FALSE)</f>
        <v>Invertebrivores</v>
      </c>
      <c r="BF988" s="2" t="str">
        <f>VLOOKUP(Y988,Spp!B:L,11,FALSE)</f>
        <v>LC</v>
      </c>
    </row>
    <row r="989" spans="1:58">
      <c r="A989" s="2" t="s">
        <v>242</v>
      </c>
      <c r="B989" s="2" t="s">
        <v>41</v>
      </c>
      <c r="C989" s="2" t="s">
        <v>220</v>
      </c>
      <c r="D989" s="2" t="s">
        <v>1444</v>
      </c>
      <c r="E989" s="2" t="s">
        <v>1486</v>
      </c>
      <c r="F989" s="2" t="s">
        <v>245</v>
      </c>
      <c r="G989" s="22" t="s">
        <v>1482</v>
      </c>
      <c r="H989" s="22">
        <v>2</v>
      </c>
      <c r="I989" s="2">
        <v>2</v>
      </c>
      <c r="K989" s="2">
        <v>50</v>
      </c>
      <c r="L989" s="11">
        <v>42487</v>
      </c>
      <c r="M989" s="2">
        <v>2016</v>
      </c>
      <c r="N989" s="2" t="s">
        <v>517</v>
      </c>
      <c r="O989" s="2" t="s">
        <v>136</v>
      </c>
      <c r="P989" s="11">
        <v>42498</v>
      </c>
      <c r="Q989" s="9">
        <v>5.5</v>
      </c>
      <c r="R989" s="2" t="s">
        <v>249</v>
      </c>
      <c r="S989" s="22" t="s">
        <v>516</v>
      </c>
      <c r="T989" s="4" t="s">
        <v>516</v>
      </c>
      <c r="U989" s="4" t="s">
        <v>516</v>
      </c>
      <c r="V989" s="4" t="s">
        <v>516</v>
      </c>
      <c r="W989" s="2">
        <v>10</v>
      </c>
      <c r="X989" s="2" t="s">
        <v>72</v>
      </c>
      <c r="Y989" s="6" t="str">
        <f>VLOOKUP(X989,Spp!A:B,2,FALSE)</f>
        <v>Scarus ghobban</v>
      </c>
      <c r="Z989" s="7">
        <f t="shared" si="105"/>
        <v>15</v>
      </c>
      <c r="AA989" s="2">
        <v>10</v>
      </c>
      <c r="AB989" s="2">
        <v>5</v>
      </c>
      <c r="AU989" s="2">
        <f>VLOOKUP(Y989,Spp!B:C,2,FALSE)</f>
        <v>2.3300000000000001E-2</v>
      </c>
      <c r="AV989" s="2">
        <f>VLOOKUP(Y989,Spp!B:D,3,FALSE)</f>
        <v>2.919</v>
      </c>
      <c r="AW989" s="2">
        <f t="shared" si="106"/>
        <v>45.127633953835982</v>
      </c>
      <c r="AX989" s="2">
        <f t="shared" si="107"/>
        <v>0.90255267907671965</v>
      </c>
      <c r="AY989" s="2">
        <f t="shared" si="108"/>
        <v>9.0255267907671968</v>
      </c>
      <c r="AZ989" s="2">
        <f t="shared" si="109"/>
        <v>9.0255267907671972E-3</v>
      </c>
      <c r="BA989" s="2">
        <f t="shared" si="110"/>
        <v>1.5</v>
      </c>
      <c r="BB989" s="2">
        <f t="shared" si="111"/>
        <v>0.3</v>
      </c>
      <c r="BC989" s="2">
        <f>VLOOKUP(Y989,Spp!B:H,7,FALSE)</f>
        <v>2</v>
      </c>
      <c r="BD989" s="5" t="str">
        <f>VLOOKUP(Y989,GFQuimbayo!B:C,2,FALSE)</f>
        <v>HM</v>
      </c>
      <c r="BE989" s="5" t="str">
        <f>VLOOKUP(BD989,GFQuimbayo!E:F,2,FALSE)</f>
        <v>Macroalgae feeders</v>
      </c>
      <c r="BF989" s="2" t="str">
        <f>VLOOKUP(Y989,Spp!B:L,11,FALSE)</f>
        <v>LC</v>
      </c>
    </row>
    <row r="990" spans="1:58">
      <c r="A990" s="2" t="s">
        <v>242</v>
      </c>
      <c r="B990" s="2" t="s">
        <v>41</v>
      </c>
      <c r="C990" s="2" t="s">
        <v>220</v>
      </c>
      <c r="D990" s="2" t="s">
        <v>1444</v>
      </c>
      <c r="E990" s="2" t="s">
        <v>1486</v>
      </c>
      <c r="F990" s="2" t="s">
        <v>245</v>
      </c>
      <c r="G990" s="22" t="s">
        <v>1482</v>
      </c>
      <c r="H990" s="22">
        <v>2</v>
      </c>
      <c r="I990" s="2">
        <v>2</v>
      </c>
      <c r="K990" s="2">
        <v>50</v>
      </c>
      <c r="L990" s="11">
        <v>42487</v>
      </c>
      <c r="M990" s="2">
        <v>2016</v>
      </c>
      <c r="N990" s="2" t="s">
        <v>517</v>
      </c>
      <c r="O990" s="2" t="s">
        <v>136</v>
      </c>
      <c r="P990" s="11">
        <v>42498</v>
      </c>
      <c r="Q990" s="9">
        <v>5.5</v>
      </c>
      <c r="R990" s="2" t="s">
        <v>249</v>
      </c>
      <c r="S990" s="22" t="s">
        <v>516</v>
      </c>
      <c r="T990" s="4" t="s">
        <v>516</v>
      </c>
      <c r="U990" s="4" t="s">
        <v>516</v>
      </c>
      <c r="V990" s="4" t="s">
        <v>516</v>
      </c>
      <c r="W990" s="2">
        <v>10</v>
      </c>
      <c r="X990" s="2" t="s">
        <v>266</v>
      </c>
      <c r="Y990" s="6" t="str">
        <f>VLOOKUP(X990,Spp!A:B,2,FALSE)</f>
        <v>Halichoeres dispilus</v>
      </c>
      <c r="Z990" s="7">
        <f t="shared" si="105"/>
        <v>14</v>
      </c>
      <c r="AB990" s="2">
        <v>12</v>
      </c>
      <c r="AC990" s="2">
        <v>2</v>
      </c>
      <c r="AU990" s="2">
        <f>VLOOKUP(Y990,Spp!B:C,2,FALSE)</f>
        <v>1.26E-2</v>
      </c>
      <c r="AV990" s="2">
        <f>VLOOKUP(Y990,Spp!B:D,3,FALSE)</f>
        <v>3.0672999999999999</v>
      </c>
      <c r="AW990" s="2">
        <f t="shared" si="106"/>
        <v>131.38932084949968</v>
      </c>
      <c r="AX990" s="2">
        <f t="shared" si="107"/>
        <v>2.6277864169899936</v>
      </c>
      <c r="AY990" s="2">
        <f t="shared" si="108"/>
        <v>26.277864169899935</v>
      </c>
      <c r="AZ990" s="2">
        <f t="shared" si="109"/>
        <v>2.6277864169899936E-2</v>
      </c>
      <c r="BA990" s="2">
        <f t="shared" si="110"/>
        <v>1.4</v>
      </c>
      <c r="BB990" s="2">
        <f t="shared" si="111"/>
        <v>0.28000000000000003</v>
      </c>
      <c r="BC990" s="2">
        <f>VLOOKUP(Y990,Spp!B:H,7,FALSE)</f>
        <v>3.9</v>
      </c>
      <c r="BD990" s="5" t="str">
        <f>VLOOKUP(Y990,GFQuimbayo!B:C,2,FALSE)</f>
        <v>IN</v>
      </c>
      <c r="BE990" s="5" t="str">
        <f>VLOOKUP(BD990,GFQuimbayo!E:F,2,FALSE)</f>
        <v>Invertebrivores</v>
      </c>
      <c r="BF990" s="2" t="str">
        <f>VLOOKUP(Y990,Spp!B:L,11,FALSE)</f>
        <v>LC</v>
      </c>
    </row>
    <row r="991" spans="1:58">
      <c r="A991" s="2" t="s">
        <v>242</v>
      </c>
      <c r="B991" s="2" t="s">
        <v>41</v>
      </c>
      <c r="C991" s="2" t="s">
        <v>220</v>
      </c>
      <c r="D991" s="2" t="s">
        <v>1444</v>
      </c>
      <c r="E991" s="2" t="s">
        <v>1486</v>
      </c>
      <c r="F991" s="2" t="s">
        <v>245</v>
      </c>
      <c r="G991" s="22" t="s">
        <v>1482</v>
      </c>
      <c r="H991" s="22">
        <v>2</v>
      </c>
      <c r="I991" s="2">
        <v>2</v>
      </c>
      <c r="K991" s="2">
        <v>50</v>
      </c>
      <c r="L991" s="11">
        <v>42487</v>
      </c>
      <c r="M991" s="2">
        <v>2016</v>
      </c>
      <c r="N991" s="2" t="s">
        <v>517</v>
      </c>
      <c r="O991" s="2" t="s">
        <v>136</v>
      </c>
      <c r="P991" s="11">
        <v>42498</v>
      </c>
      <c r="Q991" s="9">
        <v>5.5</v>
      </c>
      <c r="R991" s="2" t="s">
        <v>249</v>
      </c>
      <c r="S991" s="22" t="s">
        <v>516</v>
      </c>
      <c r="T991" s="4" t="s">
        <v>516</v>
      </c>
      <c r="U991" s="4" t="s">
        <v>516</v>
      </c>
      <c r="V991" s="4" t="s">
        <v>516</v>
      </c>
      <c r="W991" s="2">
        <v>10</v>
      </c>
      <c r="X991" s="2" t="s">
        <v>109</v>
      </c>
      <c r="Y991" s="6" t="str">
        <f>VLOOKUP(X991,Spp!A:B,2,FALSE)</f>
        <v>Chromis atrilobata</v>
      </c>
      <c r="Z991" s="7">
        <f t="shared" si="105"/>
        <v>310</v>
      </c>
      <c r="AB991" s="2">
        <v>310</v>
      </c>
      <c r="AU991" s="2">
        <f>VLOOKUP(Y991,Spp!B:C,2,FALSE)</f>
        <v>5.2300000000000003E-3</v>
      </c>
      <c r="AV991" s="2">
        <f>VLOOKUP(Y991,Spp!B:D,3,FALSE)</f>
        <v>3.41655</v>
      </c>
      <c r="AW991" s="2">
        <f t="shared" si="106"/>
        <v>1583.2662062473928</v>
      </c>
      <c r="AX991" s="2">
        <f t="shared" si="107"/>
        <v>31.665324124947855</v>
      </c>
      <c r="AY991" s="2">
        <f t="shared" si="108"/>
        <v>316.65324124947853</v>
      </c>
      <c r="AZ991" s="2">
        <f t="shared" si="109"/>
        <v>0.31665324124947852</v>
      </c>
      <c r="BA991" s="2">
        <f t="shared" si="110"/>
        <v>31</v>
      </c>
      <c r="BB991" s="2">
        <f t="shared" si="111"/>
        <v>6.2</v>
      </c>
      <c r="BC991" s="2">
        <f>VLOOKUP(Y991,Spp!B:H,7,FALSE)</f>
        <v>3.4</v>
      </c>
      <c r="BD991" s="5" t="str">
        <f>VLOOKUP(Y991,GFQuimbayo!B:C,2,FALSE)</f>
        <v>PK</v>
      </c>
      <c r="BE991" s="5" t="str">
        <f>VLOOKUP(BD991,GFQuimbayo!E:F,2,FALSE)</f>
        <v>Planktivores</v>
      </c>
      <c r="BF991" s="2" t="str">
        <f>VLOOKUP(Y991,Spp!B:L,11,FALSE)</f>
        <v>LC</v>
      </c>
    </row>
    <row r="992" spans="1:58">
      <c r="A992" s="2" t="s">
        <v>242</v>
      </c>
      <c r="B992" s="2" t="s">
        <v>41</v>
      </c>
      <c r="C992" s="2" t="s">
        <v>220</v>
      </c>
      <c r="D992" s="2" t="s">
        <v>1444</v>
      </c>
      <c r="E992" s="2" t="s">
        <v>1486</v>
      </c>
      <c r="F992" s="2" t="s">
        <v>245</v>
      </c>
      <c r="G992" s="22" t="s">
        <v>1482</v>
      </c>
      <c r="H992" s="22">
        <v>2</v>
      </c>
      <c r="I992" s="2">
        <v>2</v>
      </c>
      <c r="K992" s="2">
        <v>50</v>
      </c>
      <c r="L992" s="11">
        <v>42487</v>
      </c>
      <c r="M992" s="2">
        <v>2016</v>
      </c>
      <c r="N992" s="2" t="s">
        <v>517</v>
      </c>
      <c r="O992" s="2" t="s">
        <v>136</v>
      </c>
      <c r="P992" s="11">
        <v>42498</v>
      </c>
      <c r="Q992" s="9">
        <v>5.5</v>
      </c>
      <c r="R992" s="2" t="s">
        <v>249</v>
      </c>
      <c r="S992" s="22" t="s">
        <v>516</v>
      </c>
      <c r="T992" s="4" t="s">
        <v>516</v>
      </c>
      <c r="U992" s="4" t="s">
        <v>516</v>
      </c>
      <c r="V992" s="4" t="s">
        <v>516</v>
      </c>
      <c r="W992" s="2">
        <v>10</v>
      </c>
      <c r="X992" s="2" t="s">
        <v>45</v>
      </c>
      <c r="Y992" s="6" t="str">
        <f>VLOOKUP(X992,Spp!A:B,2,FALSE)</f>
        <v>Canthigaster punctatissima</v>
      </c>
      <c r="Z992" s="7">
        <f t="shared" si="105"/>
        <v>7</v>
      </c>
      <c r="AA992" s="2">
        <v>7</v>
      </c>
      <c r="AU992" s="2">
        <f>VLOOKUP(Y992,Spp!B:C,2,FALSE)</f>
        <v>1.9699999999999999E-2</v>
      </c>
      <c r="AV992" s="2">
        <f>VLOOKUP(Y992,Spp!B:D,3,FALSE)</f>
        <v>2.9174000000000002</v>
      </c>
      <c r="AW992" s="2">
        <f t="shared" si="106"/>
        <v>1.9976272214873712</v>
      </c>
      <c r="AX992" s="2">
        <f t="shared" si="107"/>
        <v>3.9952544429747425E-2</v>
      </c>
      <c r="AY992" s="2">
        <f t="shared" si="108"/>
        <v>0.39952544429747427</v>
      </c>
      <c r="AZ992" s="2">
        <f t="shared" si="109"/>
        <v>3.9952544429747427E-4</v>
      </c>
      <c r="BA992" s="2">
        <f t="shared" si="110"/>
        <v>0.7</v>
      </c>
      <c r="BB992" s="2">
        <f t="shared" si="111"/>
        <v>0.14000000000000001</v>
      </c>
      <c r="BC992" s="2">
        <f>VLOOKUP(Y992,Spp!B:H,7,FALSE)</f>
        <v>3</v>
      </c>
      <c r="BD992" s="5" t="str">
        <f>VLOOKUP(Y992,GFQuimbayo!B:C,2,FALSE)</f>
        <v>IN</v>
      </c>
      <c r="BE992" s="5" t="str">
        <f>VLOOKUP(BD992,GFQuimbayo!E:F,2,FALSE)</f>
        <v>Invertebrivores</v>
      </c>
      <c r="BF992" s="2" t="str">
        <f>VLOOKUP(Y992,Spp!B:L,11,FALSE)</f>
        <v>LC</v>
      </c>
    </row>
    <row r="993" spans="1:58">
      <c r="A993" s="2" t="s">
        <v>242</v>
      </c>
      <c r="B993" s="2" t="s">
        <v>41</v>
      </c>
      <c r="C993" s="2" t="s">
        <v>220</v>
      </c>
      <c r="D993" s="2" t="s">
        <v>1444</v>
      </c>
      <c r="E993" s="2" t="s">
        <v>1486</v>
      </c>
      <c r="F993" s="2" t="s">
        <v>245</v>
      </c>
      <c r="G993" s="22" t="s">
        <v>1482</v>
      </c>
      <c r="H993" s="22">
        <v>2</v>
      </c>
      <c r="I993" s="2">
        <v>2</v>
      </c>
      <c r="K993" s="2">
        <v>50</v>
      </c>
      <c r="L993" s="11">
        <v>42487</v>
      </c>
      <c r="M993" s="2">
        <v>2016</v>
      </c>
      <c r="N993" s="2" t="s">
        <v>517</v>
      </c>
      <c r="O993" s="2" t="s">
        <v>136</v>
      </c>
      <c r="P993" s="11">
        <v>42498</v>
      </c>
      <c r="Q993" s="9">
        <v>5.5</v>
      </c>
      <c r="R993" s="2" t="s">
        <v>249</v>
      </c>
      <c r="S993" s="22" t="s">
        <v>516</v>
      </c>
      <c r="T993" s="4" t="s">
        <v>516</v>
      </c>
      <c r="U993" s="4" t="s">
        <v>516</v>
      </c>
      <c r="V993" s="4" t="s">
        <v>516</v>
      </c>
      <c r="W993" s="2">
        <v>10</v>
      </c>
      <c r="X993" s="2" t="s">
        <v>64</v>
      </c>
      <c r="Y993" s="6" t="str">
        <f>VLOOKUP(X993,Spp!A:B,2,FALSE)</f>
        <v>Johnrandallia nigrirostris</v>
      </c>
      <c r="Z993" s="7">
        <f t="shared" si="105"/>
        <v>2</v>
      </c>
      <c r="AB993" s="2">
        <v>2</v>
      </c>
      <c r="AU993" s="2">
        <f>VLOOKUP(Y993,Spp!B:C,2,FALSE)</f>
        <v>2.5600000000000001E-2</v>
      </c>
      <c r="AV993" s="2">
        <f>VLOOKUP(Y993,Spp!B:D,3,FALSE)</f>
        <v>3.0005999999999999</v>
      </c>
      <c r="AW993" s="2">
        <f t="shared" si="106"/>
        <v>21.626128934144351</v>
      </c>
      <c r="AX993" s="2">
        <f t="shared" si="107"/>
        <v>0.43252257868288702</v>
      </c>
      <c r="AY993" s="2">
        <f t="shared" si="108"/>
        <v>4.3252257868288702</v>
      </c>
      <c r="AZ993" s="2">
        <f t="shared" si="109"/>
        <v>4.3252257868288705E-3</v>
      </c>
      <c r="BA993" s="2">
        <f t="shared" si="110"/>
        <v>0.2</v>
      </c>
      <c r="BB993" s="2">
        <f t="shared" si="111"/>
        <v>0.04</v>
      </c>
      <c r="BC993" s="2">
        <f>VLOOKUP(Y993,Spp!B:H,7,FALSE)</f>
        <v>3</v>
      </c>
      <c r="BD993" s="5" t="str">
        <f>VLOOKUP(Y993,GFQuimbayo!B:C,2,FALSE)</f>
        <v>IN</v>
      </c>
      <c r="BE993" s="5" t="str">
        <f>VLOOKUP(BD993,GFQuimbayo!E:F,2,FALSE)</f>
        <v>Invertebrivores</v>
      </c>
      <c r="BF993" s="2" t="str">
        <f>VLOOKUP(Y993,Spp!B:L,11,FALSE)</f>
        <v>LC</v>
      </c>
    </row>
    <row r="994" spans="1:58">
      <c r="A994" s="2" t="s">
        <v>242</v>
      </c>
      <c r="B994" s="2" t="s">
        <v>41</v>
      </c>
      <c r="C994" s="2" t="s">
        <v>220</v>
      </c>
      <c r="D994" s="2" t="s">
        <v>1444</v>
      </c>
      <c r="E994" s="2" t="s">
        <v>1486</v>
      </c>
      <c r="F994" s="2" t="s">
        <v>245</v>
      </c>
      <c r="G994" s="22" t="s">
        <v>1482</v>
      </c>
      <c r="H994" s="22">
        <v>2</v>
      </c>
      <c r="I994" s="2">
        <v>2</v>
      </c>
      <c r="K994" s="2">
        <v>50</v>
      </c>
      <c r="L994" s="11">
        <v>42487</v>
      </c>
      <c r="M994" s="2">
        <v>2016</v>
      </c>
      <c r="N994" s="2" t="s">
        <v>517</v>
      </c>
      <c r="O994" s="2" t="s">
        <v>136</v>
      </c>
      <c r="P994" s="11">
        <v>42498</v>
      </c>
      <c r="Q994" s="9">
        <v>5.5</v>
      </c>
      <c r="R994" s="2" t="s">
        <v>249</v>
      </c>
      <c r="S994" s="22" t="s">
        <v>516</v>
      </c>
      <c r="T994" s="4" t="s">
        <v>516</v>
      </c>
      <c r="U994" s="4" t="s">
        <v>516</v>
      </c>
      <c r="V994" s="4" t="s">
        <v>516</v>
      </c>
      <c r="W994" s="2">
        <v>10</v>
      </c>
      <c r="X994" s="2" t="s">
        <v>57</v>
      </c>
      <c r="Y994" s="6" t="str">
        <f>VLOOKUP(X994,Spp!A:B,2,FALSE)</f>
        <v>Serranus psittacinus</v>
      </c>
      <c r="Z994" s="7">
        <f t="shared" si="105"/>
        <v>8</v>
      </c>
      <c r="AB994" s="2">
        <v>7</v>
      </c>
      <c r="AC994" s="2">
        <v>1</v>
      </c>
      <c r="AU994" s="2">
        <f>VLOOKUP(Y994,Spp!B:C,2,FALSE)</f>
        <v>1.9300000000000001E-2</v>
      </c>
      <c r="AV994" s="2">
        <f>VLOOKUP(Y994,Spp!B:D,3,FALSE)</f>
        <v>2.8511000000000002</v>
      </c>
      <c r="AW994" s="2">
        <f t="shared" si="106"/>
        <v>68.101954538911201</v>
      </c>
      <c r="AX994" s="2">
        <f t="shared" si="107"/>
        <v>1.362039090778224</v>
      </c>
      <c r="AY994" s="2">
        <f t="shared" si="108"/>
        <v>13.620390907782241</v>
      </c>
      <c r="AZ994" s="2">
        <f t="shared" si="109"/>
        <v>1.3620390907782241E-2</v>
      </c>
      <c r="BA994" s="2">
        <f t="shared" si="110"/>
        <v>0.8</v>
      </c>
      <c r="BB994" s="2">
        <f t="shared" si="111"/>
        <v>0.16</v>
      </c>
      <c r="BC994" s="2">
        <f>VLOOKUP(Y994,Spp!B:H,7,FALSE)</f>
        <v>3.6</v>
      </c>
      <c r="BD994" s="5" t="str">
        <f>VLOOKUP(Y994,GFQuimbayo!B:C,2,FALSE)</f>
        <v>PS</v>
      </c>
      <c r="BE994" s="5" t="str">
        <f>VLOOKUP(BD994,GFQuimbayo!E:F,2,FALSE)</f>
        <v>Piscivores</v>
      </c>
      <c r="BF994" s="2" t="str">
        <f>VLOOKUP(Y994,Spp!B:L,11,FALSE)</f>
        <v>LC</v>
      </c>
    </row>
    <row r="995" spans="1:58">
      <c r="A995" s="2" t="s">
        <v>242</v>
      </c>
      <c r="B995" s="2" t="s">
        <v>41</v>
      </c>
      <c r="C995" s="2" t="s">
        <v>220</v>
      </c>
      <c r="D995" s="2" t="s">
        <v>1444</v>
      </c>
      <c r="E995" s="2" t="s">
        <v>1486</v>
      </c>
      <c r="F995" s="2" t="s">
        <v>245</v>
      </c>
      <c r="G995" s="22" t="s">
        <v>1482</v>
      </c>
      <c r="H995" s="22">
        <v>2</v>
      </c>
      <c r="I995" s="2">
        <v>2</v>
      </c>
      <c r="K995" s="2">
        <v>50</v>
      </c>
      <c r="L995" s="11">
        <v>42487</v>
      </c>
      <c r="M995" s="2">
        <v>2016</v>
      </c>
      <c r="N995" s="2" t="s">
        <v>517</v>
      </c>
      <c r="O995" s="2" t="s">
        <v>136</v>
      </c>
      <c r="P995" s="11">
        <v>42498</v>
      </c>
      <c r="Q995" s="9">
        <v>5.5</v>
      </c>
      <c r="R995" s="2" t="s">
        <v>249</v>
      </c>
      <c r="S995" s="22" t="s">
        <v>516</v>
      </c>
      <c r="T995" s="4" t="s">
        <v>516</v>
      </c>
      <c r="U995" s="4" t="s">
        <v>516</v>
      </c>
      <c r="V995" s="4" t="s">
        <v>516</v>
      </c>
      <c r="W995" s="2">
        <v>10</v>
      </c>
      <c r="X995" s="2" t="s">
        <v>97</v>
      </c>
      <c r="Y995" s="6" t="str">
        <f>VLOOKUP(X995,Spp!A:B,2,FALSE)</f>
        <v>Plagiotremus azaleus</v>
      </c>
      <c r="Z995" s="7">
        <f t="shared" si="105"/>
        <v>2</v>
      </c>
      <c r="AA995" s="2">
        <v>2</v>
      </c>
      <c r="AU995" s="2">
        <f>VLOOKUP(Y995,Spp!B:C,2,FALSE)</f>
        <v>4.5999999999999999E-3</v>
      </c>
      <c r="AV995" s="2">
        <f>VLOOKUP(Y995,Spp!B:D,3,FALSE)</f>
        <v>3.1387999999999998</v>
      </c>
      <c r="AW995" s="2">
        <f t="shared" si="106"/>
        <v>0.1632457661833018</v>
      </c>
      <c r="AX995" s="2">
        <f t="shared" si="107"/>
        <v>3.264915323666036E-3</v>
      </c>
      <c r="AY995" s="2">
        <f t="shared" si="108"/>
        <v>3.2649153236660358E-2</v>
      </c>
      <c r="AZ995" s="2">
        <f t="shared" si="109"/>
        <v>3.2649153236660359E-5</v>
      </c>
      <c r="BA995" s="2">
        <f t="shared" si="110"/>
        <v>0.2</v>
      </c>
      <c r="BB995" s="2">
        <f t="shared" si="111"/>
        <v>0.04</v>
      </c>
      <c r="BC995" s="2">
        <f>VLOOKUP(Y995,Spp!B:H,7,FALSE)</f>
        <v>4</v>
      </c>
      <c r="BD995" s="5" t="str">
        <f>VLOOKUP(Y995,GFQuimbayo!B:C,2,FALSE)</f>
        <v>PS</v>
      </c>
      <c r="BE995" s="5" t="str">
        <f>VLOOKUP(BD995,GFQuimbayo!E:F,2,FALSE)</f>
        <v>Piscivores</v>
      </c>
      <c r="BF995" s="2" t="str">
        <f>VLOOKUP(Y995,Spp!B:L,11,FALSE)</f>
        <v>LC</v>
      </c>
    </row>
    <row r="996" spans="1:58">
      <c r="A996" s="2" t="s">
        <v>242</v>
      </c>
      <c r="B996" s="2" t="s">
        <v>41</v>
      </c>
      <c r="C996" s="2" t="s">
        <v>220</v>
      </c>
      <c r="D996" s="2" t="s">
        <v>1444</v>
      </c>
      <c r="E996" s="2" t="s">
        <v>1486</v>
      </c>
      <c r="F996" s="2" t="s">
        <v>245</v>
      </c>
      <c r="G996" s="22" t="s">
        <v>1482</v>
      </c>
      <c r="H996" s="22">
        <v>3</v>
      </c>
      <c r="I996" s="2">
        <v>3</v>
      </c>
      <c r="K996" s="2">
        <v>50</v>
      </c>
      <c r="L996" s="11">
        <v>42487</v>
      </c>
      <c r="M996" s="2">
        <v>2016</v>
      </c>
      <c r="N996" s="2" t="s">
        <v>517</v>
      </c>
      <c r="O996" s="2" t="s">
        <v>136</v>
      </c>
      <c r="P996" s="11">
        <v>42498</v>
      </c>
      <c r="Q996" s="9">
        <v>5.8</v>
      </c>
      <c r="R996" s="2" t="s">
        <v>249</v>
      </c>
      <c r="S996" s="22" t="s">
        <v>516</v>
      </c>
      <c r="T996" s="4" t="s">
        <v>516</v>
      </c>
      <c r="U996" s="4" t="s">
        <v>516</v>
      </c>
      <c r="V996" s="4" t="s">
        <v>516</v>
      </c>
      <c r="W996" s="2">
        <v>10</v>
      </c>
      <c r="X996" s="2" t="s">
        <v>57</v>
      </c>
      <c r="Y996" s="6" t="str">
        <f>VLOOKUP(X996,Spp!A:B,2,FALSE)</f>
        <v>Serranus psittacinus</v>
      </c>
      <c r="Z996" s="7">
        <f t="shared" si="105"/>
        <v>5</v>
      </c>
      <c r="AB996" s="2">
        <v>5</v>
      </c>
      <c r="AU996" s="2">
        <f>VLOOKUP(Y996,Spp!B:C,2,FALSE)</f>
        <v>1.9300000000000001E-2</v>
      </c>
      <c r="AV996" s="2">
        <f>VLOOKUP(Y996,Spp!B:D,3,FALSE)</f>
        <v>2.8511000000000002</v>
      </c>
      <c r="AW996" s="2">
        <f t="shared" si="106"/>
        <v>30.158829455543223</v>
      </c>
      <c r="AX996" s="2">
        <f t="shared" si="107"/>
        <v>0.60317658911086447</v>
      </c>
      <c r="AY996" s="2">
        <f t="shared" si="108"/>
        <v>6.0317658911086447</v>
      </c>
      <c r="AZ996" s="2">
        <f t="shared" si="109"/>
        <v>6.0317658911086449E-3</v>
      </c>
      <c r="BA996" s="2">
        <f t="shared" si="110"/>
        <v>0.5</v>
      </c>
      <c r="BB996" s="2">
        <f t="shared" si="111"/>
        <v>0.1</v>
      </c>
      <c r="BC996" s="2">
        <f>VLOOKUP(Y996,Spp!B:H,7,FALSE)</f>
        <v>3.6</v>
      </c>
      <c r="BD996" s="5" t="str">
        <f>VLOOKUP(Y996,GFQuimbayo!B:C,2,FALSE)</f>
        <v>PS</v>
      </c>
      <c r="BE996" s="5" t="str">
        <f>VLOOKUP(BD996,GFQuimbayo!E:F,2,FALSE)</f>
        <v>Piscivores</v>
      </c>
      <c r="BF996" s="2" t="str">
        <f>VLOOKUP(Y996,Spp!B:L,11,FALSE)</f>
        <v>LC</v>
      </c>
    </row>
    <row r="997" spans="1:58">
      <c r="A997" s="2" t="s">
        <v>242</v>
      </c>
      <c r="B997" s="2" t="s">
        <v>41</v>
      </c>
      <c r="C997" s="2" t="s">
        <v>220</v>
      </c>
      <c r="D997" s="2" t="s">
        <v>1444</v>
      </c>
      <c r="E997" s="2" t="s">
        <v>1486</v>
      </c>
      <c r="F997" s="2" t="s">
        <v>245</v>
      </c>
      <c r="G997" s="22" t="s">
        <v>1482</v>
      </c>
      <c r="H997" s="22">
        <v>3</v>
      </c>
      <c r="I997" s="2">
        <v>3</v>
      </c>
      <c r="K997" s="2">
        <v>50</v>
      </c>
      <c r="L997" s="11">
        <v>42487</v>
      </c>
      <c r="M997" s="2">
        <v>2016</v>
      </c>
      <c r="N997" s="2" t="s">
        <v>517</v>
      </c>
      <c r="O997" s="2" t="s">
        <v>136</v>
      </c>
      <c r="P997" s="11">
        <v>42498</v>
      </c>
      <c r="Q997" s="9">
        <v>5.8</v>
      </c>
      <c r="R997" s="2" t="s">
        <v>249</v>
      </c>
      <c r="S997" s="22" t="s">
        <v>516</v>
      </c>
      <c r="T997" s="4" t="s">
        <v>516</v>
      </c>
      <c r="U997" s="4" t="s">
        <v>516</v>
      </c>
      <c r="V997" s="4" t="s">
        <v>516</v>
      </c>
      <c r="W997" s="2">
        <v>10</v>
      </c>
      <c r="X997" s="2" t="s">
        <v>87</v>
      </c>
      <c r="Y997" s="6" t="str">
        <f>VLOOKUP(X997,Spp!A:B,2,FALSE)</f>
        <v>Stegastes acapulcoensis</v>
      </c>
      <c r="Z997" s="7">
        <f t="shared" si="105"/>
        <v>7</v>
      </c>
      <c r="AB997" s="2">
        <v>7</v>
      </c>
      <c r="AU997" s="2">
        <f>VLOOKUP(Y997,Spp!B:C,2,FALSE)</f>
        <v>3.49E-2</v>
      </c>
      <c r="AV997" s="2">
        <f>VLOOKUP(Y997,Spp!B:D,3,FALSE)</f>
        <v>2.9108999999999998</v>
      </c>
      <c r="AW997" s="2">
        <f t="shared" si="106"/>
        <v>86.126995749880962</v>
      </c>
      <c r="AX997" s="2">
        <f t="shared" si="107"/>
        <v>1.7225399149976193</v>
      </c>
      <c r="AY997" s="2">
        <f t="shared" si="108"/>
        <v>17.225399149976191</v>
      </c>
      <c r="AZ997" s="2">
        <f t="shared" si="109"/>
        <v>1.722539914997619E-2</v>
      </c>
      <c r="BA997" s="2">
        <f t="shared" si="110"/>
        <v>0.7</v>
      </c>
      <c r="BB997" s="2">
        <f t="shared" si="111"/>
        <v>0.14000000000000001</v>
      </c>
      <c r="BC997" s="2">
        <f>VLOOKUP(Y997,Spp!B:H,7,FALSE)</f>
        <v>2</v>
      </c>
      <c r="BD997" s="5" t="str">
        <f>VLOOKUP(Y997,GFQuimbayo!B:C,2,FALSE)</f>
        <v>HD</v>
      </c>
      <c r="BE997" s="5" t="str">
        <f>VLOOKUP(BD997,GFQuimbayo!E:F,2,FALSE)</f>
        <v>Detritivores</v>
      </c>
      <c r="BF997" s="2" t="str">
        <f>VLOOKUP(Y997,Spp!B:L,11,FALSE)</f>
        <v>LC</v>
      </c>
    </row>
    <row r="998" spans="1:58">
      <c r="A998" s="2" t="s">
        <v>242</v>
      </c>
      <c r="B998" s="2" t="s">
        <v>41</v>
      </c>
      <c r="C998" s="2" t="s">
        <v>220</v>
      </c>
      <c r="D998" s="2" t="s">
        <v>1444</v>
      </c>
      <c r="E998" s="2" t="s">
        <v>1486</v>
      </c>
      <c r="F998" s="2" t="s">
        <v>245</v>
      </c>
      <c r="G998" s="22" t="s">
        <v>1482</v>
      </c>
      <c r="H998" s="22">
        <v>3</v>
      </c>
      <c r="I998" s="2">
        <v>3</v>
      </c>
      <c r="K998" s="2">
        <v>50</v>
      </c>
      <c r="L998" s="11">
        <v>42487</v>
      </c>
      <c r="M998" s="2">
        <v>2016</v>
      </c>
      <c r="N998" s="2" t="s">
        <v>517</v>
      </c>
      <c r="O998" s="2" t="s">
        <v>136</v>
      </c>
      <c r="P998" s="11">
        <v>42498</v>
      </c>
      <c r="Q998" s="9">
        <v>5.8</v>
      </c>
      <c r="R998" s="2" t="s">
        <v>249</v>
      </c>
      <c r="S998" s="22" t="s">
        <v>516</v>
      </c>
      <c r="T998" s="4" t="s">
        <v>516</v>
      </c>
      <c r="U998" s="4" t="s">
        <v>516</v>
      </c>
      <c r="V998" s="4" t="s">
        <v>516</v>
      </c>
      <c r="W998" s="2">
        <v>10</v>
      </c>
      <c r="X998" s="2" t="s">
        <v>107</v>
      </c>
      <c r="Y998" s="6" t="str">
        <f>VLOOKUP(X998,Spp!A:B,2,FALSE)</f>
        <v>Thalassoma lucasanum</v>
      </c>
      <c r="Z998" s="7">
        <f t="shared" si="105"/>
        <v>71</v>
      </c>
      <c r="AB998" s="2">
        <v>70</v>
      </c>
      <c r="AC998" s="2">
        <v>1</v>
      </c>
      <c r="AU998" s="2">
        <f>VLOOKUP(Y998,Spp!B:C,2,FALSE)</f>
        <v>1.261E-2</v>
      </c>
      <c r="AV998" s="2">
        <f>VLOOKUP(Y998,Spp!B:D,3,FALSE)</f>
        <v>2.8782999999999999</v>
      </c>
      <c r="AW998" s="2">
        <f t="shared" si="106"/>
        <v>309.51969404429315</v>
      </c>
      <c r="AX998" s="2">
        <f t="shared" si="107"/>
        <v>6.1903938808858632</v>
      </c>
      <c r="AY998" s="2">
        <f t="shared" si="108"/>
        <v>61.903938808858634</v>
      </c>
      <c r="AZ998" s="2">
        <f t="shared" si="109"/>
        <v>6.1903938808858631E-2</v>
      </c>
      <c r="BA998" s="2">
        <f t="shared" si="110"/>
        <v>7.1</v>
      </c>
      <c r="BB998" s="2">
        <f t="shared" si="111"/>
        <v>1.42</v>
      </c>
      <c r="BC998" s="2">
        <f>VLOOKUP(Y998,Spp!B:H,7,FALSE)</f>
        <v>3.5</v>
      </c>
      <c r="BD998" s="5" t="str">
        <f>VLOOKUP(Y998,GFQuimbayo!B:C,2,FALSE)</f>
        <v>IN</v>
      </c>
      <c r="BE998" s="5" t="str">
        <f>VLOOKUP(BD998,GFQuimbayo!E:F,2,FALSE)</f>
        <v>Invertebrivores</v>
      </c>
      <c r="BF998" s="2" t="str">
        <f>VLOOKUP(Y998,Spp!B:L,11,FALSE)</f>
        <v>LC</v>
      </c>
    </row>
    <row r="999" spans="1:58">
      <c r="A999" s="2" t="s">
        <v>242</v>
      </c>
      <c r="B999" s="2" t="s">
        <v>41</v>
      </c>
      <c r="C999" s="2" t="s">
        <v>220</v>
      </c>
      <c r="D999" s="2" t="s">
        <v>1444</v>
      </c>
      <c r="E999" s="2" t="s">
        <v>1486</v>
      </c>
      <c r="F999" s="2" t="s">
        <v>245</v>
      </c>
      <c r="G999" s="22" t="s">
        <v>1482</v>
      </c>
      <c r="H999" s="22">
        <v>3</v>
      </c>
      <c r="I999" s="2">
        <v>3</v>
      </c>
      <c r="K999" s="2">
        <v>50</v>
      </c>
      <c r="L999" s="11">
        <v>42487</v>
      </c>
      <c r="M999" s="2">
        <v>2016</v>
      </c>
      <c r="N999" s="2" t="s">
        <v>517</v>
      </c>
      <c r="O999" s="2" t="s">
        <v>136</v>
      </c>
      <c r="P999" s="11">
        <v>42498</v>
      </c>
      <c r="Q999" s="9">
        <v>5.8</v>
      </c>
      <c r="R999" s="2" t="s">
        <v>249</v>
      </c>
      <c r="S999" s="22" t="s">
        <v>516</v>
      </c>
      <c r="T999" s="4" t="s">
        <v>516</v>
      </c>
      <c r="U999" s="4" t="s">
        <v>516</v>
      </c>
      <c r="V999" s="4" t="s">
        <v>516</v>
      </c>
      <c r="W999" s="2">
        <v>10</v>
      </c>
      <c r="X999" s="2" t="s">
        <v>266</v>
      </c>
      <c r="Y999" s="6" t="str">
        <f>VLOOKUP(X999,Spp!A:B,2,FALSE)</f>
        <v>Halichoeres dispilus</v>
      </c>
      <c r="Z999" s="7">
        <f t="shared" si="105"/>
        <v>11</v>
      </c>
      <c r="AB999" s="2">
        <v>10</v>
      </c>
      <c r="AC999" s="2">
        <v>1</v>
      </c>
      <c r="AU999" s="2">
        <f>VLOOKUP(Y999,Spp!B:C,2,FALSE)</f>
        <v>1.26E-2</v>
      </c>
      <c r="AV999" s="2">
        <f>VLOOKUP(Y999,Spp!B:D,3,FALSE)</f>
        <v>3.0672999999999999</v>
      </c>
      <c r="AW999" s="2">
        <f t="shared" si="106"/>
        <v>90.045052011836063</v>
      </c>
      <c r="AX999" s="2">
        <f t="shared" si="107"/>
        <v>1.8009010402367212</v>
      </c>
      <c r="AY999" s="2">
        <f t="shared" si="108"/>
        <v>18.00901040236721</v>
      </c>
      <c r="AZ999" s="2">
        <f t="shared" si="109"/>
        <v>1.8009010402367211E-2</v>
      </c>
      <c r="BA999" s="2">
        <f t="shared" si="110"/>
        <v>1.1000000000000001</v>
      </c>
      <c r="BB999" s="2">
        <f t="shared" si="111"/>
        <v>0.22</v>
      </c>
      <c r="BC999" s="2">
        <f>VLOOKUP(Y999,Spp!B:H,7,FALSE)</f>
        <v>3.9</v>
      </c>
      <c r="BD999" s="5" t="str">
        <f>VLOOKUP(Y999,GFQuimbayo!B:C,2,FALSE)</f>
        <v>IN</v>
      </c>
      <c r="BE999" s="5" t="str">
        <f>VLOOKUP(BD999,GFQuimbayo!E:F,2,FALSE)</f>
        <v>Invertebrivores</v>
      </c>
      <c r="BF999" s="2" t="str">
        <f>VLOOKUP(Y999,Spp!B:L,11,FALSE)</f>
        <v>LC</v>
      </c>
    </row>
    <row r="1000" spans="1:58">
      <c r="A1000" s="2" t="s">
        <v>242</v>
      </c>
      <c r="B1000" s="2" t="s">
        <v>41</v>
      </c>
      <c r="C1000" s="2" t="s">
        <v>220</v>
      </c>
      <c r="D1000" s="2" t="s">
        <v>1444</v>
      </c>
      <c r="E1000" s="2" t="s">
        <v>1486</v>
      </c>
      <c r="F1000" s="2" t="s">
        <v>245</v>
      </c>
      <c r="G1000" s="22" t="s">
        <v>1482</v>
      </c>
      <c r="H1000" s="22">
        <v>3</v>
      </c>
      <c r="I1000" s="2">
        <v>3</v>
      </c>
      <c r="K1000" s="2">
        <v>50</v>
      </c>
      <c r="L1000" s="11">
        <v>42487</v>
      </c>
      <c r="M1000" s="2">
        <v>2016</v>
      </c>
      <c r="N1000" s="2" t="s">
        <v>517</v>
      </c>
      <c r="O1000" s="2" t="s">
        <v>136</v>
      </c>
      <c r="P1000" s="11">
        <v>42498</v>
      </c>
      <c r="Q1000" s="9">
        <v>5.8</v>
      </c>
      <c r="R1000" s="2" t="s">
        <v>249</v>
      </c>
      <c r="S1000" s="22" t="s">
        <v>516</v>
      </c>
      <c r="T1000" s="4" t="s">
        <v>516</v>
      </c>
      <c r="U1000" s="4" t="s">
        <v>516</v>
      </c>
      <c r="V1000" s="4" t="s">
        <v>516</v>
      </c>
      <c r="W1000" s="2">
        <v>10</v>
      </c>
      <c r="X1000" s="2" t="s">
        <v>80</v>
      </c>
      <c r="Y1000" s="6" t="str">
        <f>VLOOKUP(X1000,Spp!A:B,2,FALSE)</f>
        <v>Sufflamen verres</v>
      </c>
      <c r="Z1000" s="7">
        <f t="shared" si="105"/>
        <v>5</v>
      </c>
      <c r="AB1000" s="2">
        <v>4</v>
      </c>
      <c r="AC1000" s="2">
        <v>1</v>
      </c>
      <c r="AU1000" s="2">
        <f>VLOOKUP(Y1000,Spp!B:C,2,FALSE)</f>
        <v>2.4899999999999999E-2</v>
      </c>
      <c r="AV1000" s="2">
        <f>VLOOKUP(Y1000,Spp!B:D,3,FALSE)</f>
        <v>3.0129999999999999</v>
      </c>
      <c r="AW1000" s="2">
        <f t="shared" si="106"/>
        <v>93.39006976773031</v>
      </c>
      <c r="AX1000" s="2">
        <f t="shared" si="107"/>
        <v>1.8678013953546062</v>
      </c>
      <c r="AY1000" s="2">
        <f t="shared" si="108"/>
        <v>18.678013953546063</v>
      </c>
      <c r="AZ1000" s="2">
        <f t="shared" si="109"/>
        <v>1.8678013953546062E-2</v>
      </c>
      <c r="BA1000" s="2">
        <f t="shared" si="110"/>
        <v>0.5</v>
      </c>
      <c r="BB1000" s="2">
        <f t="shared" si="111"/>
        <v>0.1</v>
      </c>
      <c r="BC1000" s="2">
        <f>VLOOKUP(Y1000,Spp!B:H,7,FALSE)</f>
        <v>3.3</v>
      </c>
      <c r="BD1000" s="5" t="str">
        <f>VLOOKUP(Y1000,GFQuimbayo!B:C,2,FALSE)</f>
        <v>IN</v>
      </c>
      <c r="BE1000" s="5" t="str">
        <f>VLOOKUP(BD1000,GFQuimbayo!E:F,2,FALSE)</f>
        <v>Invertebrivores</v>
      </c>
      <c r="BF1000" s="2" t="str">
        <f>VLOOKUP(Y1000,Spp!B:L,11,FALSE)</f>
        <v>LC</v>
      </c>
    </row>
    <row r="1001" spans="1:58">
      <c r="A1001" s="2" t="s">
        <v>242</v>
      </c>
      <c r="B1001" s="2" t="s">
        <v>41</v>
      </c>
      <c r="C1001" s="2" t="s">
        <v>220</v>
      </c>
      <c r="D1001" s="2" t="s">
        <v>1444</v>
      </c>
      <c r="E1001" s="2" t="s">
        <v>1486</v>
      </c>
      <c r="F1001" s="2" t="s">
        <v>245</v>
      </c>
      <c r="G1001" s="22" t="s">
        <v>1482</v>
      </c>
      <c r="H1001" s="22">
        <v>3</v>
      </c>
      <c r="I1001" s="2">
        <v>3</v>
      </c>
      <c r="K1001" s="2">
        <v>50</v>
      </c>
      <c r="L1001" s="11">
        <v>42487</v>
      </c>
      <c r="M1001" s="2">
        <v>2016</v>
      </c>
      <c r="N1001" s="2" t="s">
        <v>517</v>
      </c>
      <c r="O1001" s="2" t="s">
        <v>136</v>
      </c>
      <c r="P1001" s="11">
        <v>42498</v>
      </c>
      <c r="Q1001" s="9">
        <v>5.8</v>
      </c>
      <c r="R1001" s="2" t="s">
        <v>249</v>
      </c>
      <c r="S1001" s="22" t="s">
        <v>516</v>
      </c>
      <c r="T1001" s="4" t="s">
        <v>516</v>
      </c>
      <c r="U1001" s="4" t="s">
        <v>516</v>
      </c>
      <c r="V1001" s="4" t="s">
        <v>516</v>
      </c>
      <c r="W1001" s="2">
        <v>10</v>
      </c>
      <c r="X1001" s="2" t="s">
        <v>45</v>
      </c>
      <c r="Y1001" s="6" t="str">
        <f>VLOOKUP(X1001,Spp!A:B,2,FALSE)</f>
        <v>Canthigaster punctatissima</v>
      </c>
      <c r="Z1001" s="7">
        <f t="shared" si="105"/>
        <v>3</v>
      </c>
      <c r="AA1001" s="2">
        <v>3</v>
      </c>
      <c r="AU1001" s="2">
        <f>VLOOKUP(Y1001,Spp!B:C,2,FALSE)</f>
        <v>1.9699999999999999E-2</v>
      </c>
      <c r="AV1001" s="2">
        <f>VLOOKUP(Y1001,Spp!B:D,3,FALSE)</f>
        <v>2.9174000000000002</v>
      </c>
      <c r="AW1001" s="2">
        <f t="shared" si="106"/>
        <v>0.85612595206601616</v>
      </c>
      <c r="AX1001" s="2">
        <f t="shared" si="107"/>
        <v>1.7122519041320325E-2</v>
      </c>
      <c r="AY1001" s="2">
        <f t="shared" si="108"/>
        <v>0.17122519041320325</v>
      </c>
      <c r="AZ1001" s="2">
        <f t="shared" si="109"/>
        <v>1.7122519041320325E-4</v>
      </c>
      <c r="BA1001" s="2">
        <f t="shared" si="110"/>
        <v>0.3</v>
      </c>
      <c r="BB1001" s="2">
        <f t="shared" si="111"/>
        <v>0.06</v>
      </c>
      <c r="BC1001" s="2">
        <f>VLOOKUP(Y1001,Spp!B:H,7,FALSE)</f>
        <v>3</v>
      </c>
      <c r="BD1001" s="5" t="str">
        <f>VLOOKUP(Y1001,GFQuimbayo!B:C,2,FALSE)</f>
        <v>IN</v>
      </c>
      <c r="BE1001" s="5" t="str">
        <f>VLOOKUP(BD1001,GFQuimbayo!E:F,2,FALSE)</f>
        <v>Invertebrivores</v>
      </c>
      <c r="BF1001" s="2" t="str">
        <f>VLOOKUP(Y1001,Spp!B:L,11,FALSE)</f>
        <v>LC</v>
      </c>
    </row>
    <row r="1002" spans="1:58">
      <c r="A1002" s="2" t="s">
        <v>242</v>
      </c>
      <c r="B1002" s="2" t="s">
        <v>41</v>
      </c>
      <c r="C1002" s="2" t="s">
        <v>220</v>
      </c>
      <c r="D1002" s="2" t="s">
        <v>1444</v>
      </c>
      <c r="E1002" s="2" t="s">
        <v>1486</v>
      </c>
      <c r="F1002" s="2" t="s">
        <v>245</v>
      </c>
      <c r="G1002" s="22" t="s">
        <v>1482</v>
      </c>
      <c r="H1002" s="22">
        <v>3</v>
      </c>
      <c r="I1002" s="2">
        <v>3</v>
      </c>
      <c r="K1002" s="2">
        <v>50</v>
      </c>
      <c r="L1002" s="11">
        <v>42487</v>
      </c>
      <c r="M1002" s="2">
        <v>2016</v>
      </c>
      <c r="N1002" s="2" t="s">
        <v>517</v>
      </c>
      <c r="O1002" s="2" t="s">
        <v>136</v>
      </c>
      <c r="P1002" s="11">
        <v>42498</v>
      </c>
      <c r="Q1002" s="9">
        <v>5.8</v>
      </c>
      <c r="R1002" s="2" t="s">
        <v>249</v>
      </c>
      <c r="S1002" s="22" t="s">
        <v>516</v>
      </c>
      <c r="T1002" s="4" t="s">
        <v>516</v>
      </c>
      <c r="U1002" s="4" t="s">
        <v>516</v>
      </c>
      <c r="V1002" s="4" t="s">
        <v>516</v>
      </c>
      <c r="W1002" s="2">
        <v>10</v>
      </c>
      <c r="X1002" s="2" t="s">
        <v>97</v>
      </c>
      <c r="Y1002" s="6" t="str">
        <f>VLOOKUP(X1002,Spp!A:B,2,FALSE)</f>
        <v>Plagiotremus azaleus</v>
      </c>
      <c r="Z1002" s="7">
        <f t="shared" si="105"/>
        <v>2</v>
      </c>
      <c r="AA1002" s="2">
        <v>2</v>
      </c>
      <c r="AU1002" s="2">
        <f>VLOOKUP(Y1002,Spp!B:C,2,FALSE)</f>
        <v>4.5999999999999999E-3</v>
      </c>
      <c r="AV1002" s="2">
        <f>VLOOKUP(Y1002,Spp!B:D,3,FALSE)</f>
        <v>3.1387999999999998</v>
      </c>
      <c r="AW1002" s="2">
        <f t="shared" si="106"/>
        <v>0.1632457661833018</v>
      </c>
      <c r="AX1002" s="2">
        <f t="shared" si="107"/>
        <v>3.264915323666036E-3</v>
      </c>
      <c r="AY1002" s="2">
        <f t="shared" si="108"/>
        <v>3.2649153236660358E-2</v>
      </c>
      <c r="AZ1002" s="2">
        <f t="shared" si="109"/>
        <v>3.2649153236660359E-5</v>
      </c>
      <c r="BA1002" s="2">
        <f t="shared" si="110"/>
        <v>0.2</v>
      </c>
      <c r="BB1002" s="2">
        <f t="shared" si="111"/>
        <v>0.04</v>
      </c>
      <c r="BC1002" s="2">
        <f>VLOOKUP(Y1002,Spp!B:H,7,FALSE)</f>
        <v>4</v>
      </c>
      <c r="BD1002" s="5" t="str">
        <f>VLOOKUP(Y1002,GFQuimbayo!B:C,2,FALSE)</f>
        <v>PS</v>
      </c>
      <c r="BE1002" s="5" t="str">
        <f>VLOOKUP(BD1002,GFQuimbayo!E:F,2,FALSE)</f>
        <v>Piscivores</v>
      </c>
      <c r="BF1002" s="2" t="str">
        <f>VLOOKUP(Y1002,Spp!B:L,11,FALSE)</f>
        <v>LC</v>
      </c>
    </row>
    <row r="1003" spans="1:58">
      <c r="A1003" s="2" t="s">
        <v>242</v>
      </c>
      <c r="B1003" s="2" t="s">
        <v>41</v>
      </c>
      <c r="C1003" s="2" t="s">
        <v>220</v>
      </c>
      <c r="D1003" s="2" t="s">
        <v>1444</v>
      </c>
      <c r="E1003" s="2" t="s">
        <v>1486</v>
      </c>
      <c r="F1003" s="2" t="s">
        <v>245</v>
      </c>
      <c r="G1003" s="22" t="s">
        <v>1482</v>
      </c>
      <c r="H1003" s="22">
        <v>3</v>
      </c>
      <c r="I1003" s="2">
        <v>3</v>
      </c>
      <c r="K1003" s="2">
        <v>50</v>
      </c>
      <c r="L1003" s="11">
        <v>42487</v>
      </c>
      <c r="M1003" s="2">
        <v>2016</v>
      </c>
      <c r="N1003" s="2" t="s">
        <v>517</v>
      </c>
      <c r="O1003" s="2" t="s">
        <v>136</v>
      </c>
      <c r="P1003" s="11">
        <v>42498</v>
      </c>
      <c r="Q1003" s="9">
        <v>5.8</v>
      </c>
      <c r="R1003" s="2" t="s">
        <v>249</v>
      </c>
      <c r="S1003" s="22" t="s">
        <v>516</v>
      </c>
      <c r="T1003" s="4" t="s">
        <v>516</v>
      </c>
      <c r="U1003" s="4" t="s">
        <v>516</v>
      </c>
      <c r="V1003" s="4" t="s">
        <v>516</v>
      </c>
      <c r="W1003" s="2">
        <v>10</v>
      </c>
      <c r="X1003" s="2" t="s">
        <v>61</v>
      </c>
      <c r="Y1003" s="6" t="str">
        <f>VLOOKUP(X1003,Spp!A:B,2,FALSE)</f>
        <v>Cirrhitichthys oxycephalus</v>
      </c>
      <c r="Z1003" s="7">
        <f t="shared" si="105"/>
        <v>1</v>
      </c>
      <c r="AC1003" s="2">
        <v>1</v>
      </c>
      <c r="AU1003" s="2">
        <f>VLOOKUP(Y1003,Spp!B:C,2,FALSE)</f>
        <v>3.32E-2</v>
      </c>
      <c r="AV1003" s="2">
        <f>VLOOKUP(Y1003,Spp!B:D,3,FALSE)</f>
        <v>3</v>
      </c>
      <c r="AW1003" s="2">
        <f t="shared" si="106"/>
        <v>64.84375</v>
      </c>
      <c r="AX1003" s="2">
        <f t="shared" si="107"/>
        <v>1.296875</v>
      </c>
      <c r="AY1003" s="2">
        <f t="shared" si="108"/>
        <v>12.96875</v>
      </c>
      <c r="AZ1003" s="2">
        <f t="shared" si="109"/>
        <v>1.2968749999999999E-2</v>
      </c>
      <c r="BA1003" s="2">
        <f t="shared" si="110"/>
        <v>0.1</v>
      </c>
      <c r="BB1003" s="2">
        <f t="shared" si="111"/>
        <v>0.02</v>
      </c>
      <c r="BC1003" s="2">
        <f>VLOOKUP(Y1003,Spp!B:H,7,FALSE)</f>
        <v>3.9</v>
      </c>
      <c r="BD1003" s="5" t="str">
        <f>VLOOKUP(Y1003,GFQuimbayo!B:C,2,FALSE)</f>
        <v>IN</v>
      </c>
      <c r="BE1003" s="5" t="str">
        <f>VLOOKUP(BD1003,GFQuimbayo!E:F,2,FALSE)</f>
        <v>Invertebrivores</v>
      </c>
      <c r="BF1003" s="2" t="str">
        <f>VLOOKUP(Y1003,Spp!B:L,11,FALSE)</f>
        <v>NE</v>
      </c>
    </row>
    <row r="1004" spans="1:58">
      <c r="A1004" s="2" t="s">
        <v>242</v>
      </c>
      <c r="B1004" s="2" t="s">
        <v>41</v>
      </c>
      <c r="C1004" s="2" t="s">
        <v>220</v>
      </c>
      <c r="D1004" s="2" t="s">
        <v>1444</v>
      </c>
      <c r="E1004" s="2" t="s">
        <v>1486</v>
      </c>
      <c r="F1004" s="2" t="s">
        <v>245</v>
      </c>
      <c r="G1004" s="22" t="s">
        <v>1482</v>
      </c>
      <c r="H1004" s="22">
        <v>3</v>
      </c>
      <c r="I1004" s="2">
        <v>3</v>
      </c>
      <c r="K1004" s="2">
        <v>50</v>
      </c>
      <c r="L1004" s="11">
        <v>42487</v>
      </c>
      <c r="M1004" s="2">
        <v>2016</v>
      </c>
      <c r="N1004" s="2" t="s">
        <v>517</v>
      </c>
      <c r="O1004" s="2" t="s">
        <v>136</v>
      </c>
      <c r="P1004" s="11">
        <v>42498</v>
      </c>
      <c r="Q1004" s="9">
        <v>5.8</v>
      </c>
      <c r="R1004" s="2" t="s">
        <v>249</v>
      </c>
      <c r="S1004" s="22" t="s">
        <v>516</v>
      </c>
      <c r="T1004" s="4" t="s">
        <v>516</v>
      </c>
      <c r="U1004" s="4" t="s">
        <v>516</v>
      </c>
      <c r="V1004" s="4" t="s">
        <v>516</v>
      </c>
      <c r="W1004" s="2">
        <v>10</v>
      </c>
      <c r="X1004" s="2" t="s">
        <v>64</v>
      </c>
      <c r="Y1004" s="6" t="str">
        <f>VLOOKUP(X1004,Spp!A:B,2,FALSE)</f>
        <v>Johnrandallia nigrirostris</v>
      </c>
      <c r="Z1004" s="7">
        <f t="shared" si="105"/>
        <v>1</v>
      </c>
      <c r="AA1004" s="2">
        <v>1</v>
      </c>
      <c r="AU1004" s="2">
        <f>VLOOKUP(Y1004,Spp!B:C,2,FALSE)</f>
        <v>2.5600000000000001E-2</v>
      </c>
      <c r="AV1004" s="2">
        <f>VLOOKUP(Y1004,Spp!B:D,3,FALSE)</f>
        <v>3.0005999999999999</v>
      </c>
      <c r="AW1004" s="2">
        <f t="shared" si="106"/>
        <v>0.40021997023711614</v>
      </c>
      <c r="AX1004" s="2">
        <f t="shared" si="107"/>
        <v>8.0043994047423236E-3</v>
      </c>
      <c r="AY1004" s="2">
        <f t="shared" si="108"/>
        <v>8.0043994047423239E-2</v>
      </c>
      <c r="AZ1004" s="2">
        <f t="shared" si="109"/>
        <v>8.0043994047423238E-5</v>
      </c>
      <c r="BA1004" s="2">
        <f t="shared" si="110"/>
        <v>0.1</v>
      </c>
      <c r="BB1004" s="2">
        <f t="shared" si="111"/>
        <v>0.02</v>
      </c>
      <c r="BC1004" s="2">
        <f>VLOOKUP(Y1004,Spp!B:H,7,FALSE)</f>
        <v>3</v>
      </c>
      <c r="BD1004" s="5" t="str">
        <f>VLOOKUP(Y1004,GFQuimbayo!B:C,2,FALSE)</f>
        <v>IN</v>
      </c>
      <c r="BE1004" s="5" t="str">
        <f>VLOOKUP(BD1004,GFQuimbayo!E:F,2,FALSE)</f>
        <v>Invertebrivores</v>
      </c>
      <c r="BF1004" s="2" t="str">
        <f>VLOOKUP(Y1004,Spp!B:L,11,FALSE)</f>
        <v>LC</v>
      </c>
    </row>
    <row r="1005" spans="1:58">
      <c r="A1005" s="2" t="s">
        <v>242</v>
      </c>
      <c r="B1005" s="2" t="s">
        <v>41</v>
      </c>
      <c r="C1005" s="2" t="s">
        <v>220</v>
      </c>
      <c r="D1005" s="2" t="s">
        <v>1444</v>
      </c>
      <c r="E1005" s="2" t="s">
        <v>1486</v>
      </c>
      <c r="F1005" s="2" t="s">
        <v>246</v>
      </c>
      <c r="G1005" s="22" t="s">
        <v>1482</v>
      </c>
      <c r="H1005" s="22">
        <v>1</v>
      </c>
      <c r="I1005" s="9">
        <v>4</v>
      </c>
      <c r="K1005" s="2">
        <v>50</v>
      </c>
      <c r="L1005" s="11">
        <v>42487</v>
      </c>
      <c r="M1005" s="2">
        <v>2016</v>
      </c>
      <c r="N1005" s="2" t="s">
        <v>517</v>
      </c>
      <c r="O1005" s="2" t="s">
        <v>136</v>
      </c>
      <c r="P1005" s="11">
        <v>42498</v>
      </c>
      <c r="Q1005" s="9" t="s">
        <v>248</v>
      </c>
      <c r="S1005" s="22" t="s">
        <v>516</v>
      </c>
      <c r="T1005" s="4" t="s">
        <v>516</v>
      </c>
      <c r="U1005" s="4" t="s">
        <v>516</v>
      </c>
      <c r="V1005" s="4" t="s">
        <v>516</v>
      </c>
      <c r="W1005" s="2">
        <v>10</v>
      </c>
      <c r="X1005" s="2" t="s">
        <v>57</v>
      </c>
      <c r="Y1005" s="6" t="str">
        <f>VLOOKUP(X1005,Spp!A:B,2,FALSE)</f>
        <v>Serranus psittacinus</v>
      </c>
      <c r="Z1005" s="7">
        <f t="shared" si="105"/>
        <v>1</v>
      </c>
      <c r="AA1005" s="2">
        <v>1</v>
      </c>
      <c r="AU1005" s="2">
        <f>VLOOKUP(Y1005,Spp!B:C,2,FALSE)</f>
        <v>1.9300000000000001E-2</v>
      </c>
      <c r="AV1005" s="2">
        <f>VLOOKUP(Y1005,Spp!B:D,3,FALSE)</f>
        <v>2.8511000000000002</v>
      </c>
      <c r="AW1005" s="2">
        <f t="shared" si="106"/>
        <v>0.26310195050197321</v>
      </c>
      <c r="AX1005" s="2">
        <f t="shared" si="107"/>
        <v>5.2620390100394645E-3</v>
      </c>
      <c r="AY1005" s="2">
        <f t="shared" si="108"/>
        <v>5.2620390100394647E-2</v>
      </c>
      <c r="AZ1005" s="2">
        <f t="shared" si="109"/>
        <v>5.2620390100394649E-5</v>
      </c>
      <c r="BA1005" s="2">
        <f t="shared" si="110"/>
        <v>0.1</v>
      </c>
      <c r="BB1005" s="2">
        <f t="shared" si="111"/>
        <v>0.02</v>
      </c>
      <c r="BC1005" s="2">
        <f>VLOOKUP(Y1005,Spp!B:H,7,FALSE)</f>
        <v>3.6</v>
      </c>
      <c r="BD1005" s="5" t="str">
        <f>VLOOKUP(Y1005,GFQuimbayo!B:C,2,FALSE)</f>
        <v>PS</v>
      </c>
      <c r="BE1005" s="5" t="str">
        <f>VLOOKUP(BD1005,GFQuimbayo!E:F,2,FALSE)</f>
        <v>Piscivores</v>
      </c>
      <c r="BF1005" s="2" t="str">
        <f>VLOOKUP(Y1005,Spp!B:L,11,FALSE)</f>
        <v>LC</v>
      </c>
    </row>
    <row r="1006" spans="1:58">
      <c r="A1006" s="2" t="s">
        <v>242</v>
      </c>
      <c r="B1006" s="2" t="s">
        <v>41</v>
      </c>
      <c r="C1006" s="2" t="s">
        <v>220</v>
      </c>
      <c r="D1006" s="2" t="s">
        <v>1444</v>
      </c>
      <c r="E1006" s="2" t="s">
        <v>1486</v>
      </c>
      <c r="F1006" s="2" t="s">
        <v>246</v>
      </c>
      <c r="G1006" s="22" t="s">
        <v>1482</v>
      </c>
      <c r="H1006" s="22">
        <v>1</v>
      </c>
      <c r="I1006" s="9">
        <v>4</v>
      </c>
      <c r="K1006" s="2">
        <v>50</v>
      </c>
      <c r="L1006" s="11">
        <v>42487</v>
      </c>
      <c r="M1006" s="2">
        <v>2016</v>
      </c>
      <c r="N1006" s="2" t="s">
        <v>517</v>
      </c>
      <c r="O1006" s="2" t="s">
        <v>136</v>
      </c>
      <c r="P1006" s="11">
        <v>42498</v>
      </c>
      <c r="Q1006" s="9" t="s">
        <v>248</v>
      </c>
      <c r="S1006" s="22" t="s">
        <v>516</v>
      </c>
      <c r="T1006" s="4" t="s">
        <v>516</v>
      </c>
      <c r="U1006" s="4" t="s">
        <v>516</v>
      </c>
      <c r="V1006" s="4" t="s">
        <v>516</v>
      </c>
      <c r="W1006" s="2">
        <v>10</v>
      </c>
      <c r="X1006" s="2" t="s">
        <v>107</v>
      </c>
      <c r="Y1006" s="6" t="str">
        <f>VLOOKUP(X1006,Spp!A:B,2,FALSE)</f>
        <v>Thalassoma lucasanum</v>
      </c>
      <c r="Z1006" s="7">
        <f t="shared" si="105"/>
        <v>27</v>
      </c>
      <c r="AA1006" s="2">
        <v>26</v>
      </c>
      <c r="AB1006" s="2">
        <v>1</v>
      </c>
      <c r="AU1006" s="2">
        <f>VLOOKUP(Y1006,Spp!B:C,2,FALSE)</f>
        <v>1.261E-2</v>
      </c>
      <c r="AV1006" s="2">
        <f>VLOOKUP(Y1006,Spp!B:D,3,FALSE)</f>
        <v>2.8782999999999999</v>
      </c>
      <c r="AW1006" s="2">
        <f t="shared" si="106"/>
        <v>8.7452301592164616</v>
      </c>
      <c r="AX1006" s="2">
        <f t="shared" si="107"/>
        <v>0.17490460318432924</v>
      </c>
      <c r="AY1006" s="2">
        <f t="shared" si="108"/>
        <v>1.7490460318432923</v>
      </c>
      <c r="AZ1006" s="2">
        <f t="shared" si="109"/>
        <v>1.7490460318432923E-3</v>
      </c>
      <c r="BA1006" s="2">
        <f t="shared" si="110"/>
        <v>2.7</v>
      </c>
      <c r="BB1006" s="2">
        <f t="shared" si="111"/>
        <v>0.54</v>
      </c>
      <c r="BC1006" s="2">
        <f>VLOOKUP(Y1006,Spp!B:H,7,FALSE)</f>
        <v>3.5</v>
      </c>
      <c r="BD1006" s="5" t="str">
        <f>VLOOKUP(Y1006,GFQuimbayo!B:C,2,FALSE)</f>
        <v>IN</v>
      </c>
      <c r="BE1006" s="5" t="str">
        <f>VLOOKUP(BD1006,GFQuimbayo!E:F,2,FALSE)</f>
        <v>Invertebrivores</v>
      </c>
      <c r="BF1006" s="2" t="str">
        <f>VLOOKUP(Y1006,Spp!B:L,11,FALSE)</f>
        <v>LC</v>
      </c>
    </row>
    <row r="1007" spans="1:58">
      <c r="A1007" s="2" t="s">
        <v>242</v>
      </c>
      <c r="B1007" s="2" t="s">
        <v>41</v>
      </c>
      <c r="C1007" s="2" t="s">
        <v>220</v>
      </c>
      <c r="D1007" s="2" t="s">
        <v>1444</v>
      </c>
      <c r="E1007" s="2" t="s">
        <v>1486</v>
      </c>
      <c r="F1007" s="2" t="s">
        <v>246</v>
      </c>
      <c r="G1007" s="22" t="s">
        <v>1482</v>
      </c>
      <c r="H1007" s="22">
        <v>1</v>
      </c>
      <c r="I1007" s="9">
        <v>4</v>
      </c>
      <c r="K1007" s="2">
        <v>50</v>
      </c>
      <c r="L1007" s="11">
        <v>42487</v>
      </c>
      <c r="M1007" s="2">
        <v>2016</v>
      </c>
      <c r="N1007" s="2" t="s">
        <v>517</v>
      </c>
      <c r="O1007" s="2" t="s">
        <v>136</v>
      </c>
      <c r="P1007" s="11">
        <v>42498</v>
      </c>
      <c r="Q1007" s="9" t="s">
        <v>248</v>
      </c>
      <c r="S1007" s="22" t="s">
        <v>516</v>
      </c>
      <c r="T1007" s="4" t="s">
        <v>516</v>
      </c>
      <c r="U1007" s="4" t="s">
        <v>516</v>
      </c>
      <c r="V1007" s="4" t="s">
        <v>516</v>
      </c>
      <c r="W1007" s="2">
        <v>10</v>
      </c>
      <c r="X1007" s="2" t="s">
        <v>72</v>
      </c>
      <c r="Y1007" s="6" t="str">
        <f>VLOOKUP(X1007,Spp!A:B,2,FALSE)</f>
        <v>Scarus ghobban</v>
      </c>
      <c r="Z1007" s="7">
        <f t="shared" si="105"/>
        <v>7</v>
      </c>
      <c r="AA1007" s="2">
        <v>2</v>
      </c>
      <c r="AB1007" s="2">
        <v>4</v>
      </c>
      <c r="AD1007" s="2">
        <v>1</v>
      </c>
      <c r="AU1007" s="2">
        <f>VLOOKUP(Y1007,Spp!B:C,2,FALSE)</f>
        <v>2.3300000000000001E-2</v>
      </c>
      <c r="AV1007" s="2">
        <f>VLOOKUP(Y1007,Spp!B:D,3,FALSE)</f>
        <v>2.919</v>
      </c>
      <c r="AW1007" s="2">
        <f t="shared" si="106"/>
        <v>133.10790875015488</v>
      </c>
      <c r="AX1007" s="2">
        <f t="shared" si="107"/>
        <v>2.6621581750030976</v>
      </c>
      <c r="AY1007" s="2">
        <f t="shared" si="108"/>
        <v>26.621581750030977</v>
      </c>
      <c r="AZ1007" s="2">
        <f t="shared" si="109"/>
        <v>2.6621581750030977E-2</v>
      </c>
      <c r="BA1007" s="2">
        <f t="shared" si="110"/>
        <v>0.7</v>
      </c>
      <c r="BB1007" s="2">
        <f t="shared" si="111"/>
        <v>0.14000000000000001</v>
      </c>
      <c r="BC1007" s="2">
        <f>VLOOKUP(Y1007,Spp!B:H,7,FALSE)</f>
        <v>2</v>
      </c>
      <c r="BD1007" s="5" t="str">
        <f>VLOOKUP(Y1007,GFQuimbayo!B:C,2,FALSE)</f>
        <v>HM</v>
      </c>
      <c r="BE1007" s="5" t="str">
        <f>VLOOKUP(BD1007,GFQuimbayo!E:F,2,FALSE)</f>
        <v>Macroalgae feeders</v>
      </c>
      <c r="BF1007" s="2" t="str">
        <f>VLOOKUP(Y1007,Spp!B:L,11,FALSE)</f>
        <v>LC</v>
      </c>
    </row>
    <row r="1008" spans="1:58">
      <c r="A1008" s="2" t="s">
        <v>242</v>
      </c>
      <c r="B1008" s="2" t="s">
        <v>41</v>
      </c>
      <c r="C1008" s="2" t="s">
        <v>220</v>
      </c>
      <c r="D1008" s="2" t="s">
        <v>1444</v>
      </c>
      <c r="E1008" s="2" t="s">
        <v>1486</v>
      </c>
      <c r="F1008" s="2" t="s">
        <v>246</v>
      </c>
      <c r="G1008" s="22" t="s">
        <v>1482</v>
      </c>
      <c r="H1008" s="22">
        <v>1</v>
      </c>
      <c r="I1008" s="9">
        <v>4</v>
      </c>
      <c r="K1008" s="2">
        <v>50</v>
      </c>
      <c r="L1008" s="11">
        <v>42487</v>
      </c>
      <c r="M1008" s="2">
        <v>2016</v>
      </c>
      <c r="N1008" s="2" t="s">
        <v>517</v>
      </c>
      <c r="O1008" s="2" t="s">
        <v>136</v>
      </c>
      <c r="P1008" s="11">
        <v>42498</v>
      </c>
      <c r="Q1008" s="9" t="s">
        <v>248</v>
      </c>
      <c r="S1008" s="22" t="s">
        <v>516</v>
      </c>
      <c r="T1008" s="4" t="s">
        <v>516</v>
      </c>
      <c r="U1008" s="4" t="s">
        <v>516</v>
      </c>
      <c r="V1008" s="4" t="s">
        <v>516</v>
      </c>
      <c r="W1008" s="2">
        <v>10</v>
      </c>
      <c r="X1008" s="2" t="s">
        <v>45</v>
      </c>
      <c r="Y1008" s="6" t="str">
        <f>VLOOKUP(X1008,Spp!A:B,2,FALSE)</f>
        <v>Canthigaster punctatissima</v>
      </c>
      <c r="Z1008" s="7">
        <f t="shared" si="105"/>
        <v>6</v>
      </c>
      <c r="AA1008" s="2">
        <v>6</v>
      </c>
      <c r="AU1008" s="2">
        <f>VLOOKUP(Y1008,Spp!B:C,2,FALSE)</f>
        <v>1.9699999999999999E-2</v>
      </c>
      <c r="AV1008" s="2">
        <f>VLOOKUP(Y1008,Spp!B:D,3,FALSE)</f>
        <v>2.9174000000000002</v>
      </c>
      <c r="AW1008" s="2">
        <f t="shared" si="106"/>
        <v>1.7122519041320323</v>
      </c>
      <c r="AX1008" s="2">
        <f t="shared" si="107"/>
        <v>3.424503808264065E-2</v>
      </c>
      <c r="AY1008" s="2">
        <f t="shared" si="108"/>
        <v>0.3424503808264065</v>
      </c>
      <c r="AZ1008" s="2">
        <f t="shared" si="109"/>
        <v>3.4245038082640649E-4</v>
      </c>
      <c r="BA1008" s="2">
        <f t="shared" si="110"/>
        <v>0.6</v>
      </c>
      <c r="BB1008" s="2">
        <f t="shared" si="111"/>
        <v>0.12</v>
      </c>
      <c r="BC1008" s="2">
        <f>VLOOKUP(Y1008,Spp!B:H,7,FALSE)</f>
        <v>3</v>
      </c>
      <c r="BD1008" s="5" t="str">
        <f>VLOOKUP(Y1008,GFQuimbayo!B:C,2,FALSE)</f>
        <v>IN</v>
      </c>
      <c r="BE1008" s="5" t="str">
        <f>VLOOKUP(BD1008,GFQuimbayo!E:F,2,FALSE)</f>
        <v>Invertebrivores</v>
      </c>
      <c r="BF1008" s="2" t="str">
        <f>VLOOKUP(Y1008,Spp!B:L,11,FALSE)</f>
        <v>LC</v>
      </c>
    </row>
    <row r="1009" spans="1:58">
      <c r="A1009" s="2" t="s">
        <v>242</v>
      </c>
      <c r="B1009" s="2" t="s">
        <v>41</v>
      </c>
      <c r="C1009" s="2" t="s">
        <v>220</v>
      </c>
      <c r="D1009" s="2" t="s">
        <v>1444</v>
      </c>
      <c r="E1009" s="2" t="s">
        <v>1486</v>
      </c>
      <c r="F1009" s="2" t="s">
        <v>246</v>
      </c>
      <c r="G1009" s="22" t="s">
        <v>1482</v>
      </c>
      <c r="H1009" s="22">
        <v>1</v>
      </c>
      <c r="I1009" s="9">
        <v>4</v>
      </c>
      <c r="K1009" s="2">
        <v>50</v>
      </c>
      <c r="L1009" s="11">
        <v>42487</v>
      </c>
      <c r="M1009" s="2">
        <v>2016</v>
      </c>
      <c r="N1009" s="2" t="s">
        <v>517</v>
      </c>
      <c r="O1009" s="2" t="s">
        <v>136</v>
      </c>
      <c r="P1009" s="11">
        <v>42498</v>
      </c>
      <c r="Q1009" s="9" t="s">
        <v>248</v>
      </c>
      <c r="S1009" s="22" t="s">
        <v>516</v>
      </c>
      <c r="T1009" s="4" t="s">
        <v>516</v>
      </c>
      <c r="U1009" s="4" t="s">
        <v>516</v>
      </c>
      <c r="V1009" s="4" t="s">
        <v>516</v>
      </c>
      <c r="W1009" s="2">
        <v>10</v>
      </c>
      <c r="X1009" s="2" t="s">
        <v>64</v>
      </c>
      <c r="Y1009" s="6" t="str">
        <f>VLOOKUP(X1009,Spp!A:B,2,FALSE)</f>
        <v>Johnrandallia nigrirostris</v>
      </c>
      <c r="Z1009" s="7">
        <f t="shared" si="105"/>
        <v>1</v>
      </c>
      <c r="AA1009" s="2">
        <v>1</v>
      </c>
      <c r="AU1009" s="2">
        <f>VLOOKUP(Y1009,Spp!B:C,2,FALSE)</f>
        <v>2.5600000000000001E-2</v>
      </c>
      <c r="AV1009" s="2">
        <f>VLOOKUP(Y1009,Spp!B:D,3,FALSE)</f>
        <v>3.0005999999999999</v>
      </c>
      <c r="AW1009" s="2">
        <f t="shared" si="106"/>
        <v>0.40021997023711614</v>
      </c>
      <c r="AX1009" s="2">
        <f t="shared" si="107"/>
        <v>8.0043994047423236E-3</v>
      </c>
      <c r="AY1009" s="2">
        <f t="shared" si="108"/>
        <v>8.0043994047423239E-2</v>
      </c>
      <c r="AZ1009" s="2">
        <f t="shared" si="109"/>
        <v>8.0043994047423238E-5</v>
      </c>
      <c r="BA1009" s="2">
        <f t="shared" si="110"/>
        <v>0.1</v>
      </c>
      <c r="BB1009" s="2">
        <f t="shared" si="111"/>
        <v>0.02</v>
      </c>
      <c r="BC1009" s="2">
        <f>VLOOKUP(Y1009,Spp!B:H,7,FALSE)</f>
        <v>3</v>
      </c>
      <c r="BD1009" s="5" t="str">
        <f>VLOOKUP(Y1009,GFQuimbayo!B:C,2,FALSE)</f>
        <v>IN</v>
      </c>
      <c r="BE1009" s="5" t="str">
        <f>VLOOKUP(BD1009,GFQuimbayo!E:F,2,FALSE)</f>
        <v>Invertebrivores</v>
      </c>
      <c r="BF1009" s="2" t="str">
        <f>VLOOKUP(Y1009,Spp!B:L,11,FALSE)</f>
        <v>LC</v>
      </c>
    </row>
    <row r="1010" spans="1:58">
      <c r="A1010" s="2" t="s">
        <v>242</v>
      </c>
      <c r="B1010" s="2" t="s">
        <v>41</v>
      </c>
      <c r="C1010" s="2" t="s">
        <v>220</v>
      </c>
      <c r="D1010" s="2" t="s">
        <v>1444</v>
      </c>
      <c r="E1010" s="2" t="s">
        <v>1486</v>
      </c>
      <c r="F1010" s="2" t="s">
        <v>246</v>
      </c>
      <c r="G1010" s="22" t="s">
        <v>1482</v>
      </c>
      <c r="H1010" s="22">
        <v>1</v>
      </c>
      <c r="I1010" s="9">
        <v>4</v>
      </c>
      <c r="K1010" s="2">
        <v>50</v>
      </c>
      <c r="L1010" s="11">
        <v>42487</v>
      </c>
      <c r="M1010" s="2">
        <v>2016</v>
      </c>
      <c r="N1010" s="2" t="s">
        <v>517</v>
      </c>
      <c r="O1010" s="2" t="s">
        <v>136</v>
      </c>
      <c r="P1010" s="11">
        <v>42498</v>
      </c>
      <c r="Q1010" s="9" t="s">
        <v>248</v>
      </c>
      <c r="S1010" s="22" t="s">
        <v>516</v>
      </c>
      <c r="T1010" s="4" t="s">
        <v>516</v>
      </c>
      <c r="U1010" s="4" t="s">
        <v>516</v>
      </c>
      <c r="V1010" s="4" t="s">
        <v>516</v>
      </c>
      <c r="W1010" s="2">
        <v>10</v>
      </c>
      <c r="X1010" s="2" t="s">
        <v>99</v>
      </c>
      <c r="Y1010" s="6" t="str">
        <f>VLOOKUP(X1010,Spp!A:B,2,FALSE)</f>
        <v>Abudefduf troschelii</v>
      </c>
      <c r="Z1010" s="7">
        <f t="shared" si="105"/>
        <v>24</v>
      </c>
      <c r="AA1010" s="2">
        <v>24</v>
      </c>
      <c r="AU1010" s="2">
        <f>VLOOKUP(Y1010,Spp!B:C,2,FALSE)</f>
        <v>1.6E-2</v>
      </c>
      <c r="AV1010" s="2">
        <f>VLOOKUP(Y1010,Spp!B:D,3,FALSE)</f>
        <v>3.0516000000000001</v>
      </c>
      <c r="AW1010" s="2">
        <f t="shared" si="106"/>
        <v>6.2904969313923935</v>
      </c>
      <c r="AX1010" s="2">
        <f t="shared" si="107"/>
        <v>0.12580993862784787</v>
      </c>
      <c r="AY1010" s="2">
        <f t="shared" si="108"/>
        <v>1.2580993862784786</v>
      </c>
      <c r="AZ1010" s="2">
        <f t="shared" si="109"/>
        <v>1.2580993862784785E-3</v>
      </c>
      <c r="BA1010" s="2">
        <f t="shared" si="110"/>
        <v>2.4</v>
      </c>
      <c r="BB1010" s="2">
        <f t="shared" si="111"/>
        <v>0.48</v>
      </c>
      <c r="BC1010" s="2">
        <f>VLOOKUP(Y1010,Spp!B:H,7,FALSE)</f>
        <v>3</v>
      </c>
      <c r="BD1010" s="5" t="str">
        <f>VLOOKUP(Y1010,GFQuimbayo!B:C,2,FALSE)</f>
        <v>PK</v>
      </c>
      <c r="BE1010" s="5" t="str">
        <f>VLOOKUP(BD1010,GFQuimbayo!E:F,2,FALSE)</f>
        <v>Planktivores</v>
      </c>
      <c r="BF1010" s="2" t="str">
        <f>VLOOKUP(Y1010,Spp!B:L,11,FALSE)</f>
        <v>LC</v>
      </c>
    </row>
    <row r="1011" spans="1:58">
      <c r="A1011" s="2" t="s">
        <v>242</v>
      </c>
      <c r="B1011" s="2" t="s">
        <v>41</v>
      </c>
      <c r="C1011" s="2" t="s">
        <v>220</v>
      </c>
      <c r="D1011" s="2" t="s">
        <v>1444</v>
      </c>
      <c r="E1011" s="2" t="s">
        <v>1486</v>
      </c>
      <c r="F1011" s="2" t="s">
        <v>246</v>
      </c>
      <c r="G1011" s="22" t="s">
        <v>1482</v>
      </c>
      <c r="H1011" s="22">
        <v>1</v>
      </c>
      <c r="I1011" s="9">
        <v>4</v>
      </c>
      <c r="K1011" s="2">
        <v>50</v>
      </c>
      <c r="L1011" s="11">
        <v>42487</v>
      </c>
      <c r="M1011" s="2">
        <v>2016</v>
      </c>
      <c r="N1011" s="2" t="s">
        <v>517</v>
      </c>
      <c r="O1011" s="2" t="s">
        <v>136</v>
      </c>
      <c r="P1011" s="11">
        <v>42498</v>
      </c>
      <c r="Q1011" s="9" t="s">
        <v>248</v>
      </c>
      <c r="S1011" s="22" t="s">
        <v>516</v>
      </c>
      <c r="T1011" s="4" t="s">
        <v>516</v>
      </c>
      <c r="U1011" s="4" t="s">
        <v>516</v>
      </c>
      <c r="V1011" s="4" t="s">
        <v>516</v>
      </c>
      <c r="W1011" s="2">
        <v>10</v>
      </c>
      <c r="X1011" s="2" t="s">
        <v>256</v>
      </c>
      <c r="Y1011" s="6" t="str">
        <f>VLOOKUP(X1011,Spp!A:B,2,FALSE)</f>
        <v>Fistularia commersonii</v>
      </c>
      <c r="Z1011" s="7">
        <f t="shared" si="105"/>
        <v>2</v>
      </c>
      <c r="AB1011" s="2">
        <v>2</v>
      </c>
      <c r="AU1011" s="2">
        <f>VLOOKUP(Y1011,Spp!B:C,2,FALSE)</f>
        <v>5.9999999999999995E-4</v>
      </c>
      <c r="AV1011" s="2">
        <f>VLOOKUP(Y1011,Spp!B:D,3,FALSE)</f>
        <v>3</v>
      </c>
      <c r="AW1011" s="2">
        <f t="shared" si="106"/>
        <v>0.50624999999999998</v>
      </c>
      <c r="AX1011" s="2">
        <f t="shared" si="107"/>
        <v>1.0125E-2</v>
      </c>
      <c r="AY1011" s="2">
        <f t="shared" si="108"/>
        <v>0.10125000000000001</v>
      </c>
      <c r="AZ1011" s="2">
        <f t="shared" si="109"/>
        <v>1.0125000000000001E-4</v>
      </c>
      <c r="BA1011" s="2">
        <f t="shared" si="110"/>
        <v>0.2</v>
      </c>
      <c r="BB1011" s="2">
        <f t="shared" si="111"/>
        <v>0.04</v>
      </c>
      <c r="BC1011" s="2">
        <f>VLOOKUP(Y1011,Spp!B:H,7,FALSE)</f>
        <v>4.3</v>
      </c>
      <c r="BD1011" s="5" t="str">
        <f>VLOOKUP(Y1011,GFQuimbayo!B:C,2,FALSE)</f>
        <v>PS</v>
      </c>
      <c r="BE1011" s="5" t="str">
        <f>VLOOKUP(BD1011,GFQuimbayo!E:F,2,FALSE)</f>
        <v>Piscivores</v>
      </c>
      <c r="BF1011" s="2" t="str">
        <f>VLOOKUP(Y1011,Spp!B:L,11,FALSE)</f>
        <v>NE</v>
      </c>
    </row>
    <row r="1012" spans="1:58">
      <c r="A1012" s="2" t="s">
        <v>242</v>
      </c>
      <c r="B1012" s="2" t="s">
        <v>41</v>
      </c>
      <c r="C1012" s="2" t="s">
        <v>220</v>
      </c>
      <c r="D1012" s="2" t="s">
        <v>1444</v>
      </c>
      <c r="E1012" s="2" t="s">
        <v>1486</v>
      </c>
      <c r="F1012" s="2" t="s">
        <v>246</v>
      </c>
      <c r="G1012" s="22" t="s">
        <v>1482</v>
      </c>
      <c r="H1012" s="22">
        <v>1</v>
      </c>
      <c r="I1012" s="9">
        <v>4</v>
      </c>
      <c r="K1012" s="2">
        <v>50</v>
      </c>
      <c r="L1012" s="11">
        <v>42487</v>
      </c>
      <c r="M1012" s="2">
        <v>2016</v>
      </c>
      <c r="N1012" s="2" t="s">
        <v>517</v>
      </c>
      <c r="O1012" s="2" t="s">
        <v>136</v>
      </c>
      <c r="P1012" s="11">
        <v>42498</v>
      </c>
      <c r="Q1012" s="9" t="s">
        <v>248</v>
      </c>
      <c r="S1012" s="22" t="s">
        <v>516</v>
      </c>
      <c r="T1012" s="4" t="s">
        <v>516</v>
      </c>
      <c r="U1012" s="4" t="s">
        <v>516</v>
      </c>
      <c r="V1012" s="4" t="s">
        <v>516</v>
      </c>
      <c r="W1012" s="2">
        <v>10</v>
      </c>
      <c r="X1012" s="2" t="s">
        <v>87</v>
      </c>
      <c r="Y1012" s="6" t="str">
        <f>VLOOKUP(X1012,Spp!A:B,2,FALSE)</f>
        <v>Stegastes acapulcoensis</v>
      </c>
      <c r="Z1012" s="7">
        <f t="shared" si="105"/>
        <v>7</v>
      </c>
      <c r="AA1012" s="2">
        <v>7</v>
      </c>
      <c r="AU1012" s="2">
        <f>VLOOKUP(Y1012,Spp!B:C,2,FALSE)</f>
        <v>3.49E-2</v>
      </c>
      <c r="AV1012" s="2">
        <f>VLOOKUP(Y1012,Spp!B:D,3,FALSE)</f>
        <v>2.9108999999999998</v>
      </c>
      <c r="AW1012" s="2">
        <f t="shared" si="106"/>
        <v>3.517928741445854</v>
      </c>
      <c r="AX1012" s="2">
        <f t="shared" si="107"/>
        <v>7.0358574828917081E-2</v>
      </c>
      <c r="AY1012" s="2">
        <f t="shared" si="108"/>
        <v>0.70358574828917075</v>
      </c>
      <c r="AZ1012" s="2">
        <f t="shared" si="109"/>
        <v>7.0358574828917071E-4</v>
      </c>
      <c r="BA1012" s="2">
        <f t="shared" si="110"/>
        <v>0.7</v>
      </c>
      <c r="BB1012" s="2">
        <f t="shared" si="111"/>
        <v>0.14000000000000001</v>
      </c>
      <c r="BC1012" s="2">
        <f>VLOOKUP(Y1012,Spp!B:H,7,FALSE)</f>
        <v>2</v>
      </c>
      <c r="BD1012" s="5" t="str">
        <f>VLOOKUP(Y1012,GFQuimbayo!B:C,2,FALSE)</f>
        <v>HD</v>
      </c>
      <c r="BE1012" s="5" t="str">
        <f>VLOOKUP(BD1012,GFQuimbayo!E:F,2,FALSE)</f>
        <v>Detritivores</v>
      </c>
      <c r="BF1012" s="2" t="str">
        <f>VLOOKUP(Y1012,Spp!B:L,11,FALSE)</f>
        <v>LC</v>
      </c>
    </row>
    <row r="1013" spans="1:58">
      <c r="A1013" s="2" t="s">
        <v>242</v>
      </c>
      <c r="B1013" s="2" t="s">
        <v>41</v>
      </c>
      <c r="C1013" s="2" t="s">
        <v>220</v>
      </c>
      <c r="D1013" s="2" t="s">
        <v>1444</v>
      </c>
      <c r="E1013" s="2" t="s">
        <v>1486</v>
      </c>
      <c r="F1013" s="2" t="s">
        <v>246</v>
      </c>
      <c r="G1013" s="22" t="s">
        <v>1482</v>
      </c>
      <c r="H1013" s="22">
        <v>1</v>
      </c>
      <c r="I1013" s="9">
        <v>4</v>
      </c>
      <c r="K1013" s="2">
        <v>50</v>
      </c>
      <c r="L1013" s="11">
        <v>42487</v>
      </c>
      <c r="M1013" s="2">
        <v>2016</v>
      </c>
      <c r="N1013" s="2" t="s">
        <v>517</v>
      </c>
      <c r="O1013" s="2" t="s">
        <v>136</v>
      </c>
      <c r="P1013" s="11">
        <v>42498</v>
      </c>
      <c r="Q1013" s="9" t="s">
        <v>248</v>
      </c>
      <c r="S1013" s="22" t="s">
        <v>516</v>
      </c>
      <c r="T1013" s="4" t="s">
        <v>516</v>
      </c>
      <c r="U1013" s="4" t="s">
        <v>516</v>
      </c>
      <c r="V1013" s="4" t="s">
        <v>516</v>
      </c>
      <c r="W1013" s="2">
        <v>10</v>
      </c>
      <c r="X1013" s="2" t="s">
        <v>80</v>
      </c>
      <c r="Y1013" s="6" t="str">
        <f>VLOOKUP(X1013,Spp!A:B,2,FALSE)</f>
        <v>Sufflamen verres</v>
      </c>
      <c r="Z1013" s="7">
        <f t="shared" si="105"/>
        <v>1</v>
      </c>
      <c r="AA1013" s="2">
        <v>1</v>
      </c>
      <c r="AU1013" s="2">
        <f>VLOOKUP(Y1013,Spp!B:C,2,FALSE)</f>
        <v>2.4899999999999999E-2</v>
      </c>
      <c r="AV1013" s="2">
        <f>VLOOKUP(Y1013,Spp!B:D,3,FALSE)</f>
        <v>3.0129999999999999</v>
      </c>
      <c r="AW1013" s="2">
        <f t="shared" si="106"/>
        <v>0.39372463877592284</v>
      </c>
      <c r="AX1013" s="2">
        <f t="shared" si="107"/>
        <v>7.874492775518457E-3</v>
      </c>
      <c r="AY1013" s="2">
        <f t="shared" si="108"/>
        <v>7.8744927755184574E-2</v>
      </c>
      <c r="AZ1013" s="2">
        <f t="shared" si="109"/>
        <v>7.874492775518457E-5</v>
      </c>
      <c r="BA1013" s="2">
        <f t="shared" si="110"/>
        <v>0.1</v>
      </c>
      <c r="BB1013" s="2">
        <f t="shared" si="111"/>
        <v>0.02</v>
      </c>
      <c r="BC1013" s="2">
        <f>VLOOKUP(Y1013,Spp!B:H,7,FALSE)</f>
        <v>3.3</v>
      </c>
      <c r="BD1013" s="5" t="str">
        <f>VLOOKUP(Y1013,GFQuimbayo!B:C,2,FALSE)</f>
        <v>IN</v>
      </c>
      <c r="BE1013" s="5" t="str">
        <f>VLOOKUP(BD1013,GFQuimbayo!E:F,2,FALSE)</f>
        <v>Invertebrivores</v>
      </c>
      <c r="BF1013" s="2" t="str">
        <f>VLOOKUP(Y1013,Spp!B:L,11,FALSE)</f>
        <v>LC</v>
      </c>
    </row>
    <row r="1014" spans="1:58">
      <c r="A1014" s="2" t="s">
        <v>242</v>
      </c>
      <c r="B1014" s="2" t="s">
        <v>41</v>
      </c>
      <c r="C1014" s="2" t="s">
        <v>220</v>
      </c>
      <c r="D1014" s="2" t="s">
        <v>1444</v>
      </c>
      <c r="E1014" s="2" t="s">
        <v>1486</v>
      </c>
      <c r="F1014" s="2" t="s">
        <v>246</v>
      </c>
      <c r="G1014" s="22" t="s">
        <v>1482</v>
      </c>
      <c r="H1014" s="22">
        <v>2</v>
      </c>
      <c r="I1014" s="9">
        <v>5</v>
      </c>
      <c r="K1014" s="2">
        <v>50</v>
      </c>
      <c r="L1014" s="11">
        <v>42487</v>
      </c>
      <c r="M1014" s="2">
        <v>2016</v>
      </c>
      <c r="N1014" s="2" t="s">
        <v>517</v>
      </c>
      <c r="O1014" s="2" t="s">
        <v>136</v>
      </c>
      <c r="P1014" s="11">
        <v>42498</v>
      </c>
      <c r="Q1014" s="9" t="s">
        <v>248</v>
      </c>
      <c r="S1014" s="22" t="s">
        <v>516</v>
      </c>
      <c r="T1014" s="4" t="s">
        <v>516</v>
      </c>
      <c r="U1014" s="4" t="s">
        <v>516</v>
      </c>
      <c r="V1014" s="4" t="s">
        <v>516</v>
      </c>
      <c r="W1014" s="2">
        <v>10</v>
      </c>
      <c r="X1014" s="2" t="s">
        <v>266</v>
      </c>
      <c r="Y1014" s="6" t="str">
        <f>VLOOKUP(X1014,Spp!A:B,2,FALSE)</f>
        <v>Halichoeres dispilus</v>
      </c>
      <c r="Z1014" s="7">
        <f t="shared" si="105"/>
        <v>1</v>
      </c>
      <c r="AD1014" s="2">
        <v>1</v>
      </c>
      <c r="AU1014" s="2">
        <f>VLOOKUP(Y1014,Spp!B:C,2,FALSE)</f>
        <v>1.26E-2</v>
      </c>
      <c r="AV1014" s="2">
        <f>VLOOKUP(Y1014,Spp!B:D,3,FALSE)</f>
        <v>3.0672999999999999</v>
      </c>
      <c r="AW1014" s="2">
        <f t="shared" si="106"/>
        <v>81.873084400799542</v>
      </c>
      <c r="AX1014" s="2">
        <f t="shared" si="107"/>
        <v>1.6374616880159909</v>
      </c>
      <c r="AY1014" s="2">
        <f t="shared" si="108"/>
        <v>16.374616880159909</v>
      </c>
      <c r="AZ1014" s="2">
        <f t="shared" si="109"/>
        <v>1.6374616880159908E-2</v>
      </c>
      <c r="BA1014" s="2">
        <f t="shared" si="110"/>
        <v>0.1</v>
      </c>
      <c r="BB1014" s="2">
        <f t="shared" si="111"/>
        <v>0.02</v>
      </c>
      <c r="BC1014" s="2">
        <f>VLOOKUP(Y1014,Spp!B:H,7,FALSE)</f>
        <v>3.9</v>
      </c>
      <c r="BD1014" s="5" t="str">
        <f>VLOOKUP(Y1014,GFQuimbayo!B:C,2,FALSE)</f>
        <v>IN</v>
      </c>
      <c r="BE1014" s="5" t="str">
        <f>VLOOKUP(BD1014,GFQuimbayo!E:F,2,FALSE)</f>
        <v>Invertebrivores</v>
      </c>
      <c r="BF1014" s="2" t="str">
        <f>VLOOKUP(Y1014,Spp!B:L,11,FALSE)</f>
        <v>LC</v>
      </c>
    </row>
    <row r="1015" spans="1:58">
      <c r="A1015" s="2" t="s">
        <v>242</v>
      </c>
      <c r="B1015" s="2" t="s">
        <v>41</v>
      </c>
      <c r="C1015" s="2" t="s">
        <v>220</v>
      </c>
      <c r="D1015" s="2" t="s">
        <v>1444</v>
      </c>
      <c r="E1015" s="2" t="s">
        <v>1486</v>
      </c>
      <c r="F1015" s="2" t="s">
        <v>246</v>
      </c>
      <c r="G1015" s="22" t="s">
        <v>1482</v>
      </c>
      <c r="H1015" s="22">
        <v>2</v>
      </c>
      <c r="I1015" s="9">
        <v>5</v>
      </c>
      <c r="K1015" s="2">
        <v>50</v>
      </c>
      <c r="L1015" s="11">
        <v>42487</v>
      </c>
      <c r="M1015" s="2">
        <v>2016</v>
      </c>
      <c r="N1015" s="2" t="s">
        <v>517</v>
      </c>
      <c r="O1015" s="2" t="s">
        <v>136</v>
      </c>
      <c r="P1015" s="11">
        <v>42498</v>
      </c>
      <c r="Q1015" s="9" t="s">
        <v>248</v>
      </c>
      <c r="S1015" s="22" t="s">
        <v>516</v>
      </c>
      <c r="T1015" s="4" t="s">
        <v>516</v>
      </c>
      <c r="U1015" s="4" t="s">
        <v>516</v>
      </c>
      <c r="V1015" s="4" t="s">
        <v>516</v>
      </c>
      <c r="W1015" s="2">
        <v>10</v>
      </c>
      <c r="X1015" s="2" t="s">
        <v>107</v>
      </c>
      <c r="Y1015" s="6" t="str">
        <f>VLOOKUP(X1015,Spp!A:B,2,FALSE)</f>
        <v>Thalassoma lucasanum</v>
      </c>
      <c r="Z1015" s="7">
        <f t="shared" si="105"/>
        <v>3</v>
      </c>
      <c r="AA1015" s="2">
        <v>2</v>
      </c>
      <c r="AB1015" s="2">
        <v>1</v>
      </c>
      <c r="AU1015" s="2">
        <f>VLOOKUP(Y1015,Spp!B:C,2,FALSE)</f>
        <v>1.261E-2</v>
      </c>
      <c r="AV1015" s="2">
        <f>VLOOKUP(Y1015,Spp!B:D,3,FALSE)</f>
        <v>2.8782999999999999</v>
      </c>
      <c r="AW1015" s="2">
        <f t="shared" si="106"/>
        <v>4.5154572117485028</v>
      </c>
      <c r="AX1015" s="2">
        <f t="shared" si="107"/>
        <v>9.0309144234970051E-2</v>
      </c>
      <c r="AY1015" s="2">
        <f t="shared" si="108"/>
        <v>0.90309144234970051</v>
      </c>
      <c r="AZ1015" s="2">
        <f t="shared" si="109"/>
        <v>9.0309144234970056E-4</v>
      </c>
      <c r="BA1015" s="2">
        <f t="shared" si="110"/>
        <v>0.3</v>
      </c>
      <c r="BB1015" s="2">
        <f t="shared" si="111"/>
        <v>0.06</v>
      </c>
      <c r="BC1015" s="2">
        <f>VLOOKUP(Y1015,Spp!B:H,7,FALSE)</f>
        <v>3.5</v>
      </c>
      <c r="BD1015" s="5" t="str">
        <f>VLOOKUP(Y1015,GFQuimbayo!B:C,2,FALSE)</f>
        <v>IN</v>
      </c>
      <c r="BE1015" s="5" t="str">
        <f>VLOOKUP(BD1015,GFQuimbayo!E:F,2,FALSE)</f>
        <v>Invertebrivores</v>
      </c>
      <c r="BF1015" s="2" t="str">
        <f>VLOOKUP(Y1015,Spp!B:L,11,FALSE)</f>
        <v>LC</v>
      </c>
    </row>
    <row r="1016" spans="1:58">
      <c r="A1016" s="2" t="s">
        <v>242</v>
      </c>
      <c r="B1016" s="2" t="s">
        <v>41</v>
      </c>
      <c r="C1016" s="2" t="s">
        <v>220</v>
      </c>
      <c r="D1016" s="2" t="s">
        <v>1444</v>
      </c>
      <c r="E1016" s="2" t="s">
        <v>1486</v>
      </c>
      <c r="F1016" s="2" t="s">
        <v>246</v>
      </c>
      <c r="G1016" s="22" t="s">
        <v>1482</v>
      </c>
      <c r="H1016" s="22">
        <v>2</v>
      </c>
      <c r="I1016" s="9">
        <v>5</v>
      </c>
      <c r="K1016" s="2">
        <v>50</v>
      </c>
      <c r="L1016" s="11">
        <v>42487</v>
      </c>
      <c r="M1016" s="2">
        <v>2016</v>
      </c>
      <c r="N1016" s="2" t="s">
        <v>517</v>
      </c>
      <c r="O1016" s="2" t="s">
        <v>136</v>
      </c>
      <c r="P1016" s="11">
        <v>42498</v>
      </c>
      <c r="Q1016" s="9" t="s">
        <v>248</v>
      </c>
      <c r="S1016" s="22" t="s">
        <v>516</v>
      </c>
      <c r="T1016" s="4" t="s">
        <v>516</v>
      </c>
      <c r="U1016" s="4" t="s">
        <v>516</v>
      </c>
      <c r="V1016" s="4" t="s">
        <v>516</v>
      </c>
      <c r="W1016" s="2">
        <v>10</v>
      </c>
      <c r="X1016" s="2" t="s">
        <v>125</v>
      </c>
      <c r="Y1016" s="6" t="str">
        <f>VLOOKUP(X1016,Spp!A:B,2,FALSE)</f>
        <v>Diodon holocanthus</v>
      </c>
      <c r="Z1016" s="7">
        <f t="shared" si="105"/>
        <v>10</v>
      </c>
      <c r="AA1016" s="2">
        <v>10</v>
      </c>
      <c r="AU1016" s="2">
        <f>VLOOKUP(Y1016,Spp!B:C,2,FALSE)</f>
        <v>2.1899999999999999E-2</v>
      </c>
      <c r="AV1016" s="2">
        <f>VLOOKUP(Y1016,Spp!B:D,3,FALSE)</f>
        <v>3</v>
      </c>
      <c r="AW1016" s="2">
        <f t="shared" si="106"/>
        <v>3.421875</v>
      </c>
      <c r="AX1016" s="2">
        <f t="shared" si="107"/>
        <v>6.8437499999999998E-2</v>
      </c>
      <c r="AY1016" s="2">
        <f t="shared" si="108"/>
        <v>0.68437499999999996</v>
      </c>
      <c r="AZ1016" s="2">
        <f t="shared" si="109"/>
        <v>6.8437499999999998E-4</v>
      </c>
      <c r="BA1016" s="2">
        <f t="shared" si="110"/>
        <v>1</v>
      </c>
      <c r="BB1016" s="2">
        <f t="shared" si="111"/>
        <v>0.2</v>
      </c>
      <c r="BC1016" s="2">
        <f>VLOOKUP(Y1016,Spp!B:H,7,FALSE)</f>
        <v>3.3</v>
      </c>
      <c r="BD1016" s="5" t="str">
        <f>VLOOKUP(Y1016,GFQuimbayo!B:C,2,FALSE)</f>
        <v>IN</v>
      </c>
      <c r="BE1016" s="5" t="str">
        <f>VLOOKUP(BD1016,GFQuimbayo!E:F,2,FALSE)</f>
        <v>Invertebrivores</v>
      </c>
      <c r="BF1016" s="2" t="str">
        <f>VLOOKUP(Y1016,Spp!B:L,11,FALSE)</f>
        <v>NE</v>
      </c>
    </row>
    <row r="1017" spans="1:58">
      <c r="A1017" s="2" t="s">
        <v>242</v>
      </c>
      <c r="B1017" s="2" t="s">
        <v>41</v>
      </c>
      <c r="C1017" s="2" t="s">
        <v>220</v>
      </c>
      <c r="D1017" s="2" t="s">
        <v>1444</v>
      </c>
      <c r="E1017" s="2" t="s">
        <v>1486</v>
      </c>
      <c r="F1017" s="2" t="s">
        <v>246</v>
      </c>
      <c r="G1017" s="22" t="s">
        <v>1482</v>
      </c>
      <c r="H1017" s="22">
        <v>2</v>
      </c>
      <c r="I1017" s="9">
        <v>5</v>
      </c>
      <c r="K1017" s="2">
        <v>50</v>
      </c>
      <c r="L1017" s="11">
        <v>42487</v>
      </c>
      <c r="M1017" s="2">
        <v>2016</v>
      </c>
      <c r="N1017" s="2" t="s">
        <v>517</v>
      </c>
      <c r="O1017" s="2" t="s">
        <v>136</v>
      </c>
      <c r="P1017" s="11">
        <v>42498</v>
      </c>
      <c r="Q1017" s="9" t="s">
        <v>248</v>
      </c>
      <c r="S1017" s="22" t="s">
        <v>516</v>
      </c>
      <c r="T1017" s="4" t="s">
        <v>516</v>
      </c>
      <c r="U1017" s="4" t="s">
        <v>516</v>
      </c>
      <c r="V1017" s="4" t="s">
        <v>516</v>
      </c>
      <c r="W1017" s="2">
        <v>10</v>
      </c>
      <c r="X1017" s="2" t="s">
        <v>57</v>
      </c>
      <c r="Y1017" s="6" t="str">
        <f>VLOOKUP(X1017,Spp!A:B,2,FALSE)</f>
        <v>Serranus psittacinus</v>
      </c>
      <c r="Z1017" s="7">
        <f t="shared" si="105"/>
        <v>2</v>
      </c>
      <c r="AA1017" s="2">
        <v>2</v>
      </c>
      <c r="AU1017" s="2">
        <f>VLOOKUP(Y1017,Spp!B:C,2,FALSE)</f>
        <v>1.9300000000000001E-2</v>
      </c>
      <c r="AV1017" s="2">
        <f>VLOOKUP(Y1017,Spp!B:D,3,FALSE)</f>
        <v>2.8511000000000002</v>
      </c>
      <c r="AW1017" s="2">
        <f t="shared" si="106"/>
        <v>0.52620390100394643</v>
      </c>
      <c r="AX1017" s="2">
        <f t="shared" si="107"/>
        <v>1.0524078020078929E-2</v>
      </c>
      <c r="AY1017" s="2">
        <f t="shared" si="108"/>
        <v>0.10524078020078929</v>
      </c>
      <c r="AZ1017" s="2">
        <f t="shared" si="109"/>
        <v>1.052407802007893E-4</v>
      </c>
      <c r="BA1017" s="2">
        <f t="shared" si="110"/>
        <v>0.2</v>
      </c>
      <c r="BB1017" s="2">
        <f t="shared" si="111"/>
        <v>0.04</v>
      </c>
      <c r="BC1017" s="2">
        <f>VLOOKUP(Y1017,Spp!B:H,7,FALSE)</f>
        <v>3.6</v>
      </c>
      <c r="BD1017" s="5" t="str">
        <f>VLOOKUP(Y1017,GFQuimbayo!B:C,2,FALSE)</f>
        <v>PS</v>
      </c>
      <c r="BE1017" s="5" t="str">
        <f>VLOOKUP(BD1017,GFQuimbayo!E:F,2,FALSE)</f>
        <v>Piscivores</v>
      </c>
      <c r="BF1017" s="2" t="str">
        <f>VLOOKUP(Y1017,Spp!B:L,11,FALSE)</f>
        <v>LC</v>
      </c>
    </row>
    <row r="1018" spans="1:58">
      <c r="A1018" s="2" t="s">
        <v>242</v>
      </c>
      <c r="B1018" s="2" t="s">
        <v>41</v>
      </c>
      <c r="C1018" s="2" t="s">
        <v>220</v>
      </c>
      <c r="D1018" s="2" t="s">
        <v>1444</v>
      </c>
      <c r="E1018" s="2" t="s">
        <v>1486</v>
      </c>
      <c r="F1018" s="2" t="s">
        <v>246</v>
      </c>
      <c r="G1018" s="22" t="s">
        <v>1482</v>
      </c>
      <c r="H1018" s="22">
        <v>2</v>
      </c>
      <c r="I1018" s="9">
        <v>5</v>
      </c>
      <c r="K1018" s="2">
        <v>50</v>
      </c>
      <c r="L1018" s="11">
        <v>42487</v>
      </c>
      <c r="M1018" s="2">
        <v>2016</v>
      </c>
      <c r="N1018" s="2" t="s">
        <v>517</v>
      </c>
      <c r="O1018" s="2" t="s">
        <v>136</v>
      </c>
      <c r="P1018" s="11">
        <v>42498</v>
      </c>
      <c r="Q1018" s="9" t="s">
        <v>248</v>
      </c>
      <c r="S1018" s="22" t="s">
        <v>516</v>
      </c>
      <c r="T1018" s="4" t="s">
        <v>516</v>
      </c>
      <c r="U1018" s="4" t="s">
        <v>516</v>
      </c>
      <c r="V1018" s="4" t="s">
        <v>516</v>
      </c>
      <c r="W1018" s="2">
        <v>10</v>
      </c>
      <c r="X1018" s="2" t="s">
        <v>80</v>
      </c>
      <c r="Y1018" s="6" t="str">
        <f>VLOOKUP(X1018,Spp!A:B,2,FALSE)</f>
        <v>Sufflamen verres</v>
      </c>
      <c r="Z1018" s="7">
        <f t="shared" si="105"/>
        <v>3</v>
      </c>
      <c r="AA1018" s="2">
        <v>2</v>
      </c>
      <c r="AB1018" s="2">
        <v>1</v>
      </c>
      <c r="AU1018" s="2">
        <f>VLOOKUP(Y1018,Spp!B:C,2,FALSE)</f>
        <v>2.4899999999999999E-2</v>
      </c>
      <c r="AV1018" s="2">
        <f>VLOOKUP(Y1018,Spp!B:D,3,FALSE)</f>
        <v>3.0129999999999999</v>
      </c>
      <c r="AW1018" s="2">
        <f t="shared" si="106"/>
        <v>11.570929190848222</v>
      </c>
      <c r="AX1018" s="2">
        <f t="shared" si="107"/>
        <v>0.23141858381696445</v>
      </c>
      <c r="AY1018" s="2">
        <f t="shared" si="108"/>
        <v>2.3141858381696445</v>
      </c>
      <c r="AZ1018" s="2">
        <f t="shared" si="109"/>
        <v>2.3141858381696447E-3</v>
      </c>
      <c r="BA1018" s="2">
        <f t="shared" si="110"/>
        <v>0.3</v>
      </c>
      <c r="BB1018" s="2">
        <f t="shared" si="111"/>
        <v>0.06</v>
      </c>
      <c r="BC1018" s="2">
        <f>VLOOKUP(Y1018,Spp!B:H,7,FALSE)</f>
        <v>3.3</v>
      </c>
      <c r="BD1018" s="5" t="str">
        <f>VLOOKUP(Y1018,GFQuimbayo!B:C,2,FALSE)</f>
        <v>IN</v>
      </c>
      <c r="BE1018" s="5" t="str">
        <f>VLOOKUP(BD1018,GFQuimbayo!E:F,2,FALSE)</f>
        <v>Invertebrivores</v>
      </c>
      <c r="BF1018" s="2" t="str">
        <f>VLOOKUP(Y1018,Spp!B:L,11,FALSE)</f>
        <v>LC</v>
      </c>
    </row>
    <row r="1019" spans="1:58">
      <c r="A1019" s="2" t="s">
        <v>242</v>
      </c>
      <c r="B1019" s="2" t="s">
        <v>41</v>
      </c>
      <c r="C1019" s="2" t="s">
        <v>220</v>
      </c>
      <c r="D1019" s="2" t="s">
        <v>1444</v>
      </c>
      <c r="E1019" s="2" t="s">
        <v>1486</v>
      </c>
      <c r="F1019" s="2" t="s">
        <v>246</v>
      </c>
      <c r="G1019" s="22" t="s">
        <v>1482</v>
      </c>
      <c r="H1019" s="22">
        <v>2</v>
      </c>
      <c r="I1019" s="9">
        <v>5</v>
      </c>
      <c r="K1019" s="2">
        <v>50</v>
      </c>
      <c r="L1019" s="11">
        <v>42487</v>
      </c>
      <c r="M1019" s="2">
        <v>2016</v>
      </c>
      <c r="N1019" s="2" t="s">
        <v>517</v>
      </c>
      <c r="O1019" s="2" t="s">
        <v>136</v>
      </c>
      <c r="P1019" s="11">
        <v>42498</v>
      </c>
      <c r="Q1019" s="9" t="s">
        <v>248</v>
      </c>
      <c r="S1019" s="22" t="s">
        <v>516</v>
      </c>
      <c r="T1019" s="4" t="s">
        <v>516</v>
      </c>
      <c r="U1019" s="4" t="s">
        <v>516</v>
      </c>
      <c r="V1019" s="4" t="s">
        <v>516</v>
      </c>
      <c r="W1019" s="2">
        <v>10</v>
      </c>
      <c r="X1019" s="2" t="s">
        <v>72</v>
      </c>
      <c r="Y1019" s="6" t="str">
        <f>VLOOKUP(X1019,Spp!A:B,2,FALSE)</f>
        <v>Scarus ghobban</v>
      </c>
      <c r="Z1019" s="7">
        <f t="shared" si="105"/>
        <v>3</v>
      </c>
      <c r="AA1019" s="2">
        <v>3</v>
      </c>
      <c r="AU1019" s="2">
        <f>VLOOKUP(Y1019,Spp!B:C,2,FALSE)</f>
        <v>2.3300000000000001E-2</v>
      </c>
      <c r="AV1019" s="2">
        <f>VLOOKUP(Y1019,Spp!B:D,3,FALSE)</f>
        <v>2.919</v>
      </c>
      <c r="AW1019" s="2">
        <f t="shared" si="106"/>
        <v>1.0140609548213275</v>
      </c>
      <c r="AX1019" s="2">
        <f t="shared" si="107"/>
        <v>2.028121909642655E-2</v>
      </c>
      <c r="AY1019" s="2">
        <f t="shared" si="108"/>
        <v>0.2028121909642655</v>
      </c>
      <c r="AZ1019" s="2">
        <f t="shared" si="109"/>
        <v>2.028121909642655E-4</v>
      </c>
      <c r="BA1019" s="2">
        <f t="shared" si="110"/>
        <v>0.3</v>
      </c>
      <c r="BB1019" s="2">
        <f t="shared" si="111"/>
        <v>0.06</v>
      </c>
      <c r="BC1019" s="2">
        <f>VLOOKUP(Y1019,Spp!B:H,7,FALSE)</f>
        <v>2</v>
      </c>
      <c r="BD1019" s="5" t="str">
        <f>VLOOKUP(Y1019,GFQuimbayo!B:C,2,FALSE)</f>
        <v>HM</v>
      </c>
      <c r="BE1019" s="5" t="str">
        <f>VLOOKUP(BD1019,GFQuimbayo!E:F,2,FALSE)</f>
        <v>Macroalgae feeders</v>
      </c>
      <c r="BF1019" s="2" t="str">
        <f>VLOOKUP(Y1019,Spp!B:L,11,FALSE)</f>
        <v>LC</v>
      </c>
    </row>
    <row r="1020" spans="1:58">
      <c r="A1020" s="2" t="s">
        <v>242</v>
      </c>
      <c r="B1020" s="2" t="s">
        <v>41</v>
      </c>
      <c r="C1020" s="2" t="s">
        <v>220</v>
      </c>
      <c r="D1020" s="2" t="s">
        <v>1444</v>
      </c>
      <c r="E1020" s="2" t="s">
        <v>1486</v>
      </c>
      <c r="F1020" s="2" t="s">
        <v>246</v>
      </c>
      <c r="G1020" s="22" t="s">
        <v>1482</v>
      </c>
      <c r="H1020" s="22">
        <v>2</v>
      </c>
      <c r="I1020" s="9">
        <v>5</v>
      </c>
      <c r="K1020" s="2">
        <v>50</v>
      </c>
      <c r="L1020" s="11">
        <v>42487</v>
      </c>
      <c r="M1020" s="2">
        <v>2016</v>
      </c>
      <c r="N1020" s="2" t="s">
        <v>517</v>
      </c>
      <c r="O1020" s="2" t="s">
        <v>136</v>
      </c>
      <c r="P1020" s="11">
        <v>42498</v>
      </c>
      <c r="Q1020" s="9" t="s">
        <v>248</v>
      </c>
      <c r="S1020" s="22" t="s">
        <v>516</v>
      </c>
      <c r="T1020" s="4" t="s">
        <v>516</v>
      </c>
      <c r="U1020" s="4" t="s">
        <v>516</v>
      </c>
      <c r="V1020" s="4" t="s">
        <v>516</v>
      </c>
      <c r="W1020" s="2">
        <v>10</v>
      </c>
      <c r="X1020" s="2" t="s">
        <v>256</v>
      </c>
      <c r="Y1020" s="6" t="str">
        <f>VLOOKUP(X1020,Spp!A:B,2,FALSE)</f>
        <v>Fistularia commersonii</v>
      </c>
      <c r="Z1020" s="7">
        <f t="shared" si="105"/>
        <v>2</v>
      </c>
      <c r="AA1020" s="2">
        <v>2</v>
      </c>
      <c r="AU1020" s="2">
        <f>VLOOKUP(Y1020,Spp!B:C,2,FALSE)</f>
        <v>5.9999999999999995E-4</v>
      </c>
      <c r="AV1020" s="2">
        <f>VLOOKUP(Y1020,Spp!B:D,3,FALSE)</f>
        <v>3</v>
      </c>
      <c r="AW1020" s="2">
        <f t="shared" si="106"/>
        <v>1.8749999999999999E-2</v>
      </c>
      <c r="AX1020" s="2">
        <f t="shared" si="107"/>
        <v>3.7500000000000001E-4</v>
      </c>
      <c r="AY1020" s="2">
        <f t="shared" si="108"/>
        <v>3.7499999999999999E-3</v>
      </c>
      <c r="AZ1020" s="2">
        <f t="shared" si="109"/>
        <v>3.7499999999999997E-6</v>
      </c>
      <c r="BA1020" s="2">
        <f t="shared" si="110"/>
        <v>0.2</v>
      </c>
      <c r="BB1020" s="2">
        <f t="shared" si="111"/>
        <v>0.04</v>
      </c>
      <c r="BC1020" s="2">
        <f>VLOOKUP(Y1020,Spp!B:H,7,FALSE)</f>
        <v>4.3</v>
      </c>
      <c r="BD1020" s="5" t="str">
        <f>VLOOKUP(Y1020,GFQuimbayo!B:C,2,FALSE)</f>
        <v>PS</v>
      </c>
      <c r="BE1020" s="5" t="str">
        <f>VLOOKUP(BD1020,GFQuimbayo!E:F,2,FALSE)</f>
        <v>Piscivores</v>
      </c>
      <c r="BF1020" s="2" t="str">
        <f>VLOOKUP(Y1020,Spp!B:L,11,FALSE)</f>
        <v>NE</v>
      </c>
    </row>
    <row r="1021" spans="1:58">
      <c r="A1021" s="2" t="s">
        <v>242</v>
      </c>
      <c r="B1021" s="2" t="s">
        <v>41</v>
      </c>
      <c r="C1021" s="2" t="s">
        <v>220</v>
      </c>
      <c r="D1021" s="2" t="s">
        <v>1444</v>
      </c>
      <c r="E1021" s="2" t="s">
        <v>1486</v>
      </c>
      <c r="F1021" s="2" t="s">
        <v>246</v>
      </c>
      <c r="G1021" s="22" t="s">
        <v>1482</v>
      </c>
      <c r="H1021" s="22">
        <v>2</v>
      </c>
      <c r="I1021" s="9">
        <v>5</v>
      </c>
      <c r="K1021" s="2">
        <v>50</v>
      </c>
      <c r="L1021" s="11">
        <v>42487</v>
      </c>
      <c r="M1021" s="2">
        <v>2016</v>
      </c>
      <c r="N1021" s="2" t="s">
        <v>517</v>
      </c>
      <c r="O1021" s="2" t="s">
        <v>136</v>
      </c>
      <c r="P1021" s="11">
        <v>42498</v>
      </c>
      <c r="Q1021" s="9" t="s">
        <v>248</v>
      </c>
      <c r="S1021" s="22" t="s">
        <v>516</v>
      </c>
      <c r="T1021" s="4" t="s">
        <v>516</v>
      </c>
      <c r="U1021" s="4" t="s">
        <v>516</v>
      </c>
      <c r="V1021" s="4" t="s">
        <v>516</v>
      </c>
      <c r="W1021" s="2">
        <v>10</v>
      </c>
      <c r="X1021" s="2" t="s">
        <v>45</v>
      </c>
      <c r="Y1021" s="6" t="str">
        <f>VLOOKUP(X1021,Spp!A:B,2,FALSE)</f>
        <v>Canthigaster punctatissima</v>
      </c>
      <c r="Z1021" s="7">
        <f t="shared" si="105"/>
        <v>2</v>
      </c>
      <c r="AD1021" s="2">
        <v>2</v>
      </c>
      <c r="AU1021" s="2">
        <f>VLOOKUP(Y1021,Spp!B:C,2,FALSE)</f>
        <v>1.9699999999999999E-2</v>
      </c>
      <c r="AV1021" s="2">
        <f>VLOOKUP(Y1021,Spp!B:D,3,FALSE)</f>
        <v>2.9174000000000002</v>
      </c>
      <c r="AW1021" s="2">
        <f t="shared" si="106"/>
        <v>166.69993291803897</v>
      </c>
      <c r="AX1021" s="2">
        <f t="shared" si="107"/>
        <v>3.3339986583607795</v>
      </c>
      <c r="AY1021" s="2">
        <f t="shared" si="108"/>
        <v>33.339986583607796</v>
      </c>
      <c r="AZ1021" s="2">
        <f t="shared" si="109"/>
        <v>3.3339986583607796E-2</v>
      </c>
      <c r="BA1021" s="2">
        <f t="shared" si="110"/>
        <v>0.2</v>
      </c>
      <c r="BB1021" s="2">
        <f t="shared" si="111"/>
        <v>0.04</v>
      </c>
      <c r="BC1021" s="2">
        <f>VLOOKUP(Y1021,Spp!B:H,7,FALSE)</f>
        <v>3</v>
      </c>
      <c r="BD1021" s="5" t="str">
        <f>VLOOKUP(Y1021,GFQuimbayo!B:C,2,FALSE)</f>
        <v>IN</v>
      </c>
      <c r="BE1021" s="5" t="str">
        <f>VLOOKUP(BD1021,GFQuimbayo!E:F,2,FALSE)</f>
        <v>Invertebrivores</v>
      </c>
      <c r="BF1021" s="2" t="str">
        <f>VLOOKUP(Y1021,Spp!B:L,11,FALSE)</f>
        <v>LC</v>
      </c>
    </row>
    <row r="1022" spans="1:58">
      <c r="A1022" s="2" t="s">
        <v>242</v>
      </c>
      <c r="B1022" s="2" t="s">
        <v>41</v>
      </c>
      <c r="C1022" s="2" t="s">
        <v>220</v>
      </c>
      <c r="D1022" s="2" t="s">
        <v>1444</v>
      </c>
      <c r="E1022" s="2" t="s">
        <v>1486</v>
      </c>
      <c r="F1022" s="2" t="s">
        <v>246</v>
      </c>
      <c r="G1022" s="22" t="s">
        <v>1482</v>
      </c>
      <c r="H1022" s="22">
        <v>3</v>
      </c>
      <c r="I1022" s="9">
        <v>6</v>
      </c>
      <c r="K1022" s="2">
        <v>50</v>
      </c>
      <c r="L1022" s="11">
        <v>42487</v>
      </c>
      <c r="M1022" s="2">
        <v>2016</v>
      </c>
      <c r="N1022" s="2" t="s">
        <v>517</v>
      </c>
      <c r="O1022" s="2" t="s">
        <v>136</v>
      </c>
      <c r="P1022" s="11">
        <v>42498</v>
      </c>
      <c r="Q1022" s="9" t="s">
        <v>248</v>
      </c>
      <c r="S1022" s="22" t="s">
        <v>516</v>
      </c>
      <c r="T1022" s="4" t="s">
        <v>516</v>
      </c>
      <c r="U1022" s="4" t="s">
        <v>516</v>
      </c>
      <c r="V1022" s="4" t="s">
        <v>516</v>
      </c>
      <c r="W1022" s="2">
        <v>10</v>
      </c>
      <c r="X1022" s="2" t="s">
        <v>107</v>
      </c>
      <c r="Y1022" s="6" t="str">
        <f>VLOOKUP(X1022,Spp!A:B,2,FALSE)</f>
        <v>Thalassoma lucasanum</v>
      </c>
      <c r="Z1022" s="7">
        <f t="shared" si="105"/>
        <v>1</v>
      </c>
      <c r="AA1022" s="2">
        <v>1</v>
      </c>
      <c r="AU1022" s="2">
        <f>VLOOKUP(Y1022,Spp!B:C,2,FALSE)</f>
        <v>1.261E-2</v>
      </c>
      <c r="AV1022" s="2">
        <f>VLOOKUP(Y1022,Spp!B:D,3,FALSE)</f>
        <v>2.8782999999999999</v>
      </c>
      <c r="AW1022" s="2">
        <f t="shared" si="106"/>
        <v>0.17624053947783166</v>
      </c>
      <c r="AX1022" s="2">
        <f t="shared" si="107"/>
        <v>3.5248107895566334E-3</v>
      </c>
      <c r="AY1022" s="2">
        <f t="shared" si="108"/>
        <v>3.524810789556633E-2</v>
      </c>
      <c r="AZ1022" s="2">
        <f t="shared" si="109"/>
        <v>3.5248107895566327E-5</v>
      </c>
      <c r="BA1022" s="2">
        <f t="shared" si="110"/>
        <v>0.1</v>
      </c>
      <c r="BB1022" s="2">
        <f t="shared" si="111"/>
        <v>0.02</v>
      </c>
      <c r="BC1022" s="2">
        <f>VLOOKUP(Y1022,Spp!B:H,7,FALSE)</f>
        <v>3.5</v>
      </c>
      <c r="BD1022" s="5" t="str">
        <f>VLOOKUP(Y1022,GFQuimbayo!B:C,2,FALSE)</f>
        <v>IN</v>
      </c>
      <c r="BE1022" s="5" t="str">
        <f>VLOOKUP(BD1022,GFQuimbayo!E:F,2,FALSE)</f>
        <v>Invertebrivores</v>
      </c>
      <c r="BF1022" s="2" t="str">
        <f>VLOOKUP(Y1022,Spp!B:L,11,FALSE)</f>
        <v>LC</v>
      </c>
    </row>
    <row r="1023" spans="1:58">
      <c r="A1023" s="2" t="s">
        <v>242</v>
      </c>
      <c r="B1023" s="2" t="s">
        <v>41</v>
      </c>
      <c r="C1023" s="2" t="s">
        <v>220</v>
      </c>
      <c r="D1023" s="2" t="s">
        <v>1444</v>
      </c>
      <c r="E1023" s="2" t="s">
        <v>1486</v>
      </c>
      <c r="F1023" s="2" t="s">
        <v>246</v>
      </c>
      <c r="G1023" s="22" t="s">
        <v>1482</v>
      </c>
      <c r="H1023" s="22">
        <v>3</v>
      </c>
      <c r="I1023" s="9">
        <v>6</v>
      </c>
      <c r="K1023" s="2">
        <v>50</v>
      </c>
      <c r="L1023" s="11">
        <v>42487</v>
      </c>
      <c r="M1023" s="2">
        <v>2016</v>
      </c>
      <c r="N1023" s="2" t="s">
        <v>517</v>
      </c>
      <c r="O1023" s="2" t="s">
        <v>136</v>
      </c>
      <c r="P1023" s="11">
        <v>42498</v>
      </c>
      <c r="Q1023" s="9" t="s">
        <v>248</v>
      </c>
      <c r="S1023" s="22" t="s">
        <v>516</v>
      </c>
      <c r="T1023" s="4" t="s">
        <v>516</v>
      </c>
      <c r="U1023" s="4" t="s">
        <v>516</v>
      </c>
      <c r="V1023" s="4" t="s">
        <v>516</v>
      </c>
      <c r="W1023" s="2">
        <v>10</v>
      </c>
      <c r="X1023" s="2" t="s">
        <v>57</v>
      </c>
      <c r="Y1023" s="6" t="str">
        <f>VLOOKUP(X1023,Spp!A:B,2,FALSE)</f>
        <v>Serranus psittacinus</v>
      </c>
      <c r="Z1023" s="7">
        <f t="shared" si="105"/>
        <v>25</v>
      </c>
      <c r="AA1023" s="2">
        <v>10</v>
      </c>
      <c r="AB1023" s="2">
        <v>15</v>
      </c>
      <c r="AU1023" s="2">
        <f>VLOOKUP(Y1023,Spp!B:C,2,FALSE)</f>
        <v>1.9300000000000001E-2</v>
      </c>
      <c r="AV1023" s="2">
        <f>VLOOKUP(Y1023,Spp!B:D,3,FALSE)</f>
        <v>2.8511000000000002</v>
      </c>
      <c r="AW1023" s="2">
        <f t="shared" si="106"/>
        <v>93.107507871649403</v>
      </c>
      <c r="AX1023" s="2">
        <f t="shared" si="107"/>
        <v>1.8621501574329882</v>
      </c>
      <c r="AY1023" s="2">
        <f t="shared" si="108"/>
        <v>18.621501574329884</v>
      </c>
      <c r="AZ1023" s="2">
        <f t="shared" si="109"/>
        <v>1.8621501574329884E-2</v>
      </c>
      <c r="BA1023" s="2">
        <f t="shared" si="110"/>
        <v>2.5</v>
      </c>
      <c r="BB1023" s="2">
        <f t="shared" si="111"/>
        <v>0.5</v>
      </c>
      <c r="BC1023" s="2">
        <f>VLOOKUP(Y1023,Spp!B:H,7,FALSE)</f>
        <v>3.6</v>
      </c>
      <c r="BD1023" s="5" t="str">
        <f>VLOOKUP(Y1023,GFQuimbayo!B:C,2,FALSE)</f>
        <v>PS</v>
      </c>
      <c r="BE1023" s="5" t="str">
        <f>VLOOKUP(BD1023,GFQuimbayo!E:F,2,FALSE)</f>
        <v>Piscivores</v>
      </c>
      <c r="BF1023" s="2" t="str">
        <f>VLOOKUP(Y1023,Spp!B:L,11,FALSE)</f>
        <v>LC</v>
      </c>
    </row>
    <row r="1024" spans="1:58">
      <c r="A1024" s="2" t="s">
        <v>242</v>
      </c>
      <c r="B1024" s="2" t="s">
        <v>41</v>
      </c>
      <c r="C1024" s="2" t="s">
        <v>220</v>
      </c>
      <c r="D1024" s="2" t="s">
        <v>1444</v>
      </c>
      <c r="E1024" s="2" t="s">
        <v>1486</v>
      </c>
      <c r="F1024" s="2" t="s">
        <v>246</v>
      </c>
      <c r="G1024" s="22" t="s">
        <v>1482</v>
      </c>
      <c r="H1024" s="22">
        <v>3</v>
      </c>
      <c r="I1024" s="9">
        <v>6</v>
      </c>
      <c r="K1024" s="2">
        <v>50</v>
      </c>
      <c r="L1024" s="11">
        <v>42487</v>
      </c>
      <c r="M1024" s="2">
        <v>2016</v>
      </c>
      <c r="N1024" s="2" t="s">
        <v>517</v>
      </c>
      <c r="O1024" s="2" t="s">
        <v>136</v>
      </c>
      <c r="P1024" s="11">
        <v>42498</v>
      </c>
      <c r="Q1024" s="9" t="s">
        <v>248</v>
      </c>
      <c r="S1024" s="22" t="s">
        <v>516</v>
      </c>
      <c r="T1024" s="4" t="s">
        <v>516</v>
      </c>
      <c r="U1024" s="4" t="s">
        <v>516</v>
      </c>
      <c r="V1024" s="4" t="s">
        <v>516</v>
      </c>
      <c r="W1024" s="2">
        <v>10</v>
      </c>
      <c r="X1024" s="2" t="s">
        <v>256</v>
      </c>
      <c r="Y1024" s="6" t="str">
        <f>VLOOKUP(X1024,Spp!A:B,2,FALSE)</f>
        <v>Fistularia commersonii</v>
      </c>
      <c r="Z1024" s="7">
        <f t="shared" si="105"/>
        <v>6</v>
      </c>
      <c r="AA1024" s="2">
        <v>5</v>
      </c>
      <c r="AD1024" s="2">
        <v>1</v>
      </c>
      <c r="AU1024" s="2">
        <f>VLOOKUP(Y1024,Spp!B:C,2,FALSE)</f>
        <v>5.9999999999999995E-4</v>
      </c>
      <c r="AV1024" s="2">
        <f>VLOOKUP(Y1024,Spp!B:D,3,FALSE)</f>
        <v>3</v>
      </c>
      <c r="AW1024" s="2">
        <f t="shared" si="106"/>
        <v>3.2624999999999997</v>
      </c>
      <c r="AX1024" s="2">
        <f t="shared" si="107"/>
        <v>6.5249999999999989E-2</v>
      </c>
      <c r="AY1024" s="2">
        <f t="shared" si="108"/>
        <v>0.65249999999999986</v>
      </c>
      <c r="AZ1024" s="2">
        <f t="shared" si="109"/>
        <v>6.5249999999999987E-4</v>
      </c>
      <c r="BA1024" s="2">
        <f t="shared" si="110"/>
        <v>0.6</v>
      </c>
      <c r="BB1024" s="2">
        <f t="shared" si="111"/>
        <v>0.12</v>
      </c>
      <c r="BC1024" s="2">
        <f>VLOOKUP(Y1024,Spp!B:H,7,FALSE)</f>
        <v>4.3</v>
      </c>
      <c r="BD1024" s="5" t="str">
        <f>VLOOKUP(Y1024,GFQuimbayo!B:C,2,FALSE)</f>
        <v>PS</v>
      </c>
      <c r="BE1024" s="5" t="str">
        <f>VLOOKUP(BD1024,GFQuimbayo!E:F,2,FALSE)</f>
        <v>Piscivores</v>
      </c>
      <c r="BF1024" s="2" t="str">
        <f>VLOOKUP(Y1024,Spp!B:L,11,FALSE)</f>
        <v>NE</v>
      </c>
    </row>
    <row r="1025" spans="1:58">
      <c r="A1025" s="2" t="s">
        <v>242</v>
      </c>
      <c r="B1025" s="2" t="s">
        <v>41</v>
      </c>
      <c r="C1025" s="2" t="s">
        <v>220</v>
      </c>
      <c r="D1025" s="2" t="s">
        <v>1444</v>
      </c>
      <c r="E1025" s="2" t="s">
        <v>1486</v>
      </c>
      <c r="F1025" s="2" t="s">
        <v>246</v>
      </c>
      <c r="G1025" s="22" t="s">
        <v>1482</v>
      </c>
      <c r="H1025" s="22">
        <v>3</v>
      </c>
      <c r="I1025" s="9">
        <v>6</v>
      </c>
      <c r="K1025" s="2">
        <v>50</v>
      </c>
      <c r="L1025" s="11">
        <v>42487</v>
      </c>
      <c r="M1025" s="2">
        <v>2016</v>
      </c>
      <c r="N1025" s="2" t="s">
        <v>517</v>
      </c>
      <c r="O1025" s="2" t="s">
        <v>136</v>
      </c>
      <c r="P1025" s="11">
        <v>42498</v>
      </c>
      <c r="Q1025" s="9" t="s">
        <v>248</v>
      </c>
      <c r="S1025" s="22" t="s">
        <v>516</v>
      </c>
      <c r="T1025" s="4" t="s">
        <v>516</v>
      </c>
      <c r="U1025" s="4" t="s">
        <v>516</v>
      </c>
      <c r="V1025" s="4" t="s">
        <v>516</v>
      </c>
      <c r="W1025" s="2">
        <v>10</v>
      </c>
      <c r="X1025" s="2" t="s">
        <v>266</v>
      </c>
      <c r="Y1025" s="6" t="str">
        <f>VLOOKUP(X1025,Spp!A:B,2,FALSE)</f>
        <v>Halichoeres dispilus</v>
      </c>
      <c r="Z1025" s="7">
        <f t="shared" si="105"/>
        <v>3</v>
      </c>
      <c r="AB1025" s="2">
        <v>3</v>
      </c>
      <c r="AU1025" s="2">
        <f>VLOOKUP(Y1025,Spp!B:C,2,FALSE)</f>
        <v>1.26E-2</v>
      </c>
      <c r="AV1025" s="2">
        <f>VLOOKUP(Y1025,Spp!B:D,3,FALSE)</f>
        <v>3.0672999999999999</v>
      </c>
      <c r="AW1025" s="2">
        <f t="shared" si="106"/>
        <v>18.262793690314659</v>
      </c>
      <c r="AX1025" s="2">
        <f t="shared" si="107"/>
        <v>0.36525587380629321</v>
      </c>
      <c r="AY1025" s="2">
        <f t="shared" si="108"/>
        <v>3.6525587380629321</v>
      </c>
      <c r="AZ1025" s="2">
        <f t="shared" si="109"/>
        <v>3.6525587380629321E-3</v>
      </c>
      <c r="BA1025" s="2">
        <f t="shared" si="110"/>
        <v>0.3</v>
      </c>
      <c r="BB1025" s="2">
        <f t="shared" si="111"/>
        <v>0.06</v>
      </c>
      <c r="BC1025" s="2">
        <f>VLOOKUP(Y1025,Spp!B:H,7,FALSE)</f>
        <v>3.9</v>
      </c>
      <c r="BD1025" s="5" t="str">
        <f>VLOOKUP(Y1025,GFQuimbayo!B:C,2,FALSE)</f>
        <v>IN</v>
      </c>
      <c r="BE1025" s="5" t="str">
        <f>VLOOKUP(BD1025,GFQuimbayo!E:F,2,FALSE)</f>
        <v>Invertebrivores</v>
      </c>
      <c r="BF1025" s="2" t="str">
        <f>VLOOKUP(Y1025,Spp!B:L,11,FALSE)</f>
        <v>LC</v>
      </c>
    </row>
    <row r="1026" spans="1:58">
      <c r="A1026" s="2" t="s">
        <v>242</v>
      </c>
      <c r="B1026" s="2" t="s">
        <v>41</v>
      </c>
      <c r="C1026" s="2" t="s">
        <v>220</v>
      </c>
      <c r="D1026" s="2" t="s">
        <v>1444</v>
      </c>
      <c r="E1026" s="2" t="s">
        <v>1486</v>
      </c>
      <c r="F1026" s="2" t="s">
        <v>246</v>
      </c>
      <c r="G1026" s="22" t="s">
        <v>1482</v>
      </c>
      <c r="H1026" s="22">
        <v>3</v>
      </c>
      <c r="I1026" s="9">
        <v>6</v>
      </c>
      <c r="K1026" s="2">
        <v>50</v>
      </c>
      <c r="L1026" s="11">
        <v>42487</v>
      </c>
      <c r="M1026" s="2">
        <v>2016</v>
      </c>
      <c r="N1026" s="2" t="s">
        <v>517</v>
      </c>
      <c r="O1026" s="2" t="s">
        <v>136</v>
      </c>
      <c r="P1026" s="11">
        <v>42498</v>
      </c>
      <c r="Q1026" s="9" t="s">
        <v>248</v>
      </c>
      <c r="S1026" s="22" t="s">
        <v>516</v>
      </c>
      <c r="T1026" s="4" t="s">
        <v>516</v>
      </c>
      <c r="U1026" s="4" t="s">
        <v>516</v>
      </c>
      <c r="V1026" s="4" t="s">
        <v>516</v>
      </c>
      <c r="W1026" s="2">
        <v>10</v>
      </c>
      <c r="X1026" s="2" t="s">
        <v>87</v>
      </c>
      <c r="Y1026" s="6" t="str">
        <f>VLOOKUP(X1026,Spp!A:B,2,FALSE)</f>
        <v>Stegastes acapulcoensis</v>
      </c>
      <c r="Z1026" s="7">
        <f t="shared" si="105"/>
        <v>2</v>
      </c>
      <c r="AB1026" s="2">
        <v>2</v>
      </c>
      <c r="AU1026" s="2">
        <f>VLOOKUP(Y1026,Spp!B:C,2,FALSE)</f>
        <v>3.49E-2</v>
      </c>
      <c r="AV1026" s="2">
        <f>VLOOKUP(Y1026,Spp!B:D,3,FALSE)</f>
        <v>2.9108999999999998</v>
      </c>
      <c r="AW1026" s="2">
        <f t="shared" si="106"/>
        <v>24.60771307139456</v>
      </c>
      <c r="AX1026" s="2">
        <f t="shared" si="107"/>
        <v>0.4921542614278912</v>
      </c>
      <c r="AY1026" s="2">
        <f t="shared" si="108"/>
        <v>4.9215426142789118</v>
      </c>
      <c r="AZ1026" s="2">
        <f t="shared" si="109"/>
        <v>4.9215426142789117E-3</v>
      </c>
      <c r="BA1026" s="2">
        <f t="shared" si="110"/>
        <v>0.2</v>
      </c>
      <c r="BB1026" s="2">
        <f t="shared" si="111"/>
        <v>0.04</v>
      </c>
      <c r="BC1026" s="2">
        <f>VLOOKUP(Y1026,Spp!B:H,7,FALSE)</f>
        <v>2</v>
      </c>
      <c r="BD1026" s="5" t="str">
        <f>VLOOKUP(Y1026,GFQuimbayo!B:C,2,FALSE)</f>
        <v>HD</v>
      </c>
      <c r="BE1026" s="5" t="str">
        <f>VLOOKUP(BD1026,GFQuimbayo!E:F,2,FALSE)</f>
        <v>Detritivores</v>
      </c>
      <c r="BF1026" s="2" t="str">
        <f>VLOOKUP(Y1026,Spp!B:L,11,FALSE)</f>
        <v>LC</v>
      </c>
    </row>
    <row r="1027" spans="1:58">
      <c r="A1027" s="2" t="s">
        <v>242</v>
      </c>
      <c r="B1027" s="2" t="s">
        <v>41</v>
      </c>
      <c r="C1027" s="2" t="s">
        <v>220</v>
      </c>
      <c r="D1027" s="2" t="s">
        <v>1444</v>
      </c>
      <c r="E1027" s="2" t="s">
        <v>1486</v>
      </c>
      <c r="F1027" s="2" t="s">
        <v>246</v>
      </c>
      <c r="G1027" s="22" t="s">
        <v>1482</v>
      </c>
      <c r="H1027" s="22">
        <v>3</v>
      </c>
      <c r="I1027" s="9">
        <v>6</v>
      </c>
      <c r="K1027" s="2">
        <v>50</v>
      </c>
      <c r="L1027" s="11">
        <v>42487</v>
      </c>
      <c r="M1027" s="2">
        <v>2016</v>
      </c>
      <c r="N1027" s="2" t="s">
        <v>517</v>
      </c>
      <c r="O1027" s="2" t="s">
        <v>136</v>
      </c>
      <c r="P1027" s="11">
        <v>42498</v>
      </c>
      <c r="Q1027" s="9" t="s">
        <v>248</v>
      </c>
      <c r="S1027" s="22" t="s">
        <v>516</v>
      </c>
      <c r="T1027" s="4" t="s">
        <v>516</v>
      </c>
      <c r="U1027" s="4" t="s">
        <v>516</v>
      </c>
      <c r="V1027" s="4" t="s">
        <v>516</v>
      </c>
      <c r="W1027" s="2">
        <v>10</v>
      </c>
      <c r="X1027" s="2" t="s">
        <v>80</v>
      </c>
      <c r="Y1027" s="6" t="str">
        <f>VLOOKUP(X1027,Spp!A:B,2,FALSE)</f>
        <v>Sufflamen verres</v>
      </c>
      <c r="Z1027" s="7">
        <f t="shared" ref="Z1027:Z1090" si="112">SUM(AA1027:AT1027)</f>
        <v>2</v>
      </c>
      <c r="AA1027" s="2">
        <v>1</v>
      </c>
      <c r="AB1027" s="2">
        <v>1</v>
      </c>
      <c r="AU1027" s="2">
        <f>VLOOKUP(Y1027,Spp!B:C,2,FALSE)</f>
        <v>2.4899999999999999E-2</v>
      </c>
      <c r="AV1027" s="2">
        <f>VLOOKUP(Y1027,Spp!B:D,3,FALSE)</f>
        <v>3.0129999999999999</v>
      </c>
      <c r="AW1027" s="2">
        <f t="shared" si="106"/>
        <v>11.1772045520723</v>
      </c>
      <c r="AX1027" s="2">
        <f t="shared" si="107"/>
        <v>0.22354409104144601</v>
      </c>
      <c r="AY1027" s="2">
        <f t="shared" si="108"/>
        <v>2.2354409104144599</v>
      </c>
      <c r="AZ1027" s="2">
        <f t="shared" si="109"/>
        <v>2.23544091041446E-3</v>
      </c>
      <c r="BA1027" s="2">
        <f t="shared" si="110"/>
        <v>0.2</v>
      </c>
      <c r="BB1027" s="2">
        <f t="shared" si="111"/>
        <v>0.04</v>
      </c>
      <c r="BC1027" s="2">
        <f>VLOOKUP(Y1027,Spp!B:H,7,FALSE)</f>
        <v>3.3</v>
      </c>
      <c r="BD1027" s="5" t="str">
        <f>VLOOKUP(Y1027,GFQuimbayo!B:C,2,FALSE)</f>
        <v>IN</v>
      </c>
      <c r="BE1027" s="5" t="str">
        <f>VLOOKUP(BD1027,GFQuimbayo!E:F,2,FALSE)</f>
        <v>Invertebrivores</v>
      </c>
      <c r="BF1027" s="2" t="str">
        <f>VLOOKUP(Y1027,Spp!B:L,11,FALSE)</f>
        <v>LC</v>
      </c>
    </row>
    <row r="1028" spans="1:58">
      <c r="A1028" s="2" t="s">
        <v>242</v>
      </c>
      <c r="B1028" s="2" t="s">
        <v>41</v>
      </c>
      <c r="C1028" s="2" t="s">
        <v>220</v>
      </c>
      <c r="D1028" s="2" t="s">
        <v>1444</v>
      </c>
      <c r="E1028" s="2" t="s">
        <v>1486</v>
      </c>
      <c r="F1028" s="2" t="s">
        <v>246</v>
      </c>
      <c r="G1028" s="22" t="s">
        <v>1482</v>
      </c>
      <c r="H1028" s="22">
        <v>3</v>
      </c>
      <c r="I1028" s="9">
        <v>6</v>
      </c>
      <c r="K1028" s="2">
        <v>50</v>
      </c>
      <c r="L1028" s="11">
        <v>42487</v>
      </c>
      <c r="M1028" s="2">
        <v>2016</v>
      </c>
      <c r="N1028" s="2" t="s">
        <v>517</v>
      </c>
      <c r="O1028" s="2" t="s">
        <v>136</v>
      </c>
      <c r="P1028" s="11">
        <v>42498</v>
      </c>
      <c r="Q1028" s="9" t="s">
        <v>248</v>
      </c>
      <c r="S1028" s="22" t="s">
        <v>516</v>
      </c>
      <c r="T1028" s="4" t="s">
        <v>516</v>
      </c>
      <c r="U1028" s="4" t="s">
        <v>516</v>
      </c>
      <c r="V1028" s="4" t="s">
        <v>516</v>
      </c>
      <c r="W1028" s="2">
        <v>10</v>
      </c>
      <c r="X1028" s="2" t="s">
        <v>72</v>
      </c>
      <c r="Y1028" s="6" t="str">
        <f>VLOOKUP(X1028,Spp!A:B,2,FALSE)</f>
        <v>Scarus ghobban</v>
      </c>
      <c r="Z1028" s="7">
        <f t="shared" si="112"/>
        <v>4</v>
      </c>
      <c r="AA1028" s="2">
        <v>4</v>
      </c>
      <c r="AU1028" s="2">
        <f>VLOOKUP(Y1028,Spp!B:C,2,FALSE)</f>
        <v>2.3300000000000001E-2</v>
      </c>
      <c r="AV1028" s="2">
        <f>VLOOKUP(Y1028,Spp!B:D,3,FALSE)</f>
        <v>2.919</v>
      </c>
      <c r="AW1028" s="2">
        <f t="shared" ref="AW1028:AW1091" si="113">((AU1028*$AA$2^AV1028)*AA1028)+((AU1028*$AB$2^AV1028)*AB1028)+((AU1028*$AC$2^AV1028)*AC1028)+((AU1028*$AD$2^AV1028)*AD1028)+((AU1028*$AE$2^AV1028)*AE1028)+((AU1028*$AF$2^AV1028)*AF1028)+((AU1028*$AG$2^AV1028)*AG1028)+((AU1028*$AH$2^AV1028)*AH1028)+((AU1028*$AI$2^AV1028)*AI1028)+((AU1028*$AJ$2^AV1028)*AJ1028)+((AU1028*$AK$2^AV1028)*AK1028)+((AU1028*$AL$2^AV1028)*AL1028)+((AU1028*$AM$2^AV1028)*AM1028)+((AU1028*$AN$2^AV1028)*AN1028)+((AU1028*$AO$2^AV1028)*AO1028)+((AU1028*$AP$2^AV1028)*AP1028)+((AU1028*$AQ$2^AV1028)*AQ1028)+((AU1028*$AR$2^AV1028)*AR1028)+((AU1028*$AS$2^AV1028)*AS1028)+((AU1028*$AT$2^AV1028)*AT1028)</f>
        <v>1.3520812730951033</v>
      </c>
      <c r="AX1028" s="2">
        <f t="shared" ref="AX1028:AX1091" si="114">AW1028/K1028</f>
        <v>2.7041625461902065E-2</v>
      </c>
      <c r="AY1028" s="2">
        <f t="shared" ref="AY1028:AY1091" si="115">AX1028*10</f>
        <v>0.27041625461902064</v>
      </c>
      <c r="AZ1028" s="2">
        <f t="shared" ref="AZ1028:AZ1091" si="116">AY1028/1000</f>
        <v>2.7041625461902063E-4</v>
      </c>
      <c r="BA1028" s="2">
        <f t="shared" ref="BA1028:BA1091" si="117">Z1028/W1028</f>
        <v>0.4</v>
      </c>
      <c r="BB1028" s="2">
        <f t="shared" si="111"/>
        <v>0.08</v>
      </c>
      <c r="BC1028" s="2">
        <f>VLOOKUP(Y1028,Spp!B:H,7,FALSE)</f>
        <v>2</v>
      </c>
      <c r="BD1028" s="5" t="str">
        <f>VLOOKUP(Y1028,GFQuimbayo!B:C,2,FALSE)</f>
        <v>HM</v>
      </c>
      <c r="BE1028" s="5" t="str">
        <f>VLOOKUP(BD1028,GFQuimbayo!E:F,2,FALSE)</f>
        <v>Macroalgae feeders</v>
      </c>
      <c r="BF1028" s="2" t="str">
        <f>VLOOKUP(Y1028,Spp!B:L,11,FALSE)</f>
        <v>LC</v>
      </c>
    </row>
    <row r="1029" spans="1:58">
      <c r="A1029" s="2" t="s">
        <v>242</v>
      </c>
      <c r="B1029" s="2" t="s">
        <v>41</v>
      </c>
      <c r="C1029" s="2" t="s">
        <v>220</v>
      </c>
      <c r="D1029" s="2" t="s">
        <v>1444</v>
      </c>
      <c r="E1029" s="2" t="s">
        <v>1486</v>
      </c>
      <c r="F1029" s="2" t="s">
        <v>246</v>
      </c>
      <c r="G1029" s="22" t="s">
        <v>1482</v>
      </c>
      <c r="H1029" s="22">
        <v>3</v>
      </c>
      <c r="I1029" s="9">
        <v>6</v>
      </c>
      <c r="K1029" s="2">
        <v>50</v>
      </c>
      <c r="L1029" s="11">
        <v>42487</v>
      </c>
      <c r="M1029" s="2">
        <v>2016</v>
      </c>
      <c r="N1029" s="2" t="s">
        <v>517</v>
      </c>
      <c r="O1029" s="2" t="s">
        <v>136</v>
      </c>
      <c r="P1029" s="11">
        <v>42498</v>
      </c>
      <c r="Q1029" s="9" t="s">
        <v>248</v>
      </c>
      <c r="S1029" s="22" t="s">
        <v>516</v>
      </c>
      <c r="T1029" s="4" t="s">
        <v>516</v>
      </c>
      <c r="U1029" s="4" t="s">
        <v>516</v>
      </c>
      <c r="V1029" s="4" t="s">
        <v>516</v>
      </c>
      <c r="W1029" s="2">
        <v>10</v>
      </c>
      <c r="X1029" s="2" t="s">
        <v>45</v>
      </c>
      <c r="Y1029" s="6" t="str">
        <f>VLOOKUP(X1029,Spp!A:B,2,FALSE)</f>
        <v>Canthigaster punctatissima</v>
      </c>
      <c r="Z1029" s="7">
        <f t="shared" si="112"/>
        <v>1</v>
      </c>
      <c r="AA1029" s="2">
        <v>1</v>
      </c>
      <c r="AU1029" s="2">
        <f>VLOOKUP(Y1029,Spp!B:C,2,FALSE)</f>
        <v>1.9699999999999999E-2</v>
      </c>
      <c r="AV1029" s="2">
        <f>VLOOKUP(Y1029,Spp!B:D,3,FALSE)</f>
        <v>2.9174000000000002</v>
      </c>
      <c r="AW1029" s="2">
        <f t="shared" si="113"/>
        <v>0.28537531735533872</v>
      </c>
      <c r="AX1029" s="2">
        <f t="shared" si="114"/>
        <v>5.7075063471067741E-3</v>
      </c>
      <c r="AY1029" s="2">
        <f t="shared" si="115"/>
        <v>5.7075063471067743E-2</v>
      </c>
      <c r="AZ1029" s="2">
        <f t="shared" si="116"/>
        <v>5.7075063471067742E-5</v>
      </c>
      <c r="BA1029" s="2">
        <f t="shared" si="117"/>
        <v>0.1</v>
      </c>
      <c r="BB1029" s="2">
        <f t="shared" si="111"/>
        <v>0.02</v>
      </c>
      <c r="BC1029" s="2">
        <f>VLOOKUP(Y1029,Spp!B:H,7,FALSE)</f>
        <v>3</v>
      </c>
      <c r="BD1029" s="5" t="str">
        <f>VLOOKUP(Y1029,GFQuimbayo!B:C,2,FALSE)</f>
        <v>IN</v>
      </c>
      <c r="BE1029" s="5" t="str">
        <f>VLOOKUP(BD1029,GFQuimbayo!E:F,2,FALSE)</f>
        <v>Invertebrivores</v>
      </c>
      <c r="BF1029" s="2" t="str">
        <f>VLOOKUP(Y1029,Spp!B:L,11,FALSE)</f>
        <v>LC</v>
      </c>
    </row>
    <row r="1030" spans="1:58">
      <c r="A1030" s="2" t="s">
        <v>242</v>
      </c>
      <c r="B1030" s="2" t="s">
        <v>41</v>
      </c>
      <c r="C1030" s="2" t="s">
        <v>291</v>
      </c>
      <c r="D1030" s="2" t="s">
        <v>1445</v>
      </c>
      <c r="E1030" s="2" t="s">
        <v>1491</v>
      </c>
      <c r="F1030" s="2" t="s">
        <v>245</v>
      </c>
      <c r="G1030" s="22" t="s">
        <v>1482</v>
      </c>
      <c r="H1030" s="22">
        <v>1</v>
      </c>
      <c r="I1030" s="2">
        <v>1</v>
      </c>
      <c r="K1030" s="2">
        <v>50</v>
      </c>
      <c r="L1030" s="11">
        <v>42487</v>
      </c>
      <c r="M1030" s="2">
        <v>2016</v>
      </c>
      <c r="N1030" s="2" t="s">
        <v>517</v>
      </c>
      <c r="O1030" s="2" t="s">
        <v>136</v>
      </c>
      <c r="P1030" s="11">
        <v>42496</v>
      </c>
      <c r="Q1030" s="9" t="s">
        <v>248</v>
      </c>
      <c r="S1030" s="22" t="s">
        <v>516</v>
      </c>
      <c r="T1030" s="4" t="s">
        <v>516</v>
      </c>
      <c r="U1030" s="4" t="s">
        <v>516</v>
      </c>
      <c r="V1030" s="4" t="s">
        <v>516</v>
      </c>
      <c r="W1030" s="2">
        <v>10</v>
      </c>
      <c r="X1030" s="2" t="s">
        <v>107</v>
      </c>
      <c r="Y1030" s="6" t="str">
        <f>VLOOKUP(X1030,Spp!A:B,2,FALSE)</f>
        <v>Thalassoma lucasanum</v>
      </c>
      <c r="Z1030" s="7">
        <f t="shared" si="112"/>
        <v>61</v>
      </c>
      <c r="AA1030" s="2">
        <v>10</v>
      </c>
      <c r="AB1030" s="2">
        <v>40</v>
      </c>
      <c r="AC1030" s="2">
        <v>10</v>
      </c>
      <c r="AD1030" s="2">
        <v>1</v>
      </c>
      <c r="AU1030" s="2">
        <f>VLOOKUP(Y1030,Spp!B:C,2,FALSE)</f>
        <v>1.261E-2</v>
      </c>
      <c r="AV1030" s="2">
        <f>VLOOKUP(Y1030,Spp!B:D,3,FALSE)</f>
        <v>2.8782999999999999</v>
      </c>
      <c r="AW1030" s="2">
        <f t="shared" si="113"/>
        <v>397.09873634919416</v>
      </c>
      <c r="AX1030" s="2">
        <f t="shared" si="114"/>
        <v>7.941974726983883</v>
      </c>
      <c r="AY1030" s="2">
        <f t="shared" si="115"/>
        <v>79.419747269838837</v>
      </c>
      <c r="AZ1030" s="2">
        <f t="shared" si="116"/>
        <v>7.9419747269838831E-2</v>
      </c>
      <c r="BA1030" s="2">
        <f t="shared" si="117"/>
        <v>6.1</v>
      </c>
      <c r="BB1030" s="2">
        <f t="shared" si="111"/>
        <v>1.22</v>
      </c>
      <c r="BC1030" s="2">
        <f>VLOOKUP(Y1030,Spp!B:H,7,FALSE)</f>
        <v>3.5</v>
      </c>
      <c r="BD1030" s="5" t="str">
        <f>VLOOKUP(Y1030,GFQuimbayo!B:C,2,FALSE)</f>
        <v>IN</v>
      </c>
      <c r="BE1030" s="5" t="str">
        <f>VLOOKUP(BD1030,GFQuimbayo!E:F,2,FALSE)</f>
        <v>Invertebrivores</v>
      </c>
      <c r="BF1030" s="2" t="str">
        <f>VLOOKUP(Y1030,Spp!B:L,11,FALSE)</f>
        <v>LC</v>
      </c>
    </row>
    <row r="1031" spans="1:58">
      <c r="A1031" s="2" t="s">
        <v>242</v>
      </c>
      <c r="B1031" s="2" t="s">
        <v>41</v>
      </c>
      <c r="C1031" s="2" t="s">
        <v>291</v>
      </c>
      <c r="D1031" s="2" t="s">
        <v>1445</v>
      </c>
      <c r="E1031" s="2" t="s">
        <v>1491</v>
      </c>
      <c r="F1031" s="2" t="s">
        <v>245</v>
      </c>
      <c r="G1031" s="22" t="s">
        <v>1482</v>
      </c>
      <c r="H1031" s="22">
        <v>1</v>
      </c>
      <c r="I1031" s="2">
        <v>1</v>
      </c>
      <c r="K1031" s="2">
        <v>50</v>
      </c>
      <c r="L1031" s="11">
        <v>42487</v>
      </c>
      <c r="M1031" s="2">
        <v>2016</v>
      </c>
      <c r="N1031" s="2" t="s">
        <v>517</v>
      </c>
      <c r="O1031" s="2" t="s">
        <v>136</v>
      </c>
      <c r="P1031" s="11">
        <v>42496</v>
      </c>
      <c r="Q1031" s="9" t="s">
        <v>248</v>
      </c>
      <c r="S1031" s="22" t="s">
        <v>516</v>
      </c>
      <c r="T1031" s="4" t="s">
        <v>516</v>
      </c>
      <c r="U1031" s="4" t="s">
        <v>516</v>
      </c>
      <c r="V1031" s="4" t="s">
        <v>516</v>
      </c>
      <c r="W1031" s="2">
        <v>10</v>
      </c>
      <c r="X1031" s="2" t="s">
        <v>80</v>
      </c>
      <c r="Y1031" s="6" t="str">
        <f>VLOOKUP(X1031,Spp!A:B,2,FALSE)</f>
        <v>Sufflamen verres</v>
      </c>
      <c r="Z1031" s="7">
        <f t="shared" si="112"/>
        <v>2</v>
      </c>
      <c r="AB1031" s="2">
        <v>2</v>
      </c>
      <c r="AU1031" s="2">
        <f>VLOOKUP(Y1031,Spp!B:C,2,FALSE)</f>
        <v>2.4899999999999999E-2</v>
      </c>
      <c r="AV1031" s="2">
        <f>VLOOKUP(Y1031,Spp!B:D,3,FALSE)</f>
        <v>3.0129999999999999</v>
      </c>
      <c r="AW1031" s="2">
        <f t="shared" si="113"/>
        <v>21.566959826592754</v>
      </c>
      <c r="AX1031" s="2">
        <f t="shared" si="114"/>
        <v>0.4313391965318551</v>
      </c>
      <c r="AY1031" s="2">
        <f t="shared" si="115"/>
        <v>4.3133919653185506</v>
      </c>
      <c r="AZ1031" s="2">
        <f t="shared" si="116"/>
        <v>4.3133919653185505E-3</v>
      </c>
      <c r="BA1031" s="2">
        <f t="shared" si="117"/>
        <v>0.2</v>
      </c>
      <c r="BB1031" s="2">
        <f t="shared" si="111"/>
        <v>0.04</v>
      </c>
      <c r="BC1031" s="2">
        <f>VLOOKUP(Y1031,Spp!B:H,7,FALSE)</f>
        <v>3.3</v>
      </c>
      <c r="BD1031" s="5" t="str">
        <f>VLOOKUP(Y1031,GFQuimbayo!B:C,2,FALSE)</f>
        <v>IN</v>
      </c>
      <c r="BE1031" s="5" t="str">
        <f>VLOOKUP(BD1031,GFQuimbayo!E:F,2,FALSE)</f>
        <v>Invertebrivores</v>
      </c>
      <c r="BF1031" s="2" t="str">
        <f>VLOOKUP(Y1031,Spp!B:L,11,FALSE)</f>
        <v>LC</v>
      </c>
    </row>
    <row r="1032" spans="1:58">
      <c r="A1032" s="2" t="s">
        <v>242</v>
      </c>
      <c r="B1032" s="2" t="s">
        <v>41</v>
      </c>
      <c r="C1032" s="2" t="s">
        <v>291</v>
      </c>
      <c r="D1032" s="2" t="s">
        <v>1445</v>
      </c>
      <c r="E1032" s="2" t="s">
        <v>1491</v>
      </c>
      <c r="F1032" s="2" t="s">
        <v>245</v>
      </c>
      <c r="G1032" s="22" t="s">
        <v>1482</v>
      </c>
      <c r="H1032" s="22">
        <v>1</v>
      </c>
      <c r="I1032" s="2">
        <v>1</v>
      </c>
      <c r="K1032" s="2">
        <v>50</v>
      </c>
      <c r="L1032" s="11">
        <v>42487</v>
      </c>
      <c r="M1032" s="2">
        <v>2016</v>
      </c>
      <c r="N1032" s="2" t="s">
        <v>517</v>
      </c>
      <c r="O1032" s="2" t="s">
        <v>136</v>
      </c>
      <c r="P1032" s="11">
        <v>42496</v>
      </c>
      <c r="Q1032" s="9" t="s">
        <v>248</v>
      </c>
      <c r="S1032" s="22" t="s">
        <v>516</v>
      </c>
      <c r="T1032" s="4" t="s">
        <v>516</v>
      </c>
      <c r="U1032" s="4" t="s">
        <v>516</v>
      </c>
      <c r="V1032" s="4" t="s">
        <v>516</v>
      </c>
      <c r="W1032" s="2">
        <v>10</v>
      </c>
      <c r="X1032" s="2" t="s">
        <v>256</v>
      </c>
      <c r="Y1032" s="6" t="str">
        <f>VLOOKUP(X1032,Spp!A:B,2,FALSE)</f>
        <v>Fistularia commersonii</v>
      </c>
      <c r="Z1032" s="7">
        <f t="shared" si="112"/>
        <v>1</v>
      </c>
      <c r="AF1032" s="2">
        <v>1</v>
      </c>
      <c r="AU1032" s="2">
        <f>VLOOKUP(Y1032,Spp!B:C,2,FALSE)</f>
        <v>5.9999999999999995E-4</v>
      </c>
      <c r="AV1032" s="2">
        <f>VLOOKUP(Y1032,Spp!B:D,3,FALSE)</f>
        <v>3</v>
      </c>
      <c r="AW1032" s="2">
        <f t="shared" si="113"/>
        <v>25.724999999999998</v>
      </c>
      <c r="AX1032" s="2">
        <f t="shared" si="114"/>
        <v>0.51449999999999996</v>
      </c>
      <c r="AY1032" s="2">
        <f t="shared" si="115"/>
        <v>5.1449999999999996</v>
      </c>
      <c r="AZ1032" s="2">
        <f t="shared" si="116"/>
        <v>5.1449999999999994E-3</v>
      </c>
      <c r="BA1032" s="2">
        <f t="shared" si="117"/>
        <v>0.1</v>
      </c>
      <c r="BB1032" s="2">
        <f t="shared" si="111"/>
        <v>0.02</v>
      </c>
      <c r="BC1032" s="2">
        <f>VLOOKUP(Y1032,Spp!B:H,7,FALSE)</f>
        <v>4.3</v>
      </c>
      <c r="BD1032" s="5" t="str">
        <f>VLOOKUP(Y1032,GFQuimbayo!B:C,2,FALSE)</f>
        <v>PS</v>
      </c>
      <c r="BE1032" s="5" t="str">
        <f>VLOOKUP(BD1032,GFQuimbayo!E:F,2,FALSE)</f>
        <v>Piscivores</v>
      </c>
      <c r="BF1032" s="2" t="str">
        <f>VLOOKUP(Y1032,Spp!B:L,11,FALSE)</f>
        <v>NE</v>
      </c>
    </row>
    <row r="1033" spans="1:58">
      <c r="A1033" s="2" t="s">
        <v>242</v>
      </c>
      <c r="B1033" s="2" t="s">
        <v>41</v>
      </c>
      <c r="C1033" s="2" t="s">
        <v>291</v>
      </c>
      <c r="D1033" s="2" t="s">
        <v>1445</v>
      </c>
      <c r="E1033" s="2" t="s">
        <v>1491</v>
      </c>
      <c r="F1033" s="2" t="s">
        <v>245</v>
      </c>
      <c r="G1033" s="22" t="s">
        <v>1482</v>
      </c>
      <c r="H1033" s="22">
        <v>1</v>
      </c>
      <c r="I1033" s="2">
        <v>1</v>
      </c>
      <c r="K1033" s="2">
        <v>50</v>
      </c>
      <c r="L1033" s="11">
        <v>42487</v>
      </c>
      <c r="M1033" s="2">
        <v>2016</v>
      </c>
      <c r="N1033" s="2" t="s">
        <v>517</v>
      </c>
      <c r="O1033" s="2" t="s">
        <v>136</v>
      </c>
      <c r="P1033" s="11">
        <v>42496</v>
      </c>
      <c r="Q1033" s="9" t="s">
        <v>248</v>
      </c>
      <c r="S1033" s="22" t="s">
        <v>516</v>
      </c>
      <c r="T1033" s="4" t="s">
        <v>516</v>
      </c>
      <c r="U1033" s="4" t="s">
        <v>516</v>
      </c>
      <c r="V1033" s="4" t="s">
        <v>516</v>
      </c>
      <c r="W1033" s="2">
        <v>10</v>
      </c>
      <c r="X1033" s="2" t="s">
        <v>45</v>
      </c>
      <c r="Y1033" s="6" t="str">
        <f>VLOOKUP(X1033,Spp!A:B,2,FALSE)</f>
        <v>Canthigaster punctatissima</v>
      </c>
      <c r="Z1033" s="7">
        <f t="shared" si="112"/>
        <v>4</v>
      </c>
      <c r="AA1033" s="2">
        <v>3</v>
      </c>
      <c r="AB1033" s="2">
        <v>1</v>
      </c>
      <c r="AU1033" s="2">
        <f>VLOOKUP(Y1033,Spp!B:C,2,FALSE)</f>
        <v>1.9699999999999999E-2</v>
      </c>
      <c r="AV1033" s="2">
        <f>VLOOKUP(Y1033,Spp!B:D,3,FALSE)</f>
        <v>2.9174000000000002</v>
      </c>
      <c r="AW1033" s="2">
        <f t="shared" si="113"/>
        <v>7.8928408601715274</v>
      </c>
      <c r="AX1033" s="2">
        <f t="shared" si="114"/>
        <v>0.15785681720343056</v>
      </c>
      <c r="AY1033" s="2">
        <f t="shared" si="115"/>
        <v>1.5785681720343057</v>
      </c>
      <c r="AZ1033" s="2">
        <f t="shared" si="116"/>
        <v>1.5785681720343057E-3</v>
      </c>
      <c r="BA1033" s="2">
        <f t="shared" si="117"/>
        <v>0.4</v>
      </c>
      <c r="BB1033" s="2">
        <f t="shared" si="111"/>
        <v>0.08</v>
      </c>
      <c r="BC1033" s="2">
        <f>VLOOKUP(Y1033,Spp!B:H,7,FALSE)</f>
        <v>3</v>
      </c>
      <c r="BD1033" s="5" t="str">
        <f>VLOOKUP(Y1033,GFQuimbayo!B:C,2,FALSE)</f>
        <v>IN</v>
      </c>
      <c r="BE1033" s="5" t="str">
        <f>VLOOKUP(BD1033,GFQuimbayo!E:F,2,FALSE)</f>
        <v>Invertebrivores</v>
      </c>
      <c r="BF1033" s="2" t="str">
        <f>VLOOKUP(Y1033,Spp!B:L,11,FALSE)</f>
        <v>LC</v>
      </c>
    </row>
    <row r="1034" spans="1:58">
      <c r="A1034" s="2" t="s">
        <v>242</v>
      </c>
      <c r="B1034" s="2" t="s">
        <v>41</v>
      </c>
      <c r="C1034" s="2" t="s">
        <v>291</v>
      </c>
      <c r="D1034" s="2" t="s">
        <v>1445</v>
      </c>
      <c r="E1034" s="2" t="s">
        <v>1491</v>
      </c>
      <c r="F1034" s="2" t="s">
        <v>245</v>
      </c>
      <c r="G1034" s="22" t="s">
        <v>1482</v>
      </c>
      <c r="H1034" s="22">
        <v>1</v>
      </c>
      <c r="I1034" s="2">
        <v>1</v>
      </c>
      <c r="K1034" s="2">
        <v>50</v>
      </c>
      <c r="L1034" s="11">
        <v>42487</v>
      </c>
      <c r="M1034" s="2">
        <v>2016</v>
      </c>
      <c r="N1034" s="2" t="s">
        <v>517</v>
      </c>
      <c r="O1034" s="2" t="s">
        <v>136</v>
      </c>
      <c r="P1034" s="11">
        <v>42496</v>
      </c>
      <c r="Q1034" s="9" t="s">
        <v>248</v>
      </c>
      <c r="S1034" s="22" t="s">
        <v>516</v>
      </c>
      <c r="T1034" s="4" t="s">
        <v>516</v>
      </c>
      <c r="U1034" s="4" t="s">
        <v>516</v>
      </c>
      <c r="V1034" s="4" t="s">
        <v>516</v>
      </c>
      <c r="W1034" s="2">
        <v>10</v>
      </c>
      <c r="X1034" s="2" t="s">
        <v>57</v>
      </c>
      <c r="Y1034" s="6" t="str">
        <f>VLOOKUP(X1034,Spp!A:B,2,FALSE)</f>
        <v>Serranus psittacinus</v>
      </c>
      <c r="Z1034" s="7">
        <f t="shared" si="112"/>
        <v>6</v>
      </c>
      <c r="AB1034" s="2">
        <v>6</v>
      </c>
      <c r="AU1034" s="2">
        <f>VLOOKUP(Y1034,Spp!B:C,2,FALSE)</f>
        <v>1.9300000000000001E-2</v>
      </c>
      <c r="AV1034" s="2">
        <f>VLOOKUP(Y1034,Spp!B:D,3,FALSE)</f>
        <v>2.8511000000000002</v>
      </c>
      <c r="AW1034" s="2">
        <f t="shared" si="113"/>
        <v>36.190595346651868</v>
      </c>
      <c r="AX1034" s="2">
        <f t="shared" si="114"/>
        <v>0.72381190693303732</v>
      </c>
      <c r="AY1034" s="2">
        <f t="shared" si="115"/>
        <v>7.2381190693303736</v>
      </c>
      <c r="AZ1034" s="2">
        <f t="shared" si="116"/>
        <v>7.2381190693303734E-3</v>
      </c>
      <c r="BA1034" s="2">
        <f t="shared" si="117"/>
        <v>0.6</v>
      </c>
      <c r="BB1034" s="2">
        <f t="shared" si="111"/>
        <v>0.12</v>
      </c>
      <c r="BC1034" s="2">
        <f>VLOOKUP(Y1034,Spp!B:H,7,FALSE)</f>
        <v>3.6</v>
      </c>
      <c r="BD1034" s="5" t="str">
        <f>VLOOKUP(Y1034,GFQuimbayo!B:C,2,FALSE)</f>
        <v>PS</v>
      </c>
      <c r="BE1034" s="5" t="str">
        <f>VLOOKUP(BD1034,GFQuimbayo!E:F,2,FALSE)</f>
        <v>Piscivores</v>
      </c>
      <c r="BF1034" s="2" t="str">
        <f>VLOOKUP(Y1034,Spp!B:L,11,FALSE)</f>
        <v>LC</v>
      </c>
    </row>
    <row r="1035" spans="1:58">
      <c r="A1035" s="2" t="s">
        <v>242</v>
      </c>
      <c r="B1035" s="2" t="s">
        <v>41</v>
      </c>
      <c r="C1035" s="2" t="s">
        <v>291</v>
      </c>
      <c r="D1035" s="2" t="s">
        <v>1445</v>
      </c>
      <c r="E1035" s="2" t="s">
        <v>1491</v>
      </c>
      <c r="F1035" s="2" t="s">
        <v>245</v>
      </c>
      <c r="G1035" s="22" t="s">
        <v>1482</v>
      </c>
      <c r="H1035" s="22">
        <v>1</v>
      </c>
      <c r="I1035" s="2">
        <v>1</v>
      </c>
      <c r="K1035" s="2">
        <v>50</v>
      </c>
      <c r="L1035" s="11">
        <v>42487</v>
      </c>
      <c r="M1035" s="2">
        <v>2016</v>
      </c>
      <c r="N1035" s="2" t="s">
        <v>517</v>
      </c>
      <c r="O1035" s="2" t="s">
        <v>136</v>
      </c>
      <c r="P1035" s="11">
        <v>42496</v>
      </c>
      <c r="Q1035" s="9" t="s">
        <v>248</v>
      </c>
      <c r="S1035" s="22" t="s">
        <v>516</v>
      </c>
      <c r="T1035" s="4" t="s">
        <v>516</v>
      </c>
      <c r="U1035" s="4" t="s">
        <v>516</v>
      </c>
      <c r="V1035" s="4" t="s">
        <v>516</v>
      </c>
      <c r="W1035" s="2">
        <v>10</v>
      </c>
      <c r="X1035" s="2" t="s">
        <v>72</v>
      </c>
      <c r="Y1035" s="6" t="str">
        <f>VLOOKUP(X1035,Spp!A:B,2,FALSE)</f>
        <v>Scarus ghobban</v>
      </c>
      <c r="Z1035" s="7">
        <f t="shared" si="112"/>
        <v>16</v>
      </c>
      <c r="AA1035" s="2">
        <v>16</v>
      </c>
      <c r="AU1035" s="2">
        <f>VLOOKUP(Y1035,Spp!B:C,2,FALSE)</f>
        <v>2.3300000000000001E-2</v>
      </c>
      <c r="AV1035" s="2">
        <f>VLOOKUP(Y1035,Spp!B:D,3,FALSE)</f>
        <v>2.919</v>
      </c>
      <c r="AW1035" s="2">
        <f t="shared" si="113"/>
        <v>5.4083250923804131</v>
      </c>
      <c r="AX1035" s="2">
        <f t="shared" si="114"/>
        <v>0.10816650184760826</v>
      </c>
      <c r="AY1035" s="2">
        <f t="shared" si="115"/>
        <v>1.0816650184760825</v>
      </c>
      <c r="AZ1035" s="2">
        <f t="shared" si="116"/>
        <v>1.0816650184760825E-3</v>
      </c>
      <c r="BA1035" s="2">
        <f t="shared" si="117"/>
        <v>1.6</v>
      </c>
      <c r="BB1035" s="2">
        <f t="shared" si="111"/>
        <v>0.32</v>
      </c>
      <c r="BC1035" s="2">
        <f>VLOOKUP(Y1035,Spp!B:H,7,FALSE)</f>
        <v>2</v>
      </c>
      <c r="BD1035" s="5" t="str">
        <f>VLOOKUP(Y1035,GFQuimbayo!B:C,2,FALSE)</f>
        <v>HM</v>
      </c>
      <c r="BE1035" s="5" t="str">
        <f>VLOOKUP(BD1035,GFQuimbayo!E:F,2,FALSE)</f>
        <v>Macroalgae feeders</v>
      </c>
      <c r="BF1035" s="2" t="str">
        <f>VLOOKUP(Y1035,Spp!B:L,11,FALSE)</f>
        <v>LC</v>
      </c>
    </row>
    <row r="1036" spans="1:58">
      <c r="A1036" s="2" t="s">
        <v>242</v>
      </c>
      <c r="B1036" s="2" t="s">
        <v>41</v>
      </c>
      <c r="C1036" s="2" t="s">
        <v>291</v>
      </c>
      <c r="D1036" s="2" t="s">
        <v>1445</v>
      </c>
      <c r="E1036" s="2" t="s">
        <v>1491</v>
      </c>
      <c r="F1036" s="2" t="s">
        <v>245</v>
      </c>
      <c r="G1036" s="22" t="s">
        <v>1482</v>
      </c>
      <c r="H1036" s="22">
        <v>2</v>
      </c>
      <c r="I1036" s="2">
        <v>2</v>
      </c>
      <c r="K1036" s="2">
        <v>50</v>
      </c>
      <c r="L1036" s="11">
        <v>42487</v>
      </c>
      <c r="M1036" s="2">
        <v>2016</v>
      </c>
      <c r="N1036" s="2" t="s">
        <v>517</v>
      </c>
      <c r="O1036" s="2" t="s">
        <v>136</v>
      </c>
      <c r="P1036" s="11">
        <v>42496</v>
      </c>
      <c r="Q1036" s="9" t="s">
        <v>248</v>
      </c>
      <c r="S1036" s="22" t="s">
        <v>516</v>
      </c>
      <c r="T1036" s="4" t="s">
        <v>516</v>
      </c>
      <c r="U1036" s="4" t="s">
        <v>516</v>
      </c>
      <c r="V1036" s="4" t="s">
        <v>516</v>
      </c>
      <c r="W1036" s="2">
        <v>10</v>
      </c>
      <c r="X1036" s="2" t="s">
        <v>107</v>
      </c>
      <c r="Y1036" s="6" t="str">
        <f>VLOOKUP(X1036,Spp!A:B,2,FALSE)</f>
        <v>Thalassoma lucasanum</v>
      </c>
      <c r="Z1036" s="7">
        <f t="shared" si="112"/>
        <v>60</v>
      </c>
      <c r="AB1036" s="2">
        <v>60</v>
      </c>
      <c r="AU1036" s="2">
        <f>VLOOKUP(Y1036,Spp!B:C,2,FALSE)</f>
        <v>1.261E-2</v>
      </c>
      <c r="AV1036" s="2">
        <f>VLOOKUP(Y1036,Spp!B:D,3,FALSE)</f>
        <v>2.8782999999999999</v>
      </c>
      <c r="AW1036" s="2">
        <f t="shared" si="113"/>
        <v>249.77856796757035</v>
      </c>
      <c r="AX1036" s="2">
        <f t="shared" si="114"/>
        <v>4.9955713593514073</v>
      </c>
      <c r="AY1036" s="2">
        <f t="shared" si="115"/>
        <v>49.955713593514076</v>
      </c>
      <c r="AZ1036" s="2">
        <f t="shared" si="116"/>
        <v>4.9955713593514077E-2</v>
      </c>
      <c r="BA1036" s="2">
        <f t="shared" si="117"/>
        <v>6</v>
      </c>
      <c r="BB1036" s="2">
        <f t="shared" si="111"/>
        <v>1.2</v>
      </c>
      <c r="BC1036" s="2">
        <f>VLOOKUP(Y1036,Spp!B:H,7,FALSE)</f>
        <v>3.5</v>
      </c>
      <c r="BD1036" s="5" t="str">
        <f>VLOOKUP(Y1036,GFQuimbayo!B:C,2,FALSE)</f>
        <v>IN</v>
      </c>
      <c r="BE1036" s="5" t="str">
        <f>VLOOKUP(BD1036,GFQuimbayo!E:F,2,FALSE)</f>
        <v>Invertebrivores</v>
      </c>
      <c r="BF1036" s="2" t="str">
        <f>VLOOKUP(Y1036,Spp!B:L,11,FALSE)</f>
        <v>LC</v>
      </c>
    </row>
    <row r="1037" spans="1:58">
      <c r="A1037" s="2" t="s">
        <v>242</v>
      </c>
      <c r="B1037" s="2" t="s">
        <v>41</v>
      </c>
      <c r="C1037" s="2" t="s">
        <v>291</v>
      </c>
      <c r="D1037" s="2" t="s">
        <v>1445</v>
      </c>
      <c r="E1037" s="2" t="s">
        <v>1491</v>
      </c>
      <c r="F1037" s="2" t="s">
        <v>245</v>
      </c>
      <c r="G1037" s="22" t="s">
        <v>1482</v>
      </c>
      <c r="H1037" s="22">
        <v>2</v>
      </c>
      <c r="I1037" s="2">
        <v>2</v>
      </c>
      <c r="K1037" s="2">
        <v>50</v>
      </c>
      <c r="L1037" s="11">
        <v>42487</v>
      </c>
      <c r="M1037" s="2">
        <v>2016</v>
      </c>
      <c r="N1037" s="2" t="s">
        <v>517</v>
      </c>
      <c r="O1037" s="2" t="s">
        <v>136</v>
      </c>
      <c r="P1037" s="11">
        <v>42496</v>
      </c>
      <c r="Q1037" s="9" t="s">
        <v>248</v>
      </c>
      <c r="S1037" s="22" t="s">
        <v>516</v>
      </c>
      <c r="T1037" s="4" t="s">
        <v>516</v>
      </c>
      <c r="U1037" s="4" t="s">
        <v>516</v>
      </c>
      <c r="V1037" s="4" t="s">
        <v>516</v>
      </c>
      <c r="W1037" s="2">
        <v>10</v>
      </c>
      <c r="X1037" s="2" t="s">
        <v>57</v>
      </c>
      <c r="Y1037" s="6" t="str">
        <f>VLOOKUP(X1037,Spp!A:B,2,FALSE)</f>
        <v>Serranus psittacinus</v>
      </c>
      <c r="Z1037" s="7">
        <f t="shared" si="112"/>
        <v>2</v>
      </c>
      <c r="AB1037" s="2">
        <v>1</v>
      </c>
      <c r="AC1037" s="2">
        <v>1</v>
      </c>
      <c r="AU1037" s="2">
        <f>VLOOKUP(Y1037,Spp!B:C,2,FALSE)</f>
        <v>1.9300000000000001E-2</v>
      </c>
      <c r="AV1037" s="2">
        <f>VLOOKUP(Y1037,Spp!B:D,3,FALSE)</f>
        <v>2.8511000000000002</v>
      </c>
      <c r="AW1037" s="2">
        <f t="shared" si="113"/>
        <v>31.911359192259333</v>
      </c>
      <c r="AX1037" s="2">
        <f t="shared" si="114"/>
        <v>0.63822718384518662</v>
      </c>
      <c r="AY1037" s="2">
        <f t="shared" si="115"/>
        <v>6.3822718384518664</v>
      </c>
      <c r="AZ1037" s="2">
        <f t="shared" si="116"/>
        <v>6.3822718384518662E-3</v>
      </c>
      <c r="BA1037" s="2">
        <f t="shared" si="117"/>
        <v>0.2</v>
      </c>
      <c r="BB1037" s="2">
        <f t="shared" si="111"/>
        <v>0.04</v>
      </c>
      <c r="BC1037" s="2">
        <f>VLOOKUP(Y1037,Spp!B:H,7,FALSE)</f>
        <v>3.6</v>
      </c>
      <c r="BD1037" s="5" t="str">
        <f>VLOOKUP(Y1037,GFQuimbayo!B:C,2,FALSE)</f>
        <v>PS</v>
      </c>
      <c r="BE1037" s="5" t="str">
        <f>VLOOKUP(BD1037,GFQuimbayo!E:F,2,FALSE)</f>
        <v>Piscivores</v>
      </c>
      <c r="BF1037" s="2" t="str">
        <f>VLOOKUP(Y1037,Spp!B:L,11,FALSE)</f>
        <v>LC</v>
      </c>
    </row>
    <row r="1038" spans="1:58">
      <c r="A1038" s="2" t="s">
        <v>242</v>
      </c>
      <c r="B1038" s="2" t="s">
        <v>41</v>
      </c>
      <c r="C1038" s="2" t="s">
        <v>291</v>
      </c>
      <c r="D1038" s="2" t="s">
        <v>1445</v>
      </c>
      <c r="E1038" s="2" t="s">
        <v>1491</v>
      </c>
      <c r="F1038" s="2" t="s">
        <v>245</v>
      </c>
      <c r="G1038" s="22" t="s">
        <v>1482</v>
      </c>
      <c r="H1038" s="22">
        <v>2</v>
      </c>
      <c r="I1038" s="2">
        <v>2</v>
      </c>
      <c r="K1038" s="2">
        <v>50</v>
      </c>
      <c r="L1038" s="11">
        <v>42487</v>
      </c>
      <c r="M1038" s="2">
        <v>2016</v>
      </c>
      <c r="N1038" s="2" t="s">
        <v>517</v>
      </c>
      <c r="O1038" s="2" t="s">
        <v>136</v>
      </c>
      <c r="P1038" s="11">
        <v>42496</v>
      </c>
      <c r="Q1038" s="9" t="s">
        <v>248</v>
      </c>
      <c r="S1038" s="22" t="s">
        <v>516</v>
      </c>
      <c r="T1038" s="4" t="s">
        <v>516</v>
      </c>
      <c r="U1038" s="4" t="s">
        <v>516</v>
      </c>
      <c r="V1038" s="4" t="s">
        <v>516</v>
      </c>
      <c r="W1038" s="2">
        <v>10</v>
      </c>
      <c r="X1038" s="2" t="s">
        <v>45</v>
      </c>
      <c r="Y1038" s="6" t="str">
        <f>VLOOKUP(X1038,Spp!A:B,2,FALSE)</f>
        <v>Canthigaster punctatissima</v>
      </c>
      <c r="Z1038" s="7">
        <f t="shared" si="112"/>
        <v>2</v>
      </c>
      <c r="AA1038" s="2">
        <v>2</v>
      </c>
      <c r="AU1038" s="2">
        <f>VLOOKUP(Y1038,Spp!B:C,2,FALSE)</f>
        <v>1.9699999999999999E-2</v>
      </c>
      <c r="AV1038" s="2">
        <f>VLOOKUP(Y1038,Spp!B:D,3,FALSE)</f>
        <v>2.9174000000000002</v>
      </c>
      <c r="AW1038" s="2">
        <f t="shared" si="113"/>
        <v>0.57075063471067744</v>
      </c>
      <c r="AX1038" s="2">
        <f t="shared" si="114"/>
        <v>1.1415012694213548E-2</v>
      </c>
      <c r="AY1038" s="2">
        <f t="shared" si="115"/>
        <v>0.11415012694213549</v>
      </c>
      <c r="AZ1038" s="2">
        <f t="shared" si="116"/>
        <v>1.1415012694213548E-4</v>
      </c>
      <c r="BA1038" s="2">
        <f t="shared" si="117"/>
        <v>0.2</v>
      </c>
      <c r="BB1038" s="2">
        <f t="shared" si="111"/>
        <v>0.04</v>
      </c>
      <c r="BC1038" s="2">
        <f>VLOOKUP(Y1038,Spp!B:H,7,FALSE)</f>
        <v>3</v>
      </c>
      <c r="BD1038" s="5" t="str">
        <f>VLOOKUP(Y1038,GFQuimbayo!B:C,2,FALSE)</f>
        <v>IN</v>
      </c>
      <c r="BE1038" s="5" t="str">
        <f>VLOOKUP(BD1038,GFQuimbayo!E:F,2,FALSE)</f>
        <v>Invertebrivores</v>
      </c>
      <c r="BF1038" s="2" t="str">
        <f>VLOOKUP(Y1038,Spp!B:L,11,FALSE)</f>
        <v>LC</v>
      </c>
    </row>
    <row r="1039" spans="1:58">
      <c r="A1039" s="2" t="s">
        <v>242</v>
      </c>
      <c r="B1039" s="2" t="s">
        <v>41</v>
      </c>
      <c r="C1039" s="2" t="s">
        <v>291</v>
      </c>
      <c r="D1039" s="2" t="s">
        <v>1445</v>
      </c>
      <c r="E1039" s="2" t="s">
        <v>1491</v>
      </c>
      <c r="F1039" s="2" t="s">
        <v>245</v>
      </c>
      <c r="G1039" s="22" t="s">
        <v>1482</v>
      </c>
      <c r="H1039" s="22">
        <v>2</v>
      </c>
      <c r="I1039" s="2">
        <v>2</v>
      </c>
      <c r="K1039" s="2">
        <v>50</v>
      </c>
      <c r="L1039" s="11">
        <v>42487</v>
      </c>
      <c r="M1039" s="2">
        <v>2016</v>
      </c>
      <c r="N1039" s="2" t="s">
        <v>517</v>
      </c>
      <c r="O1039" s="2" t="s">
        <v>136</v>
      </c>
      <c r="P1039" s="11">
        <v>42496</v>
      </c>
      <c r="Q1039" s="9" t="s">
        <v>248</v>
      </c>
      <c r="S1039" s="22" t="s">
        <v>516</v>
      </c>
      <c r="T1039" s="4" t="s">
        <v>516</v>
      </c>
      <c r="U1039" s="4" t="s">
        <v>516</v>
      </c>
      <c r="V1039" s="4" t="s">
        <v>516</v>
      </c>
      <c r="W1039" s="2">
        <v>10</v>
      </c>
      <c r="X1039" s="2" t="s">
        <v>80</v>
      </c>
      <c r="Y1039" s="6" t="str">
        <f>VLOOKUP(X1039,Spp!A:B,2,FALSE)</f>
        <v>Sufflamen verres</v>
      </c>
      <c r="Z1039" s="7">
        <f t="shared" si="112"/>
        <v>1</v>
      </c>
      <c r="AB1039" s="2">
        <v>1</v>
      </c>
      <c r="AU1039" s="2">
        <f>VLOOKUP(Y1039,Spp!B:C,2,FALSE)</f>
        <v>2.4899999999999999E-2</v>
      </c>
      <c r="AV1039" s="2">
        <f>VLOOKUP(Y1039,Spp!B:D,3,FALSE)</f>
        <v>3.0129999999999999</v>
      </c>
      <c r="AW1039" s="2">
        <f t="shared" si="113"/>
        <v>10.783479913296377</v>
      </c>
      <c r="AX1039" s="2">
        <f t="shared" si="114"/>
        <v>0.21566959826592755</v>
      </c>
      <c r="AY1039" s="2">
        <f t="shared" si="115"/>
        <v>2.1566959826592753</v>
      </c>
      <c r="AZ1039" s="2">
        <f t="shared" si="116"/>
        <v>2.1566959826592753E-3</v>
      </c>
      <c r="BA1039" s="2">
        <f t="shared" si="117"/>
        <v>0.1</v>
      </c>
      <c r="BB1039" s="2">
        <f t="shared" si="111"/>
        <v>0.02</v>
      </c>
      <c r="BC1039" s="2">
        <f>VLOOKUP(Y1039,Spp!B:H,7,FALSE)</f>
        <v>3.3</v>
      </c>
      <c r="BD1039" s="5" t="str">
        <f>VLOOKUP(Y1039,GFQuimbayo!B:C,2,FALSE)</f>
        <v>IN</v>
      </c>
      <c r="BE1039" s="5" t="str">
        <f>VLOOKUP(BD1039,GFQuimbayo!E:F,2,FALSE)</f>
        <v>Invertebrivores</v>
      </c>
      <c r="BF1039" s="2" t="str">
        <f>VLOOKUP(Y1039,Spp!B:L,11,FALSE)</f>
        <v>LC</v>
      </c>
    </row>
    <row r="1040" spans="1:58">
      <c r="A1040" s="2" t="s">
        <v>242</v>
      </c>
      <c r="B1040" s="2" t="s">
        <v>41</v>
      </c>
      <c r="C1040" s="2" t="s">
        <v>291</v>
      </c>
      <c r="D1040" s="2" t="s">
        <v>1445</v>
      </c>
      <c r="E1040" s="2" t="s">
        <v>1491</v>
      </c>
      <c r="F1040" s="2" t="s">
        <v>245</v>
      </c>
      <c r="G1040" s="22" t="s">
        <v>1482</v>
      </c>
      <c r="H1040" s="22">
        <v>2</v>
      </c>
      <c r="I1040" s="2">
        <v>2</v>
      </c>
      <c r="K1040" s="2">
        <v>50</v>
      </c>
      <c r="L1040" s="11">
        <v>42487</v>
      </c>
      <c r="M1040" s="2">
        <v>2016</v>
      </c>
      <c r="N1040" s="2" t="s">
        <v>517</v>
      </c>
      <c r="O1040" s="2" t="s">
        <v>136</v>
      </c>
      <c r="P1040" s="11">
        <v>42496</v>
      </c>
      <c r="Q1040" s="9" t="s">
        <v>248</v>
      </c>
      <c r="S1040" s="22" t="s">
        <v>516</v>
      </c>
      <c r="T1040" s="4" t="s">
        <v>516</v>
      </c>
      <c r="U1040" s="4" t="s">
        <v>516</v>
      </c>
      <c r="V1040" s="4" t="s">
        <v>516</v>
      </c>
      <c r="W1040" s="2">
        <v>10</v>
      </c>
      <c r="X1040" s="2" t="s">
        <v>72</v>
      </c>
      <c r="Y1040" s="6" t="str">
        <f>VLOOKUP(X1040,Spp!A:B,2,FALSE)</f>
        <v>Scarus ghobban</v>
      </c>
      <c r="Z1040" s="7">
        <f t="shared" si="112"/>
        <v>2</v>
      </c>
      <c r="AB1040" s="2">
        <v>2</v>
      </c>
      <c r="AU1040" s="2">
        <f>VLOOKUP(Y1040,Spp!B:C,2,FALSE)</f>
        <v>2.3300000000000001E-2</v>
      </c>
      <c r="AV1040" s="2">
        <f>VLOOKUP(Y1040,Spp!B:D,3,FALSE)</f>
        <v>2.919</v>
      </c>
      <c r="AW1040" s="2">
        <f t="shared" si="113"/>
        <v>16.698972308439288</v>
      </c>
      <c r="AX1040" s="2">
        <f t="shared" si="114"/>
        <v>0.33397944616878578</v>
      </c>
      <c r="AY1040" s="2">
        <f t="shared" si="115"/>
        <v>3.3397944616878577</v>
      </c>
      <c r="AZ1040" s="2">
        <f t="shared" si="116"/>
        <v>3.3397944616878577E-3</v>
      </c>
      <c r="BA1040" s="2">
        <f t="shared" si="117"/>
        <v>0.2</v>
      </c>
      <c r="BB1040" s="2">
        <f t="shared" si="111"/>
        <v>0.04</v>
      </c>
      <c r="BC1040" s="2">
        <f>VLOOKUP(Y1040,Spp!B:H,7,FALSE)</f>
        <v>2</v>
      </c>
      <c r="BD1040" s="5" t="str">
        <f>VLOOKUP(Y1040,GFQuimbayo!B:C,2,FALSE)</f>
        <v>HM</v>
      </c>
      <c r="BE1040" s="5" t="str">
        <f>VLOOKUP(BD1040,GFQuimbayo!E:F,2,FALSE)</f>
        <v>Macroalgae feeders</v>
      </c>
      <c r="BF1040" s="2" t="str">
        <f>VLOOKUP(Y1040,Spp!B:L,11,FALSE)</f>
        <v>LC</v>
      </c>
    </row>
    <row r="1041" spans="1:58">
      <c r="A1041" s="2" t="s">
        <v>242</v>
      </c>
      <c r="B1041" s="2" t="s">
        <v>41</v>
      </c>
      <c r="C1041" s="2" t="s">
        <v>291</v>
      </c>
      <c r="D1041" s="2" t="s">
        <v>1445</v>
      </c>
      <c r="E1041" s="2" t="s">
        <v>1491</v>
      </c>
      <c r="F1041" s="2" t="s">
        <v>245</v>
      </c>
      <c r="G1041" s="22" t="s">
        <v>1482</v>
      </c>
      <c r="H1041" s="22">
        <v>3</v>
      </c>
      <c r="I1041" s="2">
        <v>3</v>
      </c>
      <c r="K1041" s="2">
        <v>50</v>
      </c>
      <c r="L1041" s="11">
        <v>42487</v>
      </c>
      <c r="M1041" s="2">
        <v>2016</v>
      </c>
      <c r="N1041" s="2" t="s">
        <v>517</v>
      </c>
      <c r="O1041" s="2" t="s">
        <v>136</v>
      </c>
      <c r="P1041" s="11">
        <v>42496</v>
      </c>
      <c r="Q1041" s="9" t="s">
        <v>248</v>
      </c>
      <c r="S1041" s="22" t="s">
        <v>516</v>
      </c>
      <c r="T1041" s="4" t="s">
        <v>516</v>
      </c>
      <c r="U1041" s="4" t="s">
        <v>516</v>
      </c>
      <c r="V1041" s="4" t="s">
        <v>516</v>
      </c>
      <c r="W1041" s="2">
        <v>10</v>
      </c>
      <c r="X1041" s="2" t="s">
        <v>80</v>
      </c>
      <c r="Y1041" s="6" t="str">
        <f>VLOOKUP(X1041,Spp!A:B,2,FALSE)</f>
        <v>Sufflamen verres</v>
      </c>
      <c r="Z1041" s="7">
        <f t="shared" si="112"/>
        <v>4</v>
      </c>
      <c r="AA1041" s="2">
        <v>4</v>
      </c>
      <c r="AU1041" s="2">
        <f>VLOOKUP(Y1041,Spp!B:C,2,FALSE)</f>
        <v>2.4899999999999999E-2</v>
      </c>
      <c r="AV1041" s="2">
        <f>VLOOKUP(Y1041,Spp!B:D,3,FALSE)</f>
        <v>3.0129999999999999</v>
      </c>
      <c r="AW1041" s="2">
        <f t="shared" si="113"/>
        <v>1.5748985551036914</v>
      </c>
      <c r="AX1041" s="2">
        <f t="shared" si="114"/>
        <v>3.1497971102073828E-2</v>
      </c>
      <c r="AY1041" s="2">
        <f t="shared" si="115"/>
        <v>0.3149797110207383</v>
      </c>
      <c r="AZ1041" s="2">
        <f t="shared" si="116"/>
        <v>3.1497971102073828E-4</v>
      </c>
      <c r="BA1041" s="2">
        <f t="shared" si="117"/>
        <v>0.4</v>
      </c>
      <c r="BB1041" s="2">
        <f t="shared" si="111"/>
        <v>0.08</v>
      </c>
      <c r="BC1041" s="2">
        <f>VLOOKUP(Y1041,Spp!B:H,7,FALSE)</f>
        <v>3.3</v>
      </c>
      <c r="BD1041" s="5" t="str">
        <f>VLOOKUP(Y1041,GFQuimbayo!B:C,2,FALSE)</f>
        <v>IN</v>
      </c>
      <c r="BE1041" s="5" t="str">
        <f>VLOOKUP(BD1041,GFQuimbayo!E:F,2,FALSE)</f>
        <v>Invertebrivores</v>
      </c>
      <c r="BF1041" s="2" t="str">
        <f>VLOOKUP(Y1041,Spp!B:L,11,FALSE)</f>
        <v>LC</v>
      </c>
    </row>
    <row r="1042" spans="1:58">
      <c r="A1042" s="2" t="s">
        <v>40</v>
      </c>
      <c r="B1042" s="2" t="s">
        <v>41</v>
      </c>
      <c r="C1042" s="2" t="s">
        <v>291</v>
      </c>
      <c r="D1042" s="2" t="s">
        <v>1445</v>
      </c>
      <c r="E1042" s="2" t="s">
        <v>1491</v>
      </c>
      <c r="F1042" s="2" t="s">
        <v>245</v>
      </c>
      <c r="G1042" s="22" t="s">
        <v>1482</v>
      </c>
      <c r="H1042" s="22">
        <v>3</v>
      </c>
      <c r="I1042" s="2">
        <v>3</v>
      </c>
      <c r="K1042" s="2">
        <v>50</v>
      </c>
      <c r="L1042" s="11">
        <v>42487</v>
      </c>
      <c r="M1042" s="2">
        <v>2016</v>
      </c>
      <c r="N1042" s="2" t="s">
        <v>517</v>
      </c>
      <c r="O1042" s="2" t="s">
        <v>136</v>
      </c>
      <c r="P1042" s="11">
        <v>42496</v>
      </c>
      <c r="Q1042" s="9" t="s">
        <v>248</v>
      </c>
      <c r="S1042" s="22" t="s">
        <v>516</v>
      </c>
      <c r="T1042" s="4" t="s">
        <v>516</v>
      </c>
      <c r="U1042" s="4" t="s">
        <v>516</v>
      </c>
      <c r="V1042" s="4" t="s">
        <v>516</v>
      </c>
      <c r="W1042" s="2">
        <v>10</v>
      </c>
      <c r="X1042" s="2" t="s">
        <v>57</v>
      </c>
      <c r="Y1042" s="6" t="str">
        <f>VLOOKUP(X1042,Spp!A:B,2,FALSE)</f>
        <v>Serranus psittacinus</v>
      </c>
      <c r="Z1042" s="7">
        <f t="shared" si="112"/>
        <v>3</v>
      </c>
      <c r="AB1042" s="2">
        <v>2</v>
      </c>
      <c r="AC1042" s="2">
        <v>1</v>
      </c>
      <c r="AU1042" s="2">
        <f>VLOOKUP(Y1042,Spp!B:C,2,FALSE)</f>
        <v>1.9300000000000001E-2</v>
      </c>
      <c r="AV1042" s="2">
        <f>VLOOKUP(Y1042,Spp!B:D,3,FALSE)</f>
        <v>2.8511000000000002</v>
      </c>
      <c r="AW1042" s="2">
        <f t="shared" si="113"/>
        <v>37.943125083367974</v>
      </c>
      <c r="AX1042" s="2">
        <f t="shared" si="114"/>
        <v>0.75886250166735947</v>
      </c>
      <c r="AY1042" s="2">
        <f t="shared" si="115"/>
        <v>7.5886250166735945</v>
      </c>
      <c r="AZ1042" s="2">
        <f t="shared" si="116"/>
        <v>7.5886250166735947E-3</v>
      </c>
      <c r="BA1042" s="2">
        <f t="shared" si="117"/>
        <v>0.3</v>
      </c>
      <c r="BB1042" s="2">
        <f t="shared" si="111"/>
        <v>0.06</v>
      </c>
      <c r="BC1042" s="2">
        <f>VLOOKUP(Y1042,Spp!B:H,7,FALSE)</f>
        <v>3.6</v>
      </c>
      <c r="BD1042" s="5" t="str">
        <f>VLOOKUP(Y1042,GFQuimbayo!B:C,2,FALSE)</f>
        <v>PS</v>
      </c>
      <c r="BE1042" s="5" t="str">
        <f>VLOOKUP(BD1042,GFQuimbayo!E:F,2,FALSE)</f>
        <v>Piscivores</v>
      </c>
      <c r="BF1042" s="2" t="str">
        <f>VLOOKUP(Y1042,Spp!B:L,11,FALSE)</f>
        <v>LC</v>
      </c>
    </row>
    <row r="1043" spans="1:58">
      <c r="A1043" s="2" t="s">
        <v>40</v>
      </c>
      <c r="B1043" s="2" t="s">
        <v>41</v>
      </c>
      <c r="C1043" s="2" t="s">
        <v>291</v>
      </c>
      <c r="D1043" s="2" t="s">
        <v>1445</v>
      </c>
      <c r="E1043" s="2" t="s">
        <v>1491</v>
      </c>
      <c r="F1043" s="2" t="s">
        <v>245</v>
      </c>
      <c r="G1043" s="22" t="s">
        <v>1482</v>
      </c>
      <c r="H1043" s="22">
        <v>3</v>
      </c>
      <c r="I1043" s="2">
        <v>3</v>
      </c>
      <c r="K1043" s="2">
        <v>50</v>
      </c>
      <c r="L1043" s="11">
        <v>42487</v>
      </c>
      <c r="M1043" s="2">
        <v>2016</v>
      </c>
      <c r="N1043" s="2" t="s">
        <v>517</v>
      </c>
      <c r="O1043" s="2" t="s">
        <v>136</v>
      </c>
      <c r="P1043" s="11">
        <v>42496</v>
      </c>
      <c r="Q1043" s="9" t="s">
        <v>248</v>
      </c>
      <c r="S1043" s="22" t="s">
        <v>516</v>
      </c>
      <c r="T1043" s="4" t="s">
        <v>516</v>
      </c>
      <c r="U1043" s="4" t="s">
        <v>516</v>
      </c>
      <c r="V1043" s="4" t="s">
        <v>516</v>
      </c>
      <c r="W1043" s="2">
        <v>10</v>
      </c>
      <c r="X1043" s="2" t="s">
        <v>45</v>
      </c>
      <c r="Y1043" s="6" t="str">
        <f>VLOOKUP(X1043,Spp!A:B,2,FALSE)</f>
        <v>Canthigaster punctatissima</v>
      </c>
      <c r="Z1043" s="7">
        <f t="shared" si="112"/>
        <v>1</v>
      </c>
      <c r="AA1043" s="2">
        <v>1</v>
      </c>
      <c r="AU1043" s="2">
        <f>VLOOKUP(Y1043,Spp!B:C,2,FALSE)</f>
        <v>1.9699999999999999E-2</v>
      </c>
      <c r="AV1043" s="2">
        <f>VLOOKUP(Y1043,Spp!B:D,3,FALSE)</f>
        <v>2.9174000000000002</v>
      </c>
      <c r="AW1043" s="2">
        <f t="shared" si="113"/>
        <v>0.28537531735533872</v>
      </c>
      <c r="AX1043" s="2">
        <f t="shared" si="114"/>
        <v>5.7075063471067741E-3</v>
      </c>
      <c r="AY1043" s="2">
        <f t="shared" si="115"/>
        <v>5.7075063471067743E-2</v>
      </c>
      <c r="AZ1043" s="2">
        <f t="shared" si="116"/>
        <v>5.7075063471067742E-5</v>
      </c>
      <c r="BA1043" s="2">
        <f t="shared" si="117"/>
        <v>0.1</v>
      </c>
      <c r="BB1043" s="2">
        <f t="shared" si="111"/>
        <v>0.02</v>
      </c>
      <c r="BC1043" s="2">
        <f>VLOOKUP(Y1043,Spp!B:H,7,FALSE)</f>
        <v>3</v>
      </c>
      <c r="BD1043" s="5" t="str">
        <f>VLOOKUP(Y1043,GFQuimbayo!B:C,2,FALSE)</f>
        <v>IN</v>
      </c>
      <c r="BE1043" s="5" t="str">
        <f>VLOOKUP(BD1043,GFQuimbayo!E:F,2,FALSE)</f>
        <v>Invertebrivores</v>
      </c>
      <c r="BF1043" s="2" t="str">
        <f>VLOOKUP(Y1043,Spp!B:L,11,FALSE)</f>
        <v>LC</v>
      </c>
    </row>
    <row r="1044" spans="1:58">
      <c r="A1044" s="2" t="s">
        <v>40</v>
      </c>
      <c r="B1044" s="2" t="s">
        <v>41</v>
      </c>
      <c r="C1044" s="2" t="s">
        <v>291</v>
      </c>
      <c r="D1044" s="2" t="s">
        <v>1445</v>
      </c>
      <c r="E1044" s="2" t="s">
        <v>1491</v>
      </c>
      <c r="F1044" s="2" t="s">
        <v>245</v>
      </c>
      <c r="G1044" s="22" t="s">
        <v>1482</v>
      </c>
      <c r="H1044" s="22">
        <v>3</v>
      </c>
      <c r="I1044" s="2">
        <v>3</v>
      </c>
      <c r="K1044" s="2">
        <v>50</v>
      </c>
      <c r="L1044" s="11">
        <v>42487</v>
      </c>
      <c r="M1044" s="2">
        <v>2016</v>
      </c>
      <c r="N1044" s="2" t="s">
        <v>517</v>
      </c>
      <c r="O1044" s="2" t="s">
        <v>136</v>
      </c>
      <c r="P1044" s="11">
        <v>42496</v>
      </c>
      <c r="Q1044" s="9" t="s">
        <v>248</v>
      </c>
      <c r="S1044" s="22" t="s">
        <v>516</v>
      </c>
      <c r="T1044" s="4" t="s">
        <v>516</v>
      </c>
      <c r="U1044" s="4" t="s">
        <v>516</v>
      </c>
      <c r="V1044" s="4" t="s">
        <v>516</v>
      </c>
      <c r="W1044" s="2">
        <v>10</v>
      </c>
      <c r="X1044" s="2" t="s">
        <v>107</v>
      </c>
      <c r="Y1044" s="6" t="str">
        <f>VLOOKUP(X1044,Spp!A:B,2,FALSE)</f>
        <v>Thalassoma lucasanum</v>
      </c>
      <c r="Z1044" s="7">
        <f t="shared" si="112"/>
        <v>30</v>
      </c>
      <c r="AB1044" s="2">
        <v>30</v>
      </c>
      <c r="AU1044" s="2">
        <f>VLOOKUP(Y1044,Spp!B:C,2,FALSE)</f>
        <v>1.261E-2</v>
      </c>
      <c r="AV1044" s="2">
        <f>VLOOKUP(Y1044,Spp!B:D,3,FALSE)</f>
        <v>2.8782999999999999</v>
      </c>
      <c r="AW1044" s="2">
        <f t="shared" si="113"/>
        <v>124.88928398378518</v>
      </c>
      <c r="AX1044" s="2">
        <f t="shared" si="114"/>
        <v>2.4977856796757036</v>
      </c>
      <c r="AY1044" s="2">
        <f t="shared" si="115"/>
        <v>24.977856796757038</v>
      </c>
      <c r="AZ1044" s="2">
        <f t="shared" si="116"/>
        <v>2.4977856796757038E-2</v>
      </c>
      <c r="BA1044" s="2">
        <f t="shared" si="117"/>
        <v>3</v>
      </c>
      <c r="BB1044" s="2">
        <f t="shared" si="111"/>
        <v>0.6</v>
      </c>
      <c r="BC1044" s="2">
        <f>VLOOKUP(Y1044,Spp!B:H,7,FALSE)</f>
        <v>3.5</v>
      </c>
      <c r="BD1044" s="5" t="str">
        <f>VLOOKUP(Y1044,GFQuimbayo!B:C,2,FALSE)</f>
        <v>IN</v>
      </c>
      <c r="BE1044" s="5" t="str">
        <f>VLOOKUP(BD1044,GFQuimbayo!E:F,2,FALSE)</f>
        <v>Invertebrivores</v>
      </c>
      <c r="BF1044" s="2" t="str">
        <f>VLOOKUP(Y1044,Spp!B:L,11,FALSE)</f>
        <v>LC</v>
      </c>
    </row>
    <row r="1045" spans="1:58">
      <c r="A1045" s="2" t="s">
        <v>40</v>
      </c>
      <c r="B1045" s="2" t="s">
        <v>41</v>
      </c>
      <c r="C1045" s="2" t="s">
        <v>291</v>
      </c>
      <c r="D1045" s="2" t="s">
        <v>1445</v>
      </c>
      <c r="E1045" s="2" t="s">
        <v>1491</v>
      </c>
      <c r="F1045" s="2" t="s">
        <v>246</v>
      </c>
      <c r="G1045" s="22" t="s">
        <v>1482</v>
      </c>
      <c r="H1045" s="22">
        <v>1</v>
      </c>
      <c r="I1045" s="9">
        <v>4</v>
      </c>
      <c r="K1045" s="2">
        <v>50</v>
      </c>
      <c r="L1045" s="11">
        <v>42487</v>
      </c>
      <c r="M1045" s="2">
        <v>2016</v>
      </c>
      <c r="N1045" s="2" t="s">
        <v>517</v>
      </c>
      <c r="O1045" s="2" t="s">
        <v>136</v>
      </c>
      <c r="P1045" s="11">
        <v>42498</v>
      </c>
      <c r="Q1045" s="9" t="s">
        <v>248</v>
      </c>
      <c r="S1045" s="22" t="s">
        <v>516</v>
      </c>
      <c r="T1045" s="4" t="s">
        <v>516</v>
      </c>
      <c r="U1045" s="4" t="s">
        <v>516</v>
      </c>
      <c r="V1045" s="4" t="s">
        <v>516</v>
      </c>
      <c r="W1045" s="2">
        <v>10</v>
      </c>
      <c r="X1045" s="2" t="s">
        <v>107</v>
      </c>
      <c r="Y1045" s="6" t="str">
        <f>VLOOKUP(X1045,Spp!A:B,2,FALSE)</f>
        <v>Thalassoma lucasanum</v>
      </c>
      <c r="Z1045" s="7">
        <f t="shared" si="112"/>
        <v>46</v>
      </c>
      <c r="AA1045" s="2">
        <v>40</v>
      </c>
      <c r="AB1045" s="2">
        <v>5</v>
      </c>
      <c r="AC1045" s="2">
        <v>1</v>
      </c>
      <c r="AU1045" s="2">
        <f>VLOOKUP(Y1045,Spp!B:C,2,FALSE)</f>
        <v>1.261E-2</v>
      </c>
      <c r="AV1045" s="2">
        <f>VLOOKUP(Y1045,Spp!B:D,3,FALSE)</f>
        <v>2.8782999999999999</v>
      </c>
      <c r="AW1045" s="2">
        <f t="shared" si="113"/>
        <v>45.975866991871904</v>
      </c>
      <c r="AX1045" s="2">
        <f t="shared" si="114"/>
        <v>0.91951733983743811</v>
      </c>
      <c r="AY1045" s="2">
        <f t="shared" si="115"/>
        <v>9.1951733983743811</v>
      </c>
      <c r="AZ1045" s="2">
        <f t="shared" si="116"/>
        <v>9.1951733983743813E-3</v>
      </c>
      <c r="BA1045" s="2">
        <f t="shared" si="117"/>
        <v>4.5999999999999996</v>
      </c>
      <c r="BB1045" s="2">
        <f t="shared" si="111"/>
        <v>0.92</v>
      </c>
      <c r="BC1045" s="2">
        <f>VLOOKUP(Y1045,Spp!B:H,7,FALSE)</f>
        <v>3.5</v>
      </c>
      <c r="BD1045" s="5" t="str">
        <f>VLOOKUP(Y1045,GFQuimbayo!B:C,2,FALSE)</f>
        <v>IN</v>
      </c>
      <c r="BE1045" s="5" t="str">
        <f>VLOOKUP(BD1045,GFQuimbayo!E:F,2,FALSE)</f>
        <v>Invertebrivores</v>
      </c>
      <c r="BF1045" s="2" t="str">
        <f>VLOOKUP(Y1045,Spp!B:L,11,FALSE)</f>
        <v>LC</v>
      </c>
    </row>
    <row r="1046" spans="1:58">
      <c r="A1046" s="2" t="s">
        <v>40</v>
      </c>
      <c r="B1046" s="2" t="s">
        <v>41</v>
      </c>
      <c r="C1046" s="2" t="s">
        <v>291</v>
      </c>
      <c r="D1046" s="2" t="s">
        <v>1445</v>
      </c>
      <c r="E1046" s="2" t="s">
        <v>1491</v>
      </c>
      <c r="F1046" s="2" t="s">
        <v>246</v>
      </c>
      <c r="G1046" s="22" t="s">
        <v>1482</v>
      </c>
      <c r="H1046" s="22">
        <v>1</v>
      </c>
      <c r="I1046" s="9">
        <v>4</v>
      </c>
      <c r="K1046" s="2">
        <v>50</v>
      </c>
      <c r="L1046" s="11">
        <v>42487</v>
      </c>
      <c r="M1046" s="2">
        <v>2016</v>
      </c>
      <c r="N1046" s="2" t="s">
        <v>517</v>
      </c>
      <c r="O1046" s="2" t="s">
        <v>136</v>
      </c>
      <c r="P1046" s="11">
        <v>42498</v>
      </c>
      <c r="Q1046" s="9" t="s">
        <v>248</v>
      </c>
      <c r="S1046" s="22" t="s">
        <v>516</v>
      </c>
      <c r="T1046" s="4" t="s">
        <v>516</v>
      </c>
      <c r="U1046" s="4" t="s">
        <v>516</v>
      </c>
      <c r="V1046" s="4" t="s">
        <v>516</v>
      </c>
      <c r="W1046" s="2">
        <v>10</v>
      </c>
      <c r="X1046" s="2" t="s">
        <v>72</v>
      </c>
      <c r="Y1046" s="6" t="str">
        <f>VLOOKUP(X1046,Spp!A:B,2,FALSE)</f>
        <v>Scarus ghobban</v>
      </c>
      <c r="Z1046" s="7">
        <f t="shared" si="112"/>
        <v>31</v>
      </c>
      <c r="AA1046" s="2">
        <v>15</v>
      </c>
      <c r="AB1046" s="2">
        <v>15</v>
      </c>
      <c r="AC1046" s="2">
        <v>1</v>
      </c>
      <c r="AU1046" s="2">
        <f>VLOOKUP(Y1046,Spp!B:C,2,FALSE)</f>
        <v>2.3300000000000001E-2</v>
      </c>
      <c r="AV1046" s="2">
        <f>VLOOKUP(Y1046,Spp!B:D,3,FALSE)</f>
        <v>2.919</v>
      </c>
      <c r="AW1046" s="2">
        <f t="shared" si="113"/>
        <v>167.40083916779719</v>
      </c>
      <c r="AX1046" s="2">
        <f t="shared" si="114"/>
        <v>3.3480167833559435</v>
      </c>
      <c r="AY1046" s="2">
        <f t="shared" si="115"/>
        <v>33.480167833559435</v>
      </c>
      <c r="AZ1046" s="2">
        <f t="shared" si="116"/>
        <v>3.3480167833559435E-2</v>
      </c>
      <c r="BA1046" s="2">
        <f t="shared" si="117"/>
        <v>3.1</v>
      </c>
      <c r="BB1046" s="2">
        <f t="shared" si="111"/>
        <v>0.62</v>
      </c>
      <c r="BC1046" s="2">
        <f>VLOOKUP(Y1046,Spp!B:H,7,FALSE)</f>
        <v>2</v>
      </c>
      <c r="BD1046" s="5" t="str">
        <f>VLOOKUP(Y1046,GFQuimbayo!B:C,2,FALSE)</f>
        <v>HM</v>
      </c>
      <c r="BE1046" s="5" t="str">
        <f>VLOOKUP(BD1046,GFQuimbayo!E:F,2,FALSE)</f>
        <v>Macroalgae feeders</v>
      </c>
      <c r="BF1046" s="2" t="str">
        <f>VLOOKUP(Y1046,Spp!B:L,11,FALSE)</f>
        <v>LC</v>
      </c>
    </row>
    <row r="1047" spans="1:58">
      <c r="A1047" s="2" t="s">
        <v>40</v>
      </c>
      <c r="B1047" s="2" t="s">
        <v>41</v>
      </c>
      <c r="C1047" s="2" t="s">
        <v>291</v>
      </c>
      <c r="D1047" s="2" t="s">
        <v>1445</v>
      </c>
      <c r="E1047" s="2" t="s">
        <v>1491</v>
      </c>
      <c r="F1047" s="2" t="s">
        <v>246</v>
      </c>
      <c r="G1047" s="22" t="s">
        <v>1482</v>
      </c>
      <c r="H1047" s="22">
        <v>1</v>
      </c>
      <c r="I1047" s="9">
        <v>4</v>
      </c>
      <c r="K1047" s="2">
        <v>50</v>
      </c>
      <c r="L1047" s="11">
        <v>42487</v>
      </c>
      <c r="M1047" s="2">
        <v>2016</v>
      </c>
      <c r="N1047" s="2" t="s">
        <v>517</v>
      </c>
      <c r="O1047" s="2" t="s">
        <v>136</v>
      </c>
      <c r="P1047" s="11">
        <v>42498</v>
      </c>
      <c r="Q1047" s="9" t="s">
        <v>248</v>
      </c>
      <c r="S1047" s="22" t="s">
        <v>516</v>
      </c>
      <c r="T1047" s="4" t="s">
        <v>516</v>
      </c>
      <c r="U1047" s="4" t="s">
        <v>516</v>
      </c>
      <c r="V1047" s="4" t="s">
        <v>516</v>
      </c>
      <c r="W1047" s="2">
        <v>10</v>
      </c>
      <c r="X1047" s="2" t="s">
        <v>103</v>
      </c>
      <c r="Y1047" s="6" t="str">
        <f>VLOOKUP(X1047,Spp!A:B,2,FALSE)</f>
        <v>Apogon dovii</v>
      </c>
      <c r="Z1047" s="7">
        <f t="shared" si="112"/>
        <v>1</v>
      </c>
      <c r="AA1047" s="2">
        <v>1</v>
      </c>
      <c r="AU1047" s="2">
        <f>VLOOKUP(Y1047,Spp!B:C,2,FALSE)</f>
        <v>1.41E-2</v>
      </c>
      <c r="AV1047" s="2">
        <f>VLOOKUP(Y1047,Spp!B:D,3,FALSE)</f>
        <v>3.1286</v>
      </c>
      <c r="AW1047" s="2">
        <f t="shared" si="113"/>
        <v>0.24786443933352806</v>
      </c>
      <c r="AX1047" s="2">
        <f t="shared" si="114"/>
        <v>4.957288786670561E-3</v>
      </c>
      <c r="AY1047" s="2">
        <f t="shared" si="115"/>
        <v>4.9572887866705606E-2</v>
      </c>
      <c r="AZ1047" s="2">
        <f t="shared" si="116"/>
        <v>4.9572887866705605E-5</v>
      </c>
      <c r="BA1047" s="2">
        <f t="shared" si="117"/>
        <v>0.1</v>
      </c>
      <c r="BB1047" s="2">
        <f t="shared" si="111"/>
        <v>0.02</v>
      </c>
      <c r="BC1047" s="2">
        <f>VLOOKUP(Y1047,Spp!B:H,7,FALSE)</f>
        <v>3.4</v>
      </c>
      <c r="BD1047" s="5" t="str">
        <f>VLOOKUP(Y1047,GFQuimbayo!B:C,2,FALSE)</f>
        <v>PK</v>
      </c>
      <c r="BE1047" s="5" t="str">
        <f>VLOOKUP(BD1047,GFQuimbayo!E:F,2,FALSE)</f>
        <v>Planktivores</v>
      </c>
      <c r="BF1047" s="2" t="str">
        <f>VLOOKUP(Y1047,Spp!B:L,11,FALSE)</f>
        <v>LC</v>
      </c>
    </row>
    <row r="1048" spans="1:58">
      <c r="A1048" s="2" t="s">
        <v>40</v>
      </c>
      <c r="B1048" s="2" t="s">
        <v>41</v>
      </c>
      <c r="C1048" s="2" t="s">
        <v>291</v>
      </c>
      <c r="D1048" s="2" t="s">
        <v>1445</v>
      </c>
      <c r="E1048" s="2" t="s">
        <v>1491</v>
      </c>
      <c r="F1048" s="2" t="s">
        <v>246</v>
      </c>
      <c r="G1048" s="22" t="s">
        <v>1482</v>
      </c>
      <c r="H1048" s="22">
        <v>2</v>
      </c>
      <c r="I1048" s="9">
        <v>5</v>
      </c>
      <c r="K1048" s="2">
        <v>50</v>
      </c>
      <c r="L1048" s="11">
        <v>42487</v>
      </c>
      <c r="M1048" s="2">
        <v>2016</v>
      </c>
      <c r="N1048" s="2" t="s">
        <v>517</v>
      </c>
      <c r="O1048" s="2" t="s">
        <v>136</v>
      </c>
      <c r="P1048" s="11">
        <v>42498</v>
      </c>
      <c r="Q1048" s="9" t="s">
        <v>248</v>
      </c>
      <c r="S1048" s="22" t="s">
        <v>516</v>
      </c>
      <c r="T1048" s="4" t="s">
        <v>516</v>
      </c>
      <c r="U1048" s="4" t="s">
        <v>516</v>
      </c>
      <c r="V1048" s="4" t="s">
        <v>516</v>
      </c>
      <c r="W1048" s="2">
        <v>10</v>
      </c>
      <c r="X1048" s="2" t="s">
        <v>107</v>
      </c>
      <c r="Y1048" s="6" t="str">
        <f>VLOOKUP(X1048,Spp!A:B,2,FALSE)</f>
        <v>Thalassoma lucasanum</v>
      </c>
      <c r="Z1048" s="7">
        <f t="shared" si="112"/>
        <v>33</v>
      </c>
      <c r="AA1048" s="2">
        <v>32</v>
      </c>
      <c r="AD1048" s="2">
        <v>1</v>
      </c>
      <c r="AU1048" s="2">
        <f>VLOOKUP(Y1048,Spp!B:C,2,FALSE)</f>
        <v>1.261E-2</v>
      </c>
      <c r="AV1048" s="2">
        <f>VLOOKUP(Y1048,Spp!B:D,3,FALSE)</f>
        <v>2.8782999999999999</v>
      </c>
      <c r="AW1048" s="2">
        <f t="shared" si="113"/>
        <v>53.343335418048476</v>
      </c>
      <c r="AX1048" s="2">
        <f t="shared" si="114"/>
        <v>1.0668667083609695</v>
      </c>
      <c r="AY1048" s="2">
        <f t="shared" si="115"/>
        <v>10.668667083609694</v>
      </c>
      <c r="AZ1048" s="2">
        <f t="shared" si="116"/>
        <v>1.0668667083609694E-2</v>
      </c>
      <c r="BA1048" s="2">
        <f t="shared" si="117"/>
        <v>3.3</v>
      </c>
      <c r="BB1048" s="2">
        <f t="shared" si="111"/>
        <v>0.66</v>
      </c>
      <c r="BC1048" s="2">
        <f>VLOOKUP(Y1048,Spp!B:H,7,FALSE)</f>
        <v>3.5</v>
      </c>
      <c r="BD1048" s="5" t="str">
        <f>VLOOKUP(Y1048,GFQuimbayo!B:C,2,FALSE)</f>
        <v>IN</v>
      </c>
      <c r="BE1048" s="5" t="str">
        <f>VLOOKUP(BD1048,GFQuimbayo!E:F,2,FALSE)</f>
        <v>Invertebrivores</v>
      </c>
      <c r="BF1048" s="2" t="str">
        <f>VLOOKUP(Y1048,Spp!B:L,11,FALSE)</f>
        <v>LC</v>
      </c>
    </row>
    <row r="1049" spans="1:58">
      <c r="A1049" s="2" t="s">
        <v>40</v>
      </c>
      <c r="B1049" s="2" t="s">
        <v>41</v>
      </c>
      <c r="C1049" s="2" t="s">
        <v>291</v>
      </c>
      <c r="D1049" s="2" t="s">
        <v>1445</v>
      </c>
      <c r="E1049" s="2" t="s">
        <v>1491</v>
      </c>
      <c r="F1049" s="2" t="s">
        <v>246</v>
      </c>
      <c r="G1049" s="22" t="s">
        <v>1482</v>
      </c>
      <c r="H1049" s="22">
        <v>2</v>
      </c>
      <c r="I1049" s="9">
        <v>5</v>
      </c>
      <c r="K1049" s="2">
        <v>50</v>
      </c>
      <c r="L1049" s="11">
        <v>42487</v>
      </c>
      <c r="M1049" s="2">
        <v>2016</v>
      </c>
      <c r="N1049" s="2" t="s">
        <v>517</v>
      </c>
      <c r="O1049" s="2" t="s">
        <v>136</v>
      </c>
      <c r="P1049" s="11">
        <v>42498</v>
      </c>
      <c r="Q1049" s="9" t="s">
        <v>248</v>
      </c>
      <c r="S1049" s="22" t="s">
        <v>516</v>
      </c>
      <c r="T1049" s="4" t="s">
        <v>516</v>
      </c>
      <c r="U1049" s="4" t="s">
        <v>516</v>
      </c>
      <c r="V1049" s="4" t="s">
        <v>516</v>
      </c>
      <c r="W1049" s="2">
        <v>10</v>
      </c>
      <c r="X1049" s="2" t="s">
        <v>57</v>
      </c>
      <c r="Y1049" s="6" t="str">
        <f>VLOOKUP(X1049,Spp!A:B,2,FALSE)</f>
        <v>Serranus psittacinus</v>
      </c>
      <c r="Z1049" s="7">
        <f t="shared" si="112"/>
        <v>2</v>
      </c>
      <c r="AA1049" s="2">
        <v>2</v>
      </c>
      <c r="AU1049" s="2">
        <f>VLOOKUP(Y1049,Spp!B:C,2,FALSE)</f>
        <v>1.9300000000000001E-2</v>
      </c>
      <c r="AV1049" s="2">
        <f>VLOOKUP(Y1049,Spp!B:D,3,FALSE)</f>
        <v>2.8511000000000002</v>
      </c>
      <c r="AW1049" s="2">
        <f t="shared" si="113"/>
        <v>0.52620390100394643</v>
      </c>
      <c r="AX1049" s="2">
        <f t="shared" si="114"/>
        <v>1.0524078020078929E-2</v>
      </c>
      <c r="AY1049" s="2">
        <f t="shared" si="115"/>
        <v>0.10524078020078929</v>
      </c>
      <c r="AZ1049" s="2">
        <f t="shared" si="116"/>
        <v>1.052407802007893E-4</v>
      </c>
      <c r="BA1049" s="2">
        <f t="shared" si="117"/>
        <v>0.2</v>
      </c>
      <c r="BB1049" s="2">
        <f t="shared" si="111"/>
        <v>0.04</v>
      </c>
      <c r="BC1049" s="2">
        <f>VLOOKUP(Y1049,Spp!B:H,7,FALSE)</f>
        <v>3.6</v>
      </c>
      <c r="BD1049" s="5" t="str">
        <f>VLOOKUP(Y1049,GFQuimbayo!B:C,2,FALSE)</f>
        <v>PS</v>
      </c>
      <c r="BE1049" s="5" t="str">
        <f>VLOOKUP(BD1049,GFQuimbayo!E:F,2,FALSE)</f>
        <v>Piscivores</v>
      </c>
      <c r="BF1049" s="2" t="str">
        <f>VLOOKUP(Y1049,Spp!B:L,11,FALSE)</f>
        <v>LC</v>
      </c>
    </row>
    <row r="1050" spans="1:58">
      <c r="A1050" s="2" t="s">
        <v>40</v>
      </c>
      <c r="B1050" s="2" t="s">
        <v>41</v>
      </c>
      <c r="C1050" s="2" t="s">
        <v>291</v>
      </c>
      <c r="D1050" s="2" t="s">
        <v>1445</v>
      </c>
      <c r="E1050" s="2" t="s">
        <v>1491</v>
      </c>
      <c r="F1050" s="2" t="s">
        <v>246</v>
      </c>
      <c r="G1050" s="22" t="s">
        <v>1482</v>
      </c>
      <c r="H1050" s="22">
        <v>2</v>
      </c>
      <c r="I1050" s="9">
        <v>5</v>
      </c>
      <c r="K1050" s="2">
        <v>50</v>
      </c>
      <c r="L1050" s="11">
        <v>42487</v>
      </c>
      <c r="M1050" s="2">
        <v>2016</v>
      </c>
      <c r="N1050" s="2" t="s">
        <v>517</v>
      </c>
      <c r="O1050" s="2" t="s">
        <v>136</v>
      </c>
      <c r="P1050" s="11">
        <v>42498</v>
      </c>
      <c r="Q1050" s="9" t="s">
        <v>248</v>
      </c>
      <c r="S1050" s="22" t="s">
        <v>516</v>
      </c>
      <c r="T1050" s="4" t="s">
        <v>516</v>
      </c>
      <c r="U1050" s="4" t="s">
        <v>516</v>
      </c>
      <c r="V1050" s="4" t="s">
        <v>516</v>
      </c>
      <c r="W1050" s="2">
        <v>10</v>
      </c>
      <c r="X1050" s="2" t="s">
        <v>266</v>
      </c>
      <c r="Y1050" s="6" t="str">
        <f>VLOOKUP(X1050,Spp!A:B,2,FALSE)</f>
        <v>Halichoeres dispilus</v>
      </c>
      <c r="Z1050" s="7">
        <f t="shared" si="112"/>
        <v>1</v>
      </c>
      <c r="AB1050" s="2">
        <v>1</v>
      </c>
      <c r="AU1050" s="2">
        <f>VLOOKUP(Y1050,Spp!B:C,2,FALSE)</f>
        <v>1.26E-2</v>
      </c>
      <c r="AV1050" s="2">
        <f>VLOOKUP(Y1050,Spp!B:D,3,FALSE)</f>
        <v>3.0672999999999999</v>
      </c>
      <c r="AW1050" s="2">
        <f t="shared" si="113"/>
        <v>6.0875978967715536</v>
      </c>
      <c r="AX1050" s="2">
        <f t="shared" si="114"/>
        <v>0.12175195793543107</v>
      </c>
      <c r="AY1050" s="2">
        <f t="shared" si="115"/>
        <v>1.2175195793543108</v>
      </c>
      <c r="AZ1050" s="2">
        <f t="shared" si="116"/>
        <v>1.2175195793543109E-3</v>
      </c>
      <c r="BA1050" s="2">
        <f t="shared" si="117"/>
        <v>0.1</v>
      </c>
      <c r="BB1050" s="2">
        <f t="shared" ref="BB1050:BB1113" si="118">Z1050/K1050</f>
        <v>0.02</v>
      </c>
      <c r="BC1050" s="2">
        <f>VLOOKUP(Y1050,Spp!B:H,7,FALSE)</f>
        <v>3.9</v>
      </c>
      <c r="BD1050" s="5" t="str">
        <f>VLOOKUP(Y1050,GFQuimbayo!B:C,2,FALSE)</f>
        <v>IN</v>
      </c>
      <c r="BE1050" s="5" t="str">
        <f>VLOOKUP(BD1050,GFQuimbayo!E:F,2,FALSE)</f>
        <v>Invertebrivores</v>
      </c>
      <c r="BF1050" s="2" t="str">
        <f>VLOOKUP(Y1050,Spp!B:L,11,FALSE)</f>
        <v>LC</v>
      </c>
    </row>
    <row r="1051" spans="1:58">
      <c r="A1051" s="2" t="s">
        <v>40</v>
      </c>
      <c r="B1051" s="2" t="s">
        <v>41</v>
      </c>
      <c r="C1051" s="2" t="s">
        <v>291</v>
      </c>
      <c r="D1051" s="2" t="s">
        <v>1445</v>
      </c>
      <c r="E1051" s="2" t="s">
        <v>1491</v>
      </c>
      <c r="F1051" s="2" t="s">
        <v>246</v>
      </c>
      <c r="G1051" s="22" t="s">
        <v>1482</v>
      </c>
      <c r="H1051" s="22">
        <v>2</v>
      </c>
      <c r="I1051" s="9">
        <v>5</v>
      </c>
      <c r="K1051" s="2">
        <v>50</v>
      </c>
      <c r="L1051" s="11">
        <v>42487</v>
      </c>
      <c r="M1051" s="2">
        <v>2016</v>
      </c>
      <c r="N1051" s="2" t="s">
        <v>517</v>
      </c>
      <c r="O1051" s="2" t="s">
        <v>136</v>
      </c>
      <c r="P1051" s="11">
        <v>42498</v>
      </c>
      <c r="Q1051" s="9" t="s">
        <v>248</v>
      </c>
      <c r="S1051" s="22" t="s">
        <v>516</v>
      </c>
      <c r="T1051" s="4" t="s">
        <v>516</v>
      </c>
      <c r="U1051" s="4" t="s">
        <v>516</v>
      </c>
      <c r="V1051" s="4" t="s">
        <v>516</v>
      </c>
      <c r="W1051" s="2">
        <v>10</v>
      </c>
      <c r="X1051" s="2" t="s">
        <v>80</v>
      </c>
      <c r="Y1051" s="6" t="str">
        <f>VLOOKUP(X1051,Spp!A:B,2,FALSE)</f>
        <v>Sufflamen verres</v>
      </c>
      <c r="Z1051" s="7">
        <f t="shared" si="112"/>
        <v>2</v>
      </c>
      <c r="AA1051" s="2">
        <v>2</v>
      </c>
      <c r="AU1051" s="2">
        <f>VLOOKUP(Y1051,Spp!B:C,2,FALSE)</f>
        <v>2.4899999999999999E-2</v>
      </c>
      <c r="AV1051" s="2">
        <f>VLOOKUP(Y1051,Spp!B:D,3,FALSE)</f>
        <v>3.0129999999999999</v>
      </c>
      <c r="AW1051" s="2">
        <f t="shared" si="113"/>
        <v>0.78744927755184568</v>
      </c>
      <c r="AX1051" s="2">
        <f t="shared" si="114"/>
        <v>1.5748985551036914E-2</v>
      </c>
      <c r="AY1051" s="2">
        <f t="shared" si="115"/>
        <v>0.15748985551036915</v>
      </c>
      <c r="AZ1051" s="2">
        <f t="shared" si="116"/>
        <v>1.5748985551036914E-4</v>
      </c>
      <c r="BA1051" s="2">
        <f t="shared" si="117"/>
        <v>0.2</v>
      </c>
      <c r="BB1051" s="2">
        <f t="shared" si="118"/>
        <v>0.04</v>
      </c>
      <c r="BC1051" s="2">
        <f>VLOOKUP(Y1051,Spp!B:H,7,FALSE)</f>
        <v>3.3</v>
      </c>
      <c r="BD1051" s="5" t="str">
        <f>VLOOKUP(Y1051,GFQuimbayo!B:C,2,FALSE)</f>
        <v>IN</v>
      </c>
      <c r="BE1051" s="5" t="str">
        <f>VLOOKUP(BD1051,GFQuimbayo!E:F,2,FALSE)</f>
        <v>Invertebrivores</v>
      </c>
      <c r="BF1051" s="2" t="str">
        <f>VLOOKUP(Y1051,Spp!B:L,11,FALSE)</f>
        <v>LC</v>
      </c>
    </row>
    <row r="1052" spans="1:58">
      <c r="A1052" s="2" t="s">
        <v>40</v>
      </c>
      <c r="B1052" s="2" t="s">
        <v>41</v>
      </c>
      <c r="C1052" s="2" t="s">
        <v>291</v>
      </c>
      <c r="D1052" s="2" t="s">
        <v>1445</v>
      </c>
      <c r="E1052" s="2" t="s">
        <v>1491</v>
      </c>
      <c r="F1052" s="2" t="s">
        <v>246</v>
      </c>
      <c r="G1052" s="22" t="s">
        <v>1482</v>
      </c>
      <c r="H1052" s="22">
        <v>2</v>
      </c>
      <c r="I1052" s="9">
        <v>5</v>
      </c>
      <c r="K1052" s="2">
        <v>50</v>
      </c>
      <c r="L1052" s="11">
        <v>42487</v>
      </c>
      <c r="M1052" s="2">
        <v>2016</v>
      </c>
      <c r="N1052" s="2" t="s">
        <v>517</v>
      </c>
      <c r="O1052" s="2" t="s">
        <v>136</v>
      </c>
      <c r="P1052" s="11">
        <v>42498</v>
      </c>
      <c r="Q1052" s="9" t="s">
        <v>248</v>
      </c>
      <c r="S1052" s="22" t="s">
        <v>516</v>
      </c>
      <c r="T1052" s="4" t="s">
        <v>516</v>
      </c>
      <c r="U1052" s="4" t="s">
        <v>516</v>
      </c>
      <c r="V1052" s="4" t="s">
        <v>516</v>
      </c>
      <c r="W1052" s="2">
        <v>10</v>
      </c>
      <c r="X1052" s="2" t="s">
        <v>72</v>
      </c>
      <c r="Y1052" s="6" t="str">
        <f>VLOOKUP(X1052,Spp!A:B,2,FALSE)</f>
        <v>Scarus ghobban</v>
      </c>
      <c r="Z1052" s="7">
        <f t="shared" si="112"/>
        <v>12</v>
      </c>
      <c r="AA1052" s="2">
        <v>11</v>
      </c>
      <c r="AB1052" s="2">
        <v>1</v>
      </c>
      <c r="AU1052" s="2">
        <f>VLOOKUP(Y1052,Spp!B:C,2,FALSE)</f>
        <v>2.3300000000000001E-2</v>
      </c>
      <c r="AV1052" s="2">
        <f>VLOOKUP(Y1052,Spp!B:D,3,FALSE)</f>
        <v>2.919</v>
      </c>
      <c r="AW1052" s="2">
        <f t="shared" si="113"/>
        <v>12.067709655231178</v>
      </c>
      <c r="AX1052" s="2">
        <f t="shared" si="114"/>
        <v>0.24135419310462358</v>
      </c>
      <c r="AY1052" s="2">
        <f t="shared" si="115"/>
        <v>2.413541931046236</v>
      </c>
      <c r="AZ1052" s="2">
        <f t="shared" si="116"/>
        <v>2.4135419310462362E-3</v>
      </c>
      <c r="BA1052" s="2">
        <f t="shared" si="117"/>
        <v>1.2</v>
      </c>
      <c r="BB1052" s="2">
        <f t="shared" si="118"/>
        <v>0.24</v>
      </c>
      <c r="BC1052" s="2">
        <f>VLOOKUP(Y1052,Spp!B:H,7,FALSE)</f>
        <v>2</v>
      </c>
      <c r="BD1052" s="5" t="str">
        <f>VLOOKUP(Y1052,GFQuimbayo!B:C,2,FALSE)</f>
        <v>HM</v>
      </c>
      <c r="BE1052" s="5" t="str">
        <f>VLOOKUP(BD1052,GFQuimbayo!E:F,2,FALSE)</f>
        <v>Macroalgae feeders</v>
      </c>
      <c r="BF1052" s="2" t="str">
        <f>VLOOKUP(Y1052,Spp!B:L,11,FALSE)</f>
        <v>LC</v>
      </c>
    </row>
    <row r="1053" spans="1:58">
      <c r="A1053" s="2" t="s">
        <v>40</v>
      </c>
      <c r="B1053" s="2" t="s">
        <v>41</v>
      </c>
      <c r="C1053" s="2" t="s">
        <v>291</v>
      </c>
      <c r="D1053" s="2" t="s">
        <v>1445</v>
      </c>
      <c r="E1053" s="2" t="s">
        <v>1491</v>
      </c>
      <c r="F1053" s="2" t="s">
        <v>246</v>
      </c>
      <c r="G1053" s="22" t="s">
        <v>1482</v>
      </c>
      <c r="H1053" s="22">
        <v>2</v>
      </c>
      <c r="I1053" s="9">
        <v>5</v>
      </c>
      <c r="K1053" s="2">
        <v>50</v>
      </c>
      <c r="L1053" s="11">
        <v>42487</v>
      </c>
      <c r="M1053" s="2">
        <v>2016</v>
      </c>
      <c r="N1053" s="2" t="s">
        <v>517</v>
      </c>
      <c r="O1053" s="2" t="s">
        <v>136</v>
      </c>
      <c r="P1053" s="11">
        <v>42498</v>
      </c>
      <c r="Q1053" s="9" t="s">
        <v>248</v>
      </c>
      <c r="S1053" s="22" t="s">
        <v>516</v>
      </c>
      <c r="T1053" s="4" t="s">
        <v>516</v>
      </c>
      <c r="U1053" s="4" t="s">
        <v>516</v>
      </c>
      <c r="V1053" s="4" t="s">
        <v>516</v>
      </c>
      <c r="W1053" s="2">
        <v>10</v>
      </c>
      <c r="X1053" s="2" t="s">
        <v>45</v>
      </c>
      <c r="Y1053" s="6" t="str">
        <f>VLOOKUP(X1053,Spp!A:B,2,FALSE)</f>
        <v>Canthigaster punctatissima</v>
      </c>
      <c r="Z1053" s="7">
        <f t="shared" si="112"/>
        <v>2</v>
      </c>
      <c r="AA1053" s="2">
        <v>2</v>
      </c>
      <c r="AU1053" s="2">
        <f>VLOOKUP(Y1053,Spp!B:C,2,FALSE)</f>
        <v>1.9699999999999999E-2</v>
      </c>
      <c r="AV1053" s="2">
        <f>VLOOKUP(Y1053,Spp!B:D,3,FALSE)</f>
        <v>2.9174000000000002</v>
      </c>
      <c r="AW1053" s="2">
        <f t="shared" si="113"/>
        <v>0.57075063471067744</v>
      </c>
      <c r="AX1053" s="2">
        <f t="shared" si="114"/>
        <v>1.1415012694213548E-2</v>
      </c>
      <c r="AY1053" s="2">
        <f t="shared" si="115"/>
        <v>0.11415012694213549</v>
      </c>
      <c r="AZ1053" s="2">
        <f t="shared" si="116"/>
        <v>1.1415012694213548E-4</v>
      </c>
      <c r="BA1053" s="2">
        <f t="shared" si="117"/>
        <v>0.2</v>
      </c>
      <c r="BB1053" s="2">
        <f t="shared" si="118"/>
        <v>0.04</v>
      </c>
      <c r="BC1053" s="2">
        <f>VLOOKUP(Y1053,Spp!B:H,7,FALSE)</f>
        <v>3</v>
      </c>
      <c r="BD1053" s="5" t="str">
        <f>VLOOKUP(Y1053,GFQuimbayo!B:C,2,FALSE)</f>
        <v>IN</v>
      </c>
      <c r="BE1053" s="5" t="str">
        <f>VLOOKUP(BD1053,GFQuimbayo!E:F,2,FALSE)</f>
        <v>Invertebrivores</v>
      </c>
      <c r="BF1053" s="2" t="str">
        <f>VLOOKUP(Y1053,Spp!B:L,11,FALSE)</f>
        <v>LC</v>
      </c>
    </row>
    <row r="1054" spans="1:58">
      <c r="A1054" s="2" t="s">
        <v>40</v>
      </c>
      <c r="B1054" s="2" t="s">
        <v>41</v>
      </c>
      <c r="C1054" s="2" t="s">
        <v>291</v>
      </c>
      <c r="D1054" s="2" t="s">
        <v>1445</v>
      </c>
      <c r="E1054" s="2" t="s">
        <v>1491</v>
      </c>
      <c r="F1054" s="2" t="s">
        <v>246</v>
      </c>
      <c r="G1054" s="22" t="s">
        <v>1482</v>
      </c>
      <c r="H1054" s="22">
        <v>3</v>
      </c>
      <c r="I1054" s="9">
        <v>6</v>
      </c>
      <c r="K1054" s="2">
        <v>50</v>
      </c>
      <c r="L1054" s="11">
        <v>42487</v>
      </c>
      <c r="M1054" s="2">
        <v>2016</v>
      </c>
      <c r="N1054" s="2" t="s">
        <v>517</v>
      </c>
      <c r="O1054" s="2" t="s">
        <v>136</v>
      </c>
      <c r="P1054" s="11">
        <v>42498</v>
      </c>
      <c r="Q1054" s="9" t="s">
        <v>248</v>
      </c>
      <c r="S1054" s="22" t="s">
        <v>516</v>
      </c>
      <c r="T1054" s="4" t="s">
        <v>516</v>
      </c>
      <c r="U1054" s="4" t="s">
        <v>516</v>
      </c>
      <c r="V1054" s="4" t="s">
        <v>516</v>
      </c>
      <c r="W1054" s="2">
        <v>10</v>
      </c>
      <c r="X1054" s="2" t="s">
        <v>107</v>
      </c>
      <c r="Y1054" s="6" t="str">
        <f>VLOOKUP(X1054,Spp!A:B,2,FALSE)</f>
        <v>Thalassoma lucasanum</v>
      </c>
      <c r="Z1054" s="7">
        <f t="shared" si="112"/>
        <v>37</v>
      </c>
      <c r="AA1054" s="2">
        <v>35</v>
      </c>
      <c r="AB1054" s="2">
        <v>2</v>
      </c>
      <c r="AU1054" s="2">
        <f>VLOOKUP(Y1054,Spp!B:C,2,FALSE)</f>
        <v>1.261E-2</v>
      </c>
      <c r="AV1054" s="2">
        <f>VLOOKUP(Y1054,Spp!B:D,3,FALSE)</f>
        <v>2.8782999999999999</v>
      </c>
      <c r="AW1054" s="2">
        <f t="shared" si="113"/>
        <v>14.494371147309787</v>
      </c>
      <c r="AX1054" s="2">
        <f t="shared" si="114"/>
        <v>0.28988742294619574</v>
      </c>
      <c r="AY1054" s="2">
        <f t="shared" si="115"/>
        <v>2.8988742294619572</v>
      </c>
      <c r="AZ1054" s="2">
        <f t="shared" si="116"/>
        <v>2.8988742294619573E-3</v>
      </c>
      <c r="BA1054" s="2">
        <f t="shared" si="117"/>
        <v>3.7</v>
      </c>
      <c r="BB1054" s="2">
        <f t="shared" si="118"/>
        <v>0.74</v>
      </c>
      <c r="BC1054" s="2">
        <f>VLOOKUP(Y1054,Spp!B:H,7,FALSE)</f>
        <v>3.5</v>
      </c>
      <c r="BD1054" s="5" t="str">
        <f>VLOOKUP(Y1054,GFQuimbayo!B:C,2,FALSE)</f>
        <v>IN</v>
      </c>
      <c r="BE1054" s="5" t="str">
        <f>VLOOKUP(BD1054,GFQuimbayo!E:F,2,FALSE)</f>
        <v>Invertebrivores</v>
      </c>
      <c r="BF1054" s="2" t="str">
        <f>VLOOKUP(Y1054,Spp!B:L,11,FALSE)</f>
        <v>LC</v>
      </c>
    </row>
    <row r="1055" spans="1:58">
      <c r="A1055" s="2" t="s">
        <v>40</v>
      </c>
      <c r="B1055" s="2" t="s">
        <v>41</v>
      </c>
      <c r="C1055" s="2" t="s">
        <v>291</v>
      </c>
      <c r="D1055" s="2" t="s">
        <v>1445</v>
      </c>
      <c r="E1055" s="2" t="s">
        <v>1491</v>
      </c>
      <c r="F1055" s="2" t="s">
        <v>246</v>
      </c>
      <c r="G1055" s="22" t="s">
        <v>1482</v>
      </c>
      <c r="H1055" s="22">
        <v>3</v>
      </c>
      <c r="I1055" s="9">
        <v>6</v>
      </c>
      <c r="K1055" s="2">
        <v>50</v>
      </c>
      <c r="L1055" s="11">
        <v>42487</v>
      </c>
      <c r="M1055" s="2">
        <v>2016</v>
      </c>
      <c r="N1055" s="2" t="s">
        <v>517</v>
      </c>
      <c r="O1055" s="2" t="s">
        <v>136</v>
      </c>
      <c r="P1055" s="11">
        <v>42498</v>
      </c>
      <c r="Q1055" s="9" t="s">
        <v>248</v>
      </c>
      <c r="S1055" s="22" t="s">
        <v>516</v>
      </c>
      <c r="T1055" s="4" t="s">
        <v>516</v>
      </c>
      <c r="U1055" s="4" t="s">
        <v>516</v>
      </c>
      <c r="V1055" s="4" t="s">
        <v>516</v>
      </c>
      <c r="W1055" s="2">
        <v>10</v>
      </c>
      <c r="X1055" s="2" t="s">
        <v>72</v>
      </c>
      <c r="Y1055" s="6" t="str">
        <f>VLOOKUP(X1055,Spp!A:B,2,FALSE)</f>
        <v>Scarus ghobban</v>
      </c>
      <c r="Z1055" s="7">
        <f t="shared" si="112"/>
        <v>17</v>
      </c>
      <c r="AA1055" s="2">
        <v>17</v>
      </c>
      <c r="AU1055" s="2">
        <f>VLOOKUP(Y1055,Spp!B:C,2,FALSE)</f>
        <v>2.3300000000000001E-2</v>
      </c>
      <c r="AV1055" s="2">
        <f>VLOOKUP(Y1055,Spp!B:D,3,FALSE)</f>
        <v>2.919</v>
      </c>
      <c r="AW1055" s="2">
        <f t="shared" si="113"/>
        <v>5.7463454106541887</v>
      </c>
      <c r="AX1055" s="2">
        <f t="shared" si="114"/>
        <v>0.11492690821308377</v>
      </c>
      <c r="AY1055" s="2">
        <f t="shared" si="115"/>
        <v>1.1492690821308376</v>
      </c>
      <c r="AZ1055" s="2">
        <f t="shared" si="116"/>
        <v>1.1492690821308376E-3</v>
      </c>
      <c r="BA1055" s="2">
        <f t="shared" si="117"/>
        <v>1.7</v>
      </c>
      <c r="BB1055" s="2">
        <f t="shared" si="118"/>
        <v>0.34</v>
      </c>
      <c r="BC1055" s="2">
        <f>VLOOKUP(Y1055,Spp!B:H,7,FALSE)</f>
        <v>2</v>
      </c>
      <c r="BD1055" s="5" t="str">
        <f>VLOOKUP(Y1055,GFQuimbayo!B:C,2,FALSE)</f>
        <v>HM</v>
      </c>
      <c r="BE1055" s="5" t="str">
        <f>VLOOKUP(BD1055,GFQuimbayo!E:F,2,FALSE)</f>
        <v>Macroalgae feeders</v>
      </c>
      <c r="BF1055" s="2" t="str">
        <f>VLOOKUP(Y1055,Spp!B:L,11,FALSE)</f>
        <v>LC</v>
      </c>
    </row>
    <row r="1056" spans="1:58">
      <c r="A1056" s="2" t="s">
        <v>40</v>
      </c>
      <c r="B1056" s="2" t="s">
        <v>41</v>
      </c>
      <c r="C1056" s="2" t="s">
        <v>291</v>
      </c>
      <c r="D1056" s="2" t="s">
        <v>1445</v>
      </c>
      <c r="E1056" s="2" t="s">
        <v>1491</v>
      </c>
      <c r="F1056" s="2" t="s">
        <v>246</v>
      </c>
      <c r="G1056" s="22" t="s">
        <v>1482</v>
      </c>
      <c r="H1056" s="22">
        <v>3</v>
      </c>
      <c r="I1056" s="9">
        <v>6</v>
      </c>
      <c r="K1056" s="2">
        <v>50</v>
      </c>
      <c r="L1056" s="11">
        <v>42487</v>
      </c>
      <c r="M1056" s="2">
        <v>2016</v>
      </c>
      <c r="N1056" s="2" t="s">
        <v>517</v>
      </c>
      <c r="O1056" s="2" t="s">
        <v>136</v>
      </c>
      <c r="P1056" s="11">
        <v>42498</v>
      </c>
      <c r="Q1056" s="9" t="s">
        <v>248</v>
      </c>
      <c r="S1056" s="22" t="s">
        <v>516</v>
      </c>
      <c r="T1056" s="4" t="s">
        <v>516</v>
      </c>
      <c r="U1056" s="4" t="s">
        <v>516</v>
      </c>
      <c r="V1056" s="4" t="s">
        <v>516</v>
      </c>
      <c r="W1056" s="2">
        <v>10</v>
      </c>
      <c r="X1056" s="2" t="s">
        <v>57</v>
      </c>
      <c r="Y1056" s="6" t="str">
        <f>VLOOKUP(X1056,Spp!A:B,2,FALSE)</f>
        <v>Serranus psittacinus</v>
      </c>
      <c r="Z1056" s="7">
        <f t="shared" si="112"/>
        <v>6</v>
      </c>
      <c r="AA1056" s="2">
        <v>6</v>
      </c>
      <c r="AU1056" s="2">
        <f>VLOOKUP(Y1056,Spp!B:C,2,FALSE)</f>
        <v>1.9300000000000001E-2</v>
      </c>
      <c r="AV1056" s="2">
        <f>VLOOKUP(Y1056,Spp!B:D,3,FALSE)</f>
        <v>2.8511000000000002</v>
      </c>
      <c r="AW1056" s="2">
        <f t="shared" si="113"/>
        <v>1.5786117030118394</v>
      </c>
      <c r="AX1056" s="2">
        <f t="shared" si="114"/>
        <v>3.1572234060236785E-2</v>
      </c>
      <c r="AY1056" s="2">
        <f t="shared" si="115"/>
        <v>0.31572234060236787</v>
      </c>
      <c r="AZ1056" s="2">
        <f t="shared" si="116"/>
        <v>3.1572234060236787E-4</v>
      </c>
      <c r="BA1056" s="2">
        <f t="shared" si="117"/>
        <v>0.6</v>
      </c>
      <c r="BB1056" s="2">
        <f t="shared" si="118"/>
        <v>0.12</v>
      </c>
      <c r="BC1056" s="2">
        <f>VLOOKUP(Y1056,Spp!B:H,7,FALSE)</f>
        <v>3.6</v>
      </c>
      <c r="BD1056" s="5" t="str">
        <f>VLOOKUP(Y1056,GFQuimbayo!B:C,2,FALSE)</f>
        <v>PS</v>
      </c>
      <c r="BE1056" s="5" t="str">
        <f>VLOOKUP(BD1056,GFQuimbayo!E:F,2,FALSE)</f>
        <v>Piscivores</v>
      </c>
      <c r="BF1056" s="2" t="str">
        <f>VLOOKUP(Y1056,Spp!B:L,11,FALSE)</f>
        <v>LC</v>
      </c>
    </row>
    <row r="1057" spans="1:58">
      <c r="A1057" s="2" t="s">
        <v>40</v>
      </c>
      <c r="B1057" s="2" t="s">
        <v>41</v>
      </c>
      <c r="C1057" s="2" t="s">
        <v>291</v>
      </c>
      <c r="D1057" s="2" t="s">
        <v>1445</v>
      </c>
      <c r="E1057" s="2" t="s">
        <v>1491</v>
      </c>
      <c r="F1057" s="2" t="s">
        <v>246</v>
      </c>
      <c r="G1057" s="22" t="s">
        <v>1482</v>
      </c>
      <c r="H1057" s="22">
        <v>3</v>
      </c>
      <c r="I1057" s="9">
        <v>6</v>
      </c>
      <c r="K1057" s="2">
        <v>50</v>
      </c>
      <c r="L1057" s="11">
        <v>42487</v>
      </c>
      <c r="M1057" s="2">
        <v>2016</v>
      </c>
      <c r="N1057" s="2" t="s">
        <v>517</v>
      </c>
      <c r="O1057" s="2" t="s">
        <v>136</v>
      </c>
      <c r="P1057" s="11">
        <v>42498</v>
      </c>
      <c r="Q1057" s="9" t="s">
        <v>248</v>
      </c>
      <c r="S1057" s="22" t="s">
        <v>516</v>
      </c>
      <c r="T1057" s="4" t="s">
        <v>516</v>
      </c>
      <c r="U1057" s="4" t="s">
        <v>516</v>
      </c>
      <c r="V1057" s="4" t="s">
        <v>516</v>
      </c>
      <c r="W1057" s="2">
        <v>10</v>
      </c>
      <c r="X1057" s="2" t="s">
        <v>266</v>
      </c>
      <c r="Y1057" s="6" t="str">
        <f>VLOOKUP(X1057,Spp!A:B,2,FALSE)</f>
        <v>Halichoeres dispilus</v>
      </c>
      <c r="Z1057" s="7">
        <f t="shared" si="112"/>
        <v>6</v>
      </c>
      <c r="AA1057" s="2">
        <v>2</v>
      </c>
      <c r="AB1057" s="2">
        <v>4</v>
      </c>
      <c r="AU1057" s="2">
        <f>VLOOKUP(Y1057,Spp!B:C,2,FALSE)</f>
        <v>1.26E-2</v>
      </c>
      <c r="AV1057" s="2">
        <f>VLOOKUP(Y1057,Spp!B:D,3,FALSE)</f>
        <v>3.0672999999999999</v>
      </c>
      <c r="AW1057" s="2">
        <f t="shared" si="113"/>
        <v>24.769187012725727</v>
      </c>
      <c r="AX1057" s="2">
        <f t="shared" si="114"/>
        <v>0.49538374025451454</v>
      </c>
      <c r="AY1057" s="2">
        <f t="shared" si="115"/>
        <v>4.9538374025451457</v>
      </c>
      <c r="AZ1057" s="2">
        <f t="shared" si="116"/>
        <v>4.9538374025451457E-3</v>
      </c>
      <c r="BA1057" s="2">
        <f t="shared" si="117"/>
        <v>0.6</v>
      </c>
      <c r="BB1057" s="2">
        <f t="shared" si="118"/>
        <v>0.12</v>
      </c>
      <c r="BC1057" s="2">
        <f>VLOOKUP(Y1057,Spp!B:H,7,FALSE)</f>
        <v>3.9</v>
      </c>
      <c r="BD1057" s="5" t="str">
        <f>VLOOKUP(Y1057,GFQuimbayo!B:C,2,FALSE)</f>
        <v>IN</v>
      </c>
      <c r="BE1057" s="5" t="str">
        <f>VLOOKUP(BD1057,GFQuimbayo!E:F,2,FALSE)</f>
        <v>Invertebrivores</v>
      </c>
      <c r="BF1057" s="2" t="str">
        <f>VLOOKUP(Y1057,Spp!B:L,11,FALSE)</f>
        <v>LC</v>
      </c>
    </row>
    <row r="1058" spans="1:58">
      <c r="A1058" s="2" t="s">
        <v>40</v>
      </c>
      <c r="B1058" s="2" t="s">
        <v>41</v>
      </c>
      <c r="C1058" s="2" t="s">
        <v>291</v>
      </c>
      <c r="D1058" s="2" t="s">
        <v>1445</v>
      </c>
      <c r="E1058" s="2" t="s">
        <v>1491</v>
      </c>
      <c r="F1058" s="2" t="s">
        <v>246</v>
      </c>
      <c r="G1058" s="22" t="s">
        <v>1482</v>
      </c>
      <c r="H1058" s="22">
        <v>3</v>
      </c>
      <c r="I1058" s="9">
        <v>6</v>
      </c>
      <c r="K1058" s="2">
        <v>50</v>
      </c>
      <c r="L1058" s="11">
        <v>42487</v>
      </c>
      <c r="M1058" s="2">
        <v>2016</v>
      </c>
      <c r="N1058" s="2" t="s">
        <v>517</v>
      </c>
      <c r="O1058" s="2" t="s">
        <v>136</v>
      </c>
      <c r="P1058" s="11">
        <v>42498</v>
      </c>
      <c r="Q1058" s="9" t="s">
        <v>248</v>
      </c>
      <c r="S1058" s="22" t="s">
        <v>516</v>
      </c>
      <c r="T1058" s="4" t="s">
        <v>516</v>
      </c>
      <c r="U1058" s="4" t="s">
        <v>516</v>
      </c>
      <c r="V1058" s="4" t="s">
        <v>516</v>
      </c>
      <c r="W1058" s="2">
        <v>10</v>
      </c>
      <c r="X1058" s="2" t="s">
        <v>80</v>
      </c>
      <c r="Y1058" s="6" t="str">
        <f>VLOOKUP(X1058,Spp!A:B,2,FALSE)</f>
        <v>Sufflamen verres</v>
      </c>
      <c r="Z1058" s="7">
        <f t="shared" si="112"/>
        <v>3</v>
      </c>
      <c r="AA1058" s="2">
        <v>3</v>
      </c>
      <c r="AU1058" s="2">
        <f>VLOOKUP(Y1058,Spp!B:C,2,FALSE)</f>
        <v>2.4899999999999999E-2</v>
      </c>
      <c r="AV1058" s="2">
        <f>VLOOKUP(Y1058,Spp!B:D,3,FALSE)</f>
        <v>3.0129999999999999</v>
      </c>
      <c r="AW1058" s="2">
        <f t="shared" si="113"/>
        <v>1.1811739163277686</v>
      </c>
      <c r="AX1058" s="2">
        <f t="shared" si="114"/>
        <v>2.3623478326555373E-2</v>
      </c>
      <c r="AY1058" s="2">
        <f t="shared" si="115"/>
        <v>0.23623478326555372</v>
      </c>
      <c r="AZ1058" s="2">
        <f t="shared" si="116"/>
        <v>2.3623478326555372E-4</v>
      </c>
      <c r="BA1058" s="2">
        <f t="shared" si="117"/>
        <v>0.3</v>
      </c>
      <c r="BB1058" s="2">
        <f t="shared" si="118"/>
        <v>0.06</v>
      </c>
      <c r="BC1058" s="2">
        <f>VLOOKUP(Y1058,Spp!B:H,7,FALSE)</f>
        <v>3.3</v>
      </c>
      <c r="BD1058" s="5" t="str">
        <f>VLOOKUP(Y1058,GFQuimbayo!B:C,2,FALSE)</f>
        <v>IN</v>
      </c>
      <c r="BE1058" s="5" t="str">
        <f>VLOOKUP(BD1058,GFQuimbayo!E:F,2,FALSE)</f>
        <v>Invertebrivores</v>
      </c>
      <c r="BF1058" s="2" t="str">
        <f>VLOOKUP(Y1058,Spp!B:L,11,FALSE)</f>
        <v>LC</v>
      </c>
    </row>
    <row r="1059" spans="1:58">
      <c r="A1059" s="2" t="s">
        <v>40</v>
      </c>
      <c r="B1059" s="2" t="s">
        <v>41</v>
      </c>
      <c r="C1059" s="2" t="s">
        <v>291</v>
      </c>
      <c r="D1059" s="2" t="s">
        <v>1445</v>
      </c>
      <c r="E1059" s="2" t="s">
        <v>1491</v>
      </c>
      <c r="F1059" s="2" t="s">
        <v>246</v>
      </c>
      <c r="G1059" s="22" t="s">
        <v>1482</v>
      </c>
      <c r="H1059" s="22">
        <v>3</v>
      </c>
      <c r="I1059" s="9">
        <v>6</v>
      </c>
      <c r="K1059" s="2">
        <v>50</v>
      </c>
      <c r="L1059" s="11">
        <v>42487</v>
      </c>
      <c r="M1059" s="2">
        <v>2016</v>
      </c>
      <c r="N1059" s="2" t="s">
        <v>517</v>
      </c>
      <c r="O1059" s="2" t="s">
        <v>136</v>
      </c>
      <c r="P1059" s="11">
        <v>42498</v>
      </c>
      <c r="Q1059" s="9" t="s">
        <v>248</v>
      </c>
      <c r="S1059" s="22" t="s">
        <v>516</v>
      </c>
      <c r="T1059" s="4" t="s">
        <v>516</v>
      </c>
      <c r="U1059" s="4" t="s">
        <v>516</v>
      </c>
      <c r="V1059" s="4" t="s">
        <v>516</v>
      </c>
      <c r="W1059" s="2">
        <v>10</v>
      </c>
      <c r="X1059" s="2" t="s">
        <v>125</v>
      </c>
      <c r="Y1059" s="6" t="str">
        <f>VLOOKUP(X1059,Spp!A:B,2,FALSE)</f>
        <v>Diodon holocanthus</v>
      </c>
      <c r="Z1059" s="7">
        <f t="shared" si="112"/>
        <v>1</v>
      </c>
      <c r="AB1059" s="2">
        <v>1</v>
      </c>
      <c r="AU1059" s="2">
        <f>VLOOKUP(Y1059,Spp!B:C,2,FALSE)</f>
        <v>2.1899999999999999E-2</v>
      </c>
      <c r="AV1059" s="2">
        <f>VLOOKUP(Y1059,Spp!B:D,3,FALSE)</f>
        <v>3</v>
      </c>
      <c r="AW1059" s="2">
        <f t="shared" si="113"/>
        <v>9.2390624999999993</v>
      </c>
      <c r="AX1059" s="2">
        <f t="shared" si="114"/>
        <v>0.18478124999999998</v>
      </c>
      <c r="AY1059" s="2">
        <f t="shared" si="115"/>
        <v>1.8478124999999999</v>
      </c>
      <c r="AZ1059" s="2">
        <f t="shared" si="116"/>
        <v>1.8478124999999998E-3</v>
      </c>
      <c r="BA1059" s="2">
        <f t="shared" si="117"/>
        <v>0.1</v>
      </c>
      <c r="BB1059" s="2">
        <f t="shared" si="118"/>
        <v>0.02</v>
      </c>
      <c r="BC1059" s="2">
        <f>VLOOKUP(Y1059,Spp!B:H,7,FALSE)</f>
        <v>3.3</v>
      </c>
      <c r="BD1059" s="5" t="str">
        <f>VLOOKUP(Y1059,GFQuimbayo!B:C,2,FALSE)</f>
        <v>IN</v>
      </c>
      <c r="BE1059" s="5" t="str">
        <f>VLOOKUP(BD1059,GFQuimbayo!E:F,2,FALSE)</f>
        <v>Invertebrivores</v>
      </c>
      <c r="BF1059" s="2" t="str">
        <f>VLOOKUP(Y1059,Spp!B:L,11,FALSE)</f>
        <v>NE</v>
      </c>
    </row>
    <row r="1060" spans="1:58">
      <c r="A1060" s="2" t="s">
        <v>40</v>
      </c>
      <c r="B1060" s="2" t="s">
        <v>41</v>
      </c>
      <c r="C1060" s="2" t="s">
        <v>291</v>
      </c>
      <c r="D1060" s="2" t="s">
        <v>1445</v>
      </c>
      <c r="E1060" s="2" t="s">
        <v>1491</v>
      </c>
      <c r="F1060" s="2" t="s">
        <v>246</v>
      </c>
      <c r="G1060" s="22" t="s">
        <v>1482</v>
      </c>
      <c r="H1060" s="22">
        <v>3</v>
      </c>
      <c r="I1060" s="9">
        <v>6</v>
      </c>
      <c r="K1060" s="2">
        <v>50</v>
      </c>
      <c r="L1060" s="11">
        <v>42487</v>
      </c>
      <c r="M1060" s="2">
        <v>2016</v>
      </c>
      <c r="N1060" s="2" t="s">
        <v>517</v>
      </c>
      <c r="O1060" s="2" t="s">
        <v>136</v>
      </c>
      <c r="P1060" s="11">
        <v>42498</v>
      </c>
      <c r="Q1060" s="9" t="s">
        <v>248</v>
      </c>
      <c r="S1060" s="22" t="s">
        <v>516</v>
      </c>
      <c r="T1060" s="4" t="s">
        <v>516</v>
      </c>
      <c r="U1060" s="4" t="s">
        <v>516</v>
      </c>
      <c r="V1060" s="4" t="s">
        <v>516</v>
      </c>
      <c r="W1060" s="2">
        <v>10</v>
      </c>
      <c r="X1060" s="2" t="s">
        <v>45</v>
      </c>
      <c r="Y1060" s="6" t="str">
        <f>VLOOKUP(X1060,Spp!A:B,2,FALSE)</f>
        <v>Canthigaster punctatissima</v>
      </c>
      <c r="Z1060" s="7">
        <f t="shared" si="112"/>
        <v>2</v>
      </c>
      <c r="AA1060" s="2">
        <v>2</v>
      </c>
      <c r="AU1060" s="2">
        <f>VLOOKUP(Y1060,Spp!B:C,2,FALSE)</f>
        <v>1.9699999999999999E-2</v>
      </c>
      <c r="AV1060" s="2">
        <f>VLOOKUP(Y1060,Spp!B:D,3,FALSE)</f>
        <v>2.9174000000000002</v>
      </c>
      <c r="AW1060" s="2">
        <f t="shared" si="113"/>
        <v>0.57075063471067744</v>
      </c>
      <c r="AX1060" s="2">
        <f t="shared" si="114"/>
        <v>1.1415012694213548E-2</v>
      </c>
      <c r="AY1060" s="2">
        <f t="shared" si="115"/>
        <v>0.11415012694213549</v>
      </c>
      <c r="AZ1060" s="2">
        <f t="shared" si="116"/>
        <v>1.1415012694213548E-4</v>
      </c>
      <c r="BA1060" s="2">
        <f t="shared" si="117"/>
        <v>0.2</v>
      </c>
      <c r="BB1060" s="2">
        <f t="shared" si="118"/>
        <v>0.04</v>
      </c>
      <c r="BC1060" s="2">
        <f>VLOOKUP(Y1060,Spp!B:H,7,FALSE)</f>
        <v>3</v>
      </c>
      <c r="BD1060" s="5" t="str">
        <f>VLOOKUP(Y1060,GFQuimbayo!B:C,2,FALSE)</f>
        <v>IN</v>
      </c>
      <c r="BE1060" s="5" t="str">
        <f>VLOOKUP(BD1060,GFQuimbayo!E:F,2,FALSE)</f>
        <v>Invertebrivores</v>
      </c>
      <c r="BF1060" s="2" t="str">
        <f>VLOOKUP(Y1060,Spp!B:L,11,FALSE)</f>
        <v>LC</v>
      </c>
    </row>
    <row r="1061" spans="1:58">
      <c r="A1061" s="2" t="s">
        <v>242</v>
      </c>
      <c r="B1061" s="2" t="s">
        <v>41</v>
      </c>
      <c r="C1061" s="2" t="s">
        <v>212</v>
      </c>
      <c r="D1061" s="2" t="s">
        <v>212</v>
      </c>
      <c r="E1061" s="2" t="s">
        <v>1488</v>
      </c>
      <c r="F1061" s="2" t="s">
        <v>245</v>
      </c>
      <c r="G1061" s="22" t="s">
        <v>1482</v>
      </c>
      <c r="H1061" s="22">
        <v>1</v>
      </c>
      <c r="I1061" s="2">
        <v>1</v>
      </c>
      <c r="K1061" s="2">
        <v>50</v>
      </c>
      <c r="L1061" s="11">
        <v>42487</v>
      </c>
      <c r="M1061" s="2">
        <v>2016</v>
      </c>
      <c r="N1061" s="2" t="s">
        <v>517</v>
      </c>
      <c r="O1061" s="2" t="s">
        <v>136</v>
      </c>
      <c r="P1061" s="11">
        <v>42496</v>
      </c>
      <c r="Q1061" s="9" t="s">
        <v>248</v>
      </c>
      <c r="S1061" s="22" t="s">
        <v>516</v>
      </c>
      <c r="T1061" s="4" t="s">
        <v>516</v>
      </c>
      <c r="U1061" s="4" t="s">
        <v>516</v>
      </c>
      <c r="V1061" s="4" t="s">
        <v>516</v>
      </c>
      <c r="W1061" s="2">
        <v>10</v>
      </c>
      <c r="X1061" s="2" t="s">
        <v>107</v>
      </c>
      <c r="Y1061" s="6" t="str">
        <f>VLOOKUP(X1061,Spp!A:B,2,FALSE)</f>
        <v>Thalassoma lucasanum</v>
      </c>
      <c r="Z1061" s="7">
        <f t="shared" si="112"/>
        <v>21</v>
      </c>
      <c r="AB1061" s="2">
        <v>20</v>
      </c>
      <c r="AC1061" s="2">
        <v>1</v>
      </c>
      <c r="AU1061" s="2">
        <f>VLOOKUP(Y1061,Spp!B:C,2,FALSE)</f>
        <v>1.261E-2</v>
      </c>
      <c r="AV1061" s="2">
        <f>VLOOKUP(Y1061,Spp!B:D,3,FALSE)</f>
        <v>2.8782999999999999</v>
      </c>
      <c r="AW1061" s="2">
        <f t="shared" si="113"/>
        <v>101.37088740465123</v>
      </c>
      <c r="AX1061" s="2">
        <f t="shared" si="114"/>
        <v>2.0274177480930247</v>
      </c>
      <c r="AY1061" s="2">
        <f t="shared" si="115"/>
        <v>20.274177480930248</v>
      </c>
      <c r="AZ1061" s="2">
        <f t="shared" si="116"/>
        <v>2.0274177480930248E-2</v>
      </c>
      <c r="BA1061" s="2">
        <f t="shared" si="117"/>
        <v>2.1</v>
      </c>
      <c r="BB1061" s="2">
        <f t="shared" si="118"/>
        <v>0.42</v>
      </c>
      <c r="BC1061" s="2">
        <f>VLOOKUP(Y1061,Spp!B:H,7,FALSE)</f>
        <v>3.5</v>
      </c>
      <c r="BD1061" s="5" t="str">
        <f>VLOOKUP(Y1061,GFQuimbayo!B:C,2,FALSE)</f>
        <v>IN</v>
      </c>
      <c r="BE1061" s="5" t="str">
        <f>VLOOKUP(BD1061,GFQuimbayo!E:F,2,FALSE)</f>
        <v>Invertebrivores</v>
      </c>
      <c r="BF1061" s="2" t="str">
        <f>VLOOKUP(Y1061,Spp!B:L,11,FALSE)</f>
        <v>LC</v>
      </c>
    </row>
    <row r="1062" spans="1:58">
      <c r="A1062" s="2" t="s">
        <v>242</v>
      </c>
      <c r="B1062" s="2" t="s">
        <v>41</v>
      </c>
      <c r="C1062" s="2" t="s">
        <v>212</v>
      </c>
      <c r="D1062" s="2" t="s">
        <v>212</v>
      </c>
      <c r="E1062" s="2" t="s">
        <v>1488</v>
      </c>
      <c r="F1062" s="2" t="s">
        <v>245</v>
      </c>
      <c r="G1062" s="22" t="s">
        <v>1482</v>
      </c>
      <c r="H1062" s="22">
        <v>1</v>
      </c>
      <c r="I1062" s="2">
        <v>1</v>
      </c>
      <c r="K1062" s="2">
        <v>50</v>
      </c>
      <c r="L1062" s="11">
        <v>42487</v>
      </c>
      <c r="M1062" s="2">
        <v>2016</v>
      </c>
      <c r="N1062" s="2" t="s">
        <v>517</v>
      </c>
      <c r="O1062" s="2" t="s">
        <v>136</v>
      </c>
      <c r="P1062" s="11">
        <v>42496</v>
      </c>
      <c r="Q1062" s="9" t="s">
        <v>248</v>
      </c>
      <c r="S1062" s="22" t="s">
        <v>516</v>
      </c>
      <c r="T1062" s="4" t="s">
        <v>516</v>
      </c>
      <c r="U1062" s="4" t="s">
        <v>516</v>
      </c>
      <c r="V1062" s="4" t="s">
        <v>516</v>
      </c>
      <c r="W1062" s="2">
        <v>10</v>
      </c>
      <c r="X1062" s="2" t="s">
        <v>72</v>
      </c>
      <c r="Y1062" s="6" t="str">
        <f>VLOOKUP(X1062,Spp!A:B,2,FALSE)</f>
        <v>Scarus ghobban</v>
      </c>
      <c r="Z1062" s="7">
        <f t="shared" si="112"/>
        <v>50</v>
      </c>
      <c r="AA1062" s="2">
        <v>30</v>
      </c>
      <c r="AB1062" s="2">
        <v>20</v>
      </c>
      <c r="AU1062" s="2">
        <f>VLOOKUP(Y1062,Spp!B:C,2,FALSE)</f>
        <v>2.3300000000000001E-2</v>
      </c>
      <c r="AV1062" s="2">
        <f>VLOOKUP(Y1062,Spp!B:D,3,FALSE)</f>
        <v>2.919</v>
      </c>
      <c r="AW1062" s="2">
        <f t="shared" si="113"/>
        <v>177.13033263260616</v>
      </c>
      <c r="AX1062" s="2">
        <f t="shared" si="114"/>
        <v>3.5426066526521232</v>
      </c>
      <c r="AY1062" s="2">
        <f t="shared" si="115"/>
        <v>35.426066526521232</v>
      </c>
      <c r="AZ1062" s="2">
        <f t="shared" si="116"/>
        <v>3.5426066526521235E-2</v>
      </c>
      <c r="BA1062" s="2">
        <f t="shared" si="117"/>
        <v>5</v>
      </c>
      <c r="BB1062" s="2">
        <f t="shared" si="118"/>
        <v>1</v>
      </c>
      <c r="BC1062" s="2">
        <f>VLOOKUP(Y1062,Spp!B:H,7,FALSE)</f>
        <v>2</v>
      </c>
      <c r="BD1062" s="5" t="str">
        <f>VLOOKUP(Y1062,GFQuimbayo!B:C,2,FALSE)</f>
        <v>HM</v>
      </c>
      <c r="BE1062" s="5" t="str">
        <f>VLOOKUP(BD1062,GFQuimbayo!E:F,2,FALSE)</f>
        <v>Macroalgae feeders</v>
      </c>
      <c r="BF1062" s="2" t="str">
        <f>VLOOKUP(Y1062,Spp!B:L,11,FALSE)</f>
        <v>LC</v>
      </c>
    </row>
    <row r="1063" spans="1:58">
      <c r="A1063" s="2" t="s">
        <v>242</v>
      </c>
      <c r="B1063" s="2" t="s">
        <v>41</v>
      </c>
      <c r="C1063" s="2" t="s">
        <v>212</v>
      </c>
      <c r="D1063" s="2" t="s">
        <v>212</v>
      </c>
      <c r="E1063" s="2" t="s">
        <v>1488</v>
      </c>
      <c r="F1063" s="2" t="s">
        <v>245</v>
      </c>
      <c r="G1063" s="22" t="s">
        <v>1482</v>
      </c>
      <c r="H1063" s="22">
        <v>1</v>
      </c>
      <c r="I1063" s="2">
        <v>1</v>
      </c>
      <c r="K1063" s="2">
        <v>50</v>
      </c>
      <c r="L1063" s="11">
        <v>42487</v>
      </c>
      <c r="M1063" s="2">
        <v>2016</v>
      </c>
      <c r="N1063" s="2" t="s">
        <v>517</v>
      </c>
      <c r="O1063" s="2" t="s">
        <v>136</v>
      </c>
      <c r="P1063" s="11">
        <v>42496</v>
      </c>
      <c r="Q1063" s="9" t="s">
        <v>248</v>
      </c>
      <c r="S1063" s="22" t="s">
        <v>516</v>
      </c>
      <c r="T1063" s="4" t="s">
        <v>516</v>
      </c>
      <c r="U1063" s="4" t="s">
        <v>516</v>
      </c>
      <c r="V1063" s="4" t="s">
        <v>516</v>
      </c>
      <c r="W1063" s="2">
        <v>10</v>
      </c>
      <c r="X1063" s="2" t="s">
        <v>80</v>
      </c>
      <c r="Y1063" s="6" t="str">
        <f>VLOOKUP(X1063,Spp!A:B,2,FALSE)</f>
        <v>Sufflamen verres</v>
      </c>
      <c r="Z1063" s="7">
        <f t="shared" si="112"/>
        <v>8</v>
      </c>
      <c r="AA1063" s="2">
        <v>3</v>
      </c>
      <c r="AB1063" s="2">
        <v>2</v>
      </c>
      <c r="AC1063" s="2">
        <v>3</v>
      </c>
      <c r="AU1063" s="2">
        <f>VLOOKUP(Y1063,Spp!B:C,2,FALSE)</f>
        <v>2.4899999999999999E-2</v>
      </c>
      <c r="AV1063" s="2">
        <f>VLOOKUP(Y1063,Spp!B:D,3,FALSE)</f>
        <v>3.0129999999999999</v>
      </c>
      <c r="AW1063" s="2">
        <f t="shared" si="113"/>
        <v>173.51658408655493</v>
      </c>
      <c r="AX1063" s="2">
        <f t="shared" si="114"/>
        <v>3.4703316817310985</v>
      </c>
      <c r="AY1063" s="2">
        <f t="shared" si="115"/>
        <v>34.703316817310984</v>
      </c>
      <c r="AZ1063" s="2">
        <f t="shared" si="116"/>
        <v>3.4703316817310988E-2</v>
      </c>
      <c r="BA1063" s="2">
        <f t="shared" si="117"/>
        <v>0.8</v>
      </c>
      <c r="BB1063" s="2">
        <f t="shared" si="118"/>
        <v>0.16</v>
      </c>
      <c r="BC1063" s="2">
        <f>VLOOKUP(Y1063,Spp!B:H,7,FALSE)</f>
        <v>3.3</v>
      </c>
      <c r="BD1063" s="5" t="str">
        <f>VLOOKUP(Y1063,GFQuimbayo!B:C,2,FALSE)</f>
        <v>IN</v>
      </c>
      <c r="BE1063" s="5" t="str">
        <f>VLOOKUP(BD1063,GFQuimbayo!E:F,2,FALSE)</f>
        <v>Invertebrivores</v>
      </c>
      <c r="BF1063" s="2" t="str">
        <f>VLOOKUP(Y1063,Spp!B:L,11,FALSE)</f>
        <v>LC</v>
      </c>
    </row>
    <row r="1064" spans="1:58">
      <c r="A1064" s="2" t="s">
        <v>242</v>
      </c>
      <c r="B1064" s="2" t="s">
        <v>41</v>
      </c>
      <c r="C1064" s="2" t="s">
        <v>212</v>
      </c>
      <c r="D1064" s="2" t="s">
        <v>212</v>
      </c>
      <c r="E1064" s="2" t="s">
        <v>1488</v>
      </c>
      <c r="F1064" s="2" t="s">
        <v>245</v>
      </c>
      <c r="G1064" s="22" t="s">
        <v>1482</v>
      </c>
      <c r="H1064" s="22">
        <v>1</v>
      </c>
      <c r="I1064" s="2">
        <v>1</v>
      </c>
      <c r="K1064" s="2">
        <v>50</v>
      </c>
      <c r="L1064" s="11">
        <v>42487</v>
      </c>
      <c r="M1064" s="2">
        <v>2016</v>
      </c>
      <c r="N1064" s="2" t="s">
        <v>517</v>
      </c>
      <c r="O1064" s="2" t="s">
        <v>136</v>
      </c>
      <c r="P1064" s="11">
        <v>42496</v>
      </c>
      <c r="Q1064" s="9" t="s">
        <v>248</v>
      </c>
      <c r="S1064" s="22" t="s">
        <v>516</v>
      </c>
      <c r="T1064" s="4" t="s">
        <v>516</v>
      </c>
      <c r="U1064" s="4" t="s">
        <v>516</v>
      </c>
      <c r="V1064" s="4" t="s">
        <v>516</v>
      </c>
      <c r="W1064" s="2">
        <v>10</v>
      </c>
      <c r="X1064" s="2" t="s">
        <v>57</v>
      </c>
      <c r="Y1064" s="6" t="str">
        <f>VLOOKUP(X1064,Spp!A:B,2,FALSE)</f>
        <v>Serranus psittacinus</v>
      </c>
      <c r="Z1064" s="7">
        <f t="shared" si="112"/>
        <v>6</v>
      </c>
      <c r="AB1064" s="2">
        <v>6</v>
      </c>
      <c r="AU1064" s="2">
        <f>VLOOKUP(Y1064,Spp!B:C,2,FALSE)</f>
        <v>1.9300000000000001E-2</v>
      </c>
      <c r="AV1064" s="2">
        <f>VLOOKUP(Y1064,Spp!B:D,3,FALSE)</f>
        <v>2.8511000000000002</v>
      </c>
      <c r="AW1064" s="2">
        <f t="shared" si="113"/>
        <v>36.190595346651868</v>
      </c>
      <c r="AX1064" s="2">
        <f t="shared" si="114"/>
        <v>0.72381190693303732</v>
      </c>
      <c r="AY1064" s="2">
        <f t="shared" si="115"/>
        <v>7.2381190693303736</v>
      </c>
      <c r="AZ1064" s="2">
        <f t="shared" si="116"/>
        <v>7.2381190693303734E-3</v>
      </c>
      <c r="BA1064" s="2">
        <f t="shared" si="117"/>
        <v>0.6</v>
      </c>
      <c r="BB1064" s="2">
        <f t="shared" si="118"/>
        <v>0.12</v>
      </c>
      <c r="BC1064" s="2">
        <f>VLOOKUP(Y1064,Spp!B:H,7,FALSE)</f>
        <v>3.6</v>
      </c>
      <c r="BD1064" s="5" t="str">
        <f>VLOOKUP(Y1064,GFQuimbayo!B:C,2,FALSE)</f>
        <v>PS</v>
      </c>
      <c r="BE1064" s="5" t="str">
        <f>VLOOKUP(BD1064,GFQuimbayo!E:F,2,FALSE)</f>
        <v>Piscivores</v>
      </c>
      <c r="BF1064" s="2" t="str">
        <f>VLOOKUP(Y1064,Spp!B:L,11,FALSE)</f>
        <v>LC</v>
      </c>
    </row>
    <row r="1065" spans="1:58">
      <c r="A1065" s="2" t="s">
        <v>242</v>
      </c>
      <c r="B1065" s="2" t="s">
        <v>41</v>
      </c>
      <c r="C1065" s="2" t="s">
        <v>212</v>
      </c>
      <c r="D1065" s="2" t="s">
        <v>212</v>
      </c>
      <c r="E1065" s="2" t="s">
        <v>1488</v>
      </c>
      <c r="F1065" s="2" t="s">
        <v>245</v>
      </c>
      <c r="G1065" s="22" t="s">
        <v>1482</v>
      </c>
      <c r="H1065" s="22">
        <v>1</v>
      </c>
      <c r="I1065" s="2">
        <v>1</v>
      </c>
      <c r="K1065" s="2">
        <v>50</v>
      </c>
      <c r="L1065" s="11">
        <v>42487</v>
      </c>
      <c r="M1065" s="2">
        <v>2016</v>
      </c>
      <c r="N1065" s="2" t="s">
        <v>517</v>
      </c>
      <c r="O1065" s="2" t="s">
        <v>136</v>
      </c>
      <c r="P1065" s="11">
        <v>42496</v>
      </c>
      <c r="Q1065" s="9" t="s">
        <v>248</v>
      </c>
      <c r="S1065" s="22" t="s">
        <v>516</v>
      </c>
      <c r="T1065" s="4" t="s">
        <v>516</v>
      </c>
      <c r="U1065" s="4" t="s">
        <v>516</v>
      </c>
      <c r="V1065" s="4" t="s">
        <v>516</v>
      </c>
      <c r="W1065" s="2">
        <v>10</v>
      </c>
      <c r="X1065" s="2" t="s">
        <v>45</v>
      </c>
      <c r="Y1065" s="6" t="str">
        <f>VLOOKUP(X1065,Spp!A:B,2,FALSE)</f>
        <v>Canthigaster punctatissima</v>
      </c>
      <c r="Z1065" s="7">
        <f t="shared" si="112"/>
        <v>3</v>
      </c>
      <c r="AA1065" s="2">
        <v>3</v>
      </c>
      <c r="AU1065" s="2">
        <f>VLOOKUP(Y1065,Spp!B:C,2,FALSE)</f>
        <v>1.9699999999999999E-2</v>
      </c>
      <c r="AV1065" s="2">
        <f>VLOOKUP(Y1065,Spp!B:D,3,FALSE)</f>
        <v>2.9174000000000002</v>
      </c>
      <c r="AW1065" s="2">
        <f t="shared" si="113"/>
        <v>0.85612595206601616</v>
      </c>
      <c r="AX1065" s="2">
        <f t="shared" si="114"/>
        <v>1.7122519041320325E-2</v>
      </c>
      <c r="AY1065" s="2">
        <f t="shared" si="115"/>
        <v>0.17122519041320325</v>
      </c>
      <c r="AZ1065" s="2">
        <f t="shared" si="116"/>
        <v>1.7122519041320325E-4</v>
      </c>
      <c r="BA1065" s="2">
        <f t="shared" si="117"/>
        <v>0.3</v>
      </c>
      <c r="BB1065" s="2">
        <f t="shared" si="118"/>
        <v>0.06</v>
      </c>
      <c r="BC1065" s="2">
        <f>VLOOKUP(Y1065,Spp!B:H,7,FALSE)</f>
        <v>3</v>
      </c>
      <c r="BD1065" s="5" t="str">
        <f>VLOOKUP(Y1065,GFQuimbayo!B:C,2,FALSE)</f>
        <v>IN</v>
      </c>
      <c r="BE1065" s="5" t="str">
        <f>VLOOKUP(BD1065,GFQuimbayo!E:F,2,FALSE)</f>
        <v>Invertebrivores</v>
      </c>
      <c r="BF1065" s="2" t="str">
        <f>VLOOKUP(Y1065,Spp!B:L,11,FALSE)</f>
        <v>LC</v>
      </c>
    </row>
    <row r="1066" spans="1:58">
      <c r="A1066" s="2" t="s">
        <v>242</v>
      </c>
      <c r="B1066" s="2" t="s">
        <v>41</v>
      </c>
      <c r="C1066" s="2" t="s">
        <v>212</v>
      </c>
      <c r="D1066" s="2" t="s">
        <v>212</v>
      </c>
      <c r="E1066" s="2" t="s">
        <v>1488</v>
      </c>
      <c r="F1066" s="2" t="s">
        <v>245</v>
      </c>
      <c r="G1066" s="22" t="s">
        <v>1482</v>
      </c>
      <c r="H1066" s="22">
        <v>2</v>
      </c>
      <c r="I1066" s="2">
        <v>2</v>
      </c>
      <c r="K1066" s="2">
        <v>50</v>
      </c>
      <c r="L1066" s="11">
        <v>42487</v>
      </c>
      <c r="M1066" s="2">
        <v>2016</v>
      </c>
      <c r="N1066" s="2" t="s">
        <v>517</v>
      </c>
      <c r="O1066" s="2" t="s">
        <v>136</v>
      </c>
      <c r="P1066" s="11">
        <v>42496</v>
      </c>
      <c r="Q1066" s="9" t="s">
        <v>248</v>
      </c>
      <c r="S1066" s="22" t="s">
        <v>516</v>
      </c>
      <c r="T1066" s="4" t="s">
        <v>516</v>
      </c>
      <c r="U1066" s="4" t="s">
        <v>516</v>
      </c>
      <c r="V1066" s="4" t="s">
        <v>516</v>
      </c>
      <c r="W1066" s="2">
        <v>10</v>
      </c>
      <c r="X1066" s="2" t="s">
        <v>57</v>
      </c>
      <c r="Y1066" s="6" t="str">
        <f>VLOOKUP(X1066,Spp!A:B,2,FALSE)</f>
        <v>Serranus psittacinus</v>
      </c>
      <c r="Z1066" s="7">
        <f t="shared" si="112"/>
        <v>7</v>
      </c>
      <c r="AB1066" s="2">
        <v>7</v>
      </c>
      <c r="AU1066" s="2">
        <f>VLOOKUP(Y1066,Spp!B:C,2,FALSE)</f>
        <v>1.9300000000000001E-2</v>
      </c>
      <c r="AV1066" s="2">
        <f>VLOOKUP(Y1066,Spp!B:D,3,FALSE)</f>
        <v>2.8511000000000002</v>
      </c>
      <c r="AW1066" s="2">
        <f t="shared" si="113"/>
        <v>42.222361237760509</v>
      </c>
      <c r="AX1066" s="2">
        <f t="shared" si="114"/>
        <v>0.84444722475521017</v>
      </c>
      <c r="AY1066" s="2">
        <f t="shared" si="115"/>
        <v>8.4444722475521026</v>
      </c>
      <c r="AZ1066" s="2">
        <f t="shared" si="116"/>
        <v>8.4444722475521018E-3</v>
      </c>
      <c r="BA1066" s="2">
        <f t="shared" si="117"/>
        <v>0.7</v>
      </c>
      <c r="BB1066" s="2">
        <f t="shared" si="118"/>
        <v>0.14000000000000001</v>
      </c>
      <c r="BC1066" s="2">
        <f>VLOOKUP(Y1066,Spp!B:H,7,FALSE)</f>
        <v>3.6</v>
      </c>
      <c r="BD1066" s="5" t="str">
        <f>VLOOKUP(Y1066,GFQuimbayo!B:C,2,FALSE)</f>
        <v>PS</v>
      </c>
      <c r="BE1066" s="5" t="str">
        <f>VLOOKUP(BD1066,GFQuimbayo!E:F,2,FALSE)</f>
        <v>Piscivores</v>
      </c>
      <c r="BF1066" s="2" t="str">
        <f>VLOOKUP(Y1066,Spp!B:L,11,FALSE)</f>
        <v>LC</v>
      </c>
    </row>
    <row r="1067" spans="1:58">
      <c r="A1067" s="2" t="s">
        <v>242</v>
      </c>
      <c r="B1067" s="2" t="s">
        <v>41</v>
      </c>
      <c r="C1067" s="2" t="s">
        <v>212</v>
      </c>
      <c r="D1067" s="2" t="s">
        <v>212</v>
      </c>
      <c r="E1067" s="2" t="s">
        <v>1488</v>
      </c>
      <c r="F1067" s="2" t="s">
        <v>245</v>
      </c>
      <c r="G1067" s="22" t="s">
        <v>1482</v>
      </c>
      <c r="H1067" s="22">
        <v>2</v>
      </c>
      <c r="I1067" s="2">
        <v>2</v>
      </c>
      <c r="K1067" s="2">
        <v>50</v>
      </c>
      <c r="L1067" s="11">
        <v>42487</v>
      </c>
      <c r="M1067" s="2">
        <v>2016</v>
      </c>
      <c r="N1067" s="2" t="s">
        <v>517</v>
      </c>
      <c r="O1067" s="2" t="s">
        <v>136</v>
      </c>
      <c r="P1067" s="11">
        <v>42496</v>
      </c>
      <c r="Q1067" s="9" t="s">
        <v>248</v>
      </c>
      <c r="S1067" s="22" t="s">
        <v>516</v>
      </c>
      <c r="T1067" s="4" t="s">
        <v>516</v>
      </c>
      <c r="U1067" s="4" t="s">
        <v>516</v>
      </c>
      <c r="V1067" s="4" t="s">
        <v>516</v>
      </c>
      <c r="W1067" s="2">
        <v>10</v>
      </c>
      <c r="X1067" s="2" t="s">
        <v>107</v>
      </c>
      <c r="Y1067" s="6" t="str">
        <f>VLOOKUP(X1067,Spp!A:B,2,FALSE)</f>
        <v>Thalassoma lucasanum</v>
      </c>
      <c r="Z1067" s="7">
        <f t="shared" si="112"/>
        <v>23</v>
      </c>
      <c r="AB1067" s="2">
        <v>23</v>
      </c>
      <c r="AU1067" s="2">
        <f>VLOOKUP(Y1067,Spp!B:C,2,FALSE)</f>
        <v>1.261E-2</v>
      </c>
      <c r="AV1067" s="2">
        <f>VLOOKUP(Y1067,Spp!B:D,3,FALSE)</f>
        <v>2.8782999999999999</v>
      </c>
      <c r="AW1067" s="2">
        <f t="shared" si="113"/>
        <v>95.748451054235304</v>
      </c>
      <c r="AX1067" s="2">
        <f t="shared" si="114"/>
        <v>1.9149690210847061</v>
      </c>
      <c r="AY1067" s="2">
        <f t="shared" si="115"/>
        <v>19.149690210847062</v>
      </c>
      <c r="AZ1067" s="2">
        <f t="shared" si="116"/>
        <v>1.9149690210847062E-2</v>
      </c>
      <c r="BA1067" s="2">
        <f t="shared" si="117"/>
        <v>2.2999999999999998</v>
      </c>
      <c r="BB1067" s="2">
        <f t="shared" si="118"/>
        <v>0.46</v>
      </c>
      <c r="BC1067" s="2">
        <f>VLOOKUP(Y1067,Spp!B:H,7,FALSE)</f>
        <v>3.5</v>
      </c>
      <c r="BD1067" s="5" t="str">
        <f>VLOOKUP(Y1067,GFQuimbayo!B:C,2,FALSE)</f>
        <v>IN</v>
      </c>
      <c r="BE1067" s="5" t="str">
        <f>VLOOKUP(BD1067,GFQuimbayo!E:F,2,FALSE)</f>
        <v>Invertebrivores</v>
      </c>
      <c r="BF1067" s="2" t="str">
        <f>VLOOKUP(Y1067,Spp!B:L,11,FALSE)</f>
        <v>LC</v>
      </c>
    </row>
    <row r="1068" spans="1:58">
      <c r="A1068" s="2" t="s">
        <v>242</v>
      </c>
      <c r="B1068" s="2" t="s">
        <v>41</v>
      </c>
      <c r="C1068" s="2" t="s">
        <v>212</v>
      </c>
      <c r="D1068" s="2" t="s">
        <v>212</v>
      </c>
      <c r="E1068" s="2" t="s">
        <v>1488</v>
      </c>
      <c r="F1068" s="2" t="s">
        <v>245</v>
      </c>
      <c r="G1068" s="22" t="s">
        <v>1482</v>
      </c>
      <c r="H1068" s="22">
        <v>2</v>
      </c>
      <c r="I1068" s="2">
        <v>2</v>
      </c>
      <c r="K1068" s="2">
        <v>50</v>
      </c>
      <c r="L1068" s="11">
        <v>42487</v>
      </c>
      <c r="M1068" s="2">
        <v>2016</v>
      </c>
      <c r="N1068" s="2" t="s">
        <v>517</v>
      </c>
      <c r="O1068" s="2" t="s">
        <v>136</v>
      </c>
      <c r="P1068" s="11">
        <v>42496</v>
      </c>
      <c r="Q1068" s="9" t="s">
        <v>248</v>
      </c>
      <c r="S1068" s="22" t="s">
        <v>516</v>
      </c>
      <c r="T1068" s="4" t="s">
        <v>516</v>
      </c>
      <c r="U1068" s="4" t="s">
        <v>516</v>
      </c>
      <c r="V1068" s="4" t="s">
        <v>516</v>
      </c>
      <c r="W1068" s="2">
        <v>10</v>
      </c>
      <c r="X1068" s="2" t="s">
        <v>72</v>
      </c>
      <c r="Y1068" s="6" t="str">
        <f>VLOOKUP(X1068,Spp!A:B,2,FALSE)</f>
        <v>Scarus ghobban</v>
      </c>
      <c r="Z1068" s="7">
        <f t="shared" si="112"/>
        <v>60</v>
      </c>
      <c r="AA1068" s="2">
        <v>60</v>
      </c>
      <c r="AU1068" s="2">
        <f>VLOOKUP(Y1068,Spp!B:C,2,FALSE)</f>
        <v>2.3300000000000001E-2</v>
      </c>
      <c r="AV1068" s="2">
        <f>VLOOKUP(Y1068,Spp!B:D,3,FALSE)</f>
        <v>2.919</v>
      </c>
      <c r="AW1068" s="2">
        <f t="shared" si="113"/>
        <v>20.28121909642655</v>
      </c>
      <c r="AX1068" s="2">
        <f t="shared" si="114"/>
        <v>0.40562438192853101</v>
      </c>
      <c r="AY1068" s="2">
        <f t="shared" si="115"/>
        <v>4.0562438192853101</v>
      </c>
      <c r="AZ1068" s="2">
        <f t="shared" si="116"/>
        <v>4.0562438192853099E-3</v>
      </c>
      <c r="BA1068" s="2">
        <f t="shared" si="117"/>
        <v>6</v>
      </c>
      <c r="BB1068" s="2">
        <f t="shared" si="118"/>
        <v>1.2</v>
      </c>
      <c r="BC1068" s="2">
        <f>VLOOKUP(Y1068,Spp!B:H,7,FALSE)</f>
        <v>2</v>
      </c>
      <c r="BD1068" s="5" t="str">
        <f>VLOOKUP(Y1068,GFQuimbayo!B:C,2,FALSE)</f>
        <v>HM</v>
      </c>
      <c r="BE1068" s="5" t="str">
        <f>VLOOKUP(BD1068,GFQuimbayo!E:F,2,FALSE)</f>
        <v>Macroalgae feeders</v>
      </c>
      <c r="BF1068" s="2" t="str">
        <f>VLOOKUP(Y1068,Spp!B:L,11,FALSE)</f>
        <v>LC</v>
      </c>
    </row>
    <row r="1069" spans="1:58">
      <c r="A1069" s="2" t="s">
        <v>242</v>
      </c>
      <c r="B1069" s="2" t="s">
        <v>41</v>
      </c>
      <c r="C1069" s="2" t="s">
        <v>212</v>
      </c>
      <c r="D1069" s="2" t="s">
        <v>212</v>
      </c>
      <c r="E1069" s="2" t="s">
        <v>1488</v>
      </c>
      <c r="F1069" s="2" t="s">
        <v>245</v>
      </c>
      <c r="G1069" s="22" t="s">
        <v>1482</v>
      </c>
      <c r="H1069" s="22">
        <v>2</v>
      </c>
      <c r="I1069" s="2">
        <v>2</v>
      </c>
      <c r="K1069" s="2">
        <v>50</v>
      </c>
      <c r="L1069" s="11">
        <v>42487</v>
      </c>
      <c r="M1069" s="2">
        <v>2016</v>
      </c>
      <c r="N1069" s="2" t="s">
        <v>517</v>
      </c>
      <c r="O1069" s="2" t="s">
        <v>136</v>
      </c>
      <c r="P1069" s="11">
        <v>42496</v>
      </c>
      <c r="Q1069" s="9" t="s">
        <v>248</v>
      </c>
      <c r="S1069" s="22" t="s">
        <v>516</v>
      </c>
      <c r="T1069" s="4" t="s">
        <v>516</v>
      </c>
      <c r="U1069" s="4" t="s">
        <v>516</v>
      </c>
      <c r="V1069" s="4" t="s">
        <v>516</v>
      </c>
      <c r="W1069" s="2">
        <v>10</v>
      </c>
      <c r="X1069" s="2" t="s">
        <v>80</v>
      </c>
      <c r="Y1069" s="6" t="str">
        <f>VLOOKUP(X1069,Spp!A:B,2,FALSE)</f>
        <v>Sufflamen verres</v>
      </c>
      <c r="Z1069" s="7">
        <f t="shared" si="112"/>
        <v>2</v>
      </c>
      <c r="AB1069" s="2">
        <v>2</v>
      </c>
      <c r="AU1069" s="2">
        <f>VLOOKUP(Y1069,Spp!B:C,2,FALSE)</f>
        <v>2.4899999999999999E-2</v>
      </c>
      <c r="AV1069" s="2">
        <f>VLOOKUP(Y1069,Spp!B:D,3,FALSE)</f>
        <v>3.0129999999999999</v>
      </c>
      <c r="AW1069" s="2">
        <f t="shared" si="113"/>
        <v>21.566959826592754</v>
      </c>
      <c r="AX1069" s="2">
        <f t="shared" si="114"/>
        <v>0.4313391965318551</v>
      </c>
      <c r="AY1069" s="2">
        <f t="shared" si="115"/>
        <v>4.3133919653185506</v>
      </c>
      <c r="AZ1069" s="2">
        <f t="shared" si="116"/>
        <v>4.3133919653185505E-3</v>
      </c>
      <c r="BA1069" s="2">
        <f t="shared" si="117"/>
        <v>0.2</v>
      </c>
      <c r="BB1069" s="2">
        <f t="shared" si="118"/>
        <v>0.04</v>
      </c>
      <c r="BC1069" s="2">
        <f>VLOOKUP(Y1069,Spp!B:H,7,FALSE)</f>
        <v>3.3</v>
      </c>
      <c r="BD1069" s="5" t="str">
        <f>VLOOKUP(Y1069,GFQuimbayo!B:C,2,FALSE)</f>
        <v>IN</v>
      </c>
      <c r="BE1069" s="5" t="str">
        <f>VLOOKUP(BD1069,GFQuimbayo!E:F,2,FALSE)</f>
        <v>Invertebrivores</v>
      </c>
      <c r="BF1069" s="2" t="str">
        <f>VLOOKUP(Y1069,Spp!B:L,11,FALSE)</f>
        <v>LC</v>
      </c>
    </row>
    <row r="1070" spans="1:58">
      <c r="A1070" s="2" t="s">
        <v>242</v>
      </c>
      <c r="B1070" s="2" t="s">
        <v>41</v>
      </c>
      <c r="C1070" s="2" t="s">
        <v>212</v>
      </c>
      <c r="D1070" s="2" t="s">
        <v>212</v>
      </c>
      <c r="E1070" s="2" t="s">
        <v>1488</v>
      </c>
      <c r="F1070" s="2" t="s">
        <v>245</v>
      </c>
      <c r="G1070" s="22" t="s">
        <v>1482</v>
      </c>
      <c r="H1070" s="22">
        <v>2</v>
      </c>
      <c r="I1070" s="2">
        <v>2</v>
      </c>
      <c r="K1070" s="2">
        <v>50</v>
      </c>
      <c r="L1070" s="11">
        <v>42487</v>
      </c>
      <c r="M1070" s="2">
        <v>2016</v>
      </c>
      <c r="N1070" s="2" t="s">
        <v>517</v>
      </c>
      <c r="O1070" s="2" t="s">
        <v>136</v>
      </c>
      <c r="P1070" s="11">
        <v>42496</v>
      </c>
      <c r="Q1070" s="9" t="s">
        <v>248</v>
      </c>
      <c r="S1070" s="22" t="s">
        <v>516</v>
      </c>
      <c r="T1070" s="4" t="s">
        <v>516</v>
      </c>
      <c r="U1070" s="4" t="s">
        <v>516</v>
      </c>
      <c r="V1070" s="4" t="s">
        <v>516</v>
      </c>
      <c r="W1070" s="2">
        <v>10</v>
      </c>
      <c r="X1070" s="2" t="s">
        <v>286</v>
      </c>
      <c r="Y1070" s="6" t="str">
        <f>VLOOKUP(X1070,Spp!A:B,2,FALSE)</f>
        <v>Nicholsina denticulata</v>
      </c>
      <c r="Z1070" s="7">
        <f t="shared" si="112"/>
        <v>1</v>
      </c>
      <c r="AA1070" s="2">
        <v>1</v>
      </c>
      <c r="AU1070" s="2">
        <f>VLOOKUP(Y1070,Spp!B:C,2,FALSE)</f>
        <v>1.2200000000000001E-2</v>
      </c>
      <c r="AV1070" s="2">
        <f>VLOOKUP(Y1070,Spp!B:D,3,FALSE)</f>
        <v>3.1669999999999998</v>
      </c>
      <c r="AW1070" s="2">
        <f t="shared" si="113"/>
        <v>0.22214463963021189</v>
      </c>
      <c r="AX1070" s="2">
        <f t="shared" si="114"/>
        <v>4.4428927926042378E-3</v>
      </c>
      <c r="AY1070" s="2">
        <f t="shared" si="115"/>
        <v>4.4428927926042375E-2</v>
      </c>
      <c r="AZ1070" s="2">
        <f t="shared" si="116"/>
        <v>4.4428927926042376E-5</v>
      </c>
      <c r="BA1070" s="2">
        <f t="shared" si="117"/>
        <v>0.1</v>
      </c>
      <c r="BB1070" s="2">
        <f t="shared" si="118"/>
        <v>0.02</v>
      </c>
      <c r="BC1070" s="2">
        <f>VLOOKUP(Y1070,Spp!B:H,7,FALSE)</f>
        <v>2</v>
      </c>
      <c r="BD1070" s="5" t="str">
        <f>VLOOKUP(Y1070,GFQuimbayo!B:C,2,FALSE)</f>
        <v>HM</v>
      </c>
      <c r="BE1070" s="5" t="str">
        <f>VLOOKUP(BD1070,GFQuimbayo!E:F,2,FALSE)</f>
        <v>Macroalgae feeders</v>
      </c>
      <c r="BF1070" s="2" t="str">
        <f>VLOOKUP(Y1070,Spp!B:L,11,FALSE)</f>
        <v>LC</v>
      </c>
    </row>
    <row r="1071" spans="1:58">
      <c r="A1071" s="2" t="s">
        <v>242</v>
      </c>
      <c r="B1071" s="2" t="s">
        <v>41</v>
      </c>
      <c r="C1071" s="2" t="s">
        <v>212</v>
      </c>
      <c r="D1071" s="2" t="s">
        <v>212</v>
      </c>
      <c r="E1071" s="2" t="s">
        <v>1488</v>
      </c>
      <c r="F1071" s="2" t="s">
        <v>245</v>
      </c>
      <c r="G1071" s="22" t="s">
        <v>1482</v>
      </c>
      <c r="H1071" s="22">
        <v>3</v>
      </c>
      <c r="I1071" s="2">
        <v>3</v>
      </c>
      <c r="K1071" s="2">
        <v>50</v>
      </c>
      <c r="L1071" s="11">
        <v>42487</v>
      </c>
      <c r="M1071" s="2">
        <v>2016</v>
      </c>
      <c r="N1071" s="2" t="s">
        <v>517</v>
      </c>
      <c r="O1071" s="2" t="s">
        <v>136</v>
      </c>
      <c r="P1071" s="11">
        <v>42496</v>
      </c>
      <c r="Q1071" s="9" t="s">
        <v>248</v>
      </c>
      <c r="S1071" s="22" t="s">
        <v>516</v>
      </c>
      <c r="T1071" s="4" t="s">
        <v>516</v>
      </c>
      <c r="U1071" s="4" t="s">
        <v>516</v>
      </c>
      <c r="V1071" s="4" t="s">
        <v>516</v>
      </c>
      <c r="W1071" s="2">
        <v>10</v>
      </c>
      <c r="X1071" s="2" t="s">
        <v>72</v>
      </c>
      <c r="Y1071" s="6" t="str">
        <f>VLOOKUP(X1071,Spp!A:B,2,FALSE)</f>
        <v>Scarus ghobban</v>
      </c>
      <c r="Z1071" s="7">
        <f t="shared" si="112"/>
        <v>20</v>
      </c>
      <c r="AA1071" s="2">
        <v>20</v>
      </c>
      <c r="AU1071" s="2">
        <f>VLOOKUP(Y1071,Spp!B:C,2,FALSE)</f>
        <v>2.3300000000000001E-2</v>
      </c>
      <c r="AV1071" s="2">
        <f>VLOOKUP(Y1071,Spp!B:D,3,FALSE)</f>
        <v>2.919</v>
      </c>
      <c r="AW1071" s="2">
        <f t="shared" si="113"/>
        <v>6.7604063654755162</v>
      </c>
      <c r="AX1071" s="2">
        <f t="shared" si="114"/>
        <v>0.13520812730951032</v>
      </c>
      <c r="AY1071" s="2">
        <f t="shared" si="115"/>
        <v>1.3520812730951031</v>
      </c>
      <c r="AZ1071" s="2">
        <f t="shared" si="116"/>
        <v>1.3520812730951032E-3</v>
      </c>
      <c r="BA1071" s="2">
        <f t="shared" si="117"/>
        <v>2</v>
      </c>
      <c r="BB1071" s="2">
        <f t="shared" si="118"/>
        <v>0.4</v>
      </c>
      <c r="BC1071" s="2">
        <f>VLOOKUP(Y1071,Spp!B:H,7,FALSE)</f>
        <v>2</v>
      </c>
      <c r="BD1071" s="5" t="str">
        <f>VLOOKUP(Y1071,GFQuimbayo!B:C,2,FALSE)</f>
        <v>HM</v>
      </c>
      <c r="BE1071" s="5" t="str">
        <f>VLOOKUP(BD1071,GFQuimbayo!E:F,2,FALSE)</f>
        <v>Macroalgae feeders</v>
      </c>
      <c r="BF1071" s="2" t="str">
        <f>VLOOKUP(Y1071,Spp!B:L,11,FALSE)</f>
        <v>LC</v>
      </c>
    </row>
    <row r="1072" spans="1:58">
      <c r="A1072" s="2" t="s">
        <v>242</v>
      </c>
      <c r="B1072" s="2" t="s">
        <v>41</v>
      </c>
      <c r="C1072" s="2" t="s">
        <v>212</v>
      </c>
      <c r="D1072" s="2" t="s">
        <v>212</v>
      </c>
      <c r="E1072" s="2" t="s">
        <v>1488</v>
      </c>
      <c r="F1072" s="2" t="s">
        <v>245</v>
      </c>
      <c r="G1072" s="22" t="s">
        <v>1482</v>
      </c>
      <c r="H1072" s="22">
        <v>3</v>
      </c>
      <c r="I1072" s="2">
        <v>3</v>
      </c>
      <c r="K1072" s="2">
        <v>50</v>
      </c>
      <c r="L1072" s="11">
        <v>42487</v>
      </c>
      <c r="M1072" s="2">
        <v>2016</v>
      </c>
      <c r="N1072" s="2" t="s">
        <v>517</v>
      </c>
      <c r="O1072" s="2" t="s">
        <v>136</v>
      </c>
      <c r="P1072" s="11">
        <v>42496</v>
      </c>
      <c r="Q1072" s="9" t="s">
        <v>248</v>
      </c>
      <c r="S1072" s="22" t="s">
        <v>516</v>
      </c>
      <c r="T1072" s="4" t="s">
        <v>516</v>
      </c>
      <c r="U1072" s="4" t="s">
        <v>516</v>
      </c>
      <c r="V1072" s="4" t="s">
        <v>516</v>
      </c>
      <c r="W1072" s="2">
        <v>10</v>
      </c>
      <c r="X1072" s="2" t="s">
        <v>266</v>
      </c>
      <c r="Y1072" s="6" t="str">
        <f>VLOOKUP(X1072,Spp!A:B,2,FALSE)</f>
        <v>Halichoeres dispilus</v>
      </c>
      <c r="Z1072" s="7">
        <f t="shared" si="112"/>
        <v>1</v>
      </c>
      <c r="AC1072" s="2">
        <v>1</v>
      </c>
      <c r="AU1072" s="2">
        <f>VLOOKUP(Y1072,Spp!B:C,2,FALSE)</f>
        <v>1.26E-2</v>
      </c>
      <c r="AV1072" s="2">
        <f>VLOOKUP(Y1072,Spp!B:D,3,FALSE)</f>
        <v>3.0672999999999999</v>
      </c>
      <c r="AW1072" s="2">
        <f t="shared" si="113"/>
        <v>29.169073044120523</v>
      </c>
      <c r="AX1072" s="2">
        <f t="shared" si="114"/>
        <v>0.5833814608824105</v>
      </c>
      <c r="AY1072" s="2">
        <f t="shared" si="115"/>
        <v>5.8338146088241052</v>
      </c>
      <c r="AZ1072" s="2">
        <f t="shared" si="116"/>
        <v>5.8338146088241054E-3</v>
      </c>
      <c r="BA1072" s="2">
        <f t="shared" si="117"/>
        <v>0.1</v>
      </c>
      <c r="BB1072" s="2">
        <f t="shared" si="118"/>
        <v>0.02</v>
      </c>
      <c r="BC1072" s="2">
        <f>VLOOKUP(Y1072,Spp!B:H,7,FALSE)</f>
        <v>3.9</v>
      </c>
      <c r="BD1072" s="5" t="str">
        <f>VLOOKUP(Y1072,GFQuimbayo!B:C,2,FALSE)</f>
        <v>IN</v>
      </c>
      <c r="BE1072" s="5" t="str">
        <f>VLOOKUP(BD1072,GFQuimbayo!E:F,2,FALSE)</f>
        <v>Invertebrivores</v>
      </c>
      <c r="BF1072" s="2" t="str">
        <f>VLOOKUP(Y1072,Spp!B:L,11,FALSE)</f>
        <v>LC</v>
      </c>
    </row>
    <row r="1073" spans="1:58">
      <c r="A1073" s="2" t="s">
        <v>242</v>
      </c>
      <c r="B1073" s="2" t="s">
        <v>41</v>
      </c>
      <c r="C1073" s="2" t="s">
        <v>212</v>
      </c>
      <c r="D1073" s="2" t="s">
        <v>212</v>
      </c>
      <c r="E1073" s="2" t="s">
        <v>1488</v>
      </c>
      <c r="F1073" s="2" t="s">
        <v>245</v>
      </c>
      <c r="G1073" s="22" t="s">
        <v>1482</v>
      </c>
      <c r="H1073" s="22">
        <v>3</v>
      </c>
      <c r="I1073" s="2">
        <v>3</v>
      </c>
      <c r="K1073" s="2">
        <v>50</v>
      </c>
      <c r="L1073" s="11">
        <v>42487</v>
      </c>
      <c r="M1073" s="2">
        <v>2016</v>
      </c>
      <c r="N1073" s="2" t="s">
        <v>517</v>
      </c>
      <c r="O1073" s="2" t="s">
        <v>136</v>
      </c>
      <c r="P1073" s="11">
        <v>42496</v>
      </c>
      <c r="Q1073" s="9" t="s">
        <v>248</v>
      </c>
      <c r="S1073" s="22" t="s">
        <v>516</v>
      </c>
      <c r="T1073" s="4" t="s">
        <v>516</v>
      </c>
      <c r="U1073" s="4" t="s">
        <v>516</v>
      </c>
      <c r="V1073" s="4" t="s">
        <v>516</v>
      </c>
      <c r="W1073" s="2">
        <v>10</v>
      </c>
      <c r="X1073" s="2" t="s">
        <v>286</v>
      </c>
      <c r="Y1073" s="6" t="str">
        <f>VLOOKUP(X1073,Spp!A:B,2,FALSE)</f>
        <v>Nicholsina denticulata</v>
      </c>
      <c r="Z1073" s="7">
        <f t="shared" si="112"/>
        <v>1</v>
      </c>
      <c r="AA1073" s="2">
        <v>1</v>
      </c>
      <c r="AU1073" s="2">
        <f>VLOOKUP(Y1073,Spp!B:C,2,FALSE)</f>
        <v>1.2200000000000001E-2</v>
      </c>
      <c r="AV1073" s="2">
        <f>VLOOKUP(Y1073,Spp!B:D,3,FALSE)</f>
        <v>3.1669999999999998</v>
      </c>
      <c r="AW1073" s="2">
        <f t="shared" si="113"/>
        <v>0.22214463963021189</v>
      </c>
      <c r="AX1073" s="2">
        <f t="shared" si="114"/>
        <v>4.4428927926042378E-3</v>
      </c>
      <c r="AY1073" s="2">
        <f t="shared" si="115"/>
        <v>4.4428927926042375E-2</v>
      </c>
      <c r="AZ1073" s="2">
        <f t="shared" si="116"/>
        <v>4.4428927926042376E-5</v>
      </c>
      <c r="BA1073" s="2">
        <f t="shared" si="117"/>
        <v>0.1</v>
      </c>
      <c r="BB1073" s="2">
        <f t="shared" si="118"/>
        <v>0.02</v>
      </c>
      <c r="BC1073" s="2">
        <f>VLOOKUP(Y1073,Spp!B:H,7,FALSE)</f>
        <v>2</v>
      </c>
      <c r="BD1073" s="5" t="str">
        <f>VLOOKUP(Y1073,GFQuimbayo!B:C,2,FALSE)</f>
        <v>HM</v>
      </c>
      <c r="BE1073" s="5" t="str">
        <f>VLOOKUP(BD1073,GFQuimbayo!E:F,2,FALSE)</f>
        <v>Macroalgae feeders</v>
      </c>
      <c r="BF1073" s="2" t="str">
        <f>VLOOKUP(Y1073,Spp!B:L,11,FALSE)</f>
        <v>LC</v>
      </c>
    </row>
    <row r="1074" spans="1:58">
      <c r="A1074" s="2" t="s">
        <v>242</v>
      </c>
      <c r="B1074" s="2" t="s">
        <v>41</v>
      </c>
      <c r="C1074" s="2" t="s">
        <v>212</v>
      </c>
      <c r="D1074" s="2" t="s">
        <v>212</v>
      </c>
      <c r="E1074" s="2" t="s">
        <v>1488</v>
      </c>
      <c r="F1074" s="2" t="s">
        <v>245</v>
      </c>
      <c r="G1074" s="22" t="s">
        <v>1482</v>
      </c>
      <c r="H1074" s="22">
        <v>3</v>
      </c>
      <c r="I1074" s="2">
        <v>3</v>
      </c>
      <c r="K1074" s="2">
        <v>50</v>
      </c>
      <c r="L1074" s="11">
        <v>42487</v>
      </c>
      <c r="M1074" s="2">
        <v>2016</v>
      </c>
      <c r="N1074" s="2" t="s">
        <v>517</v>
      </c>
      <c r="O1074" s="2" t="s">
        <v>136</v>
      </c>
      <c r="P1074" s="11">
        <v>42496</v>
      </c>
      <c r="Q1074" s="9" t="s">
        <v>248</v>
      </c>
      <c r="S1074" s="22" t="s">
        <v>516</v>
      </c>
      <c r="T1074" s="4" t="s">
        <v>516</v>
      </c>
      <c r="U1074" s="4" t="s">
        <v>516</v>
      </c>
      <c r="V1074" s="4" t="s">
        <v>516</v>
      </c>
      <c r="W1074" s="2">
        <v>10</v>
      </c>
      <c r="X1074" s="2" t="s">
        <v>57</v>
      </c>
      <c r="Y1074" s="6" t="str">
        <f>VLOOKUP(X1074,Spp!A:B,2,FALSE)</f>
        <v>Serranus psittacinus</v>
      </c>
      <c r="Z1074" s="7">
        <f t="shared" si="112"/>
        <v>7</v>
      </c>
      <c r="AA1074" s="2">
        <v>1</v>
      </c>
      <c r="AB1074" s="2">
        <v>6</v>
      </c>
      <c r="AU1074" s="2">
        <f>VLOOKUP(Y1074,Spp!B:C,2,FALSE)</f>
        <v>1.9300000000000001E-2</v>
      </c>
      <c r="AV1074" s="2">
        <f>VLOOKUP(Y1074,Spp!B:D,3,FALSE)</f>
        <v>2.8511000000000002</v>
      </c>
      <c r="AW1074" s="2">
        <f t="shared" si="113"/>
        <v>36.453697297153845</v>
      </c>
      <c r="AX1074" s="2">
        <f t="shared" si="114"/>
        <v>0.72907394594307684</v>
      </c>
      <c r="AY1074" s="2">
        <f t="shared" si="115"/>
        <v>7.2907394594307684</v>
      </c>
      <c r="AZ1074" s="2">
        <f t="shared" si="116"/>
        <v>7.2907394594307687E-3</v>
      </c>
      <c r="BA1074" s="2">
        <f t="shared" si="117"/>
        <v>0.7</v>
      </c>
      <c r="BB1074" s="2">
        <f t="shared" si="118"/>
        <v>0.14000000000000001</v>
      </c>
      <c r="BC1074" s="2">
        <f>VLOOKUP(Y1074,Spp!B:H,7,FALSE)</f>
        <v>3.6</v>
      </c>
      <c r="BD1074" s="5" t="str">
        <f>VLOOKUP(Y1074,GFQuimbayo!B:C,2,FALSE)</f>
        <v>PS</v>
      </c>
      <c r="BE1074" s="5" t="str">
        <f>VLOOKUP(BD1074,GFQuimbayo!E:F,2,FALSE)</f>
        <v>Piscivores</v>
      </c>
      <c r="BF1074" s="2" t="str">
        <f>VLOOKUP(Y1074,Spp!B:L,11,FALSE)</f>
        <v>LC</v>
      </c>
    </row>
    <row r="1075" spans="1:58">
      <c r="A1075" s="2" t="s">
        <v>242</v>
      </c>
      <c r="B1075" s="2" t="s">
        <v>41</v>
      </c>
      <c r="C1075" s="2" t="s">
        <v>212</v>
      </c>
      <c r="D1075" s="2" t="s">
        <v>212</v>
      </c>
      <c r="E1075" s="2" t="s">
        <v>1488</v>
      </c>
      <c r="F1075" s="2" t="s">
        <v>246</v>
      </c>
      <c r="G1075" s="22" t="s">
        <v>1482</v>
      </c>
      <c r="H1075" s="22">
        <v>1</v>
      </c>
      <c r="I1075" s="9">
        <v>4</v>
      </c>
      <c r="K1075" s="2">
        <v>50</v>
      </c>
      <c r="L1075" s="11">
        <v>42487</v>
      </c>
      <c r="M1075" s="2">
        <v>2016</v>
      </c>
      <c r="N1075" s="2" t="s">
        <v>517</v>
      </c>
      <c r="O1075" s="2" t="s">
        <v>136</v>
      </c>
      <c r="P1075" s="11">
        <v>42498</v>
      </c>
      <c r="Q1075" s="9" t="s">
        <v>248</v>
      </c>
      <c r="S1075" s="22" t="s">
        <v>516</v>
      </c>
      <c r="T1075" s="4" t="s">
        <v>516</v>
      </c>
      <c r="U1075" s="4" t="s">
        <v>516</v>
      </c>
      <c r="V1075" s="4" t="s">
        <v>516</v>
      </c>
      <c r="W1075" s="2">
        <v>10</v>
      </c>
      <c r="X1075" s="2" t="s">
        <v>57</v>
      </c>
      <c r="Y1075" s="6" t="str">
        <f>VLOOKUP(X1075,Spp!A:B,2,FALSE)</f>
        <v>Serranus psittacinus</v>
      </c>
      <c r="Z1075" s="7">
        <f t="shared" si="112"/>
        <v>6</v>
      </c>
      <c r="AA1075" s="2">
        <v>4</v>
      </c>
      <c r="AB1075" s="2">
        <v>2</v>
      </c>
      <c r="AU1075" s="2">
        <f>VLOOKUP(Y1075,Spp!B:C,2,FALSE)</f>
        <v>1.9300000000000001E-2</v>
      </c>
      <c r="AV1075" s="2">
        <f>VLOOKUP(Y1075,Spp!B:D,3,FALSE)</f>
        <v>2.8511000000000002</v>
      </c>
      <c r="AW1075" s="2">
        <f t="shared" si="113"/>
        <v>13.115939584225183</v>
      </c>
      <c r="AX1075" s="2">
        <f t="shared" si="114"/>
        <v>0.26231879168450367</v>
      </c>
      <c r="AY1075" s="2">
        <f t="shared" si="115"/>
        <v>2.6231879168450369</v>
      </c>
      <c r="AZ1075" s="2">
        <f t="shared" si="116"/>
        <v>2.6231879168450369E-3</v>
      </c>
      <c r="BA1075" s="2">
        <f t="shared" si="117"/>
        <v>0.6</v>
      </c>
      <c r="BB1075" s="2">
        <f t="shared" si="118"/>
        <v>0.12</v>
      </c>
      <c r="BC1075" s="2">
        <f>VLOOKUP(Y1075,Spp!B:H,7,FALSE)</f>
        <v>3.6</v>
      </c>
      <c r="BD1075" s="5" t="str">
        <f>VLOOKUP(Y1075,GFQuimbayo!B:C,2,FALSE)</f>
        <v>PS</v>
      </c>
      <c r="BE1075" s="5" t="str">
        <f>VLOOKUP(BD1075,GFQuimbayo!E:F,2,FALSE)</f>
        <v>Piscivores</v>
      </c>
      <c r="BF1075" s="2" t="str">
        <f>VLOOKUP(Y1075,Spp!B:L,11,FALSE)</f>
        <v>LC</v>
      </c>
    </row>
    <row r="1076" spans="1:58">
      <c r="A1076" s="2" t="s">
        <v>242</v>
      </c>
      <c r="B1076" s="2" t="s">
        <v>41</v>
      </c>
      <c r="C1076" s="2" t="s">
        <v>212</v>
      </c>
      <c r="D1076" s="2" t="s">
        <v>212</v>
      </c>
      <c r="E1076" s="2" t="s">
        <v>1488</v>
      </c>
      <c r="F1076" s="2" t="s">
        <v>246</v>
      </c>
      <c r="G1076" s="22" t="s">
        <v>1482</v>
      </c>
      <c r="H1076" s="22">
        <v>1</v>
      </c>
      <c r="I1076" s="9">
        <v>4</v>
      </c>
      <c r="K1076" s="2">
        <v>50</v>
      </c>
      <c r="L1076" s="11">
        <v>42487</v>
      </c>
      <c r="M1076" s="2">
        <v>2016</v>
      </c>
      <c r="N1076" s="2" t="s">
        <v>517</v>
      </c>
      <c r="O1076" s="2" t="s">
        <v>136</v>
      </c>
      <c r="P1076" s="11">
        <v>42498</v>
      </c>
      <c r="Q1076" s="9" t="s">
        <v>248</v>
      </c>
      <c r="S1076" s="22" t="s">
        <v>516</v>
      </c>
      <c r="T1076" s="4" t="s">
        <v>516</v>
      </c>
      <c r="U1076" s="4" t="s">
        <v>516</v>
      </c>
      <c r="V1076" s="4" t="s">
        <v>516</v>
      </c>
      <c r="W1076" s="2">
        <v>10</v>
      </c>
      <c r="X1076" s="2" t="s">
        <v>107</v>
      </c>
      <c r="Y1076" s="6" t="str">
        <f>VLOOKUP(X1076,Spp!A:B,2,FALSE)</f>
        <v>Thalassoma lucasanum</v>
      </c>
      <c r="Z1076" s="7">
        <f t="shared" si="112"/>
        <v>47</v>
      </c>
      <c r="AA1076" s="2">
        <v>45</v>
      </c>
      <c r="AB1076" s="2">
        <v>2</v>
      </c>
      <c r="AU1076" s="2">
        <f>VLOOKUP(Y1076,Spp!B:C,2,FALSE)</f>
        <v>1.261E-2</v>
      </c>
      <c r="AV1076" s="2">
        <f>VLOOKUP(Y1076,Spp!B:D,3,FALSE)</f>
        <v>2.8782999999999999</v>
      </c>
      <c r="AW1076" s="2">
        <f t="shared" si="113"/>
        <v>16.256776542088105</v>
      </c>
      <c r="AX1076" s="2">
        <f t="shared" si="114"/>
        <v>0.32513553084176211</v>
      </c>
      <c r="AY1076" s="2">
        <f t="shared" si="115"/>
        <v>3.251355308417621</v>
      </c>
      <c r="AZ1076" s="2">
        <f t="shared" si="116"/>
        <v>3.2513553084176209E-3</v>
      </c>
      <c r="BA1076" s="2">
        <f t="shared" si="117"/>
        <v>4.7</v>
      </c>
      <c r="BB1076" s="2">
        <f t="shared" si="118"/>
        <v>0.94</v>
      </c>
      <c r="BC1076" s="2">
        <f>VLOOKUP(Y1076,Spp!B:H,7,FALSE)</f>
        <v>3.5</v>
      </c>
      <c r="BD1076" s="5" t="str">
        <f>VLOOKUP(Y1076,GFQuimbayo!B:C,2,FALSE)</f>
        <v>IN</v>
      </c>
      <c r="BE1076" s="5" t="str">
        <f>VLOOKUP(BD1076,GFQuimbayo!E:F,2,FALSE)</f>
        <v>Invertebrivores</v>
      </c>
      <c r="BF1076" s="2" t="str">
        <f>VLOOKUP(Y1076,Spp!B:L,11,FALSE)</f>
        <v>LC</v>
      </c>
    </row>
    <row r="1077" spans="1:58">
      <c r="A1077" s="2" t="s">
        <v>242</v>
      </c>
      <c r="B1077" s="2" t="s">
        <v>41</v>
      </c>
      <c r="C1077" s="2" t="s">
        <v>212</v>
      </c>
      <c r="D1077" s="2" t="s">
        <v>212</v>
      </c>
      <c r="E1077" s="2" t="s">
        <v>1488</v>
      </c>
      <c r="F1077" s="2" t="s">
        <v>246</v>
      </c>
      <c r="G1077" s="22" t="s">
        <v>1482</v>
      </c>
      <c r="H1077" s="22">
        <v>1</v>
      </c>
      <c r="I1077" s="9">
        <v>4</v>
      </c>
      <c r="K1077" s="2">
        <v>50</v>
      </c>
      <c r="L1077" s="11">
        <v>42487</v>
      </c>
      <c r="M1077" s="2">
        <v>2016</v>
      </c>
      <c r="N1077" s="2" t="s">
        <v>517</v>
      </c>
      <c r="O1077" s="2" t="s">
        <v>136</v>
      </c>
      <c r="P1077" s="11">
        <v>42498</v>
      </c>
      <c r="Q1077" s="9" t="s">
        <v>248</v>
      </c>
      <c r="S1077" s="22" t="s">
        <v>516</v>
      </c>
      <c r="T1077" s="4" t="s">
        <v>516</v>
      </c>
      <c r="U1077" s="4" t="s">
        <v>516</v>
      </c>
      <c r="V1077" s="4" t="s">
        <v>516</v>
      </c>
      <c r="W1077" s="2">
        <v>10</v>
      </c>
      <c r="X1077" s="2" t="s">
        <v>266</v>
      </c>
      <c r="Y1077" s="6" t="str">
        <f>VLOOKUP(X1077,Spp!A:B,2,FALSE)</f>
        <v>Halichoeres dispilus</v>
      </c>
      <c r="Z1077" s="7">
        <f t="shared" si="112"/>
        <v>4</v>
      </c>
      <c r="AB1077" s="2">
        <v>3</v>
      </c>
      <c r="AC1077" s="2">
        <v>1</v>
      </c>
      <c r="AU1077" s="2">
        <f>VLOOKUP(Y1077,Spp!B:C,2,FALSE)</f>
        <v>1.26E-2</v>
      </c>
      <c r="AV1077" s="2">
        <f>VLOOKUP(Y1077,Spp!B:D,3,FALSE)</f>
        <v>3.0672999999999999</v>
      </c>
      <c r="AW1077" s="2">
        <f t="shared" si="113"/>
        <v>47.431866734435182</v>
      </c>
      <c r="AX1077" s="2">
        <f t="shared" si="114"/>
        <v>0.94863733468870359</v>
      </c>
      <c r="AY1077" s="2">
        <f t="shared" si="115"/>
        <v>9.486373346887035</v>
      </c>
      <c r="AZ1077" s="2">
        <f t="shared" si="116"/>
        <v>9.4863733468870358E-3</v>
      </c>
      <c r="BA1077" s="2">
        <f t="shared" si="117"/>
        <v>0.4</v>
      </c>
      <c r="BB1077" s="2">
        <f t="shared" si="118"/>
        <v>0.08</v>
      </c>
      <c r="BC1077" s="2">
        <f>VLOOKUP(Y1077,Spp!B:H,7,FALSE)</f>
        <v>3.9</v>
      </c>
      <c r="BD1077" s="5" t="str">
        <f>VLOOKUP(Y1077,GFQuimbayo!B:C,2,FALSE)</f>
        <v>IN</v>
      </c>
      <c r="BE1077" s="5" t="str">
        <f>VLOOKUP(BD1077,GFQuimbayo!E:F,2,FALSE)</f>
        <v>Invertebrivores</v>
      </c>
      <c r="BF1077" s="2" t="str">
        <f>VLOOKUP(Y1077,Spp!B:L,11,FALSE)</f>
        <v>LC</v>
      </c>
    </row>
    <row r="1078" spans="1:58">
      <c r="A1078" s="2" t="s">
        <v>242</v>
      </c>
      <c r="B1078" s="2" t="s">
        <v>41</v>
      </c>
      <c r="C1078" s="2" t="s">
        <v>212</v>
      </c>
      <c r="D1078" s="2" t="s">
        <v>212</v>
      </c>
      <c r="E1078" s="2" t="s">
        <v>1488</v>
      </c>
      <c r="F1078" s="2" t="s">
        <v>246</v>
      </c>
      <c r="G1078" s="22" t="s">
        <v>1482</v>
      </c>
      <c r="H1078" s="22">
        <v>1</v>
      </c>
      <c r="I1078" s="9">
        <v>4</v>
      </c>
      <c r="K1078" s="2">
        <v>50</v>
      </c>
      <c r="L1078" s="11">
        <v>42487</v>
      </c>
      <c r="M1078" s="2">
        <v>2016</v>
      </c>
      <c r="N1078" s="2" t="s">
        <v>517</v>
      </c>
      <c r="O1078" s="2" t="s">
        <v>136</v>
      </c>
      <c r="P1078" s="11">
        <v>42498</v>
      </c>
      <c r="Q1078" s="9" t="s">
        <v>248</v>
      </c>
      <c r="S1078" s="22" t="s">
        <v>516</v>
      </c>
      <c r="T1078" s="4" t="s">
        <v>516</v>
      </c>
      <c r="U1078" s="4" t="s">
        <v>516</v>
      </c>
      <c r="V1078" s="4" t="s">
        <v>516</v>
      </c>
      <c r="W1078" s="2">
        <v>10</v>
      </c>
      <c r="X1078" s="2" t="s">
        <v>72</v>
      </c>
      <c r="Y1078" s="6" t="str">
        <f>VLOOKUP(X1078,Spp!A:B,2,FALSE)</f>
        <v>Scarus ghobban</v>
      </c>
      <c r="Z1078" s="7">
        <f t="shared" si="112"/>
        <v>48</v>
      </c>
      <c r="AA1078" s="2">
        <v>48</v>
      </c>
      <c r="AU1078" s="2">
        <f>VLOOKUP(Y1078,Spp!B:C,2,FALSE)</f>
        <v>2.3300000000000001E-2</v>
      </c>
      <c r="AV1078" s="2">
        <f>VLOOKUP(Y1078,Spp!B:D,3,FALSE)</f>
        <v>2.919</v>
      </c>
      <c r="AW1078" s="2">
        <f t="shared" si="113"/>
        <v>16.22497527714124</v>
      </c>
      <c r="AX1078" s="2">
        <f t="shared" si="114"/>
        <v>0.32449950554282481</v>
      </c>
      <c r="AY1078" s="2">
        <f t="shared" si="115"/>
        <v>3.2449950554282481</v>
      </c>
      <c r="AZ1078" s="2">
        <f t="shared" si="116"/>
        <v>3.244995055428248E-3</v>
      </c>
      <c r="BA1078" s="2">
        <f t="shared" si="117"/>
        <v>4.8</v>
      </c>
      <c r="BB1078" s="2">
        <f t="shared" si="118"/>
        <v>0.96</v>
      </c>
      <c r="BC1078" s="2">
        <f>VLOOKUP(Y1078,Spp!B:H,7,FALSE)</f>
        <v>2</v>
      </c>
      <c r="BD1078" s="5" t="str">
        <f>VLOOKUP(Y1078,GFQuimbayo!B:C,2,FALSE)</f>
        <v>HM</v>
      </c>
      <c r="BE1078" s="5" t="str">
        <f>VLOOKUP(BD1078,GFQuimbayo!E:F,2,FALSE)</f>
        <v>Macroalgae feeders</v>
      </c>
      <c r="BF1078" s="2" t="str">
        <f>VLOOKUP(Y1078,Spp!B:L,11,FALSE)</f>
        <v>LC</v>
      </c>
    </row>
    <row r="1079" spans="1:58">
      <c r="A1079" s="2" t="s">
        <v>242</v>
      </c>
      <c r="B1079" s="2" t="s">
        <v>41</v>
      </c>
      <c r="C1079" s="2" t="s">
        <v>212</v>
      </c>
      <c r="D1079" s="2" t="s">
        <v>212</v>
      </c>
      <c r="E1079" s="2" t="s">
        <v>1488</v>
      </c>
      <c r="F1079" s="2" t="s">
        <v>246</v>
      </c>
      <c r="G1079" s="22" t="s">
        <v>1482</v>
      </c>
      <c r="H1079" s="22">
        <v>1</v>
      </c>
      <c r="I1079" s="9">
        <v>4</v>
      </c>
      <c r="K1079" s="2">
        <v>50</v>
      </c>
      <c r="L1079" s="11">
        <v>42487</v>
      </c>
      <c r="M1079" s="2">
        <v>2016</v>
      </c>
      <c r="N1079" s="2" t="s">
        <v>517</v>
      </c>
      <c r="O1079" s="2" t="s">
        <v>136</v>
      </c>
      <c r="P1079" s="11">
        <v>42498</v>
      </c>
      <c r="Q1079" s="9" t="s">
        <v>248</v>
      </c>
      <c r="S1079" s="22" t="s">
        <v>516</v>
      </c>
      <c r="T1079" s="4" t="s">
        <v>516</v>
      </c>
      <c r="U1079" s="4" t="s">
        <v>516</v>
      </c>
      <c r="V1079" s="4" t="s">
        <v>516</v>
      </c>
      <c r="W1079" s="2">
        <v>10</v>
      </c>
      <c r="X1079" s="2" t="s">
        <v>80</v>
      </c>
      <c r="Y1079" s="6" t="str">
        <f>VLOOKUP(X1079,Spp!A:B,2,FALSE)</f>
        <v>Sufflamen verres</v>
      </c>
      <c r="Z1079" s="7">
        <f t="shared" si="112"/>
        <v>2</v>
      </c>
      <c r="AA1079" s="2">
        <v>2</v>
      </c>
      <c r="AU1079" s="2">
        <f>VLOOKUP(Y1079,Spp!B:C,2,FALSE)</f>
        <v>2.4899999999999999E-2</v>
      </c>
      <c r="AV1079" s="2">
        <f>VLOOKUP(Y1079,Spp!B:D,3,FALSE)</f>
        <v>3.0129999999999999</v>
      </c>
      <c r="AW1079" s="2">
        <f t="shared" si="113"/>
        <v>0.78744927755184568</v>
      </c>
      <c r="AX1079" s="2">
        <f t="shared" si="114"/>
        <v>1.5748985551036914E-2</v>
      </c>
      <c r="AY1079" s="2">
        <f t="shared" si="115"/>
        <v>0.15748985551036915</v>
      </c>
      <c r="AZ1079" s="2">
        <f t="shared" si="116"/>
        <v>1.5748985551036914E-4</v>
      </c>
      <c r="BA1079" s="2">
        <f t="shared" si="117"/>
        <v>0.2</v>
      </c>
      <c r="BB1079" s="2">
        <f t="shared" si="118"/>
        <v>0.04</v>
      </c>
      <c r="BC1079" s="2">
        <f>VLOOKUP(Y1079,Spp!B:H,7,FALSE)</f>
        <v>3.3</v>
      </c>
      <c r="BD1079" s="5" t="str">
        <f>VLOOKUP(Y1079,GFQuimbayo!B:C,2,FALSE)</f>
        <v>IN</v>
      </c>
      <c r="BE1079" s="5" t="str">
        <f>VLOOKUP(BD1079,GFQuimbayo!E:F,2,FALSE)</f>
        <v>Invertebrivores</v>
      </c>
      <c r="BF1079" s="2" t="str">
        <f>VLOOKUP(Y1079,Spp!B:L,11,FALSE)</f>
        <v>LC</v>
      </c>
    </row>
    <row r="1080" spans="1:58">
      <c r="A1080" s="2" t="s">
        <v>242</v>
      </c>
      <c r="B1080" s="2" t="s">
        <v>41</v>
      </c>
      <c r="C1080" s="2" t="s">
        <v>212</v>
      </c>
      <c r="D1080" s="2" t="s">
        <v>212</v>
      </c>
      <c r="E1080" s="2" t="s">
        <v>1488</v>
      </c>
      <c r="F1080" s="2" t="s">
        <v>246</v>
      </c>
      <c r="G1080" s="22" t="s">
        <v>1482</v>
      </c>
      <c r="H1080" s="22">
        <v>1</v>
      </c>
      <c r="I1080" s="9">
        <v>4</v>
      </c>
      <c r="K1080" s="2">
        <v>50</v>
      </c>
      <c r="L1080" s="11">
        <v>42487</v>
      </c>
      <c r="M1080" s="2">
        <v>2016</v>
      </c>
      <c r="N1080" s="2" t="s">
        <v>517</v>
      </c>
      <c r="O1080" s="2" t="s">
        <v>136</v>
      </c>
      <c r="P1080" s="11">
        <v>42498</v>
      </c>
      <c r="Q1080" s="9" t="s">
        <v>248</v>
      </c>
      <c r="S1080" s="22" t="s">
        <v>516</v>
      </c>
      <c r="T1080" s="4" t="s">
        <v>516</v>
      </c>
      <c r="U1080" s="4" t="s">
        <v>516</v>
      </c>
      <c r="V1080" s="4" t="s">
        <v>516</v>
      </c>
      <c r="W1080" s="2">
        <v>10</v>
      </c>
      <c r="X1080" s="2" t="s">
        <v>70</v>
      </c>
      <c r="Y1080" s="6" t="str">
        <f>VLOOKUP(X1080,Spp!A:B,2,FALSE)</f>
        <v>Chaetodon humeralis</v>
      </c>
      <c r="Z1080" s="7">
        <f t="shared" si="112"/>
        <v>4</v>
      </c>
      <c r="AA1080" s="2">
        <v>4</v>
      </c>
      <c r="AU1080" s="2">
        <f>VLOOKUP(Y1080,Spp!B:C,2,FALSE)</f>
        <v>2.9600000000000001E-2</v>
      </c>
      <c r="AV1080" s="2">
        <f>VLOOKUP(Y1080,Spp!B:D,3,FALSE)</f>
        <v>2.9895</v>
      </c>
      <c r="AW1080" s="2">
        <f t="shared" si="113"/>
        <v>1.8322864009059592</v>
      </c>
      <c r="AX1080" s="2">
        <f t="shared" si="114"/>
        <v>3.6645728018119182E-2</v>
      </c>
      <c r="AY1080" s="2">
        <f t="shared" si="115"/>
        <v>0.36645728018119184</v>
      </c>
      <c r="AZ1080" s="2">
        <f t="shared" si="116"/>
        <v>3.6645728018119182E-4</v>
      </c>
      <c r="BA1080" s="2">
        <f t="shared" si="117"/>
        <v>0.4</v>
      </c>
      <c r="BB1080" s="2">
        <f t="shared" si="118"/>
        <v>0.08</v>
      </c>
      <c r="BC1080" s="2">
        <f>VLOOKUP(Y1080,Spp!B:H,7,FALSE)</f>
        <v>2.7</v>
      </c>
      <c r="BD1080" s="5" t="str">
        <f>VLOOKUP(Y1080,GFQuimbayo!B:C,2,FALSE)</f>
        <v>OM</v>
      </c>
      <c r="BE1080" s="5" t="str">
        <f>VLOOKUP(BD1080,GFQuimbayo!E:F,2,FALSE)</f>
        <v>Omnivores</v>
      </c>
      <c r="BF1080" s="2" t="str">
        <f>VLOOKUP(Y1080,Spp!B:L,11,FALSE)</f>
        <v>LC</v>
      </c>
    </row>
    <row r="1081" spans="1:58">
      <c r="A1081" s="2" t="s">
        <v>242</v>
      </c>
      <c r="B1081" s="2" t="s">
        <v>41</v>
      </c>
      <c r="C1081" s="2" t="s">
        <v>212</v>
      </c>
      <c r="D1081" s="2" t="s">
        <v>212</v>
      </c>
      <c r="E1081" s="2" t="s">
        <v>1488</v>
      </c>
      <c r="F1081" s="2" t="s">
        <v>246</v>
      </c>
      <c r="G1081" s="22" t="s">
        <v>1482</v>
      </c>
      <c r="H1081" s="22">
        <v>1</v>
      </c>
      <c r="I1081" s="9">
        <v>4</v>
      </c>
      <c r="K1081" s="2">
        <v>50</v>
      </c>
      <c r="L1081" s="11">
        <v>42487</v>
      </c>
      <c r="M1081" s="2">
        <v>2016</v>
      </c>
      <c r="N1081" s="2" t="s">
        <v>517</v>
      </c>
      <c r="O1081" s="2" t="s">
        <v>136</v>
      </c>
      <c r="P1081" s="11">
        <v>42498</v>
      </c>
      <c r="Q1081" s="9" t="s">
        <v>248</v>
      </c>
      <c r="S1081" s="22" t="s">
        <v>516</v>
      </c>
      <c r="T1081" s="4" t="s">
        <v>516</v>
      </c>
      <c r="U1081" s="4" t="s">
        <v>516</v>
      </c>
      <c r="V1081" s="4" t="s">
        <v>516</v>
      </c>
      <c r="W1081" s="2">
        <v>10</v>
      </c>
      <c r="X1081" s="2" t="s">
        <v>103</v>
      </c>
      <c r="Y1081" s="6" t="str">
        <f>VLOOKUP(X1081,Spp!A:B,2,FALSE)</f>
        <v>Apogon dovii</v>
      </c>
      <c r="Z1081" s="7">
        <f t="shared" si="112"/>
        <v>4</v>
      </c>
      <c r="AA1081" s="2">
        <v>4</v>
      </c>
      <c r="AU1081" s="2">
        <f>VLOOKUP(Y1081,Spp!B:C,2,FALSE)</f>
        <v>1.41E-2</v>
      </c>
      <c r="AV1081" s="2">
        <f>VLOOKUP(Y1081,Spp!B:D,3,FALSE)</f>
        <v>3.1286</v>
      </c>
      <c r="AW1081" s="2">
        <f t="shared" si="113"/>
        <v>0.99145775733411223</v>
      </c>
      <c r="AX1081" s="2">
        <f t="shared" si="114"/>
        <v>1.9829155146682244E-2</v>
      </c>
      <c r="AY1081" s="2">
        <f t="shared" si="115"/>
        <v>0.19829155146682242</v>
      </c>
      <c r="AZ1081" s="2">
        <f t="shared" si="116"/>
        <v>1.9829155146682242E-4</v>
      </c>
      <c r="BA1081" s="2">
        <f t="shared" si="117"/>
        <v>0.4</v>
      </c>
      <c r="BB1081" s="2">
        <f t="shared" si="118"/>
        <v>0.08</v>
      </c>
      <c r="BC1081" s="2">
        <f>VLOOKUP(Y1081,Spp!B:H,7,FALSE)</f>
        <v>3.4</v>
      </c>
      <c r="BD1081" s="5" t="str">
        <f>VLOOKUP(Y1081,GFQuimbayo!B:C,2,FALSE)</f>
        <v>PK</v>
      </c>
      <c r="BE1081" s="5" t="str">
        <f>VLOOKUP(BD1081,GFQuimbayo!E:F,2,FALSE)</f>
        <v>Planktivores</v>
      </c>
      <c r="BF1081" s="2" t="str">
        <f>VLOOKUP(Y1081,Spp!B:L,11,FALSE)</f>
        <v>LC</v>
      </c>
    </row>
    <row r="1082" spans="1:58">
      <c r="A1082" s="2" t="s">
        <v>242</v>
      </c>
      <c r="B1082" s="2" t="s">
        <v>41</v>
      </c>
      <c r="C1082" s="2" t="s">
        <v>212</v>
      </c>
      <c r="D1082" s="2" t="s">
        <v>212</v>
      </c>
      <c r="E1082" s="2" t="s">
        <v>1488</v>
      </c>
      <c r="F1082" s="2" t="s">
        <v>246</v>
      </c>
      <c r="G1082" s="22" t="s">
        <v>1482</v>
      </c>
      <c r="H1082" s="22">
        <v>1</v>
      </c>
      <c r="I1082" s="9">
        <v>4</v>
      </c>
      <c r="K1082" s="2">
        <v>50</v>
      </c>
      <c r="L1082" s="11">
        <v>42487</v>
      </c>
      <c r="M1082" s="2">
        <v>2016</v>
      </c>
      <c r="N1082" s="2" t="s">
        <v>517</v>
      </c>
      <c r="O1082" s="2" t="s">
        <v>136</v>
      </c>
      <c r="P1082" s="11">
        <v>42498</v>
      </c>
      <c r="Q1082" s="9" t="s">
        <v>248</v>
      </c>
      <c r="S1082" s="22" t="s">
        <v>516</v>
      </c>
      <c r="T1082" s="4" t="s">
        <v>516</v>
      </c>
      <c r="U1082" s="4" t="s">
        <v>516</v>
      </c>
      <c r="V1082" s="4" t="s">
        <v>516</v>
      </c>
      <c r="W1082" s="2">
        <v>10</v>
      </c>
      <c r="X1082" s="2" t="s">
        <v>45</v>
      </c>
      <c r="Y1082" s="6" t="str">
        <f>VLOOKUP(X1082,Spp!A:B,2,FALSE)</f>
        <v>Canthigaster punctatissima</v>
      </c>
      <c r="Z1082" s="7">
        <f t="shared" si="112"/>
        <v>4</v>
      </c>
      <c r="AA1082" s="2">
        <v>4</v>
      </c>
      <c r="AU1082" s="2">
        <f>VLOOKUP(Y1082,Spp!B:C,2,FALSE)</f>
        <v>1.9699999999999999E-2</v>
      </c>
      <c r="AV1082" s="2">
        <f>VLOOKUP(Y1082,Spp!B:D,3,FALSE)</f>
        <v>2.9174000000000002</v>
      </c>
      <c r="AW1082" s="2">
        <f t="shared" si="113"/>
        <v>1.1415012694213549</v>
      </c>
      <c r="AX1082" s="2">
        <f t="shared" si="114"/>
        <v>2.2830025388427096E-2</v>
      </c>
      <c r="AY1082" s="2">
        <f t="shared" si="115"/>
        <v>0.22830025388427097</v>
      </c>
      <c r="AZ1082" s="2">
        <f t="shared" si="116"/>
        <v>2.2830025388427097E-4</v>
      </c>
      <c r="BA1082" s="2">
        <f t="shared" si="117"/>
        <v>0.4</v>
      </c>
      <c r="BB1082" s="2">
        <f t="shared" si="118"/>
        <v>0.08</v>
      </c>
      <c r="BC1082" s="2">
        <f>VLOOKUP(Y1082,Spp!B:H,7,FALSE)</f>
        <v>3</v>
      </c>
      <c r="BD1082" s="5" t="str">
        <f>VLOOKUP(Y1082,GFQuimbayo!B:C,2,FALSE)</f>
        <v>IN</v>
      </c>
      <c r="BE1082" s="5" t="str">
        <f>VLOOKUP(BD1082,GFQuimbayo!E:F,2,FALSE)</f>
        <v>Invertebrivores</v>
      </c>
      <c r="BF1082" s="2" t="str">
        <f>VLOOKUP(Y1082,Spp!B:L,11,FALSE)</f>
        <v>LC</v>
      </c>
    </row>
    <row r="1083" spans="1:58">
      <c r="A1083" s="2" t="s">
        <v>242</v>
      </c>
      <c r="B1083" s="2" t="s">
        <v>41</v>
      </c>
      <c r="C1083" s="2" t="s">
        <v>212</v>
      </c>
      <c r="D1083" s="2" t="s">
        <v>212</v>
      </c>
      <c r="E1083" s="2" t="s">
        <v>1488</v>
      </c>
      <c r="F1083" s="2" t="s">
        <v>246</v>
      </c>
      <c r="G1083" s="22" t="s">
        <v>1482</v>
      </c>
      <c r="H1083" s="22">
        <v>1</v>
      </c>
      <c r="I1083" s="9">
        <v>4</v>
      </c>
      <c r="K1083" s="2">
        <v>50</v>
      </c>
      <c r="L1083" s="11">
        <v>42487</v>
      </c>
      <c r="M1083" s="2">
        <v>2016</v>
      </c>
      <c r="N1083" s="2" t="s">
        <v>517</v>
      </c>
      <c r="O1083" s="2" t="s">
        <v>136</v>
      </c>
      <c r="P1083" s="11">
        <v>42498</v>
      </c>
      <c r="Q1083" s="9" t="s">
        <v>248</v>
      </c>
      <c r="S1083" s="22" t="s">
        <v>516</v>
      </c>
      <c r="T1083" s="4" t="s">
        <v>516</v>
      </c>
      <c r="U1083" s="4" t="s">
        <v>516</v>
      </c>
      <c r="V1083" s="4" t="s">
        <v>516</v>
      </c>
      <c r="W1083" s="2">
        <v>10</v>
      </c>
      <c r="X1083" s="2" t="s">
        <v>97</v>
      </c>
      <c r="Y1083" s="6" t="str">
        <f>VLOOKUP(X1083,Spp!A:B,2,FALSE)</f>
        <v>Plagiotremus azaleus</v>
      </c>
      <c r="Z1083" s="7">
        <f t="shared" si="112"/>
        <v>1</v>
      </c>
      <c r="AA1083" s="2">
        <v>1</v>
      </c>
      <c r="AU1083" s="2">
        <f>VLOOKUP(Y1083,Spp!B:C,2,FALSE)</f>
        <v>4.5999999999999999E-3</v>
      </c>
      <c r="AV1083" s="2">
        <f>VLOOKUP(Y1083,Spp!B:D,3,FALSE)</f>
        <v>3.1387999999999998</v>
      </c>
      <c r="AW1083" s="2">
        <f t="shared" si="113"/>
        <v>8.1622883091650902E-2</v>
      </c>
      <c r="AX1083" s="2">
        <f t="shared" si="114"/>
        <v>1.632457661833018E-3</v>
      </c>
      <c r="AY1083" s="2">
        <f t="shared" si="115"/>
        <v>1.6324576618330179E-2</v>
      </c>
      <c r="AZ1083" s="2">
        <f t="shared" si="116"/>
        <v>1.6324576618330179E-5</v>
      </c>
      <c r="BA1083" s="2">
        <f t="shared" si="117"/>
        <v>0.1</v>
      </c>
      <c r="BB1083" s="2">
        <f t="shared" si="118"/>
        <v>0.02</v>
      </c>
      <c r="BC1083" s="2">
        <f>VLOOKUP(Y1083,Spp!B:H,7,FALSE)</f>
        <v>4</v>
      </c>
      <c r="BD1083" s="5" t="str">
        <f>VLOOKUP(Y1083,GFQuimbayo!B:C,2,FALSE)</f>
        <v>PS</v>
      </c>
      <c r="BE1083" s="5" t="str">
        <f>VLOOKUP(BD1083,GFQuimbayo!E:F,2,FALSE)</f>
        <v>Piscivores</v>
      </c>
      <c r="BF1083" s="2" t="str">
        <f>VLOOKUP(Y1083,Spp!B:L,11,FALSE)</f>
        <v>LC</v>
      </c>
    </row>
    <row r="1084" spans="1:58">
      <c r="A1084" s="2" t="s">
        <v>242</v>
      </c>
      <c r="B1084" s="2" t="s">
        <v>41</v>
      </c>
      <c r="C1084" s="2" t="s">
        <v>212</v>
      </c>
      <c r="D1084" s="2" t="s">
        <v>212</v>
      </c>
      <c r="E1084" s="2" t="s">
        <v>1488</v>
      </c>
      <c r="F1084" s="2" t="s">
        <v>246</v>
      </c>
      <c r="G1084" s="22" t="s">
        <v>1482</v>
      </c>
      <c r="H1084" s="22">
        <v>1</v>
      </c>
      <c r="I1084" s="9">
        <v>4</v>
      </c>
      <c r="K1084" s="2">
        <v>50</v>
      </c>
      <c r="L1084" s="11">
        <v>42487</v>
      </c>
      <c r="M1084" s="2">
        <v>2016</v>
      </c>
      <c r="N1084" s="2" t="s">
        <v>517</v>
      </c>
      <c r="O1084" s="2" t="s">
        <v>136</v>
      </c>
      <c r="P1084" s="11">
        <v>42498</v>
      </c>
      <c r="Q1084" s="9" t="s">
        <v>248</v>
      </c>
      <c r="S1084" s="22" t="s">
        <v>516</v>
      </c>
      <c r="T1084" s="4" t="s">
        <v>516</v>
      </c>
      <c r="U1084" s="4" t="s">
        <v>516</v>
      </c>
      <c r="V1084" s="4" t="s">
        <v>516</v>
      </c>
      <c r="W1084" s="2">
        <v>10</v>
      </c>
      <c r="X1084" s="2" t="s">
        <v>61</v>
      </c>
      <c r="Y1084" s="6" t="str">
        <f>VLOOKUP(X1084,Spp!A:B,2,FALSE)</f>
        <v>Cirrhitichthys oxycephalus</v>
      </c>
      <c r="Z1084" s="7">
        <f t="shared" si="112"/>
        <v>3</v>
      </c>
      <c r="AA1084" s="2">
        <v>3</v>
      </c>
      <c r="AU1084" s="2">
        <f>VLOOKUP(Y1084,Spp!B:C,2,FALSE)</f>
        <v>3.32E-2</v>
      </c>
      <c r="AV1084" s="2">
        <f>VLOOKUP(Y1084,Spp!B:D,3,FALSE)</f>
        <v>3</v>
      </c>
      <c r="AW1084" s="2">
        <f t="shared" si="113"/>
        <v>1.5562500000000001</v>
      </c>
      <c r="AX1084" s="2">
        <f t="shared" si="114"/>
        <v>3.1125000000000003E-2</v>
      </c>
      <c r="AY1084" s="2">
        <f t="shared" si="115"/>
        <v>0.31125000000000003</v>
      </c>
      <c r="AZ1084" s="2">
        <f t="shared" si="116"/>
        <v>3.1125E-4</v>
      </c>
      <c r="BA1084" s="2">
        <f t="shared" si="117"/>
        <v>0.3</v>
      </c>
      <c r="BB1084" s="2">
        <f t="shared" si="118"/>
        <v>0.06</v>
      </c>
      <c r="BC1084" s="2">
        <f>VLOOKUP(Y1084,Spp!B:H,7,FALSE)</f>
        <v>3.9</v>
      </c>
      <c r="BD1084" s="5" t="str">
        <f>VLOOKUP(Y1084,GFQuimbayo!B:C,2,FALSE)</f>
        <v>IN</v>
      </c>
      <c r="BE1084" s="5" t="str">
        <f>VLOOKUP(BD1084,GFQuimbayo!E:F,2,FALSE)</f>
        <v>Invertebrivores</v>
      </c>
      <c r="BF1084" s="2" t="str">
        <f>VLOOKUP(Y1084,Spp!B:L,11,FALSE)</f>
        <v>NE</v>
      </c>
    </row>
    <row r="1085" spans="1:58">
      <c r="A1085" s="2" t="s">
        <v>242</v>
      </c>
      <c r="B1085" s="2" t="s">
        <v>41</v>
      </c>
      <c r="C1085" s="2" t="s">
        <v>212</v>
      </c>
      <c r="D1085" s="2" t="s">
        <v>212</v>
      </c>
      <c r="E1085" s="2" t="s">
        <v>1488</v>
      </c>
      <c r="F1085" s="2" t="s">
        <v>246</v>
      </c>
      <c r="G1085" s="22" t="s">
        <v>1482</v>
      </c>
      <c r="H1085" s="22">
        <v>2</v>
      </c>
      <c r="I1085" s="9">
        <v>5</v>
      </c>
      <c r="K1085" s="2">
        <v>50</v>
      </c>
      <c r="L1085" s="11">
        <v>42487</v>
      </c>
      <c r="M1085" s="2">
        <v>2016</v>
      </c>
      <c r="N1085" s="2" t="s">
        <v>517</v>
      </c>
      <c r="O1085" s="2" t="s">
        <v>136</v>
      </c>
      <c r="P1085" s="11">
        <v>42498</v>
      </c>
      <c r="Q1085" s="9" t="s">
        <v>248</v>
      </c>
      <c r="S1085" s="22" t="s">
        <v>516</v>
      </c>
      <c r="T1085" s="4" t="s">
        <v>516</v>
      </c>
      <c r="U1085" s="4" t="s">
        <v>516</v>
      </c>
      <c r="V1085" s="4" t="s">
        <v>516</v>
      </c>
      <c r="W1085" s="2">
        <v>10</v>
      </c>
      <c r="X1085" s="2" t="s">
        <v>80</v>
      </c>
      <c r="Y1085" s="6" t="str">
        <f>VLOOKUP(X1085,Spp!A:B,2,FALSE)</f>
        <v>Sufflamen verres</v>
      </c>
      <c r="Z1085" s="7">
        <f t="shared" si="112"/>
        <v>7</v>
      </c>
      <c r="AA1085" s="2">
        <v>5</v>
      </c>
      <c r="AB1085" s="2">
        <v>1</v>
      </c>
      <c r="AC1085" s="2">
        <v>1</v>
      </c>
      <c r="AU1085" s="2">
        <f>VLOOKUP(Y1085,Spp!B:C,2,FALSE)</f>
        <v>2.4899999999999999E-2</v>
      </c>
      <c r="AV1085" s="2">
        <f>VLOOKUP(Y1085,Spp!B:D,3,FALSE)</f>
        <v>3.0129999999999999</v>
      </c>
      <c r="AW1085" s="2">
        <f t="shared" si="113"/>
        <v>63.008253221720793</v>
      </c>
      <c r="AX1085" s="2">
        <f t="shared" si="114"/>
        <v>1.2601650644344158</v>
      </c>
      <c r="AY1085" s="2">
        <f t="shared" si="115"/>
        <v>12.601650644344158</v>
      </c>
      <c r="AZ1085" s="2">
        <f t="shared" si="116"/>
        <v>1.2601650644344159E-2</v>
      </c>
      <c r="BA1085" s="2">
        <f t="shared" si="117"/>
        <v>0.7</v>
      </c>
      <c r="BB1085" s="2">
        <f t="shared" si="118"/>
        <v>0.14000000000000001</v>
      </c>
      <c r="BC1085" s="2">
        <f>VLOOKUP(Y1085,Spp!B:H,7,FALSE)</f>
        <v>3.3</v>
      </c>
      <c r="BD1085" s="5" t="str">
        <f>VLOOKUP(Y1085,GFQuimbayo!B:C,2,FALSE)</f>
        <v>IN</v>
      </c>
      <c r="BE1085" s="5" t="str">
        <f>VLOOKUP(BD1085,GFQuimbayo!E:F,2,FALSE)</f>
        <v>Invertebrivores</v>
      </c>
      <c r="BF1085" s="2" t="str">
        <f>VLOOKUP(Y1085,Spp!B:L,11,FALSE)</f>
        <v>LC</v>
      </c>
    </row>
    <row r="1086" spans="1:58">
      <c r="A1086" s="2" t="s">
        <v>242</v>
      </c>
      <c r="B1086" s="2" t="s">
        <v>41</v>
      </c>
      <c r="C1086" s="2" t="s">
        <v>212</v>
      </c>
      <c r="D1086" s="2" t="s">
        <v>212</v>
      </c>
      <c r="E1086" s="2" t="s">
        <v>1488</v>
      </c>
      <c r="F1086" s="2" t="s">
        <v>246</v>
      </c>
      <c r="G1086" s="22" t="s">
        <v>1482</v>
      </c>
      <c r="H1086" s="22">
        <v>2</v>
      </c>
      <c r="I1086" s="9">
        <v>5</v>
      </c>
      <c r="K1086" s="2">
        <v>50</v>
      </c>
      <c r="L1086" s="11">
        <v>42487</v>
      </c>
      <c r="M1086" s="2">
        <v>2016</v>
      </c>
      <c r="N1086" s="2" t="s">
        <v>517</v>
      </c>
      <c r="O1086" s="2" t="s">
        <v>136</v>
      </c>
      <c r="P1086" s="11">
        <v>42498</v>
      </c>
      <c r="Q1086" s="9" t="s">
        <v>248</v>
      </c>
      <c r="S1086" s="22" t="s">
        <v>516</v>
      </c>
      <c r="T1086" s="4" t="s">
        <v>516</v>
      </c>
      <c r="U1086" s="4" t="s">
        <v>516</v>
      </c>
      <c r="V1086" s="4" t="s">
        <v>516</v>
      </c>
      <c r="W1086" s="2">
        <v>10</v>
      </c>
      <c r="X1086" s="2" t="s">
        <v>107</v>
      </c>
      <c r="Y1086" s="6" t="str">
        <f>VLOOKUP(X1086,Spp!A:B,2,FALSE)</f>
        <v>Thalassoma lucasanum</v>
      </c>
      <c r="Z1086" s="7">
        <f t="shared" si="112"/>
        <v>60</v>
      </c>
      <c r="AA1086" s="2">
        <v>30</v>
      </c>
      <c r="AB1086" s="2">
        <v>25</v>
      </c>
      <c r="AC1086" s="2">
        <v>5</v>
      </c>
      <c r="AU1086" s="2">
        <f>VLOOKUP(Y1086,Spp!B:C,2,FALSE)</f>
        <v>1.261E-2</v>
      </c>
      <c r="AV1086" s="2">
        <f>VLOOKUP(Y1086,Spp!B:D,3,FALSE)</f>
        <v>2.8782999999999999</v>
      </c>
      <c r="AW1086" s="2">
        <f t="shared" si="113"/>
        <v>199.91844324812814</v>
      </c>
      <c r="AX1086" s="2">
        <f t="shared" si="114"/>
        <v>3.9983688649625631</v>
      </c>
      <c r="AY1086" s="2">
        <f t="shared" si="115"/>
        <v>39.983688649625634</v>
      </c>
      <c r="AZ1086" s="2">
        <f t="shared" si="116"/>
        <v>3.9983688649625634E-2</v>
      </c>
      <c r="BA1086" s="2">
        <f t="shared" si="117"/>
        <v>6</v>
      </c>
      <c r="BB1086" s="2">
        <f t="shared" si="118"/>
        <v>1.2</v>
      </c>
      <c r="BC1086" s="2">
        <f>VLOOKUP(Y1086,Spp!B:H,7,FALSE)</f>
        <v>3.5</v>
      </c>
      <c r="BD1086" s="5" t="str">
        <f>VLOOKUP(Y1086,GFQuimbayo!B:C,2,FALSE)</f>
        <v>IN</v>
      </c>
      <c r="BE1086" s="5" t="str">
        <f>VLOOKUP(BD1086,GFQuimbayo!E:F,2,FALSE)</f>
        <v>Invertebrivores</v>
      </c>
      <c r="BF1086" s="2" t="str">
        <f>VLOOKUP(Y1086,Spp!B:L,11,FALSE)</f>
        <v>LC</v>
      </c>
    </row>
    <row r="1087" spans="1:58">
      <c r="A1087" s="2" t="s">
        <v>242</v>
      </c>
      <c r="B1087" s="2" t="s">
        <v>41</v>
      </c>
      <c r="C1087" s="2" t="s">
        <v>212</v>
      </c>
      <c r="D1087" s="2" t="s">
        <v>212</v>
      </c>
      <c r="E1087" s="2" t="s">
        <v>1488</v>
      </c>
      <c r="F1087" s="2" t="s">
        <v>246</v>
      </c>
      <c r="G1087" s="22" t="s">
        <v>1482</v>
      </c>
      <c r="H1087" s="22">
        <v>2</v>
      </c>
      <c r="I1087" s="9">
        <v>5</v>
      </c>
      <c r="K1087" s="2">
        <v>50</v>
      </c>
      <c r="L1087" s="11">
        <v>42487</v>
      </c>
      <c r="M1087" s="2">
        <v>2016</v>
      </c>
      <c r="N1087" s="2" t="s">
        <v>517</v>
      </c>
      <c r="O1087" s="2" t="s">
        <v>136</v>
      </c>
      <c r="P1087" s="11">
        <v>42498</v>
      </c>
      <c r="Q1087" s="9" t="s">
        <v>248</v>
      </c>
      <c r="S1087" s="22" t="s">
        <v>516</v>
      </c>
      <c r="T1087" s="4" t="s">
        <v>516</v>
      </c>
      <c r="U1087" s="4" t="s">
        <v>516</v>
      </c>
      <c r="V1087" s="4" t="s">
        <v>516</v>
      </c>
      <c r="W1087" s="2">
        <v>10</v>
      </c>
      <c r="X1087" s="2" t="s">
        <v>266</v>
      </c>
      <c r="Y1087" s="6" t="str">
        <f>VLOOKUP(X1087,Spp!A:B,2,FALSE)</f>
        <v>Halichoeres dispilus</v>
      </c>
      <c r="Z1087" s="7">
        <f t="shared" si="112"/>
        <v>2</v>
      </c>
      <c r="AA1087" s="2">
        <v>1</v>
      </c>
      <c r="AB1087" s="2">
        <v>1</v>
      </c>
      <c r="AU1087" s="2">
        <f>VLOOKUP(Y1087,Spp!B:C,2,FALSE)</f>
        <v>1.26E-2</v>
      </c>
      <c r="AV1087" s="2">
        <f>VLOOKUP(Y1087,Spp!B:D,3,FALSE)</f>
        <v>3.0672999999999999</v>
      </c>
      <c r="AW1087" s="2">
        <f t="shared" si="113"/>
        <v>6.2969956095913098</v>
      </c>
      <c r="AX1087" s="2">
        <f t="shared" si="114"/>
        <v>0.12593991219182621</v>
      </c>
      <c r="AY1087" s="2">
        <f t="shared" si="115"/>
        <v>1.2593991219182621</v>
      </c>
      <c r="AZ1087" s="2">
        <f t="shared" si="116"/>
        <v>1.2593991219182622E-3</v>
      </c>
      <c r="BA1087" s="2">
        <f t="shared" si="117"/>
        <v>0.2</v>
      </c>
      <c r="BB1087" s="2">
        <f t="shared" si="118"/>
        <v>0.04</v>
      </c>
      <c r="BC1087" s="2">
        <f>VLOOKUP(Y1087,Spp!B:H,7,FALSE)</f>
        <v>3.9</v>
      </c>
      <c r="BD1087" s="5" t="str">
        <f>VLOOKUP(Y1087,GFQuimbayo!B:C,2,FALSE)</f>
        <v>IN</v>
      </c>
      <c r="BE1087" s="5" t="str">
        <f>VLOOKUP(BD1087,GFQuimbayo!E:F,2,FALSE)</f>
        <v>Invertebrivores</v>
      </c>
      <c r="BF1087" s="2" t="str">
        <f>VLOOKUP(Y1087,Spp!B:L,11,FALSE)</f>
        <v>LC</v>
      </c>
    </row>
    <row r="1088" spans="1:58">
      <c r="A1088" s="2" t="s">
        <v>242</v>
      </c>
      <c r="B1088" s="2" t="s">
        <v>41</v>
      </c>
      <c r="C1088" s="2" t="s">
        <v>212</v>
      </c>
      <c r="D1088" s="2" t="s">
        <v>212</v>
      </c>
      <c r="E1088" s="2" t="s">
        <v>1488</v>
      </c>
      <c r="F1088" s="2" t="s">
        <v>246</v>
      </c>
      <c r="G1088" s="22" t="s">
        <v>1482</v>
      </c>
      <c r="H1088" s="22">
        <v>2</v>
      </c>
      <c r="I1088" s="9">
        <v>5</v>
      </c>
      <c r="K1088" s="2">
        <v>50</v>
      </c>
      <c r="L1088" s="11">
        <v>42487</v>
      </c>
      <c r="M1088" s="2">
        <v>2016</v>
      </c>
      <c r="N1088" s="2" t="s">
        <v>517</v>
      </c>
      <c r="O1088" s="2" t="s">
        <v>136</v>
      </c>
      <c r="P1088" s="11">
        <v>42498</v>
      </c>
      <c r="Q1088" s="9" t="s">
        <v>248</v>
      </c>
      <c r="S1088" s="22" t="s">
        <v>516</v>
      </c>
      <c r="T1088" s="4" t="s">
        <v>516</v>
      </c>
      <c r="U1088" s="4" t="s">
        <v>516</v>
      </c>
      <c r="V1088" s="4" t="s">
        <v>516</v>
      </c>
      <c r="W1088" s="2">
        <v>10</v>
      </c>
      <c r="X1088" s="2" t="s">
        <v>57</v>
      </c>
      <c r="Y1088" s="6" t="str">
        <f>VLOOKUP(X1088,Spp!A:B,2,FALSE)</f>
        <v>Serranus psittacinus</v>
      </c>
      <c r="Z1088" s="7">
        <f t="shared" si="112"/>
        <v>4</v>
      </c>
      <c r="AA1088" s="2">
        <v>3</v>
      </c>
      <c r="AB1088" s="2">
        <v>1</v>
      </c>
      <c r="AU1088" s="2">
        <f>VLOOKUP(Y1088,Spp!B:C,2,FALSE)</f>
        <v>1.9300000000000001E-2</v>
      </c>
      <c r="AV1088" s="2">
        <f>VLOOKUP(Y1088,Spp!B:D,3,FALSE)</f>
        <v>2.8511000000000002</v>
      </c>
      <c r="AW1088" s="2">
        <f t="shared" si="113"/>
        <v>6.8210717426145644</v>
      </c>
      <c r="AX1088" s="2">
        <f t="shared" si="114"/>
        <v>0.1364214348522913</v>
      </c>
      <c r="AY1088" s="2">
        <f t="shared" si="115"/>
        <v>1.364214348522913</v>
      </c>
      <c r="AZ1088" s="2">
        <f t="shared" si="116"/>
        <v>1.3642143485229131E-3</v>
      </c>
      <c r="BA1088" s="2">
        <f t="shared" si="117"/>
        <v>0.4</v>
      </c>
      <c r="BB1088" s="2">
        <f t="shared" si="118"/>
        <v>0.08</v>
      </c>
      <c r="BC1088" s="2">
        <f>VLOOKUP(Y1088,Spp!B:H,7,FALSE)</f>
        <v>3.6</v>
      </c>
      <c r="BD1088" s="5" t="str">
        <f>VLOOKUP(Y1088,GFQuimbayo!B:C,2,FALSE)</f>
        <v>PS</v>
      </c>
      <c r="BE1088" s="5" t="str">
        <f>VLOOKUP(BD1088,GFQuimbayo!E:F,2,FALSE)</f>
        <v>Piscivores</v>
      </c>
      <c r="BF1088" s="2" t="str">
        <f>VLOOKUP(Y1088,Spp!B:L,11,FALSE)</f>
        <v>LC</v>
      </c>
    </row>
    <row r="1089" spans="1:58">
      <c r="A1089" s="2" t="s">
        <v>242</v>
      </c>
      <c r="B1089" s="2" t="s">
        <v>41</v>
      </c>
      <c r="C1089" s="2" t="s">
        <v>212</v>
      </c>
      <c r="D1089" s="2" t="s">
        <v>212</v>
      </c>
      <c r="E1089" s="2" t="s">
        <v>1488</v>
      </c>
      <c r="F1089" s="2" t="s">
        <v>246</v>
      </c>
      <c r="G1089" s="22" t="s">
        <v>1482</v>
      </c>
      <c r="H1089" s="22">
        <v>2</v>
      </c>
      <c r="I1089" s="9">
        <v>5</v>
      </c>
      <c r="K1089" s="2">
        <v>50</v>
      </c>
      <c r="L1089" s="11">
        <v>42487</v>
      </c>
      <c r="M1089" s="2">
        <v>2016</v>
      </c>
      <c r="N1089" s="2" t="s">
        <v>517</v>
      </c>
      <c r="O1089" s="2" t="s">
        <v>136</v>
      </c>
      <c r="P1089" s="11">
        <v>42498</v>
      </c>
      <c r="Q1089" s="9" t="s">
        <v>248</v>
      </c>
      <c r="S1089" s="22" t="s">
        <v>516</v>
      </c>
      <c r="T1089" s="4" t="s">
        <v>516</v>
      </c>
      <c r="U1089" s="4" t="s">
        <v>516</v>
      </c>
      <c r="V1089" s="4" t="s">
        <v>516</v>
      </c>
      <c r="W1089" s="2">
        <v>10</v>
      </c>
      <c r="X1089" s="2" t="s">
        <v>45</v>
      </c>
      <c r="Y1089" s="6" t="str">
        <f>VLOOKUP(X1089,Spp!A:B,2,FALSE)</f>
        <v>Canthigaster punctatissima</v>
      </c>
      <c r="Z1089" s="7">
        <f t="shared" si="112"/>
        <v>3</v>
      </c>
      <c r="AA1089" s="2">
        <v>3</v>
      </c>
      <c r="AU1089" s="2">
        <f>VLOOKUP(Y1089,Spp!B:C,2,FALSE)</f>
        <v>1.9699999999999999E-2</v>
      </c>
      <c r="AV1089" s="2">
        <f>VLOOKUP(Y1089,Spp!B:D,3,FALSE)</f>
        <v>2.9174000000000002</v>
      </c>
      <c r="AW1089" s="2">
        <f t="shared" si="113"/>
        <v>0.85612595206601616</v>
      </c>
      <c r="AX1089" s="2">
        <f t="shared" si="114"/>
        <v>1.7122519041320325E-2</v>
      </c>
      <c r="AY1089" s="2">
        <f t="shared" si="115"/>
        <v>0.17122519041320325</v>
      </c>
      <c r="AZ1089" s="2">
        <f t="shared" si="116"/>
        <v>1.7122519041320325E-4</v>
      </c>
      <c r="BA1089" s="2">
        <f t="shared" si="117"/>
        <v>0.3</v>
      </c>
      <c r="BB1089" s="2">
        <f t="shared" si="118"/>
        <v>0.06</v>
      </c>
      <c r="BC1089" s="2">
        <f>VLOOKUP(Y1089,Spp!B:H,7,FALSE)</f>
        <v>3</v>
      </c>
      <c r="BD1089" s="5" t="str">
        <f>VLOOKUP(Y1089,GFQuimbayo!B:C,2,FALSE)</f>
        <v>IN</v>
      </c>
      <c r="BE1089" s="5" t="str">
        <f>VLOOKUP(BD1089,GFQuimbayo!E:F,2,FALSE)</f>
        <v>Invertebrivores</v>
      </c>
      <c r="BF1089" s="2" t="str">
        <f>VLOOKUP(Y1089,Spp!B:L,11,FALSE)</f>
        <v>LC</v>
      </c>
    </row>
    <row r="1090" spans="1:58">
      <c r="A1090" s="2" t="s">
        <v>242</v>
      </c>
      <c r="B1090" s="2" t="s">
        <v>41</v>
      </c>
      <c r="C1090" s="2" t="s">
        <v>212</v>
      </c>
      <c r="D1090" s="2" t="s">
        <v>212</v>
      </c>
      <c r="E1090" s="2" t="s">
        <v>1488</v>
      </c>
      <c r="F1090" s="2" t="s">
        <v>246</v>
      </c>
      <c r="G1090" s="22" t="s">
        <v>1482</v>
      </c>
      <c r="H1090" s="22">
        <v>2</v>
      </c>
      <c r="I1090" s="9">
        <v>5</v>
      </c>
      <c r="K1090" s="2">
        <v>50</v>
      </c>
      <c r="L1090" s="11">
        <v>42487</v>
      </c>
      <c r="M1090" s="2">
        <v>2016</v>
      </c>
      <c r="N1090" s="2" t="s">
        <v>517</v>
      </c>
      <c r="O1090" s="2" t="s">
        <v>136</v>
      </c>
      <c r="P1090" s="11">
        <v>42498</v>
      </c>
      <c r="Q1090" s="9" t="s">
        <v>248</v>
      </c>
      <c r="S1090" s="22" t="s">
        <v>516</v>
      </c>
      <c r="T1090" s="4" t="s">
        <v>516</v>
      </c>
      <c r="U1090" s="4" t="s">
        <v>516</v>
      </c>
      <c r="V1090" s="4" t="s">
        <v>516</v>
      </c>
      <c r="W1090" s="2">
        <v>10</v>
      </c>
      <c r="X1090" s="2" t="s">
        <v>72</v>
      </c>
      <c r="Y1090" s="6" t="str">
        <f>VLOOKUP(X1090,Spp!A:B,2,FALSE)</f>
        <v>Scarus ghobban</v>
      </c>
      <c r="Z1090" s="7">
        <f t="shared" si="112"/>
        <v>30</v>
      </c>
      <c r="AA1090" s="2">
        <v>28</v>
      </c>
      <c r="AB1090" s="2">
        <v>2</v>
      </c>
      <c r="AU1090" s="2">
        <f>VLOOKUP(Y1090,Spp!B:C,2,FALSE)</f>
        <v>2.3300000000000001E-2</v>
      </c>
      <c r="AV1090" s="2">
        <f>VLOOKUP(Y1090,Spp!B:D,3,FALSE)</f>
        <v>2.919</v>
      </c>
      <c r="AW1090" s="2">
        <f t="shared" si="113"/>
        <v>26.16354122010501</v>
      </c>
      <c r="AX1090" s="2">
        <f t="shared" si="114"/>
        <v>0.52327082440210015</v>
      </c>
      <c r="AY1090" s="2">
        <f t="shared" si="115"/>
        <v>5.2327082440210013</v>
      </c>
      <c r="AZ1090" s="2">
        <f t="shared" si="116"/>
        <v>5.2327082440210013E-3</v>
      </c>
      <c r="BA1090" s="2">
        <f t="shared" si="117"/>
        <v>3</v>
      </c>
      <c r="BB1090" s="2">
        <f t="shared" si="118"/>
        <v>0.6</v>
      </c>
      <c r="BC1090" s="2">
        <f>VLOOKUP(Y1090,Spp!B:H,7,FALSE)</f>
        <v>2</v>
      </c>
      <c r="BD1090" s="5" t="str">
        <f>VLOOKUP(Y1090,GFQuimbayo!B:C,2,FALSE)</f>
        <v>HM</v>
      </c>
      <c r="BE1090" s="5" t="str">
        <f>VLOOKUP(BD1090,GFQuimbayo!E:F,2,FALSE)</f>
        <v>Macroalgae feeders</v>
      </c>
      <c r="BF1090" s="2" t="str">
        <f>VLOOKUP(Y1090,Spp!B:L,11,FALSE)</f>
        <v>LC</v>
      </c>
    </row>
    <row r="1091" spans="1:58">
      <c r="A1091" s="2" t="s">
        <v>242</v>
      </c>
      <c r="B1091" s="2" t="s">
        <v>41</v>
      </c>
      <c r="C1091" s="2" t="s">
        <v>212</v>
      </c>
      <c r="D1091" s="2" t="s">
        <v>212</v>
      </c>
      <c r="E1091" s="2" t="s">
        <v>1488</v>
      </c>
      <c r="F1091" s="2" t="s">
        <v>246</v>
      </c>
      <c r="G1091" s="22" t="s">
        <v>1482</v>
      </c>
      <c r="H1091" s="22">
        <v>3</v>
      </c>
      <c r="I1091" s="9">
        <v>6</v>
      </c>
      <c r="K1091" s="2">
        <v>50</v>
      </c>
      <c r="L1091" s="11">
        <v>42487</v>
      </c>
      <c r="M1091" s="2">
        <v>2016</v>
      </c>
      <c r="N1091" s="2" t="s">
        <v>517</v>
      </c>
      <c r="O1091" s="2" t="s">
        <v>136</v>
      </c>
      <c r="P1091" s="11">
        <v>42498</v>
      </c>
      <c r="Q1091" s="9" t="s">
        <v>248</v>
      </c>
      <c r="S1091" s="22" t="s">
        <v>516</v>
      </c>
      <c r="T1091" s="4" t="s">
        <v>516</v>
      </c>
      <c r="U1091" s="4" t="s">
        <v>516</v>
      </c>
      <c r="V1091" s="4" t="s">
        <v>516</v>
      </c>
      <c r="W1091" s="2">
        <v>10</v>
      </c>
      <c r="X1091" s="2" t="s">
        <v>107</v>
      </c>
      <c r="Y1091" s="6" t="str">
        <f>VLOOKUP(X1091,Spp!A:B,2,FALSE)</f>
        <v>Thalassoma lucasanum</v>
      </c>
      <c r="Z1091" s="7">
        <f t="shared" ref="Z1091:Z1154" si="119">SUM(AA1091:AT1091)</f>
        <v>14</v>
      </c>
      <c r="AA1091" s="2">
        <v>10</v>
      </c>
      <c r="AC1091" s="2">
        <v>4</v>
      </c>
      <c r="AU1091" s="2">
        <f>VLOOKUP(Y1091,Spp!B:C,2,FALSE)</f>
        <v>1.261E-2</v>
      </c>
      <c r="AV1091" s="2">
        <f>VLOOKUP(Y1091,Spp!B:D,3,FALSE)</f>
        <v>2.8782999999999999</v>
      </c>
      <c r="AW1091" s="2">
        <f t="shared" si="113"/>
        <v>74.207864389956072</v>
      </c>
      <c r="AX1091" s="2">
        <f t="shared" si="114"/>
        <v>1.4841572877991214</v>
      </c>
      <c r="AY1091" s="2">
        <f t="shared" si="115"/>
        <v>14.841572877991213</v>
      </c>
      <c r="AZ1091" s="2">
        <f t="shared" si="116"/>
        <v>1.4841572877991214E-2</v>
      </c>
      <c r="BA1091" s="2">
        <f t="shared" si="117"/>
        <v>1.4</v>
      </c>
      <c r="BB1091" s="2">
        <f t="shared" si="118"/>
        <v>0.28000000000000003</v>
      </c>
      <c r="BC1091" s="2">
        <f>VLOOKUP(Y1091,Spp!B:H,7,FALSE)</f>
        <v>3.5</v>
      </c>
      <c r="BD1091" s="5" t="str">
        <f>VLOOKUP(Y1091,GFQuimbayo!B:C,2,FALSE)</f>
        <v>IN</v>
      </c>
      <c r="BE1091" s="5" t="str">
        <f>VLOOKUP(BD1091,GFQuimbayo!E:F,2,FALSE)</f>
        <v>Invertebrivores</v>
      </c>
      <c r="BF1091" s="2" t="str">
        <f>VLOOKUP(Y1091,Spp!B:L,11,FALSE)</f>
        <v>LC</v>
      </c>
    </row>
    <row r="1092" spans="1:58">
      <c r="A1092" s="2" t="s">
        <v>242</v>
      </c>
      <c r="B1092" s="2" t="s">
        <v>41</v>
      </c>
      <c r="C1092" s="2" t="s">
        <v>212</v>
      </c>
      <c r="D1092" s="2" t="s">
        <v>212</v>
      </c>
      <c r="E1092" s="2" t="s">
        <v>1488</v>
      </c>
      <c r="F1092" s="2" t="s">
        <v>246</v>
      </c>
      <c r="G1092" s="22" t="s">
        <v>1482</v>
      </c>
      <c r="H1092" s="22">
        <v>3</v>
      </c>
      <c r="I1092" s="9">
        <v>6</v>
      </c>
      <c r="K1092" s="2">
        <v>50</v>
      </c>
      <c r="L1092" s="11">
        <v>42487</v>
      </c>
      <c r="M1092" s="2">
        <v>2016</v>
      </c>
      <c r="N1092" s="2" t="s">
        <v>517</v>
      </c>
      <c r="O1092" s="2" t="s">
        <v>136</v>
      </c>
      <c r="P1092" s="11">
        <v>42498</v>
      </c>
      <c r="Q1092" s="9" t="s">
        <v>248</v>
      </c>
      <c r="S1092" s="22" t="s">
        <v>516</v>
      </c>
      <c r="T1092" s="4" t="s">
        <v>516</v>
      </c>
      <c r="U1092" s="4" t="s">
        <v>516</v>
      </c>
      <c r="V1092" s="4" t="s">
        <v>516</v>
      </c>
      <c r="W1092" s="2">
        <v>10</v>
      </c>
      <c r="X1092" s="2" t="s">
        <v>57</v>
      </c>
      <c r="Y1092" s="6" t="str">
        <f>VLOOKUP(X1092,Spp!A:B,2,FALSE)</f>
        <v>Serranus psittacinus</v>
      </c>
      <c r="Z1092" s="7">
        <f t="shared" si="119"/>
        <v>8</v>
      </c>
      <c r="AA1092" s="2">
        <v>8</v>
      </c>
      <c r="AU1092" s="2">
        <f>VLOOKUP(Y1092,Spp!B:C,2,FALSE)</f>
        <v>1.9300000000000001E-2</v>
      </c>
      <c r="AV1092" s="2">
        <f>VLOOKUP(Y1092,Spp!B:D,3,FALSE)</f>
        <v>2.8511000000000002</v>
      </c>
      <c r="AW1092" s="2">
        <f t="shared" ref="AW1092:AW1155" si="120">((AU1092*$AA$2^AV1092)*AA1092)+((AU1092*$AB$2^AV1092)*AB1092)+((AU1092*$AC$2^AV1092)*AC1092)+((AU1092*$AD$2^AV1092)*AD1092)+((AU1092*$AE$2^AV1092)*AE1092)+((AU1092*$AF$2^AV1092)*AF1092)+((AU1092*$AG$2^AV1092)*AG1092)+((AU1092*$AH$2^AV1092)*AH1092)+((AU1092*$AI$2^AV1092)*AI1092)+((AU1092*$AJ$2^AV1092)*AJ1092)+((AU1092*$AK$2^AV1092)*AK1092)+((AU1092*$AL$2^AV1092)*AL1092)+((AU1092*$AM$2^AV1092)*AM1092)+((AU1092*$AN$2^AV1092)*AN1092)+((AU1092*$AO$2^AV1092)*AO1092)+((AU1092*$AP$2^AV1092)*AP1092)+((AU1092*$AQ$2^AV1092)*AQ1092)+((AU1092*$AR$2^AV1092)*AR1092)+((AU1092*$AS$2^AV1092)*AS1092)+((AU1092*$AT$2^AV1092)*AT1092)</f>
        <v>2.1048156040157857</v>
      </c>
      <c r="AX1092" s="2">
        <f t="shared" ref="AX1092:AX1155" si="121">AW1092/K1092</f>
        <v>4.2096312080315716E-2</v>
      </c>
      <c r="AY1092" s="2">
        <f t="shared" ref="AY1092:AY1155" si="122">AX1092*10</f>
        <v>0.42096312080315718</v>
      </c>
      <c r="AZ1092" s="2">
        <f t="shared" ref="AZ1092:AZ1155" si="123">AY1092/1000</f>
        <v>4.2096312080315719E-4</v>
      </c>
      <c r="BA1092" s="2">
        <f t="shared" ref="BA1092:BA1155" si="124">Z1092/W1092</f>
        <v>0.8</v>
      </c>
      <c r="BB1092" s="2">
        <f t="shared" si="118"/>
        <v>0.16</v>
      </c>
      <c r="BC1092" s="2">
        <f>VLOOKUP(Y1092,Spp!B:H,7,FALSE)</f>
        <v>3.6</v>
      </c>
      <c r="BD1092" s="5" t="str">
        <f>VLOOKUP(Y1092,GFQuimbayo!B:C,2,FALSE)</f>
        <v>PS</v>
      </c>
      <c r="BE1092" s="5" t="str">
        <f>VLOOKUP(BD1092,GFQuimbayo!E:F,2,FALSE)</f>
        <v>Piscivores</v>
      </c>
      <c r="BF1092" s="2" t="str">
        <f>VLOOKUP(Y1092,Spp!B:L,11,FALSE)</f>
        <v>LC</v>
      </c>
    </row>
    <row r="1093" spans="1:58">
      <c r="A1093" s="2" t="s">
        <v>242</v>
      </c>
      <c r="B1093" s="2" t="s">
        <v>41</v>
      </c>
      <c r="C1093" s="2" t="s">
        <v>212</v>
      </c>
      <c r="D1093" s="2" t="s">
        <v>212</v>
      </c>
      <c r="E1093" s="2" t="s">
        <v>1488</v>
      </c>
      <c r="F1093" s="2" t="s">
        <v>246</v>
      </c>
      <c r="G1093" s="22" t="s">
        <v>1482</v>
      </c>
      <c r="H1093" s="22">
        <v>3</v>
      </c>
      <c r="I1093" s="9">
        <v>6</v>
      </c>
      <c r="K1093" s="2">
        <v>50</v>
      </c>
      <c r="L1093" s="11">
        <v>42487</v>
      </c>
      <c r="M1093" s="2">
        <v>2016</v>
      </c>
      <c r="N1093" s="2" t="s">
        <v>517</v>
      </c>
      <c r="O1093" s="2" t="s">
        <v>136</v>
      </c>
      <c r="P1093" s="11">
        <v>42498</v>
      </c>
      <c r="Q1093" s="9" t="s">
        <v>248</v>
      </c>
      <c r="S1093" s="22" t="s">
        <v>516</v>
      </c>
      <c r="T1093" s="4" t="s">
        <v>516</v>
      </c>
      <c r="U1093" s="4" t="s">
        <v>516</v>
      </c>
      <c r="V1093" s="4" t="s">
        <v>516</v>
      </c>
      <c r="W1093" s="2">
        <v>10</v>
      </c>
      <c r="X1093" s="2" t="s">
        <v>266</v>
      </c>
      <c r="Y1093" s="6" t="str">
        <f>VLOOKUP(X1093,Spp!A:B,2,FALSE)</f>
        <v>Halichoeres dispilus</v>
      </c>
      <c r="Z1093" s="7">
        <f t="shared" si="119"/>
        <v>1</v>
      </c>
      <c r="AB1093" s="2">
        <v>1</v>
      </c>
      <c r="AU1093" s="2">
        <f>VLOOKUP(Y1093,Spp!B:C,2,FALSE)</f>
        <v>1.26E-2</v>
      </c>
      <c r="AV1093" s="2">
        <f>VLOOKUP(Y1093,Spp!B:D,3,FALSE)</f>
        <v>3.0672999999999999</v>
      </c>
      <c r="AW1093" s="2">
        <f t="shared" si="120"/>
        <v>6.0875978967715536</v>
      </c>
      <c r="AX1093" s="2">
        <f t="shared" si="121"/>
        <v>0.12175195793543107</v>
      </c>
      <c r="AY1093" s="2">
        <f t="shared" si="122"/>
        <v>1.2175195793543108</v>
      </c>
      <c r="AZ1093" s="2">
        <f t="shared" si="123"/>
        <v>1.2175195793543109E-3</v>
      </c>
      <c r="BA1093" s="2">
        <f t="shared" si="124"/>
        <v>0.1</v>
      </c>
      <c r="BB1093" s="2">
        <f t="shared" si="118"/>
        <v>0.02</v>
      </c>
      <c r="BC1093" s="2">
        <f>VLOOKUP(Y1093,Spp!B:H,7,FALSE)</f>
        <v>3.9</v>
      </c>
      <c r="BD1093" s="5" t="str">
        <f>VLOOKUP(Y1093,GFQuimbayo!B:C,2,FALSE)</f>
        <v>IN</v>
      </c>
      <c r="BE1093" s="5" t="str">
        <f>VLOOKUP(BD1093,GFQuimbayo!E:F,2,FALSE)</f>
        <v>Invertebrivores</v>
      </c>
      <c r="BF1093" s="2" t="str">
        <f>VLOOKUP(Y1093,Spp!B:L,11,FALSE)</f>
        <v>LC</v>
      </c>
    </row>
    <row r="1094" spans="1:58">
      <c r="A1094" s="2" t="s">
        <v>242</v>
      </c>
      <c r="B1094" s="2" t="s">
        <v>41</v>
      </c>
      <c r="C1094" s="2" t="s">
        <v>212</v>
      </c>
      <c r="D1094" s="2" t="s">
        <v>212</v>
      </c>
      <c r="E1094" s="2" t="s">
        <v>1488</v>
      </c>
      <c r="F1094" s="2" t="s">
        <v>246</v>
      </c>
      <c r="G1094" s="22" t="s">
        <v>1482</v>
      </c>
      <c r="H1094" s="22">
        <v>3</v>
      </c>
      <c r="I1094" s="9">
        <v>6</v>
      </c>
      <c r="K1094" s="2">
        <v>50</v>
      </c>
      <c r="L1094" s="11">
        <v>42487</v>
      </c>
      <c r="M1094" s="2">
        <v>2016</v>
      </c>
      <c r="N1094" s="2" t="s">
        <v>517</v>
      </c>
      <c r="O1094" s="2" t="s">
        <v>136</v>
      </c>
      <c r="P1094" s="11">
        <v>42498</v>
      </c>
      <c r="Q1094" s="9" t="s">
        <v>248</v>
      </c>
      <c r="S1094" s="22" t="s">
        <v>516</v>
      </c>
      <c r="T1094" s="4" t="s">
        <v>516</v>
      </c>
      <c r="U1094" s="4" t="s">
        <v>516</v>
      </c>
      <c r="V1094" s="4" t="s">
        <v>516</v>
      </c>
      <c r="W1094" s="2">
        <v>10</v>
      </c>
      <c r="X1094" s="2" t="s">
        <v>45</v>
      </c>
      <c r="Y1094" s="6" t="str">
        <f>VLOOKUP(X1094,Spp!A:B,2,FALSE)</f>
        <v>Canthigaster punctatissima</v>
      </c>
      <c r="Z1094" s="7">
        <f t="shared" si="119"/>
        <v>1</v>
      </c>
      <c r="AA1094" s="2">
        <v>1</v>
      </c>
      <c r="AU1094" s="2">
        <f>VLOOKUP(Y1094,Spp!B:C,2,FALSE)</f>
        <v>1.9699999999999999E-2</v>
      </c>
      <c r="AV1094" s="2">
        <f>VLOOKUP(Y1094,Spp!B:D,3,FALSE)</f>
        <v>2.9174000000000002</v>
      </c>
      <c r="AW1094" s="2">
        <f t="shared" si="120"/>
        <v>0.28537531735533872</v>
      </c>
      <c r="AX1094" s="2">
        <f t="shared" si="121"/>
        <v>5.7075063471067741E-3</v>
      </c>
      <c r="AY1094" s="2">
        <f t="shared" si="122"/>
        <v>5.7075063471067743E-2</v>
      </c>
      <c r="AZ1094" s="2">
        <f t="shared" si="123"/>
        <v>5.7075063471067742E-5</v>
      </c>
      <c r="BA1094" s="2">
        <f t="shared" si="124"/>
        <v>0.1</v>
      </c>
      <c r="BB1094" s="2">
        <f t="shared" si="118"/>
        <v>0.02</v>
      </c>
      <c r="BC1094" s="2">
        <f>VLOOKUP(Y1094,Spp!B:H,7,FALSE)</f>
        <v>3</v>
      </c>
      <c r="BD1094" s="5" t="str">
        <f>VLOOKUP(Y1094,GFQuimbayo!B:C,2,FALSE)</f>
        <v>IN</v>
      </c>
      <c r="BE1094" s="5" t="str">
        <f>VLOOKUP(BD1094,GFQuimbayo!E:F,2,FALSE)</f>
        <v>Invertebrivores</v>
      </c>
      <c r="BF1094" s="2" t="str">
        <f>VLOOKUP(Y1094,Spp!B:L,11,FALSE)</f>
        <v>LC</v>
      </c>
    </row>
    <row r="1095" spans="1:58">
      <c r="A1095" s="2" t="s">
        <v>242</v>
      </c>
      <c r="B1095" s="2" t="s">
        <v>41</v>
      </c>
      <c r="C1095" s="2" t="s">
        <v>212</v>
      </c>
      <c r="D1095" s="2" t="s">
        <v>212</v>
      </c>
      <c r="E1095" s="2" t="s">
        <v>1488</v>
      </c>
      <c r="F1095" s="2" t="s">
        <v>246</v>
      </c>
      <c r="G1095" s="22" t="s">
        <v>1482</v>
      </c>
      <c r="H1095" s="22">
        <v>3</v>
      </c>
      <c r="I1095" s="9">
        <v>6</v>
      </c>
      <c r="K1095" s="2">
        <v>50</v>
      </c>
      <c r="L1095" s="11">
        <v>42487</v>
      </c>
      <c r="M1095" s="2">
        <v>2016</v>
      </c>
      <c r="N1095" s="2" t="s">
        <v>517</v>
      </c>
      <c r="O1095" s="2" t="s">
        <v>136</v>
      </c>
      <c r="P1095" s="11">
        <v>42498</v>
      </c>
      <c r="Q1095" s="9" t="s">
        <v>248</v>
      </c>
      <c r="S1095" s="22" t="s">
        <v>516</v>
      </c>
      <c r="T1095" s="4" t="s">
        <v>516</v>
      </c>
      <c r="U1095" s="4" t="s">
        <v>516</v>
      </c>
      <c r="V1095" s="4" t="s">
        <v>516</v>
      </c>
      <c r="W1095" s="2">
        <v>10</v>
      </c>
      <c r="X1095" s="2" t="s">
        <v>125</v>
      </c>
      <c r="Y1095" s="6" t="str">
        <f>VLOOKUP(X1095,Spp!A:B,2,FALSE)</f>
        <v>Diodon holocanthus</v>
      </c>
      <c r="Z1095" s="7">
        <f t="shared" si="119"/>
        <v>1</v>
      </c>
      <c r="AB1095" s="2">
        <v>1</v>
      </c>
      <c r="AU1095" s="2">
        <f>VLOOKUP(Y1095,Spp!B:C,2,FALSE)</f>
        <v>2.1899999999999999E-2</v>
      </c>
      <c r="AV1095" s="2">
        <f>VLOOKUP(Y1095,Spp!B:D,3,FALSE)</f>
        <v>3</v>
      </c>
      <c r="AW1095" s="2">
        <f t="shared" si="120"/>
        <v>9.2390624999999993</v>
      </c>
      <c r="AX1095" s="2">
        <f t="shared" si="121"/>
        <v>0.18478124999999998</v>
      </c>
      <c r="AY1095" s="2">
        <f t="shared" si="122"/>
        <v>1.8478124999999999</v>
      </c>
      <c r="AZ1095" s="2">
        <f t="shared" si="123"/>
        <v>1.8478124999999998E-3</v>
      </c>
      <c r="BA1095" s="2">
        <f t="shared" si="124"/>
        <v>0.1</v>
      </c>
      <c r="BB1095" s="2">
        <f t="shared" si="118"/>
        <v>0.02</v>
      </c>
      <c r="BC1095" s="2">
        <f>VLOOKUP(Y1095,Spp!B:H,7,FALSE)</f>
        <v>3.3</v>
      </c>
      <c r="BD1095" s="5" t="str">
        <f>VLOOKUP(Y1095,GFQuimbayo!B:C,2,FALSE)</f>
        <v>IN</v>
      </c>
      <c r="BE1095" s="5" t="str">
        <f>VLOOKUP(BD1095,GFQuimbayo!E:F,2,FALSE)</f>
        <v>Invertebrivores</v>
      </c>
      <c r="BF1095" s="2" t="str">
        <f>VLOOKUP(Y1095,Spp!B:L,11,FALSE)</f>
        <v>NE</v>
      </c>
    </row>
    <row r="1096" spans="1:58">
      <c r="A1096" s="2" t="s">
        <v>242</v>
      </c>
      <c r="B1096" s="2" t="s">
        <v>41</v>
      </c>
      <c r="C1096" s="2" t="s">
        <v>508</v>
      </c>
      <c r="D1096" s="2" t="s">
        <v>508</v>
      </c>
      <c r="E1096" s="2" t="s">
        <v>1499</v>
      </c>
      <c r="F1096" s="2" t="s">
        <v>44</v>
      </c>
      <c r="H1096" s="22">
        <v>1</v>
      </c>
      <c r="I1096" s="2">
        <v>1</v>
      </c>
      <c r="K1096" s="2">
        <v>50</v>
      </c>
      <c r="L1096" s="11">
        <v>42584</v>
      </c>
      <c r="M1096" s="2">
        <v>2016</v>
      </c>
      <c r="N1096" s="2" t="s">
        <v>517</v>
      </c>
      <c r="O1096" s="2" t="s">
        <v>136</v>
      </c>
      <c r="P1096" s="11">
        <v>42650</v>
      </c>
      <c r="Q1096" s="9" t="s">
        <v>511</v>
      </c>
      <c r="S1096" s="22" t="s">
        <v>516</v>
      </c>
      <c r="T1096" s="4" t="s">
        <v>516</v>
      </c>
      <c r="U1096" s="4" t="s">
        <v>516</v>
      </c>
      <c r="V1096" s="4" t="s">
        <v>516</v>
      </c>
      <c r="W1096" s="2">
        <v>10</v>
      </c>
      <c r="X1096" s="2" t="s">
        <v>78</v>
      </c>
      <c r="Y1096" s="6" t="str">
        <f>VLOOKUP(X1096,Spp!A:B,2,FALSE)</f>
        <v>Halichoeres chierchiae</v>
      </c>
      <c r="Z1096" s="7">
        <f t="shared" si="119"/>
        <v>5</v>
      </c>
      <c r="AB1096" s="2">
        <v>4</v>
      </c>
      <c r="AC1096" s="2">
        <v>1</v>
      </c>
      <c r="AU1096" s="2">
        <f>VLOOKUP(Y1096,Spp!B:C,2,FALSE)</f>
        <v>1.26E-2</v>
      </c>
      <c r="AV1096" s="2">
        <f>VLOOKUP(Y1096,Spp!B:D,3,FALSE)</f>
        <v>3.0672999999999999</v>
      </c>
      <c r="AW1096" s="2">
        <f t="shared" si="120"/>
        <v>53.519464631206738</v>
      </c>
      <c r="AX1096" s="2">
        <f t="shared" si="121"/>
        <v>1.0703892926241347</v>
      </c>
      <c r="AY1096" s="2">
        <f t="shared" si="122"/>
        <v>10.703892926241348</v>
      </c>
      <c r="AZ1096" s="2">
        <f t="shared" si="123"/>
        <v>1.0703892926241349E-2</v>
      </c>
      <c r="BA1096" s="2">
        <f t="shared" si="124"/>
        <v>0.5</v>
      </c>
      <c r="BB1096" s="2">
        <f t="shared" si="118"/>
        <v>0.1</v>
      </c>
      <c r="BC1096" s="2">
        <f>VLOOKUP(Y1096,Spp!B:H,7,FALSE)</f>
        <v>3.5</v>
      </c>
      <c r="BD1096" s="5" t="str">
        <f>VLOOKUP(Y1096,GFQuimbayo!B:C,2,FALSE)</f>
        <v>IN</v>
      </c>
      <c r="BE1096" s="5" t="str">
        <f>VLOOKUP(BD1096,GFQuimbayo!E:F,2,FALSE)</f>
        <v>Invertebrivores</v>
      </c>
      <c r="BF1096" s="2" t="str">
        <f>VLOOKUP(Y1096,Spp!B:L,11,FALSE)</f>
        <v>LC</v>
      </c>
    </row>
    <row r="1097" spans="1:58">
      <c r="A1097" s="2" t="s">
        <v>242</v>
      </c>
      <c r="B1097" s="2" t="s">
        <v>41</v>
      </c>
      <c r="C1097" s="2" t="s">
        <v>508</v>
      </c>
      <c r="D1097" s="2" t="s">
        <v>508</v>
      </c>
      <c r="E1097" s="2" t="s">
        <v>1499</v>
      </c>
      <c r="F1097" s="2" t="s">
        <v>44</v>
      </c>
      <c r="H1097" s="22">
        <v>1</v>
      </c>
      <c r="I1097" s="2">
        <v>1</v>
      </c>
      <c r="K1097" s="2">
        <v>50</v>
      </c>
      <c r="L1097" s="11">
        <v>42584</v>
      </c>
      <c r="M1097" s="2">
        <v>2016</v>
      </c>
      <c r="N1097" s="2" t="s">
        <v>517</v>
      </c>
      <c r="O1097" s="2" t="s">
        <v>136</v>
      </c>
      <c r="P1097" s="11">
        <v>42650</v>
      </c>
      <c r="Q1097" s="9" t="s">
        <v>511</v>
      </c>
      <c r="S1097" s="22" t="s">
        <v>516</v>
      </c>
      <c r="T1097" s="4" t="s">
        <v>516</v>
      </c>
      <c r="U1097" s="4" t="s">
        <v>516</v>
      </c>
      <c r="V1097" s="4" t="s">
        <v>516</v>
      </c>
      <c r="W1097" s="2">
        <v>10</v>
      </c>
      <c r="X1097" s="2" t="s">
        <v>45</v>
      </c>
      <c r="Y1097" s="6" t="str">
        <f>VLOOKUP(X1097,Spp!A:B,2,FALSE)</f>
        <v>Canthigaster punctatissima</v>
      </c>
      <c r="Z1097" s="7">
        <f t="shared" si="119"/>
        <v>5</v>
      </c>
      <c r="AA1097" s="2">
        <v>5</v>
      </c>
      <c r="AU1097" s="2">
        <f>VLOOKUP(Y1097,Spp!B:C,2,FALSE)</f>
        <v>1.9699999999999999E-2</v>
      </c>
      <c r="AV1097" s="2">
        <f>VLOOKUP(Y1097,Spp!B:D,3,FALSE)</f>
        <v>2.9174000000000002</v>
      </c>
      <c r="AW1097" s="2">
        <f t="shared" si="120"/>
        <v>1.4268765867766935</v>
      </c>
      <c r="AX1097" s="2">
        <f t="shared" si="121"/>
        <v>2.8537531735533871E-2</v>
      </c>
      <c r="AY1097" s="2">
        <f t="shared" si="122"/>
        <v>0.28537531735533872</v>
      </c>
      <c r="AZ1097" s="2">
        <f t="shared" si="123"/>
        <v>2.8537531735533872E-4</v>
      </c>
      <c r="BA1097" s="2">
        <f t="shared" si="124"/>
        <v>0.5</v>
      </c>
      <c r="BB1097" s="2">
        <f t="shared" si="118"/>
        <v>0.1</v>
      </c>
      <c r="BC1097" s="2">
        <f>VLOOKUP(Y1097,Spp!B:H,7,FALSE)</f>
        <v>3</v>
      </c>
      <c r="BD1097" s="5" t="str">
        <f>VLOOKUP(Y1097,GFQuimbayo!B:C,2,FALSE)</f>
        <v>IN</v>
      </c>
      <c r="BE1097" s="5" t="str">
        <f>VLOOKUP(BD1097,GFQuimbayo!E:F,2,FALSE)</f>
        <v>Invertebrivores</v>
      </c>
      <c r="BF1097" s="2" t="str">
        <f>VLOOKUP(Y1097,Spp!B:L,11,FALSE)</f>
        <v>LC</v>
      </c>
    </row>
    <row r="1098" spans="1:58">
      <c r="A1098" s="2" t="s">
        <v>242</v>
      </c>
      <c r="B1098" s="2" t="s">
        <v>41</v>
      </c>
      <c r="C1098" s="2" t="s">
        <v>508</v>
      </c>
      <c r="D1098" s="2" t="s">
        <v>508</v>
      </c>
      <c r="E1098" s="2" t="s">
        <v>1499</v>
      </c>
      <c r="F1098" s="2" t="s">
        <v>44</v>
      </c>
      <c r="H1098" s="22">
        <v>1</v>
      </c>
      <c r="I1098" s="2">
        <v>1</v>
      </c>
      <c r="K1098" s="2">
        <v>50</v>
      </c>
      <c r="L1098" s="11">
        <v>42584</v>
      </c>
      <c r="M1098" s="2">
        <v>2016</v>
      </c>
      <c r="N1098" s="2" t="s">
        <v>517</v>
      </c>
      <c r="O1098" s="2" t="s">
        <v>136</v>
      </c>
      <c r="P1098" s="11">
        <v>42650</v>
      </c>
      <c r="Q1098" s="9" t="s">
        <v>511</v>
      </c>
      <c r="S1098" s="22" t="s">
        <v>516</v>
      </c>
      <c r="T1098" s="4" t="s">
        <v>516</v>
      </c>
      <c r="U1098" s="4" t="s">
        <v>516</v>
      </c>
      <c r="V1098" s="4" t="s">
        <v>516</v>
      </c>
      <c r="W1098" s="2">
        <v>10</v>
      </c>
      <c r="X1098" s="2" t="s">
        <v>265</v>
      </c>
      <c r="Y1098" s="6" t="str">
        <f>VLOOKUP(X1098,Spp!A:B,2,FALSE)</f>
        <v>Bodianus diplotaenia</v>
      </c>
      <c r="Z1098" s="7">
        <f t="shared" si="119"/>
        <v>35</v>
      </c>
      <c r="AA1098" s="2">
        <v>30</v>
      </c>
      <c r="AB1098" s="2">
        <v>1</v>
      </c>
      <c r="AC1098" s="2">
        <v>4</v>
      </c>
      <c r="AU1098" s="2">
        <f>VLOOKUP(Y1098,Spp!B:C,2,FALSE)</f>
        <v>2.01E-2</v>
      </c>
      <c r="AV1098" s="2">
        <f>VLOOKUP(Y1098,Spp!B:D,3,FALSE)</f>
        <v>2.9992000000000001</v>
      </c>
      <c r="AW1098" s="2">
        <f t="shared" si="120"/>
        <v>174.59527658477504</v>
      </c>
      <c r="AX1098" s="2">
        <f t="shared" si="121"/>
        <v>3.4919055316955006</v>
      </c>
      <c r="AY1098" s="2">
        <f t="shared" si="122"/>
        <v>34.919055316955003</v>
      </c>
      <c r="AZ1098" s="2">
        <f t="shared" si="123"/>
        <v>3.4919055316955001E-2</v>
      </c>
      <c r="BA1098" s="2">
        <f t="shared" si="124"/>
        <v>3.5</v>
      </c>
      <c r="BB1098" s="2">
        <f t="shared" si="118"/>
        <v>0.7</v>
      </c>
      <c r="BC1098" s="2">
        <f>VLOOKUP(Y1098,Spp!B:H,7,FALSE)</f>
        <v>3.4</v>
      </c>
      <c r="BD1098" s="5" t="str">
        <f>VLOOKUP(Y1098,GFQuimbayo!B:C,2,FALSE)</f>
        <v>IN</v>
      </c>
      <c r="BE1098" s="5" t="str">
        <f>VLOOKUP(BD1098,GFQuimbayo!E:F,2,FALSE)</f>
        <v>Invertebrivores</v>
      </c>
      <c r="BF1098" s="2" t="str">
        <f>VLOOKUP(Y1098,Spp!B:L,11,FALSE)</f>
        <v>LC</v>
      </c>
    </row>
    <row r="1099" spans="1:58">
      <c r="A1099" s="2" t="s">
        <v>242</v>
      </c>
      <c r="B1099" s="2" t="s">
        <v>41</v>
      </c>
      <c r="C1099" s="2" t="s">
        <v>508</v>
      </c>
      <c r="D1099" s="2" t="s">
        <v>508</v>
      </c>
      <c r="E1099" s="2" t="s">
        <v>1499</v>
      </c>
      <c r="F1099" s="2" t="s">
        <v>44</v>
      </c>
      <c r="H1099" s="22">
        <v>1</v>
      </c>
      <c r="I1099" s="2">
        <v>1</v>
      </c>
      <c r="K1099" s="2">
        <v>50</v>
      </c>
      <c r="L1099" s="11">
        <v>42584</v>
      </c>
      <c r="M1099" s="2">
        <v>2016</v>
      </c>
      <c r="N1099" s="2" t="s">
        <v>517</v>
      </c>
      <c r="O1099" s="2" t="s">
        <v>136</v>
      </c>
      <c r="P1099" s="11">
        <v>42650</v>
      </c>
      <c r="Q1099" s="9" t="s">
        <v>511</v>
      </c>
      <c r="S1099" s="22" t="s">
        <v>516</v>
      </c>
      <c r="T1099" s="4" t="s">
        <v>516</v>
      </c>
      <c r="U1099" s="4" t="s">
        <v>516</v>
      </c>
      <c r="V1099" s="4" t="s">
        <v>516</v>
      </c>
      <c r="W1099" s="2">
        <v>10</v>
      </c>
      <c r="X1099" s="2" t="s">
        <v>72</v>
      </c>
      <c r="Y1099" s="6" t="str">
        <f>VLOOKUP(X1099,Spp!A:B,2,FALSE)</f>
        <v>Scarus ghobban</v>
      </c>
      <c r="Z1099" s="7">
        <f t="shared" si="119"/>
        <v>7</v>
      </c>
      <c r="AB1099" s="2">
        <v>7</v>
      </c>
      <c r="AU1099" s="2">
        <f>VLOOKUP(Y1099,Spp!B:C,2,FALSE)</f>
        <v>2.3300000000000001E-2</v>
      </c>
      <c r="AV1099" s="2">
        <f>VLOOKUP(Y1099,Spp!B:D,3,FALSE)</f>
        <v>2.919</v>
      </c>
      <c r="AW1099" s="2">
        <f t="shared" si="120"/>
        <v>58.446403079537504</v>
      </c>
      <c r="AX1099" s="2">
        <f t="shared" si="121"/>
        <v>1.16892806159075</v>
      </c>
      <c r="AY1099" s="2">
        <f t="shared" si="122"/>
        <v>11.689280615907499</v>
      </c>
      <c r="AZ1099" s="2">
        <f t="shared" si="123"/>
        <v>1.16892806159075E-2</v>
      </c>
      <c r="BA1099" s="2">
        <f t="shared" si="124"/>
        <v>0.7</v>
      </c>
      <c r="BB1099" s="2">
        <f t="shared" si="118"/>
        <v>0.14000000000000001</v>
      </c>
      <c r="BC1099" s="2">
        <f>VLOOKUP(Y1099,Spp!B:H,7,FALSE)</f>
        <v>2</v>
      </c>
      <c r="BD1099" s="5" t="str">
        <f>VLOOKUP(Y1099,GFQuimbayo!B:C,2,FALSE)</f>
        <v>HM</v>
      </c>
      <c r="BE1099" s="5" t="str">
        <f>VLOOKUP(BD1099,GFQuimbayo!E:F,2,FALSE)</f>
        <v>Macroalgae feeders</v>
      </c>
      <c r="BF1099" s="2" t="str">
        <f>VLOOKUP(Y1099,Spp!B:L,11,FALSE)</f>
        <v>LC</v>
      </c>
    </row>
    <row r="1100" spans="1:58">
      <c r="A1100" s="2" t="s">
        <v>242</v>
      </c>
      <c r="B1100" s="2" t="s">
        <v>41</v>
      </c>
      <c r="C1100" s="2" t="s">
        <v>508</v>
      </c>
      <c r="D1100" s="2" t="s">
        <v>508</v>
      </c>
      <c r="E1100" s="2" t="s">
        <v>1499</v>
      </c>
      <c r="F1100" s="2" t="s">
        <v>44</v>
      </c>
      <c r="H1100" s="22">
        <v>1</v>
      </c>
      <c r="I1100" s="2">
        <v>1</v>
      </c>
      <c r="K1100" s="2">
        <v>50</v>
      </c>
      <c r="L1100" s="11">
        <v>42584</v>
      </c>
      <c r="M1100" s="2">
        <v>2016</v>
      </c>
      <c r="N1100" s="2" t="s">
        <v>517</v>
      </c>
      <c r="O1100" s="2" t="s">
        <v>136</v>
      </c>
      <c r="P1100" s="11">
        <v>42650</v>
      </c>
      <c r="Q1100" s="9" t="s">
        <v>511</v>
      </c>
      <c r="S1100" s="22" t="s">
        <v>516</v>
      </c>
      <c r="T1100" s="4" t="s">
        <v>516</v>
      </c>
      <c r="U1100" s="4" t="s">
        <v>516</v>
      </c>
      <c r="V1100" s="4" t="s">
        <v>516</v>
      </c>
      <c r="W1100" s="2">
        <v>10</v>
      </c>
      <c r="X1100" s="2" t="s">
        <v>107</v>
      </c>
      <c r="Y1100" s="6" t="str">
        <f>VLOOKUP(X1100,Spp!A:B,2,FALSE)</f>
        <v>Thalassoma lucasanum</v>
      </c>
      <c r="Z1100" s="7">
        <f t="shared" si="119"/>
        <v>93</v>
      </c>
      <c r="AA1100" s="2">
        <v>90</v>
      </c>
      <c r="AB1100" s="2">
        <v>3</v>
      </c>
      <c r="AU1100" s="2">
        <f>VLOOKUP(Y1100,Spp!B:C,2,FALSE)</f>
        <v>1.261E-2</v>
      </c>
      <c r="AV1100" s="2">
        <f>VLOOKUP(Y1100,Spp!B:D,3,FALSE)</f>
        <v>2.8782999999999999</v>
      </c>
      <c r="AW1100" s="2">
        <f t="shared" si="120"/>
        <v>28.350576951383367</v>
      </c>
      <c r="AX1100" s="2">
        <f t="shared" si="121"/>
        <v>0.56701153902766732</v>
      </c>
      <c r="AY1100" s="2">
        <f t="shared" si="122"/>
        <v>5.6701153902766732</v>
      </c>
      <c r="AZ1100" s="2">
        <f t="shared" si="123"/>
        <v>5.6701153902766728E-3</v>
      </c>
      <c r="BA1100" s="2">
        <f t="shared" si="124"/>
        <v>9.3000000000000007</v>
      </c>
      <c r="BB1100" s="2">
        <f t="shared" si="118"/>
        <v>1.86</v>
      </c>
      <c r="BC1100" s="2">
        <f>VLOOKUP(Y1100,Spp!B:H,7,FALSE)</f>
        <v>3.5</v>
      </c>
      <c r="BD1100" s="5" t="str">
        <f>VLOOKUP(Y1100,GFQuimbayo!B:C,2,FALSE)</f>
        <v>IN</v>
      </c>
      <c r="BE1100" s="5" t="str">
        <f>VLOOKUP(BD1100,GFQuimbayo!E:F,2,FALSE)</f>
        <v>Invertebrivores</v>
      </c>
      <c r="BF1100" s="2" t="str">
        <f>VLOOKUP(Y1100,Spp!B:L,11,FALSE)</f>
        <v>LC</v>
      </c>
    </row>
    <row r="1101" spans="1:58">
      <c r="A1101" s="2" t="s">
        <v>242</v>
      </c>
      <c r="B1101" s="2" t="s">
        <v>41</v>
      </c>
      <c r="C1101" s="2" t="s">
        <v>508</v>
      </c>
      <c r="D1101" s="2" t="s">
        <v>508</v>
      </c>
      <c r="E1101" s="2" t="s">
        <v>1499</v>
      </c>
      <c r="F1101" s="2" t="s">
        <v>44</v>
      </c>
      <c r="H1101" s="22">
        <v>1</v>
      </c>
      <c r="I1101" s="2">
        <v>1</v>
      </c>
      <c r="K1101" s="2">
        <v>50</v>
      </c>
      <c r="L1101" s="11">
        <v>42584</v>
      </c>
      <c r="M1101" s="2">
        <v>2016</v>
      </c>
      <c r="N1101" s="2" t="s">
        <v>517</v>
      </c>
      <c r="O1101" s="2" t="s">
        <v>136</v>
      </c>
      <c r="P1101" s="11">
        <v>42650</v>
      </c>
      <c r="Q1101" s="9" t="s">
        <v>511</v>
      </c>
      <c r="S1101" s="22" t="s">
        <v>516</v>
      </c>
      <c r="T1101" s="4" t="s">
        <v>516</v>
      </c>
      <c r="U1101" s="4" t="s">
        <v>516</v>
      </c>
      <c r="V1101" s="4" t="s">
        <v>516</v>
      </c>
      <c r="W1101" s="2">
        <v>10</v>
      </c>
      <c r="X1101" s="2" t="s">
        <v>91</v>
      </c>
      <c r="Y1101" s="6" t="str">
        <f>VLOOKUP(X1101,Spp!A:B,2,FALSE)</f>
        <v>Halichoeres nicholsi</v>
      </c>
      <c r="Z1101" s="7">
        <f t="shared" si="119"/>
        <v>6</v>
      </c>
      <c r="AB1101" s="2">
        <v>1</v>
      </c>
      <c r="AC1101" s="2">
        <v>5</v>
      </c>
      <c r="AU1101" s="2">
        <f>VLOOKUP(Y1101,Spp!B:C,2,FALSE)</f>
        <v>1.26E-2</v>
      </c>
      <c r="AV1101" s="2">
        <f>VLOOKUP(Y1101,Spp!B:D,3,FALSE)</f>
        <v>3.0672999999999999</v>
      </c>
      <c r="AW1101" s="2">
        <f t="shared" si="120"/>
        <v>151.93296311737416</v>
      </c>
      <c r="AX1101" s="2">
        <f t="shared" si="121"/>
        <v>3.0386592623474833</v>
      </c>
      <c r="AY1101" s="2">
        <f t="shared" si="122"/>
        <v>30.386592623474833</v>
      </c>
      <c r="AZ1101" s="2">
        <f t="shared" si="123"/>
        <v>3.0386592623474831E-2</v>
      </c>
      <c r="BA1101" s="2">
        <f t="shared" si="124"/>
        <v>0.6</v>
      </c>
      <c r="BB1101" s="2">
        <f t="shared" si="118"/>
        <v>0.12</v>
      </c>
      <c r="BC1101" s="2">
        <f>VLOOKUP(Y1101,Spp!B:H,7,FALSE)</f>
        <v>4</v>
      </c>
      <c r="BD1101" s="5" t="str">
        <f>VLOOKUP(Y1101,GFQuimbayo!B:C,2,FALSE)</f>
        <v>IN</v>
      </c>
      <c r="BE1101" s="5" t="str">
        <f>VLOOKUP(BD1101,GFQuimbayo!E:F,2,FALSE)</f>
        <v>Invertebrivores</v>
      </c>
      <c r="BF1101" s="2" t="str">
        <f>VLOOKUP(Y1101,Spp!B:L,11,FALSE)</f>
        <v>LC</v>
      </c>
    </row>
    <row r="1102" spans="1:58">
      <c r="A1102" s="2" t="s">
        <v>242</v>
      </c>
      <c r="B1102" s="2" t="s">
        <v>41</v>
      </c>
      <c r="C1102" s="2" t="s">
        <v>508</v>
      </c>
      <c r="D1102" s="2" t="s">
        <v>508</v>
      </c>
      <c r="E1102" s="2" t="s">
        <v>1499</v>
      </c>
      <c r="F1102" s="2" t="s">
        <v>44</v>
      </c>
      <c r="H1102" s="22">
        <v>1</v>
      </c>
      <c r="I1102" s="2">
        <v>1</v>
      </c>
      <c r="K1102" s="2">
        <v>50</v>
      </c>
      <c r="L1102" s="11">
        <v>42584</v>
      </c>
      <c r="M1102" s="2">
        <v>2016</v>
      </c>
      <c r="N1102" s="2" t="s">
        <v>517</v>
      </c>
      <c r="O1102" s="2" t="s">
        <v>136</v>
      </c>
      <c r="P1102" s="11">
        <v>42650</v>
      </c>
      <c r="Q1102" s="9" t="s">
        <v>511</v>
      </c>
      <c r="S1102" s="22" t="s">
        <v>516</v>
      </c>
      <c r="T1102" s="4" t="s">
        <v>516</v>
      </c>
      <c r="U1102" s="4" t="s">
        <v>516</v>
      </c>
      <c r="V1102" s="4" t="s">
        <v>516</v>
      </c>
      <c r="W1102" s="2">
        <v>10</v>
      </c>
      <c r="X1102" s="2" t="s">
        <v>57</v>
      </c>
      <c r="Y1102" s="6" t="str">
        <f>VLOOKUP(X1102,Spp!A:B,2,FALSE)</f>
        <v>Serranus psittacinus</v>
      </c>
      <c r="Z1102" s="7">
        <f t="shared" si="119"/>
        <v>6</v>
      </c>
      <c r="AB1102" s="2">
        <v>6</v>
      </c>
      <c r="AU1102" s="2">
        <f>VLOOKUP(Y1102,Spp!B:C,2,FALSE)</f>
        <v>1.9300000000000001E-2</v>
      </c>
      <c r="AV1102" s="2">
        <f>VLOOKUP(Y1102,Spp!B:D,3,FALSE)</f>
        <v>2.8511000000000002</v>
      </c>
      <c r="AW1102" s="2">
        <f t="shared" si="120"/>
        <v>36.190595346651868</v>
      </c>
      <c r="AX1102" s="2">
        <f t="shared" si="121"/>
        <v>0.72381190693303732</v>
      </c>
      <c r="AY1102" s="2">
        <f t="shared" si="122"/>
        <v>7.2381190693303736</v>
      </c>
      <c r="AZ1102" s="2">
        <f t="shared" si="123"/>
        <v>7.2381190693303734E-3</v>
      </c>
      <c r="BA1102" s="2">
        <f t="shared" si="124"/>
        <v>0.6</v>
      </c>
      <c r="BB1102" s="2">
        <f t="shared" si="118"/>
        <v>0.12</v>
      </c>
      <c r="BC1102" s="2">
        <f>VLOOKUP(Y1102,Spp!B:H,7,FALSE)</f>
        <v>3.6</v>
      </c>
      <c r="BD1102" s="5" t="str">
        <f>VLOOKUP(Y1102,GFQuimbayo!B:C,2,FALSE)</f>
        <v>PS</v>
      </c>
      <c r="BE1102" s="5" t="str">
        <f>VLOOKUP(BD1102,GFQuimbayo!E:F,2,FALSE)</f>
        <v>Piscivores</v>
      </c>
      <c r="BF1102" s="2" t="str">
        <f>VLOOKUP(Y1102,Spp!B:L,11,FALSE)</f>
        <v>LC</v>
      </c>
    </row>
    <row r="1103" spans="1:58">
      <c r="A1103" s="2" t="s">
        <v>242</v>
      </c>
      <c r="B1103" s="2" t="s">
        <v>41</v>
      </c>
      <c r="C1103" s="2" t="s">
        <v>508</v>
      </c>
      <c r="D1103" s="2" t="s">
        <v>508</v>
      </c>
      <c r="E1103" s="2" t="s">
        <v>1499</v>
      </c>
      <c r="F1103" s="2" t="s">
        <v>44</v>
      </c>
      <c r="H1103" s="22">
        <v>1</v>
      </c>
      <c r="I1103" s="2">
        <v>1</v>
      </c>
      <c r="K1103" s="2">
        <v>50</v>
      </c>
      <c r="L1103" s="11">
        <v>42584</v>
      </c>
      <c r="M1103" s="2">
        <v>2016</v>
      </c>
      <c r="N1103" s="2" t="s">
        <v>517</v>
      </c>
      <c r="O1103" s="2" t="s">
        <v>136</v>
      </c>
      <c r="P1103" s="11">
        <v>42650</v>
      </c>
      <c r="Q1103" s="9" t="s">
        <v>511</v>
      </c>
      <c r="S1103" s="22" t="s">
        <v>516</v>
      </c>
      <c r="T1103" s="4" t="s">
        <v>516</v>
      </c>
      <c r="U1103" s="4" t="s">
        <v>516</v>
      </c>
      <c r="V1103" s="4" t="s">
        <v>516</v>
      </c>
      <c r="W1103" s="2">
        <v>10</v>
      </c>
      <c r="X1103" s="2" t="s">
        <v>284</v>
      </c>
      <c r="Y1103" s="6" t="str">
        <f>VLOOKUP(X1103,Spp!A:B,2,FALSE)</f>
        <v>Microspathodon dorsalis</v>
      </c>
      <c r="Z1103" s="7">
        <f t="shared" si="119"/>
        <v>5</v>
      </c>
      <c r="AA1103" s="2">
        <v>5</v>
      </c>
      <c r="AU1103" s="2">
        <f>VLOOKUP(Y1103,Spp!B:C,2,FALSE)</f>
        <v>2.3900000000000001E-2</v>
      </c>
      <c r="AV1103" s="2">
        <f>VLOOKUP(Y1103,Spp!B:D,3,FALSE)</f>
        <v>3.0819999999999999</v>
      </c>
      <c r="AW1103" s="2">
        <f t="shared" si="120"/>
        <v>2.0128852247658173</v>
      </c>
      <c r="AX1103" s="2">
        <f t="shared" si="121"/>
        <v>4.0257704495316349E-2</v>
      </c>
      <c r="AY1103" s="2">
        <f t="shared" si="122"/>
        <v>0.40257704495316349</v>
      </c>
      <c r="AZ1103" s="2">
        <f t="shared" si="123"/>
        <v>4.0257704495316347E-4</v>
      </c>
      <c r="BA1103" s="2">
        <f t="shared" si="124"/>
        <v>0.5</v>
      </c>
      <c r="BB1103" s="2">
        <f t="shared" si="118"/>
        <v>0.1</v>
      </c>
      <c r="BC1103" s="2">
        <f>VLOOKUP(Y1103,Spp!B:H,7,FALSE)</f>
        <v>2.1</v>
      </c>
      <c r="BD1103" s="5" t="str">
        <f>VLOOKUP(Y1103,GFQuimbayo!B:C,2,FALSE)</f>
        <v>HM</v>
      </c>
      <c r="BE1103" s="5" t="str">
        <f>VLOOKUP(BD1103,GFQuimbayo!E:F,2,FALSE)</f>
        <v>Macroalgae feeders</v>
      </c>
      <c r="BF1103" s="2" t="str">
        <f>VLOOKUP(Y1103,Spp!B:L,11,FALSE)</f>
        <v>LC</v>
      </c>
    </row>
    <row r="1104" spans="1:58">
      <c r="A1104" s="2" t="s">
        <v>242</v>
      </c>
      <c r="B1104" s="2" t="s">
        <v>41</v>
      </c>
      <c r="C1104" s="2" t="s">
        <v>508</v>
      </c>
      <c r="D1104" s="2" t="s">
        <v>508</v>
      </c>
      <c r="E1104" s="2" t="s">
        <v>1499</v>
      </c>
      <c r="F1104" s="2" t="s">
        <v>44</v>
      </c>
      <c r="H1104" s="22">
        <v>1</v>
      </c>
      <c r="I1104" s="2">
        <v>1</v>
      </c>
      <c r="K1104" s="2">
        <v>50</v>
      </c>
      <c r="L1104" s="11">
        <v>42584</v>
      </c>
      <c r="M1104" s="2">
        <v>2016</v>
      </c>
      <c r="N1104" s="2" t="s">
        <v>517</v>
      </c>
      <c r="O1104" s="2" t="s">
        <v>136</v>
      </c>
      <c r="P1104" s="11">
        <v>42650</v>
      </c>
      <c r="Q1104" s="9" t="s">
        <v>511</v>
      </c>
      <c r="S1104" s="22" t="s">
        <v>516</v>
      </c>
      <c r="T1104" s="4" t="s">
        <v>516</v>
      </c>
      <c r="U1104" s="4" t="s">
        <v>516</v>
      </c>
      <c r="V1104" s="4" t="s">
        <v>516</v>
      </c>
      <c r="W1104" s="2">
        <v>10</v>
      </c>
      <c r="X1104" s="2" t="s">
        <v>87</v>
      </c>
      <c r="Y1104" s="6" t="str">
        <f>VLOOKUP(X1104,Spp!A:B,2,FALSE)</f>
        <v>Stegastes acapulcoensis</v>
      </c>
      <c r="Z1104" s="7">
        <f t="shared" si="119"/>
        <v>7</v>
      </c>
      <c r="AB1104" s="2">
        <v>7</v>
      </c>
      <c r="AU1104" s="2">
        <f>VLOOKUP(Y1104,Spp!B:C,2,FALSE)</f>
        <v>3.49E-2</v>
      </c>
      <c r="AV1104" s="2">
        <f>VLOOKUP(Y1104,Spp!B:D,3,FALSE)</f>
        <v>2.9108999999999998</v>
      </c>
      <c r="AW1104" s="2">
        <f t="shared" si="120"/>
        <v>86.126995749880962</v>
      </c>
      <c r="AX1104" s="2">
        <f t="shared" si="121"/>
        <v>1.7225399149976193</v>
      </c>
      <c r="AY1104" s="2">
        <f t="shared" si="122"/>
        <v>17.225399149976191</v>
      </c>
      <c r="AZ1104" s="2">
        <f t="shared" si="123"/>
        <v>1.722539914997619E-2</v>
      </c>
      <c r="BA1104" s="2">
        <f t="shared" si="124"/>
        <v>0.7</v>
      </c>
      <c r="BB1104" s="2">
        <f t="shared" si="118"/>
        <v>0.14000000000000001</v>
      </c>
      <c r="BC1104" s="2">
        <f>VLOOKUP(Y1104,Spp!B:H,7,FALSE)</f>
        <v>2</v>
      </c>
      <c r="BD1104" s="5" t="str">
        <f>VLOOKUP(Y1104,GFQuimbayo!B:C,2,FALSE)</f>
        <v>HD</v>
      </c>
      <c r="BE1104" s="5" t="str">
        <f>VLOOKUP(BD1104,GFQuimbayo!E:F,2,FALSE)</f>
        <v>Detritivores</v>
      </c>
      <c r="BF1104" s="2" t="str">
        <f>VLOOKUP(Y1104,Spp!B:L,11,FALSE)</f>
        <v>LC</v>
      </c>
    </row>
    <row r="1105" spans="1:58">
      <c r="A1105" s="2" t="s">
        <v>242</v>
      </c>
      <c r="B1105" s="2" t="s">
        <v>41</v>
      </c>
      <c r="C1105" s="2" t="s">
        <v>508</v>
      </c>
      <c r="D1105" s="2" t="s">
        <v>508</v>
      </c>
      <c r="E1105" s="2" t="s">
        <v>1499</v>
      </c>
      <c r="F1105" s="2" t="s">
        <v>44</v>
      </c>
      <c r="H1105" s="22">
        <v>1</v>
      </c>
      <c r="I1105" s="2">
        <v>1</v>
      </c>
      <c r="K1105" s="2">
        <v>50</v>
      </c>
      <c r="L1105" s="11">
        <v>42584</v>
      </c>
      <c r="M1105" s="2">
        <v>2016</v>
      </c>
      <c r="N1105" s="2" t="s">
        <v>517</v>
      </c>
      <c r="O1105" s="2" t="s">
        <v>136</v>
      </c>
      <c r="P1105" s="11">
        <v>42650</v>
      </c>
      <c r="Q1105" s="9" t="s">
        <v>511</v>
      </c>
      <c r="S1105" s="22" t="s">
        <v>516</v>
      </c>
      <c r="T1105" s="4" t="s">
        <v>516</v>
      </c>
      <c r="U1105" s="4" t="s">
        <v>516</v>
      </c>
      <c r="V1105" s="4" t="s">
        <v>516</v>
      </c>
      <c r="W1105" s="2">
        <v>10</v>
      </c>
      <c r="X1105" s="2" t="s">
        <v>252</v>
      </c>
      <c r="Y1105" s="6" t="str">
        <f>VLOOKUP(X1105,Spp!A:B,2,FALSE)</f>
        <v>Epinephelus labriformis</v>
      </c>
      <c r="Z1105" s="7">
        <f t="shared" si="119"/>
        <v>1</v>
      </c>
      <c r="AC1105" s="2">
        <v>1</v>
      </c>
      <c r="AU1105" s="2">
        <f>VLOOKUP(Y1105,Spp!B:C,2,FALSE)</f>
        <v>3.4299999999999997E-2</v>
      </c>
      <c r="AV1105" s="2">
        <f>VLOOKUP(Y1105,Spp!B:D,3,FALSE)</f>
        <v>2.9</v>
      </c>
      <c r="AW1105" s="2">
        <f t="shared" si="120"/>
        <v>52.03950510400329</v>
      </c>
      <c r="AX1105" s="2">
        <f t="shared" si="121"/>
        <v>1.0407901020800658</v>
      </c>
      <c r="AY1105" s="2">
        <f t="shared" si="122"/>
        <v>10.407901020800658</v>
      </c>
      <c r="AZ1105" s="2">
        <f t="shared" si="123"/>
        <v>1.0407901020800659E-2</v>
      </c>
      <c r="BA1105" s="2">
        <f t="shared" si="124"/>
        <v>0.1</v>
      </c>
      <c r="BB1105" s="2">
        <f t="shared" si="118"/>
        <v>0.02</v>
      </c>
      <c r="BC1105" s="2">
        <f>VLOOKUP(Y1105,Spp!B:H,7,FALSE)</f>
        <v>4</v>
      </c>
      <c r="BD1105" s="5" t="str">
        <f>VLOOKUP(Y1105,GFQuimbayo!B:C,2,FALSE)</f>
        <v>PS</v>
      </c>
      <c r="BE1105" s="5" t="str">
        <f>VLOOKUP(BD1105,GFQuimbayo!E:F,2,FALSE)</f>
        <v>Piscivores</v>
      </c>
      <c r="BF1105" s="2" t="str">
        <f>VLOOKUP(Y1105,Spp!B:L,11,FALSE)</f>
        <v>LC</v>
      </c>
    </row>
    <row r="1106" spans="1:58">
      <c r="A1106" s="2" t="s">
        <v>242</v>
      </c>
      <c r="B1106" s="2" t="s">
        <v>41</v>
      </c>
      <c r="C1106" s="2" t="s">
        <v>508</v>
      </c>
      <c r="D1106" s="2" t="s">
        <v>508</v>
      </c>
      <c r="E1106" s="2" t="s">
        <v>1499</v>
      </c>
      <c r="F1106" s="2" t="s">
        <v>44</v>
      </c>
      <c r="H1106" s="22">
        <v>1</v>
      </c>
      <c r="I1106" s="2">
        <v>1</v>
      </c>
      <c r="K1106" s="2">
        <v>50</v>
      </c>
      <c r="L1106" s="11">
        <v>42584</v>
      </c>
      <c r="M1106" s="2">
        <v>2016</v>
      </c>
      <c r="N1106" s="2" t="s">
        <v>517</v>
      </c>
      <c r="O1106" s="2" t="s">
        <v>136</v>
      </c>
      <c r="P1106" s="11">
        <v>42650</v>
      </c>
      <c r="Q1106" s="9" t="s">
        <v>511</v>
      </c>
      <c r="S1106" s="22" t="s">
        <v>516</v>
      </c>
      <c r="T1106" s="4" t="s">
        <v>516</v>
      </c>
      <c r="U1106" s="4" t="s">
        <v>516</v>
      </c>
      <c r="V1106" s="4" t="s">
        <v>516</v>
      </c>
      <c r="W1106" s="2">
        <v>10</v>
      </c>
      <c r="X1106" s="2" t="s">
        <v>121</v>
      </c>
      <c r="Y1106" s="6" t="str">
        <f>VLOOKUP(X1106,Spp!A:B,2,FALSE)</f>
        <v>Scarus rubroviolaceus</v>
      </c>
      <c r="Z1106" s="7">
        <f t="shared" si="119"/>
        <v>1</v>
      </c>
      <c r="AD1106" s="2">
        <v>1</v>
      </c>
      <c r="AU1106" s="2">
        <f>VLOOKUP(Y1106,Spp!B:C,2,FALSE)</f>
        <v>1.3599999999999999E-2</v>
      </c>
      <c r="AV1106" s="2">
        <f>VLOOKUP(Y1106,Spp!B:D,3,FALSE)</f>
        <v>3.109</v>
      </c>
      <c r="AW1106" s="2">
        <f t="shared" si="120"/>
        <v>99.573598342564864</v>
      </c>
      <c r="AX1106" s="2">
        <f t="shared" si="121"/>
        <v>1.9914719668512972</v>
      </c>
      <c r="AY1106" s="2">
        <f t="shared" si="122"/>
        <v>19.914719668512973</v>
      </c>
      <c r="AZ1106" s="2">
        <f t="shared" si="123"/>
        <v>1.9914719668512972E-2</v>
      </c>
      <c r="BA1106" s="2">
        <f t="shared" si="124"/>
        <v>0.1</v>
      </c>
      <c r="BB1106" s="2">
        <f t="shared" si="118"/>
        <v>0.02</v>
      </c>
      <c r="BC1106" s="2">
        <f>VLOOKUP(Y1106,Spp!B:H,7,FALSE)</f>
        <v>2</v>
      </c>
      <c r="BD1106" s="5" t="str">
        <f>VLOOKUP(Y1106,GFQuimbayo!B:C,2,FALSE)</f>
        <v>HM</v>
      </c>
      <c r="BE1106" s="5" t="str">
        <f>VLOOKUP(BD1106,GFQuimbayo!E:F,2,FALSE)</f>
        <v>Macroalgae feeders</v>
      </c>
      <c r="BF1106" s="2" t="str">
        <f>VLOOKUP(Y1106,Spp!B:L,11,FALSE)</f>
        <v>LC</v>
      </c>
    </row>
    <row r="1107" spans="1:58">
      <c r="A1107" s="2" t="s">
        <v>242</v>
      </c>
      <c r="B1107" s="2" t="s">
        <v>41</v>
      </c>
      <c r="C1107" s="2" t="s">
        <v>508</v>
      </c>
      <c r="D1107" s="2" t="s">
        <v>508</v>
      </c>
      <c r="E1107" s="2" t="s">
        <v>1499</v>
      </c>
      <c r="F1107" s="2" t="s">
        <v>44</v>
      </c>
      <c r="H1107" s="22">
        <v>1</v>
      </c>
      <c r="I1107" s="2">
        <v>1</v>
      </c>
      <c r="K1107" s="2">
        <v>50</v>
      </c>
      <c r="L1107" s="11">
        <v>42584</v>
      </c>
      <c r="M1107" s="2">
        <v>2016</v>
      </c>
      <c r="N1107" s="2" t="s">
        <v>517</v>
      </c>
      <c r="O1107" s="2" t="s">
        <v>136</v>
      </c>
      <c r="P1107" s="11">
        <v>42650</v>
      </c>
      <c r="Q1107" s="9" t="s">
        <v>511</v>
      </c>
      <c r="S1107" s="22" t="s">
        <v>516</v>
      </c>
      <c r="T1107" s="4" t="s">
        <v>516</v>
      </c>
      <c r="U1107" s="4" t="s">
        <v>516</v>
      </c>
      <c r="V1107" s="4" t="s">
        <v>516</v>
      </c>
      <c r="W1107" s="2">
        <v>10</v>
      </c>
      <c r="X1107" s="2" t="s">
        <v>269</v>
      </c>
      <c r="Y1107" s="6" t="str">
        <f>VLOOKUP(X1107,Spp!A:B,2,FALSE)</f>
        <v>Cirrhitus rivulatus</v>
      </c>
      <c r="Z1107" s="7">
        <f t="shared" si="119"/>
        <v>2</v>
      </c>
      <c r="AC1107" s="2">
        <v>1</v>
      </c>
      <c r="AD1107" s="2">
        <v>1</v>
      </c>
      <c r="AU1107" s="2">
        <f>VLOOKUP(Y1107,Spp!B:C,2,FALSE)</f>
        <v>2.76E-2</v>
      </c>
      <c r="AV1107" s="2">
        <f>VLOOKUP(Y1107,Spp!B:D,3,FALSE)</f>
        <v>3</v>
      </c>
      <c r="AW1107" s="2">
        <f t="shared" si="120"/>
        <v>201.82499999999999</v>
      </c>
      <c r="AX1107" s="2">
        <f t="shared" si="121"/>
        <v>4.0365000000000002</v>
      </c>
      <c r="AY1107" s="2">
        <f t="shared" si="122"/>
        <v>40.365000000000002</v>
      </c>
      <c r="AZ1107" s="2">
        <f t="shared" si="123"/>
        <v>4.0365000000000005E-2</v>
      </c>
      <c r="BA1107" s="2">
        <f t="shared" si="124"/>
        <v>0.2</v>
      </c>
      <c r="BB1107" s="2">
        <f t="shared" si="118"/>
        <v>0.04</v>
      </c>
      <c r="BC1107" s="2">
        <f>VLOOKUP(Y1107,Spp!B:H,7,FALSE)</f>
        <v>4</v>
      </c>
      <c r="BD1107" s="5" t="str">
        <f>VLOOKUP(Y1107,GFQuimbayo!B:C,2,FALSE)</f>
        <v>IN</v>
      </c>
      <c r="BE1107" s="5" t="str">
        <f>VLOOKUP(BD1107,GFQuimbayo!E:F,2,FALSE)</f>
        <v>Invertebrivores</v>
      </c>
      <c r="BF1107" s="2" t="str">
        <f>VLOOKUP(Y1107,Spp!B:L,11,FALSE)</f>
        <v>LC</v>
      </c>
    </row>
    <row r="1108" spans="1:58">
      <c r="A1108" s="2" t="s">
        <v>242</v>
      </c>
      <c r="B1108" s="2" t="s">
        <v>41</v>
      </c>
      <c r="C1108" s="2" t="s">
        <v>508</v>
      </c>
      <c r="D1108" s="2" t="s">
        <v>508</v>
      </c>
      <c r="E1108" s="2" t="s">
        <v>1499</v>
      </c>
      <c r="F1108" s="2" t="s">
        <v>44</v>
      </c>
      <c r="H1108" s="22">
        <v>1</v>
      </c>
      <c r="I1108" s="2">
        <v>1</v>
      </c>
      <c r="K1108" s="2">
        <v>50</v>
      </c>
      <c r="L1108" s="11">
        <v>42584</v>
      </c>
      <c r="M1108" s="2">
        <v>2016</v>
      </c>
      <c r="N1108" s="2" t="s">
        <v>517</v>
      </c>
      <c r="O1108" s="2" t="s">
        <v>136</v>
      </c>
      <c r="P1108" s="11">
        <v>42650</v>
      </c>
      <c r="Q1108" s="9" t="s">
        <v>511</v>
      </c>
      <c r="S1108" s="22" t="s">
        <v>516</v>
      </c>
      <c r="T1108" s="4" t="s">
        <v>516</v>
      </c>
      <c r="U1108" s="4" t="s">
        <v>516</v>
      </c>
      <c r="V1108" s="4" t="s">
        <v>516</v>
      </c>
      <c r="W1108" s="2">
        <v>10</v>
      </c>
      <c r="X1108" s="2" t="s">
        <v>85</v>
      </c>
      <c r="Y1108" s="6" t="str">
        <f>VLOOKUP(X1108,Spp!A:B,2,FALSE)</f>
        <v>Sargocentron suborbitalis</v>
      </c>
      <c r="Z1108" s="7">
        <f t="shared" si="119"/>
        <v>1</v>
      </c>
      <c r="AC1108" s="2">
        <v>1</v>
      </c>
      <c r="AU1108" s="2">
        <f>VLOOKUP(Y1108,Spp!B:C,2,FALSE)</f>
        <v>2.3199999999999998E-2</v>
      </c>
      <c r="AV1108" s="2">
        <f>VLOOKUP(Y1108,Spp!B:D,3,FALSE)</f>
        <v>2.9554</v>
      </c>
      <c r="AW1108" s="2">
        <f t="shared" si="120"/>
        <v>40.485157889405826</v>
      </c>
      <c r="AX1108" s="2">
        <f t="shared" si="121"/>
        <v>0.80970315778811652</v>
      </c>
      <c r="AY1108" s="2">
        <f t="shared" si="122"/>
        <v>8.0970315778811646</v>
      </c>
      <c r="AZ1108" s="2">
        <f t="shared" si="123"/>
        <v>8.0970315778811641E-3</v>
      </c>
      <c r="BA1108" s="2">
        <f t="shared" si="124"/>
        <v>0.1</v>
      </c>
      <c r="BB1108" s="2">
        <f t="shared" si="118"/>
        <v>0.02</v>
      </c>
      <c r="BC1108" s="2">
        <f>VLOOKUP(Y1108,Spp!B:H,7,FALSE)</f>
        <v>3.5</v>
      </c>
      <c r="BD1108" s="5" t="str">
        <f>VLOOKUP(Y1108,GFQuimbayo!B:C,2,FALSE)</f>
        <v>IN</v>
      </c>
      <c r="BE1108" s="5" t="str">
        <f>VLOOKUP(BD1108,GFQuimbayo!E:F,2,FALSE)</f>
        <v>Invertebrivores</v>
      </c>
      <c r="BF1108" s="2" t="str">
        <f>VLOOKUP(Y1108,Spp!B:L,11,FALSE)</f>
        <v>LC</v>
      </c>
    </row>
    <row r="1109" spans="1:58">
      <c r="A1109" s="2" t="s">
        <v>242</v>
      </c>
      <c r="B1109" s="2" t="s">
        <v>41</v>
      </c>
      <c r="C1109" s="2" t="s">
        <v>508</v>
      </c>
      <c r="D1109" s="2" t="s">
        <v>508</v>
      </c>
      <c r="E1109" s="2" t="s">
        <v>1499</v>
      </c>
      <c r="F1109" s="2" t="s">
        <v>44</v>
      </c>
      <c r="H1109" s="22">
        <v>1</v>
      </c>
      <c r="I1109" s="2">
        <v>1</v>
      </c>
      <c r="K1109" s="2">
        <v>50</v>
      </c>
      <c r="L1109" s="11">
        <v>42584</v>
      </c>
      <c r="M1109" s="2">
        <v>2016</v>
      </c>
      <c r="N1109" s="2" t="s">
        <v>517</v>
      </c>
      <c r="O1109" s="2" t="s">
        <v>136</v>
      </c>
      <c r="P1109" s="11">
        <v>42650</v>
      </c>
      <c r="Q1109" s="9" t="s">
        <v>511</v>
      </c>
      <c r="S1109" s="22" t="s">
        <v>516</v>
      </c>
      <c r="T1109" s="4" t="s">
        <v>516</v>
      </c>
      <c r="U1109" s="4" t="s">
        <v>516</v>
      </c>
      <c r="V1109" s="4" t="s">
        <v>516</v>
      </c>
      <c r="W1109" s="2">
        <v>10</v>
      </c>
      <c r="X1109" s="2" t="s">
        <v>296</v>
      </c>
      <c r="Y1109" s="6" t="str">
        <f>VLOOKUP(X1109,Spp!A:B,2,FALSE)</f>
        <v>Halichoeres notospilus</v>
      </c>
      <c r="Z1109" s="7">
        <f t="shared" si="119"/>
        <v>8</v>
      </c>
      <c r="AA1109" s="2">
        <v>8</v>
      </c>
      <c r="AU1109" s="2">
        <f>VLOOKUP(Y1109,Spp!B:C,2,FALSE)</f>
        <v>1.26E-2</v>
      </c>
      <c r="AV1109" s="2">
        <f>VLOOKUP(Y1109,Spp!B:D,3,FALSE)</f>
        <v>3.0672999999999999</v>
      </c>
      <c r="AW1109" s="2">
        <f t="shared" si="120"/>
        <v>1.6751817025580487</v>
      </c>
      <c r="AX1109" s="2">
        <f t="shared" si="121"/>
        <v>3.3503634051160976E-2</v>
      </c>
      <c r="AY1109" s="2">
        <f t="shared" si="122"/>
        <v>0.33503634051160974</v>
      </c>
      <c r="AZ1109" s="2">
        <f t="shared" si="123"/>
        <v>3.3503634051160972E-4</v>
      </c>
      <c r="BA1109" s="2">
        <f t="shared" si="124"/>
        <v>0.8</v>
      </c>
      <c r="BB1109" s="2">
        <f t="shared" si="118"/>
        <v>0.16</v>
      </c>
      <c r="BC1109" s="2">
        <f>VLOOKUP(Y1109,Spp!B:H,7,FALSE)</f>
        <v>3.5</v>
      </c>
      <c r="BD1109" s="5" t="str">
        <f>VLOOKUP(Y1109,GFQuimbayo!B:C,2,FALSE)</f>
        <v>IN</v>
      </c>
      <c r="BE1109" s="5" t="str">
        <f>VLOOKUP(BD1109,GFQuimbayo!E:F,2,FALSE)</f>
        <v>Invertebrivores</v>
      </c>
      <c r="BF1109" s="2" t="str">
        <f>VLOOKUP(Y1109,Spp!B:L,11,FALSE)</f>
        <v>LC</v>
      </c>
    </row>
    <row r="1110" spans="1:58">
      <c r="A1110" s="2" t="s">
        <v>242</v>
      </c>
      <c r="B1110" s="2" t="s">
        <v>41</v>
      </c>
      <c r="C1110" s="2" t="s">
        <v>508</v>
      </c>
      <c r="D1110" s="2" t="s">
        <v>508</v>
      </c>
      <c r="E1110" s="2" t="s">
        <v>1499</v>
      </c>
      <c r="F1110" s="2" t="s">
        <v>44</v>
      </c>
      <c r="H1110" s="22">
        <v>1</v>
      </c>
      <c r="I1110" s="2">
        <v>1</v>
      </c>
      <c r="K1110" s="2">
        <v>50</v>
      </c>
      <c r="L1110" s="11">
        <v>42584</v>
      </c>
      <c r="M1110" s="2">
        <v>2016</v>
      </c>
      <c r="N1110" s="2" t="s">
        <v>517</v>
      </c>
      <c r="O1110" s="2" t="s">
        <v>136</v>
      </c>
      <c r="P1110" s="11">
        <v>42650</v>
      </c>
      <c r="Q1110" s="9" t="s">
        <v>511</v>
      </c>
      <c r="S1110" s="22" t="s">
        <v>516</v>
      </c>
      <c r="T1110" s="4" t="s">
        <v>516</v>
      </c>
      <c r="U1110" s="4" t="s">
        <v>516</v>
      </c>
      <c r="V1110" s="4" t="s">
        <v>516</v>
      </c>
      <c r="W1110" s="2">
        <v>10</v>
      </c>
      <c r="X1110" s="2" t="s">
        <v>251</v>
      </c>
      <c r="Y1110" s="6" t="str">
        <f>VLOOKUP(X1110,Spp!A:B,2,FALSE)</f>
        <v>Holacanthus passer</v>
      </c>
      <c r="Z1110" s="7">
        <f t="shared" si="119"/>
        <v>1</v>
      </c>
      <c r="AC1110" s="2">
        <v>1</v>
      </c>
      <c r="AU1110" s="2">
        <f>VLOOKUP(Y1110,Spp!B:C,2,FALSE)</f>
        <v>2.7130000000000001E-2</v>
      </c>
      <c r="AV1110" s="2">
        <f>VLOOKUP(Y1110,Spp!B:D,3,FALSE)</f>
        <v>3.0842299999999998</v>
      </c>
      <c r="AW1110" s="2">
        <f t="shared" si="120"/>
        <v>65.549979949165603</v>
      </c>
      <c r="AX1110" s="2">
        <f t="shared" si="121"/>
        <v>1.3109995989833121</v>
      </c>
      <c r="AY1110" s="2">
        <f t="shared" si="122"/>
        <v>13.10999598983312</v>
      </c>
      <c r="AZ1110" s="2">
        <f t="shared" si="123"/>
        <v>1.3109995989833119E-2</v>
      </c>
      <c r="BA1110" s="2">
        <f t="shared" si="124"/>
        <v>0.1</v>
      </c>
      <c r="BB1110" s="2">
        <f t="shared" si="118"/>
        <v>0.02</v>
      </c>
      <c r="BC1110" s="2">
        <f>VLOOKUP(Y1110,Spp!B:H,7,FALSE)</f>
        <v>2.6</v>
      </c>
      <c r="BD1110" s="5" t="str">
        <f>VLOOKUP(Y1110,GFQuimbayo!B:C,2,FALSE)</f>
        <v>IN</v>
      </c>
      <c r="BE1110" s="5" t="str">
        <f>VLOOKUP(BD1110,GFQuimbayo!E:F,2,FALSE)</f>
        <v>Invertebrivores</v>
      </c>
      <c r="BF1110" s="2" t="str">
        <f>VLOOKUP(Y1110,Spp!B:L,11,FALSE)</f>
        <v>LC</v>
      </c>
    </row>
    <row r="1111" spans="1:58">
      <c r="A1111" s="2" t="s">
        <v>242</v>
      </c>
      <c r="B1111" s="2" t="s">
        <v>41</v>
      </c>
      <c r="C1111" s="2" t="s">
        <v>508</v>
      </c>
      <c r="D1111" s="2" t="s">
        <v>508</v>
      </c>
      <c r="E1111" s="2" t="s">
        <v>1499</v>
      </c>
      <c r="F1111" s="2" t="s">
        <v>44</v>
      </c>
      <c r="H1111" s="22">
        <v>2</v>
      </c>
      <c r="I1111" s="2">
        <v>2</v>
      </c>
      <c r="K1111" s="2">
        <v>50</v>
      </c>
      <c r="L1111" s="11">
        <v>42584</v>
      </c>
      <c r="M1111" s="2">
        <v>2016</v>
      </c>
      <c r="N1111" s="2" t="s">
        <v>517</v>
      </c>
      <c r="O1111" s="2" t="s">
        <v>136</v>
      </c>
      <c r="P1111" s="11">
        <v>42650</v>
      </c>
      <c r="Q1111" s="9">
        <v>5</v>
      </c>
      <c r="S1111" s="22" t="s">
        <v>516</v>
      </c>
      <c r="T1111" s="4" t="s">
        <v>516</v>
      </c>
      <c r="U1111" s="4" t="s">
        <v>516</v>
      </c>
      <c r="V1111" s="4" t="s">
        <v>516</v>
      </c>
      <c r="W1111" s="2">
        <v>10</v>
      </c>
      <c r="X1111" s="2" t="s">
        <v>284</v>
      </c>
      <c r="Y1111" s="6" t="str">
        <f>VLOOKUP(X1111,Spp!A:B,2,FALSE)</f>
        <v>Microspathodon dorsalis</v>
      </c>
      <c r="Z1111" s="7">
        <f t="shared" si="119"/>
        <v>7</v>
      </c>
      <c r="AA1111" s="2">
        <v>1</v>
      </c>
      <c r="AB1111" s="2">
        <v>2</v>
      </c>
      <c r="AC1111" s="2">
        <v>1</v>
      </c>
      <c r="AE1111" s="2">
        <v>3</v>
      </c>
      <c r="AU1111" s="2">
        <f>VLOOKUP(Y1111,Spp!B:C,2,FALSE)</f>
        <v>2.3900000000000001E-2</v>
      </c>
      <c r="AV1111" s="2">
        <f>VLOOKUP(Y1111,Spp!B:D,3,FALSE)</f>
        <v>3.0819999999999999</v>
      </c>
      <c r="AW1111" s="2">
        <f t="shared" si="120"/>
        <v>1540.3269354460808</v>
      </c>
      <c r="AX1111" s="2">
        <f t="shared" si="121"/>
        <v>30.806538708921618</v>
      </c>
      <c r="AY1111" s="2">
        <f t="shared" si="122"/>
        <v>308.06538708921619</v>
      </c>
      <c r="AZ1111" s="2">
        <f t="shared" si="123"/>
        <v>0.30806538708921621</v>
      </c>
      <c r="BA1111" s="2">
        <f t="shared" si="124"/>
        <v>0.7</v>
      </c>
      <c r="BB1111" s="2">
        <f t="shared" si="118"/>
        <v>0.14000000000000001</v>
      </c>
      <c r="BC1111" s="2">
        <f>VLOOKUP(Y1111,Spp!B:H,7,FALSE)</f>
        <v>2.1</v>
      </c>
      <c r="BD1111" s="5" t="str">
        <f>VLOOKUP(Y1111,GFQuimbayo!B:C,2,FALSE)</f>
        <v>HM</v>
      </c>
      <c r="BE1111" s="5" t="str">
        <f>VLOOKUP(BD1111,GFQuimbayo!E:F,2,FALSE)</f>
        <v>Macroalgae feeders</v>
      </c>
      <c r="BF1111" s="2" t="str">
        <f>VLOOKUP(Y1111,Spp!B:L,11,FALSE)</f>
        <v>LC</v>
      </c>
    </row>
    <row r="1112" spans="1:58">
      <c r="A1112" s="2" t="s">
        <v>242</v>
      </c>
      <c r="B1112" s="2" t="s">
        <v>41</v>
      </c>
      <c r="C1112" s="2" t="s">
        <v>508</v>
      </c>
      <c r="D1112" s="2" t="s">
        <v>508</v>
      </c>
      <c r="E1112" s="2" t="s">
        <v>1499</v>
      </c>
      <c r="F1112" s="2" t="s">
        <v>44</v>
      </c>
      <c r="H1112" s="22">
        <v>2</v>
      </c>
      <c r="I1112" s="2">
        <v>2</v>
      </c>
      <c r="K1112" s="2">
        <v>50</v>
      </c>
      <c r="L1112" s="11">
        <v>42584</v>
      </c>
      <c r="M1112" s="2">
        <v>2016</v>
      </c>
      <c r="N1112" s="2" t="s">
        <v>517</v>
      </c>
      <c r="O1112" s="2" t="s">
        <v>136</v>
      </c>
      <c r="P1112" s="11">
        <v>42650</v>
      </c>
      <c r="Q1112" s="9">
        <v>5</v>
      </c>
      <c r="S1112" s="22" t="s">
        <v>516</v>
      </c>
      <c r="T1112" s="4" t="s">
        <v>516</v>
      </c>
      <c r="U1112" s="4" t="s">
        <v>516</v>
      </c>
      <c r="V1112" s="4" t="s">
        <v>516</v>
      </c>
      <c r="W1112" s="2">
        <v>10</v>
      </c>
      <c r="X1112" s="2" t="s">
        <v>87</v>
      </c>
      <c r="Y1112" s="6" t="str">
        <f>VLOOKUP(X1112,Spp!A:B,2,FALSE)</f>
        <v>Stegastes acapulcoensis</v>
      </c>
      <c r="Z1112" s="7">
        <f t="shared" si="119"/>
        <v>8</v>
      </c>
      <c r="AC1112" s="2">
        <v>8</v>
      </c>
      <c r="AU1112" s="2">
        <f>VLOOKUP(Y1112,Spp!B:C,2,FALSE)</f>
        <v>3.49E-2</v>
      </c>
      <c r="AV1112" s="2">
        <f>VLOOKUP(Y1112,Spp!B:D,3,FALSE)</f>
        <v>2.9108999999999998</v>
      </c>
      <c r="AW1112" s="2">
        <f t="shared" si="120"/>
        <v>435.42240357070102</v>
      </c>
      <c r="AX1112" s="2">
        <f t="shared" si="121"/>
        <v>8.7084480714140202</v>
      </c>
      <c r="AY1112" s="2">
        <f t="shared" si="122"/>
        <v>87.084480714140199</v>
      </c>
      <c r="AZ1112" s="2">
        <f t="shared" si="123"/>
        <v>8.7084480714140197E-2</v>
      </c>
      <c r="BA1112" s="2">
        <f t="shared" si="124"/>
        <v>0.8</v>
      </c>
      <c r="BB1112" s="2">
        <f t="shared" si="118"/>
        <v>0.16</v>
      </c>
      <c r="BC1112" s="2">
        <f>VLOOKUP(Y1112,Spp!B:H,7,FALSE)</f>
        <v>2</v>
      </c>
      <c r="BD1112" s="5" t="str">
        <f>VLOOKUP(Y1112,GFQuimbayo!B:C,2,FALSE)</f>
        <v>HD</v>
      </c>
      <c r="BE1112" s="5" t="str">
        <f>VLOOKUP(BD1112,GFQuimbayo!E:F,2,FALSE)</f>
        <v>Detritivores</v>
      </c>
      <c r="BF1112" s="2" t="str">
        <f>VLOOKUP(Y1112,Spp!B:L,11,FALSE)</f>
        <v>LC</v>
      </c>
    </row>
    <row r="1113" spans="1:58">
      <c r="A1113" s="2" t="s">
        <v>242</v>
      </c>
      <c r="B1113" s="2" t="s">
        <v>41</v>
      </c>
      <c r="C1113" s="2" t="s">
        <v>508</v>
      </c>
      <c r="D1113" s="2" t="s">
        <v>508</v>
      </c>
      <c r="E1113" s="2" t="s">
        <v>1499</v>
      </c>
      <c r="F1113" s="2" t="s">
        <v>44</v>
      </c>
      <c r="H1113" s="22">
        <v>2</v>
      </c>
      <c r="I1113" s="2">
        <v>2</v>
      </c>
      <c r="K1113" s="2">
        <v>50</v>
      </c>
      <c r="L1113" s="11">
        <v>42584</v>
      </c>
      <c r="M1113" s="2">
        <v>2016</v>
      </c>
      <c r="N1113" s="2" t="s">
        <v>517</v>
      </c>
      <c r="O1113" s="2" t="s">
        <v>136</v>
      </c>
      <c r="P1113" s="11">
        <v>42650</v>
      </c>
      <c r="Q1113" s="9">
        <v>5</v>
      </c>
      <c r="S1113" s="22" t="s">
        <v>516</v>
      </c>
      <c r="T1113" s="4" t="s">
        <v>516</v>
      </c>
      <c r="U1113" s="4" t="s">
        <v>516</v>
      </c>
      <c r="V1113" s="4" t="s">
        <v>516</v>
      </c>
      <c r="W1113" s="2">
        <v>10</v>
      </c>
      <c r="X1113" s="2" t="s">
        <v>72</v>
      </c>
      <c r="Y1113" s="6" t="str">
        <f>VLOOKUP(X1113,Spp!A:B,2,FALSE)</f>
        <v>Scarus ghobban</v>
      </c>
      <c r="Z1113" s="7">
        <f t="shared" si="119"/>
        <v>1</v>
      </c>
      <c r="AD1113" s="2">
        <v>1</v>
      </c>
      <c r="AU1113" s="2">
        <f>VLOOKUP(Y1113,Spp!B:C,2,FALSE)</f>
        <v>2.3300000000000001E-2</v>
      </c>
      <c r="AV1113" s="2">
        <f>VLOOKUP(Y1113,Spp!B:D,3,FALSE)</f>
        <v>2.919</v>
      </c>
      <c r="AW1113" s="2">
        <f t="shared" si="120"/>
        <v>99.033923496728733</v>
      </c>
      <c r="AX1113" s="2">
        <f t="shared" si="121"/>
        <v>1.9806784699345747</v>
      </c>
      <c r="AY1113" s="2">
        <f t="shared" si="122"/>
        <v>19.806784699345748</v>
      </c>
      <c r="AZ1113" s="2">
        <f t="shared" si="123"/>
        <v>1.9806784699345749E-2</v>
      </c>
      <c r="BA1113" s="2">
        <f t="shared" si="124"/>
        <v>0.1</v>
      </c>
      <c r="BB1113" s="2">
        <f t="shared" si="118"/>
        <v>0.02</v>
      </c>
      <c r="BC1113" s="2">
        <f>VLOOKUP(Y1113,Spp!B:H,7,FALSE)</f>
        <v>2</v>
      </c>
      <c r="BD1113" s="5" t="str">
        <f>VLOOKUP(Y1113,GFQuimbayo!B:C,2,FALSE)</f>
        <v>HM</v>
      </c>
      <c r="BE1113" s="5" t="str">
        <f>VLOOKUP(BD1113,GFQuimbayo!E:F,2,FALSE)</f>
        <v>Macroalgae feeders</v>
      </c>
      <c r="BF1113" s="2" t="str">
        <f>VLOOKUP(Y1113,Spp!B:L,11,FALSE)</f>
        <v>LC</v>
      </c>
    </row>
    <row r="1114" spans="1:58">
      <c r="A1114" s="2" t="s">
        <v>242</v>
      </c>
      <c r="B1114" s="2" t="s">
        <v>41</v>
      </c>
      <c r="C1114" s="2" t="s">
        <v>508</v>
      </c>
      <c r="D1114" s="2" t="s">
        <v>508</v>
      </c>
      <c r="E1114" s="2" t="s">
        <v>1499</v>
      </c>
      <c r="F1114" s="2" t="s">
        <v>44</v>
      </c>
      <c r="H1114" s="22">
        <v>2</v>
      </c>
      <c r="I1114" s="2">
        <v>2</v>
      </c>
      <c r="K1114" s="2">
        <v>50</v>
      </c>
      <c r="L1114" s="11">
        <v>42584</v>
      </c>
      <c r="M1114" s="2">
        <v>2016</v>
      </c>
      <c r="N1114" s="2" t="s">
        <v>517</v>
      </c>
      <c r="O1114" s="2" t="s">
        <v>136</v>
      </c>
      <c r="P1114" s="11">
        <v>42650</v>
      </c>
      <c r="Q1114" s="9">
        <v>5</v>
      </c>
      <c r="S1114" s="22" t="s">
        <v>516</v>
      </c>
      <c r="T1114" s="4" t="s">
        <v>516</v>
      </c>
      <c r="U1114" s="4" t="s">
        <v>516</v>
      </c>
      <c r="V1114" s="4" t="s">
        <v>516</v>
      </c>
      <c r="W1114" s="2">
        <v>10</v>
      </c>
      <c r="X1114" s="2" t="s">
        <v>265</v>
      </c>
      <c r="Y1114" s="6" t="str">
        <f>VLOOKUP(X1114,Spp!A:B,2,FALSE)</f>
        <v>Bodianus diplotaenia</v>
      </c>
      <c r="Z1114" s="7">
        <f t="shared" si="119"/>
        <v>2</v>
      </c>
      <c r="AC1114" s="2">
        <v>1</v>
      </c>
      <c r="AD1114" s="2">
        <v>1</v>
      </c>
      <c r="AU1114" s="2">
        <f>VLOOKUP(Y1114,Spp!B:C,2,FALSE)</f>
        <v>2.01E-2</v>
      </c>
      <c r="AV1114" s="2">
        <f>VLOOKUP(Y1114,Spp!B:D,3,FALSE)</f>
        <v>2.9992000000000001</v>
      </c>
      <c r="AW1114" s="2">
        <f t="shared" si="120"/>
        <v>146.65562770846356</v>
      </c>
      <c r="AX1114" s="2">
        <f t="shared" si="121"/>
        <v>2.9331125541692713</v>
      </c>
      <c r="AY1114" s="2">
        <f t="shared" si="122"/>
        <v>29.331125541692714</v>
      </c>
      <c r="AZ1114" s="2">
        <f t="shared" si="123"/>
        <v>2.9331125541692715E-2</v>
      </c>
      <c r="BA1114" s="2">
        <f t="shared" si="124"/>
        <v>0.2</v>
      </c>
      <c r="BB1114" s="2">
        <f t="shared" ref="BB1114:BB1177" si="125">Z1114/K1114</f>
        <v>0.04</v>
      </c>
      <c r="BC1114" s="2">
        <f>VLOOKUP(Y1114,Spp!B:H,7,FALSE)</f>
        <v>3.4</v>
      </c>
      <c r="BD1114" s="5" t="str">
        <f>VLOOKUP(Y1114,GFQuimbayo!B:C,2,FALSE)</f>
        <v>IN</v>
      </c>
      <c r="BE1114" s="5" t="str">
        <f>VLOOKUP(BD1114,GFQuimbayo!E:F,2,FALSE)</f>
        <v>Invertebrivores</v>
      </c>
      <c r="BF1114" s="2" t="str">
        <f>VLOOKUP(Y1114,Spp!B:L,11,FALSE)</f>
        <v>LC</v>
      </c>
    </row>
    <row r="1115" spans="1:58">
      <c r="A1115" s="2" t="s">
        <v>242</v>
      </c>
      <c r="B1115" s="2" t="s">
        <v>41</v>
      </c>
      <c r="C1115" s="2" t="s">
        <v>508</v>
      </c>
      <c r="D1115" s="2" t="s">
        <v>508</v>
      </c>
      <c r="E1115" s="2" t="s">
        <v>1499</v>
      </c>
      <c r="F1115" s="2" t="s">
        <v>44</v>
      </c>
      <c r="H1115" s="22">
        <v>2</v>
      </c>
      <c r="I1115" s="2">
        <v>2</v>
      </c>
      <c r="K1115" s="2">
        <v>50</v>
      </c>
      <c r="L1115" s="11">
        <v>42584</v>
      </c>
      <c r="M1115" s="2">
        <v>2016</v>
      </c>
      <c r="N1115" s="2" t="s">
        <v>517</v>
      </c>
      <c r="O1115" s="2" t="s">
        <v>136</v>
      </c>
      <c r="P1115" s="11">
        <v>42650</v>
      </c>
      <c r="Q1115" s="9">
        <v>5</v>
      </c>
      <c r="S1115" s="22" t="s">
        <v>516</v>
      </c>
      <c r="T1115" s="4" t="s">
        <v>516</v>
      </c>
      <c r="U1115" s="4" t="s">
        <v>516</v>
      </c>
      <c r="V1115" s="4" t="s">
        <v>516</v>
      </c>
      <c r="W1115" s="2">
        <v>10</v>
      </c>
      <c r="X1115" s="2" t="s">
        <v>99</v>
      </c>
      <c r="Y1115" s="6" t="str">
        <f>VLOOKUP(X1115,Spp!A:B,2,FALSE)</f>
        <v>Abudefduf troschelii</v>
      </c>
      <c r="Z1115" s="7">
        <f t="shared" si="119"/>
        <v>40</v>
      </c>
      <c r="AC1115" s="2">
        <v>40</v>
      </c>
      <c r="AU1115" s="2">
        <f>VLOOKUP(Y1115,Spp!B:C,2,FALSE)</f>
        <v>1.6E-2</v>
      </c>
      <c r="AV1115" s="2">
        <f>VLOOKUP(Y1115,Spp!B:D,3,FALSE)</f>
        <v>3.0516000000000001</v>
      </c>
      <c r="AW1115" s="2">
        <f t="shared" si="120"/>
        <v>1424.0019029931946</v>
      </c>
      <c r="AX1115" s="2">
        <f t="shared" si="121"/>
        <v>28.48003805986389</v>
      </c>
      <c r="AY1115" s="2">
        <f t="shared" si="122"/>
        <v>284.80038059863892</v>
      </c>
      <c r="AZ1115" s="2">
        <f t="shared" si="123"/>
        <v>0.28480038059863894</v>
      </c>
      <c r="BA1115" s="2">
        <f t="shared" si="124"/>
        <v>4</v>
      </c>
      <c r="BB1115" s="2">
        <f t="shared" si="125"/>
        <v>0.8</v>
      </c>
      <c r="BC1115" s="2">
        <f>VLOOKUP(Y1115,Spp!B:H,7,FALSE)</f>
        <v>3</v>
      </c>
      <c r="BD1115" s="5" t="str">
        <f>VLOOKUP(Y1115,GFQuimbayo!B:C,2,FALSE)</f>
        <v>PK</v>
      </c>
      <c r="BE1115" s="5" t="str">
        <f>VLOOKUP(BD1115,GFQuimbayo!E:F,2,FALSE)</f>
        <v>Planktivores</v>
      </c>
      <c r="BF1115" s="2" t="str">
        <f>VLOOKUP(Y1115,Spp!B:L,11,FALSE)</f>
        <v>LC</v>
      </c>
    </row>
    <row r="1116" spans="1:58">
      <c r="A1116" s="2" t="s">
        <v>242</v>
      </c>
      <c r="B1116" s="2" t="s">
        <v>41</v>
      </c>
      <c r="C1116" s="2" t="s">
        <v>508</v>
      </c>
      <c r="D1116" s="2" t="s">
        <v>508</v>
      </c>
      <c r="E1116" s="2" t="s">
        <v>1499</v>
      </c>
      <c r="F1116" s="2" t="s">
        <v>44</v>
      </c>
      <c r="H1116" s="22">
        <v>2</v>
      </c>
      <c r="I1116" s="2">
        <v>2</v>
      </c>
      <c r="K1116" s="2">
        <v>50</v>
      </c>
      <c r="L1116" s="11">
        <v>42584</v>
      </c>
      <c r="M1116" s="2">
        <v>2016</v>
      </c>
      <c r="N1116" s="2" t="s">
        <v>517</v>
      </c>
      <c r="O1116" s="2" t="s">
        <v>136</v>
      </c>
      <c r="P1116" s="11">
        <v>42650</v>
      </c>
      <c r="Q1116" s="9">
        <v>5</v>
      </c>
      <c r="S1116" s="22" t="s">
        <v>516</v>
      </c>
      <c r="T1116" s="4" t="s">
        <v>516</v>
      </c>
      <c r="U1116" s="4" t="s">
        <v>516</v>
      </c>
      <c r="V1116" s="4" t="s">
        <v>516</v>
      </c>
      <c r="W1116" s="2">
        <v>10</v>
      </c>
      <c r="X1116" s="2" t="s">
        <v>64</v>
      </c>
      <c r="Y1116" s="6" t="str">
        <f>VLOOKUP(X1116,Spp!A:B,2,FALSE)</f>
        <v>Johnrandallia nigrirostris</v>
      </c>
      <c r="Z1116" s="7">
        <f t="shared" si="119"/>
        <v>2</v>
      </c>
      <c r="AB1116" s="2">
        <v>2</v>
      </c>
      <c r="AU1116" s="2">
        <f>VLOOKUP(Y1116,Spp!B:C,2,FALSE)</f>
        <v>2.5600000000000001E-2</v>
      </c>
      <c r="AV1116" s="2">
        <f>VLOOKUP(Y1116,Spp!B:D,3,FALSE)</f>
        <v>3.0005999999999999</v>
      </c>
      <c r="AW1116" s="2">
        <f t="shared" si="120"/>
        <v>21.626128934144351</v>
      </c>
      <c r="AX1116" s="2">
        <f t="shared" si="121"/>
        <v>0.43252257868288702</v>
      </c>
      <c r="AY1116" s="2">
        <f t="shared" si="122"/>
        <v>4.3252257868288702</v>
      </c>
      <c r="AZ1116" s="2">
        <f t="shared" si="123"/>
        <v>4.3252257868288705E-3</v>
      </c>
      <c r="BA1116" s="2">
        <f t="shared" si="124"/>
        <v>0.2</v>
      </c>
      <c r="BB1116" s="2">
        <f t="shared" si="125"/>
        <v>0.04</v>
      </c>
      <c r="BC1116" s="2">
        <f>VLOOKUP(Y1116,Spp!B:H,7,FALSE)</f>
        <v>3</v>
      </c>
      <c r="BD1116" s="5" t="str">
        <f>VLOOKUP(Y1116,GFQuimbayo!B:C,2,FALSE)</f>
        <v>IN</v>
      </c>
      <c r="BE1116" s="5" t="str">
        <f>VLOOKUP(BD1116,GFQuimbayo!E:F,2,FALSE)</f>
        <v>Invertebrivores</v>
      </c>
      <c r="BF1116" s="2" t="str">
        <f>VLOOKUP(Y1116,Spp!B:L,11,FALSE)</f>
        <v>LC</v>
      </c>
    </row>
    <row r="1117" spans="1:58">
      <c r="A1117" s="2" t="s">
        <v>242</v>
      </c>
      <c r="B1117" s="2" t="s">
        <v>41</v>
      </c>
      <c r="C1117" s="2" t="s">
        <v>508</v>
      </c>
      <c r="D1117" s="2" t="s">
        <v>508</v>
      </c>
      <c r="E1117" s="2" t="s">
        <v>1499</v>
      </c>
      <c r="F1117" s="2" t="s">
        <v>44</v>
      </c>
      <c r="H1117" s="22">
        <v>2</v>
      </c>
      <c r="I1117" s="2">
        <v>2</v>
      </c>
      <c r="K1117" s="2">
        <v>50</v>
      </c>
      <c r="L1117" s="11">
        <v>42584</v>
      </c>
      <c r="M1117" s="2">
        <v>2016</v>
      </c>
      <c r="N1117" s="2" t="s">
        <v>517</v>
      </c>
      <c r="O1117" s="2" t="s">
        <v>136</v>
      </c>
      <c r="P1117" s="11">
        <v>42650</v>
      </c>
      <c r="Q1117" s="9">
        <v>5</v>
      </c>
      <c r="S1117" s="22" t="s">
        <v>516</v>
      </c>
      <c r="T1117" s="4" t="s">
        <v>516</v>
      </c>
      <c r="U1117" s="4" t="s">
        <v>516</v>
      </c>
      <c r="V1117" s="4" t="s">
        <v>516</v>
      </c>
      <c r="W1117" s="2">
        <v>10</v>
      </c>
      <c r="X1117" s="2" t="s">
        <v>85</v>
      </c>
      <c r="Y1117" s="6" t="str">
        <f>VLOOKUP(X1117,Spp!A:B,2,FALSE)</f>
        <v>Sargocentron suborbitalis</v>
      </c>
      <c r="Z1117" s="7">
        <f t="shared" si="119"/>
        <v>2</v>
      </c>
      <c r="AC1117" s="2">
        <v>2</v>
      </c>
      <c r="AU1117" s="2">
        <f>VLOOKUP(Y1117,Spp!B:C,2,FALSE)</f>
        <v>2.3199999999999998E-2</v>
      </c>
      <c r="AV1117" s="2">
        <f>VLOOKUP(Y1117,Spp!B:D,3,FALSE)</f>
        <v>2.9554</v>
      </c>
      <c r="AW1117" s="2">
        <f t="shared" si="120"/>
        <v>80.970315778811653</v>
      </c>
      <c r="AX1117" s="2">
        <f t="shared" si="121"/>
        <v>1.619406315576233</v>
      </c>
      <c r="AY1117" s="2">
        <f t="shared" si="122"/>
        <v>16.194063155762329</v>
      </c>
      <c r="AZ1117" s="2">
        <f t="shared" si="123"/>
        <v>1.6194063155762328E-2</v>
      </c>
      <c r="BA1117" s="2">
        <f t="shared" si="124"/>
        <v>0.2</v>
      </c>
      <c r="BB1117" s="2">
        <f t="shared" si="125"/>
        <v>0.04</v>
      </c>
      <c r="BC1117" s="2">
        <f>VLOOKUP(Y1117,Spp!B:H,7,FALSE)</f>
        <v>3.5</v>
      </c>
      <c r="BD1117" s="5" t="str">
        <f>VLOOKUP(Y1117,GFQuimbayo!B:C,2,FALSE)</f>
        <v>IN</v>
      </c>
      <c r="BE1117" s="5" t="str">
        <f>VLOOKUP(BD1117,GFQuimbayo!E:F,2,FALSE)</f>
        <v>Invertebrivores</v>
      </c>
      <c r="BF1117" s="2" t="str">
        <f>VLOOKUP(Y1117,Spp!B:L,11,FALSE)</f>
        <v>LC</v>
      </c>
    </row>
    <row r="1118" spans="1:58">
      <c r="A1118" s="2" t="s">
        <v>242</v>
      </c>
      <c r="B1118" s="2" t="s">
        <v>41</v>
      </c>
      <c r="C1118" s="2" t="s">
        <v>508</v>
      </c>
      <c r="D1118" s="2" t="s">
        <v>508</v>
      </c>
      <c r="E1118" s="2" t="s">
        <v>1499</v>
      </c>
      <c r="F1118" s="2" t="s">
        <v>44</v>
      </c>
      <c r="H1118" s="22">
        <v>2</v>
      </c>
      <c r="I1118" s="2">
        <v>2</v>
      </c>
      <c r="K1118" s="2">
        <v>50</v>
      </c>
      <c r="L1118" s="11">
        <v>42584</v>
      </c>
      <c r="M1118" s="2">
        <v>2016</v>
      </c>
      <c r="N1118" s="2" t="s">
        <v>517</v>
      </c>
      <c r="O1118" s="2" t="s">
        <v>136</v>
      </c>
      <c r="P1118" s="11">
        <v>42650</v>
      </c>
      <c r="Q1118" s="9">
        <v>5</v>
      </c>
      <c r="S1118" s="22" t="s">
        <v>516</v>
      </c>
      <c r="T1118" s="4" t="s">
        <v>516</v>
      </c>
      <c r="U1118" s="4" t="s">
        <v>516</v>
      </c>
      <c r="V1118" s="4" t="s">
        <v>516</v>
      </c>
      <c r="W1118" s="2">
        <v>10</v>
      </c>
      <c r="X1118" s="2" t="s">
        <v>121</v>
      </c>
      <c r="Y1118" s="6" t="str">
        <f>VLOOKUP(X1118,Spp!A:B,2,FALSE)</f>
        <v>Scarus rubroviolaceus</v>
      </c>
      <c r="Z1118" s="7">
        <f t="shared" si="119"/>
        <v>2</v>
      </c>
      <c r="AD1118" s="2">
        <v>2</v>
      </c>
      <c r="AU1118" s="2">
        <f>VLOOKUP(Y1118,Spp!B:C,2,FALSE)</f>
        <v>1.3599999999999999E-2</v>
      </c>
      <c r="AV1118" s="2">
        <f>VLOOKUP(Y1118,Spp!B:D,3,FALSE)</f>
        <v>3.109</v>
      </c>
      <c r="AW1118" s="2">
        <f t="shared" si="120"/>
        <v>199.14719668512973</v>
      </c>
      <c r="AX1118" s="2">
        <f t="shared" si="121"/>
        <v>3.9829439337025945</v>
      </c>
      <c r="AY1118" s="2">
        <f t="shared" si="122"/>
        <v>39.829439337025946</v>
      </c>
      <c r="AZ1118" s="2">
        <f t="shared" si="123"/>
        <v>3.9829439337025943E-2</v>
      </c>
      <c r="BA1118" s="2">
        <f t="shared" si="124"/>
        <v>0.2</v>
      </c>
      <c r="BB1118" s="2">
        <f t="shared" si="125"/>
        <v>0.04</v>
      </c>
      <c r="BC1118" s="2">
        <f>VLOOKUP(Y1118,Spp!B:H,7,FALSE)</f>
        <v>2</v>
      </c>
      <c r="BD1118" s="5" t="str">
        <f>VLOOKUP(Y1118,GFQuimbayo!B:C,2,FALSE)</f>
        <v>HM</v>
      </c>
      <c r="BE1118" s="5" t="str">
        <f>VLOOKUP(BD1118,GFQuimbayo!E:F,2,FALSE)</f>
        <v>Macroalgae feeders</v>
      </c>
      <c r="BF1118" s="2" t="str">
        <f>VLOOKUP(Y1118,Spp!B:L,11,FALSE)</f>
        <v>LC</v>
      </c>
    </row>
    <row r="1119" spans="1:58">
      <c r="A1119" s="2" t="s">
        <v>242</v>
      </c>
      <c r="B1119" s="2" t="s">
        <v>41</v>
      </c>
      <c r="C1119" s="2" t="s">
        <v>508</v>
      </c>
      <c r="D1119" s="2" t="s">
        <v>508</v>
      </c>
      <c r="E1119" s="2" t="s">
        <v>1499</v>
      </c>
      <c r="F1119" s="2" t="s">
        <v>44</v>
      </c>
      <c r="H1119" s="22">
        <v>2</v>
      </c>
      <c r="I1119" s="2">
        <v>2</v>
      </c>
      <c r="K1119" s="2">
        <v>50</v>
      </c>
      <c r="L1119" s="11">
        <v>42584</v>
      </c>
      <c r="M1119" s="2">
        <v>2016</v>
      </c>
      <c r="N1119" s="2" t="s">
        <v>517</v>
      </c>
      <c r="O1119" s="2" t="s">
        <v>136</v>
      </c>
      <c r="P1119" s="11">
        <v>42650</v>
      </c>
      <c r="Q1119" s="9">
        <v>5</v>
      </c>
      <c r="S1119" s="22" t="s">
        <v>516</v>
      </c>
      <c r="T1119" s="4" t="s">
        <v>516</v>
      </c>
      <c r="U1119" s="4" t="s">
        <v>516</v>
      </c>
      <c r="V1119" s="4" t="s">
        <v>516</v>
      </c>
      <c r="W1119" s="2">
        <v>10</v>
      </c>
      <c r="X1119" s="2" t="s">
        <v>285</v>
      </c>
      <c r="Y1119" s="6" t="str">
        <f>VLOOKUP(X1119,Spp!A:B,2,FALSE)</f>
        <v>Haemulon steindachneri</v>
      </c>
      <c r="Z1119" s="7">
        <f t="shared" si="119"/>
        <v>40</v>
      </c>
      <c r="AB1119" s="2">
        <v>40</v>
      </c>
      <c r="AU1119" s="2">
        <f>VLOOKUP(Y1119,Spp!B:C,2,FALSE)</f>
        <v>9.7999999999999997E-3</v>
      </c>
      <c r="AV1119" s="2">
        <f>VLOOKUP(Y1119,Spp!B:D,3,FALSE)</f>
        <v>3.1240000000000001</v>
      </c>
      <c r="AW1119" s="2">
        <f t="shared" si="120"/>
        <v>212.31342378676661</v>
      </c>
      <c r="AX1119" s="2">
        <f t="shared" si="121"/>
        <v>4.2462684757353317</v>
      </c>
      <c r="AY1119" s="2">
        <f t="shared" si="122"/>
        <v>42.462684757353315</v>
      </c>
      <c r="AZ1119" s="2">
        <f t="shared" si="123"/>
        <v>4.2462684757353313E-2</v>
      </c>
      <c r="BA1119" s="2">
        <f t="shared" si="124"/>
        <v>4</v>
      </c>
      <c r="BB1119" s="2">
        <f t="shared" si="125"/>
        <v>0.8</v>
      </c>
      <c r="BC1119" s="2">
        <f>VLOOKUP(Y1119,Spp!B:H,7,FALSE)</f>
        <v>3.5</v>
      </c>
      <c r="BD1119" s="5" t="str">
        <f>VLOOKUP(Y1119,GFQuimbayo!B:C,2,FALSE)</f>
        <v>IN</v>
      </c>
      <c r="BE1119" s="5" t="str">
        <f>VLOOKUP(BD1119,GFQuimbayo!E:F,2,FALSE)</f>
        <v>Invertebrivores</v>
      </c>
      <c r="BF1119" s="2" t="str">
        <f>VLOOKUP(Y1119,Spp!B:L,11,FALSE)</f>
        <v>LC</v>
      </c>
    </row>
    <row r="1120" spans="1:58">
      <c r="A1120" s="2" t="s">
        <v>242</v>
      </c>
      <c r="B1120" s="2" t="s">
        <v>41</v>
      </c>
      <c r="C1120" s="2" t="s">
        <v>508</v>
      </c>
      <c r="D1120" s="2" t="s">
        <v>508</v>
      </c>
      <c r="E1120" s="2" t="s">
        <v>1499</v>
      </c>
      <c r="F1120" s="2" t="s">
        <v>44</v>
      </c>
      <c r="H1120" s="22">
        <v>2</v>
      </c>
      <c r="I1120" s="2">
        <v>2</v>
      </c>
      <c r="K1120" s="2">
        <v>50</v>
      </c>
      <c r="L1120" s="11">
        <v>42584</v>
      </c>
      <c r="M1120" s="2">
        <v>2016</v>
      </c>
      <c r="N1120" s="2" t="s">
        <v>517</v>
      </c>
      <c r="O1120" s="2" t="s">
        <v>136</v>
      </c>
      <c r="P1120" s="11">
        <v>42650</v>
      </c>
      <c r="Q1120" s="9">
        <v>5</v>
      </c>
      <c r="S1120" s="22" t="s">
        <v>516</v>
      </c>
      <c r="T1120" s="4" t="s">
        <v>516</v>
      </c>
      <c r="U1120" s="4" t="s">
        <v>516</v>
      </c>
      <c r="V1120" s="4" t="s">
        <v>516</v>
      </c>
      <c r="W1120" s="2">
        <v>10</v>
      </c>
      <c r="X1120" s="2" t="s">
        <v>296</v>
      </c>
      <c r="Y1120" s="6" t="str">
        <f>VLOOKUP(X1120,Spp!A:B,2,FALSE)</f>
        <v>Halichoeres notospilus</v>
      </c>
      <c r="Z1120" s="7">
        <f t="shared" si="119"/>
        <v>4</v>
      </c>
      <c r="AC1120" s="2">
        <v>4</v>
      </c>
      <c r="AU1120" s="2">
        <f>VLOOKUP(Y1120,Spp!B:C,2,FALSE)</f>
        <v>1.26E-2</v>
      </c>
      <c r="AV1120" s="2">
        <f>VLOOKUP(Y1120,Spp!B:D,3,FALSE)</f>
        <v>3.0672999999999999</v>
      </c>
      <c r="AW1120" s="2">
        <f t="shared" si="120"/>
        <v>116.67629217648209</v>
      </c>
      <c r="AX1120" s="2">
        <f t="shared" si="121"/>
        <v>2.333525843529642</v>
      </c>
      <c r="AY1120" s="2">
        <f t="shared" si="122"/>
        <v>23.335258435296421</v>
      </c>
      <c r="AZ1120" s="2">
        <f t="shared" si="123"/>
        <v>2.3335258435296422E-2</v>
      </c>
      <c r="BA1120" s="2">
        <f t="shared" si="124"/>
        <v>0.4</v>
      </c>
      <c r="BB1120" s="2">
        <f t="shared" si="125"/>
        <v>0.08</v>
      </c>
      <c r="BC1120" s="2">
        <f>VLOOKUP(Y1120,Spp!B:H,7,FALSE)</f>
        <v>3.5</v>
      </c>
      <c r="BD1120" s="5" t="str">
        <f>VLOOKUP(Y1120,GFQuimbayo!B:C,2,FALSE)</f>
        <v>IN</v>
      </c>
      <c r="BE1120" s="5" t="str">
        <f>VLOOKUP(BD1120,GFQuimbayo!E:F,2,FALSE)</f>
        <v>Invertebrivores</v>
      </c>
      <c r="BF1120" s="2" t="str">
        <f>VLOOKUP(Y1120,Spp!B:L,11,FALSE)</f>
        <v>LC</v>
      </c>
    </row>
    <row r="1121" spans="1:58">
      <c r="A1121" s="2" t="s">
        <v>242</v>
      </c>
      <c r="B1121" s="2" t="s">
        <v>41</v>
      </c>
      <c r="C1121" s="2" t="s">
        <v>508</v>
      </c>
      <c r="D1121" s="2" t="s">
        <v>508</v>
      </c>
      <c r="E1121" s="2" t="s">
        <v>1499</v>
      </c>
      <c r="F1121" s="2" t="s">
        <v>44</v>
      </c>
      <c r="H1121" s="22">
        <v>2</v>
      </c>
      <c r="I1121" s="2">
        <v>2</v>
      </c>
      <c r="K1121" s="2">
        <v>50</v>
      </c>
      <c r="L1121" s="11">
        <v>42584</v>
      </c>
      <c r="M1121" s="2">
        <v>2016</v>
      </c>
      <c r="N1121" s="2" t="s">
        <v>517</v>
      </c>
      <c r="O1121" s="2" t="s">
        <v>136</v>
      </c>
      <c r="P1121" s="11">
        <v>42650</v>
      </c>
      <c r="Q1121" s="9">
        <v>5</v>
      </c>
      <c r="S1121" s="22" t="s">
        <v>516</v>
      </c>
      <c r="T1121" s="4" t="s">
        <v>516</v>
      </c>
      <c r="U1121" s="4" t="s">
        <v>516</v>
      </c>
      <c r="V1121" s="4" t="s">
        <v>516</v>
      </c>
      <c r="W1121" s="2">
        <v>10</v>
      </c>
      <c r="X1121" s="2" t="s">
        <v>269</v>
      </c>
      <c r="Y1121" s="6" t="str">
        <f>VLOOKUP(X1121,Spp!A:B,2,FALSE)</f>
        <v>Cirrhitus rivulatus</v>
      </c>
      <c r="Z1121" s="7">
        <f t="shared" si="119"/>
        <v>2</v>
      </c>
      <c r="AD1121" s="2">
        <v>2</v>
      </c>
      <c r="AU1121" s="2">
        <f>VLOOKUP(Y1121,Spp!B:C,2,FALSE)</f>
        <v>2.76E-2</v>
      </c>
      <c r="AV1121" s="2">
        <f>VLOOKUP(Y1121,Spp!B:D,3,FALSE)</f>
        <v>3</v>
      </c>
      <c r="AW1121" s="2">
        <f t="shared" si="120"/>
        <v>295.83749999999998</v>
      </c>
      <c r="AX1121" s="2">
        <f t="shared" si="121"/>
        <v>5.9167499999999995</v>
      </c>
      <c r="AY1121" s="2">
        <f t="shared" si="122"/>
        <v>59.167499999999997</v>
      </c>
      <c r="AZ1121" s="2">
        <f t="shared" si="123"/>
        <v>5.9167499999999998E-2</v>
      </c>
      <c r="BA1121" s="2">
        <f t="shared" si="124"/>
        <v>0.2</v>
      </c>
      <c r="BB1121" s="2">
        <f t="shared" si="125"/>
        <v>0.04</v>
      </c>
      <c r="BC1121" s="2">
        <f>VLOOKUP(Y1121,Spp!B:H,7,FALSE)</f>
        <v>4</v>
      </c>
      <c r="BD1121" s="5" t="str">
        <f>VLOOKUP(Y1121,GFQuimbayo!B:C,2,FALSE)</f>
        <v>IN</v>
      </c>
      <c r="BE1121" s="5" t="str">
        <f>VLOOKUP(BD1121,GFQuimbayo!E:F,2,FALSE)</f>
        <v>Invertebrivores</v>
      </c>
      <c r="BF1121" s="2" t="str">
        <f>VLOOKUP(Y1121,Spp!B:L,11,FALSE)</f>
        <v>LC</v>
      </c>
    </row>
    <row r="1122" spans="1:58">
      <c r="A1122" s="2" t="s">
        <v>242</v>
      </c>
      <c r="B1122" s="2" t="s">
        <v>41</v>
      </c>
      <c r="C1122" s="2" t="s">
        <v>508</v>
      </c>
      <c r="D1122" s="2" t="s">
        <v>508</v>
      </c>
      <c r="E1122" s="2" t="s">
        <v>1499</v>
      </c>
      <c r="F1122" s="2" t="s">
        <v>44</v>
      </c>
      <c r="H1122" s="22">
        <v>2</v>
      </c>
      <c r="I1122" s="2">
        <v>2</v>
      </c>
      <c r="K1122" s="2">
        <v>50</v>
      </c>
      <c r="L1122" s="11">
        <v>42584</v>
      </c>
      <c r="M1122" s="2">
        <v>2016</v>
      </c>
      <c r="N1122" s="2" t="s">
        <v>517</v>
      </c>
      <c r="O1122" s="2" t="s">
        <v>136</v>
      </c>
      <c r="P1122" s="11">
        <v>42650</v>
      </c>
      <c r="Q1122" s="9">
        <v>5</v>
      </c>
      <c r="S1122" s="22" t="s">
        <v>516</v>
      </c>
      <c r="T1122" s="4" t="s">
        <v>516</v>
      </c>
      <c r="U1122" s="4" t="s">
        <v>516</v>
      </c>
      <c r="V1122" s="4" t="s">
        <v>516</v>
      </c>
      <c r="W1122" s="2">
        <v>10</v>
      </c>
      <c r="X1122" s="2" t="s">
        <v>109</v>
      </c>
      <c r="Y1122" s="6" t="str">
        <f>VLOOKUP(X1122,Spp!A:B,2,FALSE)</f>
        <v>Chromis atrilobata</v>
      </c>
      <c r="Z1122" s="7">
        <f t="shared" si="119"/>
        <v>70</v>
      </c>
      <c r="AA1122" s="2">
        <v>70</v>
      </c>
      <c r="AU1122" s="2">
        <f>VLOOKUP(Y1122,Spp!B:C,2,FALSE)</f>
        <v>5.2300000000000003E-3</v>
      </c>
      <c r="AV1122" s="2">
        <f>VLOOKUP(Y1122,Spp!B:D,3,FALSE)</f>
        <v>3.41655</v>
      </c>
      <c r="AW1122" s="2">
        <f t="shared" si="120"/>
        <v>8.378796941564481</v>
      </c>
      <c r="AX1122" s="2">
        <f t="shared" si="121"/>
        <v>0.16757593883128963</v>
      </c>
      <c r="AY1122" s="2">
        <f t="shared" si="122"/>
        <v>1.6757593883128963</v>
      </c>
      <c r="AZ1122" s="2">
        <f t="shared" si="123"/>
        <v>1.6757593883128964E-3</v>
      </c>
      <c r="BA1122" s="2">
        <f t="shared" si="124"/>
        <v>7</v>
      </c>
      <c r="BB1122" s="2">
        <f t="shared" si="125"/>
        <v>1.4</v>
      </c>
      <c r="BC1122" s="2">
        <f>VLOOKUP(Y1122,Spp!B:H,7,FALSE)</f>
        <v>3.4</v>
      </c>
      <c r="BD1122" s="5" t="str">
        <f>VLOOKUP(Y1122,GFQuimbayo!B:C,2,FALSE)</f>
        <v>PK</v>
      </c>
      <c r="BE1122" s="5" t="str">
        <f>VLOOKUP(BD1122,GFQuimbayo!E:F,2,FALSE)</f>
        <v>Planktivores</v>
      </c>
      <c r="BF1122" s="2" t="str">
        <f>VLOOKUP(Y1122,Spp!B:L,11,FALSE)</f>
        <v>LC</v>
      </c>
    </row>
    <row r="1123" spans="1:58">
      <c r="A1123" s="2" t="s">
        <v>242</v>
      </c>
      <c r="B1123" s="2" t="s">
        <v>41</v>
      </c>
      <c r="C1123" s="2" t="s">
        <v>42</v>
      </c>
      <c r="D1123" s="2" t="s">
        <v>42</v>
      </c>
      <c r="E1123" s="2" t="s">
        <v>1483</v>
      </c>
      <c r="F1123" s="2" t="s">
        <v>246</v>
      </c>
      <c r="G1123" s="22" t="s">
        <v>1482</v>
      </c>
      <c r="H1123" s="22">
        <v>1</v>
      </c>
      <c r="I1123" s="2">
        <v>1</v>
      </c>
      <c r="K1123" s="2">
        <v>50</v>
      </c>
      <c r="L1123" s="11">
        <v>42584</v>
      </c>
      <c r="M1123" s="2">
        <v>2016</v>
      </c>
      <c r="N1123" s="2" t="s">
        <v>517</v>
      </c>
      <c r="O1123" s="2" t="s">
        <v>136</v>
      </c>
      <c r="P1123" s="11">
        <v>42650</v>
      </c>
      <c r="Q1123" s="9">
        <v>7</v>
      </c>
      <c r="S1123" s="22" t="s">
        <v>516</v>
      </c>
      <c r="T1123" s="4" t="s">
        <v>516</v>
      </c>
      <c r="U1123" s="4" t="s">
        <v>516</v>
      </c>
      <c r="V1123" s="4" t="s">
        <v>516</v>
      </c>
      <c r="W1123" s="2">
        <v>10</v>
      </c>
      <c r="X1123" s="2" t="s">
        <v>107</v>
      </c>
      <c r="Y1123" s="6" t="str">
        <f>VLOOKUP(X1123,Spp!A:B,2,FALSE)</f>
        <v>Thalassoma lucasanum</v>
      </c>
      <c r="Z1123" s="7">
        <f t="shared" si="119"/>
        <v>25</v>
      </c>
      <c r="AA1123" s="2">
        <v>15</v>
      </c>
      <c r="AB1123" s="2">
        <v>10</v>
      </c>
      <c r="AU1123" s="2">
        <f>VLOOKUP(Y1123,Spp!B:C,2,FALSE)</f>
        <v>1.261E-2</v>
      </c>
      <c r="AV1123" s="2">
        <f>VLOOKUP(Y1123,Spp!B:D,3,FALSE)</f>
        <v>2.8782999999999999</v>
      </c>
      <c r="AW1123" s="2">
        <f t="shared" si="120"/>
        <v>44.273369420095868</v>
      </c>
      <c r="AX1123" s="2">
        <f t="shared" si="121"/>
        <v>0.88546738840191741</v>
      </c>
      <c r="AY1123" s="2">
        <f t="shared" si="122"/>
        <v>8.8546738840191743</v>
      </c>
      <c r="AZ1123" s="2">
        <f t="shared" si="123"/>
        <v>8.8546738840191742E-3</v>
      </c>
      <c r="BA1123" s="2">
        <f t="shared" si="124"/>
        <v>2.5</v>
      </c>
      <c r="BB1123" s="2">
        <f t="shared" si="125"/>
        <v>0.5</v>
      </c>
      <c r="BC1123" s="2">
        <f>VLOOKUP(Y1123,Spp!B:H,7,FALSE)</f>
        <v>3.5</v>
      </c>
      <c r="BD1123" s="5" t="str">
        <f>VLOOKUP(Y1123,GFQuimbayo!B:C,2,FALSE)</f>
        <v>IN</v>
      </c>
      <c r="BE1123" s="5" t="str">
        <f>VLOOKUP(BD1123,GFQuimbayo!E:F,2,FALSE)</f>
        <v>Invertebrivores</v>
      </c>
      <c r="BF1123" s="2" t="str">
        <f>VLOOKUP(Y1123,Spp!B:L,11,FALSE)</f>
        <v>LC</v>
      </c>
    </row>
    <row r="1124" spans="1:58">
      <c r="A1124" s="2" t="s">
        <v>242</v>
      </c>
      <c r="B1124" s="2" t="s">
        <v>41</v>
      </c>
      <c r="C1124" s="2" t="s">
        <v>42</v>
      </c>
      <c r="D1124" s="2" t="s">
        <v>42</v>
      </c>
      <c r="E1124" s="2" t="s">
        <v>1483</v>
      </c>
      <c r="F1124" s="2" t="s">
        <v>246</v>
      </c>
      <c r="G1124" s="22" t="s">
        <v>1482</v>
      </c>
      <c r="H1124" s="22">
        <v>1</v>
      </c>
      <c r="I1124" s="2">
        <v>1</v>
      </c>
      <c r="K1124" s="2">
        <v>50</v>
      </c>
      <c r="L1124" s="11">
        <v>42584</v>
      </c>
      <c r="M1124" s="2">
        <v>2016</v>
      </c>
      <c r="N1124" s="2" t="s">
        <v>517</v>
      </c>
      <c r="O1124" s="2" t="s">
        <v>136</v>
      </c>
      <c r="P1124" s="11">
        <v>42650</v>
      </c>
      <c r="Q1124" s="9">
        <v>7</v>
      </c>
      <c r="S1124" s="22" t="s">
        <v>516</v>
      </c>
      <c r="T1124" s="4" t="s">
        <v>516</v>
      </c>
      <c r="U1124" s="4" t="s">
        <v>516</v>
      </c>
      <c r="V1124" s="4" t="s">
        <v>516</v>
      </c>
      <c r="W1124" s="2">
        <v>10</v>
      </c>
      <c r="X1124" s="2" t="s">
        <v>72</v>
      </c>
      <c r="Y1124" s="6" t="str">
        <f>VLOOKUP(X1124,Spp!A:B,2,FALSE)</f>
        <v>Scarus ghobban</v>
      </c>
      <c r="Z1124" s="7">
        <f t="shared" si="119"/>
        <v>7</v>
      </c>
      <c r="AA1124" s="2">
        <v>3</v>
      </c>
      <c r="AC1124" s="2">
        <v>4</v>
      </c>
      <c r="AU1124" s="2">
        <f>VLOOKUP(Y1124,Spp!B:C,2,FALSE)</f>
        <v>2.3300000000000001E-2</v>
      </c>
      <c r="AV1124" s="2">
        <f>VLOOKUP(Y1124,Spp!B:D,3,FALSE)</f>
        <v>2.919</v>
      </c>
      <c r="AW1124" s="2">
        <f t="shared" si="120"/>
        <v>149.36702927640499</v>
      </c>
      <c r="AX1124" s="2">
        <f t="shared" si="121"/>
        <v>2.9873405855280999</v>
      </c>
      <c r="AY1124" s="2">
        <f t="shared" si="122"/>
        <v>29.873405855281</v>
      </c>
      <c r="AZ1124" s="2">
        <f t="shared" si="123"/>
        <v>2.9873405855281001E-2</v>
      </c>
      <c r="BA1124" s="2">
        <f t="shared" si="124"/>
        <v>0.7</v>
      </c>
      <c r="BB1124" s="2">
        <f t="shared" si="125"/>
        <v>0.14000000000000001</v>
      </c>
      <c r="BC1124" s="2">
        <f>VLOOKUP(Y1124,Spp!B:H,7,FALSE)</f>
        <v>2</v>
      </c>
      <c r="BD1124" s="5" t="str">
        <f>VLOOKUP(Y1124,GFQuimbayo!B:C,2,FALSE)</f>
        <v>HM</v>
      </c>
      <c r="BE1124" s="5" t="str">
        <f>VLOOKUP(BD1124,GFQuimbayo!E:F,2,FALSE)</f>
        <v>Macroalgae feeders</v>
      </c>
      <c r="BF1124" s="2" t="str">
        <f>VLOOKUP(Y1124,Spp!B:L,11,FALSE)</f>
        <v>LC</v>
      </c>
    </row>
    <row r="1125" spans="1:58">
      <c r="A1125" s="2" t="s">
        <v>242</v>
      </c>
      <c r="B1125" s="2" t="s">
        <v>41</v>
      </c>
      <c r="C1125" s="2" t="s">
        <v>42</v>
      </c>
      <c r="D1125" s="2" t="s">
        <v>42</v>
      </c>
      <c r="E1125" s="2" t="s">
        <v>1483</v>
      </c>
      <c r="F1125" s="2" t="s">
        <v>246</v>
      </c>
      <c r="G1125" s="22" t="s">
        <v>1482</v>
      </c>
      <c r="H1125" s="22">
        <v>1</v>
      </c>
      <c r="I1125" s="2">
        <v>1</v>
      </c>
      <c r="K1125" s="2">
        <v>50</v>
      </c>
      <c r="L1125" s="11">
        <v>42584</v>
      </c>
      <c r="M1125" s="2">
        <v>2016</v>
      </c>
      <c r="N1125" s="2" t="s">
        <v>517</v>
      </c>
      <c r="O1125" s="2" t="s">
        <v>136</v>
      </c>
      <c r="P1125" s="11">
        <v>42650</v>
      </c>
      <c r="Q1125" s="9">
        <v>7</v>
      </c>
      <c r="S1125" s="22" t="s">
        <v>516</v>
      </c>
      <c r="T1125" s="4" t="s">
        <v>516</v>
      </c>
      <c r="U1125" s="4" t="s">
        <v>516</v>
      </c>
      <c r="V1125" s="4" t="s">
        <v>516</v>
      </c>
      <c r="W1125" s="2">
        <v>10</v>
      </c>
      <c r="X1125" s="2" t="s">
        <v>256</v>
      </c>
      <c r="Y1125" s="6" t="str">
        <f>VLOOKUP(X1125,Spp!A:B,2,FALSE)</f>
        <v>Fistularia commersonii</v>
      </c>
      <c r="Z1125" s="7">
        <f t="shared" si="119"/>
        <v>1</v>
      </c>
      <c r="AF1125" s="2">
        <v>1</v>
      </c>
      <c r="AU1125" s="2">
        <f>VLOOKUP(Y1125,Spp!B:C,2,FALSE)</f>
        <v>5.9999999999999995E-4</v>
      </c>
      <c r="AV1125" s="2">
        <f>VLOOKUP(Y1125,Spp!B:D,3,FALSE)</f>
        <v>3</v>
      </c>
      <c r="AW1125" s="2">
        <f t="shared" si="120"/>
        <v>25.724999999999998</v>
      </c>
      <c r="AX1125" s="2">
        <f t="shared" si="121"/>
        <v>0.51449999999999996</v>
      </c>
      <c r="AY1125" s="2">
        <f t="shared" si="122"/>
        <v>5.1449999999999996</v>
      </c>
      <c r="AZ1125" s="2">
        <f t="shared" si="123"/>
        <v>5.1449999999999994E-3</v>
      </c>
      <c r="BA1125" s="2">
        <f t="shared" si="124"/>
        <v>0.1</v>
      </c>
      <c r="BB1125" s="2">
        <f t="shared" si="125"/>
        <v>0.02</v>
      </c>
      <c r="BC1125" s="2">
        <f>VLOOKUP(Y1125,Spp!B:H,7,FALSE)</f>
        <v>4.3</v>
      </c>
      <c r="BD1125" s="5" t="str">
        <f>VLOOKUP(Y1125,GFQuimbayo!B:C,2,FALSE)</f>
        <v>PS</v>
      </c>
      <c r="BE1125" s="5" t="str">
        <f>VLOOKUP(BD1125,GFQuimbayo!E:F,2,FALSE)</f>
        <v>Piscivores</v>
      </c>
      <c r="BF1125" s="2" t="str">
        <f>VLOOKUP(Y1125,Spp!B:L,11,FALSE)</f>
        <v>NE</v>
      </c>
    </row>
    <row r="1126" spans="1:58">
      <c r="A1126" s="2" t="s">
        <v>242</v>
      </c>
      <c r="B1126" s="2" t="s">
        <v>41</v>
      </c>
      <c r="C1126" s="2" t="s">
        <v>42</v>
      </c>
      <c r="D1126" s="2" t="s">
        <v>42</v>
      </c>
      <c r="E1126" s="2" t="s">
        <v>1483</v>
      </c>
      <c r="F1126" s="2" t="s">
        <v>246</v>
      </c>
      <c r="G1126" s="22" t="s">
        <v>1482</v>
      </c>
      <c r="H1126" s="22">
        <v>1</v>
      </c>
      <c r="I1126" s="2">
        <v>1</v>
      </c>
      <c r="K1126" s="2">
        <v>50</v>
      </c>
      <c r="L1126" s="11">
        <v>42584</v>
      </c>
      <c r="M1126" s="2">
        <v>2016</v>
      </c>
      <c r="N1126" s="2" t="s">
        <v>517</v>
      </c>
      <c r="O1126" s="2" t="s">
        <v>136</v>
      </c>
      <c r="P1126" s="11">
        <v>42650</v>
      </c>
      <c r="Q1126" s="9">
        <v>7</v>
      </c>
      <c r="S1126" s="22" t="s">
        <v>516</v>
      </c>
      <c r="T1126" s="4" t="s">
        <v>516</v>
      </c>
      <c r="U1126" s="4" t="s">
        <v>516</v>
      </c>
      <c r="V1126" s="4" t="s">
        <v>516</v>
      </c>
      <c r="W1126" s="2">
        <v>10</v>
      </c>
      <c r="X1126" s="2" t="s">
        <v>45</v>
      </c>
      <c r="Y1126" s="6" t="str">
        <f>VLOOKUP(X1126,Spp!A:B,2,FALSE)</f>
        <v>Canthigaster punctatissima</v>
      </c>
      <c r="Z1126" s="7">
        <f t="shared" si="119"/>
        <v>4</v>
      </c>
      <c r="AA1126" s="2">
        <v>4</v>
      </c>
      <c r="AU1126" s="2">
        <f>VLOOKUP(Y1126,Spp!B:C,2,FALSE)</f>
        <v>1.9699999999999999E-2</v>
      </c>
      <c r="AV1126" s="2">
        <f>VLOOKUP(Y1126,Spp!B:D,3,FALSE)</f>
        <v>2.9174000000000002</v>
      </c>
      <c r="AW1126" s="2">
        <f t="shared" si="120"/>
        <v>1.1415012694213549</v>
      </c>
      <c r="AX1126" s="2">
        <f t="shared" si="121"/>
        <v>2.2830025388427096E-2</v>
      </c>
      <c r="AY1126" s="2">
        <f t="shared" si="122"/>
        <v>0.22830025388427097</v>
      </c>
      <c r="AZ1126" s="2">
        <f t="shared" si="123"/>
        <v>2.2830025388427097E-4</v>
      </c>
      <c r="BA1126" s="2">
        <f t="shared" si="124"/>
        <v>0.4</v>
      </c>
      <c r="BB1126" s="2">
        <f t="shared" si="125"/>
        <v>0.08</v>
      </c>
      <c r="BC1126" s="2">
        <f>VLOOKUP(Y1126,Spp!B:H,7,FALSE)</f>
        <v>3</v>
      </c>
      <c r="BD1126" s="5" t="str">
        <f>VLOOKUP(Y1126,GFQuimbayo!B:C,2,FALSE)</f>
        <v>IN</v>
      </c>
      <c r="BE1126" s="5" t="str">
        <f>VLOOKUP(BD1126,GFQuimbayo!E:F,2,FALSE)</f>
        <v>Invertebrivores</v>
      </c>
      <c r="BF1126" s="2" t="str">
        <f>VLOOKUP(Y1126,Spp!B:L,11,FALSE)</f>
        <v>LC</v>
      </c>
    </row>
    <row r="1127" spans="1:58">
      <c r="A1127" s="2" t="s">
        <v>242</v>
      </c>
      <c r="B1127" s="2" t="s">
        <v>41</v>
      </c>
      <c r="C1127" s="2" t="s">
        <v>42</v>
      </c>
      <c r="D1127" s="2" t="s">
        <v>42</v>
      </c>
      <c r="E1127" s="2" t="s">
        <v>1483</v>
      </c>
      <c r="F1127" s="2" t="s">
        <v>246</v>
      </c>
      <c r="G1127" s="22" t="s">
        <v>1482</v>
      </c>
      <c r="H1127" s="22">
        <v>1</v>
      </c>
      <c r="I1127" s="2">
        <v>1</v>
      </c>
      <c r="K1127" s="2">
        <v>50</v>
      </c>
      <c r="L1127" s="11">
        <v>42584</v>
      </c>
      <c r="M1127" s="2">
        <v>2016</v>
      </c>
      <c r="N1127" s="2" t="s">
        <v>517</v>
      </c>
      <c r="O1127" s="2" t="s">
        <v>136</v>
      </c>
      <c r="P1127" s="11">
        <v>42650</v>
      </c>
      <c r="Q1127" s="9">
        <v>7</v>
      </c>
      <c r="S1127" s="22" t="s">
        <v>516</v>
      </c>
      <c r="T1127" s="4" t="s">
        <v>516</v>
      </c>
      <c r="U1127" s="4" t="s">
        <v>516</v>
      </c>
      <c r="V1127" s="4" t="s">
        <v>516</v>
      </c>
      <c r="W1127" s="2">
        <v>10</v>
      </c>
      <c r="X1127" s="2" t="s">
        <v>87</v>
      </c>
      <c r="Y1127" s="6" t="str">
        <f>VLOOKUP(X1127,Spp!A:B,2,FALSE)</f>
        <v>Stegastes acapulcoensis</v>
      </c>
      <c r="Z1127" s="7">
        <f t="shared" si="119"/>
        <v>7</v>
      </c>
      <c r="AB1127" s="2">
        <v>7</v>
      </c>
      <c r="AU1127" s="2">
        <f>VLOOKUP(Y1127,Spp!B:C,2,FALSE)</f>
        <v>3.49E-2</v>
      </c>
      <c r="AV1127" s="2">
        <f>VLOOKUP(Y1127,Spp!B:D,3,FALSE)</f>
        <v>2.9108999999999998</v>
      </c>
      <c r="AW1127" s="2">
        <f t="shared" si="120"/>
        <v>86.126995749880962</v>
      </c>
      <c r="AX1127" s="2">
        <f t="shared" si="121"/>
        <v>1.7225399149976193</v>
      </c>
      <c r="AY1127" s="2">
        <f t="shared" si="122"/>
        <v>17.225399149976191</v>
      </c>
      <c r="AZ1127" s="2">
        <f t="shared" si="123"/>
        <v>1.722539914997619E-2</v>
      </c>
      <c r="BA1127" s="2">
        <f t="shared" si="124"/>
        <v>0.7</v>
      </c>
      <c r="BB1127" s="2">
        <f t="shared" si="125"/>
        <v>0.14000000000000001</v>
      </c>
      <c r="BC1127" s="2">
        <f>VLOOKUP(Y1127,Spp!B:H,7,FALSE)</f>
        <v>2</v>
      </c>
      <c r="BD1127" s="5" t="str">
        <f>VLOOKUP(Y1127,GFQuimbayo!B:C,2,FALSE)</f>
        <v>HD</v>
      </c>
      <c r="BE1127" s="5" t="str">
        <f>VLOOKUP(BD1127,GFQuimbayo!E:F,2,FALSE)</f>
        <v>Detritivores</v>
      </c>
      <c r="BF1127" s="2" t="str">
        <f>VLOOKUP(Y1127,Spp!B:L,11,FALSE)</f>
        <v>LC</v>
      </c>
    </row>
    <row r="1128" spans="1:58">
      <c r="A1128" s="2" t="s">
        <v>242</v>
      </c>
      <c r="B1128" s="2" t="s">
        <v>41</v>
      </c>
      <c r="C1128" s="2" t="s">
        <v>42</v>
      </c>
      <c r="D1128" s="2" t="s">
        <v>42</v>
      </c>
      <c r="E1128" s="2" t="s">
        <v>1483</v>
      </c>
      <c r="F1128" s="2" t="s">
        <v>246</v>
      </c>
      <c r="G1128" s="22" t="s">
        <v>1482</v>
      </c>
      <c r="H1128" s="22">
        <v>1</v>
      </c>
      <c r="I1128" s="2">
        <v>1</v>
      </c>
      <c r="K1128" s="2">
        <v>50</v>
      </c>
      <c r="L1128" s="11">
        <v>42584</v>
      </c>
      <c r="M1128" s="2">
        <v>2016</v>
      </c>
      <c r="N1128" s="2" t="s">
        <v>517</v>
      </c>
      <c r="O1128" s="2" t="s">
        <v>136</v>
      </c>
      <c r="P1128" s="11">
        <v>42650</v>
      </c>
      <c r="Q1128" s="9">
        <v>7</v>
      </c>
      <c r="S1128" s="22" t="s">
        <v>516</v>
      </c>
      <c r="T1128" s="4" t="s">
        <v>516</v>
      </c>
      <c r="U1128" s="4" t="s">
        <v>516</v>
      </c>
      <c r="V1128" s="4" t="s">
        <v>516</v>
      </c>
      <c r="W1128" s="2">
        <v>10</v>
      </c>
      <c r="X1128" s="2" t="s">
        <v>80</v>
      </c>
      <c r="Y1128" s="6" t="str">
        <f>VLOOKUP(X1128,Spp!A:B,2,FALSE)</f>
        <v>Sufflamen verres</v>
      </c>
      <c r="Z1128" s="7">
        <f t="shared" si="119"/>
        <v>2</v>
      </c>
      <c r="AA1128" s="2">
        <v>2</v>
      </c>
      <c r="AU1128" s="2">
        <f>VLOOKUP(Y1128,Spp!B:C,2,FALSE)</f>
        <v>2.4899999999999999E-2</v>
      </c>
      <c r="AV1128" s="2">
        <f>VLOOKUP(Y1128,Spp!B:D,3,FALSE)</f>
        <v>3.0129999999999999</v>
      </c>
      <c r="AW1128" s="2">
        <f t="shared" si="120"/>
        <v>0.78744927755184568</v>
      </c>
      <c r="AX1128" s="2">
        <f t="shared" si="121"/>
        <v>1.5748985551036914E-2</v>
      </c>
      <c r="AY1128" s="2">
        <f t="shared" si="122"/>
        <v>0.15748985551036915</v>
      </c>
      <c r="AZ1128" s="2">
        <f t="shared" si="123"/>
        <v>1.5748985551036914E-4</v>
      </c>
      <c r="BA1128" s="2">
        <f t="shared" si="124"/>
        <v>0.2</v>
      </c>
      <c r="BB1128" s="2">
        <f t="shared" si="125"/>
        <v>0.04</v>
      </c>
      <c r="BC1128" s="2">
        <f>VLOOKUP(Y1128,Spp!B:H,7,FALSE)</f>
        <v>3.3</v>
      </c>
      <c r="BD1128" s="5" t="str">
        <f>VLOOKUP(Y1128,GFQuimbayo!B:C,2,FALSE)</f>
        <v>IN</v>
      </c>
      <c r="BE1128" s="5" t="str">
        <f>VLOOKUP(BD1128,GFQuimbayo!E:F,2,FALSE)</f>
        <v>Invertebrivores</v>
      </c>
      <c r="BF1128" s="2" t="str">
        <f>VLOOKUP(Y1128,Spp!B:L,11,FALSE)</f>
        <v>LC</v>
      </c>
    </row>
    <row r="1129" spans="1:58">
      <c r="A1129" s="2" t="s">
        <v>242</v>
      </c>
      <c r="B1129" s="2" t="s">
        <v>41</v>
      </c>
      <c r="C1129" s="2" t="s">
        <v>42</v>
      </c>
      <c r="D1129" s="2" t="s">
        <v>42</v>
      </c>
      <c r="E1129" s="2" t="s">
        <v>1483</v>
      </c>
      <c r="F1129" s="2" t="s">
        <v>246</v>
      </c>
      <c r="G1129" s="22" t="s">
        <v>1482</v>
      </c>
      <c r="H1129" s="22">
        <v>1</v>
      </c>
      <c r="I1129" s="2">
        <v>1</v>
      </c>
      <c r="K1129" s="2">
        <v>50</v>
      </c>
      <c r="L1129" s="11">
        <v>42584</v>
      </c>
      <c r="M1129" s="2">
        <v>2016</v>
      </c>
      <c r="N1129" s="2" t="s">
        <v>517</v>
      </c>
      <c r="O1129" s="2" t="s">
        <v>136</v>
      </c>
      <c r="P1129" s="11">
        <v>42650</v>
      </c>
      <c r="Q1129" s="9">
        <v>7</v>
      </c>
      <c r="S1129" s="22" t="s">
        <v>516</v>
      </c>
      <c r="T1129" s="4" t="s">
        <v>516</v>
      </c>
      <c r="U1129" s="4" t="s">
        <v>516</v>
      </c>
      <c r="V1129" s="4" t="s">
        <v>516</v>
      </c>
      <c r="W1129" s="2">
        <v>10</v>
      </c>
      <c r="X1129" s="2" t="s">
        <v>85</v>
      </c>
      <c r="Y1129" s="6" t="str">
        <f>VLOOKUP(X1129,Spp!A:B,2,FALSE)</f>
        <v>Sargocentron suborbitalis</v>
      </c>
      <c r="Z1129" s="7">
        <f t="shared" si="119"/>
        <v>2</v>
      </c>
      <c r="AB1129" s="2">
        <v>2</v>
      </c>
      <c r="AU1129" s="2">
        <f>VLOOKUP(Y1129,Spp!B:C,2,FALSE)</f>
        <v>2.3199999999999998E-2</v>
      </c>
      <c r="AV1129" s="2">
        <f>VLOOKUP(Y1129,Spp!B:D,3,FALSE)</f>
        <v>2.9554</v>
      </c>
      <c r="AW1129" s="2">
        <f t="shared" si="120"/>
        <v>17.892624112294655</v>
      </c>
      <c r="AX1129" s="2">
        <f t="shared" si="121"/>
        <v>0.35785248224589311</v>
      </c>
      <c r="AY1129" s="2">
        <f t="shared" si="122"/>
        <v>3.578524822458931</v>
      </c>
      <c r="AZ1129" s="2">
        <f t="shared" si="123"/>
        <v>3.5785248224589308E-3</v>
      </c>
      <c r="BA1129" s="2">
        <f t="shared" si="124"/>
        <v>0.2</v>
      </c>
      <c r="BB1129" s="2">
        <f t="shared" si="125"/>
        <v>0.04</v>
      </c>
      <c r="BC1129" s="2">
        <f>VLOOKUP(Y1129,Spp!B:H,7,FALSE)</f>
        <v>3.5</v>
      </c>
      <c r="BD1129" s="5" t="str">
        <f>VLOOKUP(Y1129,GFQuimbayo!B:C,2,FALSE)</f>
        <v>IN</v>
      </c>
      <c r="BE1129" s="5" t="str">
        <f>VLOOKUP(BD1129,GFQuimbayo!E:F,2,FALSE)</f>
        <v>Invertebrivores</v>
      </c>
      <c r="BF1129" s="2" t="str">
        <f>VLOOKUP(Y1129,Spp!B:L,11,FALSE)</f>
        <v>LC</v>
      </c>
    </row>
    <row r="1130" spans="1:58">
      <c r="A1130" s="2" t="s">
        <v>242</v>
      </c>
      <c r="B1130" s="2" t="s">
        <v>41</v>
      </c>
      <c r="C1130" s="2" t="s">
        <v>42</v>
      </c>
      <c r="D1130" s="2" t="s">
        <v>42</v>
      </c>
      <c r="E1130" s="2" t="s">
        <v>1483</v>
      </c>
      <c r="F1130" s="2" t="s">
        <v>246</v>
      </c>
      <c r="G1130" s="22" t="s">
        <v>1482</v>
      </c>
      <c r="H1130" s="22">
        <v>1</v>
      </c>
      <c r="I1130" s="2">
        <v>1</v>
      </c>
      <c r="K1130" s="2">
        <v>50</v>
      </c>
      <c r="L1130" s="11">
        <v>42584</v>
      </c>
      <c r="M1130" s="2">
        <v>2016</v>
      </c>
      <c r="N1130" s="2" t="s">
        <v>517</v>
      </c>
      <c r="O1130" s="2" t="s">
        <v>136</v>
      </c>
      <c r="P1130" s="11">
        <v>42650</v>
      </c>
      <c r="Q1130" s="9">
        <v>7</v>
      </c>
      <c r="S1130" s="22" t="s">
        <v>516</v>
      </c>
      <c r="T1130" s="4" t="s">
        <v>516</v>
      </c>
      <c r="U1130" s="4" t="s">
        <v>516</v>
      </c>
      <c r="V1130" s="4" t="s">
        <v>516</v>
      </c>
      <c r="W1130" s="2">
        <v>10</v>
      </c>
      <c r="X1130" s="2" t="s">
        <v>89</v>
      </c>
      <c r="Y1130" s="6" t="str">
        <f>VLOOKUP(X1130,Spp!A:B,2,FALSE)</f>
        <v>Lutjanus argentiventris</v>
      </c>
      <c r="Z1130" s="7">
        <f t="shared" si="119"/>
        <v>1</v>
      </c>
      <c r="AC1130" s="2">
        <v>1</v>
      </c>
      <c r="AU1130" s="2">
        <f>VLOOKUP(Y1130,Spp!B:C,2,FALSE)</f>
        <v>1.7299999999999999E-2</v>
      </c>
      <c r="AV1130" s="2">
        <f>VLOOKUP(Y1130,Spp!B:D,3,FALSE)</f>
        <v>3</v>
      </c>
      <c r="AW1130" s="2">
        <f t="shared" si="120"/>
        <v>33.7890625</v>
      </c>
      <c r="AX1130" s="2">
        <f t="shared" si="121"/>
        <v>0.67578125</v>
      </c>
      <c r="AY1130" s="2">
        <f t="shared" si="122"/>
        <v>6.7578125</v>
      </c>
      <c r="AZ1130" s="2">
        <f t="shared" si="123"/>
        <v>6.7578124999999999E-3</v>
      </c>
      <c r="BA1130" s="2">
        <f t="shared" si="124"/>
        <v>0.1</v>
      </c>
      <c r="BB1130" s="2">
        <f t="shared" si="125"/>
        <v>0.02</v>
      </c>
      <c r="BC1130" s="2">
        <f>VLOOKUP(Y1130,Spp!B:H,7,FALSE)</f>
        <v>4</v>
      </c>
      <c r="BD1130" s="5" t="str">
        <f>VLOOKUP(Y1130,GFQuimbayo!B:C,2,FALSE)</f>
        <v>PS</v>
      </c>
      <c r="BE1130" s="5" t="str">
        <f>VLOOKUP(BD1130,GFQuimbayo!E:F,2,FALSE)</f>
        <v>Piscivores</v>
      </c>
      <c r="BF1130" s="2" t="str">
        <f>VLOOKUP(Y1130,Spp!B:L,11,FALSE)</f>
        <v>LC</v>
      </c>
    </row>
    <row r="1131" spans="1:58">
      <c r="A1131" s="2" t="s">
        <v>242</v>
      </c>
      <c r="B1131" s="2" t="s">
        <v>41</v>
      </c>
      <c r="C1131" s="2" t="s">
        <v>42</v>
      </c>
      <c r="D1131" s="2" t="s">
        <v>42</v>
      </c>
      <c r="E1131" s="2" t="s">
        <v>1483</v>
      </c>
      <c r="F1131" s="2" t="s">
        <v>246</v>
      </c>
      <c r="G1131" s="22" t="s">
        <v>1482</v>
      </c>
      <c r="H1131" s="22">
        <v>2</v>
      </c>
      <c r="I1131" s="2">
        <v>2</v>
      </c>
      <c r="K1131" s="2">
        <v>50</v>
      </c>
      <c r="L1131" s="11">
        <v>42584</v>
      </c>
      <c r="M1131" s="2">
        <v>2016</v>
      </c>
      <c r="N1131" s="2" t="s">
        <v>517</v>
      </c>
      <c r="O1131" s="2" t="s">
        <v>136</v>
      </c>
      <c r="P1131" s="11">
        <v>42650</v>
      </c>
      <c r="Q1131" s="9">
        <v>7</v>
      </c>
      <c r="S1131" s="22" t="s">
        <v>516</v>
      </c>
      <c r="T1131" s="4" t="s">
        <v>516</v>
      </c>
      <c r="U1131" s="4" t="s">
        <v>516</v>
      </c>
      <c r="V1131" s="4" t="s">
        <v>516</v>
      </c>
      <c r="W1131" s="2">
        <v>10</v>
      </c>
      <c r="X1131" s="2" t="s">
        <v>72</v>
      </c>
      <c r="Y1131" s="6" t="str">
        <f>VLOOKUP(X1131,Spp!A:B,2,FALSE)</f>
        <v>Scarus ghobban</v>
      </c>
      <c r="Z1131" s="7">
        <f t="shared" si="119"/>
        <v>6</v>
      </c>
      <c r="AB1131" s="2">
        <v>6</v>
      </c>
      <c r="AU1131" s="2">
        <f>VLOOKUP(Y1131,Spp!B:C,2,FALSE)</f>
        <v>2.3300000000000001E-2</v>
      </c>
      <c r="AV1131" s="2">
        <f>VLOOKUP(Y1131,Spp!B:D,3,FALSE)</f>
        <v>2.919</v>
      </c>
      <c r="AW1131" s="2">
        <f t="shared" si="120"/>
        <v>50.096916925317863</v>
      </c>
      <c r="AX1131" s="2">
        <f t="shared" si="121"/>
        <v>1.0019383385063572</v>
      </c>
      <c r="AY1131" s="2">
        <f t="shared" si="122"/>
        <v>10.019383385063572</v>
      </c>
      <c r="AZ1131" s="2">
        <f t="shared" si="123"/>
        <v>1.0019383385063571E-2</v>
      </c>
      <c r="BA1131" s="2">
        <f t="shared" si="124"/>
        <v>0.6</v>
      </c>
      <c r="BB1131" s="2">
        <f t="shared" si="125"/>
        <v>0.12</v>
      </c>
      <c r="BC1131" s="2">
        <f>VLOOKUP(Y1131,Spp!B:H,7,FALSE)</f>
        <v>2</v>
      </c>
      <c r="BD1131" s="5" t="str">
        <f>VLOOKUP(Y1131,GFQuimbayo!B:C,2,FALSE)</f>
        <v>HM</v>
      </c>
      <c r="BE1131" s="5" t="str">
        <f>VLOOKUP(BD1131,GFQuimbayo!E:F,2,FALSE)</f>
        <v>Macroalgae feeders</v>
      </c>
      <c r="BF1131" s="2" t="str">
        <f>VLOOKUP(Y1131,Spp!B:L,11,FALSE)</f>
        <v>LC</v>
      </c>
    </row>
    <row r="1132" spans="1:58">
      <c r="A1132" s="2" t="s">
        <v>242</v>
      </c>
      <c r="B1132" s="2" t="s">
        <v>41</v>
      </c>
      <c r="C1132" s="2" t="s">
        <v>42</v>
      </c>
      <c r="D1132" s="2" t="s">
        <v>42</v>
      </c>
      <c r="E1132" s="2" t="s">
        <v>1483</v>
      </c>
      <c r="F1132" s="2" t="s">
        <v>246</v>
      </c>
      <c r="G1132" s="22" t="s">
        <v>1482</v>
      </c>
      <c r="H1132" s="22">
        <v>2</v>
      </c>
      <c r="I1132" s="2">
        <v>2</v>
      </c>
      <c r="K1132" s="2">
        <v>50</v>
      </c>
      <c r="L1132" s="11">
        <v>42584</v>
      </c>
      <c r="M1132" s="2">
        <v>2016</v>
      </c>
      <c r="N1132" s="2" t="s">
        <v>517</v>
      </c>
      <c r="O1132" s="2" t="s">
        <v>136</v>
      </c>
      <c r="P1132" s="11">
        <v>42650</v>
      </c>
      <c r="Q1132" s="9">
        <v>7</v>
      </c>
      <c r="S1132" s="22" t="s">
        <v>516</v>
      </c>
      <c r="T1132" s="4" t="s">
        <v>516</v>
      </c>
      <c r="U1132" s="4" t="s">
        <v>516</v>
      </c>
      <c r="V1132" s="4" t="s">
        <v>516</v>
      </c>
      <c r="W1132" s="2">
        <v>10</v>
      </c>
      <c r="X1132" s="2" t="s">
        <v>107</v>
      </c>
      <c r="Y1132" s="6" t="str">
        <f>VLOOKUP(X1132,Spp!A:B,2,FALSE)</f>
        <v>Thalassoma lucasanum</v>
      </c>
      <c r="Z1132" s="7">
        <f t="shared" si="119"/>
        <v>25</v>
      </c>
      <c r="AA1132" s="2">
        <v>25</v>
      </c>
      <c r="AU1132" s="2">
        <f>VLOOKUP(Y1132,Spp!B:C,2,FALSE)</f>
        <v>1.261E-2</v>
      </c>
      <c r="AV1132" s="2">
        <f>VLOOKUP(Y1132,Spp!B:D,3,FALSE)</f>
        <v>2.8782999999999999</v>
      </c>
      <c r="AW1132" s="2">
        <f t="shared" si="120"/>
        <v>4.4060134869457919</v>
      </c>
      <c r="AX1132" s="2">
        <f t="shared" si="121"/>
        <v>8.8120269738915832E-2</v>
      </c>
      <c r="AY1132" s="2">
        <f t="shared" si="122"/>
        <v>0.88120269738915835</v>
      </c>
      <c r="AZ1132" s="2">
        <f t="shared" si="123"/>
        <v>8.8120269738915834E-4</v>
      </c>
      <c r="BA1132" s="2">
        <f t="shared" si="124"/>
        <v>2.5</v>
      </c>
      <c r="BB1132" s="2">
        <f t="shared" si="125"/>
        <v>0.5</v>
      </c>
      <c r="BC1132" s="2">
        <f>VLOOKUP(Y1132,Spp!B:H,7,FALSE)</f>
        <v>3.5</v>
      </c>
      <c r="BD1132" s="5" t="str">
        <f>VLOOKUP(Y1132,GFQuimbayo!B:C,2,FALSE)</f>
        <v>IN</v>
      </c>
      <c r="BE1132" s="5" t="str">
        <f>VLOOKUP(BD1132,GFQuimbayo!E:F,2,FALSE)</f>
        <v>Invertebrivores</v>
      </c>
      <c r="BF1132" s="2" t="str">
        <f>VLOOKUP(Y1132,Spp!B:L,11,FALSE)</f>
        <v>LC</v>
      </c>
    </row>
    <row r="1133" spans="1:58">
      <c r="A1133" s="2" t="s">
        <v>242</v>
      </c>
      <c r="B1133" s="2" t="s">
        <v>41</v>
      </c>
      <c r="C1133" s="2" t="s">
        <v>42</v>
      </c>
      <c r="D1133" s="2" t="s">
        <v>42</v>
      </c>
      <c r="E1133" s="2" t="s">
        <v>1483</v>
      </c>
      <c r="F1133" s="2" t="s">
        <v>246</v>
      </c>
      <c r="G1133" s="22" t="s">
        <v>1482</v>
      </c>
      <c r="H1133" s="22">
        <v>2</v>
      </c>
      <c r="I1133" s="2">
        <v>2</v>
      </c>
      <c r="K1133" s="2">
        <v>50</v>
      </c>
      <c r="L1133" s="11">
        <v>42584</v>
      </c>
      <c r="M1133" s="2">
        <v>2016</v>
      </c>
      <c r="N1133" s="2" t="s">
        <v>517</v>
      </c>
      <c r="O1133" s="2" t="s">
        <v>136</v>
      </c>
      <c r="P1133" s="11">
        <v>42650</v>
      </c>
      <c r="Q1133" s="9">
        <v>7</v>
      </c>
      <c r="S1133" s="22" t="s">
        <v>516</v>
      </c>
      <c r="T1133" s="4" t="s">
        <v>516</v>
      </c>
      <c r="U1133" s="4" t="s">
        <v>516</v>
      </c>
      <c r="V1133" s="4" t="s">
        <v>516</v>
      </c>
      <c r="W1133" s="2">
        <v>10</v>
      </c>
      <c r="X1133" s="2" t="s">
        <v>87</v>
      </c>
      <c r="Y1133" s="6" t="str">
        <f>VLOOKUP(X1133,Spp!A:B,2,FALSE)</f>
        <v>Stegastes acapulcoensis</v>
      </c>
      <c r="Z1133" s="7">
        <f t="shared" si="119"/>
        <v>4</v>
      </c>
      <c r="AB1133" s="2">
        <v>4</v>
      </c>
      <c r="AU1133" s="2">
        <f>VLOOKUP(Y1133,Spp!B:C,2,FALSE)</f>
        <v>3.49E-2</v>
      </c>
      <c r="AV1133" s="2">
        <f>VLOOKUP(Y1133,Spp!B:D,3,FALSE)</f>
        <v>2.9108999999999998</v>
      </c>
      <c r="AW1133" s="2">
        <f t="shared" si="120"/>
        <v>49.21542614278912</v>
      </c>
      <c r="AX1133" s="2">
        <f t="shared" si="121"/>
        <v>0.98430852285578241</v>
      </c>
      <c r="AY1133" s="2">
        <f t="shared" si="122"/>
        <v>9.8430852285578236</v>
      </c>
      <c r="AZ1133" s="2">
        <f t="shared" si="123"/>
        <v>9.8430852285578234E-3</v>
      </c>
      <c r="BA1133" s="2">
        <f t="shared" si="124"/>
        <v>0.4</v>
      </c>
      <c r="BB1133" s="2">
        <f t="shared" si="125"/>
        <v>0.08</v>
      </c>
      <c r="BC1133" s="2">
        <f>VLOOKUP(Y1133,Spp!B:H,7,FALSE)</f>
        <v>2</v>
      </c>
      <c r="BD1133" s="5" t="str">
        <f>VLOOKUP(Y1133,GFQuimbayo!B:C,2,FALSE)</f>
        <v>HD</v>
      </c>
      <c r="BE1133" s="5" t="str">
        <f>VLOOKUP(BD1133,GFQuimbayo!E:F,2,FALSE)</f>
        <v>Detritivores</v>
      </c>
      <c r="BF1133" s="2" t="str">
        <f>VLOOKUP(Y1133,Spp!B:L,11,FALSE)</f>
        <v>LC</v>
      </c>
    </row>
    <row r="1134" spans="1:58">
      <c r="A1134" s="2" t="s">
        <v>242</v>
      </c>
      <c r="B1134" s="2" t="s">
        <v>41</v>
      </c>
      <c r="C1134" s="2" t="s">
        <v>42</v>
      </c>
      <c r="D1134" s="2" t="s">
        <v>42</v>
      </c>
      <c r="E1134" s="2" t="s">
        <v>1483</v>
      </c>
      <c r="F1134" s="2" t="s">
        <v>246</v>
      </c>
      <c r="G1134" s="22" t="s">
        <v>1482</v>
      </c>
      <c r="H1134" s="22">
        <v>2</v>
      </c>
      <c r="I1134" s="2">
        <v>2</v>
      </c>
      <c r="K1134" s="2">
        <v>50</v>
      </c>
      <c r="L1134" s="11">
        <v>42584</v>
      </c>
      <c r="M1134" s="2">
        <v>2016</v>
      </c>
      <c r="N1134" s="2" t="s">
        <v>517</v>
      </c>
      <c r="O1134" s="2" t="s">
        <v>136</v>
      </c>
      <c r="P1134" s="11">
        <v>42650</v>
      </c>
      <c r="Q1134" s="9">
        <v>7</v>
      </c>
      <c r="S1134" s="22" t="s">
        <v>516</v>
      </c>
      <c r="T1134" s="4" t="s">
        <v>516</v>
      </c>
      <c r="U1134" s="4" t="s">
        <v>516</v>
      </c>
      <c r="V1134" s="4" t="s">
        <v>516</v>
      </c>
      <c r="W1134" s="2">
        <v>10</v>
      </c>
      <c r="X1134" s="2" t="s">
        <v>80</v>
      </c>
      <c r="Y1134" s="6" t="str">
        <f>VLOOKUP(X1134,Spp!A:B,2,FALSE)</f>
        <v>Sufflamen verres</v>
      </c>
      <c r="Z1134" s="7">
        <f t="shared" si="119"/>
        <v>11</v>
      </c>
      <c r="AA1134" s="2">
        <v>1</v>
      </c>
      <c r="AB1134" s="2">
        <v>10</v>
      </c>
      <c r="AU1134" s="2">
        <f>VLOOKUP(Y1134,Spp!B:C,2,FALSE)</f>
        <v>2.4899999999999999E-2</v>
      </c>
      <c r="AV1134" s="2">
        <f>VLOOKUP(Y1134,Spp!B:D,3,FALSE)</f>
        <v>3.0129999999999999</v>
      </c>
      <c r="AW1134" s="2">
        <f t="shared" si="120"/>
        <v>108.22852377173969</v>
      </c>
      <c r="AX1134" s="2">
        <f t="shared" si="121"/>
        <v>2.1645704754347936</v>
      </c>
      <c r="AY1134" s="2">
        <f t="shared" si="122"/>
        <v>21.645704754347936</v>
      </c>
      <c r="AZ1134" s="2">
        <f t="shared" si="123"/>
        <v>2.1645704754347937E-2</v>
      </c>
      <c r="BA1134" s="2">
        <f t="shared" si="124"/>
        <v>1.1000000000000001</v>
      </c>
      <c r="BB1134" s="2">
        <f t="shared" si="125"/>
        <v>0.22</v>
      </c>
      <c r="BC1134" s="2">
        <f>VLOOKUP(Y1134,Spp!B:H,7,FALSE)</f>
        <v>3.3</v>
      </c>
      <c r="BD1134" s="5" t="str">
        <f>VLOOKUP(Y1134,GFQuimbayo!B:C,2,FALSE)</f>
        <v>IN</v>
      </c>
      <c r="BE1134" s="5" t="str">
        <f>VLOOKUP(BD1134,GFQuimbayo!E:F,2,FALSE)</f>
        <v>Invertebrivores</v>
      </c>
      <c r="BF1134" s="2" t="str">
        <f>VLOOKUP(Y1134,Spp!B:L,11,FALSE)</f>
        <v>LC</v>
      </c>
    </row>
    <row r="1135" spans="1:58">
      <c r="A1135" s="2" t="s">
        <v>242</v>
      </c>
      <c r="B1135" s="2" t="s">
        <v>41</v>
      </c>
      <c r="C1135" s="2" t="s">
        <v>42</v>
      </c>
      <c r="D1135" s="2" t="s">
        <v>42</v>
      </c>
      <c r="E1135" s="2" t="s">
        <v>1483</v>
      </c>
      <c r="F1135" s="2" t="s">
        <v>246</v>
      </c>
      <c r="G1135" s="22" t="s">
        <v>1482</v>
      </c>
      <c r="H1135" s="22">
        <v>2</v>
      </c>
      <c r="I1135" s="2">
        <v>2</v>
      </c>
      <c r="K1135" s="2">
        <v>50</v>
      </c>
      <c r="L1135" s="11">
        <v>42584</v>
      </c>
      <c r="M1135" s="2">
        <v>2016</v>
      </c>
      <c r="N1135" s="2" t="s">
        <v>517</v>
      </c>
      <c r="O1135" s="2" t="s">
        <v>136</v>
      </c>
      <c r="P1135" s="11">
        <v>42650</v>
      </c>
      <c r="Q1135" s="9">
        <v>7</v>
      </c>
      <c r="S1135" s="22" t="s">
        <v>516</v>
      </c>
      <c r="T1135" s="4" t="s">
        <v>516</v>
      </c>
      <c r="U1135" s="4" t="s">
        <v>516</v>
      </c>
      <c r="V1135" s="4" t="s">
        <v>516</v>
      </c>
      <c r="W1135" s="2">
        <v>10</v>
      </c>
      <c r="X1135" s="2" t="s">
        <v>97</v>
      </c>
      <c r="Y1135" s="6" t="str">
        <f>VLOOKUP(X1135,Spp!A:B,2,FALSE)</f>
        <v>Plagiotremus azaleus</v>
      </c>
      <c r="Z1135" s="7">
        <f t="shared" si="119"/>
        <v>3</v>
      </c>
      <c r="AA1135" s="2">
        <v>3</v>
      </c>
      <c r="AU1135" s="2">
        <f>VLOOKUP(Y1135,Spp!B:C,2,FALSE)</f>
        <v>4.5999999999999999E-3</v>
      </c>
      <c r="AV1135" s="2">
        <f>VLOOKUP(Y1135,Spp!B:D,3,FALSE)</f>
        <v>3.1387999999999998</v>
      </c>
      <c r="AW1135" s="2">
        <f t="shared" si="120"/>
        <v>0.24486864927495272</v>
      </c>
      <c r="AX1135" s="2">
        <f t="shared" si="121"/>
        <v>4.8973729854990544E-3</v>
      </c>
      <c r="AY1135" s="2">
        <f t="shared" si="122"/>
        <v>4.8973729854990544E-2</v>
      </c>
      <c r="AZ1135" s="2">
        <f t="shared" si="123"/>
        <v>4.8973729854990545E-5</v>
      </c>
      <c r="BA1135" s="2">
        <f t="shared" si="124"/>
        <v>0.3</v>
      </c>
      <c r="BB1135" s="2">
        <f t="shared" si="125"/>
        <v>0.06</v>
      </c>
      <c r="BC1135" s="2">
        <f>VLOOKUP(Y1135,Spp!B:H,7,FALSE)</f>
        <v>4</v>
      </c>
      <c r="BD1135" s="5" t="str">
        <f>VLOOKUP(Y1135,GFQuimbayo!B:C,2,FALSE)</f>
        <v>PS</v>
      </c>
      <c r="BE1135" s="5" t="str">
        <f>VLOOKUP(BD1135,GFQuimbayo!E:F,2,FALSE)</f>
        <v>Piscivores</v>
      </c>
      <c r="BF1135" s="2" t="str">
        <f>VLOOKUP(Y1135,Spp!B:L,11,FALSE)</f>
        <v>LC</v>
      </c>
    </row>
    <row r="1136" spans="1:58">
      <c r="A1136" s="2" t="s">
        <v>242</v>
      </c>
      <c r="B1136" s="2" t="s">
        <v>41</v>
      </c>
      <c r="C1136" s="2" t="s">
        <v>42</v>
      </c>
      <c r="D1136" s="2" t="s">
        <v>42</v>
      </c>
      <c r="E1136" s="2" t="s">
        <v>1483</v>
      </c>
      <c r="F1136" s="2" t="s">
        <v>246</v>
      </c>
      <c r="G1136" s="22" t="s">
        <v>1482</v>
      </c>
      <c r="H1136" s="22">
        <v>2</v>
      </c>
      <c r="I1136" s="2">
        <v>2</v>
      </c>
      <c r="K1136" s="2">
        <v>50</v>
      </c>
      <c r="L1136" s="11">
        <v>42584</v>
      </c>
      <c r="M1136" s="2">
        <v>2016</v>
      </c>
      <c r="N1136" s="2" t="s">
        <v>517</v>
      </c>
      <c r="O1136" s="2" t="s">
        <v>136</v>
      </c>
      <c r="P1136" s="11">
        <v>42650</v>
      </c>
      <c r="Q1136" s="9">
        <v>7</v>
      </c>
      <c r="S1136" s="22" t="s">
        <v>516</v>
      </c>
      <c r="T1136" s="4" t="s">
        <v>516</v>
      </c>
      <c r="U1136" s="4" t="s">
        <v>516</v>
      </c>
      <c r="V1136" s="4" t="s">
        <v>516</v>
      </c>
      <c r="W1136" s="2">
        <v>10</v>
      </c>
      <c r="X1136" s="2" t="s">
        <v>85</v>
      </c>
      <c r="Y1136" s="6" t="str">
        <f>VLOOKUP(X1136,Spp!A:B,2,FALSE)</f>
        <v>Sargocentron suborbitalis</v>
      </c>
      <c r="Z1136" s="7">
        <f t="shared" si="119"/>
        <v>3</v>
      </c>
      <c r="AA1136" s="2">
        <v>3</v>
      </c>
      <c r="AU1136" s="2">
        <f>VLOOKUP(Y1136,Spp!B:C,2,FALSE)</f>
        <v>2.3199999999999998E-2</v>
      </c>
      <c r="AV1136" s="2">
        <f>VLOOKUP(Y1136,Spp!B:D,3,FALSE)</f>
        <v>2.9554</v>
      </c>
      <c r="AW1136" s="2">
        <f t="shared" si="120"/>
        <v>1.0439534677423576</v>
      </c>
      <c r="AX1136" s="2">
        <f t="shared" si="121"/>
        <v>2.0879069354847152E-2</v>
      </c>
      <c r="AY1136" s="2">
        <f t="shared" si="122"/>
        <v>0.20879069354847152</v>
      </c>
      <c r="AZ1136" s="2">
        <f t="shared" si="123"/>
        <v>2.0879069354847151E-4</v>
      </c>
      <c r="BA1136" s="2">
        <f t="shared" si="124"/>
        <v>0.3</v>
      </c>
      <c r="BB1136" s="2">
        <f t="shared" si="125"/>
        <v>0.06</v>
      </c>
      <c r="BC1136" s="2">
        <f>VLOOKUP(Y1136,Spp!B:H,7,FALSE)</f>
        <v>3.5</v>
      </c>
      <c r="BD1136" s="5" t="str">
        <f>VLOOKUP(Y1136,GFQuimbayo!B:C,2,FALSE)</f>
        <v>IN</v>
      </c>
      <c r="BE1136" s="5" t="str">
        <f>VLOOKUP(BD1136,GFQuimbayo!E:F,2,FALSE)</f>
        <v>Invertebrivores</v>
      </c>
      <c r="BF1136" s="2" t="str">
        <f>VLOOKUP(Y1136,Spp!B:L,11,FALSE)</f>
        <v>LC</v>
      </c>
    </row>
    <row r="1137" spans="1:58">
      <c r="A1137" s="2" t="s">
        <v>242</v>
      </c>
      <c r="B1137" s="2" t="s">
        <v>41</v>
      </c>
      <c r="C1137" s="2" t="s">
        <v>42</v>
      </c>
      <c r="D1137" s="2" t="s">
        <v>42</v>
      </c>
      <c r="E1137" s="2" t="s">
        <v>1483</v>
      </c>
      <c r="F1137" s="2" t="s">
        <v>246</v>
      </c>
      <c r="G1137" s="22" t="s">
        <v>1482</v>
      </c>
      <c r="H1137" s="22">
        <v>2</v>
      </c>
      <c r="I1137" s="2">
        <v>2</v>
      </c>
      <c r="K1137" s="2">
        <v>50</v>
      </c>
      <c r="L1137" s="11">
        <v>42584</v>
      </c>
      <c r="M1137" s="2">
        <v>2016</v>
      </c>
      <c r="N1137" s="2" t="s">
        <v>517</v>
      </c>
      <c r="O1137" s="2" t="s">
        <v>136</v>
      </c>
      <c r="P1137" s="11">
        <v>42650</v>
      </c>
      <c r="Q1137" s="9">
        <v>7</v>
      </c>
      <c r="S1137" s="22" t="s">
        <v>516</v>
      </c>
      <c r="T1137" s="4" t="s">
        <v>516</v>
      </c>
      <c r="U1137" s="4" t="s">
        <v>516</v>
      </c>
      <c r="V1137" s="4" t="s">
        <v>516</v>
      </c>
      <c r="W1137" s="2">
        <v>10</v>
      </c>
      <c r="X1137" s="2" t="s">
        <v>309</v>
      </c>
      <c r="Y1137" s="6" t="str">
        <f>VLOOKUP(X1137,Spp!A:B,2,FALSE)</f>
        <v>Seriola lalandi</v>
      </c>
      <c r="Z1137" s="7">
        <f t="shared" si="119"/>
        <v>1</v>
      </c>
      <c r="AB1137" s="2">
        <v>1</v>
      </c>
      <c r="AU1137" s="2">
        <f>VLOOKUP(Y1137,Spp!B:C,2,FALSE)</f>
        <v>2.46E-2</v>
      </c>
      <c r="AV1137" s="2">
        <f>VLOOKUP(Y1137,Spp!B:D,3,FALSE)</f>
        <v>2.8450000000000002</v>
      </c>
      <c r="AW1137" s="2">
        <f t="shared" si="120"/>
        <v>7.5942414595438956</v>
      </c>
      <c r="AX1137" s="2">
        <f t="shared" si="121"/>
        <v>0.15188482919087792</v>
      </c>
      <c r="AY1137" s="2">
        <f t="shared" si="122"/>
        <v>1.5188482919087791</v>
      </c>
      <c r="AZ1137" s="2">
        <f t="shared" si="123"/>
        <v>1.5188482919087792E-3</v>
      </c>
      <c r="BA1137" s="2">
        <f t="shared" si="124"/>
        <v>0.1</v>
      </c>
      <c r="BB1137" s="2">
        <f t="shared" si="125"/>
        <v>0.02</v>
      </c>
      <c r="BC1137" s="2">
        <f>VLOOKUP(Y1137,Spp!B:H,7,FALSE)</f>
        <v>4</v>
      </c>
      <c r="BD1137" s="5" t="str">
        <f>VLOOKUP(Y1137,GFQuimbayo!B:C,2,FALSE)</f>
        <v>PS</v>
      </c>
      <c r="BE1137" s="5" t="str">
        <f>VLOOKUP(BD1137,GFQuimbayo!E:F,2,FALSE)</f>
        <v>Piscivores</v>
      </c>
      <c r="BF1137" s="2" t="str">
        <f>VLOOKUP(Y1137,Spp!B:L,11,FALSE)</f>
        <v>NE</v>
      </c>
    </row>
    <row r="1138" spans="1:58">
      <c r="A1138" s="2" t="s">
        <v>242</v>
      </c>
      <c r="B1138" s="2" t="s">
        <v>41</v>
      </c>
      <c r="C1138" s="2" t="s">
        <v>42</v>
      </c>
      <c r="D1138" s="2" t="s">
        <v>42</v>
      </c>
      <c r="E1138" s="2" t="s">
        <v>1483</v>
      </c>
      <c r="F1138" s="2" t="s">
        <v>246</v>
      </c>
      <c r="G1138" s="22" t="s">
        <v>1482</v>
      </c>
      <c r="H1138" s="22">
        <v>2</v>
      </c>
      <c r="I1138" s="2">
        <v>2</v>
      </c>
      <c r="K1138" s="2">
        <v>50</v>
      </c>
      <c r="L1138" s="11">
        <v>42584</v>
      </c>
      <c r="M1138" s="2">
        <v>2016</v>
      </c>
      <c r="N1138" s="2" t="s">
        <v>517</v>
      </c>
      <c r="O1138" s="2" t="s">
        <v>136</v>
      </c>
      <c r="P1138" s="11">
        <v>42650</v>
      </c>
      <c r="Q1138" s="9">
        <v>7</v>
      </c>
      <c r="S1138" s="22" t="s">
        <v>516</v>
      </c>
      <c r="T1138" s="4" t="s">
        <v>516</v>
      </c>
      <c r="U1138" s="4" t="s">
        <v>516</v>
      </c>
      <c r="V1138" s="4" t="s">
        <v>516</v>
      </c>
      <c r="W1138" s="2">
        <v>10</v>
      </c>
      <c r="X1138" s="2" t="s">
        <v>256</v>
      </c>
      <c r="Y1138" s="6" t="str">
        <f>VLOOKUP(X1138,Spp!A:B,2,FALSE)</f>
        <v>Fistularia commersonii</v>
      </c>
      <c r="Z1138" s="7">
        <f t="shared" si="119"/>
        <v>1</v>
      </c>
      <c r="AG1138" s="2">
        <v>1</v>
      </c>
      <c r="AU1138" s="2">
        <f>VLOOKUP(Y1138,Spp!B:C,2,FALSE)</f>
        <v>5.9999999999999995E-4</v>
      </c>
      <c r="AV1138" s="2">
        <f>VLOOKUP(Y1138,Spp!B:D,3,FALSE)</f>
        <v>3</v>
      </c>
      <c r="AW1138" s="2">
        <f t="shared" si="120"/>
        <v>54.674999999999997</v>
      </c>
      <c r="AX1138" s="2">
        <f t="shared" si="121"/>
        <v>1.0934999999999999</v>
      </c>
      <c r="AY1138" s="2">
        <f t="shared" si="122"/>
        <v>10.934999999999999</v>
      </c>
      <c r="AZ1138" s="2">
        <f t="shared" si="123"/>
        <v>1.0934999999999999E-2</v>
      </c>
      <c r="BA1138" s="2">
        <f t="shared" si="124"/>
        <v>0.1</v>
      </c>
      <c r="BB1138" s="2">
        <f t="shared" si="125"/>
        <v>0.02</v>
      </c>
      <c r="BC1138" s="2">
        <f>VLOOKUP(Y1138,Spp!B:H,7,FALSE)</f>
        <v>4.3</v>
      </c>
      <c r="BD1138" s="5" t="str">
        <f>VLOOKUP(Y1138,GFQuimbayo!B:C,2,FALSE)</f>
        <v>PS</v>
      </c>
      <c r="BE1138" s="5" t="str">
        <f>VLOOKUP(BD1138,GFQuimbayo!E:F,2,FALSE)</f>
        <v>Piscivores</v>
      </c>
      <c r="BF1138" s="2" t="str">
        <f>VLOOKUP(Y1138,Spp!B:L,11,FALSE)</f>
        <v>NE</v>
      </c>
    </row>
    <row r="1139" spans="1:58">
      <c r="A1139" s="2" t="s">
        <v>242</v>
      </c>
      <c r="B1139" s="2" t="s">
        <v>41</v>
      </c>
      <c r="C1139" s="2" t="s">
        <v>42</v>
      </c>
      <c r="D1139" s="2" t="s">
        <v>42</v>
      </c>
      <c r="E1139" s="2" t="s">
        <v>1483</v>
      </c>
      <c r="F1139" s="2" t="s">
        <v>246</v>
      </c>
      <c r="G1139" s="22" t="s">
        <v>1482</v>
      </c>
      <c r="H1139" s="22">
        <v>2</v>
      </c>
      <c r="I1139" s="2">
        <v>2</v>
      </c>
      <c r="K1139" s="2">
        <v>50</v>
      </c>
      <c r="L1139" s="11">
        <v>42584</v>
      </c>
      <c r="M1139" s="2">
        <v>2016</v>
      </c>
      <c r="N1139" s="2" t="s">
        <v>517</v>
      </c>
      <c r="O1139" s="2" t="s">
        <v>136</v>
      </c>
      <c r="P1139" s="11">
        <v>42650</v>
      </c>
      <c r="Q1139" s="9">
        <v>7</v>
      </c>
      <c r="S1139" s="22" t="s">
        <v>516</v>
      </c>
      <c r="T1139" s="4" t="s">
        <v>516</v>
      </c>
      <c r="U1139" s="4" t="s">
        <v>516</v>
      </c>
      <c r="V1139" s="4" t="s">
        <v>516</v>
      </c>
      <c r="W1139" s="2">
        <v>10</v>
      </c>
      <c r="X1139" s="2" t="s">
        <v>273</v>
      </c>
      <c r="Y1139" s="6" t="str">
        <f>VLOOKUP(X1139,Spp!A:B,2,FALSE)</f>
        <v>Haemulon flaviguttatum</v>
      </c>
      <c r="Z1139" s="7">
        <f t="shared" si="119"/>
        <v>6</v>
      </c>
      <c r="AD1139" s="2">
        <v>6</v>
      </c>
      <c r="AU1139" s="2">
        <f>VLOOKUP(Y1139,Spp!B:C,2,FALSE)</f>
        <v>0.10299999999999999</v>
      </c>
      <c r="AV1139" s="2">
        <f>VLOOKUP(Y1139,Spp!B:D,3,FALSE)</f>
        <v>2.6</v>
      </c>
      <c r="AW1139" s="2">
        <f t="shared" si="120"/>
        <v>1054.1135638571343</v>
      </c>
      <c r="AX1139" s="2">
        <f t="shared" si="121"/>
        <v>21.082271277142684</v>
      </c>
      <c r="AY1139" s="2">
        <f t="shared" si="122"/>
        <v>210.82271277142684</v>
      </c>
      <c r="AZ1139" s="2">
        <f t="shared" si="123"/>
        <v>0.21082271277142683</v>
      </c>
      <c r="BA1139" s="2">
        <f t="shared" si="124"/>
        <v>0.6</v>
      </c>
      <c r="BB1139" s="2">
        <f t="shared" si="125"/>
        <v>0.12</v>
      </c>
      <c r="BC1139" s="2">
        <f>VLOOKUP(Y1139,Spp!B:H,7,FALSE)</f>
        <v>4.2</v>
      </c>
      <c r="BD1139" s="5" t="str">
        <f>VLOOKUP(Y1139,GFQuimbayo!B:C,2,FALSE)</f>
        <v>PS</v>
      </c>
      <c r="BE1139" s="5" t="str">
        <f>VLOOKUP(BD1139,GFQuimbayo!E:F,2,FALSE)</f>
        <v>Piscivores</v>
      </c>
      <c r="BF1139" s="2" t="str">
        <f>VLOOKUP(Y1139,Spp!B:L,11,FALSE)</f>
        <v>LC</v>
      </c>
    </row>
    <row r="1140" spans="1:58">
      <c r="A1140" s="2" t="s">
        <v>242</v>
      </c>
      <c r="B1140" s="2" t="s">
        <v>41</v>
      </c>
      <c r="C1140" s="2" t="s">
        <v>42</v>
      </c>
      <c r="D1140" s="2" t="s">
        <v>42</v>
      </c>
      <c r="E1140" s="2" t="s">
        <v>1483</v>
      </c>
      <c r="F1140" s="2" t="s">
        <v>246</v>
      </c>
      <c r="G1140" s="22" t="s">
        <v>1482</v>
      </c>
      <c r="H1140" s="22">
        <v>2</v>
      </c>
      <c r="I1140" s="2">
        <v>2</v>
      </c>
      <c r="K1140" s="2">
        <v>50</v>
      </c>
      <c r="L1140" s="11">
        <v>42584</v>
      </c>
      <c r="M1140" s="2">
        <v>2016</v>
      </c>
      <c r="N1140" s="2" t="s">
        <v>517</v>
      </c>
      <c r="O1140" s="2" t="s">
        <v>136</v>
      </c>
      <c r="P1140" s="11">
        <v>42650</v>
      </c>
      <c r="Q1140" s="9">
        <v>7</v>
      </c>
      <c r="S1140" s="22" t="s">
        <v>516</v>
      </c>
      <c r="T1140" s="4" t="s">
        <v>516</v>
      </c>
      <c r="U1140" s="4" t="s">
        <v>516</v>
      </c>
      <c r="V1140" s="4" t="s">
        <v>516</v>
      </c>
      <c r="W1140" s="2">
        <v>10</v>
      </c>
      <c r="X1140" s="2" t="s">
        <v>300</v>
      </c>
      <c r="Y1140" s="6" t="str">
        <f>VLOOKUP(X1140,Spp!A:B,2,FALSE)</f>
        <v>Lutjanus guttatus</v>
      </c>
      <c r="Z1140" s="7">
        <f t="shared" si="119"/>
        <v>2</v>
      </c>
      <c r="AB1140" s="2">
        <v>2</v>
      </c>
      <c r="AU1140" s="2">
        <f>VLOOKUP(Y1140,Spp!B:C,2,FALSE)</f>
        <v>1.43E-2</v>
      </c>
      <c r="AV1140" s="2">
        <f>VLOOKUP(Y1140,Spp!B:D,3,FALSE)</f>
        <v>3</v>
      </c>
      <c r="AW1140" s="2">
        <f t="shared" si="120"/>
        <v>12.065625000000001</v>
      </c>
      <c r="AX1140" s="2">
        <f t="shared" si="121"/>
        <v>0.24131250000000001</v>
      </c>
      <c r="AY1140" s="2">
        <f t="shared" si="122"/>
        <v>2.413125</v>
      </c>
      <c r="AZ1140" s="2">
        <f t="shared" si="123"/>
        <v>2.4131249999999999E-3</v>
      </c>
      <c r="BA1140" s="2">
        <f t="shared" si="124"/>
        <v>0.2</v>
      </c>
      <c r="BB1140" s="2">
        <f t="shared" si="125"/>
        <v>0.04</v>
      </c>
      <c r="BC1140" s="2">
        <f>VLOOKUP(Y1140,Spp!B:H,7,FALSE)</f>
        <v>3.9</v>
      </c>
      <c r="BD1140" s="5" t="str">
        <f>VLOOKUP(Y1140,GFQuimbayo!B:C,2,FALSE)</f>
        <v>PS</v>
      </c>
      <c r="BE1140" s="5" t="str">
        <f>VLOOKUP(BD1140,GFQuimbayo!E:F,2,FALSE)</f>
        <v>Piscivores</v>
      </c>
      <c r="BF1140" s="2" t="str">
        <f>VLOOKUP(Y1140,Spp!B:L,11,FALSE)</f>
        <v>LC</v>
      </c>
    </row>
    <row r="1141" spans="1:58">
      <c r="A1141" s="2" t="s">
        <v>242</v>
      </c>
      <c r="B1141" s="2" t="s">
        <v>41</v>
      </c>
      <c r="C1141" s="2" t="s">
        <v>42</v>
      </c>
      <c r="D1141" s="2" t="s">
        <v>42</v>
      </c>
      <c r="E1141" s="2" t="s">
        <v>1483</v>
      </c>
      <c r="F1141" s="2" t="s">
        <v>246</v>
      </c>
      <c r="G1141" s="22" t="s">
        <v>1482</v>
      </c>
      <c r="H1141" s="22">
        <v>2</v>
      </c>
      <c r="I1141" s="2">
        <v>2</v>
      </c>
      <c r="K1141" s="2">
        <v>50</v>
      </c>
      <c r="L1141" s="11">
        <v>42584</v>
      </c>
      <c r="M1141" s="2">
        <v>2016</v>
      </c>
      <c r="N1141" s="2" t="s">
        <v>517</v>
      </c>
      <c r="O1141" s="2" t="s">
        <v>136</v>
      </c>
      <c r="P1141" s="11">
        <v>42650</v>
      </c>
      <c r="Q1141" s="9">
        <v>7</v>
      </c>
      <c r="S1141" s="22" t="s">
        <v>516</v>
      </c>
      <c r="T1141" s="4" t="s">
        <v>516</v>
      </c>
      <c r="U1141" s="4" t="s">
        <v>516</v>
      </c>
      <c r="V1141" s="4" t="s">
        <v>516</v>
      </c>
      <c r="W1141" s="2">
        <v>10</v>
      </c>
      <c r="X1141" s="2" t="s">
        <v>61</v>
      </c>
      <c r="Y1141" s="6" t="str">
        <f>VLOOKUP(X1141,Spp!A:B,2,FALSE)</f>
        <v>Cirrhitichthys oxycephalus</v>
      </c>
      <c r="Z1141" s="7">
        <f t="shared" si="119"/>
        <v>1</v>
      </c>
      <c r="AA1141" s="2">
        <v>1</v>
      </c>
      <c r="AU1141" s="2">
        <f>VLOOKUP(Y1141,Spp!B:C,2,FALSE)</f>
        <v>3.32E-2</v>
      </c>
      <c r="AV1141" s="2">
        <f>VLOOKUP(Y1141,Spp!B:D,3,FALSE)</f>
        <v>3</v>
      </c>
      <c r="AW1141" s="2">
        <f t="shared" si="120"/>
        <v>0.51875000000000004</v>
      </c>
      <c r="AX1141" s="2">
        <f t="shared" si="121"/>
        <v>1.0375000000000001E-2</v>
      </c>
      <c r="AY1141" s="2">
        <f t="shared" si="122"/>
        <v>0.10375000000000001</v>
      </c>
      <c r="AZ1141" s="2">
        <f t="shared" si="123"/>
        <v>1.0375000000000001E-4</v>
      </c>
      <c r="BA1141" s="2">
        <f t="shared" si="124"/>
        <v>0.1</v>
      </c>
      <c r="BB1141" s="2">
        <f t="shared" si="125"/>
        <v>0.02</v>
      </c>
      <c r="BC1141" s="2">
        <f>VLOOKUP(Y1141,Spp!B:H,7,FALSE)</f>
        <v>3.9</v>
      </c>
      <c r="BD1141" s="5" t="str">
        <f>VLOOKUP(Y1141,GFQuimbayo!B:C,2,FALSE)</f>
        <v>IN</v>
      </c>
      <c r="BE1141" s="5" t="str">
        <f>VLOOKUP(BD1141,GFQuimbayo!E:F,2,FALSE)</f>
        <v>Invertebrivores</v>
      </c>
      <c r="BF1141" s="2" t="str">
        <f>VLOOKUP(Y1141,Spp!B:L,11,FALSE)</f>
        <v>NE</v>
      </c>
    </row>
    <row r="1142" spans="1:58">
      <c r="A1142" s="2" t="s">
        <v>242</v>
      </c>
      <c r="B1142" s="2" t="s">
        <v>41</v>
      </c>
      <c r="C1142" s="2" t="s">
        <v>42</v>
      </c>
      <c r="D1142" s="2" t="s">
        <v>42</v>
      </c>
      <c r="E1142" s="2" t="s">
        <v>1483</v>
      </c>
      <c r="F1142" s="2" t="s">
        <v>246</v>
      </c>
      <c r="G1142" s="22" t="s">
        <v>1482</v>
      </c>
      <c r="H1142" s="22">
        <v>2</v>
      </c>
      <c r="I1142" s="2">
        <v>2</v>
      </c>
      <c r="K1142" s="2">
        <v>50</v>
      </c>
      <c r="L1142" s="11">
        <v>42584</v>
      </c>
      <c r="M1142" s="2">
        <v>2016</v>
      </c>
      <c r="N1142" s="2" t="s">
        <v>517</v>
      </c>
      <c r="O1142" s="2" t="s">
        <v>136</v>
      </c>
      <c r="P1142" s="11">
        <v>42650</v>
      </c>
      <c r="Q1142" s="9">
        <v>7</v>
      </c>
      <c r="S1142" s="22" t="s">
        <v>516</v>
      </c>
      <c r="T1142" s="4" t="s">
        <v>516</v>
      </c>
      <c r="U1142" s="4" t="s">
        <v>516</v>
      </c>
      <c r="V1142" s="4" t="s">
        <v>516</v>
      </c>
      <c r="W1142" s="2">
        <v>10</v>
      </c>
      <c r="X1142" s="2" t="s">
        <v>45</v>
      </c>
      <c r="Y1142" s="6" t="str">
        <f>VLOOKUP(X1142,Spp!A:B,2,FALSE)</f>
        <v>Canthigaster punctatissima</v>
      </c>
      <c r="Z1142" s="7">
        <f t="shared" si="119"/>
        <v>6</v>
      </c>
      <c r="AA1142" s="2">
        <v>6</v>
      </c>
      <c r="AU1142" s="2">
        <f>VLOOKUP(Y1142,Spp!B:C,2,FALSE)</f>
        <v>1.9699999999999999E-2</v>
      </c>
      <c r="AV1142" s="2">
        <f>VLOOKUP(Y1142,Spp!B:D,3,FALSE)</f>
        <v>2.9174000000000002</v>
      </c>
      <c r="AW1142" s="2">
        <f t="shared" si="120"/>
        <v>1.7122519041320323</v>
      </c>
      <c r="AX1142" s="2">
        <f t="shared" si="121"/>
        <v>3.424503808264065E-2</v>
      </c>
      <c r="AY1142" s="2">
        <f t="shared" si="122"/>
        <v>0.3424503808264065</v>
      </c>
      <c r="AZ1142" s="2">
        <f t="shared" si="123"/>
        <v>3.4245038082640649E-4</v>
      </c>
      <c r="BA1142" s="2">
        <f t="shared" si="124"/>
        <v>0.6</v>
      </c>
      <c r="BB1142" s="2">
        <f t="shared" si="125"/>
        <v>0.12</v>
      </c>
      <c r="BC1142" s="2">
        <f>VLOOKUP(Y1142,Spp!B:H,7,FALSE)</f>
        <v>3</v>
      </c>
      <c r="BD1142" s="5" t="str">
        <f>VLOOKUP(Y1142,GFQuimbayo!B:C,2,FALSE)</f>
        <v>IN</v>
      </c>
      <c r="BE1142" s="5" t="str">
        <f>VLOOKUP(BD1142,GFQuimbayo!E:F,2,FALSE)</f>
        <v>Invertebrivores</v>
      </c>
      <c r="BF1142" s="2" t="str">
        <f>VLOOKUP(Y1142,Spp!B:L,11,FALSE)</f>
        <v>LC</v>
      </c>
    </row>
    <row r="1143" spans="1:58">
      <c r="A1143" s="2" t="s">
        <v>242</v>
      </c>
      <c r="B1143" s="2" t="s">
        <v>41</v>
      </c>
      <c r="C1143" s="2" t="s">
        <v>42</v>
      </c>
      <c r="D1143" s="2" t="s">
        <v>42</v>
      </c>
      <c r="E1143" s="2" t="s">
        <v>1483</v>
      </c>
      <c r="F1143" s="2" t="s">
        <v>246</v>
      </c>
      <c r="G1143" s="22" t="s">
        <v>1482</v>
      </c>
      <c r="H1143" s="22">
        <v>2</v>
      </c>
      <c r="I1143" s="2">
        <v>2</v>
      </c>
      <c r="K1143" s="2">
        <v>50</v>
      </c>
      <c r="L1143" s="11">
        <v>42584</v>
      </c>
      <c r="M1143" s="2">
        <v>2016</v>
      </c>
      <c r="N1143" s="2" t="s">
        <v>517</v>
      </c>
      <c r="O1143" s="2" t="s">
        <v>136</v>
      </c>
      <c r="P1143" s="11">
        <v>42650</v>
      </c>
      <c r="Q1143" s="9">
        <v>7</v>
      </c>
      <c r="S1143" s="22" t="s">
        <v>516</v>
      </c>
      <c r="T1143" s="4" t="s">
        <v>516</v>
      </c>
      <c r="U1143" s="4" t="s">
        <v>516</v>
      </c>
      <c r="V1143" s="4" t="s">
        <v>516</v>
      </c>
      <c r="W1143" s="2">
        <v>10</v>
      </c>
      <c r="X1143" s="2" t="s">
        <v>111</v>
      </c>
      <c r="Y1143" s="6" t="str">
        <f>VLOOKUP(X1143,Spp!A:B,2,FALSE)</f>
        <v>Apogon pacificus</v>
      </c>
      <c r="Z1143" s="7">
        <f t="shared" si="119"/>
        <v>3</v>
      </c>
      <c r="AA1143" s="2">
        <v>3</v>
      </c>
      <c r="AU1143" s="2">
        <f>VLOOKUP(Y1143,Spp!B:C,2,FALSE)</f>
        <v>1.41E-2</v>
      </c>
      <c r="AV1143" s="2">
        <f>VLOOKUP(Y1143,Spp!B:D,3,FALSE)</f>
        <v>3.1286</v>
      </c>
      <c r="AW1143" s="2">
        <f t="shared" si="120"/>
        <v>0.74359331800058415</v>
      </c>
      <c r="AX1143" s="2">
        <f t="shared" si="121"/>
        <v>1.4871866360011683E-2</v>
      </c>
      <c r="AY1143" s="2">
        <f t="shared" si="122"/>
        <v>0.14871866360011682</v>
      </c>
      <c r="AZ1143" s="2">
        <f t="shared" si="123"/>
        <v>1.4871866360011683E-4</v>
      </c>
      <c r="BA1143" s="2">
        <f t="shared" si="124"/>
        <v>0.3</v>
      </c>
      <c r="BB1143" s="2">
        <f t="shared" si="125"/>
        <v>0.06</v>
      </c>
      <c r="BC1143" s="2">
        <f>VLOOKUP(Y1143,Spp!B:H,7,FALSE)</f>
        <v>3.4</v>
      </c>
      <c r="BD1143" s="5" t="str">
        <f>VLOOKUP(Y1143,GFQuimbayo!B:C,2,FALSE)</f>
        <v>PK</v>
      </c>
      <c r="BE1143" s="5" t="str">
        <f>VLOOKUP(BD1143,GFQuimbayo!E:F,2,FALSE)</f>
        <v>Planktivores</v>
      </c>
      <c r="BF1143" s="2" t="str">
        <f>VLOOKUP(Y1143,Spp!B:L,11,FALSE)</f>
        <v>LC</v>
      </c>
    </row>
    <row r="1144" spans="1:58">
      <c r="A1144" s="2" t="s">
        <v>242</v>
      </c>
      <c r="B1144" s="2" t="s">
        <v>41</v>
      </c>
      <c r="C1144" s="2" t="s">
        <v>42</v>
      </c>
      <c r="D1144" s="2" t="s">
        <v>42</v>
      </c>
      <c r="E1144" s="2" t="s">
        <v>1483</v>
      </c>
      <c r="F1144" s="2" t="s">
        <v>246</v>
      </c>
      <c r="G1144" s="22" t="s">
        <v>1482</v>
      </c>
      <c r="H1144" s="22">
        <v>3</v>
      </c>
      <c r="I1144" s="2">
        <v>3</v>
      </c>
      <c r="K1144" s="2">
        <v>50</v>
      </c>
      <c r="L1144" s="11">
        <v>42584</v>
      </c>
      <c r="M1144" s="2">
        <v>2016</v>
      </c>
      <c r="N1144" s="2" t="s">
        <v>517</v>
      </c>
      <c r="O1144" s="2" t="s">
        <v>136</v>
      </c>
      <c r="P1144" s="11">
        <v>42650</v>
      </c>
      <c r="Q1144" s="9">
        <v>7</v>
      </c>
      <c r="S1144" s="22" t="s">
        <v>516</v>
      </c>
      <c r="T1144" s="4" t="s">
        <v>516</v>
      </c>
      <c r="U1144" s="4" t="s">
        <v>516</v>
      </c>
      <c r="V1144" s="4" t="s">
        <v>516</v>
      </c>
      <c r="W1144" s="2">
        <v>10</v>
      </c>
      <c r="X1144" s="2" t="s">
        <v>85</v>
      </c>
      <c r="Y1144" s="6" t="str">
        <f>VLOOKUP(X1144,Spp!A:B,2,FALSE)</f>
        <v>Sargocentron suborbitalis</v>
      </c>
      <c r="Z1144" s="7">
        <f t="shared" si="119"/>
        <v>4</v>
      </c>
      <c r="AA1144" s="2">
        <v>4</v>
      </c>
      <c r="AU1144" s="2">
        <f>VLOOKUP(Y1144,Spp!B:C,2,FALSE)</f>
        <v>2.3199999999999998E-2</v>
      </c>
      <c r="AV1144" s="2">
        <f>VLOOKUP(Y1144,Spp!B:D,3,FALSE)</f>
        <v>2.9554</v>
      </c>
      <c r="AW1144" s="2">
        <f t="shared" si="120"/>
        <v>1.3919379569898103</v>
      </c>
      <c r="AX1144" s="2">
        <f t="shared" si="121"/>
        <v>2.7838759139796207E-2</v>
      </c>
      <c r="AY1144" s="2">
        <f t="shared" si="122"/>
        <v>0.2783875913979621</v>
      </c>
      <c r="AZ1144" s="2">
        <f t="shared" si="123"/>
        <v>2.7838759139796207E-4</v>
      </c>
      <c r="BA1144" s="2">
        <f t="shared" si="124"/>
        <v>0.4</v>
      </c>
      <c r="BB1144" s="2">
        <f t="shared" si="125"/>
        <v>0.08</v>
      </c>
      <c r="BC1144" s="2">
        <f>VLOOKUP(Y1144,Spp!B:H,7,FALSE)</f>
        <v>3.5</v>
      </c>
      <c r="BD1144" s="5" t="str">
        <f>VLOOKUP(Y1144,GFQuimbayo!B:C,2,FALSE)</f>
        <v>IN</v>
      </c>
      <c r="BE1144" s="5" t="str">
        <f>VLOOKUP(BD1144,GFQuimbayo!E:F,2,FALSE)</f>
        <v>Invertebrivores</v>
      </c>
      <c r="BF1144" s="2" t="str">
        <f>VLOOKUP(Y1144,Spp!B:L,11,FALSE)</f>
        <v>LC</v>
      </c>
    </row>
    <row r="1145" spans="1:58">
      <c r="A1145" s="2" t="s">
        <v>242</v>
      </c>
      <c r="B1145" s="2" t="s">
        <v>41</v>
      </c>
      <c r="C1145" s="2" t="s">
        <v>42</v>
      </c>
      <c r="D1145" s="2" t="s">
        <v>42</v>
      </c>
      <c r="E1145" s="2" t="s">
        <v>1483</v>
      </c>
      <c r="F1145" s="2" t="s">
        <v>246</v>
      </c>
      <c r="G1145" s="22" t="s">
        <v>1482</v>
      </c>
      <c r="H1145" s="22">
        <v>3</v>
      </c>
      <c r="I1145" s="2">
        <v>3</v>
      </c>
      <c r="K1145" s="2">
        <v>50</v>
      </c>
      <c r="L1145" s="11">
        <v>42584</v>
      </c>
      <c r="M1145" s="2">
        <v>2016</v>
      </c>
      <c r="N1145" s="2" t="s">
        <v>517</v>
      </c>
      <c r="O1145" s="2" t="s">
        <v>136</v>
      </c>
      <c r="P1145" s="11">
        <v>42650</v>
      </c>
      <c r="Q1145" s="9">
        <v>7</v>
      </c>
      <c r="S1145" s="22" t="s">
        <v>516</v>
      </c>
      <c r="T1145" s="4" t="s">
        <v>516</v>
      </c>
      <c r="U1145" s="4" t="s">
        <v>516</v>
      </c>
      <c r="V1145" s="4" t="s">
        <v>516</v>
      </c>
      <c r="W1145" s="2">
        <v>10</v>
      </c>
      <c r="X1145" s="2" t="s">
        <v>72</v>
      </c>
      <c r="Y1145" s="6" t="str">
        <f>VLOOKUP(X1145,Spp!A:B,2,FALSE)</f>
        <v>Scarus ghobban</v>
      </c>
      <c r="Z1145" s="7">
        <f t="shared" si="119"/>
        <v>60</v>
      </c>
      <c r="AA1145" s="2">
        <v>60</v>
      </c>
      <c r="AU1145" s="2">
        <f>VLOOKUP(Y1145,Spp!B:C,2,FALSE)</f>
        <v>2.3300000000000001E-2</v>
      </c>
      <c r="AV1145" s="2">
        <f>VLOOKUP(Y1145,Spp!B:D,3,FALSE)</f>
        <v>2.919</v>
      </c>
      <c r="AW1145" s="2">
        <f t="shared" si="120"/>
        <v>20.28121909642655</v>
      </c>
      <c r="AX1145" s="2">
        <f t="shared" si="121"/>
        <v>0.40562438192853101</v>
      </c>
      <c r="AY1145" s="2">
        <f t="shared" si="122"/>
        <v>4.0562438192853101</v>
      </c>
      <c r="AZ1145" s="2">
        <f t="shared" si="123"/>
        <v>4.0562438192853099E-3</v>
      </c>
      <c r="BA1145" s="2">
        <f t="shared" si="124"/>
        <v>6</v>
      </c>
      <c r="BB1145" s="2">
        <f t="shared" si="125"/>
        <v>1.2</v>
      </c>
      <c r="BC1145" s="2">
        <f>VLOOKUP(Y1145,Spp!B:H,7,FALSE)</f>
        <v>2</v>
      </c>
      <c r="BD1145" s="5" t="str">
        <f>VLOOKUP(Y1145,GFQuimbayo!B:C,2,FALSE)</f>
        <v>HM</v>
      </c>
      <c r="BE1145" s="5" t="str">
        <f>VLOOKUP(BD1145,GFQuimbayo!E:F,2,FALSE)</f>
        <v>Macroalgae feeders</v>
      </c>
      <c r="BF1145" s="2" t="str">
        <f>VLOOKUP(Y1145,Spp!B:L,11,FALSE)</f>
        <v>LC</v>
      </c>
    </row>
    <row r="1146" spans="1:58">
      <c r="A1146" s="2" t="s">
        <v>242</v>
      </c>
      <c r="B1146" s="2" t="s">
        <v>41</v>
      </c>
      <c r="C1146" s="2" t="s">
        <v>42</v>
      </c>
      <c r="D1146" s="2" t="s">
        <v>42</v>
      </c>
      <c r="E1146" s="2" t="s">
        <v>1483</v>
      </c>
      <c r="F1146" s="2" t="s">
        <v>246</v>
      </c>
      <c r="G1146" s="22" t="s">
        <v>1482</v>
      </c>
      <c r="H1146" s="22">
        <v>3</v>
      </c>
      <c r="I1146" s="2">
        <v>3</v>
      </c>
      <c r="K1146" s="2">
        <v>50</v>
      </c>
      <c r="L1146" s="11">
        <v>42584</v>
      </c>
      <c r="M1146" s="2">
        <v>2016</v>
      </c>
      <c r="N1146" s="2" t="s">
        <v>517</v>
      </c>
      <c r="O1146" s="2" t="s">
        <v>136</v>
      </c>
      <c r="P1146" s="11">
        <v>42650</v>
      </c>
      <c r="Q1146" s="9">
        <v>7</v>
      </c>
      <c r="S1146" s="22" t="s">
        <v>516</v>
      </c>
      <c r="T1146" s="4" t="s">
        <v>516</v>
      </c>
      <c r="U1146" s="4" t="s">
        <v>516</v>
      </c>
      <c r="V1146" s="4" t="s">
        <v>516</v>
      </c>
      <c r="W1146" s="2">
        <v>10</v>
      </c>
      <c r="X1146" s="2" t="s">
        <v>107</v>
      </c>
      <c r="Y1146" s="6" t="str">
        <f>VLOOKUP(X1146,Spp!A:B,2,FALSE)</f>
        <v>Thalassoma lucasanum</v>
      </c>
      <c r="Z1146" s="7">
        <f t="shared" si="119"/>
        <v>36</v>
      </c>
      <c r="AA1146" s="2">
        <v>36</v>
      </c>
      <c r="AU1146" s="2">
        <f>VLOOKUP(Y1146,Spp!B:C,2,FALSE)</f>
        <v>1.261E-2</v>
      </c>
      <c r="AV1146" s="2">
        <f>VLOOKUP(Y1146,Spp!B:D,3,FALSE)</f>
        <v>2.8782999999999999</v>
      </c>
      <c r="AW1146" s="2">
        <f t="shared" si="120"/>
        <v>6.34465942120194</v>
      </c>
      <c r="AX1146" s="2">
        <f t="shared" si="121"/>
        <v>0.12689318842403879</v>
      </c>
      <c r="AY1146" s="2">
        <f t="shared" si="122"/>
        <v>1.2689318842403878</v>
      </c>
      <c r="AZ1146" s="2">
        <f t="shared" si="123"/>
        <v>1.2689318842403878E-3</v>
      </c>
      <c r="BA1146" s="2">
        <f t="shared" si="124"/>
        <v>3.6</v>
      </c>
      <c r="BB1146" s="2">
        <f t="shared" si="125"/>
        <v>0.72</v>
      </c>
      <c r="BC1146" s="2">
        <f>VLOOKUP(Y1146,Spp!B:H,7,FALSE)</f>
        <v>3.5</v>
      </c>
      <c r="BD1146" s="5" t="str">
        <f>VLOOKUP(Y1146,GFQuimbayo!B:C,2,FALSE)</f>
        <v>IN</v>
      </c>
      <c r="BE1146" s="5" t="str">
        <f>VLOOKUP(BD1146,GFQuimbayo!E:F,2,FALSE)</f>
        <v>Invertebrivores</v>
      </c>
      <c r="BF1146" s="2" t="str">
        <f>VLOOKUP(Y1146,Spp!B:L,11,FALSE)</f>
        <v>LC</v>
      </c>
    </row>
    <row r="1147" spans="1:58">
      <c r="A1147" s="2" t="s">
        <v>242</v>
      </c>
      <c r="B1147" s="2" t="s">
        <v>41</v>
      </c>
      <c r="C1147" s="2" t="s">
        <v>42</v>
      </c>
      <c r="D1147" s="2" t="s">
        <v>42</v>
      </c>
      <c r="E1147" s="2" t="s">
        <v>1483</v>
      </c>
      <c r="F1147" s="2" t="s">
        <v>246</v>
      </c>
      <c r="G1147" s="22" t="s">
        <v>1482</v>
      </c>
      <c r="H1147" s="22">
        <v>3</v>
      </c>
      <c r="I1147" s="2">
        <v>3</v>
      </c>
      <c r="K1147" s="2">
        <v>50</v>
      </c>
      <c r="L1147" s="11">
        <v>42584</v>
      </c>
      <c r="M1147" s="2">
        <v>2016</v>
      </c>
      <c r="N1147" s="2" t="s">
        <v>517</v>
      </c>
      <c r="O1147" s="2" t="s">
        <v>136</v>
      </c>
      <c r="P1147" s="11">
        <v>42650</v>
      </c>
      <c r="Q1147" s="9">
        <v>7</v>
      </c>
      <c r="S1147" s="22" t="s">
        <v>516</v>
      </c>
      <c r="T1147" s="4" t="s">
        <v>516</v>
      </c>
      <c r="U1147" s="4" t="s">
        <v>516</v>
      </c>
      <c r="V1147" s="4" t="s">
        <v>516</v>
      </c>
      <c r="W1147" s="2">
        <v>10</v>
      </c>
      <c r="X1147" s="2" t="s">
        <v>87</v>
      </c>
      <c r="Y1147" s="6" t="str">
        <f>VLOOKUP(X1147,Spp!A:B,2,FALSE)</f>
        <v>Stegastes acapulcoensis</v>
      </c>
      <c r="Z1147" s="7">
        <f t="shared" si="119"/>
        <v>6</v>
      </c>
      <c r="AA1147" s="2">
        <v>2</v>
      </c>
      <c r="AB1147" s="2">
        <v>4</v>
      </c>
      <c r="AU1147" s="2">
        <f>VLOOKUP(Y1147,Spp!B:C,2,FALSE)</f>
        <v>3.49E-2</v>
      </c>
      <c r="AV1147" s="2">
        <f>VLOOKUP(Y1147,Spp!B:D,3,FALSE)</f>
        <v>2.9108999999999998</v>
      </c>
      <c r="AW1147" s="2">
        <f t="shared" si="120"/>
        <v>50.220548640345079</v>
      </c>
      <c r="AX1147" s="2">
        <f t="shared" si="121"/>
        <v>1.0044109728069015</v>
      </c>
      <c r="AY1147" s="2">
        <f t="shared" si="122"/>
        <v>10.044109728069015</v>
      </c>
      <c r="AZ1147" s="2">
        <f t="shared" si="123"/>
        <v>1.0044109728069016E-2</v>
      </c>
      <c r="BA1147" s="2">
        <f t="shared" si="124"/>
        <v>0.6</v>
      </c>
      <c r="BB1147" s="2">
        <f t="shared" si="125"/>
        <v>0.12</v>
      </c>
      <c r="BC1147" s="2">
        <f>VLOOKUP(Y1147,Spp!B:H,7,FALSE)</f>
        <v>2</v>
      </c>
      <c r="BD1147" s="5" t="str">
        <f>VLOOKUP(Y1147,GFQuimbayo!B:C,2,FALSE)</f>
        <v>HD</v>
      </c>
      <c r="BE1147" s="5" t="str">
        <f>VLOOKUP(BD1147,GFQuimbayo!E:F,2,FALSE)</f>
        <v>Detritivores</v>
      </c>
      <c r="BF1147" s="2" t="str">
        <f>VLOOKUP(Y1147,Spp!B:L,11,FALSE)</f>
        <v>LC</v>
      </c>
    </row>
    <row r="1148" spans="1:58">
      <c r="A1148" s="2" t="s">
        <v>242</v>
      </c>
      <c r="B1148" s="2" t="s">
        <v>41</v>
      </c>
      <c r="C1148" s="2" t="s">
        <v>42</v>
      </c>
      <c r="D1148" s="2" t="s">
        <v>42</v>
      </c>
      <c r="E1148" s="2" t="s">
        <v>1483</v>
      </c>
      <c r="F1148" s="2" t="s">
        <v>246</v>
      </c>
      <c r="G1148" s="22" t="s">
        <v>1482</v>
      </c>
      <c r="H1148" s="22">
        <v>3</v>
      </c>
      <c r="I1148" s="2">
        <v>3</v>
      </c>
      <c r="K1148" s="2">
        <v>50</v>
      </c>
      <c r="L1148" s="11">
        <v>42584</v>
      </c>
      <c r="M1148" s="2">
        <v>2016</v>
      </c>
      <c r="N1148" s="2" t="s">
        <v>517</v>
      </c>
      <c r="O1148" s="2" t="s">
        <v>136</v>
      </c>
      <c r="P1148" s="11">
        <v>42650</v>
      </c>
      <c r="Q1148" s="9">
        <v>7</v>
      </c>
      <c r="S1148" s="22" t="s">
        <v>516</v>
      </c>
      <c r="T1148" s="4" t="s">
        <v>516</v>
      </c>
      <c r="U1148" s="4" t="s">
        <v>516</v>
      </c>
      <c r="V1148" s="4" t="s">
        <v>516</v>
      </c>
      <c r="W1148" s="2">
        <v>10</v>
      </c>
      <c r="X1148" s="2" t="s">
        <v>45</v>
      </c>
      <c r="Y1148" s="6" t="str">
        <f>VLOOKUP(X1148,Spp!A:B,2,FALSE)</f>
        <v>Canthigaster punctatissima</v>
      </c>
      <c r="Z1148" s="7">
        <f t="shared" si="119"/>
        <v>3</v>
      </c>
      <c r="AA1148" s="2">
        <v>3</v>
      </c>
      <c r="AU1148" s="2">
        <f>VLOOKUP(Y1148,Spp!B:C,2,FALSE)</f>
        <v>1.9699999999999999E-2</v>
      </c>
      <c r="AV1148" s="2">
        <f>VLOOKUP(Y1148,Spp!B:D,3,FALSE)</f>
        <v>2.9174000000000002</v>
      </c>
      <c r="AW1148" s="2">
        <f t="shared" si="120"/>
        <v>0.85612595206601616</v>
      </c>
      <c r="AX1148" s="2">
        <f t="shared" si="121"/>
        <v>1.7122519041320325E-2</v>
      </c>
      <c r="AY1148" s="2">
        <f t="shared" si="122"/>
        <v>0.17122519041320325</v>
      </c>
      <c r="AZ1148" s="2">
        <f t="shared" si="123"/>
        <v>1.7122519041320325E-4</v>
      </c>
      <c r="BA1148" s="2">
        <f t="shared" si="124"/>
        <v>0.3</v>
      </c>
      <c r="BB1148" s="2">
        <f t="shared" si="125"/>
        <v>0.06</v>
      </c>
      <c r="BC1148" s="2">
        <f>VLOOKUP(Y1148,Spp!B:H,7,FALSE)</f>
        <v>3</v>
      </c>
      <c r="BD1148" s="5" t="str">
        <f>VLOOKUP(Y1148,GFQuimbayo!B:C,2,FALSE)</f>
        <v>IN</v>
      </c>
      <c r="BE1148" s="5" t="str">
        <f>VLOOKUP(BD1148,GFQuimbayo!E:F,2,FALSE)</f>
        <v>Invertebrivores</v>
      </c>
      <c r="BF1148" s="2" t="str">
        <f>VLOOKUP(Y1148,Spp!B:L,11,FALSE)</f>
        <v>LC</v>
      </c>
    </row>
    <row r="1149" spans="1:58">
      <c r="A1149" s="2" t="s">
        <v>242</v>
      </c>
      <c r="B1149" s="2" t="s">
        <v>41</v>
      </c>
      <c r="C1149" s="2" t="s">
        <v>42</v>
      </c>
      <c r="D1149" s="2" t="s">
        <v>42</v>
      </c>
      <c r="E1149" s="2" t="s">
        <v>1483</v>
      </c>
      <c r="F1149" s="2" t="s">
        <v>246</v>
      </c>
      <c r="G1149" s="22" t="s">
        <v>1482</v>
      </c>
      <c r="H1149" s="22">
        <v>3</v>
      </c>
      <c r="I1149" s="2">
        <v>3</v>
      </c>
      <c r="K1149" s="2">
        <v>50</v>
      </c>
      <c r="L1149" s="11">
        <v>42584</v>
      </c>
      <c r="M1149" s="2">
        <v>2016</v>
      </c>
      <c r="N1149" s="2" t="s">
        <v>517</v>
      </c>
      <c r="O1149" s="2" t="s">
        <v>136</v>
      </c>
      <c r="P1149" s="11">
        <v>42650</v>
      </c>
      <c r="Q1149" s="9">
        <v>7</v>
      </c>
      <c r="S1149" s="22" t="s">
        <v>516</v>
      </c>
      <c r="T1149" s="4" t="s">
        <v>516</v>
      </c>
      <c r="U1149" s="4" t="s">
        <v>516</v>
      </c>
      <c r="V1149" s="4" t="s">
        <v>516</v>
      </c>
      <c r="W1149" s="2">
        <v>10</v>
      </c>
      <c r="X1149" s="2" t="s">
        <v>80</v>
      </c>
      <c r="Y1149" s="6" t="str">
        <f>VLOOKUP(X1149,Spp!A:B,2,FALSE)</f>
        <v>Sufflamen verres</v>
      </c>
      <c r="Z1149" s="7">
        <f t="shared" si="119"/>
        <v>22</v>
      </c>
      <c r="AA1149" s="2">
        <v>11</v>
      </c>
      <c r="AB1149" s="2">
        <v>11</v>
      </c>
      <c r="AU1149" s="2">
        <f>VLOOKUP(Y1149,Spp!B:C,2,FALSE)</f>
        <v>2.4899999999999999E-2</v>
      </c>
      <c r="AV1149" s="2">
        <f>VLOOKUP(Y1149,Spp!B:D,3,FALSE)</f>
        <v>3.0129999999999999</v>
      </c>
      <c r="AW1149" s="2">
        <f t="shared" si="120"/>
        <v>122.94925007279529</v>
      </c>
      <c r="AX1149" s="2">
        <f t="shared" si="121"/>
        <v>2.4589850014559058</v>
      </c>
      <c r="AY1149" s="2">
        <f t="shared" si="122"/>
        <v>24.589850014559058</v>
      </c>
      <c r="AZ1149" s="2">
        <f t="shared" si="123"/>
        <v>2.4589850014559059E-2</v>
      </c>
      <c r="BA1149" s="2">
        <f t="shared" si="124"/>
        <v>2.2000000000000002</v>
      </c>
      <c r="BB1149" s="2">
        <f t="shared" si="125"/>
        <v>0.44</v>
      </c>
      <c r="BC1149" s="2">
        <f>VLOOKUP(Y1149,Spp!B:H,7,FALSE)</f>
        <v>3.3</v>
      </c>
      <c r="BD1149" s="5" t="str">
        <f>VLOOKUP(Y1149,GFQuimbayo!B:C,2,FALSE)</f>
        <v>IN</v>
      </c>
      <c r="BE1149" s="5" t="str">
        <f>VLOOKUP(BD1149,GFQuimbayo!E:F,2,FALSE)</f>
        <v>Invertebrivores</v>
      </c>
      <c r="BF1149" s="2" t="str">
        <f>VLOOKUP(Y1149,Spp!B:L,11,FALSE)</f>
        <v>LC</v>
      </c>
    </row>
    <row r="1150" spans="1:58">
      <c r="A1150" s="2" t="s">
        <v>242</v>
      </c>
      <c r="B1150" s="2" t="s">
        <v>41</v>
      </c>
      <c r="C1150" s="2" t="s">
        <v>42</v>
      </c>
      <c r="D1150" s="2" t="s">
        <v>42</v>
      </c>
      <c r="E1150" s="2" t="s">
        <v>1483</v>
      </c>
      <c r="F1150" s="2" t="s">
        <v>246</v>
      </c>
      <c r="G1150" s="22" t="s">
        <v>1482</v>
      </c>
      <c r="H1150" s="22">
        <v>3</v>
      </c>
      <c r="I1150" s="2">
        <v>3</v>
      </c>
      <c r="K1150" s="2">
        <v>50</v>
      </c>
      <c r="L1150" s="11">
        <v>42584</v>
      </c>
      <c r="M1150" s="2">
        <v>2016</v>
      </c>
      <c r="N1150" s="2" t="s">
        <v>517</v>
      </c>
      <c r="O1150" s="2" t="s">
        <v>136</v>
      </c>
      <c r="P1150" s="11">
        <v>42650</v>
      </c>
      <c r="Q1150" s="9">
        <v>7</v>
      </c>
      <c r="S1150" s="22" t="s">
        <v>516</v>
      </c>
      <c r="T1150" s="4" t="s">
        <v>516</v>
      </c>
      <c r="U1150" s="4" t="s">
        <v>516</v>
      </c>
      <c r="V1150" s="4" t="s">
        <v>516</v>
      </c>
      <c r="W1150" s="2">
        <v>10</v>
      </c>
      <c r="X1150" s="2" t="s">
        <v>97</v>
      </c>
      <c r="Y1150" s="6" t="str">
        <f>VLOOKUP(X1150,Spp!A:B,2,FALSE)</f>
        <v>Plagiotremus azaleus</v>
      </c>
      <c r="Z1150" s="7">
        <f t="shared" si="119"/>
        <v>1</v>
      </c>
      <c r="AA1150" s="2">
        <v>1</v>
      </c>
      <c r="AU1150" s="2">
        <f>VLOOKUP(Y1150,Spp!B:C,2,FALSE)</f>
        <v>4.5999999999999999E-3</v>
      </c>
      <c r="AV1150" s="2">
        <f>VLOOKUP(Y1150,Spp!B:D,3,FALSE)</f>
        <v>3.1387999999999998</v>
      </c>
      <c r="AW1150" s="2">
        <f t="shared" si="120"/>
        <v>8.1622883091650902E-2</v>
      </c>
      <c r="AX1150" s="2">
        <f t="shared" si="121"/>
        <v>1.632457661833018E-3</v>
      </c>
      <c r="AY1150" s="2">
        <f t="shared" si="122"/>
        <v>1.6324576618330179E-2</v>
      </c>
      <c r="AZ1150" s="2">
        <f t="shared" si="123"/>
        <v>1.6324576618330179E-5</v>
      </c>
      <c r="BA1150" s="2">
        <f t="shared" si="124"/>
        <v>0.1</v>
      </c>
      <c r="BB1150" s="2">
        <f t="shared" si="125"/>
        <v>0.02</v>
      </c>
      <c r="BC1150" s="2">
        <f>VLOOKUP(Y1150,Spp!B:H,7,FALSE)</f>
        <v>4</v>
      </c>
      <c r="BD1150" s="5" t="str">
        <f>VLOOKUP(Y1150,GFQuimbayo!B:C,2,FALSE)</f>
        <v>PS</v>
      </c>
      <c r="BE1150" s="5" t="str">
        <f>VLOOKUP(BD1150,GFQuimbayo!E:F,2,FALSE)</f>
        <v>Piscivores</v>
      </c>
      <c r="BF1150" s="2" t="str">
        <f>VLOOKUP(Y1150,Spp!B:L,11,FALSE)</f>
        <v>LC</v>
      </c>
    </row>
    <row r="1151" spans="1:58">
      <c r="A1151" s="2" t="s">
        <v>242</v>
      </c>
      <c r="B1151" s="2" t="s">
        <v>41</v>
      </c>
      <c r="C1151" s="2" t="s">
        <v>42</v>
      </c>
      <c r="D1151" s="2" t="s">
        <v>42</v>
      </c>
      <c r="E1151" s="2" t="s">
        <v>1483</v>
      </c>
      <c r="F1151" s="2" t="s">
        <v>246</v>
      </c>
      <c r="G1151" s="22" t="s">
        <v>1482</v>
      </c>
      <c r="H1151" s="22">
        <v>3</v>
      </c>
      <c r="I1151" s="2">
        <v>3</v>
      </c>
      <c r="K1151" s="2">
        <v>50</v>
      </c>
      <c r="L1151" s="11">
        <v>42584</v>
      </c>
      <c r="M1151" s="2">
        <v>2016</v>
      </c>
      <c r="N1151" s="2" t="s">
        <v>517</v>
      </c>
      <c r="O1151" s="2" t="s">
        <v>136</v>
      </c>
      <c r="P1151" s="11">
        <v>42650</v>
      </c>
      <c r="Q1151" s="9">
        <v>7</v>
      </c>
      <c r="S1151" s="22" t="s">
        <v>516</v>
      </c>
      <c r="T1151" s="4" t="s">
        <v>516</v>
      </c>
      <c r="U1151" s="4" t="s">
        <v>516</v>
      </c>
      <c r="V1151" s="4" t="s">
        <v>516</v>
      </c>
      <c r="W1151" s="2">
        <v>10</v>
      </c>
      <c r="X1151" s="2" t="s">
        <v>133</v>
      </c>
      <c r="Y1151" s="6" t="str">
        <f>VLOOKUP(X1151,Spp!A:B,2,FALSE)</f>
        <v>Hoplopagrus guentherii</v>
      </c>
      <c r="Z1151" s="7">
        <f t="shared" si="119"/>
        <v>6</v>
      </c>
      <c r="AC1151" s="2">
        <v>6</v>
      </c>
      <c r="AU1151" s="2">
        <f>VLOOKUP(Y1151,Spp!B:C,2,FALSE)</f>
        <v>2.2800000000000001E-2</v>
      </c>
      <c r="AV1151" s="2">
        <f>VLOOKUP(Y1151,Spp!B:D,3,FALSE)</f>
        <v>3</v>
      </c>
      <c r="AW1151" s="2">
        <f t="shared" si="120"/>
        <v>267.1875</v>
      </c>
      <c r="AX1151" s="2">
        <f t="shared" si="121"/>
        <v>5.34375</v>
      </c>
      <c r="AY1151" s="2">
        <f t="shared" si="122"/>
        <v>53.4375</v>
      </c>
      <c r="AZ1151" s="2">
        <f t="shared" si="123"/>
        <v>5.3437499999999999E-2</v>
      </c>
      <c r="BA1151" s="2">
        <f t="shared" si="124"/>
        <v>0.6</v>
      </c>
      <c r="BB1151" s="2">
        <f t="shared" si="125"/>
        <v>0.12</v>
      </c>
      <c r="BC1151" s="2">
        <f>VLOOKUP(Y1151,Spp!B:H,7,FALSE)</f>
        <v>3.8</v>
      </c>
      <c r="BD1151" s="5" t="str">
        <f>VLOOKUP(Y1151,GFQuimbayo!B:C,2,FALSE)</f>
        <v>PS</v>
      </c>
      <c r="BE1151" s="5" t="str">
        <f>VLOOKUP(BD1151,GFQuimbayo!E:F,2,FALSE)</f>
        <v>Piscivores</v>
      </c>
      <c r="BF1151" s="2" t="str">
        <f>VLOOKUP(Y1151,Spp!B:L,11,FALSE)</f>
        <v>LC</v>
      </c>
    </row>
    <row r="1152" spans="1:58">
      <c r="A1152" s="2" t="s">
        <v>242</v>
      </c>
      <c r="B1152" s="2" t="s">
        <v>41</v>
      </c>
      <c r="C1152" s="2" t="s">
        <v>42</v>
      </c>
      <c r="D1152" s="2" t="s">
        <v>42</v>
      </c>
      <c r="E1152" s="2" t="s">
        <v>1483</v>
      </c>
      <c r="F1152" s="2" t="s">
        <v>246</v>
      </c>
      <c r="G1152" s="22" t="s">
        <v>1482</v>
      </c>
      <c r="H1152" s="22">
        <v>3</v>
      </c>
      <c r="I1152" s="2">
        <v>3</v>
      </c>
      <c r="K1152" s="2">
        <v>50</v>
      </c>
      <c r="L1152" s="11">
        <v>42584</v>
      </c>
      <c r="M1152" s="2">
        <v>2016</v>
      </c>
      <c r="N1152" s="2" t="s">
        <v>517</v>
      </c>
      <c r="O1152" s="2" t="s">
        <v>136</v>
      </c>
      <c r="P1152" s="11">
        <v>42650</v>
      </c>
      <c r="Q1152" s="9">
        <v>7</v>
      </c>
      <c r="S1152" s="22" t="s">
        <v>516</v>
      </c>
      <c r="T1152" s="4" t="s">
        <v>516</v>
      </c>
      <c r="U1152" s="4" t="s">
        <v>516</v>
      </c>
      <c r="V1152" s="4" t="s">
        <v>516</v>
      </c>
      <c r="W1152" s="2">
        <v>10</v>
      </c>
      <c r="X1152" s="2" t="s">
        <v>64</v>
      </c>
      <c r="Y1152" s="6" t="str">
        <f>VLOOKUP(X1152,Spp!A:B,2,FALSE)</f>
        <v>Johnrandallia nigrirostris</v>
      </c>
      <c r="Z1152" s="7">
        <f t="shared" si="119"/>
        <v>1</v>
      </c>
      <c r="AA1152" s="2">
        <v>1</v>
      </c>
      <c r="AU1152" s="2">
        <f>VLOOKUP(Y1152,Spp!B:C,2,FALSE)</f>
        <v>2.5600000000000001E-2</v>
      </c>
      <c r="AV1152" s="2">
        <f>VLOOKUP(Y1152,Spp!B:D,3,FALSE)</f>
        <v>3.0005999999999999</v>
      </c>
      <c r="AW1152" s="2">
        <f t="shared" si="120"/>
        <v>0.40021997023711614</v>
      </c>
      <c r="AX1152" s="2">
        <f t="shared" si="121"/>
        <v>8.0043994047423236E-3</v>
      </c>
      <c r="AY1152" s="2">
        <f t="shared" si="122"/>
        <v>8.0043994047423239E-2</v>
      </c>
      <c r="AZ1152" s="2">
        <f t="shared" si="123"/>
        <v>8.0043994047423238E-5</v>
      </c>
      <c r="BA1152" s="2">
        <f t="shared" si="124"/>
        <v>0.1</v>
      </c>
      <c r="BB1152" s="2">
        <f t="shared" si="125"/>
        <v>0.02</v>
      </c>
      <c r="BC1152" s="2">
        <f>VLOOKUP(Y1152,Spp!B:H,7,FALSE)</f>
        <v>3</v>
      </c>
      <c r="BD1152" s="5" t="str">
        <f>VLOOKUP(Y1152,GFQuimbayo!B:C,2,FALSE)</f>
        <v>IN</v>
      </c>
      <c r="BE1152" s="5" t="str">
        <f>VLOOKUP(BD1152,GFQuimbayo!E:F,2,FALSE)</f>
        <v>Invertebrivores</v>
      </c>
      <c r="BF1152" s="2" t="str">
        <f>VLOOKUP(Y1152,Spp!B:L,11,FALSE)</f>
        <v>LC</v>
      </c>
    </row>
    <row r="1153" spans="1:58">
      <c r="A1153" s="2" t="s">
        <v>242</v>
      </c>
      <c r="B1153" s="2" t="s">
        <v>41</v>
      </c>
      <c r="C1153" s="2" t="s">
        <v>135</v>
      </c>
      <c r="D1153" s="2" t="s">
        <v>1446</v>
      </c>
      <c r="E1153" s="2" t="s">
        <v>1485</v>
      </c>
      <c r="F1153" s="2" t="s">
        <v>246</v>
      </c>
      <c r="G1153" s="22" t="s">
        <v>1482</v>
      </c>
      <c r="H1153" s="22">
        <v>1</v>
      </c>
      <c r="I1153" s="2">
        <v>1</v>
      </c>
      <c r="K1153" s="2">
        <v>50</v>
      </c>
      <c r="L1153" s="11">
        <v>42584</v>
      </c>
      <c r="M1153" s="2">
        <v>2016</v>
      </c>
      <c r="N1153" s="2" t="s">
        <v>517</v>
      </c>
      <c r="O1153" s="2" t="s">
        <v>136</v>
      </c>
      <c r="P1153" s="11">
        <v>42650</v>
      </c>
      <c r="Q1153" s="9">
        <v>5</v>
      </c>
      <c r="S1153" s="22" t="s">
        <v>516</v>
      </c>
      <c r="T1153" s="4" t="s">
        <v>516</v>
      </c>
      <c r="U1153" s="4" t="s">
        <v>516</v>
      </c>
      <c r="V1153" s="4" t="s">
        <v>516</v>
      </c>
      <c r="W1153" s="2">
        <v>10</v>
      </c>
      <c r="X1153" s="2" t="s">
        <v>107</v>
      </c>
      <c r="Y1153" s="6" t="str">
        <f>VLOOKUP(X1153,Spp!A:B,2,FALSE)</f>
        <v>Thalassoma lucasanum</v>
      </c>
      <c r="Z1153" s="7">
        <f t="shared" si="119"/>
        <v>151</v>
      </c>
      <c r="AA1153" s="2">
        <v>150</v>
      </c>
      <c r="AC1153" s="2">
        <v>1</v>
      </c>
      <c r="AU1153" s="2">
        <f>VLOOKUP(Y1153,Spp!B:C,2,FALSE)</f>
        <v>1.261E-2</v>
      </c>
      <c r="AV1153" s="2">
        <f>VLOOKUP(Y1153,Spp!B:D,3,FALSE)</f>
        <v>2.8782999999999999</v>
      </c>
      <c r="AW1153" s="2">
        <f t="shared" si="120"/>
        <v>44.547445670469187</v>
      </c>
      <c r="AX1153" s="2">
        <f t="shared" si="121"/>
        <v>0.89094891340938376</v>
      </c>
      <c r="AY1153" s="2">
        <f t="shared" si="122"/>
        <v>8.9094891340938371</v>
      </c>
      <c r="AZ1153" s="2">
        <f t="shared" si="123"/>
        <v>8.9094891340938363E-3</v>
      </c>
      <c r="BA1153" s="2">
        <f t="shared" si="124"/>
        <v>15.1</v>
      </c>
      <c r="BB1153" s="2">
        <f t="shared" si="125"/>
        <v>3.02</v>
      </c>
      <c r="BC1153" s="2">
        <f>VLOOKUP(Y1153,Spp!B:H,7,FALSE)</f>
        <v>3.5</v>
      </c>
      <c r="BD1153" s="5" t="str">
        <f>VLOOKUP(Y1153,GFQuimbayo!B:C,2,FALSE)</f>
        <v>IN</v>
      </c>
      <c r="BE1153" s="5" t="str">
        <f>VLOOKUP(BD1153,GFQuimbayo!E:F,2,FALSE)</f>
        <v>Invertebrivores</v>
      </c>
      <c r="BF1153" s="2" t="str">
        <f>VLOOKUP(Y1153,Spp!B:L,11,FALSE)</f>
        <v>LC</v>
      </c>
    </row>
    <row r="1154" spans="1:58">
      <c r="A1154" s="2" t="s">
        <v>242</v>
      </c>
      <c r="B1154" s="2" t="s">
        <v>41</v>
      </c>
      <c r="C1154" s="2" t="s">
        <v>135</v>
      </c>
      <c r="D1154" s="2" t="s">
        <v>1446</v>
      </c>
      <c r="E1154" s="2" t="s">
        <v>1485</v>
      </c>
      <c r="F1154" s="2" t="s">
        <v>246</v>
      </c>
      <c r="G1154" s="22" t="s">
        <v>1482</v>
      </c>
      <c r="H1154" s="22">
        <v>1</v>
      </c>
      <c r="I1154" s="2">
        <v>1</v>
      </c>
      <c r="K1154" s="2">
        <v>50</v>
      </c>
      <c r="L1154" s="11">
        <v>42584</v>
      </c>
      <c r="M1154" s="2">
        <v>2016</v>
      </c>
      <c r="N1154" s="2" t="s">
        <v>517</v>
      </c>
      <c r="O1154" s="2" t="s">
        <v>136</v>
      </c>
      <c r="P1154" s="11">
        <v>42650</v>
      </c>
      <c r="Q1154" s="9">
        <v>5</v>
      </c>
      <c r="S1154" s="22" t="s">
        <v>516</v>
      </c>
      <c r="T1154" s="4" t="s">
        <v>516</v>
      </c>
      <c r="U1154" s="4" t="s">
        <v>516</v>
      </c>
      <c r="V1154" s="4" t="s">
        <v>516</v>
      </c>
      <c r="W1154" s="2">
        <v>10</v>
      </c>
      <c r="X1154" s="2" t="s">
        <v>257</v>
      </c>
      <c r="Y1154" s="6" t="str">
        <f>VLOOKUP(X1154,Spp!A:B,2,FALSE)</f>
        <v>Acanthurus xanthopterus</v>
      </c>
      <c r="Z1154" s="7">
        <f t="shared" si="119"/>
        <v>1</v>
      </c>
      <c r="AC1154" s="2">
        <v>1</v>
      </c>
      <c r="AU1154" s="2">
        <f>VLOOKUP(Y1154,Spp!B:C,2,FALSE)</f>
        <v>2.673E-2</v>
      </c>
      <c r="AV1154" s="2">
        <f>VLOOKUP(Y1154,Spp!B:D,3,FALSE)</f>
        <v>2.9844900000000001</v>
      </c>
      <c r="AW1154" s="2">
        <f t="shared" si="120"/>
        <v>50.201410947180179</v>
      </c>
      <c r="AX1154" s="2">
        <f t="shared" si="121"/>
        <v>1.0040282189436036</v>
      </c>
      <c r="AY1154" s="2">
        <f t="shared" si="122"/>
        <v>10.040282189436036</v>
      </c>
      <c r="AZ1154" s="2">
        <f t="shared" si="123"/>
        <v>1.0040282189436036E-2</v>
      </c>
      <c r="BA1154" s="2">
        <f t="shared" si="124"/>
        <v>0.1</v>
      </c>
      <c r="BB1154" s="2">
        <f t="shared" si="125"/>
        <v>0.02</v>
      </c>
      <c r="BC1154" s="2">
        <f>VLOOKUP(Y1154,Spp!B:H,7,FALSE)</f>
        <v>2.9</v>
      </c>
      <c r="BD1154" s="5" t="str">
        <f>VLOOKUP(Y1154,GFQuimbayo!B:C,2,FALSE)</f>
        <v>HD</v>
      </c>
      <c r="BE1154" s="5" t="str">
        <f>VLOOKUP(BD1154,GFQuimbayo!E:F,2,FALSE)</f>
        <v>Detritivores</v>
      </c>
      <c r="BF1154" s="2" t="str">
        <f>VLOOKUP(Y1154,Spp!B:L,11,FALSE)</f>
        <v>LC</v>
      </c>
    </row>
    <row r="1155" spans="1:58">
      <c r="A1155" s="2" t="s">
        <v>242</v>
      </c>
      <c r="B1155" s="2" t="s">
        <v>41</v>
      </c>
      <c r="C1155" s="2" t="s">
        <v>135</v>
      </c>
      <c r="D1155" s="2" t="s">
        <v>1446</v>
      </c>
      <c r="E1155" s="2" t="s">
        <v>1485</v>
      </c>
      <c r="F1155" s="2" t="s">
        <v>246</v>
      </c>
      <c r="G1155" s="22" t="s">
        <v>1482</v>
      </c>
      <c r="H1155" s="22">
        <v>1</v>
      </c>
      <c r="I1155" s="2">
        <v>1</v>
      </c>
      <c r="K1155" s="2">
        <v>50</v>
      </c>
      <c r="L1155" s="11">
        <v>42584</v>
      </c>
      <c r="M1155" s="2">
        <v>2016</v>
      </c>
      <c r="N1155" s="2" t="s">
        <v>517</v>
      </c>
      <c r="O1155" s="2" t="s">
        <v>136</v>
      </c>
      <c r="P1155" s="11">
        <v>42650</v>
      </c>
      <c r="Q1155" s="9">
        <v>5</v>
      </c>
      <c r="S1155" s="22" t="s">
        <v>516</v>
      </c>
      <c r="T1155" s="4" t="s">
        <v>516</v>
      </c>
      <c r="U1155" s="4" t="s">
        <v>516</v>
      </c>
      <c r="V1155" s="4" t="s">
        <v>516</v>
      </c>
      <c r="W1155" s="2">
        <v>10</v>
      </c>
      <c r="X1155" s="2" t="s">
        <v>72</v>
      </c>
      <c r="Y1155" s="6" t="str">
        <f>VLOOKUP(X1155,Spp!A:B,2,FALSE)</f>
        <v>Scarus ghobban</v>
      </c>
      <c r="Z1155" s="7">
        <f t="shared" ref="Z1155:Z1218" si="126">SUM(AA1155:AT1155)</f>
        <v>25</v>
      </c>
      <c r="AA1155" s="2">
        <v>10</v>
      </c>
      <c r="AB1155" s="2">
        <v>9</v>
      </c>
      <c r="AC1155" s="2">
        <v>6</v>
      </c>
      <c r="AU1155" s="2">
        <f>VLOOKUP(Y1155,Spp!B:C,2,FALSE)</f>
        <v>2.3300000000000001E-2</v>
      </c>
      <c r="AV1155" s="2">
        <f>VLOOKUP(Y1155,Spp!B:D,3,FALSE)</f>
        <v>2.919</v>
      </c>
      <c r="AW1155" s="2">
        <f t="shared" si="120"/>
        <v>301.05503105309003</v>
      </c>
      <c r="AX1155" s="2">
        <f t="shared" si="121"/>
        <v>6.0211006210618008</v>
      </c>
      <c r="AY1155" s="2">
        <f t="shared" si="122"/>
        <v>60.21100621061801</v>
      </c>
      <c r="AZ1155" s="2">
        <f t="shared" si="123"/>
        <v>6.0211006210618007E-2</v>
      </c>
      <c r="BA1155" s="2">
        <f t="shared" si="124"/>
        <v>2.5</v>
      </c>
      <c r="BB1155" s="2">
        <f t="shared" si="125"/>
        <v>0.5</v>
      </c>
      <c r="BC1155" s="2">
        <f>VLOOKUP(Y1155,Spp!B:H,7,FALSE)</f>
        <v>2</v>
      </c>
      <c r="BD1155" s="5" t="str">
        <f>VLOOKUP(Y1155,GFQuimbayo!B:C,2,FALSE)</f>
        <v>HM</v>
      </c>
      <c r="BE1155" s="5" t="str">
        <f>VLOOKUP(BD1155,GFQuimbayo!E:F,2,FALSE)</f>
        <v>Macroalgae feeders</v>
      </c>
      <c r="BF1155" s="2" t="str">
        <f>VLOOKUP(Y1155,Spp!B:L,11,FALSE)</f>
        <v>LC</v>
      </c>
    </row>
    <row r="1156" spans="1:58">
      <c r="A1156" s="2" t="s">
        <v>242</v>
      </c>
      <c r="B1156" s="2" t="s">
        <v>41</v>
      </c>
      <c r="C1156" s="2" t="s">
        <v>135</v>
      </c>
      <c r="D1156" s="2" t="s">
        <v>1446</v>
      </c>
      <c r="E1156" s="2" t="s">
        <v>1485</v>
      </c>
      <c r="F1156" s="2" t="s">
        <v>246</v>
      </c>
      <c r="G1156" s="22" t="s">
        <v>1482</v>
      </c>
      <c r="H1156" s="22">
        <v>1</v>
      </c>
      <c r="I1156" s="2">
        <v>1</v>
      </c>
      <c r="K1156" s="2">
        <v>50</v>
      </c>
      <c r="L1156" s="11">
        <v>42584</v>
      </c>
      <c r="M1156" s="2">
        <v>2016</v>
      </c>
      <c r="N1156" s="2" t="s">
        <v>517</v>
      </c>
      <c r="O1156" s="2" t="s">
        <v>136</v>
      </c>
      <c r="P1156" s="11">
        <v>42650</v>
      </c>
      <c r="Q1156" s="9">
        <v>5</v>
      </c>
      <c r="S1156" s="22" t="s">
        <v>516</v>
      </c>
      <c r="T1156" s="4" t="s">
        <v>516</v>
      </c>
      <c r="U1156" s="4" t="s">
        <v>516</v>
      </c>
      <c r="V1156" s="4" t="s">
        <v>516</v>
      </c>
      <c r="W1156" s="2">
        <v>10</v>
      </c>
      <c r="X1156" s="2" t="s">
        <v>45</v>
      </c>
      <c r="Y1156" s="6" t="str">
        <f>VLOOKUP(X1156,Spp!A:B,2,FALSE)</f>
        <v>Canthigaster punctatissima</v>
      </c>
      <c r="Z1156" s="7">
        <f t="shared" si="126"/>
        <v>1</v>
      </c>
      <c r="AA1156" s="2">
        <v>1</v>
      </c>
      <c r="AU1156" s="2">
        <f>VLOOKUP(Y1156,Spp!B:C,2,FALSE)</f>
        <v>1.9699999999999999E-2</v>
      </c>
      <c r="AV1156" s="2">
        <f>VLOOKUP(Y1156,Spp!B:D,3,FALSE)</f>
        <v>2.9174000000000002</v>
      </c>
      <c r="AW1156" s="2">
        <f t="shared" ref="AW1156:AW1219" si="127">((AU1156*$AA$2^AV1156)*AA1156)+((AU1156*$AB$2^AV1156)*AB1156)+((AU1156*$AC$2^AV1156)*AC1156)+((AU1156*$AD$2^AV1156)*AD1156)+((AU1156*$AE$2^AV1156)*AE1156)+((AU1156*$AF$2^AV1156)*AF1156)+((AU1156*$AG$2^AV1156)*AG1156)+((AU1156*$AH$2^AV1156)*AH1156)+((AU1156*$AI$2^AV1156)*AI1156)+((AU1156*$AJ$2^AV1156)*AJ1156)+((AU1156*$AK$2^AV1156)*AK1156)+((AU1156*$AL$2^AV1156)*AL1156)+((AU1156*$AM$2^AV1156)*AM1156)+((AU1156*$AN$2^AV1156)*AN1156)+((AU1156*$AO$2^AV1156)*AO1156)+((AU1156*$AP$2^AV1156)*AP1156)+((AU1156*$AQ$2^AV1156)*AQ1156)+((AU1156*$AR$2^AV1156)*AR1156)+((AU1156*$AS$2^AV1156)*AS1156)+((AU1156*$AT$2^AV1156)*AT1156)</f>
        <v>0.28537531735533872</v>
      </c>
      <c r="AX1156" s="2">
        <f t="shared" ref="AX1156:AX1219" si="128">AW1156/K1156</f>
        <v>5.7075063471067741E-3</v>
      </c>
      <c r="AY1156" s="2">
        <f t="shared" ref="AY1156:AY1219" si="129">AX1156*10</f>
        <v>5.7075063471067743E-2</v>
      </c>
      <c r="AZ1156" s="2">
        <f t="shared" ref="AZ1156:AZ1219" si="130">AY1156/1000</f>
        <v>5.7075063471067742E-5</v>
      </c>
      <c r="BA1156" s="2">
        <f t="shared" ref="BA1156:BA1219" si="131">Z1156/W1156</f>
        <v>0.1</v>
      </c>
      <c r="BB1156" s="2">
        <f t="shared" si="125"/>
        <v>0.02</v>
      </c>
      <c r="BC1156" s="2">
        <f>VLOOKUP(Y1156,Spp!B:H,7,FALSE)</f>
        <v>3</v>
      </c>
      <c r="BD1156" s="5" t="str">
        <f>VLOOKUP(Y1156,GFQuimbayo!B:C,2,FALSE)</f>
        <v>IN</v>
      </c>
      <c r="BE1156" s="5" t="str">
        <f>VLOOKUP(BD1156,GFQuimbayo!E:F,2,FALSE)</f>
        <v>Invertebrivores</v>
      </c>
      <c r="BF1156" s="2" t="str">
        <f>VLOOKUP(Y1156,Spp!B:L,11,FALSE)</f>
        <v>LC</v>
      </c>
    </row>
    <row r="1157" spans="1:58">
      <c r="A1157" s="2" t="s">
        <v>242</v>
      </c>
      <c r="B1157" s="2" t="s">
        <v>41</v>
      </c>
      <c r="C1157" s="2" t="s">
        <v>135</v>
      </c>
      <c r="D1157" s="2" t="s">
        <v>1446</v>
      </c>
      <c r="E1157" s="2" t="s">
        <v>1485</v>
      </c>
      <c r="F1157" s="2" t="s">
        <v>246</v>
      </c>
      <c r="G1157" s="22" t="s">
        <v>1482</v>
      </c>
      <c r="H1157" s="22">
        <v>1</v>
      </c>
      <c r="I1157" s="2">
        <v>1</v>
      </c>
      <c r="K1157" s="2">
        <v>50</v>
      </c>
      <c r="L1157" s="11">
        <v>42584</v>
      </c>
      <c r="M1157" s="2">
        <v>2016</v>
      </c>
      <c r="N1157" s="2" t="s">
        <v>517</v>
      </c>
      <c r="O1157" s="2" t="s">
        <v>136</v>
      </c>
      <c r="P1157" s="11">
        <v>42650</v>
      </c>
      <c r="Q1157" s="9">
        <v>5</v>
      </c>
      <c r="S1157" s="22" t="s">
        <v>516</v>
      </c>
      <c r="T1157" s="4" t="s">
        <v>516</v>
      </c>
      <c r="U1157" s="4" t="s">
        <v>516</v>
      </c>
      <c r="V1157" s="4" t="s">
        <v>516</v>
      </c>
      <c r="W1157" s="2">
        <v>10</v>
      </c>
      <c r="X1157" s="2" t="s">
        <v>266</v>
      </c>
      <c r="Y1157" s="6" t="str">
        <f>VLOOKUP(X1157,Spp!A:B,2,FALSE)</f>
        <v>Halichoeres dispilus</v>
      </c>
      <c r="Z1157" s="7">
        <f t="shared" si="126"/>
        <v>2</v>
      </c>
      <c r="AA1157" s="2">
        <v>1</v>
      </c>
      <c r="AB1157" s="2">
        <v>1</v>
      </c>
      <c r="AU1157" s="2">
        <f>VLOOKUP(Y1157,Spp!B:C,2,FALSE)</f>
        <v>1.26E-2</v>
      </c>
      <c r="AV1157" s="2">
        <f>VLOOKUP(Y1157,Spp!B:D,3,FALSE)</f>
        <v>3.0672999999999999</v>
      </c>
      <c r="AW1157" s="2">
        <f t="shared" si="127"/>
        <v>6.2969956095913098</v>
      </c>
      <c r="AX1157" s="2">
        <f t="shared" si="128"/>
        <v>0.12593991219182621</v>
      </c>
      <c r="AY1157" s="2">
        <f t="shared" si="129"/>
        <v>1.2593991219182621</v>
      </c>
      <c r="AZ1157" s="2">
        <f t="shared" si="130"/>
        <v>1.2593991219182622E-3</v>
      </c>
      <c r="BA1157" s="2">
        <f t="shared" si="131"/>
        <v>0.2</v>
      </c>
      <c r="BB1157" s="2">
        <f t="shared" si="125"/>
        <v>0.04</v>
      </c>
      <c r="BC1157" s="2">
        <f>VLOOKUP(Y1157,Spp!B:H,7,FALSE)</f>
        <v>3.9</v>
      </c>
      <c r="BD1157" s="5" t="str">
        <f>VLOOKUP(Y1157,GFQuimbayo!B:C,2,FALSE)</f>
        <v>IN</v>
      </c>
      <c r="BE1157" s="5" t="str">
        <f>VLOOKUP(BD1157,GFQuimbayo!E:F,2,FALSE)</f>
        <v>Invertebrivores</v>
      </c>
      <c r="BF1157" s="2" t="str">
        <f>VLOOKUP(Y1157,Spp!B:L,11,FALSE)</f>
        <v>LC</v>
      </c>
    </row>
    <row r="1158" spans="1:58">
      <c r="A1158" s="2" t="s">
        <v>242</v>
      </c>
      <c r="B1158" s="2" t="s">
        <v>41</v>
      </c>
      <c r="C1158" s="2" t="s">
        <v>135</v>
      </c>
      <c r="D1158" s="2" t="s">
        <v>1446</v>
      </c>
      <c r="E1158" s="2" t="s">
        <v>1485</v>
      </c>
      <c r="F1158" s="2" t="s">
        <v>246</v>
      </c>
      <c r="G1158" s="22" t="s">
        <v>1482</v>
      </c>
      <c r="H1158" s="22">
        <v>2</v>
      </c>
      <c r="I1158" s="2">
        <v>2</v>
      </c>
      <c r="K1158" s="2">
        <v>50</v>
      </c>
      <c r="L1158" s="11">
        <v>42584</v>
      </c>
      <c r="M1158" s="2">
        <v>2016</v>
      </c>
      <c r="N1158" s="2" t="s">
        <v>517</v>
      </c>
      <c r="O1158" s="2" t="s">
        <v>136</v>
      </c>
      <c r="P1158" s="11">
        <v>42650</v>
      </c>
      <c r="Q1158" s="9">
        <v>5</v>
      </c>
      <c r="S1158" s="22" t="s">
        <v>516</v>
      </c>
      <c r="T1158" s="4" t="s">
        <v>516</v>
      </c>
      <c r="U1158" s="4" t="s">
        <v>516</v>
      </c>
      <c r="V1158" s="4" t="s">
        <v>516</v>
      </c>
      <c r="W1158" s="2">
        <v>10</v>
      </c>
      <c r="X1158" s="2" t="s">
        <v>64</v>
      </c>
      <c r="Y1158" s="6" t="str">
        <f>VLOOKUP(X1158,Spp!A:B,2,FALSE)</f>
        <v>Johnrandallia nigrirostris</v>
      </c>
      <c r="Z1158" s="7">
        <f t="shared" si="126"/>
        <v>10</v>
      </c>
      <c r="AB1158" s="2">
        <v>10</v>
      </c>
      <c r="AU1158" s="2">
        <f>VLOOKUP(Y1158,Spp!B:C,2,FALSE)</f>
        <v>2.5600000000000001E-2</v>
      </c>
      <c r="AV1158" s="2">
        <f>VLOOKUP(Y1158,Spp!B:D,3,FALSE)</f>
        <v>3.0005999999999999</v>
      </c>
      <c r="AW1158" s="2">
        <f t="shared" si="127"/>
        <v>108.13064467072175</v>
      </c>
      <c r="AX1158" s="2">
        <f t="shared" si="128"/>
        <v>2.1626128934144351</v>
      </c>
      <c r="AY1158" s="2">
        <f t="shared" si="129"/>
        <v>21.626128934144351</v>
      </c>
      <c r="AZ1158" s="2">
        <f t="shared" si="130"/>
        <v>2.162612893414435E-2</v>
      </c>
      <c r="BA1158" s="2">
        <f t="shared" si="131"/>
        <v>1</v>
      </c>
      <c r="BB1158" s="2">
        <f t="shared" si="125"/>
        <v>0.2</v>
      </c>
      <c r="BC1158" s="2">
        <f>VLOOKUP(Y1158,Spp!B:H,7,FALSE)</f>
        <v>3</v>
      </c>
      <c r="BD1158" s="5" t="str">
        <f>VLOOKUP(Y1158,GFQuimbayo!B:C,2,FALSE)</f>
        <v>IN</v>
      </c>
      <c r="BE1158" s="5" t="str">
        <f>VLOOKUP(BD1158,GFQuimbayo!E:F,2,FALSE)</f>
        <v>Invertebrivores</v>
      </c>
      <c r="BF1158" s="2" t="str">
        <f>VLOOKUP(Y1158,Spp!B:L,11,FALSE)</f>
        <v>LC</v>
      </c>
    </row>
    <row r="1159" spans="1:58">
      <c r="A1159" s="2" t="s">
        <v>242</v>
      </c>
      <c r="B1159" s="2" t="s">
        <v>41</v>
      </c>
      <c r="C1159" s="2" t="s">
        <v>135</v>
      </c>
      <c r="D1159" s="2" t="s">
        <v>1446</v>
      </c>
      <c r="E1159" s="2" t="s">
        <v>1485</v>
      </c>
      <c r="F1159" s="2" t="s">
        <v>246</v>
      </c>
      <c r="G1159" s="22" t="s">
        <v>1482</v>
      </c>
      <c r="H1159" s="22">
        <v>2</v>
      </c>
      <c r="I1159" s="2">
        <v>2</v>
      </c>
      <c r="K1159" s="2">
        <v>50</v>
      </c>
      <c r="L1159" s="11">
        <v>42584</v>
      </c>
      <c r="M1159" s="2">
        <v>2016</v>
      </c>
      <c r="N1159" s="2" t="s">
        <v>517</v>
      </c>
      <c r="O1159" s="2" t="s">
        <v>136</v>
      </c>
      <c r="P1159" s="11">
        <v>42650</v>
      </c>
      <c r="Q1159" s="9">
        <v>5</v>
      </c>
      <c r="S1159" s="22" t="s">
        <v>516</v>
      </c>
      <c r="T1159" s="4" t="s">
        <v>516</v>
      </c>
      <c r="U1159" s="4" t="s">
        <v>516</v>
      </c>
      <c r="V1159" s="4" t="s">
        <v>516</v>
      </c>
      <c r="W1159" s="2">
        <v>10</v>
      </c>
      <c r="X1159" s="2" t="s">
        <v>80</v>
      </c>
      <c r="Y1159" s="6" t="str">
        <f>VLOOKUP(X1159,Spp!A:B,2,FALSE)</f>
        <v>Sufflamen verres</v>
      </c>
      <c r="Z1159" s="7">
        <f t="shared" si="126"/>
        <v>1</v>
      </c>
      <c r="AC1159" s="2">
        <v>1</v>
      </c>
      <c r="AU1159" s="2">
        <f>VLOOKUP(Y1159,Spp!B:C,2,FALSE)</f>
        <v>2.4899999999999999E-2</v>
      </c>
      <c r="AV1159" s="2">
        <f>VLOOKUP(Y1159,Spp!B:D,3,FALSE)</f>
        <v>3.0129999999999999</v>
      </c>
      <c r="AW1159" s="2">
        <f t="shared" si="127"/>
        <v>50.256150114544802</v>
      </c>
      <c r="AX1159" s="2">
        <f t="shared" si="128"/>
        <v>1.0051230022908961</v>
      </c>
      <c r="AY1159" s="2">
        <f t="shared" si="129"/>
        <v>10.05123002290896</v>
      </c>
      <c r="AZ1159" s="2">
        <f t="shared" si="130"/>
        <v>1.0051230022908961E-2</v>
      </c>
      <c r="BA1159" s="2">
        <f t="shared" si="131"/>
        <v>0.1</v>
      </c>
      <c r="BB1159" s="2">
        <f t="shared" si="125"/>
        <v>0.02</v>
      </c>
      <c r="BC1159" s="2">
        <f>VLOOKUP(Y1159,Spp!B:H,7,FALSE)</f>
        <v>3.3</v>
      </c>
      <c r="BD1159" s="5" t="str">
        <f>VLOOKUP(Y1159,GFQuimbayo!B:C,2,FALSE)</f>
        <v>IN</v>
      </c>
      <c r="BE1159" s="5" t="str">
        <f>VLOOKUP(BD1159,GFQuimbayo!E:F,2,FALSE)</f>
        <v>Invertebrivores</v>
      </c>
      <c r="BF1159" s="2" t="str">
        <f>VLOOKUP(Y1159,Spp!B:L,11,FALSE)</f>
        <v>LC</v>
      </c>
    </row>
    <row r="1160" spans="1:58">
      <c r="A1160" s="2" t="s">
        <v>242</v>
      </c>
      <c r="B1160" s="2" t="s">
        <v>41</v>
      </c>
      <c r="C1160" s="2" t="s">
        <v>135</v>
      </c>
      <c r="D1160" s="2" t="s">
        <v>1446</v>
      </c>
      <c r="E1160" s="2" t="s">
        <v>1485</v>
      </c>
      <c r="F1160" s="2" t="s">
        <v>246</v>
      </c>
      <c r="G1160" s="22" t="s">
        <v>1482</v>
      </c>
      <c r="H1160" s="22">
        <v>2</v>
      </c>
      <c r="I1160" s="2">
        <v>2</v>
      </c>
      <c r="K1160" s="2">
        <v>50</v>
      </c>
      <c r="L1160" s="11">
        <v>42584</v>
      </c>
      <c r="M1160" s="2">
        <v>2016</v>
      </c>
      <c r="N1160" s="2" t="s">
        <v>517</v>
      </c>
      <c r="O1160" s="2" t="s">
        <v>136</v>
      </c>
      <c r="P1160" s="11">
        <v>42650</v>
      </c>
      <c r="Q1160" s="9">
        <v>5</v>
      </c>
      <c r="S1160" s="22" t="s">
        <v>516</v>
      </c>
      <c r="T1160" s="4" t="s">
        <v>516</v>
      </c>
      <c r="U1160" s="4" t="s">
        <v>516</v>
      </c>
      <c r="V1160" s="4" t="s">
        <v>516</v>
      </c>
      <c r="W1160" s="2">
        <v>10</v>
      </c>
      <c r="X1160" s="2" t="s">
        <v>125</v>
      </c>
      <c r="Y1160" s="6" t="str">
        <f>VLOOKUP(X1160,Spp!A:B,2,FALSE)</f>
        <v>Diodon holocanthus</v>
      </c>
      <c r="Z1160" s="7">
        <f t="shared" si="126"/>
        <v>1</v>
      </c>
      <c r="AB1160" s="2">
        <v>1</v>
      </c>
      <c r="AU1160" s="2">
        <f>VLOOKUP(Y1160,Spp!B:C,2,FALSE)</f>
        <v>2.1899999999999999E-2</v>
      </c>
      <c r="AV1160" s="2">
        <f>VLOOKUP(Y1160,Spp!B:D,3,FALSE)</f>
        <v>3</v>
      </c>
      <c r="AW1160" s="2">
        <f t="shared" si="127"/>
        <v>9.2390624999999993</v>
      </c>
      <c r="AX1160" s="2">
        <f t="shared" si="128"/>
        <v>0.18478124999999998</v>
      </c>
      <c r="AY1160" s="2">
        <f t="shared" si="129"/>
        <v>1.8478124999999999</v>
      </c>
      <c r="AZ1160" s="2">
        <f t="shared" si="130"/>
        <v>1.8478124999999998E-3</v>
      </c>
      <c r="BA1160" s="2">
        <f t="shared" si="131"/>
        <v>0.1</v>
      </c>
      <c r="BB1160" s="2">
        <f t="shared" si="125"/>
        <v>0.02</v>
      </c>
      <c r="BC1160" s="2">
        <f>VLOOKUP(Y1160,Spp!B:H,7,FALSE)</f>
        <v>3.3</v>
      </c>
      <c r="BD1160" s="5" t="str">
        <f>VLOOKUP(Y1160,GFQuimbayo!B:C,2,FALSE)</f>
        <v>IN</v>
      </c>
      <c r="BE1160" s="5" t="str">
        <f>VLOOKUP(BD1160,GFQuimbayo!E:F,2,FALSE)</f>
        <v>Invertebrivores</v>
      </c>
      <c r="BF1160" s="2" t="str">
        <f>VLOOKUP(Y1160,Spp!B:L,11,FALSE)</f>
        <v>NE</v>
      </c>
    </row>
    <row r="1161" spans="1:58">
      <c r="A1161" s="2" t="s">
        <v>242</v>
      </c>
      <c r="B1161" s="2" t="s">
        <v>41</v>
      </c>
      <c r="C1161" s="2" t="s">
        <v>135</v>
      </c>
      <c r="D1161" s="2" t="s">
        <v>1446</v>
      </c>
      <c r="E1161" s="2" t="s">
        <v>1485</v>
      </c>
      <c r="F1161" s="2" t="s">
        <v>246</v>
      </c>
      <c r="G1161" s="22" t="s">
        <v>1482</v>
      </c>
      <c r="H1161" s="22">
        <v>2</v>
      </c>
      <c r="I1161" s="2">
        <v>2</v>
      </c>
      <c r="K1161" s="2">
        <v>50</v>
      </c>
      <c r="L1161" s="11">
        <v>42584</v>
      </c>
      <c r="M1161" s="2">
        <v>2016</v>
      </c>
      <c r="N1161" s="2" t="s">
        <v>517</v>
      </c>
      <c r="O1161" s="2" t="s">
        <v>136</v>
      </c>
      <c r="P1161" s="11">
        <v>42650</v>
      </c>
      <c r="Q1161" s="9">
        <v>5</v>
      </c>
      <c r="S1161" s="22" t="s">
        <v>516</v>
      </c>
      <c r="T1161" s="4" t="s">
        <v>516</v>
      </c>
      <c r="U1161" s="4" t="s">
        <v>516</v>
      </c>
      <c r="V1161" s="4" t="s">
        <v>516</v>
      </c>
      <c r="W1161" s="2">
        <v>10</v>
      </c>
      <c r="X1161" s="2" t="s">
        <v>57</v>
      </c>
      <c r="Y1161" s="6" t="str">
        <f>VLOOKUP(X1161,Spp!A:B,2,FALSE)</f>
        <v>Serranus psittacinus</v>
      </c>
      <c r="Z1161" s="7">
        <f t="shared" si="126"/>
        <v>2</v>
      </c>
      <c r="AA1161" s="2">
        <v>2</v>
      </c>
      <c r="AU1161" s="2">
        <f>VLOOKUP(Y1161,Spp!B:C,2,FALSE)</f>
        <v>1.9300000000000001E-2</v>
      </c>
      <c r="AV1161" s="2">
        <f>VLOOKUP(Y1161,Spp!B:D,3,FALSE)</f>
        <v>2.8511000000000002</v>
      </c>
      <c r="AW1161" s="2">
        <f t="shared" si="127"/>
        <v>0.52620390100394643</v>
      </c>
      <c r="AX1161" s="2">
        <f t="shared" si="128"/>
        <v>1.0524078020078929E-2</v>
      </c>
      <c r="AY1161" s="2">
        <f t="shared" si="129"/>
        <v>0.10524078020078929</v>
      </c>
      <c r="AZ1161" s="2">
        <f t="shared" si="130"/>
        <v>1.052407802007893E-4</v>
      </c>
      <c r="BA1161" s="2">
        <f t="shared" si="131"/>
        <v>0.2</v>
      </c>
      <c r="BB1161" s="2">
        <f t="shared" si="125"/>
        <v>0.04</v>
      </c>
      <c r="BC1161" s="2">
        <f>VLOOKUP(Y1161,Spp!B:H,7,FALSE)</f>
        <v>3.6</v>
      </c>
      <c r="BD1161" s="5" t="str">
        <f>VLOOKUP(Y1161,GFQuimbayo!B:C,2,FALSE)</f>
        <v>PS</v>
      </c>
      <c r="BE1161" s="5" t="str">
        <f>VLOOKUP(BD1161,GFQuimbayo!E:F,2,FALSE)</f>
        <v>Piscivores</v>
      </c>
      <c r="BF1161" s="2" t="str">
        <f>VLOOKUP(Y1161,Spp!B:L,11,FALSE)</f>
        <v>LC</v>
      </c>
    </row>
    <row r="1162" spans="1:58">
      <c r="A1162" s="2" t="s">
        <v>242</v>
      </c>
      <c r="B1162" s="2" t="s">
        <v>41</v>
      </c>
      <c r="C1162" s="2" t="s">
        <v>135</v>
      </c>
      <c r="D1162" s="2" t="s">
        <v>1446</v>
      </c>
      <c r="E1162" s="2" t="s">
        <v>1485</v>
      </c>
      <c r="F1162" s="2" t="s">
        <v>246</v>
      </c>
      <c r="G1162" s="22" t="s">
        <v>1482</v>
      </c>
      <c r="H1162" s="22">
        <v>2</v>
      </c>
      <c r="I1162" s="2">
        <v>2</v>
      </c>
      <c r="K1162" s="2">
        <v>50</v>
      </c>
      <c r="L1162" s="11">
        <v>42584</v>
      </c>
      <c r="M1162" s="2">
        <v>2016</v>
      </c>
      <c r="N1162" s="2" t="s">
        <v>517</v>
      </c>
      <c r="O1162" s="2" t="s">
        <v>136</v>
      </c>
      <c r="P1162" s="11">
        <v>42650</v>
      </c>
      <c r="Q1162" s="9">
        <v>5</v>
      </c>
      <c r="S1162" s="22" t="s">
        <v>516</v>
      </c>
      <c r="T1162" s="4" t="s">
        <v>516</v>
      </c>
      <c r="U1162" s="4" t="s">
        <v>516</v>
      </c>
      <c r="V1162" s="4" t="s">
        <v>516</v>
      </c>
      <c r="W1162" s="2">
        <v>10</v>
      </c>
      <c r="X1162" s="2" t="s">
        <v>107</v>
      </c>
      <c r="Y1162" s="6" t="str">
        <f>VLOOKUP(X1162,Spp!A:B,2,FALSE)</f>
        <v>Thalassoma lucasanum</v>
      </c>
      <c r="Z1162" s="7">
        <f t="shared" si="126"/>
        <v>15</v>
      </c>
      <c r="AA1162" s="2">
        <v>15</v>
      </c>
      <c r="AU1162" s="2">
        <f>VLOOKUP(Y1162,Spp!B:C,2,FALSE)</f>
        <v>1.261E-2</v>
      </c>
      <c r="AV1162" s="2">
        <f>VLOOKUP(Y1162,Spp!B:D,3,FALSE)</f>
        <v>2.8782999999999999</v>
      </c>
      <c r="AW1162" s="2">
        <f t="shared" si="127"/>
        <v>2.6436080921674749</v>
      </c>
      <c r="AX1162" s="2">
        <f t="shared" si="128"/>
        <v>5.2872161843349502E-2</v>
      </c>
      <c r="AY1162" s="2">
        <f t="shared" si="129"/>
        <v>0.52872161843349508</v>
      </c>
      <c r="AZ1162" s="2">
        <f t="shared" si="130"/>
        <v>5.2872161843349507E-4</v>
      </c>
      <c r="BA1162" s="2">
        <f t="shared" si="131"/>
        <v>1.5</v>
      </c>
      <c r="BB1162" s="2">
        <f t="shared" si="125"/>
        <v>0.3</v>
      </c>
      <c r="BC1162" s="2">
        <f>VLOOKUP(Y1162,Spp!B:H,7,FALSE)</f>
        <v>3.5</v>
      </c>
      <c r="BD1162" s="5" t="str">
        <f>VLOOKUP(Y1162,GFQuimbayo!B:C,2,FALSE)</f>
        <v>IN</v>
      </c>
      <c r="BE1162" s="5" t="str">
        <f>VLOOKUP(BD1162,GFQuimbayo!E:F,2,FALSE)</f>
        <v>Invertebrivores</v>
      </c>
      <c r="BF1162" s="2" t="str">
        <f>VLOOKUP(Y1162,Spp!B:L,11,FALSE)</f>
        <v>LC</v>
      </c>
    </row>
    <row r="1163" spans="1:58">
      <c r="A1163" s="2" t="s">
        <v>242</v>
      </c>
      <c r="B1163" s="2" t="s">
        <v>41</v>
      </c>
      <c r="C1163" s="2" t="s">
        <v>135</v>
      </c>
      <c r="D1163" s="2" t="s">
        <v>1446</v>
      </c>
      <c r="E1163" s="2" t="s">
        <v>1485</v>
      </c>
      <c r="F1163" s="2" t="s">
        <v>246</v>
      </c>
      <c r="G1163" s="22" t="s">
        <v>1482</v>
      </c>
      <c r="H1163" s="22">
        <v>2</v>
      </c>
      <c r="I1163" s="2">
        <v>2</v>
      </c>
      <c r="K1163" s="2">
        <v>50</v>
      </c>
      <c r="L1163" s="11">
        <v>42584</v>
      </c>
      <c r="M1163" s="2">
        <v>2016</v>
      </c>
      <c r="N1163" s="2" t="s">
        <v>517</v>
      </c>
      <c r="O1163" s="2" t="s">
        <v>136</v>
      </c>
      <c r="P1163" s="11">
        <v>42650</v>
      </c>
      <c r="Q1163" s="9">
        <v>5</v>
      </c>
      <c r="S1163" s="22" t="s">
        <v>516</v>
      </c>
      <c r="T1163" s="4" t="s">
        <v>516</v>
      </c>
      <c r="U1163" s="4" t="s">
        <v>516</v>
      </c>
      <c r="V1163" s="4" t="s">
        <v>516</v>
      </c>
      <c r="W1163" s="2">
        <v>10</v>
      </c>
      <c r="X1163" s="2" t="s">
        <v>266</v>
      </c>
      <c r="Y1163" s="6" t="str">
        <f>VLOOKUP(X1163,Spp!A:B,2,FALSE)</f>
        <v>Halichoeres dispilus</v>
      </c>
      <c r="Z1163" s="7">
        <f t="shared" si="126"/>
        <v>1</v>
      </c>
      <c r="AA1163" s="2">
        <v>1</v>
      </c>
      <c r="AU1163" s="2">
        <f>VLOOKUP(Y1163,Spp!B:C,2,FALSE)</f>
        <v>1.26E-2</v>
      </c>
      <c r="AV1163" s="2">
        <f>VLOOKUP(Y1163,Spp!B:D,3,FALSE)</f>
        <v>3.0672999999999999</v>
      </c>
      <c r="AW1163" s="2">
        <f t="shared" si="127"/>
        <v>0.20939771281975608</v>
      </c>
      <c r="AX1163" s="2">
        <f t="shared" si="128"/>
        <v>4.187954256395122E-3</v>
      </c>
      <c r="AY1163" s="2">
        <f t="shared" si="129"/>
        <v>4.1879542563951218E-2</v>
      </c>
      <c r="AZ1163" s="2">
        <f t="shared" si="130"/>
        <v>4.1879542563951215E-5</v>
      </c>
      <c r="BA1163" s="2">
        <f t="shared" si="131"/>
        <v>0.1</v>
      </c>
      <c r="BB1163" s="2">
        <f t="shared" si="125"/>
        <v>0.02</v>
      </c>
      <c r="BC1163" s="2">
        <f>VLOOKUP(Y1163,Spp!B:H,7,FALSE)</f>
        <v>3.9</v>
      </c>
      <c r="BD1163" s="5" t="str">
        <f>VLOOKUP(Y1163,GFQuimbayo!B:C,2,FALSE)</f>
        <v>IN</v>
      </c>
      <c r="BE1163" s="5" t="str">
        <f>VLOOKUP(BD1163,GFQuimbayo!E:F,2,FALSE)</f>
        <v>Invertebrivores</v>
      </c>
      <c r="BF1163" s="2" t="str">
        <f>VLOOKUP(Y1163,Spp!B:L,11,FALSE)</f>
        <v>LC</v>
      </c>
    </row>
    <row r="1164" spans="1:58">
      <c r="A1164" s="2" t="s">
        <v>242</v>
      </c>
      <c r="B1164" s="2" t="s">
        <v>41</v>
      </c>
      <c r="C1164" s="2" t="s">
        <v>135</v>
      </c>
      <c r="D1164" s="2" t="s">
        <v>1446</v>
      </c>
      <c r="E1164" s="2" t="s">
        <v>1485</v>
      </c>
      <c r="F1164" s="2" t="s">
        <v>246</v>
      </c>
      <c r="G1164" s="22" t="s">
        <v>1482</v>
      </c>
      <c r="H1164" s="22">
        <v>3</v>
      </c>
      <c r="I1164" s="2">
        <v>3</v>
      </c>
      <c r="K1164" s="2">
        <v>50</v>
      </c>
      <c r="L1164" s="11">
        <v>42584</v>
      </c>
      <c r="M1164" s="2">
        <v>2016</v>
      </c>
      <c r="N1164" s="2" t="s">
        <v>517</v>
      </c>
      <c r="O1164" s="2" t="s">
        <v>136</v>
      </c>
      <c r="P1164" s="11">
        <v>42650</v>
      </c>
      <c r="Q1164" s="9">
        <v>5</v>
      </c>
      <c r="S1164" s="22" t="s">
        <v>516</v>
      </c>
      <c r="T1164" s="4" t="s">
        <v>516</v>
      </c>
      <c r="U1164" s="4" t="s">
        <v>516</v>
      </c>
      <c r="V1164" s="4" t="s">
        <v>516</v>
      </c>
      <c r="W1164" s="2">
        <v>10</v>
      </c>
      <c r="X1164" s="2" t="s">
        <v>57</v>
      </c>
      <c r="Y1164" s="6" t="str">
        <f>VLOOKUP(X1164,Spp!A:B,2,FALSE)</f>
        <v>Serranus psittacinus</v>
      </c>
      <c r="Z1164" s="7">
        <f t="shared" si="126"/>
        <v>4</v>
      </c>
      <c r="AA1164" s="2">
        <v>2</v>
      </c>
      <c r="AB1164" s="2">
        <v>2</v>
      </c>
      <c r="AU1164" s="2">
        <f>VLOOKUP(Y1164,Spp!B:C,2,FALSE)</f>
        <v>1.9300000000000001E-2</v>
      </c>
      <c r="AV1164" s="2">
        <f>VLOOKUP(Y1164,Spp!B:D,3,FALSE)</f>
        <v>2.8511000000000002</v>
      </c>
      <c r="AW1164" s="2">
        <f t="shared" si="127"/>
        <v>12.589735683221235</v>
      </c>
      <c r="AX1164" s="2">
        <f t="shared" si="128"/>
        <v>0.25179471366442469</v>
      </c>
      <c r="AY1164" s="2">
        <f t="shared" si="129"/>
        <v>2.517947136644247</v>
      </c>
      <c r="AZ1164" s="2">
        <f t="shared" si="130"/>
        <v>2.5179471366442471E-3</v>
      </c>
      <c r="BA1164" s="2">
        <f t="shared" si="131"/>
        <v>0.4</v>
      </c>
      <c r="BB1164" s="2">
        <f t="shared" si="125"/>
        <v>0.08</v>
      </c>
      <c r="BC1164" s="2">
        <f>VLOOKUP(Y1164,Spp!B:H,7,FALSE)</f>
        <v>3.6</v>
      </c>
      <c r="BD1164" s="5" t="str">
        <f>VLOOKUP(Y1164,GFQuimbayo!B:C,2,FALSE)</f>
        <v>PS</v>
      </c>
      <c r="BE1164" s="5" t="str">
        <f>VLOOKUP(BD1164,GFQuimbayo!E:F,2,FALSE)</f>
        <v>Piscivores</v>
      </c>
      <c r="BF1164" s="2" t="str">
        <f>VLOOKUP(Y1164,Spp!B:L,11,FALSE)</f>
        <v>LC</v>
      </c>
    </row>
    <row r="1165" spans="1:58">
      <c r="A1165" s="2" t="s">
        <v>242</v>
      </c>
      <c r="B1165" s="2" t="s">
        <v>41</v>
      </c>
      <c r="C1165" s="2" t="s">
        <v>135</v>
      </c>
      <c r="D1165" s="2" t="s">
        <v>1446</v>
      </c>
      <c r="E1165" s="2" t="s">
        <v>1485</v>
      </c>
      <c r="F1165" s="2" t="s">
        <v>246</v>
      </c>
      <c r="G1165" s="22" t="s">
        <v>1482</v>
      </c>
      <c r="H1165" s="22">
        <v>3</v>
      </c>
      <c r="I1165" s="2">
        <v>3</v>
      </c>
      <c r="K1165" s="2">
        <v>50</v>
      </c>
      <c r="L1165" s="11">
        <v>42584</v>
      </c>
      <c r="M1165" s="2">
        <v>2016</v>
      </c>
      <c r="N1165" s="2" t="s">
        <v>517</v>
      </c>
      <c r="O1165" s="2" t="s">
        <v>136</v>
      </c>
      <c r="P1165" s="11">
        <v>42650</v>
      </c>
      <c r="Q1165" s="9">
        <v>5</v>
      </c>
      <c r="S1165" s="22" t="s">
        <v>516</v>
      </c>
      <c r="T1165" s="4" t="s">
        <v>516</v>
      </c>
      <c r="U1165" s="4" t="s">
        <v>516</v>
      </c>
      <c r="V1165" s="4" t="s">
        <v>516</v>
      </c>
      <c r="W1165" s="2">
        <v>10</v>
      </c>
      <c r="X1165" s="2" t="s">
        <v>107</v>
      </c>
      <c r="Y1165" s="6" t="str">
        <f>VLOOKUP(X1165,Spp!A:B,2,FALSE)</f>
        <v>Thalassoma lucasanum</v>
      </c>
      <c r="Z1165" s="7">
        <f t="shared" si="126"/>
        <v>15</v>
      </c>
      <c r="AA1165" s="2">
        <v>15</v>
      </c>
      <c r="AU1165" s="2">
        <f>VLOOKUP(Y1165,Spp!B:C,2,FALSE)</f>
        <v>1.261E-2</v>
      </c>
      <c r="AV1165" s="2">
        <f>VLOOKUP(Y1165,Spp!B:D,3,FALSE)</f>
        <v>2.8782999999999999</v>
      </c>
      <c r="AW1165" s="2">
        <f t="shared" si="127"/>
        <v>2.6436080921674749</v>
      </c>
      <c r="AX1165" s="2">
        <f t="shared" si="128"/>
        <v>5.2872161843349502E-2</v>
      </c>
      <c r="AY1165" s="2">
        <f t="shared" si="129"/>
        <v>0.52872161843349508</v>
      </c>
      <c r="AZ1165" s="2">
        <f t="shared" si="130"/>
        <v>5.2872161843349507E-4</v>
      </c>
      <c r="BA1165" s="2">
        <f t="shared" si="131"/>
        <v>1.5</v>
      </c>
      <c r="BB1165" s="2">
        <f t="shared" si="125"/>
        <v>0.3</v>
      </c>
      <c r="BC1165" s="2">
        <f>VLOOKUP(Y1165,Spp!B:H,7,FALSE)</f>
        <v>3.5</v>
      </c>
      <c r="BD1165" s="5" t="str">
        <f>VLOOKUP(Y1165,GFQuimbayo!B:C,2,FALSE)</f>
        <v>IN</v>
      </c>
      <c r="BE1165" s="5" t="str">
        <f>VLOOKUP(BD1165,GFQuimbayo!E:F,2,FALSE)</f>
        <v>Invertebrivores</v>
      </c>
      <c r="BF1165" s="2" t="str">
        <f>VLOOKUP(Y1165,Spp!B:L,11,FALSE)</f>
        <v>LC</v>
      </c>
    </row>
    <row r="1166" spans="1:58">
      <c r="A1166" s="2" t="s">
        <v>242</v>
      </c>
      <c r="B1166" s="2" t="s">
        <v>41</v>
      </c>
      <c r="C1166" s="2" t="s">
        <v>135</v>
      </c>
      <c r="D1166" s="2" t="s">
        <v>1446</v>
      </c>
      <c r="E1166" s="2" t="s">
        <v>1485</v>
      </c>
      <c r="F1166" s="2" t="s">
        <v>246</v>
      </c>
      <c r="G1166" s="22" t="s">
        <v>1482</v>
      </c>
      <c r="H1166" s="22">
        <v>3</v>
      </c>
      <c r="I1166" s="2">
        <v>3</v>
      </c>
      <c r="K1166" s="2">
        <v>50</v>
      </c>
      <c r="L1166" s="11">
        <v>42584</v>
      </c>
      <c r="M1166" s="2">
        <v>2016</v>
      </c>
      <c r="N1166" s="2" t="s">
        <v>517</v>
      </c>
      <c r="O1166" s="2" t="s">
        <v>136</v>
      </c>
      <c r="P1166" s="11">
        <v>42650</v>
      </c>
      <c r="Q1166" s="9">
        <v>5</v>
      </c>
      <c r="S1166" s="22" t="s">
        <v>516</v>
      </c>
      <c r="T1166" s="4" t="s">
        <v>516</v>
      </c>
      <c r="U1166" s="4" t="s">
        <v>516</v>
      </c>
      <c r="V1166" s="4" t="s">
        <v>516</v>
      </c>
      <c r="W1166" s="2">
        <v>10</v>
      </c>
      <c r="X1166" s="2" t="s">
        <v>80</v>
      </c>
      <c r="Y1166" s="6" t="str">
        <f>VLOOKUP(X1166,Spp!A:B,2,FALSE)</f>
        <v>Sufflamen verres</v>
      </c>
      <c r="Z1166" s="7">
        <f t="shared" si="126"/>
        <v>1</v>
      </c>
      <c r="AA1166" s="2">
        <v>1</v>
      </c>
      <c r="AU1166" s="2">
        <f>VLOOKUP(Y1166,Spp!B:C,2,FALSE)</f>
        <v>2.4899999999999999E-2</v>
      </c>
      <c r="AV1166" s="2">
        <f>VLOOKUP(Y1166,Spp!B:D,3,FALSE)</f>
        <v>3.0129999999999999</v>
      </c>
      <c r="AW1166" s="2">
        <f t="shared" si="127"/>
        <v>0.39372463877592284</v>
      </c>
      <c r="AX1166" s="2">
        <f t="shared" si="128"/>
        <v>7.874492775518457E-3</v>
      </c>
      <c r="AY1166" s="2">
        <f t="shared" si="129"/>
        <v>7.8744927755184574E-2</v>
      </c>
      <c r="AZ1166" s="2">
        <f t="shared" si="130"/>
        <v>7.874492775518457E-5</v>
      </c>
      <c r="BA1166" s="2">
        <f t="shared" si="131"/>
        <v>0.1</v>
      </c>
      <c r="BB1166" s="2">
        <f t="shared" si="125"/>
        <v>0.02</v>
      </c>
      <c r="BC1166" s="2">
        <f>VLOOKUP(Y1166,Spp!B:H,7,FALSE)</f>
        <v>3.3</v>
      </c>
      <c r="BD1166" s="5" t="str">
        <f>VLOOKUP(Y1166,GFQuimbayo!B:C,2,FALSE)</f>
        <v>IN</v>
      </c>
      <c r="BE1166" s="5" t="str">
        <f>VLOOKUP(BD1166,GFQuimbayo!E:F,2,FALSE)</f>
        <v>Invertebrivores</v>
      </c>
      <c r="BF1166" s="2" t="str">
        <f>VLOOKUP(Y1166,Spp!B:L,11,FALSE)</f>
        <v>LC</v>
      </c>
    </row>
    <row r="1167" spans="1:58">
      <c r="A1167" s="2" t="s">
        <v>242</v>
      </c>
      <c r="B1167" s="2" t="s">
        <v>41</v>
      </c>
      <c r="C1167" s="2" t="s">
        <v>135</v>
      </c>
      <c r="D1167" s="2" t="s">
        <v>1446</v>
      </c>
      <c r="E1167" s="2" t="s">
        <v>1485</v>
      </c>
      <c r="F1167" s="2" t="s">
        <v>246</v>
      </c>
      <c r="G1167" s="22" t="s">
        <v>1482</v>
      </c>
      <c r="H1167" s="22">
        <v>3</v>
      </c>
      <c r="I1167" s="2">
        <v>3</v>
      </c>
      <c r="K1167" s="2">
        <v>50</v>
      </c>
      <c r="L1167" s="11">
        <v>42584</v>
      </c>
      <c r="M1167" s="2">
        <v>2016</v>
      </c>
      <c r="N1167" s="2" t="s">
        <v>517</v>
      </c>
      <c r="O1167" s="2" t="s">
        <v>136</v>
      </c>
      <c r="P1167" s="11">
        <v>42650</v>
      </c>
      <c r="Q1167" s="9">
        <v>5</v>
      </c>
      <c r="S1167" s="22" t="s">
        <v>516</v>
      </c>
      <c r="T1167" s="4" t="s">
        <v>516</v>
      </c>
      <c r="U1167" s="4" t="s">
        <v>516</v>
      </c>
      <c r="V1167" s="4" t="s">
        <v>516</v>
      </c>
      <c r="W1167" s="2">
        <v>10</v>
      </c>
      <c r="X1167" s="2" t="s">
        <v>125</v>
      </c>
      <c r="Y1167" s="6" t="str">
        <f>VLOOKUP(X1167,Spp!A:B,2,FALSE)</f>
        <v>Diodon holocanthus</v>
      </c>
      <c r="Z1167" s="7">
        <f t="shared" si="126"/>
        <v>1</v>
      </c>
      <c r="AA1167" s="2">
        <v>1</v>
      </c>
      <c r="AU1167" s="2">
        <f>VLOOKUP(Y1167,Spp!B:C,2,FALSE)</f>
        <v>2.1899999999999999E-2</v>
      </c>
      <c r="AV1167" s="2">
        <f>VLOOKUP(Y1167,Spp!B:D,3,FALSE)</f>
        <v>3</v>
      </c>
      <c r="AW1167" s="2">
        <f t="shared" si="127"/>
        <v>0.34218749999999998</v>
      </c>
      <c r="AX1167" s="2">
        <f t="shared" si="128"/>
        <v>6.8437499999999991E-3</v>
      </c>
      <c r="AY1167" s="2">
        <f t="shared" si="129"/>
        <v>6.8437499999999984E-2</v>
      </c>
      <c r="AZ1167" s="2">
        <f t="shared" si="130"/>
        <v>6.843749999999999E-5</v>
      </c>
      <c r="BA1167" s="2">
        <f t="shared" si="131"/>
        <v>0.1</v>
      </c>
      <c r="BB1167" s="2">
        <f t="shared" si="125"/>
        <v>0.02</v>
      </c>
      <c r="BC1167" s="2">
        <f>VLOOKUP(Y1167,Spp!B:H,7,FALSE)</f>
        <v>3.3</v>
      </c>
      <c r="BD1167" s="5" t="str">
        <f>VLOOKUP(Y1167,GFQuimbayo!B:C,2,FALSE)</f>
        <v>IN</v>
      </c>
      <c r="BE1167" s="5" t="str">
        <f>VLOOKUP(BD1167,GFQuimbayo!E:F,2,FALSE)</f>
        <v>Invertebrivores</v>
      </c>
      <c r="BF1167" s="2" t="str">
        <f>VLOOKUP(Y1167,Spp!B:L,11,FALSE)</f>
        <v>NE</v>
      </c>
    </row>
    <row r="1168" spans="1:58">
      <c r="A1168" s="2" t="s">
        <v>242</v>
      </c>
      <c r="B1168" s="2" t="s">
        <v>41</v>
      </c>
      <c r="C1168" s="2" t="s">
        <v>135</v>
      </c>
      <c r="D1168" s="2" t="s">
        <v>1446</v>
      </c>
      <c r="E1168" s="2" t="s">
        <v>1485</v>
      </c>
      <c r="F1168" s="2" t="s">
        <v>246</v>
      </c>
      <c r="G1168" s="22" t="s">
        <v>1482</v>
      </c>
      <c r="H1168" s="22">
        <v>3</v>
      </c>
      <c r="I1168" s="2">
        <v>3</v>
      </c>
      <c r="K1168" s="2">
        <v>50</v>
      </c>
      <c r="L1168" s="11">
        <v>42584</v>
      </c>
      <c r="M1168" s="2">
        <v>2016</v>
      </c>
      <c r="N1168" s="2" t="s">
        <v>517</v>
      </c>
      <c r="O1168" s="2" t="s">
        <v>136</v>
      </c>
      <c r="P1168" s="11">
        <v>42650</v>
      </c>
      <c r="Q1168" s="9">
        <v>5</v>
      </c>
      <c r="S1168" s="22" t="s">
        <v>516</v>
      </c>
      <c r="T1168" s="4" t="s">
        <v>516</v>
      </c>
      <c r="U1168" s="4" t="s">
        <v>516</v>
      </c>
      <c r="V1168" s="4" t="s">
        <v>516</v>
      </c>
      <c r="W1168" s="2">
        <v>10</v>
      </c>
      <c r="X1168" s="2" t="s">
        <v>45</v>
      </c>
      <c r="Y1168" s="6" t="str">
        <f>VLOOKUP(X1168,Spp!A:B,2,FALSE)</f>
        <v>Canthigaster punctatissima</v>
      </c>
      <c r="Z1168" s="7">
        <f t="shared" si="126"/>
        <v>2</v>
      </c>
      <c r="AA1168" s="2">
        <v>2</v>
      </c>
      <c r="AU1168" s="2">
        <f>VLOOKUP(Y1168,Spp!B:C,2,FALSE)</f>
        <v>1.9699999999999999E-2</v>
      </c>
      <c r="AV1168" s="2">
        <f>VLOOKUP(Y1168,Spp!B:D,3,FALSE)</f>
        <v>2.9174000000000002</v>
      </c>
      <c r="AW1168" s="2">
        <f t="shared" si="127"/>
        <v>0.57075063471067744</v>
      </c>
      <c r="AX1168" s="2">
        <f t="shared" si="128"/>
        <v>1.1415012694213548E-2</v>
      </c>
      <c r="AY1168" s="2">
        <f t="shared" si="129"/>
        <v>0.11415012694213549</v>
      </c>
      <c r="AZ1168" s="2">
        <f t="shared" si="130"/>
        <v>1.1415012694213548E-4</v>
      </c>
      <c r="BA1168" s="2">
        <f t="shared" si="131"/>
        <v>0.2</v>
      </c>
      <c r="BB1168" s="2">
        <f t="shared" si="125"/>
        <v>0.04</v>
      </c>
      <c r="BC1168" s="2">
        <f>VLOOKUP(Y1168,Spp!B:H,7,FALSE)</f>
        <v>3</v>
      </c>
      <c r="BD1168" s="5" t="str">
        <f>VLOOKUP(Y1168,GFQuimbayo!B:C,2,FALSE)</f>
        <v>IN</v>
      </c>
      <c r="BE1168" s="5" t="str">
        <f>VLOOKUP(BD1168,GFQuimbayo!E:F,2,FALSE)</f>
        <v>Invertebrivores</v>
      </c>
      <c r="BF1168" s="2" t="str">
        <f>VLOOKUP(Y1168,Spp!B:L,11,FALSE)</f>
        <v>LC</v>
      </c>
    </row>
    <row r="1169" spans="1:58">
      <c r="A1169" s="2" t="s">
        <v>242</v>
      </c>
      <c r="B1169" s="2" t="s">
        <v>41</v>
      </c>
      <c r="C1169" s="2" t="s">
        <v>113</v>
      </c>
      <c r="D1169" s="2" t="s">
        <v>113</v>
      </c>
      <c r="E1169" s="2" t="s">
        <v>1497</v>
      </c>
      <c r="F1169" s="2" t="s">
        <v>246</v>
      </c>
      <c r="G1169" s="22" t="s">
        <v>1482</v>
      </c>
      <c r="H1169" s="22">
        <v>1</v>
      </c>
      <c r="I1169" s="2">
        <v>1</v>
      </c>
      <c r="K1169" s="2">
        <v>50</v>
      </c>
      <c r="L1169" s="11">
        <v>42584</v>
      </c>
      <c r="M1169" s="2">
        <v>2016</v>
      </c>
      <c r="N1169" s="2" t="s">
        <v>517</v>
      </c>
      <c r="O1169" s="2" t="s">
        <v>136</v>
      </c>
      <c r="P1169" s="11">
        <v>42650</v>
      </c>
      <c r="Q1169" s="9">
        <v>7</v>
      </c>
      <c r="S1169" s="22" t="s">
        <v>516</v>
      </c>
      <c r="T1169" s="4" t="s">
        <v>516</v>
      </c>
      <c r="U1169" s="4" t="s">
        <v>516</v>
      </c>
      <c r="V1169" s="4" t="s">
        <v>516</v>
      </c>
      <c r="W1169" s="2">
        <v>10</v>
      </c>
      <c r="X1169" s="2" t="s">
        <v>107</v>
      </c>
      <c r="Y1169" s="6" t="str">
        <f>VLOOKUP(X1169,Spp!A:B,2,FALSE)</f>
        <v>Thalassoma lucasanum</v>
      </c>
      <c r="Z1169" s="7">
        <f t="shared" si="126"/>
        <v>22</v>
      </c>
      <c r="AA1169" s="2">
        <v>22</v>
      </c>
      <c r="AU1169" s="2">
        <f>VLOOKUP(Y1169,Spp!B:C,2,FALSE)</f>
        <v>1.261E-2</v>
      </c>
      <c r="AV1169" s="2">
        <f>VLOOKUP(Y1169,Spp!B:D,3,FALSE)</f>
        <v>2.8782999999999999</v>
      </c>
      <c r="AW1169" s="2">
        <f t="shared" si="127"/>
        <v>3.8772918685122968</v>
      </c>
      <c r="AX1169" s="2">
        <f t="shared" si="128"/>
        <v>7.7545837370245937E-2</v>
      </c>
      <c r="AY1169" s="2">
        <f t="shared" si="129"/>
        <v>0.7754583737024594</v>
      </c>
      <c r="AZ1169" s="2">
        <f t="shared" si="130"/>
        <v>7.7545837370245941E-4</v>
      </c>
      <c r="BA1169" s="2">
        <f t="shared" si="131"/>
        <v>2.2000000000000002</v>
      </c>
      <c r="BB1169" s="2">
        <f t="shared" si="125"/>
        <v>0.44</v>
      </c>
      <c r="BC1169" s="2">
        <f>VLOOKUP(Y1169,Spp!B:H,7,FALSE)</f>
        <v>3.5</v>
      </c>
      <c r="BD1169" s="5" t="str">
        <f>VLOOKUP(Y1169,GFQuimbayo!B:C,2,FALSE)</f>
        <v>IN</v>
      </c>
      <c r="BE1169" s="5" t="str">
        <f>VLOOKUP(BD1169,GFQuimbayo!E:F,2,FALSE)</f>
        <v>Invertebrivores</v>
      </c>
      <c r="BF1169" s="2" t="str">
        <f>VLOOKUP(Y1169,Spp!B:L,11,FALSE)</f>
        <v>LC</v>
      </c>
    </row>
    <row r="1170" spans="1:58">
      <c r="A1170" s="2" t="s">
        <v>242</v>
      </c>
      <c r="B1170" s="2" t="s">
        <v>41</v>
      </c>
      <c r="C1170" s="2" t="s">
        <v>113</v>
      </c>
      <c r="D1170" s="2" t="s">
        <v>113</v>
      </c>
      <c r="E1170" s="2" t="s">
        <v>1497</v>
      </c>
      <c r="F1170" s="2" t="s">
        <v>246</v>
      </c>
      <c r="G1170" s="22" t="s">
        <v>1482</v>
      </c>
      <c r="H1170" s="22">
        <v>1</v>
      </c>
      <c r="I1170" s="2">
        <v>1</v>
      </c>
      <c r="K1170" s="2">
        <v>50</v>
      </c>
      <c r="L1170" s="11">
        <v>42584</v>
      </c>
      <c r="M1170" s="2">
        <v>2016</v>
      </c>
      <c r="N1170" s="2" t="s">
        <v>517</v>
      </c>
      <c r="O1170" s="2" t="s">
        <v>136</v>
      </c>
      <c r="P1170" s="11">
        <v>42650</v>
      </c>
      <c r="Q1170" s="9">
        <v>7</v>
      </c>
      <c r="S1170" s="22" t="s">
        <v>516</v>
      </c>
      <c r="T1170" s="4" t="s">
        <v>516</v>
      </c>
      <c r="U1170" s="4" t="s">
        <v>516</v>
      </c>
      <c r="V1170" s="4" t="s">
        <v>516</v>
      </c>
      <c r="W1170" s="2">
        <v>10</v>
      </c>
      <c r="X1170" s="2" t="s">
        <v>266</v>
      </c>
      <c r="Y1170" s="6" t="str">
        <f>VLOOKUP(X1170,Spp!A:B,2,FALSE)</f>
        <v>Halichoeres dispilus</v>
      </c>
      <c r="Z1170" s="7">
        <f t="shared" si="126"/>
        <v>4</v>
      </c>
      <c r="AA1170" s="2">
        <v>2</v>
      </c>
      <c r="AB1170" s="2">
        <v>2</v>
      </c>
      <c r="AU1170" s="2">
        <f>VLOOKUP(Y1170,Spp!B:C,2,FALSE)</f>
        <v>1.26E-2</v>
      </c>
      <c r="AV1170" s="2">
        <f>VLOOKUP(Y1170,Spp!B:D,3,FALSE)</f>
        <v>3.0672999999999999</v>
      </c>
      <c r="AW1170" s="2">
        <f t="shared" si="127"/>
        <v>12.59399121918262</v>
      </c>
      <c r="AX1170" s="2">
        <f t="shared" si="128"/>
        <v>0.25187982438365242</v>
      </c>
      <c r="AY1170" s="2">
        <f t="shared" si="129"/>
        <v>2.5187982438365242</v>
      </c>
      <c r="AZ1170" s="2">
        <f t="shared" si="130"/>
        <v>2.5187982438365244E-3</v>
      </c>
      <c r="BA1170" s="2">
        <f t="shared" si="131"/>
        <v>0.4</v>
      </c>
      <c r="BB1170" s="2">
        <f t="shared" si="125"/>
        <v>0.08</v>
      </c>
      <c r="BC1170" s="2">
        <f>VLOOKUP(Y1170,Spp!B:H,7,FALSE)</f>
        <v>3.9</v>
      </c>
      <c r="BD1170" s="5" t="str">
        <f>VLOOKUP(Y1170,GFQuimbayo!B:C,2,FALSE)</f>
        <v>IN</v>
      </c>
      <c r="BE1170" s="5" t="str">
        <f>VLOOKUP(BD1170,GFQuimbayo!E:F,2,FALSE)</f>
        <v>Invertebrivores</v>
      </c>
      <c r="BF1170" s="2" t="str">
        <f>VLOOKUP(Y1170,Spp!B:L,11,FALSE)</f>
        <v>LC</v>
      </c>
    </row>
    <row r="1171" spans="1:58">
      <c r="A1171" s="2" t="s">
        <v>242</v>
      </c>
      <c r="B1171" s="2" t="s">
        <v>41</v>
      </c>
      <c r="C1171" s="2" t="s">
        <v>113</v>
      </c>
      <c r="D1171" s="2" t="s">
        <v>113</v>
      </c>
      <c r="E1171" s="2" t="s">
        <v>1497</v>
      </c>
      <c r="F1171" s="2" t="s">
        <v>246</v>
      </c>
      <c r="G1171" s="22" t="s">
        <v>1482</v>
      </c>
      <c r="H1171" s="22">
        <v>1</v>
      </c>
      <c r="I1171" s="2">
        <v>1</v>
      </c>
      <c r="K1171" s="2">
        <v>50</v>
      </c>
      <c r="L1171" s="11">
        <v>42584</v>
      </c>
      <c r="M1171" s="2">
        <v>2016</v>
      </c>
      <c r="N1171" s="2" t="s">
        <v>517</v>
      </c>
      <c r="O1171" s="2" t="s">
        <v>136</v>
      </c>
      <c r="P1171" s="11">
        <v>42650</v>
      </c>
      <c r="Q1171" s="9">
        <v>7</v>
      </c>
      <c r="S1171" s="22" t="s">
        <v>516</v>
      </c>
      <c r="T1171" s="4" t="s">
        <v>516</v>
      </c>
      <c r="U1171" s="4" t="s">
        <v>516</v>
      </c>
      <c r="V1171" s="4" t="s">
        <v>516</v>
      </c>
      <c r="W1171" s="2">
        <v>10</v>
      </c>
      <c r="X1171" s="2" t="s">
        <v>57</v>
      </c>
      <c r="Y1171" s="6" t="str">
        <f>VLOOKUP(X1171,Spp!A:B,2,FALSE)</f>
        <v>Serranus psittacinus</v>
      </c>
      <c r="Z1171" s="7">
        <f t="shared" si="126"/>
        <v>7</v>
      </c>
      <c r="AA1171" s="2">
        <v>3</v>
      </c>
      <c r="AB1171" s="2">
        <v>1</v>
      </c>
      <c r="AC1171" s="2">
        <v>3</v>
      </c>
      <c r="AU1171" s="2">
        <f>VLOOKUP(Y1171,Spp!B:C,2,FALSE)</f>
        <v>1.9300000000000001E-2</v>
      </c>
      <c r="AV1171" s="2">
        <f>VLOOKUP(Y1171,Spp!B:D,3,FALSE)</f>
        <v>2.8511000000000002</v>
      </c>
      <c r="AW1171" s="2">
        <f t="shared" si="127"/>
        <v>84.459851646066625</v>
      </c>
      <c r="AX1171" s="2">
        <f t="shared" si="128"/>
        <v>1.6891970329213324</v>
      </c>
      <c r="AY1171" s="2">
        <f t="shared" si="129"/>
        <v>16.891970329213322</v>
      </c>
      <c r="AZ1171" s="2">
        <f t="shared" si="130"/>
        <v>1.6891970329213322E-2</v>
      </c>
      <c r="BA1171" s="2">
        <f t="shared" si="131"/>
        <v>0.7</v>
      </c>
      <c r="BB1171" s="2">
        <f t="shared" si="125"/>
        <v>0.14000000000000001</v>
      </c>
      <c r="BC1171" s="2">
        <f>VLOOKUP(Y1171,Spp!B:H,7,FALSE)</f>
        <v>3.6</v>
      </c>
      <c r="BD1171" s="5" t="str">
        <f>VLOOKUP(Y1171,GFQuimbayo!B:C,2,FALSE)</f>
        <v>PS</v>
      </c>
      <c r="BE1171" s="5" t="str">
        <f>VLOOKUP(BD1171,GFQuimbayo!E:F,2,FALSE)</f>
        <v>Piscivores</v>
      </c>
      <c r="BF1171" s="2" t="str">
        <f>VLOOKUP(Y1171,Spp!B:L,11,FALSE)</f>
        <v>LC</v>
      </c>
    </row>
    <row r="1172" spans="1:58">
      <c r="A1172" s="2" t="s">
        <v>242</v>
      </c>
      <c r="B1172" s="2" t="s">
        <v>41</v>
      </c>
      <c r="C1172" s="2" t="s">
        <v>113</v>
      </c>
      <c r="D1172" s="2" t="s">
        <v>113</v>
      </c>
      <c r="E1172" s="2" t="s">
        <v>1497</v>
      </c>
      <c r="F1172" s="2" t="s">
        <v>246</v>
      </c>
      <c r="G1172" s="22" t="s">
        <v>1482</v>
      </c>
      <c r="H1172" s="22">
        <v>1</v>
      </c>
      <c r="I1172" s="2">
        <v>1</v>
      </c>
      <c r="K1172" s="2">
        <v>50</v>
      </c>
      <c r="L1172" s="11">
        <v>42584</v>
      </c>
      <c r="M1172" s="2">
        <v>2016</v>
      </c>
      <c r="N1172" s="2" t="s">
        <v>517</v>
      </c>
      <c r="O1172" s="2" t="s">
        <v>136</v>
      </c>
      <c r="P1172" s="11">
        <v>42650</v>
      </c>
      <c r="Q1172" s="9">
        <v>7</v>
      </c>
      <c r="S1172" s="22" t="s">
        <v>516</v>
      </c>
      <c r="T1172" s="4" t="s">
        <v>516</v>
      </c>
      <c r="U1172" s="4" t="s">
        <v>516</v>
      </c>
      <c r="V1172" s="4" t="s">
        <v>516</v>
      </c>
      <c r="W1172" s="2">
        <v>10</v>
      </c>
      <c r="X1172" s="2" t="s">
        <v>45</v>
      </c>
      <c r="Y1172" s="6" t="str">
        <f>VLOOKUP(X1172,Spp!A:B,2,FALSE)</f>
        <v>Canthigaster punctatissima</v>
      </c>
      <c r="Z1172" s="7">
        <f t="shared" si="126"/>
        <v>2</v>
      </c>
      <c r="AA1172" s="2">
        <v>2</v>
      </c>
      <c r="AU1172" s="2">
        <f>VLOOKUP(Y1172,Spp!B:C,2,FALSE)</f>
        <v>1.9699999999999999E-2</v>
      </c>
      <c r="AV1172" s="2">
        <f>VLOOKUP(Y1172,Spp!B:D,3,FALSE)</f>
        <v>2.9174000000000002</v>
      </c>
      <c r="AW1172" s="2">
        <f t="shared" si="127"/>
        <v>0.57075063471067744</v>
      </c>
      <c r="AX1172" s="2">
        <f t="shared" si="128"/>
        <v>1.1415012694213548E-2</v>
      </c>
      <c r="AY1172" s="2">
        <f t="shared" si="129"/>
        <v>0.11415012694213549</v>
      </c>
      <c r="AZ1172" s="2">
        <f t="shared" si="130"/>
        <v>1.1415012694213548E-4</v>
      </c>
      <c r="BA1172" s="2">
        <f t="shared" si="131"/>
        <v>0.2</v>
      </c>
      <c r="BB1172" s="2">
        <f t="shared" si="125"/>
        <v>0.04</v>
      </c>
      <c r="BC1172" s="2">
        <f>VLOOKUP(Y1172,Spp!B:H,7,FALSE)</f>
        <v>3</v>
      </c>
      <c r="BD1172" s="5" t="str">
        <f>VLOOKUP(Y1172,GFQuimbayo!B:C,2,FALSE)</f>
        <v>IN</v>
      </c>
      <c r="BE1172" s="5" t="str">
        <f>VLOOKUP(BD1172,GFQuimbayo!E:F,2,FALSE)</f>
        <v>Invertebrivores</v>
      </c>
      <c r="BF1172" s="2" t="str">
        <f>VLOOKUP(Y1172,Spp!B:L,11,FALSE)</f>
        <v>LC</v>
      </c>
    </row>
    <row r="1173" spans="1:58">
      <c r="A1173" s="2" t="s">
        <v>242</v>
      </c>
      <c r="B1173" s="2" t="s">
        <v>41</v>
      </c>
      <c r="C1173" s="2" t="s">
        <v>113</v>
      </c>
      <c r="D1173" s="2" t="s">
        <v>113</v>
      </c>
      <c r="E1173" s="2" t="s">
        <v>1497</v>
      </c>
      <c r="F1173" s="2" t="s">
        <v>246</v>
      </c>
      <c r="G1173" s="22" t="s">
        <v>1482</v>
      </c>
      <c r="H1173" s="22">
        <v>1</v>
      </c>
      <c r="I1173" s="2">
        <v>1</v>
      </c>
      <c r="K1173" s="2">
        <v>50</v>
      </c>
      <c r="L1173" s="11">
        <v>42584</v>
      </c>
      <c r="M1173" s="2">
        <v>2016</v>
      </c>
      <c r="N1173" s="2" t="s">
        <v>517</v>
      </c>
      <c r="O1173" s="2" t="s">
        <v>136</v>
      </c>
      <c r="P1173" s="11">
        <v>42650</v>
      </c>
      <c r="Q1173" s="9">
        <v>7</v>
      </c>
      <c r="S1173" s="22" t="s">
        <v>516</v>
      </c>
      <c r="T1173" s="4" t="s">
        <v>516</v>
      </c>
      <c r="U1173" s="4" t="s">
        <v>516</v>
      </c>
      <c r="V1173" s="4" t="s">
        <v>516</v>
      </c>
      <c r="W1173" s="2">
        <v>10</v>
      </c>
      <c r="X1173" s="2" t="s">
        <v>80</v>
      </c>
      <c r="Y1173" s="6" t="str">
        <f>VLOOKUP(X1173,Spp!A:B,2,FALSE)</f>
        <v>Sufflamen verres</v>
      </c>
      <c r="Z1173" s="7">
        <f t="shared" si="126"/>
        <v>1</v>
      </c>
      <c r="AB1173" s="2">
        <v>1</v>
      </c>
      <c r="AU1173" s="2">
        <f>VLOOKUP(Y1173,Spp!B:C,2,FALSE)</f>
        <v>2.4899999999999999E-2</v>
      </c>
      <c r="AV1173" s="2">
        <f>VLOOKUP(Y1173,Spp!B:D,3,FALSE)</f>
        <v>3.0129999999999999</v>
      </c>
      <c r="AW1173" s="2">
        <f t="shared" si="127"/>
        <v>10.783479913296377</v>
      </c>
      <c r="AX1173" s="2">
        <f t="shared" si="128"/>
        <v>0.21566959826592755</v>
      </c>
      <c r="AY1173" s="2">
        <f t="shared" si="129"/>
        <v>2.1566959826592753</v>
      </c>
      <c r="AZ1173" s="2">
        <f t="shared" si="130"/>
        <v>2.1566959826592753E-3</v>
      </c>
      <c r="BA1173" s="2">
        <f t="shared" si="131"/>
        <v>0.1</v>
      </c>
      <c r="BB1173" s="2">
        <f t="shared" si="125"/>
        <v>0.02</v>
      </c>
      <c r="BC1173" s="2">
        <f>VLOOKUP(Y1173,Spp!B:H,7,FALSE)</f>
        <v>3.3</v>
      </c>
      <c r="BD1173" s="5" t="str">
        <f>VLOOKUP(Y1173,GFQuimbayo!B:C,2,FALSE)</f>
        <v>IN</v>
      </c>
      <c r="BE1173" s="5" t="str">
        <f>VLOOKUP(BD1173,GFQuimbayo!E:F,2,FALSE)</f>
        <v>Invertebrivores</v>
      </c>
      <c r="BF1173" s="2" t="str">
        <f>VLOOKUP(Y1173,Spp!B:L,11,FALSE)</f>
        <v>LC</v>
      </c>
    </row>
    <row r="1174" spans="1:58">
      <c r="A1174" s="2" t="s">
        <v>242</v>
      </c>
      <c r="B1174" s="2" t="s">
        <v>41</v>
      </c>
      <c r="C1174" s="2" t="s">
        <v>113</v>
      </c>
      <c r="D1174" s="2" t="s">
        <v>113</v>
      </c>
      <c r="E1174" s="2" t="s">
        <v>1497</v>
      </c>
      <c r="F1174" s="2" t="s">
        <v>246</v>
      </c>
      <c r="G1174" s="22" t="s">
        <v>1482</v>
      </c>
      <c r="H1174" s="22">
        <v>2</v>
      </c>
      <c r="I1174" s="2">
        <v>2</v>
      </c>
      <c r="K1174" s="2">
        <v>50</v>
      </c>
      <c r="L1174" s="11">
        <v>42584</v>
      </c>
      <c r="M1174" s="2">
        <v>2016</v>
      </c>
      <c r="N1174" s="2" t="s">
        <v>517</v>
      </c>
      <c r="O1174" s="2" t="s">
        <v>136</v>
      </c>
      <c r="P1174" s="11">
        <v>42650</v>
      </c>
      <c r="Q1174" s="9">
        <v>7</v>
      </c>
      <c r="S1174" s="22" t="s">
        <v>516</v>
      </c>
      <c r="T1174" s="4" t="s">
        <v>516</v>
      </c>
      <c r="U1174" s="4" t="s">
        <v>516</v>
      </c>
      <c r="V1174" s="4" t="s">
        <v>516</v>
      </c>
      <c r="W1174" s="2">
        <v>10</v>
      </c>
      <c r="X1174" s="2" t="s">
        <v>125</v>
      </c>
      <c r="Y1174" s="6" t="str">
        <f>VLOOKUP(X1174,Spp!A:B,2,FALSE)</f>
        <v>Diodon holocanthus</v>
      </c>
      <c r="Z1174" s="7">
        <f t="shared" si="126"/>
        <v>1</v>
      </c>
      <c r="AB1174" s="2">
        <v>1</v>
      </c>
      <c r="AU1174" s="2">
        <f>VLOOKUP(Y1174,Spp!B:C,2,FALSE)</f>
        <v>2.1899999999999999E-2</v>
      </c>
      <c r="AV1174" s="2">
        <f>VLOOKUP(Y1174,Spp!B:D,3,FALSE)</f>
        <v>3</v>
      </c>
      <c r="AW1174" s="2">
        <f t="shared" si="127"/>
        <v>9.2390624999999993</v>
      </c>
      <c r="AX1174" s="2">
        <f t="shared" si="128"/>
        <v>0.18478124999999998</v>
      </c>
      <c r="AY1174" s="2">
        <f t="shared" si="129"/>
        <v>1.8478124999999999</v>
      </c>
      <c r="AZ1174" s="2">
        <f t="shared" si="130"/>
        <v>1.8478124999999998E-3</v>
      </c>
      <c r="BA1174" s="2">
        <f t="shared" si="131"/>
        <v>0.1</v>
      </c>
      <c r="BB1174" s="2">
        <f t="shared" si="125"/>
        <v>0.02</v>
      </c>
      <c r="BC1174" s="2">
        <f>VLOOKUP(Y1174,Spp!B:H,7,FALSE)</f>
        <v>3.3</v>
      </c>
      <c r="BD1174" s="5" t="str">
        <f>VLOOKUP(Y1174,GFQuimbayo!B:C,2,FALSE)</f>
        <v>IN</v>
      </c>
      <c r="BE1174" s="5" t="str">
        <f>VLOOKUP(BD1174,GFQuimbayo!E:F,2,FALSE)</f>
        <v>Invertebrivores</v>
      </c>
      <c r="BF1174" s="2" t="str">
        <f>VLOOKUP(Y1174,Spp!B:L,11,FALSE)</f>
        <v>NE</v>
      </c>
    </row>
    <row r="1175" spans="1:58">
      <c r="A1175" s="2" t="s">
        <v>242</v>
      </c>
      <c r="B1175" s="2" t="s">
        <v>41</v>
      </c>
      <c r="C1175" s="2" t="s">
        <v>113</v>
      </c>
      <c r="D1175" s="2" t="s">
        <v>113</v>
      </c>
      <c r="E1175" s="2" t="s">
        <v>1497</v>
      </c>
      <c r="F1175" s="2" t="s">
        <v>246</v>
      </c>
      <c r="G1175" s="22" t="s">
        <v>1482</v>
      </c>
      <c r="H1175" s="22">
        <v>2</v>
      </c>
      <c r="I1175" s="2">
        <v>2</v>
      </c>
      <c r="K1175" s="2">
        <v>50</v>
      </c>
      <c r="L1175" s="11">
        <v>42584</v>
      </c>
      <c r="M1175" s="2">
        <v>2016</v>
      </c>
      <c r="N1175" s="2" t="s">
        <v>517</v>
      </c>
      <c r="O1175" s="2" t="s">
        <v>136</v>
      </c>
      <c r="P1175" s="11">
        <v>42650</v>
      </c>
      <c r="Q1175" s="9">
        <v>7</v>
      </c>
      <c r="S1175" s="22" t="s">
        <v>516</v>
      </c>
      <c r="T1175" s="4" t="s">
        <v>516</v>
      </c>
      <c r="U1175" s="4" t="s">
        <v>516</v>
      </c>
      <c r="V1175" s="4" t="s">
        <v>516</v>
      </c>
      <c r="W1175" s="2">
        <v>10</v>
      </c>
      <c r="X1175" s="2" t="s">
        <v>57</v>
      </c>
      <c r="Y1175" s="6" t="str">
        <f>VLOOKUP(X1175,Spp!A:B,2,FALSE)</f>
        <v>Serranus psittacinus</v>
      </c>
      <c r="Z1175" s="7">
        <f t="shared" si="126"/>
        <v>2</v>
      </c>
      <c r="AB1175" s="2">
        <v>2</v>
      </c>
      <c r="AU1175" s="2">
        <f>VLOOKUP(Y1175,Spp!B:C,2,FALSE)</f>
        <v>1.9300000000000001E-2</v>
      </c>
      <c r="AV1175" s="2">
        <f>VLOOKUP(Y1175,Spp!B:D,3,FALSE)</f>
        <v>2.8511000000000002</v>
      </c>
      <c r="AW1175" s="2">
        <f t="shared" si="127"/>
        <v>12.063531782217289</v>
      </c>
      <c r="AX1175" s="2">
        <f t="shared" si="128"/>
        <v>0.24127063564434578</v>
      </c>
      <c r="AY1175" s="2">
        <f t="shared" si="129"/>
        <v>2.4127063564434579</v>
      </c>
      <c r="AZ1175" s="2">
        <f t="shared" si="130"/>
        <v>2.4127063564434578E-3</v>
      </c>
      <c r="BA1175" s="2">
        <f t="shared" si="131"/>
        <v>0.2</v>
      </c>
      <c r="BB1175" s="2">
        <f t="shared" si="125"/>
        <v>0.04</v>
      </c>
      <c r="BC1175" s="2">
        <f>VLOOKUP(Y1175,Spp!B:H,7,FALSE)</f>
        <v>3.6</v>
      </c>
      <c r="BD1175" s="5" t="str">
        <f>VLOOKUP(Y1175,GFQuimbayo!B:C,2,FALSE)</f>
        <v>PS</v>
      </c>
      <c r="BE1175" s="5" t="str">
        <f>VLOOKUP(BD1175,GFQuimbayo!E:F,2,FALSE)</f>
        <v>Piscivores</v>
      </c>
      <c r="BF1175" s="2" t="str">
        <f>VLOOKUP(Y1175,Spp!B:L,11,FALSE)</f>
        <v>LC</v>
      </c>
    </row>
    <row r="1176" spans="1:58">
      <c r="A1176" s="2" t="s">
        <v>242</v>
      </c>
      <c r="B1176" s="2" t="s">
        <v>41</v>
      </c>
      <c r="C1176" s="2" t="s">
        <v>113</v>
      </c>
      <c r="D1176" s="2" t="s">
        <v>113</v>
      </c>
      <c r="E1176" s="2" t="s">
        <v>1497</v>
      </c>
      <c r="F1176" s="2" t="s">
        <v>246</v>
      </c>
      <c r="G1176" s="22" t="s">
        <v>1482</v>
      </c>
      <c r="H1176" s="22">
        <v>2</v>
      </c>
      <c r="I1176" s="2">
        <v>2</v>
      </c>
      <c r="K1176" s="2">
        <v>50</v>
      </c>
      <c r="L1176" s="11">
        <v>42584</v>
      </c>
      <c r="M1176" s="2">
        <v>2016</v>
      </c>
      <c r="N1176" s="2" t="s">
        <v>517</v>
      </c>
      <c r="O1176" s="2" t="s">
        <v>136</v>
      </c>
      <c r="P1176" s="11">
        <v>42650</v>
      </c>
      <c r="Q1176" s="9">
        <v>7</v>
      </c>
      <c r="S1176" s="22" t="s">
        <v>516</v>
      </c>
      <c r="T1176" s="4" t="s">
        <v>516</v>
      </c>
      <c r="U1176" s="4" t="s">
        <v>516</v>
      </c>
      <c r="V1176" s="4" t="s">
        <v>516</v>
      </c>
      <c r="W1176" s="2">
        <v>10</v>
      </c>
      <c r="X1176" s="2" t="s">
        <v>80</v>
      </c>
      <c r="Y1176" s="6" t="str">
        <f>VLOOKUP(X1176,Spp!A:B,2,FALSE)</f>
        <v>Sufflamen verres</v>
      </c>
      <c r="Z1176" s="7">
        <f t="shared" si="126"/>
        <v>2</v>
      </c>
      <c r="AB1176" s="2">
        <v>2</v>
      </c>
      <c r="AU1176" s="2">
        <f>VLOOKUP(Y1176,Spp!B:C,2,FALSE)</f>
        <v>2.4899999999999999E-2</v>
      </c>
      <c r="AV1176" s="2">
        <f>VLOOKUP(Y1176,Spp!B:D,3,FALSE)</f>
        <v>3.0129999999999999</v>
      </c>
      <c r="AW1176" s="2">
        <f t="shared" si="127"/>
        <v>21.566959826592754</v>
      </c>
      <c r="AX1176" s="2">
        <f t="shared" si="128"/>
        <v>0.4313391965318551</v>
      </c>
      <c r="AY1176" s="2">
        <f t="shared" si="129"/>
        <v>4.3133919653185506</v>
      </c>
      <c r="AZ1176" s="2">
        <f t="shared" si="130"/>
        <v>4.3133919653185505E-3</v>
      </c>
      <c r="BA1176" s="2">
        <f t="shared" si="131"/>
        <v>0.2</v>
      </c>
      <c r="BB1176" s="2">
        <f t="shared" si="125"/>
        <v>0.04</v>
      </c>
      <c r="BC1176" s="2">
        <f>VLOOKUP(Y1176,Spp!B:H,7,FALSE)</f>
        <v>3.3</v>
      </c>
      <c r="BD1176" s="5" t="str">
        <f>VLOOKUP(Y1176,GFQuimbayo!B:C,2,FALSE)</f>
        <v>IN</v>
      </c>
      <c r="BE1176" s="5" t="str">
        <f>VLOOKUP(BD1176,GFQuimbayo!E:F,2,FALSE)</f>
        <v>Invertebrivores</v>
      </c>
      <c r="BF1176" s="2" t="str">
        <f>VLOOKUP(Y1176,Spp!B:L,11,FALSE)</f>
        <v>LC</v>
      </c>
    </row>
    <row r="1177" spans="1:58">
      <c r="A1177" s="2" t="s">
        <v>242</v>
      </c>
      <c r="B1177" s="2" t="s">
        <v>41</v>
      </c>
      <c r="C1177" s="2" t="s">
        <v>113</v>
      </c>
      <c r="D1177" s="2" t="s">
        <v>113</v>
      </c>
      <c r="E1177" s="2" t="s">
        <v>1497</v>
      </c>
      <c r="F1177" s="2" t="s">
        <v>246</v>
      </c>
      <c r="G1177" s="22" t="s">
        <v>1482</v>
      </c>
      <c r="H1177" s="22">
        <v>2</v>
      </c>
      <c r="I1177" s="2">
        <v>2</v>
      </c>
      <c r="K1177" s="2">
        <v>50</v>
      </c>
      <c r="L1177" s="11">
        <v>42584</v>
      </c>
      <c r="M1177" s="2">
        <v>2016</v>
      </c>
      <c r="N1177" s="2" t="s">
        <v>517</v>
      </c>
      <c r="O1177" s="2" t="s">
        <v>136</v>
      </c>
      <c r="P1177" s="11">
        <v>42650</v>
      </c>
      <c r="Q1177" s="9">
        <v>7</v>
      </c>
      <c r="S1177" s="22" t="s">
        <v>516</v>
      </c>
      <c r="T1177" s="4" t="s">
        <v>516</v>
      </c>
      <c r="U1177" s="4" t="s">
        <v>516</v>
      </c>
      <c r="V1177" s="4" t="s">
        <v>516</v>
      </c>
      <c r="W1177" s="2">
        <v>10</v>
      </c>
      <c r="X1177" s="2" t="s">
        <v>257</v>
      </c>
      <c r="Y1177" s="6" t="str">
        <f>VLOOKUP(X1177,Spp!A:B,2,FALSE)</f>
        <v>Acanthurus xanthopterus</v>
      </c>
      <c r="Z1177" s="7">
        <f t="shared" si="126"/>
        <v>5</v>
      </c>
      <c r="AB1177" s="2">
        <v>5</v>
      </c>
      <c r="AU1177" s="2">
        <f>VLOOKUP(Y1177,Spp!B:C,2,FALSE)</f>
        <v>2.673E-2</v>
      </c>
      <c r="AV1177" s="2">
        <f>VLOOKUP(Y1177,Spp!B:D,3,FALSE)</f>
        <v>2.9844900000000001</v>
      </c>
      <c r="AW1177" s="2">
        <f t="shared" si="127"/>
        <v>54.648790322436355</v>
      </c>
      <c r="AX1177" s="2">
        <f t="shared" si="128"/>
        <v>1.0929758064487272</v>
      </c>
      <c r="AY1177" s="2">
        <f t="shared" si="129"/>
        <v>10.929758064487272</v>
      </c>
      <c r="AZ1177" s="2">
        <f t="shared" si="130"/>
        <v>1.0929758064487273E-2</v>
      </c>
      <c r="BA1177" s="2">
        <f t="shared" si="131"/>
        <v>0.5</v>
      </c>
      <c r="BB1177" s="2">
        <f t="shared" si="125"/>
        <v>0.1</v>
      </c>
      <c r="BC1177" s="2">
        <f>VLOOKUP(Y1177,Spp!B:H,7,FALSE)</f>
        <v>2.9</v>
      </c>
      <c r="BD1177" s="5" t="str">
        <f>VLOOKUP(Y1177,GFQuimbayo!B:C,2,FALSE)</f>
        <v>HD</v>
      </c>
      <c r="BE1177" s="5" t="str">
        <f>VLOOKUP(BD1177,GFQuimbayo!E:F,2,FALSE)</f>
        <v>Detritivores</v>
      </c>
      <c r="BF1177" s="2" t="str">
        <f>VLOOKUP(Y1177,Spp!B:L,11,FALSE)</f>
        <v>LC</v>
      </c>
    </row>
    <row r="1178" spans="1:58">
      <c r="A1178" s="2" t="s">
        <v>242</v>
      </c>
      <c r="B1178" s="2" t="s">
        <v>41</v>
      </c>
      <c r="C1178" s="2" t="s">
        <v>113</v>
      </c>
      <c r="D1178" s="2" t="s">
        <v>113</v>
      </c>
      <c r="E1178" s="2" t="s">
        <v>1497</v>
      </c>
      <c r="F1178" s="2" t="s">
        <v>246</v>
      </c>
      <c r="G1178" s="22" t="s">
        <v>1482</v>
      </c>
      <c r="H1178" s="22">
        <v>2</v>
      </c>
      <c r="I1178" s="2">
        <v>2</v>
      </c>
      <c r="K1178" s="2">
        <v>50</v>
      </c>
      <c r="L1178" s="11">
        <v>42584</v>
      </c>
      <c r="M1178" s="2">
        <v>2016</v>
      </c>
      <c r="N1178" s="2" t="s">
        <v>517</v>
      </c>
      <c r="O1178" s="2" t="s">
        <v>136</v>
      </c>
      <c r="P1178" s="11">
        <v>42650</v>
      </c>
      <c r="Q1178" s="9">
        <v>7</v>
      </c>
      <c r="S1178" s="22" t="s">
        <v>516</v>
      </c>
      <c r="T1178" s="4" t="s">
        <v>516</v>
      </c>
      <c r="U1178" s="4" t="s">
        <v>516</v>
      </c>
      <c r="V1178" s="4" t="s">
        <v>516</v>
      </c>
      <c r="W1178" s="2">
        <v>10</v>
      </c>
      <c r="X1178" s="2" t="s">
        <v>266</v>
      </c>
      <c r="Y1178" s="6" t="str">
        <f>VLOOKUP(X1178,Spp!A:B,2,FALSE)</f>
        <v>Halichoeres dispilus</v>
      </c>
      <c r="Z1178" s="7">
        <f t="shared" si="126"/>
        <v>1</v>
      </c>
      <c r="AA1178" s="2">
        <v>1</v>
      </c>
      <c r="AU1178" s="2">
        <f>VLOOKUP(Y1178,Spp!B:C,2,FALSE)</f>
        <v>1.26E-2</v>
      </c>
      <c r="AV1178" s="2">
        <f>VLOOKUP(Y1178,Spp!B:D,3,FALSE)</f>
        <v>3.0672999999999999</v>
      </c>
      <c r="AW1178" s="2">
        <f t="shared" si="127"/>
        <v>0.20939771281975608</v>
      </c>
      <c r="AX1178" s="2">
        <f t="shared" si="128"/>
        <v>4.187954256395122E-3</v>
      </c>
      <c r="AY1178" s="2">
        <f t="shared" si="129"/>
        <v>4.1879542563951218E-2</v>
      </c>
      <c r="AZ1178" s="2">
        <f t="shared" si="130"/>
        <v>4.1879542563951215E-5</v>
      </c>
      <c r="BA1178" s="2">
        <f t="shared" si="131"/>
        <v>0.1</v>
      </c>
      <c r="BB1178" s="2">
        <f t="shared" ref="BB1178:BB1241" si="132">Z1178/K1178</f>
        <v>0.02</v>
      </c>
      <c r="BC1178" s="2">
        <f>VLOOKUP(Y1178,Spp!B:H,7,FALSE)</f>
        <v>3.9</v>
      </c>
      <c r="BD1178" s="5" t="str">
        <f>VLOOKUP(Y1178,GFQuimbayo!B:C,2,FALSE)</f>
        <v>IN</v>
      </c>
      <c r="BE1178" s="5" t="str">
        <f>VLOOKUP(BD1178,GFQuimbayo!E:F,2,FALSE)</f>
        <v>Invertebrivores</v>
      </c>
      <c r="BF1178" s="2" t="str">
        <f>VLOOKUP(Y1178,Spp!B:L,11,FALSE)</f>
        <v>LC</v>
      </c>
    </row>
    <row r="1179" spans="1:58">
      <c r="A1179" s="2" t="s">
        <v>242</v>
      </c>
      <c r="B1179" s="2" t="s">
        <v>41</v>
      </c>
      <c r="C1179" s="2" t="s">
        <v>113</v>
      </c>
      <c r="D1179" s="2" t="s">
        <v>113</v>
      </c>
      <c r="E1179" s="2" t="s">
        <v>1497</v>
      </c>
      <c r="F1179" s="2" t="s">
        <v>246</v>
      </c>
      <c r="G1179" s="22" t="s">
        <v>1482</v>
      </c>
      <c r="H1179" s="22">
        <v>2</v>
      </c>
      <c r="I1179" s="2">
        <v>2</v>
      </c>
      <c r="K1179" s="2">
        <v>50</v>
      </c>
      <c r="L1179" s="11">
        <v>42584</v>
      </c>
      <c r="M1179" s="2">
        <v>2016</v>
      </c>
      <c r="N1179" s="2" t="s">
        <v>517</v>
      </c>
      <c r="O1179" s="2" t="s">
        <v>136</v>
      </c>
      <c r="P1179" s="11">
        <v>42650</v>
      </c>
      <c r="Q1179" s="9">
        <v>7</v>
      </c>
      <c r="S1179" s="22" t="s">
        <v>516</v>
      </c>
      <c r="T1179" s="4" t="s">
        <v>516</v>
      </c>
      <c r="U1179" s="4" t="s">
        <v>516</v>
      </c>
      <c r="V1179" s="4" t="s">
        <v>516</v>
      </c>
      <c r="W1179" s="2">
        <v>10</v>
      </c>
      <c r="X1179" s="2" t="s">
        <v>72</v>
      </c>
      <c r="Y1179" s="6" t="str">
        <f>VLOOKUP(X1179,Spp!A:B,2,FALSE)</f>
        <v>Scarus ghobban</v>
      </c>
      <c r="Z1179" s="7">
        <f t="shared" si="126"/>
        <v>2</v>
      </c>
      <c r="AB1179" s="2">
        <v>2</v>
      </c>
      <c r="AU1179" s="2">
        <f>VLOOKUP(Y1179,Spp!B:C,2,FALSE)</f>
        <v>2.3300000000000001E-2</v>
      </c>
      <c r="AV1179" s="2">
        <f>VLOOKUP(Y1179,Spp!B:D,3,FALSE)</f>
        <v>2.919</v>
      </c>
      <c r="AW1179" s="2">
        <f t="shared" si="127"/>
        <v>16.698972308439288</v>
      </c>
      <c r="AX1179" s="2">
        <f t="shared" si="128"/>
        <v>0.33397944616878578</v>
      </c>
      <c r="AY1179" s="2">
        <f t="shared" si="129"/>
        <v>3.3397944616878577</v>
      </c>
      <c r="AZ1179" s="2">
        <f t="shared" si="130"/>
        <v>3.3397944616878577E-3</v>
      </c>
      <c r="BA1179" s="2">
        <f t="shared" si="131"/>
        <v>0.2</v>
      </c>
      <c r="BB1179" s="2">
        <f t="shared" si="132"/>
        <v>0.04</v>
      </c>
      <c r="BC1179" s="2">
        <f>VLOOKUP(Y1179,Spp!B:H,7,FALSE)</f>
        <v>2</v>
      </c>
      <c r="BD1179" s="5" t="str">
        <f>VLOOKUP(Y1179,GFQuimbayo!B:C,2,FALSE)</f>
        <v>HM</v>
      </c>
      <c r="BE1179" s="5" t="str">
        <f>VLOOKUP(BD1179,GFQuimbayo!E:F,2,FALSE)</f>
        <v>Macroalgae feeders</v>
      </c>
      <c r="BF1179" s="2" t="str">
        <f>VLOOKUP(Y1179,Spp!B:L,11,FALSE)</f>
        <v>LC</v>
      </c>
    </row>
    <row r="1180" spans="1:58">
      <c r="A1180" s="2" t="s">
        <v>242</v>
      </c>
      <c r="B1180" s="2" t="s">
        <v>41</v>
      </c>
      <c r="C1180" s="2" t="s">
        <v>113</v>
      </c>
      <c r="D1180" s="2" t="s">
        <v>113</v>
      </c>
      <c r="E1180" s="2" t="s">
        <v>1497</v>
      </c>
      <c r="F1180" s="2" t="s">
        <v>246</v>
      </c>
      <c r="G1180" s="22" t="s">
        <v>1482</v>
      </c>
      <c r="H1180" s="22">
        <v>3</v>
      </c>
      <c r="I1180" s="2">
        <v>3</v>
      </c>
      <c r="K1180" s="2">
        <v>50</v>
      </c>
      <c r="L1180" s="11">
        <v>42584</v>
      </c>
      <c r="M1180" s="2">
        <v>2016</v>
      </c>
      <c r="N1180" s="2" t="s">
        <v>517</v>
      </c>
      <c r="O1180" s="2" t="s">
        <v>136</v>
      </c>
      <c r="P1180" s="11">
        <v>42650</v>
      </c>
      <c r="Q1180" s="9">
        <v>7</v>
      </c>
      <c r="S1180" s="22" t="s">
        <v>516</v>
      </c>
      <c r="T1180" s="4" t="s">
        <v>516</v>
      </c>
      <c r="U1180" s="4" t="s">
        <v>516</v>
      </c>
      <c r="V1180" s="4" t="s">
        <v>516</v>
      </c>
      <c r="W1180" s="2">
        <v>10</v>
      </c>
      <c r="X1180" s="2" t="s">
        <v>269</v>
      </c>
      <c r="Y1180" s="6" t="str">
        <f>VLOOKUP(X1180,Spp!A:B,2,FALSE)</f>
        <v>Cirrhitus rivulatus</v>
      </c>
      <c r="Z1180" s="7">
        <f t="shared" si="126"/>
        <v>1</v>
      </c>
      <c r="AD1180" s="2">
        <v>1</v>
      </c>
      <c r="AU1180" s="2">
        <f>VLOOKUP(Y1180,Spp!B:C,2,FALSE)</f>
        <v>2.76E-2</v>
      </c>
      <c r="AV1180" s="2">
        <f>VLOOKUP(Y1180,Spp!B:D,3,FALSE)</f>
        <v>3</v>
      </c>
      <c r="AW1180" s="2">
        <f t="shared" si="127"/>
        <v>147.91874999999999</v>
      </c>
      <c r="AX1180" s="2">
        <f t="shared" si="128"/>
        <v>2.9583749999999998</v>
      </c>
      <c r="AY1180" s="2">
        <f t="shared" si="129"/>
        <v>29.583749999999998</v>
      </c>
      <c r="AZ1180" s="2">
        <f t="shared" si="130"/>
        <v>2.9583749999999999E-2</v>
      </c>
      <c r="BA1180" s="2">
        <f t="shared" si="131"/>
        <v>0.1</v>
      </c>
      <c r="BB1180" s="2">
        <f t="shared" si="132"/>
        <v>0.02</v>
      </c>
      <c r="BC1180" s="2">
        <f>VLOOKUP(Y1180,Spp!B:H,7,FALSE)</f>
        <v>4</v>
      </c>
      <c r="BD1180" s="5" t="str">
        <f>VLOOKUP(Y1180,GFQuimbayo!B:C,2,FALSE)</f>
        <v>IN</v>
      </c>
      <c r="BE1180" s="5" t="str">
        <f>VLOOKUP(BD1180,GFQuimbayo!E:F,2,FALSE)</f>
        <v>Invertebrivores</v>
      </c>
      <c r="BF1180" s="2" t="str">
        <f>VLOOKUP(Y1180,Spp!B:L,11,FALSE)</f>
        <v>LC</v>
      </c>
    </row>
    <row r="1181" spans="1:58">
      <c r="A1181" s="2" t="s">
        <v>242</v>
      </c>
      <c r="B1181" s="2" t="s">
        <v>41</v>
      </c>
      <c r="C1181" s="2" t="s">
        <v>113</v>
      </c>
      <c r="D1181" s="2" t="s">
        <v>113</v>
      </c>
      <c r="E1181" s="2" t="s">
        <v>1497</v>
      </c>
      <c r="F1181" s="2" t="s">
        <v>246</v>
      </c>
      <c r="G1181" s="22" t="s">
        <v>1482</v>
      </c>
      <c r="H1181" s="22">
        <v>3</v>
      </c>
      <c r="I1181" s="2">
        <v>3</v>
      </c>
      <c r="K1181" s="2">
        <v>50</v>
      </c>
      <c r="L1181" s="11">
        <v>42584</v>
      </c>
      <c r="M1181" s="2">
        <v>2016</v>
      </c>
      <c r="N1181" s="2" t="s">
        <v>517</v>
      </c>
      <c r="O1181" s="2" t="s">
        <v>136</v>
      </c>
      <c r="P1181" s="11">
        <v>42650</v>
      </c>
      <c r="Q1181" s="9">
        <v>7</v>
      </c>
      <c r="S1181" s="22" t="s">
        <v>516</v>
      </c>
      <c r="T1181" s="4" t="s">
        <v>516</v>
      </c>
      <c r="U1181" s="4" t="s">
        <v>516</v>
      </c>
      <c r="V1181" s="4" t="s">
        <v>516</v>
      </c>
      <c r="W1181" s="2">
        <v>10</v>
      </c>
      <c r="X1181" s="2" t="s">
        <v>64</v>
      </c>
      <c r="Y1181" s="6" t="str">
        <f>VLOOKUP(X1181,Spp!A:B,2,FALSE)</f>
        <v>Johnrandallia nigrirostris</v>
      </c>
      <c r="Z1181" s="7">
        <f t="shared" si="126"/>
        <v>2</v>
      </c>
      <c r="AB1181" s="2">
        <v>2</v>
      </c>
      <c r="AU1181" s="2">
        <f>VLOOKUP(Y1181,Spp!B:C,2,FALSE)</f>
        <v>2.5600000000000001E-2</v>
      </c>
      <c r="AV1181" s="2">
        <f>VLOOKUP(Y1181,Spp!B:D,3,FALSE)</f>
        <v>3.0005999999999999</v>
      </c>
      <c r="AW1181" s="2">
        <f t="shared" si="127"/>
        <v>21.626128934144351</v>
      </c>
      <c r="AX1181" s="2">
        <f t="shared" si="128"/>
        <v>0.43252257868288702</v>
      </c>
      <c r="AY1181" s="2">
        <f t="shared" si="129"/>
        <v>4.3252257868288702</v>
      </c>
      <c r="AZ1181" s="2">
        <f t="shared" si="130"/>
        <v>4.3252257868288705E-3</v>
      </c>
      <c r="BA1181" s="2">
        <f t="shared" si="131"/>
        <v>0.2</v>
      </c>
      <c r="BB1181" s="2">
        <f t="shared" si="132"/>
        <v>0.04</v>
      </c>
      <c r="BC1181" s="2">
        <f>VLOOKUP(Y1181,Spp!B:H,7,FALSE)</f>
        <v>3</v>
      </c>
      <c r="BD1181" s="5" t="str">
        <f>VLOOKUP(Y1181,GFQuimbayo!B:C,2,FALSE)</f>
        <v>IN</v>
      </c>
      <c r="BE1181" s="5" t="str">
        <f>VLOOKUP(BD1181,GFQuimbayo!E:F,2,FALSE)</f>
        <v>Invertebrivores</v>
      </c>
      <c r="BF1181" s="2" t="str">
        <f>VLOOKUP(Y1181,Spp!B:L,11,FALSE)</f>
        <v>LC</v>
      </c>
    </row>
    <row r="1182" spans="1:58">
      <c r="A1182" s="2" t="s">
        <v>242</v>
      </c>
      <c r="B1182" s="2" t="s">
        <v>41</v>
      </c>
      <c r="C1182" s="2" t="s">
        <v>113</v>
      </c>
      <c r="D1182" s="2" t="s">
        <v>113</v>
      </c>
      <c r="E1182" s="2" t="s">
        <v>1497</v>
      </c>
      <c r="F1182" s="2" t="s">
        <v>246</v>
      </c>
      <c r="G1182" s="22" t="s">
        <v>1482</v>
      </c>
      <c r="H1182" s="22">
        <v>3</v>
      </c>
      <c r="I1182" s="2">
        <v>3</v>
      </c>
      <c r="K1182" s="2">
        <v>50</v>
      </c>
      <c r="L1182" s="11">
        <v>42584</v>
      </c>
      <c r="M1182" s="2">
        <v>2016</v>
      </c>
      <c r="N1182" s="2" t="s">
        <v>517</v>
      </c>
      <c r="O1182" s="2" t="s">
        <v>136</v>
      </c>
      <c r="P1182" s="11">
        <v>42650</v>
      </c>
      <c r="Q1182" s="9">
        <v>7</v>
      </c>
      <c r="S1182" s="22" t="s">
        <v>516</v>
      </c>
      <c r="T1182" s="4" t="s">
        <v>516</v>
      </c>
      <c r="U1182" s="4" t="s">
        <v>516</v>
      </c>
      <c r="V1182" s="4" t="s">
        <v>516</v>
      </c>
      <c r="W1182" s="2">
        <v>10</v>
      </c>
      <c r="X1182" s="2" t="s">
        <v>107</v>
      </c>
      <c r="Y1182" s="6" t="str">
        <f>VLOOKUP(X1182,Spp!A:B,2,FALSE)</f>
        <v>Thalassoma lucasanum</v>
      </c>
      <c r="Z1182" s="7">
        <f t="shared" si="126"/>
        <v>47</v>
      </c>
      <c r="AA1182" s="2">
        <v>15</v>
      </c>
      <c r="AB1182" s="2">
        <v>32</v>
      </c>
      <c r="AU1182" s="2">
        <f>VLOOKUP(Y1182,Spp!B:C,2,FALSE)</f>
        <v>1.261E-2</v>
      </c>
      <c r="AV1182" s="2">
        <f>VLOOKUP(Y1182,Spp!B:D,3,FALSE)</f>
        <v>2.8782999999999999</v>
      </c>
      <c r="AW1182" s="2">
        <f t="shared" si="127"/>
        <v>135.85884434153834</v>
      </c>
      <c r="AX1182" s="2">
        <f t="shared" si="128"/>
        <v>2.7171768868307669</v>
      </c>
      <c r="AY1182" s="2">
        <f t="shared" si="129"/>
        <v>27.171768868307669</v>
      </c>
      <c r="AZ1182" s="2">
        <f t="shared" si="130"/>
        <v>2.7171768868307668E-2</v>
      </c>
      <c r="BA1182" s="2">
        <f t="shared" si="131"/>
        <v>4.7</v>
      </c>
      <c r="BB1182" s="2">
        <f t="shared" si="132"/>
        <v>0.94</v>
      </c>
      <c r="BC1182" s="2">
        <f>VLOOKUP(Y1182,Spp!B:H,7,FALSE)</f>
        <v>3.5</v>
      </c>
      <c r="BD1182" s="5" t="str">
        <f>VLOOKUP(Y1182,GFQuimbayo!B:C,2,FALSE)</f>
        <v>IN</v>
      </c>
      <c r="BE1182" s="5" t="str">
        <f>VLOOKUP(BD1182,GFQuimbayo!E:F,2,FALSE)</f>
        <v>Invertebrivores</v>
      </c>
      <c r="BF1182" s="2" t="str">
        <f>VLOOKUP(Y1182,Spp!B:L,11,FALSE)</f>
        <v>LC</v>
      </c>
    </row>
    <row r="1183" spans="1:58">
      <c r="A1183" s="2" t="s">
        <v>242</v>
      </c>
      <c r="B1183" s="2" t="s">
        <v>41</v>
      </c>
      <c r="C1183" s="2" t="s">
        <v>113</v>
      </c>
      <c r="D1183" s="2" t="s">
        <v>113</v>
      </c>
      <c r="E1183" s="2" t="s">
        <v>1497</v>
      </c>
      <c r="F1183" s="2" t="s">
        <v>246</v>
      </c>
      <c r="G1183" s="22" t="s">
        <v>1482</v>
      </c>
      <c r="H1183" s="22">
        <v>3</v>
      </c>
      <c r="I1183" s="2">
        <v>3</v>
      </c>
      <c r="K1183" s="2">
        <v>50</v>
      </c>
      <c r="L1183" s="11">
        <v>42584</v>
      </c>
      <c r="M1183" s="2">
        <v>2016</v>
      </c>
      <c r="N1183" s="2" t="s">
        <v>517</v>
      </c>
      <c r="O1183" s="2" t="s">
        <v>136</v>
      </c>
      <c r="P1183" s="11">
        <v>42650</v>
      </c>
      <c r="Q1183" s="9">
        <v>7</v>
      </c>
      <c r="S1183" s="22" t="s">
        <v>516</v>
      </c>
      <c r="T1183" s="4" t="s">
        <v>516</v>
      </c>
      <c r="U1183" s="4" t="s">
        <v>516</v>
      </c>
      <c r="V1183" s="4" t="s">
        <v>516</v>
      </c>
      <c r="W1183" s="2">
        <v>10</v>
      </c>
      <c r="X1183" s="2" t="s">
        <v>57</v>
      </c>
      <c r="Y1183" s="6" t="str">
        <f>VLOOKUP(X1183,Spp!A:B,2,FALSE)</f>
        <v>Serranus psittacinus</v>
      </c>
      <c r="Z1183" s="7">
        <f t="shared" si="126"/>
        <v>1</v>
      </c>
      <c r="AB1183" s="2">
        <v>1</v>
      </c>
      <c r="AU1183" s="2">
        <f>VLOOKUP(Y1183,Spp!B:C,2,FALSE)</f>
        <v>1.9300000000000001E-2</v>
      </c>
      <c r="AV1183" s="2">
        <f>VLOOKUP(Y1183,Spp!B:D,3,FALSE)</f>
        <v>2.8511000000000002</v>
      </c>
      <c r="AW1183" s="2">
        <f t="shared" si="127"/>
        <v>6.0317658911086447</v>
      </c>
      <c r="AX1183" s="2">
        <f t="shared" si="128"/>
        <v>0.12063531782217289</v>
      </c>
      <c r="AY1183" s="2">
        <f t="shared" si="129"/>
        <v>1.2063531782217289</v>
      </c>
      <c r="AZ1183" s="2">
        <f t="shared" si="130"/>
        <v>1.2063531782217289E-3</v>
      </c>
      <c r="BA1183" s="2">
        <f t="shared" si="131"/>
        <v>0.1</v>
      </c>
      <c r="BB1183" s="2">
        <f t="shared" si="132"/>
        <v>0.02</v>
      </c>
      <c r="BC1183" s="2">
        <f>VLOOKUP(Y1183,Spp!B:H,7,FALSE)</f>
        <v>3.6</v>
      </c>
      <c r="BD1183" s="5" t="str">
        <f>VLOOKUP(Y1183,GFQuimbayo!B:C,2,FALSE)</f>
        <v>PS</v>
      </c>
      <c r="BE1183" s="5" t="str">
        <f>VLOOKUP(BD1183,GFQuimbayo!E:F,2,FALSE)</f>
        <v>Piscivores</v>
      </c>
      <c r="BF1183" s="2" t="str">
        <f>VLOOKUP(Y1183,Spp!B:L,11,FALSE)</f>
        <v>LC</v>
      </c>
    </row>
    <row r="1184" spans="1:58">
      <c r="A1184" s="2" t="s">
        <v>242</v>
      </c>
      <c r="B1184" s="2" t="s">
        <v>41</v>
      </c>
      <c r="C1184" s="2" t="s">
        <v>113</v>
      </c>
      <c r="D1184" s="2" t="s">
        <v>113</v>
      </c>
      <c r="E1184" s="2" t="s">
        <v>1497</v>
      </c>
      <c r="F1184" s="2" t="s">
        <v>246</v>
      </c>
      <c r="G1184" s="22" t="s">
        <v>1482</v>
      </c>
      <c r="H1184" s="22">
        <v>3</v>
      </c>
      <c r="I1184" s="2">
        <v>3</v>
      </c>
      <c r="K1184" s="2">
        <v>50</v>
      </c>
      <c r="L1184" s="11">
        <v>42584</v>
      </c>
      <c r="M1184" s="2">
        <v>2016</v>
      </c>
      <c r="N1184" s="2" t="s">
        <v>517</v>
      </c>
      <c r="O1184" s="2" t="s">
        <v>136</v>
      </c>
      <c r="P1184" s="11">
        <v>42650</v>
      </c>
      <c r="Q1184" s="9">
        <v>7</v>
      </c>
      <c r="S1184" s="22" t="s">
        <v>516</v>
      </c>
      <c r="T1184" s="4" t="s">
        <v>516</v>
      </c>
      <c r="U1184" s="4" t="s">
        <v>516</v>
      </c>
      <c r="V1184" s="4" t="s">
        <v>516</v>
      </c>
      <c r="W1184" s="2">
        <v>10</v>
      </c>
      <c r="X1184" s="2" t="s">
        <v>87</v>
      </c>
      <c r="Y1184" s="6" t="str">
        <f>VLOOKUP(X1184,Spp!A:B,2,FALSE)</f>
        <v>Stegastes acapulcoensis</v>
      </c>
      <c r="Z1184" s="7">
        <f t="shared" si="126"/>
        <v>3</v>
      </c>
      <c r="AB1184" s="2">
        <v>3</v>
      </c>
      <c r="AU1184" s="2">
        <f>VLOOKUP(Y1184,Spp!B:C,2,FALSE)</f>
        <v>3.49E-2</v>
      </c>
      <c r="AV1184" s="2">
        <f>VLOOKUP(Y1184,Spp!B:D,3,FALSE)</f>
        <v>2.9108999999999998</v>
      </c>
      <c r="AW1184" s="2">
        <f t="shared" si="127"/>
        <v>36.911569607091842</v>
      </c>
      <c r="AX1184" s="2">
        <f t="shared" si="128"/>
        <v>0.73823139214183686</v>
      </c>
      <c r="AY1184" s="2">
        <f t="shared" si="129"/>
        <v>7.3823139214183691</v>
      </c>
      <c r="AZ1184" s="2">
        <f t="shared" si="130"/>
        <v>7.3823139214183693E-3</v>
      </c>
      <c r="BA1184" s="2">
        <f t="shared" si="131"/>
        <v>0.3</v>
      </c>
      <c r="BB1184" s="2">
        <f t="shared" si="132"/>
        <v>0.06</v>
      </c>
      <c r="BC1184" s="2">
        <f>VLOOKUP(Y1184,Spp!B:H,7,FALSE)</f>
        <v>2</v>
      </c>
      <c r="BD1184" s="5" t="str">
        <f>VLOOKUP(Y1184,GFQuimbayo!B:C,2,FALSE)</f>
        <v>HD</v>
      </c>
      <c r="BE1184" s="5" t="str">
        <f>VLOOKUP(BD1184,GFQuimbayo!E:F,2,FALSE)</f>
        <v>Detritivores</v>
      </c>
      <c r="BF1184" s="2" t="str">
        <f>VLOOKUP(Y1184,Spp!B:L,11,FALSE)</f>
        <v>LC</v>
      </c>
    </row>
    <row r="1185" spans="1:58">
      <c r="A1185" s="2" t="s">
        <v>242</v>
      </c>
      <c r="B1185" s="2" t="s">
        <v>41</v>
      </c>
      <c r="C1185" s="2" t="s">
        <v>113</v>
      </c>
      <c r="D1185" s="2" t="s">
        <v>113</v>
      </c>
      <c r="E1185" s="2" t="s">
        <v>1497</v>
      </c>
      <c r="F1185" s="2" t="s">
        <v>246</v>
      </c>
      <c r="G1185" s="22" t="s">
        <v>1482</v>
      </c>
      <c r="H1185" s="22">
        <v>3</v>
      </c>
      <c r="I1185" s="2">
        <v>3</v>
      </c>
      <c r="K1185" s="2">
        <v>50</v>
      </c>
      <c r="L1185" s="11">
        <v>42584</v>
      </c>
      <c r="M1185" s="2">
        <v>2016</v>
      </c>
      <c r="N1185" s="2" t="s">
        <v>517</v>
      </c>
      <c r="O1185" s="2" t="s">
        <v>136</v>
      </c>
      <c r="P1185" s="11">
        <v>42650</v>
      </c>
      <c r="Q1185" s="9">
        <v>7</v>
      </c>
      <c r="S1185" s="22" t="s">
        <v>516</v>
      </c>
      <c r="T1185" s="4" t="s">
        <v>516</v>
      </c>
      <c r="U1185" s="4" t="s">
        <v>516</v>
      </c>
      <c r="V1185" s="4" t="s">
        <v>516</v>
      </c>
      <c r="W1185" s="2">
        <v>10</v>
      </c>
      <c r="X1185" s="2" t="s">
        <v>80</v>
      </c>
      <c r="Y1185" s="6" t="str">
        <f>VLOOKUP(X1185,Spp!A:B,2,FALSE)</f>
        <v>Sufflamen verres</v>
      </c>
      <c r="Z1185" s="7">
        <f t="shared" si="126"/>
        <v>12</v>
      </c>
      <c r="AB1185" s="2">
        <v>3</v>
      </c>
      <c r="AC1185" s="2">
        <v>9</v>
      </c>
      <c r="AU1185" s="2">
        <f>VLOOKUP(Y1185,Spp!B:C,2,FALSE)</f>
        <v>2.4899999999999999E-2</v>
      </c>
      <c r="AV1185" s="2">
        <f>VLOOKUP(Y1185,Spp!B:D,3,FALSE)</f>
        <v>3.0129999999999999</v>
      </c>
      <c r="AW1185" s="2">
        <f t="shared" si="127"/>
        <v>484.65579077079235</v>
      </c>
      <c r="AX1185" s="2">
        <f t="shared" si="128"/>
        <v>9.6931158154158474</v>
      </c>
      <c r="AY1185" s="2">
        <f t="shared" si="129"/>
        <v>96.931158154158481</v>
      </c>
      <c r="AZ1185" s="2">
        <f t="shared" si="130"/>
        <v>9.6931158154158481E-2</v>
      </c>
      <c r="BA1185" s="2">
        <f t="shared" si="131"/>
        <v>1.2</v>
      </c>
      <c r="BB1185" s="2">
        <f t="shared" si="132"/>
        <v>0.24</v>
      </c>
      <c r="BC1185" s="2">
        <f>VLOOKUP(Y1185,Spp!B:H,7,FALSE)</f>
        <v>3.3</v>
      </c>
      <c r="BD1185" s="5" t="str">
        <f>VLOOKUP(Y1185,GFQuimbayo!B:C,2,FALSE)</f>
        <v>IN</v>
      </c>
      <c r="BE1185" s="5" t="str">
        <f>VLOOKUP(BD1185,GFQuimbayo!E:F,2,FALSE)</f>
        <v>Invertebrivores</v>
      </c>
      <c r="BF1185" s="2" t="str">
        <f>VLOOKUP(Y1185,Spp!B:L,11,FALSE)</f>
        <v>LC</v>
      </c>
    </row>
    <row r="1186" spans="1:58">
      <c r="A1186" s="2" t="s">
        <v>242</v>
      </c>
      <c r="B1186" s="2" t="s">
        <v>41</v>
      </c>
      <c r="C1186" s="2" t="s">
        <v>113</v>
      </c>
      <c r="D1186" s="2" t="s">
        <v>113</v>
      </c>
      <c r="E1186" s="2" t="s">
        <v>1497</v>
      </c>
      <c r="F1186" s="2" t="s">
        <v>246</v>
      </c>
      <c r="G1186" s="22" t="s">
        <v>1482</v>
      </c>
      <c r="H1186" s="22">
        <v>3</v>
      </c>
      <c r="I1186" s="2">
        <v>3</v>
      </c>
      <c r="K1186" s="2">
        <v>50</v>
      </c>
      <c r="L1186" s="11">
        <v>42584</v>
      </c>
      <c r="M1186" s="2">
        <v>2016</v>
      </c>
      <c r="N1186" s="2" t="s">
        <v>517</v>
      </c>
      <c r="O1186" s="2" t="s">
        <v>136</v>
      </c>
      <c r="P1186" s="11">
        <v>42650</v>
      </c>
      <c r="Q1186" s="9">
        <v>7</v>
      </c>
      <c r="S1186" s="22" t="s">
        <v>516</v>
      </c>
      <c r="T1186" s="4" t="s">
        <v>516</v>
      </c>
      <c r="U1186" s="4" t="s">
        <v>516</v>
      </c>
      <c r="V1186" s="4" t="s">
        <v>516</v>
      </c>
      <c r="W1186" s="2">
        <v>10</v>
      </c>
      <c r="X1186" s="2" t="s">
        <v>256</v>
      </c>
      <c r="Y1186" s="6" t="str">
        <f>VLOOKUP(X1186,Spp!A:B,2,FALSE)</f>
        <v>Fistularia commersonii</v>
      </c>
      <c r="Z1186" s="7">
        <f t="shared" si="126"/>
        <v>1</v>
      </c>
      <c r="AE1186" s="2">
        <v>1</v>
      </c>
      <c r="AU1186" s="2">
        <f>VLOOKUP(Y1186,Spp!B:C,2,FALSE)</f>
        <v>5.9999999999999995E-4</v>
      </c>
      <c r="AV1186" s="2">
        <f>VLOOKUP(Y1186,Spp!B:D,3,FALSE)</f>
        <v>3</v>
      </c>
      <c r="AW1186" s="2">
        <f t="shared" si="127"/>
        <v>9.375</v>
      </c>
      <c r="AX1186" s="2">
        <f t="shared" si="128"/>
        <v>0.1875</v>
      </c>
      <c r="AY1186" s="2">
        <f t="shared" si="129"/>
        <v>1.875</v>
      </c>
      <c r="AZ1186" s="2">
        <f t="shared" si="130"/>
        <v>1.8749999999999999E-3</v>
      </c>
      <c r="BA1186" s="2">
        <f t="shared" si="131"/>
        <v>0.1</v>
      </c>
      <c r="BB1186" s="2">
        <f t="shared" si="132"/>
        <v>0.02</v>
      </c>
      <c r="BC1186" s="2">
        <f>VLOOKUP(Y1186,Spp!B:H,7,FALSE)</f>
        <v>4.3</v>
      </c>
      <c r="BD1186" s="5" t="str">
        <f>VLOOKUP(Y1186,GFQuimbayo!B:C,2,FALSE)</f>
        <v>PS</v>
      </c>
      <c r="BE1186" s="5" t="str">
        <f>VLOOKUP(BD1186,GFQuimbayo!E:F,2,FALSE)</f>
        <v>Piscivores</v>
      </c>
      <c r="BF1186" s="2" t="str">
        <f>VLOOKUP(Y1186,Spp!B:L,11,FALSE)</f>
        <v>NE</v>
      </c>
    </row>
    <row r="1187" spans="1:58">
      <c r="A1187" s="2" t="s">
        <v>242</v>
      </c>
      <c r="B1187" s="2" t="s">
        <v>41</v>
      </c>
      <c r="C1187" s="2" t="s">
        <v>507</v>
      </c>
      <c r="D1187" s="2" t="s">
        <v>507</v>
      </c>
      <c r="E1187" s="2" t="s">
        <v>1500</v>
      </c>
      <c r="F1187" s="2" t="s">
        <v>44</v>
      </c>
      <c r="H1187" s="22">
        <v>1</v>
      </c>
      <c r="I1187" s="2">
        <v>1</v>
      </c>
      <c r="K1187" s="2">
        <v>50</v>
      </c>
      <c r="L1187" s="11">
        <v>42584</v>
      </c>
      <c r="M1187" s="2">
        <v>2016</v>
      </c>
      <c r="N1187" s="2" t="s">
        <v>517</v>
      </c>
      <c r="O1187" s="2" t="s">
        <v>136</v>
      </c>
      <c r="P1187" s="11">
        <v>42650</v>
      </c>
      <c r="Q1187" s="9">
        <v>14.149999999999999</v>
      </c>
      <c r="S1187" s="22" t="s">
        <v>516</v>
      </c>
      <c r="T1187" s="4" t="s">
        <v>516</v>
      </c>
      <c r="U1187" s="4" t="s">
        <v>516</v>
      </c>
      <c r="V1187" s="4" t="s">
        <v>516</v>
      </c>
      <c r="W1187" s="2">
        <v>10</v>
      </c>
      <c r="X1187" s="2" t="s">
        <v>64</v>
      </c>
      <c r="Y1187" s="6" t="str">
        <f>VLOOKUP(X1187,Spp!A:B,2,FALSE)</f>
        <v>Johnrandallia nigrirostris</v>
      </c>
      <c r="Z1187" s="7">
        <f t="shared" si="126"/>
        <v>1</v>
      </c>
      <c r="AB1187" s="2">
        <v>1</v>
      </c>
      <c r="AU1187" s="2">
        <f>VLOOKUP(Y1187,Spp!B:C,2,FALSE)</f>
        <v>2.5600000000000001E-2</v>
      </c>
      <c r="AV1187" s="2">
        <f>VLOOKUP(Y1187,Spp!B:D,3,FALSE)</f>
        <v>3.0005999999999999</v>
      </c>
      <c r="AW1187" s="2">
        <f t="shared" si="127"/>
        <v>10.813064467072175</v>
      </c>
      <c r="AX1187" s="2">
        <f t="shared" si="128"/>
        <v>0.21626128934144351</v>
      </c>
      <c r="AY1187" s="2">
        <f t="shared" si="129"/>
        <v>2.1626128934144351</v>
      </c>
      <c r="AZ1187" s="2">
        <f t="shared" si="130"/>
        <v>2.1626128934144353E-3</v>
      </c>
      <c r="BA1187" s="2">
        <f t="shared" si="131"/>
        <v>0.1</v>
      </c>
      <c r="BB1187" s="2">
        <f t="shared" si="132"/>
        <v>0.02</v>
      </c>
      <c r="BC1187" s="2">
        <f>VLOOKUP(Y1187,Spp!B:H,7,FALSE)</f>
        <v>3</v>
      </c>
      <c r="BD1187" s="5" t="str">
        <f>VLOOKUP(Y1187,GFQuimbayo!B:C,2,FALSE)</f>
        <v>IN</v>
      </c>
      <c r="BE1187" s="5" t="str">
        <f>VLOOKUP(BD1187,GFQuimbayo!E:F,2,FALSE)</f>
        <v>Invertebrivores</v>
      </c>
      <c r="BF1187" s="2" t="str">
        <f>VLOOKUP(Y1187,Spp!B:L,11,FALSE)</f>
        <v>LC</v>
      </c>
    </row>
    <row r="1188" spans="1:58">
      <c r="A1188" s="2" t="s">
        <v>242</v>
      </c>
      <c r="B1188" s="2" t="s">
        <v>41</v>
      </c>
      <c r="C1188" s="2" t="s">
        <v>507</v>
      </c>
      <c r="D1188" s="2" t="s">
        <v>507</v>
      </c>
      <c r="E1188" s="2" t="s">
        <v>1500</v>
      </c>
      <c r="F1188" s="2" t="s">
        <v>44</v>
      </c>
      <c r="H1188" s="22">
        <v>1</v>
      </c>
      <c r="I1188" s="2">
        <v>1</v>
      </c>
      <c r="K1188" s="2">
        <v>50</v>
      </c>
      <c r="L1188" s="11">
        <v>42584</v>
      </c>
      <c r="M1188" s="2">
        <v>2016</v>
      </c>
      <c r="N1188" s="2" t="s">
        <v>517</v>
      </c>
      <c r="O1188" s="2" t="s">
        <v>136</v>
      </c>
      <c r="P1188" s="11">
        <v>42650</v>
      </c>
      <c r="Q1188" s="9">
        <v>14.149999999999999</v>
      </c>
      <c r="S1188" s="22" t="s">
        <v>516</v>
      </c>
      <c r="T1188" s="4" t="s">
        <v>516</v>
      </c>
      <c r="U1188" s="4" t="s">
        <v>516</v>
      </c>
      <c r="V1188" s="4" t="s">
        <v>516</v>
      </c>
      <c r="W1188" s="2">
        <v>10</v>
      </c>
      <c r="X1188" s="2" t="s">
        <v>80</v>
      </c>
      <c r="Y1188" s="6" t="str">
        <f>VLOOKUP(X1188,Spp!A:B,2,FALSE)</f>
        <v>Sufflamen verres</v>
      </c>
      <c r="Z1188" s="7">
        <f t="shared" si="126"/>
        <v>2</v>
      </c>
      <c r="AB1188" s="2">
        <v>1</v>
      </c>
      <c r="AC1188" s="2">
        <v>1</v>
      </c>
      <c r="AU1188" s="2">
        <f>VLOOKUP(Y1188,Spp!B:C,2,FALSE)</f>
        <v>2.4899999999999999E-2</v>
      </c>
      <c r="AV1188" s="2">
        <f>VLOOKUP(Y1188,Spp!B:D,3,FALSE)</f>
        <v>3.0129999999999999</v>
      </c>
      <c r="AW1188" s="2">
        <f t="shared" si="127"/>
        <v>61.039630027841177</v>
      </c>
      <c r="AX1188" s="2">
        <f t="shared" si="128"/>
        <v>1.2207926005568235</v>
      </c>
      <c r="AY1188" s="2">
        <f t="shared" si="129"/>
        <v>12.207926005568234</v>
      </c>
      <c r="AZ1188" s="2">
        <f t="shared" si="130"/>
        <v>1.2207926005568234E-2</v>
      </c>
      <c r="BA1188" s="2">
        <f t="shared" si="131"/>
        <v>0.2</v>
      </c>
      <c r="BB1188" s="2">
        <f t="shared" si="132"/>
        <v>0.04</v>
      </c>
      <c r="BC1188" s="2">
        <f>VLOOKUP(Y1188,Spp!B:H,7,FALSE)</f>
        <v>3.3</v>
      </c>
      <c r="BD1188" s="5" t="str">
        <f>VLOOKUP(Y1188,GFQuimbayo!B:C,2,FALSE)</f>
        <v>IN</v>
      </c>
      <c r="BE1188" s="5" t="str">
        <f>VLOOKUP(BD1188,GFQuimbayo!E:F,2,FALSE)</f>
        <v>Invertebrivores</v>
      </c>
      <c r="BF1188" s="2" t="str">
        <f>VLOOKUP(Y1188,Spp!B:L,11,FALSE)</f>
        <v>LC</v>
      </c>
    </row>
    <row r="1189" spans="1:58">
      <c r="A1189" s="2" t="s">
        <v>242</v>
      </c>
      <c r="B1189" s="2" t="s">
        <v>41</v>
      </c>
      <c r="C1189" s="2" t="s">
        <v>507</v>
      </c>
      <c r="D1189" s="2" t="s">
        <v>507</v>
      </c>
      <c r="E1189" s="2" t="s">
        <v>1500</v>
      </c>
      <c r="F1189" s="2" t="s">
        <v>44</v>
      </c>
      <c r="H1189" s="22">
        <v>1</v>
      </c>
      <c r="I1189" s="2">
        <v>1</v>
      </c>
      <c r="K1189" s="2">
        <v>50</v>
      </c>
      <c r="L1189" s="11">
        <v>42584</v>
      </c>
      <c r="M1189" s="2">
        <v>2016</v>
      </c>
      <c r="N1189" s="2" t="s">
        <v>517</v>
      </c>
      <c r="O1189" s="2" t="s">
        <v>136</v>
      </c>
      <c r="P1189" s="11">
        <v>42650</v>
      </c>
      <c r="Q1189" s="9">
        <v>14.149999999999999</v>
      </c>
      <c r="S1189" s="22" t="s">
        <v>516</v>
      </c>
      <c r="T1189" s="4" t="s">
        <v>516</v>
      </c>
      <c r="U1189" s="4" t="s">
        <v>516</v>
      </c>
      <c r="V1189" s="4" t="s">
        <v>516</v>
      </c>
      <c r="W1189" s="2">
        <v>10</v>
      </c>
      <c r="X1189" s="2" t="s">
        <v>273</v>
      </c>
      <c r="Y1189" s="6" t="str">
        <f>VLOOKUP(X1189,Spp!A:B,2,FALSE)</f>
        <v>Haemulon flaviguttatum</v>
      </c>
      <c r="Z1189" s="7">
        <f t="shared" si="126"/>
        <v>6</v>
      </c>
      <c r="AB1189" s="2">
        <v>6</v>
      </c>
      <c r="AU1189" s="2">
        <f>VLOOKUP(Y1189,Spp!B:C,2,FALSE)</f>
        <v>0.10299999999999999</v>
      </c>
      <c r="AV1189" s="2">
        <f>VLOOKUP(Y1189,Spp!B:D,3,FALSE)</f>
        <v>2.6</v>
      </c>
      <c r="AW1189" s="2">
        <f t="shared" si="127"/>
        <v>116.4522167114886</v>
      </c>
      <c r="AX1189" s="2">
        <f t="shared" si="128"/>
        <v>2.329044334229772</v>
      </c>
      <c r="AY1189" s="2">
        <f t="shared" si="129"/>
        <v>23.290443342297721</v>
      </c>
      <c r="AZ1189" s="2">
        <f t="shared" si="130"/>
        <v>2.3290443342297719E-2</v>
      </c>
      <c r="BA1189" s="2">
        <f t="shared" si="131"/>
        <v>0.6</v>
      </c>
      <c r="BB1189" s="2">
        <f t="shared" si="132"/>
        <v>0.12</v>
      </c>
      <c r="BC1189" s="2">
        <f>VLOOKUP(Y1189,Spp!B:H,7,FALSE)</f>
        <v>4.2</v>
      </c>
      <c r="BD1189" s="5" t="str">
        <f>VLOOKUP(Y1189,GFQuimbayo!B:C,2,FALSE)</f>
        <v>PS</v>
      </c>
      <c r="BE1189" s="5" t="str">
        <f>VLOOKUP(BD1189,GFQuimbayo!E:F,2,FALSE)</f>
        <v>Piscivores</v>
      </c>
      <c r="BF1189" s="2" t="str">
        <f>VLOOKUP(Y1189,Spp!B:L,11,FALSE)</f>
        <v>LC</v>
      </c>
    </row>
    <row r="1190" spans="1:58">
      <c r="A1190" s="2" t="s">
        <v>242</v>
      </c>
      <c r="B1190" s="2" t="s">
        <v>41</v>
      </c>
      <c r="C1190" s="2" t="s">
        <v>507</v>
      </c>
      <c r="D1190" s="2" t="s">
        <v>507</v>
      </c>
      <c r="E1190" s="2" t="s">
        <v>1500</v>
      </c>
      <c r="F1190" s="2" t="s">
        <v>44</v>
      </c>
      <c r="H1190" s="22">
        <v>1</v>
      </c>
      <c r="I1190" s="2">
        <v>1</v>
      </c>
      <c r="K1190" s="2">
        <v>50</v>
      </c>
      <c r="L1190" s="11">
        <v>42584</v>
      </c>
      <c r="M1190" s="2">
        <v>2016</v>
      </c>
      <c r="N1190" s="2" t="s">
        <v>517</v>
      </c>
      <c r="O1190" s="2" t="s">
        <v>136</v>
      </c>
      <c r="P1190" s="11">
        <v>42650</v>
      </c>
      <c r="Q1190" s="9">
        <v>14.149999999999999</v>
      </c>
      <c r="S1190" s="22" t="s">
        <v>516</v>
      </c>
      <c r="T1190" s="4" t="s">
        <v>516</v>
      </c>
      <c r="U1190" s="4" t="s">
        <v>516</v>
      </c>
      <c r="V1190" s="4" t="s">
        <v>516</v>
      </c>
      <c r="W1190" s="2">
        <v>10</v>
      </c>
      <c r="X1190" s="2" t="s">
        <v>85</v>
      </c>
      <c r="Y1190" s="6" t="str">
        <f>VLOOKUP(X1190,Spp!A:B,2,FALSE)</f>
        <v>Sargocentron suborbitalis</v>
      </c>
      <c r="Z1190" s="7">
        <f t="shared" si="126"/>
        <v>1</v>
      </c>
      <c r="AC1190" s="2">
        <v>1</v>
      </c>
      <c r="AU1190" s="2">
        <f>VLOOKUP(Y1190,Spp!B:C,2,FALSE)</f>
        <v>2.3199999999999998E-2</v>
      </c>
      <c r="AV1190" s="2">
        <f>VLOOKUP(Y1190,Spp!B:D,3,FALSE)</f>
        <v>2.9554</v>
      </c>
      <c r="AW1190" s="2">
        <f t="shared" si="127"/>
        <v>40.485157889405826</v>
      </c>
      <c r="AX1190" s="2">
        <f t="shared" si="128"/>
        <v>0.80970315778811652</v>
      </c>
      <c r="AY1190" s="2">
        <f t="shared" si="129"/>
        <v>8.0970315778811646</v>
      </c>
      <c r="AZ1190" s="2">
        <f t="shared" si="130"/>
        <v>8.0970315778811641E-3</v>
      </c>
      <c r="BA1190" s="2">
        <f t="shared" si="131"/>
        <v>0.1</v>
      </c>
      <c r="BB1190" s="2">
        <f t="shared" si="132"/>
        <v>0.02</v>
      </c>
      <c r="BC1190" s="2">
        <f>VLOOKUP(Y1190,Spp!B:H,7,FALSE)</f>
        <v>3.5</v>
      </c>
      <c r="BD1190" s="5" t="str">
        <f>VLOOKUP(Y1190,GFQuimbayo!B:C,2,FALSE)</f>
        <v>IN</v>
      </c>
      <c r="BE1190" s="5" t="str">
        <f>VLOOKUP(BD1190,GFQuimbayo!E:F,2,FALSE)</f>
        <v>Invertebrivores</v>
      </c>
      <c r="BF1190" s="2" t="str">
        <f>VLOOKUP(Y1190,Spp!B:L,11,FALSE)</f>
        <v>LC</v>
      </c>
    </row>
    <row r="1191" spans="1:58">
      <c r="A1191" s="2" t="s">
        <v>242</v>
      </c>
      <c r="B1191" s="2" t="s">
        <v>41</v>
      </c>
      <c r="C1191" s="2" t="s">
        <v>507</v>
      </c>
      <c r="D1191" s="2" t="s">
        <v>507</v>
      </c>
      <c r="E1191" s="2" t="s">
        <v>1500</v>
      </c>
      <c r="F1191" s="2" t="s">
        <v>44</v>
      </c>
      <c r="H1191" s="22">
        <v>1</v>
      </c>
      <c r="I1191" s="2">
        <v>1</v>
      </c>
      <c r="K1191" s="2">
        <v>50</v>
      </c>
      <c r="L1191" s="11">
        <v>42584</v>
      </c>
      <c r="M1191" s="2">
        <v>2016</v>
      </c>
      <c r="N1191" s="2" t="s">
        <v>517</v>
      </c>
      <c r="O1191" s="2" t="s">
        <v>136</v>
      </c>
      <c r="P1191" s="11">
        <v>42650</v>
      </c>
      <c r="Q1191" s="9">
        <v>14.149999999999999</v>
      </c>
      <c r="S1191" s="22" t="s">
        <v>516</v>
      </c>
      <c r="T1191" s="4" t="s">
        <v>516</v>
      </c>
      <c r="U1191" s="4" t="s">
        <v>516</v>
      </c>
      <c r="V1191" s="4" t="s">
        <v>516</v>
      </c>
      <c r="W1191" s="2">
        <v>10</v>
      </c>
      <c r="X1191" s="2" t="s">
        <v>99</v>
      </c>
      <c r="Y1191" s="6" t="str">
        <f>VLOOKUP(X1191,Spp!A:B,2,FALSE)</f>
        <v>Abudefduf troschelii</v>
      </c>
      <c r="Z1191" s="7">
        <f t="shared" si="126"/>
        <v>45</v>
      </c>
      <c r="AA1191" s="2">
        <v>1</v>
      </c>
      <c r="AB1191" s="2">
        <v>44</v>
      </c>
      <c r="AU1191" s="2">
        <f>VLOOKUP(Y1191,Spp!B:C,2,FALSE)</f>
        <v>1.6E-2</v>
      </c>
      <c r="AV1191" s="2">
        <f>VLOOKUP(Y1191,Spp!B:D,3,FALSE)</f>
        <v>3.0516000000000001</v>
      </c>
      <c r="AW1191" s="2">
        <f t="shared" si="127"/>
        <v>329.80322185138874</v>
      </c>
      <c r="AX1191" s="2">
        <f t="shared" si="128"/>
        <v>6.596064437027775</v>
      </c>
      <c r="AY1191" s="2">
        <f t="shared" si="129"/>
        <v>65.960644370277748</v>
      </c>
      <c r="AZ1191" s="2">
        <f t="shared" si="130"/>
        <v>6.5960644370277752E-2</v>
      </c>
      <c r="BA1191" s="2">
        <f t="shared" si="131"/>
        <v>4.5</v>
      </c>
      <c r="BB1191" s="2">
        <f t="shared" si="132"/>
        <v>0.9</v>
      </c>
      <c r="BC1191" s="2">
        <f>VLOOKUP(Y1191,Spp!B:H,7,FALSE)</f>
        <v>3</v>
      </c>
      <c r="BD1191" s="5" t="str">
        <f>VLOOKUP(Y1191,GFQuimbayo!B:C,2,FALSE)</f>
        <v>PK</v>
      </c>
      <c r="BE1191" s="5" t="str">
        <f>VLOOKUP(BD1191,GFQuimbayo!E:F,2,FALSE)</f>
        <v>Planktivores</v>
      </c>
      <c r="BF1191" s="2" t="str">
        <f>VLOOKUP(Y1191,Spp!B:L,11,FALSE)</f>
        <v>LC</v>
      </c>
    </row>
    <row r="1192" spans="1:58">
      <c r="A1192" s="2" t="s">
        <v>242</v>
      </c>
      <c r="B1192" s="2" t="s">
        <v>41</v>
      </c>
      <c r="C1192" s="2" t="s">
        <v>507</v>
      </c>
      <c r="D1192" s="2" t="s">
        <v>507</v>
      </c>
      <c r="E1192" s="2" t="s">
        <v>1500</v>
      </c>
      <c r="F1192" s="2" t="s">
        <v>44</v>
      </c>
      <c r="H1192" s="22">
        <v>1</v>
      </c>
      <c r="I1192" s="2">
        <v>1</v>
      </c>
      <c r="K1192" s="2">
        <v>50</v>
      </c>
      <c r="L1192" s="11">
        <v>42584</v>
      </c>
      <c r="M1192" s="2">
        <v>2016</v>
      </c>
      <c r="N1192" s="2" t="s">
        <v>517</v>
      </c>
      <c r="O1192" s="2" t="s">
        <v>136</v>
      </c>
      <c r="P1192" s="11">
        <v>42650</v>
      </c>
      <c r="Q1192" s="9">
        <v>14.149999999999999</v>
      </c>
      <c r="S1192" s="22" t="s">
        <v>516</v>
      </c>
      <c r="T1192" s="4" t="s">
        <v>516</v>
      </c>
      <c r="U1192" s="4" t="s">
        <v>516</v>
      </c>
      <c r="V1192" s="4" t="s">
        <v>516</v>
      </c>
      <c r="W1192" s="2">
        <v>10</v>
      </c>
      <c r="X1192" s="2" t="s">
        <v>284</v>
      </c>
      <c r="Y1192" s="6" t="str">
        <f>VLOOKUP(X1192,Spp!A:B,2,FALSE)</f>
        <v>Microspathodon dorsalis</v>
      </c>
      <c r="Z1192" s="7">
        <f t="shared" si="126"/>
        <v>1</v>
      </c>
      <c r="AC1192" s="2">
        <v>1</v>
      </c>
      <c r="AU1192" s="2">
        <f>VLOOKUP(Y1192,Spp!B:C,2,FALSE)</f>
        <v>2.3900000000000001E-2</v>
      </c>
      <c r="AV1192" s="2">
        <f>VLOOKUP(Y1192,Spp!B:D,3,FALSE)</f>
        <v>3.0819999999999999</v>
      </c>
      <c r="AW1192" s="2">
        <f t="shared" si="127"/>
        <v>57.421503678402765</v>
      </c>
      <c r="AX1192" s="2">
        <f t="shared" si="128"/>
        <v>1.1484300735680553</v>
      </c>
      <c r="AY1192" s="2">
        <f t="shared" si="129"/>
        <v>11.484300735680552</v>
      </c>
      <c r="AZ1192" s="2">
        <f t="shared" si="130"/>
        <v>1.1484300735680552E-2</v>
      </c>
      <c r="BA1192" s="2">
        <f t="shared" si="131"/>
        <v>0.1</v>
      </c>
      <c r="BB1192" s="2">
        <f t="shared" si="132"/>
        <v>0.02</v>
      </c>
      <c r="BC1192" s="2">
        <f>VLOOKUP(Y1192,Spp!B:H,7,FALSE)</f>
        <v>2.1</v>
      </c>
      <c r="BD1192" s="5" t="str">
        <f>VLOOKUP(Y1192,GFQuimbayo!B:C,2,FALSE)</f>
        <v>HM</v>
      </c>
      <c r="BE1192" s="5" t="str">
        <f>VLOOKUP(BD1192,GFQuimbayo!E:F,2,FALSE)</f>
        <v>Macroalgae feeders</v>
      </c>
      <c r="BF1192" s="2" t="str">
        <f>VLOOKUP(Y1192,Spp!B:L,11,FALSE)</f>
        <v>LC</v>
      </c>
    </row>
    <row r="1193" spans="1:58">
      <c r="A1193" s="2" t="s">
        <v>242</v>
      </c>
      <c r="B1193" s="2" t="s">
        <v>41</v>
      </c>
      <c r="C1193" s="2" t="s">
        <v>507</v>
      </c>
      <c r="D1193" s="2" t="s">
        <v>507</v>
      </c>
      <c r="E1193" s="2" t="s">
        <v>1500</v>
      </c>
      <c r="F1193" s="2" t="s">
        <v>44</v>
      </c>
      <c r="H1193" s="22">
        <v>1</v>
      </c>
      <c r="I1193" s="2">
        <v>1</v>
      </c>
      <c r="K1193" s="2">
        <v>50</v>
      </c>
      <c r="L1193" s="11">
        <v>42584</v>
      </c>
      <c r="M1193" s="2">
        <v>2016</v>
      </c>
      <c r="N1193" s="2" t="s">
        <v>517</v>
      </c>
      <c r="O1193" s="2" t="s">
        <v>136</v>
      </c>
      <c r="P1193" s="11">
        <v>42650</v>
      </c>
      <c r="Q1193" s="9">
        <v>14.149999999999999</v>
      </c>
      <c r="S1193" s="22" t="s">
        <v>516</v>
      </c>
      <c r="T1193" s="4" t="s">
        <v>516</v>
      </c>
      <c r="U1193" s="4" t="s">
        <v>516</v>
      </c>
      <c r="V1193" s="4" t="s">
        <v>516</v>
      </c>
      <c r="W1193" s="2">
        <v>10</v>
      </c>
      <c r="X1193" s="2" t="s">
        <v>265</v>
      </c>
      <c r="Y1193" s="6" t="str">
        <f>VLOOKUP(X1193,Spp!A:B,2,FALSE)</f>
        <v>Bodianus diplotaenia</v>
      </c>
      <c r="Z1193" s="7">
        <f t="shared" si="126"/>
        <v>3</v>
      </c>
      <c r="AB1193" s="2">
        <v>3</v>
      </c>
      <c r="AU1193" s="2">
        <f>VLOOKUP(Y1193,Spp!B:C,2,FALSE)</f>
        <v>2.01E-2</v>
      </c>
      <c r="AV1193" s="2">
        <f>VLOOKUP(Y1193,Spp!B:D,3,FALSE)</f>
        <v>2.9992000000000001</v>
      </c>
      <c r="AW1193" s="2">
        <f t="shared" si="127"/>
        <v>25.398089736232976</v>
      </c>
      <c r="AX1193" s="2">
        <f t="shared" si="128"/>
        <v>0.50796179472465952</v>
      </c>
      <c r="AY1193" s="2">
        <f t="shared" si="129"/>
        <v>5.0796179472465948</v>
      </c>
      <c r="AZ1193" s="2">
        <f t="shared" si="130"/>
        <v>5.0796179472465943E-3</v>
      </c>
      <c r="BA1193" s="2">
        <f t="shared" si="131"/>
        <v>0.3</v>
      </c>
      <c r="BB1193" s="2">
        <f t="shared" si="132"/>
        <v>0.06</v>
      </c>
      <c r="BC1193" s="2">
        <f>VLOOKUP(Y1193,Spp!B:H,7,FALSE)</f>
        <v>3.4</v>
      </c>
      <c r="BD1193" s="5" t="str">
        <f>VLOOKUP(Y1193,GFQuimbayo!B:C,2,FALSE)</f>
        <v>IN</v>
      </c>
      <c r="BE1193" s="5" t="str">
        <f>VLOOKUP(BD1193,GFQuimbayo!E:F,2,FALSE)</f>
        <v>Invertebrivores</v>
      </c>
      <c r="BF1193" s="2" t="str">
        <f>VLOOKUP(Y1193,Spp!B:L,11,FALSE)</f>
        <v>LC</v>
      </c>
    </row>
    <row r="1194" spans="1:58">
      <c r="A1194" s="2" t="s">
        <v>242</v>
      </c>
      <c r="B1194" s="2" t="s">
        <v>41</v>
      </c>
      <c r="C1194" s="2" t="s">
        <v>507</v>
      </c>
      <c r="D1194" s="2" t="s">
        <v>507</v>
      </c>
      <c r="E1194" s="2" t="s">
        <v>1500</v>
      </c>
      <c r="F1194" s="2" t="s">
        <v>44</v>
      </c>
      <c r="H1194" s="22">
        <v>1</v>
      </c>
      <c r="I1194" s="2">
        <v>1</v>
      </c>
      <c r="K1194" s="2">
        <v>50</v>
      </c>
      <c r="L1194" s="11">
        <v>42584</v>
      </c>
      <c r="M1194" s="2">
        <v>2016</v>
      </c>
      <c r="N1194" s="2" t="s">
        <v>517</v>
      </c>
      <c r="O1194" s="2" t="s">
        <v>136</v>
      </c>
      <c r="P1194" s="11">
        <v>42650</v>
      </c>
      <c r="Q1194" s="9">
        <v>14.149999999999999</v>
      </c>
      <c r="S1194" s="22" t="s">
        <v>516</v>
      </c>
      <c r="T1194" s="4" t="s">
        <v>516</v>
      </c>
      <c r="U1194" s="4" t="s">
        <v>516</v>
      </c>
      <c r="V1194" s="4" t="s">
        <v>516</v>
      </c>
      <c r="W1194" s="2">
        <v>10</v>
      </c>
      <c r="X1194" s="2" t="s">
        <v>300</v>
      </c>
      <c r="Y1194" s="6" t="str">
        <f>VLOOKUP(X1194,Spp!A:B,2,FALSE)</f>
        <v>Lutjanus guttatus</v>
      </c>
      <c r="Z1194" s="7">
        <f t="shared" si="126"/>
        <v>1</v>
      </c>
      <c r="AB1194" s="2">
        <v>1</v>
      </c>
      <c r="AU1194" s="2">
        <f>VLOOKUP(Y1194,Spp!B:C,2,FALSE)</f>
        <v>1.43E-2</v>
      </c>
      <c r="AV1194" s="2">
        <f>VLOOKUP(Y1194,Spp!B:D,3,FALSE)</f>
        <v>3</v>
      </c>
      <c r="AW1194" s="2">
        <f t="shared" si="127"/>
        <v>6.0328125000000004</v>
      </c>
      <c r="AX1194" s="2">
        <f t="shared" si="128"/>
        <v>0.12065625000000001</v>
      </c>
      <c r="AY1194" s="2">
        <f t="shared" si="129"/>
        <v>1.2065625</v>
      </c>
      <c r="AZ1194" s="2">
        <f t="shared" si="130"/>
        <v>1.2065625E-3</v>
      </c>
      <c r="BA1194" s="2">
        <f t="shared" si="131"/>
        <v>0.1</v>
      </c>
      <c r="BB1194" s="2">
        <f t="shared" si="132"/>
        <v>0.02</v>
      </c>
      <c r="BC1194" s="2">
        <f>VLOOKUP(Y1194,Spp!B:H,7,FALSE)</f>
        <v>3.9</v>
      </c>
      <c r="BD1194" s="5" t="str">
        <f>VLOOKUP(Y1194,GFQuimbayo!B:C,2,FALSE)</f>
        <v>PS</v>
      </c>
      <c r="BE1194" s="5" t="str">
        <f>VLOOKUP(BD1194,GFQuimbayo!E:F,2,FALSE)</f>
        <v>Piscivores</v>
      </c>
      <c r="BF1194" s="2" t="str">
        <f>VLOOKUP(Y1194,Spp!B:L,11,FALSE)</f>
        <v>LC</v>
      </c>
    </row>
    <row r="1195" spans="1:58">
      <c r="A1195" s="2" t="s">
        <v>242</v>
      </c>
      <c r="B1195" s="2" t="s">
        <v>41</v>
      </c>
      <c r="C1195" s="2" t="s">
        <v>507</v>
      </c>
      <c r="D1195" s="2" t="s">
        <v>507</v>
      </c>
      <c r="E1195" s="2" t="s">
        <v>1500</v>
      </c>
      <c r="F1195" s="2" t="s">
        <v>44</v>
      </c>
      <c r="H1195" s="22">
        <v>1</v>
      </c>
      <c r="I1195" s="2">
        <v>1</v>
      </c>
      <c r="K1195" s="2">
        <v>50</v>
      </c>
      <c r="L1195" s="11">
        <v>42584</v>
      </c>
      <c r="M1195" s="2">
        <v>2016</v>
      </c>
      <c r="N1195" s="2" t="s">
        <v>517</v>
      </c>
      <c r="O1195" s="2" t="s">
        <v>136</v>
      </c>
      <c r="P1195" s="11">
        <v>42650</v>
      </c>
      <c r="Q1195" s="9">
        <v>14.149999999999999</v>
      </c>
      <c r="S1195" s="22" t="s">
        <v>516</v>
      </c>
      <c r="T1195" s="4" t="s">
        <v>516</v>
      </c>
      <c r="U1195" s="4" t="s">
        <v>516</v>
      </c>
      <c r="V1195" s="4" t="s">
        <v>516</v>
      </c>
      <c r="W1195" s="2">
        <v>10</v>
      </c>
      <c r="X1195" s="2" t="s">
        <v>87</v>
      </c>
      <c r="Y1195" s="6" t="str">
        <f>VLOOKUP(X1195,Spp!A:B,2,FALSE)</f>
        <v>Stegastes acapulcoensis</v>
      </c>
      <c r="Z1195" s="7">
        <f t="shared" si="126"/>
        <v>6</v>
      </c>
      <c r="AB1195" s="2">
        <v>6</v>
      </c>
      <c r="AU1195" s="2">
        <f>VLOOKUP(Y1195,Spp!B:C,2,FALSE)</f>
        <v>3.49E-2</v>
      </c>
      <c r="AV1195" s="2">
        <f>VLOOKUP(Y1195,Spp!B:D,3,FALSE)</f>
        <v>2.9108999999999998</v>
      </c>
      <c r="AW1195" s="2">
        <f t="shared" si="127"/>
        <v>73.823139214183684</v>
      </c>
      <c r="AX1195" s="2">
        <f t="shared" si="128"/>
        <v>1.4764627842836737</v>
      </c>
      <c r="AY1195" s="2">
        <f t="shared" si="129"/>
        <v>14.764627842836738</v>
      </c>
      <c r="AZ1195" s="2">
        <f t="shared" si="130"/>
        <v>1.4764627842836739E-2</v>
      </c>
      <c r="BA1195" s="2">
        <f t="shared" si="131"/>
        <v>0.6</v>
      </c>
      <c r="BB1195" s="2">
        <f t="shared" si="132"/>
        <v>0.12</v>
      </c>
      <c r="BC1195" s="2">
        <f>VLOOKUP(Y1195,Spp!B:H,7,FALSE)</f>
        <v>2</v>
      </c>
      <c r="BD1195" s="5" t="str">
        <f>VLOOKUP(Y1195,GFQuimbayo!B:C,2,FALSE)</f>
        <v>HD</v>
      </c>
      <c r="BE1195" s="5" t="str">
        <f>VLOOKUP(BD1195,GFQuimbayo!E:F,2,FALSE)</f>
        <v>Detritivores</v>
      </c>
      <c r="BF1195" s="2" t="str">
        <f>VLOOKUP(Y1195,Spp!B:L,11,FALSE)</f>
        <v>LC</v>
      </c>
    </row>
    <row r="1196" spans="1:58">
      <c r="A1196" s="2" t="s">
        <v>242</v>
      </c>
      <c r="B1196" s="2" t="s">
        <v>41</v>
      </c>
      <c r="C1196" s="2" t="s">
        <v>507</v>
      </c>
      <c r="D1196" s="2" t="s">
        <v>507</v>
      </c>
      <c r="E1196" s="2" t="s">
        <v>1500</v>
      </c>
      <c r="F1196" s="2" t="s">
        <v>44</v>
      </c>
      <c r="H1196" s="22">
        <v>1</v>
      </c>
      <c r="I1196" s="2">
        <v>1</v>
      </c>
      <c r="K1196" s="2">
        <v>50</v>
      </c>
      <c r="L1196" s="11">
        <v>42584</v>
      </c>
      <c r="M1196" s="2">
        <v>2016</v>
      </c>
      <c r="N1196" s="2" t="s">
        <v>517</v>
      </c>
      <c r="O1196" s="2" t="s">
        <v>136</v>
      </c>
      <c r="P1196" s="11">
        <v>42650</v>
      </c>
      <c r="Q1196" s="9">
        <v>14.149999999999999</v>
      </c>
      <c r="S1196" s="22" t="s">
        <v>516</v>
      </c>
      <c r="T1196" s="4" t="s">
        <v>516</v>
      </c>
      <c r="U1196" s="4" t="s">
        <v>516</v>
      </c>
      <c r="V1196" s="4" t="s">
        <v>516</v>
      </c>
      <c r="W1196" s="2">
        <v>10</v>
      </c>
      <c r="X1196" s="2" t="s">
        <v>45</v>
      </c>
      <c r="Y1196" s="6" t="str">
        <f>VLOOKUP(X1196,Spp!A:B,2,FALSE)</f>
        <v>Canthigaster punctatissima</v>
      </c>
      <c r="Z1196" s="7">
        <f t="shared" si="126"/>
        <v>3</v>
      </c>
      <c r="AA1196" s="2">
        <v>3</v>
      </c>
      <c r="AU1196" s="2">
        <f>VLOOKUP(Y1196,Spp!B:C,2,FALSE)</f>
        <v>1.9699999999999999E-2</v>
      </c>
      <c r="AV1196" s="2">
        <f>VLOOKUP(Y1196,Spp!B:D,3,FALSE)</f>
        <v>2.9174000000000002</v>
      </c>
      <c r="AW1196" s="2">
        <f t="shared" si="127"/>
        <v>0.85612595206601616</v>
      </c>
      <c r="AX1196" s="2">
        <f t="shared" si="128"/>
        <v>1.7122519041320325E-2</v>
      </c>
      <c r="AY1196" s="2">
        <f t="shared" si="129"/>
        <v>0.17122519041320325</v>
      </c>
      <c r="AZ1196" s="2">
        <f t="shared" si="130"/>
        <v>1.7122519041320325E-4</v>
      </c>
      <c r="BA1196" s="2">
        <f t="shared" si="131"/>
        <v>0.3</v>
      </c>
      <c r="BB1196" s="2">
        <f t="shared" si="132"/>
        <v>0.06</v>
      </c>
      <c r="BC1196" s="2">
        <f>VLOOKUP(Y1196,Spp!B:H,7,FALSE)</f>
        <v>3</v>
      </c>
      <c r="BD1196" s="5" t="str">
        <f>VLOOKUP(Y1196,GFQuimbayo!B:C,2,FALSE)</f>
        <v>IN</v>
      </c>
      <c r="BE1196" s="5" t="str">
        <f>VLOOKUP(BD1196,GFQuimbayo!E:F,2,FALSE)</f>
        <v>Invertebrivores</v>
      </c>
      <c r="BF1196" s="2" t="str">
        <f>VLOOKUP(Y1196,Spp!B:L,11,FALSE)</f>
        <v>LC</v>
      </c>
    </row>
    <row r="1197" spans="1:58">
      <c r="A1197" s="2" t="s">
        <v>242</v>
      </c>
      <c r="B1197" s="2" t="s">
        <v>41</v>
      </c>
      <c r="C1197" s="2" t="s">
        <v>507</v>
      </c>
      <c r="D1197" s="2" t="s">
        <v>507</v>
      </c>
      <c r="E1197" s="2" t="s">
        <v>1500</v>
      </c>
      <c r="F1197" s="2" t="s">
        <v>44</v>
      </c>
      <c r="H1197" s="22">
        <v>1</v>
      </c>
      <c r="I1197" s="2">
        <v>1</v>
      </c>
      <c r="K1197" s="2">
        <v>50</v>
      </c>
      <c r="L1197" s="11">
        <v>42584</v>
      </c>
      <c r="M1197" s="2">
        <v>2016</v>
      </c>
      <c r="N1197" s="2" t="s">
        <v>517</v>
      </c>
      <c r="O1197" s="2" t="s">
        <v>136</v>
      </c>
      <c r="P1197" s="11">
        <v>42650</v>
      </c>
      <c r="Q1197" s="9">
        <v>14.149999999999999</v>
      </c>
      <c r="S1197" s="22" t="s">
        <v>516</v>
      </c>
      <c r="T1197" s="4" t="s">
        <v>516</v>
      </c>
      <c r="U1197" s="4" t="s">
        <v>516</v>
      </c>
      <c r="V1197" s="4" t="s">
        <v>516</v>
      </c>
      <c r="W1197" s="2">
        <v>10</v>
      </c>
      <c r="X1197" s="2" t="s">
        <v>266</v>
      </c>
      <c r="Y1197" s="6" t="str">
        <f>VLOOKUP(X1197,Spp!A:B,2,FALSE)</f>
        <v>Halichoeres dispilus</v>
      </c>
      <c r="Z1197" s="7">
        <f t="shared" si="126"/>
        <v>5</v>
      </c>
      <c r="AA1197" s="2">
        <v>4</v>
      </c>
      <c r="AB1197" s="2">
        <v>1</v>
      </c>
      <c r="AU1197" s="2">
        <f>VLOOKUP(Y1197,Spp!B:C,2,FALSE)</f>
        <v>1.26E-2</v>
      </c>
      <c r="AV1197" s="2">
        <f>VLOOKUP(Y1197,Spp!B:D,3,FALSE)</f>
        <v>3.0672999999999999</v>
      </c>
      <c r="AW1197" s="2">
        <f t="shared" si="127"/>
        <v>6.9251887480505783</v>
      </c>
      <c r="AX1197" s="2">
        <f t="shared" si="128"/>
        <v>0.13850377496101157</v>
      </c>
      <c r="AY1197" s="2">
        <f t="shared" si="129"/>
        <v>1.3850377496101158</v>
      </c>
      <c r="AZ1197" s="2">
        <f t="shared" si="130"/>
        <v>1.3850377496101159E-3</v>
      </c>
      <c r="BA1197" s="2">
        <f t="shared" si="131"/>
        <v>0.5</v>
      </c>
      <c r="BB1197" s="2">
        <f t="shared" si="132"/>
        <v>0.1</v>
      </c>
      <c r="BC1197" s="2">
        <f>VLOOKUP(Y1197,Spp!B:H,7,FALSE)</f>
        <v>3.9</v>
      </c>
      <c r="BD1197" s="5" t="str">
        <f>VLOOKUP(Y1197,GFQuimbayo!B:C,2,FALSE)</f>
        <v>IN</v>
      </c>
      <c r="BE1197" s="5" t="str">
        <f>VLOOKUP(BD1197,GFQuimbayo!E:F,2,FALSE)</f>
        <v>Invertebrivores</v>
      </c>
      <c r="BF1197" s="2" t="str">
        <f>VLOOKUP(Y1197,Spp!B:L,11,FALSE)</f>
        <v>LC</v>
      </c>
    </row>
    <row r="1198" spans="1:58">
      <c r="A1198" s="2" t="s">
        <v>242</v>
      </c>
      <c r="B1198" s="2" t="s">
        <v>41</v>
      </c>
      <c r="C1198" s="2" t="s">
        <v>507</v>
      </c>
      <c r="D1198" s="2" t="s">
        <v>507</v>
      </c>
      <c r="E1198" s="2" t="s">
        <v>1500</v>
      </c>
      <c r="F1198" s="2" t="s">
        <v>44</v>
      </c>
      <c r="H1198" s="22">
        <v>1</v>
      </c>
      <c r="I1198" s="2">
        <v>1</v>
      </c>
      <c r="K1198" s="2">
        <v>50</v>
      </c>
      <c r="L1198" s="11">
        <v>42584</v>
      </c>
      <c r="M1198" s="2">
        <v>2016</v>
      </c>
      <c r="N1198" s="2" t="s">
        <v>517</v>
      </c>
      <c r="O1198" s="2" t="s">
        <v>136</v>
      </c>
      <c r="P1198" s="11">
        <v>42650</v>
      </c>
      <c r="Q1198" s="9">
        <v>14.149999999999999</v>
      </c>
      <c r="S1198" s="22" t="s">
        <v>516</v>
      </c>
      <c r="T1198" s="4" t="s">
        <v>516</v>
      </c>
      <c r="U1198" s="4" t="s">
        <v>516</v>
      </c>
      <c r="V1198" s="4" t="s">
        <v>516</v>
      </c>
      <c r="W1198" s="2">
        <v>10</v>
      </c>
      <c r="X1198" s="2" t="s">
        <v>70</v>
      </c>
      <c r="Y1198" s="6" t="str">
        <f>VLOOKUP(X1198,Spp!A:B,2,FALSE)</f>
        <v>Chaetodon humeralis</v>
      </c>
      <c r="Z1198" s="7">
        <f t="shared" si="126"/>
        <v>5</v>
      </c>
      <c r="AB1198" s="2">
        <v>5</v>
      </c>
      <c r="AU1198" s="2">
        <f>VLOOKUP(Y1198,Spp!B:C,2,FALSE)</f>
        <v>2.9600000000000001E-2</v>
      </c>
      <c r="AV1198" s="2">
        <f>VLOOKUP(Y1198,Spp!B:D,3,FALSE)</f>
        <v>2.9895</v>
      </c>
      <c r="AW1198" s="2">
        <f t="shared" si="127"/>
        <v>61.130417559210002</v>
      </c>
      <c r="AX1198" s="2">
        <f t="shared" si="128"/>
        <v>1.2226083511842001</v>
      </c>
      <c r="AY1198" s="2">
        <f t="shared" si="129"/>
        <v>12.226083511842001</v>
      </c>
      <c r="AZ1198" s="2">
        <f t="shared" si="130"/>
        <v>1.2226083511842002E-2</v>
      </c>
      <c r="BA1198" s="2">
        <f t="shared" si="131"/>
        <v>0.5</v>
      </c>
      <c r="BB1198" s="2">
        <f t="shared" si="132"/>
        <v>0.1</v>
      </c>
      <c r="BC1198" s="2">
        <f>VLOOKUP(Y1198,Spp!B:H,7,FALSE)</f>
        <v>2.7</v>
      </c>
      <c r="BD1198" s="5" t="str">
        <f>VLOOKUP(Y1198,GFQuimbayo!B:C,2,FALSE)</f>
        <v>OM</v>
      </c>
      <c r="BE1198" s="5" t="str">
        <f>VLOOKUP(BD1198,GFQuimbayo!E:F,2,FALSE)</f>
        <v>Omnivores</v>
      </c>
      <c r="BF1198" s="2" t="str">
        <f>VLOOKUP(Y1198,Spp!B:L,11,FALSE)</f>
        <v>LC</v>
      </c>
    </row>
    <row r="1199" spans="1:58">
      <c r="A1199" s="2" t="s">
        <v>242</v>
      </c>
      <c r="B1199" s="2" t="s">
        <v>41</v>
      </c>
      <c r="C1199" s="2" t="s">
        <v>507</v>
      </c>
      <c r="D1199" s="2" t="s">
        <v>507</v>
      </c>
      <c r="E1199" s="2" t="s">
        <v>1500</v>
      </c>
      <c r="F1199" s="2" t="s">
        <v>44</v>
      </c>
      <c r="H1199" s="22">
        <v>1</v>
      </c>
      <c r="I1199" s="2">
        <v>1</v>
      </c>
      <c r="K1199" s="2">
        <v>50</v>
      </c>
      <c r="L1199" s="11">
        <v>42584</v>
      </c>
      <c r="M1199" s="2">
        <v>2016</v>
      </c>
      <c r="N1199" s="2" t="s">
        <v>517</v>
      </c>
      <c r="O1199" s="2" t="s">
        <v>136</v>
      </c>
      <c r="P1199" s="11">
        <v>42650</v>
      </c>
      <c r="Q1199" s="9">
        <v>14.149999999999999</v>
      </c>
      <c r="S1199" s="22" t="s">
        <v>516</v>
      </c>
      <c r="T1199" s="4" t="s">
        <v>516</v>
      </c>
      <c r="U1199" s="4" t="s">
        <v>516</v>
      </c>
      <c r="V1199" s="4" t="s">
        <v>516</v>
      </c>
      <c r="W1199" s="2">
        <v>10</v>
      </c>
      <c r="X1199" s="2" t="s">
        <v>251</v>
      </c>
      <c r="Y1199" s="6" t="str">
        <f>VLOOKUP(X1199,Spp!A:B,2,FALSE)</f>
        <v>Holacanthus passer</v>
      </c>
      <c r="Z1199" s="7">
        <f t="shared" si="126"/>
        <v>1</v>
      </c>
      <c r="AC1199" s="2">
        <v>1</v>
      </c>
      <c r="AU1199" s="2">
        <f>VLOOKUP(Y1199,Spp!B:C,2,FALSE)</f>
        <v>2.7130000000000001E-2</v>
      </c>
      <c r="AV1199" s="2">
        <f>VLOOKUP(Y1199,Spp!B:D,3,FALSE)</f>
        <v>3.0842299999999998</v>
      </c>
      <c r="AW1199" s="2">
        <f t="shared" si="127"/>
        <v>65.549979949165603</v>
      </c>
      <c r="AX1199" s="2">
        <f t="shared" si="128"/>
        <v>1.3109995989833121</v>
      </c>
      <c r="AY1199" s="2">
        <f t="shared" si="129"/>
        <v>13.10999598983312</v>
      </c>
      <c r="AZ1199" s="2">
        <f t="shared" si="130"/>
        <v>1.3109995989833119E-2</v>
      </c>
      <c r="BA1199" s="2">
        <f t="shared" si="131"/>
        <v>0.1</v>
      </c>
      <c r="BB1199" s="2">
        <f t="shared" si="132"/>
        <v>0.02</v>
      </c>
      <c r="BC1199" s="2">
        <f>VLOOKUP(Y1199,Spp!B:H,7,FALSE)</f>
        <v>2.6</v>
      </c>
      <c r="BD1199" s="5" t="str">
        <f>VLOOKUP(Y1199,GFQuimbayo!B:C,2,FALSE)</f>
        <v>IN</v>
      </c>
      <c r="BE1199" s="5" t="str">
        <f>VLOOKUP(BD1199,GFQuimbayo!E:F,2,FALSE)</f>
        <v>Invertebrivores</v>
      </c>
      <c r="BF1199" s="2" t="str">
        <f>VLOOKUP(Y1199,Spp!B:L,11,FALSE)</f>
        <v>LC</v>
      </c>
    </row>
    <row r="1200" spans="1:58">
      <c r="A1200" s="2" t="s">
        <v>242</v>
      </c>
      <c r="B1200" s="2" t="s">
        <v>41</v>
      </c>
      <c r="C1200" s="2" t="s">
        <v>507</v>
      </c>
      <c r="D1200" s="2" t="s">
        <v>507</v>
      </c>
      <c r="E1200" s="2" t="s">
        <v>1500</v>
      </c>
      <c r="F1200" s="2" t="s">
        <v>44</v>
      </c>
      <c r="H1200" s="22">
        <v>1</v>
      </c>
      <c r="I1200" s="2">
        <v>1</v>
      </c>
      <c r="K1200" s="2">
        <v>50</v>
      </c>
      <c r="L1200" s="11">
        <v>42584</v>
      </c>
      <c r="M1200" s="2">
        <v>2016</v>
      </c>
      <c r="N1200" s="2" t="s">
        <v>517</v>
      </c>
      <c r="O1200" s="2" t="s">
        <v>136</v>
      </c>
      <c r="P1200" s="11">
        <v>42650</v>
      </c>
      <c r="Q1200" s="9">
        <v>14.149999999999999</v>
      </c>
      <c r="S1200" s="22" t="s">
        <v>516</v>
      </c>
      <c r="T1200" s="4" t="s">
        <v>516</v>
      </c>
      <c r="U1200" s="4" t="s">
        <v>516</v>
      </c>
      <c r="V1200" s="4" t="s">
        <v>516</v>
      </c>
      <c r="W1200" s="2">
        <v>10</v>
      </c>
      <c r="X1200" s="2" t="s">
        <v>295</v>
      </c>
      <c r="Y1200" s="6" t="str">
        <f>VLOOKUP(X1200,Spp!A:B,2,FALSE)</f>
        <v>Cephalopholis panamensis</v>
      </c>
      <c r="Z1200" s="7">
        <f t="shared" si="126"/>
        <v>1</v>
      </c>
      <c r="AC1200" s="2">
        <v>1</v>
      </c>
      <c r="AU1200" s="2">
        <f>VLOOKUP(Y1200,Spp!B:C,2,FALSE)</f>
        <v>2.1700000000000001E-2</v>
      </c>
      <c r="AV1200" s="2">
        <f>VLOOKUP(Y1200,Spp!B:D,3,FALSE)</f>
        <v>3.0350000000000001</v>
      </c>
      <c r="AW1200" s="2">
        <f t="shared" si="127"/>
        <v>46.300067410425029</v>
      </c>
      <c r="AX1200" s="2">
        <f t="shared" si="128"/>
        <v>0.92600134820850055</v>
      </c>
      <c r="AY1200" s="2">
        <f t="shared" si="129"/>
        <v>9.2600134820850055</v>
      </c>
      <c r="AZ1200" s="2">
        <f t="shared" si="130"/>
        <v>9.2600134820850048E-3</v>
      </c>
      <c r="BA1200" s="2">
        <f t="shared" si="131"/>
        <v>0.1</v>
      </c>
      <c r="BB1200" s="2">
        <f t="shared" si="132"/>
        <v>0.02</v>
      </c>
      <c r="BC1200" s="2">
        <f>VLOOKUP(Y1200,Spp!B:H,7,FALSE)</f>
        <v>4</v>
      </c>
      <c r="BD1200" s="5" t="str">
        <f>VLOOKUP(Y1200,GFQuimbayo!B:C,2,FALSE)</f>
        <v>PS</v>
      </c>
      <c r="BE1200" s="5" t="str">
        <f>VLOOKUP(BD1200,GFQuimbayo!E:F,2,FALSE)</f>
        <v>Piscivores</v>
      </c>
      <c r="BF1200" s="2" t="str">
        <f>VLOOKUP(Y1200,Spp!B:L,11,FALSE)</f>
        <v>LC</v>
      </c>
    </row>
    <row r="1201" spans="1:58">
      <c r="A1201" s="2" t="s">
        <v>242</v>
      </c>
      <c r="B1201" s="2" t="s">
        <v>41</v>
      </c>
      <c r="C1201" s="2" t="s">
        <v>507</v>
      </c>
      <c r="D1201" s="2" t="s">
        <v>507</v>
      </c>
      <c r="E1201" s="2" t="s">
        <v>1500</v>
      </c>
      <c r="F1201" s="2" t="s">
        <v>44</v>
      </c>
      <c r="H1201" s="22">
        <v>2</v>
      </c>
      <c r="I1201" s="2">
        <v>2</v>
      </c>
      <c r="K1201" s="2">
        <v>50</v>
      </c>
      <c r="L1201" s="11">
        <v>42584</v>
      </c>
      <c r="M1201" s="2">
        <v>2016</v>
      </c>
      <c r="N1201" s="2" t="s">
        <v>517</v>
      </c>
      <c r="O1201" s="2" t="s">
        <v>136</v>
      </c>
      <c r="P1201" s="11">
        <v>42650</v>
      </c>
      <c r="Q1201" s="9">
        <v>9.8999999999999986</v>
      </c>
      <c r="S1201" s="22" t="s">
        <v>516</v>
      </c>
      <c r="T1201" s="4" t="s">
        <v>516</v>
      </c>
      <c r="U1201" s="4" t="s">
        <v>516</v>
      </c>
      <c r="V1201" s="4" t="s">
        <v>516</v>
      </c>
      <c r="W1201" s="2">
        <v>10</v>
      </c>
      <c r="X1201" s="2" t="s">
        <v>380</v>
      </c>
      <c r="Y1201" s="6" t="str">
        <f>VLOOKUP(X1201,Spp!A:B,2,FALSE)</f>
        <v>Dasyatis longa</v>
      </c>
      <c r="Z1201" s="7">
        <f t="shared" si="126"/>
        <v>1</v>
      </c>
      <c r="AJ1201" s="2">
        <v>1</v>
      </c>
      <c r="AU1201" s="2">
        <f>VLOOKUP(Y1201,Spp!B:C,2,FALSE)</f>
        <v>7.1000000000000004E-3</v>
      </c>
      <c r="AV1201" s="2">
        <f>VLOOKUP(Y1201,Spp!B:D,3,FALSE)</f>
        <v>3</v>
      </c>
      <c r="AW1201" s="2">
        <f t="shared" si="127"/>
        <v>2995.3125</v>
      </c>
      <c r="AX1201" s="2">
        <f t="shared" si="128"/>
        <v>59.90625</v>
      </c>
      <c r="AY1201" s="2">
        <f t="shared" si="129"/>
        <v>599.0625</v>
      </c>
      <c r="AZ1201" s="2">
        <f t="shared" si="130"/>
        <v>0.59906250000000005</v>
      </c>
      <c r="BA1201" s="2">
        <f t="shared" si="131"/>
        <v>0.1</v>
      </c>
      <c r="BB1201" s="2">
        <f t="shared" si="132"/>
        <v>0.02</v>
      </c>
      <c r="BC1201" s="2">
        <f>VLOOKUP(Y1201,Spp!B:H,7,FALSE)</f>
        <v>3.5</v>
      </c>
      <c r="BD1201" s="5" t="str">
        <f>VLOOKUP(Y1201,GFQuimbayo!B:C,2,FALSE)</f>
        <v>IN</v>
      </c>
      <c r="BE1201" s="5" t="str">
        <f>VLOOKUP(BD1201,GFQuimbayo!E:F,2,FALSE)</f>
        <v>Invertebrivores</v>
      </c>
      <c r="BF1201" s="2" t="str">
        <f>VLOOKUP(Y1201,Spp!B:L,11,FALSE)</f>
        <v>DD</v>
      </c>
    </row>
    <row r="1202" spans="1:58">
      <c r="A1202" s="2" t="s">
        <v>242</v>
      </c>
      <c r="B1202" s="2" t="s">
        <v>41</v>
      </c>
      <c r="C1202" s="2" t="s">
        <v>507</v>
      </c>
      <c r="D1202" s="2" t="s">
        <v>507</v>
      </c>
      <c r="E1202" s="2" t="s">
        <v>1500</v>
      </c>
      <c r="F1202" s="2" t="s">
        <v>44</v>
      </c>
      <c r="H1202" s="22">
        <v>2</v>
      </c>
      <c r="I1202" s="2">
        <v>2</v>
      </c>
      <c r="K1202" s="2">
        <v>50</v>
      </c>
      <c r="L1202" s="11">
        <v>42584</v>
      </c>
      <c r="M1202" s="2">
        <v>2016</v>
      </c>
      <c r="N1202" s="2" t="s">
        <v>517</v>
      </c>
      <c r="O1202" s="2" t="s">
        <v>136</v>
      </c>
      <c r="P1202" s="11">
        <v>42650</v>
      </c>
      <c r="Q1202" s="9">
        <v>9.8999999999999986</v>
      </c>
      <c r="S1202" s="22" t="s">
        <v>516</v>
      </c>
      <c r="T1202" s="4" t="s">
        <v>516</v>
      </c>
      <c r="U1202" s="4" t="s">
        <v>516</v>
      </c>
      <c r="V1202" s="4" t="s">
        <v>516</v>
      </c>
      <c r="W1202" s="2">
        <v>10</v>
      </c>
      <c r="X1202" s="2" t="s">
        <v>127</v>
      </c>
      <c r="Y1202" s="6" t="str">
        <f>VLOOKUP(X1202,Spp!A:B,2,FALSE)</f>
        <v>Echidna nebulosa</v>
      </c>
      <c r="Z1202" s="7">
        <f t="shared" si="126"/>
        <v>1</v>
      </c>
      <c r="AE1202" s="2">
        <v>1</v>
      </c>
      <c r="AU1202" s="2">
        <f>VLOOKUP(Y1202,Spp!B:C,2,FALSE)</f>
        <v>1.1999999999999999E-3</v>
      </c>
      <c r="AV1202" s="2">
        <f>VLOOKUP(Y1202,Spp!B:D,3,FALSE)</f>
        <v>3</v>
      </c>
      <c r="AW1202" s="2">
        <f t="shared" si="127"/>
        <v>18.75</v>
      </c>
      <c r="AX1202" s="2">
        <f t="shared" si="128"/>
        <v>0.375</v>
      </c>
      <c r="AY1202" s="2">
        <f t="shared" si="129"/>
        <v>3.75</v>
      </c>
      <c r="AZ1202" s="2">
        <f t="shared" si="130"/>
        <v>3.7499999999999999E-3</v>
      </c>
      <c r="BA1202" s="2">
        <f t="shared" si="131"/>
        <v>0.1</v>
      </c>
      <c r="BB1202" s="2">
        <f t="shared" si="132"/>
        <v>0.02</v>
      </c>
      <c r="BC1202" s="2">
        <f>VLOOKUP(Y1202,Spp!B:H,7,FALSE)</f>
        <v>4</v>
      </c>
      <c r="BD1202" s="5" t="str">
        <f>VLOOKUP(Y1202,GFQuimbayo!B:C,2,FALSE)</f>
        <v>PS</v>
      </c>
      <c r="BE1202" s="5" t="str">
        <f>VLOOKUP(BD1202,GFQuimbayo!E:F,2,FALSE)</f>
        <v>Piscivores</v>
      </c>
      <c r="BF1202" s="2" t="str">
        <f>VLOOKUP(Y1202,Spp!B:L,11,FALSE)</f>
        <v>NE</v>
      </c>
    </row>
    <row r="1203" spans="1:58">
      <c r="A1203" s="2" t="s">
        <v>242</v>
      </c>
      <c r="B1203" s="2" t="s">
        <v>41</v>
      </c>
      <c r="C1203" s="2" t="s">
        <v>507</v>
      </c>
      <c r="D1203" s="2" t="s">
        <v>507</v>
      </c>
      <c r="E1203" s="2" t="s">
        <v>1500</v>
      </c>
      <c r="F1203" s="2" t="s">
        <v>44</v>
      </c>
      <c r="H1203" s="22">
        <v>2</v>
      </c>
      <c r="I1203" s="2">
        <v>2</v>
      </c>
      <c r="K1203" s="2">
        <v>50</v>
      </c>
      <c r="L1203" s="11">
        <v>42584</v>
      </c>
      <c r="M1203" s="2">
        <v>2016</v>
      </c>
      <c r="N1203" s="2" t="s">
        <v>517</v>
      </c>
      <c r="O1203" s="2" t="s">
        <v>136</v>
      </c>
      <c r="P1203" s="11">
        <v>42650</v>
      </c>
      <c r="Q1203" s="9">
        <v>9.8999999999999986</v>
      </c>
      <c r="S1203" s="22" t="s">
        <v>516</v>
      </c>
      <c r="T1203" s="4" t="s">
        <v>516</v>
      </c>
      <c r="U1203" s="4" t="s">
        <v>516</v>
      </c>
      <c r="V1203" s="4" t="s">
        <v>516</v>
      </c>
      <c r="W1203" s="2">
        <v>10</v>
      </c>
      <c r="X1203" s="2" t="s">
        <v>469</v>
      </c>
      <c r="Y1203" s="6" t="str">
        <f>VLOOKUP(X1203,Spp!A:B,2,FALSE)</f>
        <v>Trachinotus rhodopus</v>
      </c>
      <c r="Z1203" s="7">
        <f t="shared" si="126"/>
        <v>12</v>
      </c>
      <c r="AE1203" s="2">
        <v>12</v>
      </c>
      <c r="AU1203" s="2">
        <f>VLOOKUP(Y1203,Spp!B:C,2,FALSE)</f>
        <v>2.53E-2</v>
      </c>
      <c r="AV1203" s="2">
        <f>VLOOKUP(Y1203,Spp!B:D,3,FALSE)</f>
        <v>3</v>
      </c>
      <c r="AW1203" s="2">
        <f t="shared" si="127"/>
        <v>4743.75</v>
      </c>
      <c r="AX1203" s="2">
        <f t="shared" si="128"/>
        <v>94.875</v>
      </c>
      <c r="AY1203" s="2">
        <f t="shared" si="129"/>
        <v>948.75</v>
      </c>
      <c r="AZ1203" s="2">
        <f t="shared" si="130"/>
        <v>0.94874999999999998</v>
      </c>
      <c r="BA1203" s="2">
        <f t="shared" si="131"/>
        <v>1.2</v>
      </c>
      <c r="BB1203" s="2">
        <f t="shared" si="132"/>
        <v>0.24</v>
      </c>
      <c r="BC1203" s="2">
        <f>VLOOKUP(Y1203,Spp!B:H,7,FALSE)</f>
        <v>4</v>
      </c>
      <c r="BD1203" s="5" t="str">
        <f>VLOOKUP(Y1203,GFQuimbayo!B:C,2,FALSE)</f>
        <v>PS</v>
      </c>
      <c r="BE1203" s="5" t="str">
        <f>VLOOKUP(BD1203,GFQuimbayo!E:F,2,FALSE)</f>
        <v>Piscivores</v>
      </c>
      <c r="BF1203" s="2" t="str">
        <f>VLOOKUP(Y1203,Spp!B:L,11,FALSE)</f>
        <v>LC</v>
      </c>
    </row>
    <row r="1204" spans="1:58">
      <c r="A1204" s="2" t="s">
        <v>242</v>
      </c>
      <c r="B1204" s="2" t="s">
        <v>41</v>
      </c>
      <c r="C1204" s="2" t="s">
        <v>507</v>
      </c>
      <c r="D1204" s="2" t="s">
        <v>507</v>
      </c>
      <c r="E1204" s="2" t="s">
        <v>1500</v>
      </c>
      <c r="F1204" s="2" t="s">
        <v>44</v>
      </c>
      <c r="H1204" s="22">
        <v>2</v>
      </c>
      <c r="I1204" s="2">
        <v>2</v>
      </c>
      <c r="K1204" s="2">
        <v>50</v>
      </c>
      <c r="L1204" s="11">
        <v>42584</v>
      </c>
      <c r="M1204" s="2">
        <v>2016</v>
      </c>
      <c r="N1204" s="2" t="s">
        <v>517</v>
      </c>
      <c r="O1204" s="2" t="s">
        <v>136</v>
      </c>
      <c r="P1204" s="11">
        <v>42650</v>
      </c>
      <c r="Q1204" s="9">
        <v>9.8999999999999986</v>
      </c>
      <c r="S1204" s="22" t="s">
        <v>516</v>
      </c>
      <c r="T1204" s="4" t="s">
        <v>516</v>
      </c>
      <c r="U1204" s="4" t="s">
        <v>516</v>
      </c>
      <c r="V1204" s="4" t="s">
        <v>516</v>
      </c>
      <c r="W1204" s="2">
        <v>10</v>
      </c>
      <c r="X1204" s="2" t="s">
        <v>109</v>
      </c>
      <c r="Y1204" s="6" t="str">
        <f>VLOOKUP(X1204,Spp!A:B,2,FALSE)</f>
        <v>Chromis atrilobata</v>
      </c>
      <c r="Z1204" s="7">
        <f t="shared" si="126"/>
        <v>105</v>
      </c>
      <c r="AA1204" s="2">
        <v>105</v>
      </c>
      <c r="AU1204" s="2">
        <f>VLOOKUP(Y1204,Spp!B:C,2,FALSE)</f>
        <v>5.2300000000000003E-3</v>
      </c>
      <c r="AV1204" s="2">
        <f>VLOOKUP(Y1204,Spp!B:D,3,FALSE)</f>
        <v>3.41655</v>
      </c>
      <c r="AW1204" s="2">
        <f t="shared" si="127"/>
        <v>12.568195412346721</v>
      </c>
      <c r="AX1204" s="2">
        <f t="shared" si="128"/>
        <v>0.25136390824693444</v>
      </c>
      <c r="AY1204" s="2">
        <f t="shared" si="129"/>
        <v>2.5136390824693446</v>
      </c>
      <c r="AZ1204" s="2">
        <f t="shared" si="130"/>
        <v>2.5136390824693445E-3</v>
      </c>
      <c r="BA1204" s="2">
        <f t="shared" si="131"/>
        <v>10.5</v>
      </c>
      <c r="BB1204" s="2">
        <f t="shared" si="132"/>
        <v>2.1</v>
      </c>
      <c r="BC1204" s="2">
        <f>VLOOKUP(Y1204,Spp!B:H,7,FALSE)</f>
        <v>3.4</v>
      </c>
      <c r="BD1204" s="5" t="str">
        <f>VLOOKUP(Y1204,GFQuimbayo!B:C,2,FALSE)</f>
        <v>PK</v>
      </c>
      <c r="BE1204" s="5" t="str">
        <f>VLOOKUP(BD1204,GFQuimbayo!E:F,2,FALSE)</f>
        <v>Planktivores</v>
      </c>
      <c r="BF1204" s="2" t="str">
        <f>VLOOKUP(Y1204,Spp!B:L,11,FALSE)</f>
        <v>LC</v>
      </c>
    </row>
    <row r="1205" spans="1:58">
      <c r="A1205" s="2" t="s">
        <v>242</v>
      </c>
      <c r="B1205" s="2" t="s">
        <v>41</v>
      </c>
      <c r="C1205" s="2" t="s">
        <v>507</v>
      </c>
      <c r="D1205" s="2" t="s">
        <v>507</v>
      </c>
      <c r="E1205" s="2" t="s">
        <v>1500</v>
      </c>
      <c r="F1205" s="2" t="s">
        <v>44</v>
      </c>
      <c r="H1205" s="22">
        <v>2</v>
      </c>
      <c r="I1205" s="2">
        <v>2</v>
      </c>
      <c r="K1205" s="2">
        <v>50</v>
      </c>
      <c r="L1205" s="11">
        <v>42584</v>
      </c>
      <c r="M1205" s="2">
        <v>2016</v>
      </c>
      <c r="N1205" s="2" t="s">
        <v>517</v>
      </c>
      <c r="O1205" s="2" t="s">
        <v>136</v>
      </c>
      <c r="P1205" s="11">
        <v>42650</v>
      </c>
      <c r="Q1205" s="9">
        <v>9.8999999999999986</v>
      </c>
      <c r="S1205" s="22" t="s">
        <v>516</v>
      </c>
      <c r="T1205" s="4" t="s">
        <v>516</v>
      </c>
      <c r="U1205" s="4" t="s">
        <v>516</v>
      </c>
      <c r="V1205" s="4" t="s">
        <v>516</v>
      </c>
      <c r="W1205" s="2">
        <v>10</v>
      </c>
      <c r="X1205" s="2" t="s">
        <v>253</v>
      </c>
      <c r="Y1205" s="6" t="str">
        <f>VLOOKUP(X1205,Spp!A:B,2,FALSE)</f>
        <v>Sphoeroides lobatus</v>
      </c>
      <c r="Z1205" s="7">
        <f t="shared" si="126"/>
        <v>1</v>
      </c>
      <c r="AF1205" s="2">
        <v>1</v>
      </c>
      <c r="AU1205" s="2">
        <f>VLOOKUP(Y1205,Spp!B:C,2,FALSE)</f>
        <v>3.7199999999999997E-2</v>
      </c>
      <c r="AV1205" s="2">
        <f>VLOOKUP(Y1205,Spp!B:D,3,FALSE)</f>
        <v>2.77</v>
      </c>
      <c r="AW1205" s="2">
        <f t="shared" si="127"/>
        <v>704.062839355444</v>
      </c>
      <c r="AX1205" s="2">
        <f t="shared" si="128"/>
        <v>14.081256787108879</v>
      </c>
      <c r="AY1205" s="2">
        <f t="shared" si="129"/>
        <v>140.81256787108879</v>
      </c>
      <c r="AZ1205" s="2">
        <f t="shared" si="130"/>
        <v>0.14081256787108878</v>
      </c>
      <c r="BA1205" s="2">
        <f t="shared" si="131"/>
        <v>0.1</v>
      </c>
      <c r="BB1205" s="2">
        <f t="shared" si="132"/>
        <v>0.02</v>
      </c>
      <c r="BC1205" s="2">
        <f>VLOOKUP(Y1205,Spp!B:H,7,FALSE)</f>
        <v>3.1</v>
      </c>
      <c r="BD1205" s="5" t="str">
        <f>VLOOKUP(Y1205,GFQuimbayo!B:C,2,FALSE)</f>
        <v>IN</v>
      </c>
      <c r="BE1205" s="5" t="str">
        <f>VLOOKUP(BD1205,GFQuimbayo!E:F,2,FALSE)</f>
        <v>Invertebrivores</v>
      </c>
      <c r="BF1205" s="2" t="str">
        <f>VLOOKUP(Y1205,Spp!B:L,11,FALSE)</f>
        <v>LC</v>
      </c>
    </row>
    <row r="1206" spans="1:58">
      <c r="A1206" s="2" t="s">
        <v>242</v>
      </c>
      <c r="B1206" s="2" t="s">
        <v>41</v>
      </c>
      <c r="C1206" s="2" t="s">
        <v>507</v>
      </c>
      <c r="D1206" s="2" t="s">
        <v>507</v>
      </c>
      <c r="E1206" s="2" t="s">
        <v>1500</v>
      </c>
      <c r="F1206" s="2" t="s">
        <v>44</v>
      </c>
      <c r="H1206" s="22">
        <v>2</v>
      </c>
      <c r="I1206" s="2">
        <v>2</v>
      </c>
      <c r="K1206" s="2">
        <v>50</v>
      </c>
      <c r="L1206" s="11">
        <v>42584</v>
      </c>
      <c r="M1206" s="2">
        <v>2016</v>
      </c>
      <c r="N1206" s="2" t="s">
        <v>517</v>
      </c>
      <c r="O1206" s="2" t="s">
        <v>136</v>
      </c>
      <c r="P1206" s="11">
        <v>42650</v>
      </c>
      <c r="Q1206" s="9">
        <v>9.8999999999999986</v>
      </c>
      <c r="S1206" s="22" t="s">
        <v>516</v>
      </c>
      <c r="T1206" s="4" t="s">
        <v>516</v>
      </c>
      <c r="U1206" s="4" t="s">
        <v>516</v>
      </c>
      <c r="V1206" s="4" t="s">
        <v>516</v>
      </c>
      <c r="W1206" s="2">
        <v>10</v>
      </c>
      <c r="X1206" s="2" t="s">
        <v>121</v>
      </c>
      <c r="Y1206" s="6" t="str">
        <f>VLOOKUP(X1206,Spp!A:B,2,FALSE)</f>
        <v>Scarus rubroviolaceus</v>
      </c>
      <c r="Z1206" s="7">
        <f t="shared" si="126"/>
        <v>1</v>
      </c>
      <c r="AE1206" s="2">
        <v>1</v>
      </c>
      <c r="AU1206" s="2">
        <f>VLOOKUP(Y1206,Spp!B:C,2,FALSE)</f>
        <v>1.3599999999999999E-2</v>
      </c>
      <c r="AV1206" s="2">
        <f>VLOOKUP(Y1206,Spp!B:D,3,FALSE)</f>
        <v>3.109</v>
      </c>
      <c r="AW1206" s="2">
        <f t="shared" si="127"/>
        <v>301.81053509877415</v>
      </c>
      <c r="AX1206" s="2">
        <f t="shared" si="128"/>
        <v>6.0362107019754827</v>
      </c>
      <c r="AY1206" s="2">
        <f t="shared" si="129"/>
        <v>60.362107019754831</v>
      </c>
      <c r="AZ1206" s="2">
        <f t="shared" si="130"/>
        <v>6.0362107019754828E-2</v>
      </c>
      <c r="BA1206" s="2">
        <f t="shared" si="131"/>
        <v>0.1</v>
      </c>
      <c r="BB1206" s="2">
        <f t="shared" si="132"/>
        <v>0.02</v>
      </c>
      <c r="BC1206" s="2">
        <f>VLOOKUP(Y1206,Spp!B:H,7,FALSE)</f>
        <v>2</v>
      </c>
      <c r="BD1206" s="5" t="str">
        <f>VLOOKUP(Y1206,GFQuimbayo!B:C,2,FALSE)</f>
        <v>HM</v>
      </c>
      <c r="BE1206" s="5" t="str">
        <f>VLOOKUP(BD1206,GFQuimbayo!E:F,2,FALSE)</f>
        <v>Macroalgae feeders</v>
      </c>
      <c r="BF1206" s="2" t="str">
        <f>VLOOKUP(Y1206,Spp!B:L,11,FALSE)</f>
        <v>LC</v>
      </c>
    </row>
    <row r="1207" spans="1:58">
      <c r="A1207" s="2" t="s">
        <v>242</v>
      </c>
      <c r="B1207" s="2" t="s">
        <v>41</v>
      </c>
      <c r="C1207" s="2" t="s">
        <v>507</v>
      </c>
      <c r="D1207" s="2" t="s">
        <v>507</v>
      </c>
      <c r="E1207" s="2" t="s">
        <v>1500</v>
      </c>
      <c r="F1207" s="2" t="s">
        <v>44</v>
      </c>
      <c r="H1207" s="22">
        <v>2</v>
      </c>
      <c r="I1207" s="2">
        <v>2</v>
      </c>
      <c r="K1207" s="2">
        <v>50</v>
      </c>
      <c r="L1207" s="11">
        <v>42584</v>
      </c>
      <c r="M1207" s="2">
        <v>2016</v>
      </c>
      <c r="N1207" s="2" t="s">
        <v>517</v>
      </c>
      <c r="O1207" s="2" t="s">
        <v>136</v>
      </c>
      <c r="P1207" s="11">
        <v>42650</v>
      </c>
      <c r="Q1207" s="9">
        <v>9.8999999999999986</v>
      </c>
      <c r="S1207" s="22" t="s">
        <v>516</v>
      </c>
      <c r="T1207" s="4" t="s">
        <v>516</v>
      </c>
      <c r="U1207" s="4" t="s">
        <v>516</v>
      </c>
      <c r="V1207" s="4" t="s">
        <v>516</v>
      </c>
      <c r="W1207" s="2">
        <v>10</v>
      </c>
      <c r="X1207" s="2" t="s">
        <v>99</v>
      </c>
      <c r="Y1207" s="6" t="str">
        <f>VLOOKUP(X1207,Spp!A:B,2,FALSE)</f>
        <v>Abudefduf troschelii</v>
      </c>
      <c r="Z1207" s="7">
        <f t="shared" si="126"/>
        <v>220</v>
      </c>
      <c r="AA1207" s="2">
        <v>70</v>
      </c>
      <c r="AB1207" s="2">
        <v>150</v>
      </c>
      <c r="AU1207" s="2">
        <f>VLOOKUP(Y1207,Spp!B:C,2,FALSE)</f>
        <v>1.6E-2</v>
      </c>
      <c r="AV1207" s="2">
        <f>VLOOKUP(Y1207,Spp!B:D,3,FALSE)</f>
        <v>3.0516000000000001</v>
      </c>
      <c r="AW1207" s="2">
        <f t="shared" si="127"/>
        <v>1141.7829116230862</v>
      </c>
      <c r="AX1207" s="2">
        <f t="shared" si="128"/>
        <v>22.835658232461725</v>
      </c>
      <c r="AY1207" s="2">
        <f t="shared" si="129"/>
        <v>228.35658232461725</v>
      </c>
      <c r="AZ1207" s="2">
        <f t="shared" si="130"/>
        <v>0.22835658232461725</v>
      </c>
      <c r="BA1207" s="2">
        <f t="shared" si="131"/>
        <v>22</v>
      </c>
      <c r="BB1207" s="2">
        <f t="shared" si="132"/>
        <v>4.4000000000000004</v>
      </c>
      <c r="BC1207" s="2">
        <f>VLOOKUP(Y1207,Spp!B:H,7,FALSE)</f>
        <v>3</v>
      </c>
      <c r="BD1207" s="5" t="str">
        <f>VLOOKUP(Y1207,GFQuimbayo!B:C,2,FALSE)</f>
        <v>PK</v>
      </c>
      <c r="BE1207" s="5" t="str">
        <f>VLOOKUP(BD1207,GFQuimbayo!E:F,2,FALSE)</f>
        <v>Planktivores</v>
      </c>
      <c r="BF1207" s="2" t="str">
        <f>VLOOKUP(Y1207,Spp!B:L,11,FALSE)</f>
        <v>LC</v>
      </c>
    </row>
    <row r="1208" spans="1:58">
      <c r="A1208" s="2" t="s">
        <v>242</v>
      </c>
      <c r="B1208" s="2" t="s">
        <v>41</v>
      </c>
      <c r="C1208" s="2" t="s">
        <v>507</v>
      </c>
      <c r="D1208" s="2" t="s">
        <v>507</v>
      </c>
      <c r="E1208" s="2" t="s">
        <v>1500</v>
      </c>
      <c r="F1208" s="2" t="s">
        <v>44</v>
      </c>
      <c r="H1208" s="22">
        <v>2</v>
      </c>
      <c r="I1208" s="2">
        <v>2</v>
      </c>
      <c r="K1208" s="2">
        <v>50</v>
      </c>
      <c r="L1208" s="11">
        <v>42584</v>
      </c>
      <c r="M1208" s="2">
        <v>2016</v>
      </c>
      <c r="N1208" s="2" t="s">
        <v>517</v>
      </c>
      <c r="O1208" s="2" t="s">
        <v>136</v>
      </c>
      <c r="P1208" s="11">
        <v>42650</v>
      </c>
      <c r="Q1208" s="9">
        <v>9.8999999999999986</v>
      </c>
      <c r="S1208" s="22" t="s">
        <v>516</v>
      </c>
      <c r="T1208" s="4" t="s">
        <v>516</v>
      </c>
      <c r="U1208" s="4" t="s">
        <v>516</v>
      </c>
      <c r="V1208" s="4" t="s">
        <v>516</v>
      </c>
      <c r="W1208" s="2">
        <v>10</v>
      </c>
      <c r="X1208" s="2" t="s">
        <v>87</v>
      </c>
      <c r="Y1208" s="6" t="str">
        <f>VLOOKUP(X1208,Spp!A:B,2,FALSE)</f>
        <v>Stegastes acapulcoensis</v>
      </c>
      <c r="Z1208" s="7">
        <f t="shared" si="126"/>
        <v>5</v>
      </c>
      <c r="AB1208" s="2">
        <v>3</v>
      </c>
      <c r="AC1208" s="2">
        <v>2</v>
      </c>
      <c r="AU1208" s="2">
        <f>VLOOKUP(Y1208,Spp!B:C,2,FALSE)</f>
        <v>3.49E-2</v>
      </c>
      <c r="AV1208" s="2">
        <f>VLOOKUP(Y1208,Spp!B:D,3,FALSE)</f>
        <v>2.9108999999999998</v>
      </c>
      <c r="AW1208" s="2">
        <f t="shared" si="127"/>
        <v>145.7671704997671</v>
      </c>
      <c r="AX1208" s="2">
        <f t="shared" si="128"/>
        <v>2.9153434099953421</v>
      </c>
      <c r="AY1208" s="2">
        <f t="shared" si="129"/>
        <v>29.153434099953422</v>
      </c>
      <c r="AZ1208" s="2">
        <f t="shared" si="130"/>
        <v>2.9153434099953423E-2</v>
      </c>
      <c r="BA1208" s="2">
        <f t="shared" si="131"/>
        <v>0.5</v>
      </c>
      <c r="BB1208" s="2">
        <f t="shared" si="132"/>
        <v>0.1</v>
      </c>
      <c r="BC1208" s="2">
        <f>VLOOKUP(Y1208,Spp!B:H,7,FALSE)</f>
        <v>2</v>
      </c>
      <c r="BD1208" s="5" t="str">
        <f>VLOOKUP(Y1208,GFQuimbayo!B:C,2,FALSE)</f>
        <v>HD</v>
      </c>
      <c r="BE1208" s="5" t="str">
        <f>VLOOKUP(BD1208,GFQuimbayo!E:F,2,FALSE)</f>
        <v>Detritivores</v>
      </c>
      <c r="BF1208" s="2" t="str">
        <f>VLOOKUP(Y1208,Spp!B:L,11,FALSE)</f>
        <v>LC</v>
      </c>
    </row>
    <row r="1209" spans="1:58">
      <c r="A1209" s="2" t="s">
        <v>242</v>
      </c>
      <c r="B1209" s="2" t="s">
        <v>41</v>
      </c>
      <c r="C1209" s="2" t="s">
        <v>507</v>
      </c>
      <c r="D1209" s="2" t="s">
        <v>507</v>
      </c>
      <c r="E1209" s="2" t="s">
        <v>1500</v>
      </c>
      <c r="F1209" s="2" t="s">
        <v>44</v>
      </c>
      <c r="H1209" s="22">
        <v>2</v>
      </c>
      <c r="I1209" s="2">
        <v>2</v>
      </c>
      <c r="K1209" s="2">
        <v>50</v>
      </c>
      <c r="L1209" s="11">
        <v>42584</v>
      </c>
      <c r="M1209" s="2">
        <v>2016</v>
      </c>
      <c r="N1209" s="2" t="s">
        <v>517</v>
      </c>
      <c r="O1209" s="2" t="s">
        <v>136</v>
      </c>
      <c r="P1209" s="11">
        <v>42650</v>
      </c>
      <c r="Q1209" s="9">
        <v>9.8999999999999986</v>
      </c>
      <c r="S1209" s="22" t="s">
        <v>516</v>
      </c>
      <c r="T1209" s="4" t="s">
        <v>516</v>
      </c>
      <c r="U1209" s="4" t="s">
        <v>516</v>
      </c>
      <c r="V1209" s="4" t="s">
        <v>516</v>
      </c>
      <c r="W1209" s="2">
        <v>10</v>
      </c>
      <c r="X1209" s="2" t="s">
        <v>269</v>
      </c>
      <c r="Y1209" s="6" t="str">
        <f>VLOOKUP(X1209,Spp!A:B,2,FALSE)</f>
        <v>Cirrhitus rivulatus</v>
      </c>
      <c r="Z1209" s="7">
        <f t="shared" si="126"/>
        <v>1</v>
      </c>
      <c r="AD1209" s="2">
        <v>1</v>
      </c>
      <c r="AU1209" s="2">
        <f>VLOOKUP(Y1209,Spp!B:C,2,FALSE)</f>
        <v>2.76E-2</v>
      </c>
      <c r="AV1209" s="2">
        <f>VLOOKUP(Y1209,Spp!B:D,3,FALSE)</f>
        <v>3</v>
      </c>
      <c r="AW1209" s="2">
        <f t="shared" si="127"/>
        <v>147.91874999999999</v>
      </c>
      <c r="AX1209" s="2">
        <f t="shared" si="128"/>
        <v>2.9583749999999998</v>
      </c>
      <c r="AY1209" s="2">
        <f t="shared" si="129"/>
        <v>29.583749999999998</v>
      </c>
      <c r="AZ1209" s="2">
        <f t="shared" si="130"/>
        <v>2.9583749999999999E-2</v>
      </c>
      <c r="BA1209" s="2">
        <f t="shared" si="131"/>
        <v>0.1</v>
      </c>
      <c r="BB1209" s="2">
        <f t="shared" si="132"/>
        <v>0.02</v>
      </c>
      <c r="BC1209" s="2">
        <f>VLOOKUP(Y1209,Spp!B:H,7,FALSE)</f>
        <v>4</v>
      </c>
      <c r="BD1209" s="5" t="str">
        <f>VLOOKUP(Y1209,GFQuimbayo!B:C,2,FALSE)</f>
        <v>IN</v>
      </c>
      <c r="BE1209" s="5" t="str">
        <f>VLOOKUP(BD1209,GFQuimbayo!E:F,2,FALSE)</f>
        <v>Invertebrivores</v>
      </c>
      <c r="BF1209" s="2" t="str">
        <f>VLOOKUP(Y1209,Spp!B:L,11,FALSE)</f>
        <v>LC</v>
      </c>
    </row>
    <row r="1210" spans="1:58">
      <c r="A1210" s="2" t="s">
        <v>242</v>
      </c>
      <c r="B1210" s="2" t="s">
        <v>41</v>
      </c>
      <c r="C1210" s="2" t="s">
        <v>507</v>
      </c>
      <c r="D1210" s="2" t="s">
        <v>507</v>
      </c>
      <c r="E1210" s="2" t="s">
        <v>1500</v>
      </c>
      <c r="F1210" s="2" t="s">
        <v>44</v>
      </c>
      <c r="H1210" s="22">
        <v>2</v>
      </c>
      <c r="I1210" s="2">
        <v>2</v>
      </c>
      <c r="K1210" s="2">
        <v>50</v>
      </c>
      <c r="L1210" s="11">
        <v>42584</v>
      </c>
      <c r="M1210" s="2">
        <v>2016</v>
      </c>
      <c r="N1210" s="2" t="s">
        <v>517</v>
      </c>
      <c r="O1210" s="2" t="s">
        <v>136</v>
      </c>
      <c r="P1210" s="11">
        <v>42650</v>
      </c>
      <c r="Q1210" s="9">
        <v>9.8999999999999986</v>
      </c>
      <c r="S1210" s="22" t="s">
        <v>516</v>
      </c>
      <c r="T1210" s="4" t="s">
        <v>516</v>
      </c>
      <c r="U1210" s="4" t="s">
        <v>516</v>
      </c>
      <c r="V1210" s="4" t="s">
        <v>516</v>
      </c>
      <c r="W1210" s="2">
        <v>10</v>
      </c>
      <c r="X1210" s="2" t="s">
        <v>72</v>
      </c>
      <c r="Y1210" s="6" t="str">
        <f>VLOOKUP(X1210,Spp!A:B,2,FALSE)</f>
        <v>Scarus ghobban</v>
      </c>
      <c r="Z1210" s="7">
        <f t="shared" si="126"/>
        <v>5</v>
      </c>
      <c r="AD1210" s="2">
        <v>5</v>
      </c>
      <c r="AU1210" s="2">
        <f>VLOOKUP(Y1210,Spp!B:C,2,FALSE)</f>
        <v>2.3300000000000001E-2</v>
      </c>
      <c r="AV1210" s="2">
        <f>VLOOKUP(Y1210,Spp!B:D,3,FALSE)</f>
        <v>2.919</v>
      </c>
      <c r="AW1210" s="2">
        <f t="shared" si="127"/>
        <v>495.16961748364366</v>
      </c>
      <c r="AX1210" s="2">
        <f t="shared" si="128"/>
        <v>9.903392349672874</v>
      </c>
      <c r="AY1210" s="2">
        <f t="shared" si="129"/>
        <v>99.033923496728733</v>
      </c>
      <c r="AZ1210" s="2">
        <f t="shared" si="130"/>
        <v>9.9033923496728737E-2</v>
      </c>
      <c r="BA1210" s="2">
        <f t="shared" si="131"/>
        <v>0.5</v>
      </c>
      <c r="BB1210" s="2">
        <f t="shared" si="132"/>
        <v>0.1</v>
      </c>
      <c r="BC1210" s="2">
        <f>VLOOKUP(Y1210,Spp!B:H,7,FALSE)</f>
        <v>2</v>
      </c>
      <c r="BD1210" s="5" t="str">
        <f>VLOOKUP(Y1210,GFQuimbayo!B:C,2,FALSE)</f>
        <v>HM</v>
      </c>
      <c r="BE1210" s="5" t="str">
        <f>VLOOKUP(BD1210,GFQuimbayo!E:F,2,FALSE)</f>
        <v>Macroalgae feeders</v>
      </c>
      <c r="BF1210" s="2" t="str">
        <f>VLOOKUP(Y1210,Spp!B:L,11,FALSE)</f>
        <v>LC</v>
      </c>
    </row>
    <row r="1211" spans="1:58">
      <c r="A1211" s="2" t="s">
        <v>242</v>
      </c>
      <c r="B1211" s="2" t="s">
        <v>41</v>
      </c>
      <c r="C1211" s="2" t="s">
        <v>507</v>
      </c>
      <c r="D1211" s="2" t="s">
        <v>507</v>
      </c>
      <c r="E1211" s="2" t="s">
        <v>1500</v>
      </c>
      <c r="F1211" s="2" t="s">
        <v>44</v>
      </c>
      <c r="H1211" s="22">
        <v>2</v>
      </c>
      <c r="I1211" s="2">
        <v>2</v>
      </c>
      <c r="K1211" s="2">
        <v>50</v>
      </c>
      <c r="L1211" s="11">
        <v>42584</v>
      </c>
      <c r="M1211" s="2">
        <v>2016</v>
      </c>
      <c r="N1211" s="2" t="s">
        <v>517</v>
      </c>
      <c r="O1211" s="2" t="s">
        <v>136</v>
      </c>
      <c r="P1211" s="11">
        <v>42650</v>
      </c>
      <c r="Q1211" s="9">
        <v>9.8999999999999986</v>
      </c>
      <c r="S1211" s="22" t="s">
        <v>516</v>
      </c>
      <c r="T1211" s="4" t="s">
        <v>516</v>
      </c>
      <c r="U1211" s="4" t="s">
        <v>516</v>
      </c>
      <c r="V1211" s="4" t="s">
        <v>516</v>
      </c>
      <c r="W1211" s="2">
        <v>10</v>
      </c>
      <c r="X1211" s="2" t="s">
        <v>80</v>
      </c>
      <c r="Y1211" s="6" t="str">
        <f>VLOOKUP(X1211,Spp!A:B,2,FALSE)</f>
        <v>Sufflamen verres</v>
      </c>
      <c r="Z1211" s="7">
        <f t="shared" si="126"/>
        <v>2</v>
      </c>
      <c r="AC1211" s="2">
        <v>1</v>
      </c>
      <c r="AD1211" s="2">
        <v>1</v>
      </c>
      <c r="AU1211" s="2">
        <f>VLOOKUP(Y1211,Spp!B:C,2,FALSE)</f>
        <v>2.4899999999999999E-2</v>
      </c>
      <c r="AV1211" s="2">
        <f>VLOOKUP(Y1211,Spp!B:D,3,FALSE)</f>
        <v>3.0129999999999999</v>
      </c>
      <c r="AW1211" s="2">
        <f t="shared" si="127"/>
        <v>188.7635535669861</v>
      </c>
      <c r="AX1211" s="2">
        <f t="shared" si="128"/>
        <v>3.7752710713397222</v>
      </c>
      <c r="AY1211" s="2">
        <f t="shared" si="129"/>
        <v>37.752710713397221</v>
      </c>
      <c r="AZ1211" s="2">
        <f t="shared" si="130"/>
        <v>3.7752710713397218E-2</v>
      </c>
      <c r="BA1211" s="2">
        <f t="shared" si="131"/>
        <v>0.2</v>
      </c>
      <c r="BB1211" s="2">
        <f t="shared" si="132"/>
        <v>0.04</v>
      </c>
      <c r="BC1211" s="2">
        <f>VLOOKUP(Y1211,Spp!B:H,7,FALSE)</f>
        <v>3.3</v>
      </c>
      <c r="BD1211" s="5" t="str">
        <f>VLOOKUP(Y1211,GFQuimbayo!B:C,2,FALSE)</f>
        <v>IN</v>
      </c>
      <c r="BE1211" s="5" t="str">
        <f>VLOOKUP(BD1211,GFQuimbayo!E:F,2,FALSE)</f>
        <v>Invertebrivores</v>
      </c>
      <c r="BF1211" s="2" t="str">
        <f>VLOOKUP(Y1211,Spp!B:L,11,FALSE)</f>
        <v>LC</v>
      </c>
    </row>
    <row r="1212" spans="1:58">
      <c r="A1212" s="2" t="s">
        <v>242</v>
      </c>
      <c r="B1212" s="2" t="s">
        <v>41</v>
      </c>
      <c r="C1212" s="2" t="s">
        <v>507</v>
      </c>
      <c r="D1212" s="2" t="s">
        <v>507</v>
      </c>
      <c r="E1212" s="2" t="s">
        <v>1500</v>
      </c>
      <c r="F1212" s="2" t="s">
        <v>44</v>
      </c>
      <c r="H1212" s="22">
        <v>2</v>
      </c>
      <c r="I1212" s="2">
        <v>2</v>
      </c>
      <c r="K1212" s="2">
        <v>50</v>
      </c>
      <c r="L1212" s="11">
        <v>42584</v>
      </c>
      <c r="M1212" s="2">
        <v>2016</v>
      </c>
      <c r="N1212" s="2" t="s">
        <v>517</v>
      </c>
      <c r="O1212" s="2" t="s">
        <v>136</v>
      </c>
      <c r="P1212" s="11">
        <v>42650</v>
      </c>
      <c r="Q1212" s="9">
        <v>9.8999999999999986</v>
      </c>
      <c r="S1212" s="22" t="s">
        <v>516</v>
      </c>
      <c r="T1212" s="4" t="s">
        <v>516</v>
      </c>
      <c r="U1212" s="4" t="s">
        <v>516</v>
      </c>
      <c r="V1212" s="4" t="s">
        <v>516</v>
      </c>
      <c r="W1212" s="2">
        <v>10</v>
      </c>
      <c r="X1212" s="2" t="s">
        <v>251</v>
      </c>
      <c r="Y1212" s="6" t="str">
        <f>VLOOKUP(X1212,Spp!A:B,2,FALSE)</f>
        <v>Holacanthus passer</v>
      </c>
      <c r="Z1212" s="7">
        <f t="shared" si="126"/>
        <v>2</v>
      </c>
      <c r="AC1212" s="2">
        <v>1</v>
      </c>
      <c r="AD1212" s="2">
        <v>1</v>
      </c>
      <c r="AU1212" s="2">
        <f>VLOOKUP(Y1212,Spp!B:C,2,FALSE)</f>
        <v>2.7130000000000001E-2</v>
      </c>
      <c r="AV1212" s="2">
        <f>VLOOKUP(Y1212,Spp!B:D,3,FALSE)</f>
        <v>3.0842299999999998</v>
      </c>
      <c r="AW1212" s="2">
        <f t="shared" si="127"/>
        <v>250.58973065504733</v>
      </c>
      <c r="AX1212" s="2">
        <f t="shared" si="128"/>
        <v>5.011794613100947</v>
      </c>
      <c r="AY1212" s="2">
        <f t="shared" si="129"/>
        <v>50.117946131009468</v>
      </c>
      <c r="AZ1212" s="2">
        <f t="shared" si="130"/>
        <v>5.0117946131009471E-2</v>
      </c>
      <c r="BA1212" s="2">
        <f t="shared" si="131"/>
        <v>0.2</v>
      </c>
      <c r="BB1212" s="2">
        <f t="shared" si="132"/>
        <v>0.04</v>
      </c>
      <c r="BC1212" s="2">
        <f>VLOOKUP(Y1212,Spp!B:H,7,FALSE)</f>
        <v>2.6</v>
      </c>
      <c r="BD1212" s="5" t="str">
        <f>VLOOKUP(Y1212,GFQuimbayo!B:C,2,FALSE)</f>
        <v>IN</v>
      </c>
      <c r="BE1212" s="5" t="str">
        <f>VLOOKUP(BD1212,GFQuimbayo!E:F,2,FALSE)</f>
        <v>Invertebrivores</v>
      </c>
      <c r="BF1212" s="2" t="str">
        <f>VLOOKUP(Y1212,Spp!B:L,11,FALSE)</f>
        <v>LC</v>
      </c>
    </row>
    <row r="1213" spans="1:58">
      <c r="A1213" s="2" t="s">
        <v>242</v>
      </c>
      <c r="B1213" s="2" t="s">
        <v>41</v>
      </c>
      <c r="C1213" s="2" t="s">
        <v>507</v>
      </c>
      <c r="D1213" s="2" t="s">
        <v>507</v>
      </c>
      <c r="E1213" s="2" t="s">
        <v>1500</v>
      </c>
      <c r="F1213" s="2" t="s">
        <v>44</v>
      </c>
      <c r="H1213" s="22">
        <v>2</v>
      </c>
      <c r="I1213" s="2">
        <v>2</v>
      </c>
      <c r="K1213" s="2">
        <v>50</v>
      </c>
      <c r="L1213" s="11">
        <v>42584</v>
      </c>
      <c r="M1213" s="2">
        <v>2016</v>
      </c>
      <c r="N1213" s="2" t="s">
        <v>517</v>
      </c>
      <c r="O1213" s="2" t="s">
        <v>136</v>
      </c>
      <c r="P1213" s="11">
        <v>42650</v>
      </c>
      <c r="Q1213" s="9">
        <v>9.8999999999999986</v>
      </c>
      <c r="S1213" s="22" t="s">
        <v>516</v>
      </c>
      <c r="T1213" s="4" t="s">
        <v>516</v>
      </c>
      <c r="U1213" s="4" t="s">
        <v>516</v>
      </c>
      <c r="V1213" s="4" t="s">
        <v>516</v>
      </c>
      <c r="W1213" s="2">
        <v>10</v>
      </c>
      <c r="X1213" s="2" t="s">
        <v>257</v>
      </c>
      <c r="Y1213" s="6" t="str">
        <f>VLOOKUP(X1213,Spp!A:B,2,FALSE)</f>
        <v>Acanthurus xanthopterus</v>
      </c>
      <c r="Z1213" s="7">
        <f t="shared" si="126"/>
        <v>7</v>
      </c>
      <c r="AE1213" s="2">
        <v>7</v>
      </c>
      <c r="AU1213" s="2">
        <f>VLOOKUP(Y1213,Spp!B:C,2,FALSE)</f>
        <v>2.673E-2</v>
      </c>
      <c r="AV1213" s="2">
        <f>VLOOKUP(Y1213,Spp!B:D,3,FALSE)</f>
        <v>2.9844900000000001</v>
      </c>
      <c r="AW1213" s="2">
        <f t="shared" si="127"/>
        <v>2781.2176399839159</v>
      </c>
      <c r="AX1213" s="2">
        <f t="shared" si="128"/>
        <v>55.62435279967832</v>
      </c>
      <c r="AY1213" s="2">
        <f t="shared" si="129"/>
        <v>556.2435279967832</v>
      </c>
      <c r="AZ1213" s="2">
        <f t="shared" si="130"/>
        <v>0.55624352799678323</v>
      </c>
      <c r="BA1213" s="2">
        <f t="shared" si="131"/>
        <v>0.7</v>
      </c>
      <c r="BB1213" s="2">
        <f t="shared" si="132"/>
        <v>0.14000000000000001</v>
      </c>
      <c r="BC1213" s="2">
        <f>VLOOKUP(Y1213,Spp!B:H,7,FALSE)</f>
        <v>2.9</v>
      </c>
      <c r="BD1213" s="5" t="str">
        <f>VLOOKUP(Y1213,GFQuimbayo!B:C,2,FALSE)</f>
        <v>HD</v>
      </c>
      <c r="BE1213" s="5" t="str">
        <f>VLOOKUP(BD1213,GFQuimbayo!E:F,2,FALSE)</f>
        <v>Detritivores</v>
      </c>
      <c r="BF1213" s="2" t="str">
        <f>VLOOKUP(Y1213,Spp!B:L,11,FALSE)</f>
        <v>LC</v>
      </c>
    </row>
    <row r="1214" spans="1:58">
      <c r="A1214" s="2" t="s">
        <v>242</v>
      </c>
      <c r="B1214" s="2" t="s">
        <v>41</v>
      </c>
      <c r="C1214" s="2" t="s">
        <v>507</v>
      </c>
      <c r="D1214" s="2" t="s">
        <v>507</v>
      </c>
      <c r="E1214" s="2" t="s">
        <v>1500</v>
      </c>
      <c r="F1214" s="2" t="s">
        <v>44</v>
      </c>
      <c r="H1214" s="22">
        <v>2</v>
      </c>
      <c r="I1214" s="2">
        <v>2</v>
      </c>
      <c r="K1214" s="2">
        <v>50</v>
      </c>
      <c r="L1214" s="11">
        <v>42584</v>
      </c>
      <c r="M1214" s="2">
        <v>2016</v>
      </c>
      <c r="N1214" s="2" t="s">
        <v>517</v>
      </c>
      <c r="O1214" s="2" t="s">
        <v>136</v>
      </c>
      <c r="P1214" s="11">
        <v>42650</v>
      </c>
      <c r="Q1214" s="9">
        <v>9.8999999999999986</v>
      </c>
      <c r="S1214" s="22" t="s">
        <v>516</v>
      </c>
      <c r="T1214" s="4" t="s">
        <v>516</v>
      </c>
      <c r="U1214" s="4" t="s">
        <v>516</v>
      </c>
      <c r="V1214" s="4" t="s">
        <v>516</v>
      </c>
      <c r="W1214" s="2">
        <v>10</v>
      </c>
      <c r="X1214" s="2" t="s">
        <v>512</v>
      </c>
      <c r="Y1214" s="6" t="str">
        <f>VLOOKUP(X1214,Spp!A:B,2,FALSE)</f>
        <v>Ablennes hians</v>
      </c>
      <c r="Z1214" s="7">
        <f t="shared" si="126"/>
        <v>3</v>
      </c>
      <c r="AE1214" s="2">
        <v>1</v>
      </c>
      <c r="AF1214" s="2">
        <v>2</v>
      </c>
      <c r="AU1214" s="2">
        <f>VLOOKUP(Y1214,Spp!B:C,2,FALSE)</f>
        <v>4.0000000000000002E-4</v>
      </c>
      <c r="AV1214" s="2">
        <f>VLOOKUP(Y1214,Spp!B:D,3,FALSE)</f>
        <v>3.3220000000000001</v>
      </c>
      <c r="AW1214" s="2">
        <f t="shared" si="127"/>
        <v>125.38700057256787</v>
      </c>
      <c r="AX1214" s="2">
        <f t="shared" si="128"/>
        <v>2.5077400114513573</v>
      </c>
      <c r="AY1214" s="2">
        <f t="shared" si="129"/>
        <v>25.077400114513573</v>
      </c>
      <c r="AZ1214" s="2">
        <f t="shared" si="130"/>
        <v>2.5077400114513572E-2</v>
      </c>
      <c r="BA1214" s="2">
        <f t="shared" si="131"/>
        <v>0.3</v>
      </c>
      <c r="BB1214" s="2">
        <f t="shared" si="132"/>
        <v>0.06</v>
      </c>
      <c r="BC1214" s="2">
        <f>VLOOKUP(Y1214,Spp!B:H,7,FALSE)</f>
        <v>0</v>
      </c>
      <c r="BD1214" s="5" t="e">
        <f>VLOOKUP(Y1214,GFQuimbayo!B:C,2,FALSE)</f>
        <v>#N/A</v>
      </c>
      <c r="BE1214" s="5" t="e">
        <f>VLOOKUP(BD1214,GFQuimbayo!E:F,2,FALSE)</f>
        <v>#N/A</v>
      </c>
      <c r="BF1214" s="2" t="str">
        <f>VLOOKUP(Y1214,Spp!B:L,11,FALSE)</f>
        <v>NE</v>
      </c>
    </row>
    <row r="1215" spans="1:58">
      <c r="A1215" s="2" t="s">
        <v>242</v>
      </c>
      <c r="B1215" s="2" t="s">
        <v>41</v>
      </c>
      <c r="C1215" s="2" t="s">
        <v>507</v>
      </c>
      <c r="D1215" s="2" t="s">
        <v>507</v>
      </c>
      <c r="E1215" s="2" t="s">
        <v>1500</v>
      </c>
      <c r="F1215" s="2" t="s">
        <v>44</v>
      </c>
      <c r="H1215" s="22">
        <v>2</v>
      </c>
      <c r="I1215" s="2">
        <v>2</v>
      </c>
      <c r="K1215" s="2">
        <v>50</v>
      </c>
      <c r="L1215" s="11">
        <v>42584</v>
      </c>
      <c r="M1215" s="2">
        <v>2016</v>
      </c>
      <c r="N1215" s="2" t="s">
        <v>517</v>
      </c>
      <c r="O1215" s="2" t="s">
        <v>136</v>
      </c>
      <c r="P1215" s="11">
        <v>42650</v>
      </c>
      <c r="Q1215" s="9">
        <v>9.8999999999999986</v>
      </c>
      <c r="S1215" s="22" t="s">
        <v>516</v>
      </c>
      <c r="T1215" s="4" t="s">
        <v>516</v>
      </c>
      <c r="U1215" s="4" t="s">
        <v>516</v>
      </c>
      <c r="V1215" s="4" t="s">
        <v>516</v>
      </c>
      <c r="W1215" s="2">
        <v>10</v>
      </c>
      <c r="X1215" s="2" t="s">
        <v>308</v>
      </c>
      <c r="Y1215" s="6" t="str">
        <f>VLOOKUP(X1215,Spp!A:B,2,FALSE)</f>
        <v>Paranthias colonus</v>
      </c>
      <c r="Z1215" s="7">
        <f t="shared" si="126"/>
        <v>30</v>
      </c>
      <c r="AA1215" s="2">
        <v>30</v>
      </c>
      <c r="AU1215" s="2">
        <f>VLOOKUP(Y1215,Spp!B:C,2,FALSE)</f>
        <v>1.485E-2</v>
      </c>
      <c r="AV1215" s="2">
        <f>VLOOKUP(Y1215,Spp!B:D,3,FALSE)</f>
        <v>2.8633299999999999</v>
      </c>
      <c r="AW1215" s="2">
        <f t="shared" si="127"/>
        <v>6.1415964052881762</v>
      </c>
      <c r="AX1215" s="2">
        <f t="shared" si="128"/>
        <v>0.12283192810576353</v>
      </c>
      <c r="AY1215" s="2">
        <f t="shared" si="129"/>
        <v>1.2283192810576353</v>
      </c>
      <c r="AZ1215" s="2">
        <f t="shared" si="130"/>
        <v>1.2283192810576354E-3</v>
      </c>
      <c r="BA1215" s="2">
        <f t="shared" si="131"/>
        <v>3</v>
      </c>
      <c r="BB1215" s="2">
        <f t="shared" si="132"/>
        <v>0.6</v>
      </c>
      <c r="BC1215" s="2">
        <f>VLOOKUP(Y1215,Spp!B:H,7,FALSE)</f>
        <v>3.8</v>
      </c>
      <c r="BD1215" s="5" t="str">
        <f>VLOOKUP(Y1215,GFQuimbayo!B:C,2,FALSE)</f>
        <v>PK</v>
      </c>
      <c r="BE1215" s="5" t="str">
        <f>VLOOKUP(BD1215,GFQuimbayo!E:F,2,FALSE)</f>
        <v>Planktivores</v>
      </c>
      <c r="BF1215" s="2" t="str">
        <f>VLOOKUP(Y1215,Spp!B:L,11,FALSE)</f>
        <v>LC</v>
      </c>
    </row>
    <row r="1216" spans="1:58">
      <c r="A1216" s="2" t="s">
        <v>242</v>
      </c>
      <c r="B1216" s="2" t="s">
        <v>41</v>
      </c>
      <c r="C1216" s="2" t="s">
        <v>507</v>
      </c>
      <c r="D1216" s="2" t="s">
        <v>507</v>
      </c>
      <c r="E1216" s="2" t="s">
        <v>1500</v>
      </c>
      <c r="F1216" s="2" t="s">
        <v>44</v>
      </c>
      <c r="H1216" s="22">
        <v>2</v>
      </c>
      <c r="I1216" s="2">
        <v>2</v>
      </c>
      <c r="K1216" s="2">
        <v>50</v>
      </c>
      <c r="L1216" s="11">
        <v>42584</v>
      </c>
      <c r="M1216" s="2">
        <v>2016</v>
      </c>
      <c r="N1216" s="2" t="s">
        <v>517</v>
      </c>
      <c r="O1216" s="2" t="s">
        <v>136</v>
      </c>
      <c r="P1216" s="11">
        <v>42650</v>
      </c>
      <c r="Q1216" s="9">
        <v>9.8999999999999986</v>
      </c>
      <c r="S1216" s="22" t="s">
        <v>516</v>
      </c>
      <c r="T1216" s="4" t="s">
        <v>516</v>
      </c>
      <c r="U1216" s="4" t="s">
        <v>516</v>
      </c>
      <c r="V1216" s="4" t="s">
        <v>516</v>
      </c>
      <c r="W1216" s="2">
        <v>10</v>
      </c>
      <c r="X1216" s="2" t="s">
        <v>64</v>
      </c>
      <c r="Y1216" s="6" t="str">
        <f>VLOOKUP(X1216,Spp!A:B,2,FALSE)</f>
        <v>Johnrandallia nigrirostris</v>
      </c>
      <c r="Z1216" s="7">
        <f t="shared" si="126"/>
        <v>2</v>
      </c>
      <c r="AB1216" s="2">
        <v>2</v>
      </c>
      <c r="AU1216" s="2">
        <f>VLOOKUP(Y1216,Spp!B:C,2,FALSE)</f>
        <v>2.5600000000000001E-2</v>
      </c>
      <c r="AV1216" s="2">
        <f>VLOOKUP(Y1216,Spp!B:D,3,FALSE)</f>
        <v>3.0005999999999999</v>
      </c>
      <c r="AW1216" s="2">
        <f t="shared" si="127"/>
        <v>21.626128934144351</v>
      </c>
      <c r="AX1216" s="2">
        <f t="shared" si="128"/>
        <v>0.43252257868288702</v>
      </c>
      <c r="AY1216" s="2">
        <f t="shared" si="129"/>
        <v>4.3252257868288702</v>
      </c>
      <c r="AZ1216" s="2">
        <f t="shared" si="130"/>
        <v>4.3252257868288705E-3</v>
      </c>
      <c r="BA1216" s="2">
        <f t="shared" si="131"/>
        <v>0.2</v>
      </c>
      <c r="BB1216" s="2">
        <f t="shared" si="132"/>
        <v>0.04</v>
      </c>
      <c r="BC1216" s="2">
        <f>VLOOKUP(Y1216,Spp!B:H,7,FALSE)</f>
        <v>3</v>
      </c>
      <c r="BD1216" s="5" t="str">
        <f>VLOOKUP(Y1216,GFQuimbayo!B:C,2,FALSE)</f>
        <v>IN</v>
      </c>
      <c r="BE1216" s="5" t="str">
        <f>VLOOKUP(BD1216,GFQuimbayo!E:F,2,FALSE)</f>
        <v>Invertebrivores</v>
      </c>
      <c r="BF1216" s="2" t="str">
        <f>VLOOKUP(Y1216,Spp!B:L,11,FALSE)</f>
        <v>LC</v>
      </c>
    </row>
    <row r="1217" spans="1:58">
      <c r="A1217" s="2" t="s">
        <v>242</v>
      </c>
      <c r="B1217" s="2" t="s">
        <v>41</v>
      </c>
      <c r="C1217" s="2" t="s">
        <v>507</v>
      </c>
      <c r="D1217" s="2" t="s">
        <v>507</v>
      </c>
      <c r="E1217" s="2" t="s">
        <v>1500</v>
      </c>
      <c r="F1217" s="2" t="s">
        <v>44</v>
      </c>
      <c r="H1217" s="22">
        <v>2</v>
      </c>
      <c r="I1217" s="2">
        <v>2</v>
      </c>
      <c r="K1217" s="2">
        <v>50</v>
      </c>
      <c r="L1217" s="11">
        <v>42584</v>
      </c>
      <c r="M1217" s="2">
        <v>2016</v>
      </c>
      <c r="N1217" s="2" t="s">
        <v>517</v>
      </c>
      <c r="O1217" s="2" t="s">
        <v>136</v>
      </c>
      <c r="P1217" s="11">
        <v>42650</v>
      </c>
      <c r="Q1217" s="9">
        <v>9.8999999999999986</v>
      </c>
      <c r="S1217" s="22" t="s">
        <v>516</v>
      </c>
      <c r="T1217" s="4" t="s">
        <v>516</v>
      </c>
      <c r="U1217" s="4" t="s">
        <v>516</v>
      </c>
      <c r="V1217" s="4" t="s">
        <v>516</v>
      </c>
      <c r="W1217" s="2">
        <v>10</v>
      </c>
      <c r="X1217" s="2" t="s">
        <v>85</v>
      </c>
      <c r="Y1217" s="6" t="str">
        <f>VLOOKUP(X1217,Spp!A:B,2,FALSE)</f>
        <v>Sargocentron suborbitalis</v>
      </c>
      <c r="Z1217" s="7">
        <f t="shared" si="126"/>
        <v>3</v>
      </c>
      <c r="AA1217" s="2">
        <v>1</v>
      </c>
      <c r="AB1217" s="2">
        <v>2</v>
      </c>
      <c r="AU1217" s="2">
        <f>VLOOKUP(Y1217,Spp!B:C,2,FALSE)</f>
        <v>2.3199999999999998E-2</v>
      </c>
      <c r="AV1217" s="2">
        <f>VLOOKUP(Y1217,Spp!B:D,3,FALSE)</f>
        <v>2.9554</v>
      </c>
      <c r="AW1217" s="2">
        <f t="shared" si="127"/>
        <v>18.240608601542107</v>
      </c>
      <c r="AX1217" s="2">
        <f t="shared" si="128"/>
        <v>0.36481217203084215</v>
      </c>
      <c r="AY1217" s="2">
        <f t="shared" si="129"/>
        <v>3.6481217203084215</v>
      </c>
      <c r="AZ1217" s="2">
        <f t="shared" si="130"/>
        <v>3.6481217203084217E-3</v>
      </c>
      <c r="BA1217" s="2">
        <f t="shared" si="131"/>
        <v>0.3</v>
      </c>
      <c r="BB1217" s="2">
        <f t="shared" si="132"/>
        <v>0.06</v>
      </c>
      <c r="BC1217" s="2">
        <f>VLOOKUP(Y1217,Spp!B:H,7,FALSE)</f>
        <v>3.5</v>
      </c>
      <c r="BD1217" s="5" t="str">
        <f>VLOOKUP(Y1217,GFQuimbayo!B:C,2,FALSE)</f>
        <v>IN</v>
      </c>
      <c r="BE1217" s="5" t="str">
        <f>VLOOKUP(BD1217,GFQuimbayo!E:F,2,FALSE)</f>
        <v>Invertebrivores</v>
      </c>
      <c r="BF1217" s="2" t="str">
        <f>VLOOKUP(Y1217,Spp!B:L,11,FALSE)</f>
        <v>LC</v>
      </c>
    </row>
    <row r="1218" spans="1:58">
      <c r="A1218" s="2" t="s">
        <v>242</v>
      </c>
      <c r="B1218" s="2" t="s">
        <v>41</v>
      </c>
      <c r="C1218" s="2" t="s">
        <v>507</v>
      </c>
      <c r="D1218" s="2" t="s">
        <v>507</v>
      </c>
      <c r="E1218" s="2" t="s">
        <v>1500</v>
      </c>
      <c r="F1218" s="2" t="s">
        <v>44</v>
      </c>
      <c r="H1218" s="22">
        <v>2</v>
      </c>
      <c r="I1218" s="2">
        <v>2</v>
      </c>
      <c r="K1218" s="2">
        <v>50</v>
      </c>
      <c r="L1218" s="11">
        <v>42584</v>
      </c>
      <c r="M1218" s="2">
        <v>2016</v>
      </c>
      <c r="N1218" s="2" t="s">
        <v>517</v>
      </c>
      <c r="O1218" s="2" t="s">
        <v>136</v>
      </c>
      <c r="P1218" s="11">
        <v>42650</v>
      </c>
      <c r="Q1218" s="9">
        <v>9.8999999999999986</v>
      </c>
      <c r="S1218" s="22" t="s">
        <v>516</v>
      </c>
      <c r="T1218" s="4" t="s">
        <v>516</v>
      </c>
      <c r="U1218" s="4" t="s">
        <v>516</v>
      </c>
      <c r="V1218" s="4" t="s">
        <v>516</v>
      </c>
      <c r="W1218" s="2">
        <v>10</v>
      </c>
      <c r="X1218" s="2" t="s">
        <v>252</v>
      </c>
      <c r="Y1218" s="6" t="str">
        <f>VLOOKUP(X1218,Spp!A:B,2,FALSE)</f>
        <v>Epinephelus labriformis</v>
      </c>
      <c r="Z1218" s="7">
        <f t="shared" si="126"/>
        <v>2</v>
      </c>
      <c r="AB1218" s="2">
        <v>2</v>
      </c>
      <c r="AU1218" s="2">
        <f>VLOOKUP(Y1218,Spp!B:C,2,FALSE)</f>
        <v>3.4299999999999997E-2</v>
      </c>
      <c r="AV1218" s="2">
        <f>VLOOKUP(Y1218,Spp!B:D,3,FALSE)</f>
        <v>2.9</v>
      </c>
      <c r="AW1218" s="2">
        <f t="shared" si="127"/>
        <v>23.659293919762124</v>
      </c>
      <c r="AX1218" s="2">
        <f t="shared" si="128"/>
        <v>0.47318587839524251</v>
      </c>
      <c r="AY1218" s="2">
        <f t="shared" si="129"/>
        <v>4.7318587839524255</v>
      </c>
      <c r="AZ1218" s="2">
        <f t="shared" si="130"/>
        <v>4.7318587839524258E-3</v>
      </c>
      <c r="BA1218" s="2">
        <f t="shared" si="131"/>
        <v>0.2</v>
      </c>
      <c r="BB1218" s="2">
        <f t="shared" si="132"/>
        <v>0.04</v>
      </c>
      <c r="BC1218" s="2">
        <f>VLOOKUP(Y1218,Spp!B:H,7,FALSE)</f>
        <v>4</v>
      </c>
      <c r="BD1218" s="5" t="str">
        <f>VLOOKUP(Y1218,GFQuimbayo!B:C,2,FALSE)</f>
        <v>PS</v>
      </c>
      <c r="BE1218" s="5" t="str">
        <f>VLOOKUP(BD1218,GFQuimbayo!E:F,2,FALSE)</f>
        <v>Piscivores</v>
      </c>
      <c r="BF1218" s="2" t="str">
        <f>VLOOKUP(Y1218,Spp!B:L,11,FALSE)</f>
        <v>LC</v>
      </c>
    </row>
    <row r="1219" spans="1:58">
      <c r="A1219" s="2" t="s">
        <v>242</v>
      </c>
      <c r="B1219" s="2" t="s">
        <v>41</v>
      </c>
      <c r="C1219" s="2" t="s">
        <v>507</v>
      </c>
      <c r="D1219" s="2" t="s">
        <v>507</v>
      </c>
      <c r="E1219" s="2" t="s">
        <v>1500</v>
      </c>
      <c r="F1219" s="2" t="s">
        <v>44</v>
      </c>
      <c r="H1219" s="22">
        <v>2</v>
      </c>
      <c r="I1219" s="2">
        <v>2</v>
      </c>
      <c r="K1219" s="2">
        <v>50</v>
      </c>
      <c r="L1219" s="11">
        <v>42584</v>
      </c>
      <c r="M1219" s="2">
        <v>2016</v>
      </c>
      <c r="N1219" s="2" t="s">
        <v>517</v>
      </c>
      <c r="O1219" s="2" t="s">
        <v>136</v>
      </c>
      <c r="P1219" s="11">
        <v>42650</v>
      </c>
      <c r="Q1219" s="9">
        <v>9.8999999999999986</v>
      </c>
      <c r="S1219" s="22" t="s">
        <v>516</v>
      </c>
      <c r="T1219" s="4" t="s">
        <v>516</v>
      </c>
      <c r="U1219" s="4" t="s">
        <v>516</v>
      </c>
      <c r="V1219" s="4" t="s">
        <v>516</v>
      </c>
      <c r="W1219" s="2">
        <v>10</v>
      </c>
      <c r="X1219" s="2" t="s">
        <v>265</v>
      </c>
      <c r="Y1219" s="6" t="str">
        <f>VLOOKUP(X1219,Spp!A:B,2,FALSE)</f>
        <v>Bodianus diplotaenia</v>
      </c>
      <c r="Z1219" s="7">
        <f t="shared" ref="Z1219:Z1282" si="133">SUM(AA1219:AT1219)</f>
        <v>2</v>
      </c>
      <c r="AC1219" s="2">
        <v>2</v>
      </c>
      <c r="AU1219" s="2">
        <f>VLOOKUP(Y1219,Spp!B:C,2,FALSE)</f>
        <v>2.01E-2</v>
      </c>
      <c r="AV1219" s="2">
        <f>VLOOKUP(Y1219,Spp!B:D,3,FALSE)</f>
        <v>2.9992000000000001</v>
      </c>
      <c r="AW1219" s="2">
        <f t="shared" si="127"/>
        <v>78.357137841673676</v>
      </c>
      <c r="AX1219" s="2">
        <f t="shared" si="128"/>
        <v>1.5671427568334735</v>
      </c>
      <c r="AY1219" s="2">
        <f t="shared" si="129"/>
        <v>15.671427568334735</v>
      </c>
      <c r="AZ1219" s="2">
        <f t="shared" si="130"/>
        <v>1.5671427568334735E-2</v>
      </c>
      <c r="BA1219" s="2">
        <f t="shared" si="131"/>
        <v>0.2</v>
      </c>
      <c r="BB1219" s="2">
        <f t="shared" si="132"/>
        <v>0.04</v>
      </c>
      <c r="BC1219" s="2">
        <f>VLOOKUP(Y1219,Spp!B:H,7,FALSE)</f>
        <v>3.4</v>
      </c>
      <c r="BD1219" s="5" t="str">
        <f>VLOOKUP(Y1219,GFQuimbayo!B:C,2,FALSE)</f>
        <v>IN</v>
      </c>
      <c r="BE1219" s="5" t="str">
        <f>VLOOKUP(BD1219,GFQuimbayo!E:F,2,FALSE)</f>
        <v>Invertebrivores</v>
      </c>
      <c r="BF1219" s="2" t="str">
        <f>VLOOKUP(Y1219,Spp!B:L,11,FALSE)</f>
        <v>LC</v>
      </c>
    </row>
    <row r="1220" spans="1:58">
      <c r="A1220" s="2" t="s">
        <v>242</v>
      </c>
      <c r="B1220" s="2" t="s">
        <v>41</v>
      </c>
      <c r="C1220" s="2" t="s">
        <v>507</v>
      </c>
      <c r="D1220" s="2" t="s">
        <v>507</v>
      </c>
      <c r="E1220" s="2" t="s">
        <v>1500</v>
      </c>
      <c r="F1220" s="2" t="s">
        <v>44</v>
      </c>
      <c r="H1220" s="22">
        <v>2</v>
      </c>
      <c r="I1220" s="2">
        <v>2</v>
      </c>
      <c r="K1220" s="2">
        <v>50</v>
      </c>
      <c r="L1220" s="11">
        <v>42584</v>
      </c>
      <c r="M1220" s="2">
        <v>2016</v>
      </c>
      <c r="N1220" s="2" t="s">
        <v>517</v>
      </c>
      <c r="O1220" s="2" t="s">
        <v>136</v>
      </c>
      <c r="P1220" s="11">
        <v>42650</v>
      </c>
      <c r="Q1220" s="9">
        <v>9.8999999999999986</v>
      </c>
      <c r="S1220" s="22" t="s">
        <v>516</v>
      </c>
      <c r="T1220" s="4" t="s">
        <v>516</v>
      </c>
      <c r="U1220" s="4" t="s">
        <v>516</v>
      </c>
      <c r="V1220" s="4" t="s">
        <v>516</v>
      </c>
      <c r="W1220" s="2">
        <v>10</v>
      </c>
      <c r="X1220" s="2" t="s">
        <v>68</v>
      </c>
      <c r="Y1220" s="6" t="str">
        <f>VLOOKUP(X1220,Spp!A:B,2,FALSE)</f>
        <v>Pseudobalistes naufragium</v>
      </c>
      <c r="Z1220" s="7">
        <f t="shared" si="133"/>
        <v>1</v>
      </c>
      <c r="AF1220" s="2">
        <v>1</v>
      </c>
      <c r="AU1220" s="2">
        <f>VLOOKUP(Y1220,Spp!B:C,2,FALSE)</f>
        <v>0.12970000000000001</v>
      </c>
      <c r="AV1220" s="2">
        <f>VLOOKUP(Y1220,Spp!B:D,3,FALSE)</f>
        <v>2.6061000000000001</v>
      </c>
      <c r="AW1220" s="2">
        <f t="shared" ref="AW1220:AW1283" si="134">((AU1220*$AA$2^AV1220)*AA1220)+((AU1220*$AB$2^AV1220)*AB1220)+((AU1220*$AC$2^AV1220)*AC1220)+((AU1220*$AD$2^AV1220)*AD1220)+((AU1220*$AE$2^AV1220)*AE1220)+((AU1220*$AF$2^AV1220)*AF1220)+((AU1220*$AG$2^AV1220)*AG1220)+((AU1220*$AH$2^AV1220)*AH1220)+((AU1220*$AI$2^AV1220)*AI1220)+((AU1220*$AJ$2^AV1220)*AJ1220)+((AU1220*$AK$2^AV1220)*AK1220)+((AU1220*$AL$2^AV1220)*AL1220)+((AU1220*$AM$2^AV1220)*AM1220)+((AU1220*$AN$2^AV1220)*AN1220)+((AU1220*$AO$2^AV1220)*AO1220)+((AU1220*$AP$2^AV1220)*AP1220)+((AU1220*$AQ$2^AV1220)*AQ1220)+((AU1220*$AR$2^AV1220)*AR1220)+((AU1220*$AS$2^AV1220)*AS1220)+((AU1220*$AT$2^AV1220)*AT1220)</f>
        <v>1370.6788340202925</v>
      </c>
      <c r="AX1220" s="2">
        <f t="shared" ref="AX1220:AX1283" si="135">AW1220/K1220</f>
        <v>27.41357668040585</v>
      </c>
      <c r="AY1220" s="2">
        <f t="shared" ref="AY1220:AY1283" si="136">AX1220*10</f>
        <v>274.13576680405851</v>
      </c>
      <c r="AZ1220" s="2">
        <f t="shared" ref="AZ1220:AZ1283" si="137">AY1220/1000</f>
        <v>0.27413576680405849</v>
      </c>
      <c r="BA1220" s="2">
        <f t="shared" ref="BA1220:BA1283" si="138">Z1220/W1220</f>
        <v>0.1</v>
      </c>
      <c r="BB1220" s="2">
        <f t="shared" si="132"/>
        <v>0.02</v>
      </c>
      <c r="BC1220" s="2">
        <f>VLOOKUP(Y1220,Spp!B:H,7,FALSE)</f>
        <v>3.8</v>
      </c>
      <c r="BD1220" s="5" t="str">
        <f>VLOOKUP(Y1220,GFQuimbayo!B:C,2,FALSE)</f>
        <v>IN</v>
      </c>
      <c r="BE1220" s="5" t="str">
        <f>VLOOKUP(BD1220,GFQuimbayo!E:F,2,FALSE)</f>
        <v>Invertebrivores</v>
      </c>
      <c r="BF1220" s="2" t="str">
        <f>VLOOKUP(Y1220,Spp!B:L,11,FALSE)</f>
        <v>LC</v>
      </c>
    </row>
    <row r="1221" spans="1:58">
      <c r="A1221" s="2" t="s">
        <v>242</v>
      </c>
      <c r="B1221" s="2" t="s">
        <v>41</v>
      </c>
      <c r="C1221" s="2" t="s">
        <v>507</v>
      </c>
      <c r="D1221" s="2" t="s">
        <v>507</v>
      </c>
      <c r="E1221" s="2" t="s">
        <v>1500</v>
      </c>
      <c r="F1221" s="2" t="s">
        <v>44</v>
      </c>
      <c r="H1221" s="22">
        <v>2</v>
      </c>
      <c r="I1221" s="2">
        <v>2</v>
      </c>
      <c r="K1221" s="2">
        <v>50</v>
      </c>
      <c r="L1221" s="11">
        <v>42584</v>
      </c>
      <c r="M1221" s="2">
        <v>2016</v>
      </c>
      <c r="N1221" s="2" t="s">
        <v>517</v>
      </c>
      <c r="O1221" s="2" t="s">
        <v>136</v>
      </c>
      <c r="P1221" s="11">
        <v>42650</v>
      </c>
      <c r="Q1221" s="9">
        <v>9.8999999999999986</v>
      </c>
      <c r="S1221" s="22" t="s">
        <v>516</v>
      </c>
      <c r="T1221" s="4" t="s">
        <v>516</v>
      </c>
      <c r="U1221" s="4" t="s">
        <v>516</v>
      </c>
      <c r="V1221" s="4" t="s">
        <v>516</v>
      </c>
      <c r="W1221" s="2">
        <v>10</v>
      </c>
      <c r="X1221" s="2" t="s">
        <v>125</v>
      </c>
      <c r="Y1221" s="6" t="str">
        <f>VLOOKUP(X1221,Spp!A:B,2,FALSE)</f>
        <v>Diodon holocanthus</v>
      </c>
      <c r="Z1221" s="7">
        <f t="shared" si="133"/>
        <v>1</v>
      </c>
      <c r="AD1221" s="2">
        <v>1</v>
      </c>
      <c r="AU1221" s="2">
        <f>VLOOKUP(Y1221,Spp!B:C,2,FALSE)</f>
        <v>2.1899999999999999E-2</v>
      </c>
      <c r="AV1221" s="2">
        <f>VLOOKUP(Y1221,Spp!B:D,3,FALSE)</f>
        <v>3</v>
      </c>
      <c r="AW1221" s="2">
        <f t="shared" si="134"/>
        <v>117.3703125</v>
      </c>
      <c r="AX1221" s="2">
        <f t="shared" si="135"/>
        <v>2.3474062500000001</v>
      </c>
      <c r="AY1221" s="2">
        <f t="shared" si="136"/>
        <v>23.474062500000002</v>
      </c>
      <c r="AZ1221" s="2">
        <f t="shared" si="137"/>
        <v>2.3474062500000004E-2</v>
      </c>
      <c r="BA1221" s="2">
        <f t="shared" si="138"/>
        <v>0.1</v>
      </c>
      <c r="BB1221" s="2">
        <f t="shared" si="132"/>
        <v>0.02</v>
      </c>
      <c r="BC1221" s="2">
        <f>VLOOKUP(Y1221,Spp!B:H,7,FALSE)</f>
        <v>3.3</v>
      </c>
      <c r="BD1221" s="5" t="str">
        <f>VLOOKUP(Y1221,GFQuimbayo!B:C,2,FALSE)</f>
        <v>IN</v>
      </c>
      <c r="BE1221" s="5" t="str">
        <f>VLOOKUP(BD1221,GFQuimbayo!E:F,2,FALSE)</f>
        <v>Invertebrivores</v>
      </c>
      <c r="BF1221" s="2" t="str">
        <f>VLOOKUP(Y1221,Spp!B:L,11,FALSE)</f>
        <v>NE</v>
      </c>
    </row>
    <row r="1222" spans="1:58">
      <c r="A1222" s="2" t="s">
        <v>242</v>
      </c>
      <c r="B1222" s="2" t="s">
        <v>41</v>
      </c>
      <c r="C1222" s="2" t="s">
        <v>507</v>
      </c>
      <c r="D1222" s="2" t="s">
        <v>507</v>
      </c>
      <c r="E1222" s="2" t="s">
        <v>1500</v>
      </c>
      <c r="F1222" s="2" t="s">
        <v>44</v>
      </c>
      <c r="H1222" s="22">
        <v>2</v>
      </c>
      <c r="I1222" s="2">
        <v>2</v>
      </c>
      <c r="K1222" s="2">
        <v>50</v>
      </c>
      <c r="L1222" s="11">
        <v>42584</v>
      </c>
      <c r="M1222" s="2">
        <v>2016</v>
      </c>
      <c r="N1222" s="2" t="s">
        <v>517</v>
      </c>
      <c r="O1222" s="2" t="s">
        <v>136</v>
      </c>
      <c r="P1222" s="11">
        <v>42650</v>
      </c>
      <c r="Q1222" s="9">
        <v>9.8999999999999986</v>
      </c>
      <c r="S1222" s="22" t="s">
        <v>516</v>
      </c>
      <c r="T1222" s="4" t="s">
        <v>516</v>
      </c>
      <c r="U1222" s="4" t="s">
        <v>516</v>
      </c>
      <c r="V1222" s="4" t="s">
        <v>516</v>
      </c>
      <c r="W1222" s="2">
        <v>10</v>
      </c>
      <c r="X1222" s="2" t="s">
        <v>107</v>
      </c>
      <c r="Y1222" s="6" t="str">
        <f>VLOOKUP(X1222,Spp!A:B,2,FALSE)</f>
        <v>Thalassoma lucasanum</v>
      </c>
      <c r="Z1222" s="7">
        <f t="shared" si="133"/>
        <v>10</v>
      </c>
      <c r="AA1222" s="2">
        <v>10</v>
      </c>
      <c r="AU1222" s="2">
        <f>VLOOKUP(Y1222,Spp!B:C,2,FALSE)</f>
        <v>1.261E-2</v>
      </c>
      <c r="AV1222" s="2">
        <f>VLOOKUP(Y1222,Spp!B:D,3,FALSE)</f>
        <v>2.8782999999999999</v>
      </c>
      <c r="AW1222" s="2">
        <f t="shared" si="134"/>
        <v>1.7624053947783167</v>
      </c>
      <c r="AX1222" s="2">
        <f t="shared" si="135"/>
        <v>3.5248107895566337E-2</v>
      </c>
      <c r="AY1222" s="2">
        <f t="shared" si="136"/>
        <v>0.35248107895566338</v>
      </c>
      <c r="AZ1222" s="2">
        <f t="shared" si="137"/>
        <v>3.5248107895566338E-4</v>
      </c>
      <c r="BA1222" s="2">
        <f t="shared" si="138"/>
        <v>1</v>
      </c>
      <c r="BB1222" s="2">
        <f t="shared" si="132"/>
        <v>0.2</v>
      </c>
      <c r="BC1222" s="2">
        <f>VLOOKUP(Y1222,Spp!B:H,7,FALSE)</f>
        <v>3.5</v>
      </c>
      <c r="BD1222" s="5" t="str">
        <f>VLOOKUP(Y1222,GFQuimbayo!B:C,2,FALSE)</f>
        <v>IN</v>
      </c>
      <c r="BE1222" s="5" t="str">
        <f>VLOOKUP(BD1222,GFQuimbayo!E:F,2,FALSE)</f>
        <v>Invertebrivores</v>
      </c>
      <c r="BF1222" s="2" t="str">
        <f>VLOOKUP(Y1222,Spp!B:L,11,FALSE)</f>
        <v>LC</v>
      </c>
    </row>
    <row r="1223" spans="1:58">
      <c r="A1223" s="2" t="s">
        <v>242</v>
      </c>
      <c r="B1223" s="2" t="s">
        <v>41</v>
      </c>
      <c r="C1223" s="2" t="s">
        <v>507</v>
      </c>
      <c r="D1223" s="2" t="s">
        <v>507</v>
      </c>
      <c r="E1223" s="2" t="s">
        <v>1500</v>
      </c>
      <c r="F1223" s="2" t="s">
        <v>246</v>
      </c>
      <c r="H1223" s="22">
        <v>1</v>
      </c>
      <c r="I1223" s="9">
        <v>3</v>
      </c>
      <c r="K1223" s="2">
        <v>50</v>
      </c>
      <c r="L1223" s="11">
        <v>42584</v>
      </c>
      <c r="M1223" s="2">
        <v>2016</v>
      </c>
      <c r="N1223" s="2" t="s">
        <v>517</v>
      </c>
      <c r="O1223" s="2" t="s">
        <v>136</v>
      </c>
      <c r="P1223" s="11">
        <v>42650</v>
      </c>
      <c r="Q1223" s="9">
        <v>20</v>
      </c>
      <c r="S1223" s="22" t="s">
        <v>516</v>
      </c>
      <c r="T1223" s="4" t="s">
        <v>516</v>
      </c>
      <c r="U1223" s="4" t="s">
        <v>516</v>
      </c>
      <c r="V1223" s="4" t="s">
        <v>516</v>
      </c>
      <c r="W1223" s="2">
        <v>10</v>
      </c>
      <c r="X1223" s="2" t="s">
        <v>273</v>
      </c>
      <c r="Y1223" s="6" t="str">
        <f>VLOOKUP(X1223,Spp!A:B,2,FALSE)</f>
        <v>Haemulon flaviguttatum</v>
      </c>
      <c r="Z1223" s="7">
        <f t="shared" si="133"/>
        <v>1</v>
      </c>
      <c r="AC1223" s="2">
        <v>1</v>
      </c>
      <c r="AU1223" s="2">
        <f>VLOOKUP(Y1223,Spp!B:C,2,FALSE)</f>
        <v>0.10299999999999999</v>
      </c>
      <c r="AV1223" s="2">
        <f>VLOOKUP(Y1223,Spp!B:D,3,FALSE)</f>
        <v>2.6</v>
      </c>
      <c r="AW1223" s="2">
        <f t="shared" si="134"/>
        <v>73.249262856127459</v>
      </c>
      <c r="AX1223" s="2">
        <f t="shared" si="135"/>
        <v>1.4649852571225492</v>
      </c>
      <c r="AY1223" s="2">
        <f t="shared" si="136"/>
        <v>14.649852571225493</v>
      </c>
      <c r="AZ1223" s="2">
        <f t="shared" si="137"/>
        <v>1.4649852571225492E-2</v>
      </c>
      <c r="BA1223" s="2">
        <f t="shared" si="138"/>
        <v>0.1</v>
      </c>
      <c r="BB1223" s="2">
        <f t="shared" si="132"/>
        <v>0.02</v>
      </c>
      <c r="BC1223" s="2">
        <f>VLOOKUP(Y1223,Spp!B:H,7,FALSE)</f>
        <v>4.2</v>
      </c>
      <c r="BD1223" s="5" t="str">
        <f>VLOOKUP(Y1223,GFQuimbayo!B:C,2,FALSE)</f>
        <v>PS</v>
      </c>
      <c r="BE1223" s="5" t="str">
        <f>VLOOKUP(BD1223,GFQuimbayo!E:F,2,FALSE)</f>
        <v>Piscivores</v>
      </c>
      <c r="BF1223" s="2" t="str">
        <f>VLOOKUP(Y1223,Spp!B:L,11,FALSE)</f>
        <v>LC</v>
      </c>
    </row>
    <row r="1224" spans="1:58">
      <c r="A1224" s="2" t="s">
        <v>242</v>
      </c>
      <c r="B1224" s="2" t="s">
        <v>41</v>
      </c>
      <c r="C1224" s="2" t="s">
        <v>507</v>
      </c>
      <c r="D1224" s="2" t="s">
        <v>507</v>
      </c>
      <c r="E1224" s="2" t="s">
        <v>1500</v>
      </c>
      <c r="F1224" s="2" t="s">
        <v>246</v>
      </c>
      <c r="H1224" s="22">
        <v>1</v>
      </c>
      <c r="I1224" s="9">
        <v>3</v>
      </c>
      <c r="K1224" s="2">
        <v>50</v>
      </c>
      <c r="L1224" s="11">
        <v>42584</v>
      </c>
      <c r="M1224" s="2">
        <v>2016</v>
      </c>
      <c r="N1224" s="2" t="s">
        <v>517</v>
      </c>
      <c r="O1224" s="2" t="s">
        <v>136</v>
      </c>
      <c r="P1224" s="11">
        <v>42650</v>
      </c>
      <c r="Q1224" s="9">
        <v>20</v>
      </c>
      <c r="S1224" s="22" t="s">
        <v>516</v>
      </c>
      <c r="T1224" s="4" t="s">
        <v>516</v>
      </c>
      <c r="U1224" s="4" t="s">
        <v>516</v>
      </c>
      <c r="V1224" s="4" t="s">
        <v>516</v>
      </c>
      <c r="W1224" s="2">
        <v>10</v>
      </c>
      <c r="X1224" s="2" t="s">
        <v>252</v>
      </c>
      <c r="Y1224" s="6" t="str">
        <f>VLOOKUP(X1224,Spp!A:B,2,FALSE)</f>
        <v>Epinephelus labriformis</v>
      </c>
      <c r="Z1224" s="7">
        <f t="shared" si="133"/>
        <v>1</v>
      </c>
      <c r="AD1224" s="2">
        <v>1</v>
      </c>
      <c r="AU1224" s="2">
        <f>VLOOKUP(Y1224,Spp!B:C,2,FALSE)</f>
        <v>3.4299999999999997E-2</v>
      </c>
      <c r="AV1224" s="2">
        <f>VLOOKUP(Y1224,Spp!B:D,3,FALSE)</f>
        <v>2.9</v>
      </c>
      <c r="AW1224" s="2">
        <f t="shared" si="134"/>
        <v>138.07163295763075</v>
      </c>
      <c r="AX1224" s="2">
        <f t="shared" si="135"/>
        <v>2.7614326591526153</v>
      </c>
      <c r="AY1224" s="2">
        <f t="shared" si="136"/>
        <v>27.614326591526151</v>
      </c>
      <c r="AZ1224" s="2">
        <f t="shared" si="137"/>
        <v>2.7614326591526153E-2</v>
      </c>
      <c r="BA1224" s="2">
        <f t="shared" si="138"/>
        <v>0.1</v>
      </c>
      <c r="BB1224" s="2">
        <f t="shared" si="132"/>
        <v>0.02</v>
      </c>
      <c r="BC1224" s="2">
        <f>VLOOKUP(Y1224,Spp!B:H,7,FALSE)</f>
        <v>4</v>
      </c>
      <c r="BD1224" s="5" t="str">
        <f>VLOOKUP(Y1224,GFQuimbayo!B:C,2,FALSE)</f>
        <v>PS</v>
      </c>
      <c r="BE1224" s="5" t="str">
        <f>VLOOKUP(BD1224,GFQuimbayo!E:F,2,FALSE)</f>
        <v>Piscivores</v>
      </c>
      <c r="BF1224" s="2" t="str">
        <f>VLOOKUP(Y1224,Spp!B:L,11,FALSE)</f>
        <v>LC</v>
      </c>
    </row>
    <row r="1225" spans="1:58">
      <c r="A1225" s="2" t="s">
        <v>242</v>
      </c>
      <c r="B1225" s="2" t="s">
        <v>41</v>
      </c>
      <c r="C1225" s="2" t="s">
        <v>507</v>
      </c>
      <c r="D1225" s="2" t="s">
        <v>507</v>
      </c>
      <c r="E1225" s="2" t="s">
        <v>1500</v>
      </c>
      <c r="F1225" s="2" t="s">
        <v>246</v>
      </c>
      <c r="H1225" s="22">
        <v>1</v>
      </c>
      <c r="I1225" s="9">
        <v>3</v>
      </c>
      <c r="K1225" s="2">
        <v>50</v>
      </c>
      <c r="L1225" s="11">
        <v>42584</v>
      </c>
      <c r="M1225" s="2">
        <v>2016</v>
      </c>
      <c r="N1225" s="2" t="s">
        <v>517</v>
      </c>
      <c r="O1225" s="2" t="s">
        <v>136</v>
      </c>
      <c r="P1225" s="11">
        <v>42650</v>
      </c>
      <c r="Q1225" s="9">
        <v>20</v>
      </c>
      <c r="S1225" s="22" t="s">
        <v>516</v>
      </c>
      <c r="T1225" s="4" t="s">
        <v>516</v>
      </c>
      <c r="U1225" s="4" t="s">
        <v>516</v>
      </c>
      <c r="V1225" s="4" t="s">
        <v>516</v>
      </c>
      <c r="W1225" s="2">
        <v>10</v>
      </c>
      <c r="X1225" s="2" t="s">
        <v>265</v>
      </c>
      <c r="Y1225" s="6" t="str">
        <f>VLOOKUP(X1225,Spp!A:B,2,FALSE)</f>
        <v>Bodianus diplotaenia</v>
      </c>
      <c r="Z1225" s="7">
        <f t="shared" si="133"/>
        <v>3</v>
      </c>
      <c r="AC1225" s="2">
        <v>1</v>
      </c>
      <c r="AD1225" s="2">
        <v>2</v>
      </c>
      <c r="AU1225" s="2">
        <f>VLOOKUP(Y1225,Spp!B:C,2,FALSE)</f>
        <v>2.01E-2</v>
      </c>
      <c r="AV1225" s="2">
        <f>VLOOKUP(Y1225,Spp!B:D,3,FALSE)</f>
        <v>2.9992000000000001</v>
      </c>
      <c r="AW1225" s="2">
        <f t="shared" si="134"/>
        <v>254.13268649609029</v>
      </c>
      <c r="AX1225" s="2">
        <f t="shared" si="135"/>
        <v>5.0826537299218053</v>
      </c>
      <c r="AY1225" s="2">
        <f t="shared" si="136"/>
        <v>50.826537299218053</v>
      </c>
      <c r="AZ1225" s="2">
        <f t="shared" si="137"/>
        <v>5.0826537299218051E-2</v>
      </c>
      <c r="BA1225" s="2">
        <f t="shared" si="138"/>
        <v>0.3</v>
      </c>
      <c r="BB1225" s="2">
        <f t="shared" si="132"/>
        <v>0.06</v>
      </c>
      <c r="BC1225" s="2">
        <f>VLOOKUP(Y1225,Spp!B:H,7,FALSE)</f>
        <v>3.4</v>
      </c>
      <c r="BD1225" s="5" t="str">
        <f>VLOOKUP(Y1225,GFQuimbayo!B:C,2,FALSE)</f>
        <v>IN</v>
      </c>
      <c r="BE1225" s="5" t="str">
        <f>VLOOKUP(BD1225,GFQuimbayo!E:F,2,FALSE)</f>
        <v>Invertebrivores</v>
      </c>
      <c r="BF1225" s="2" t="str">
        <f>VLOOKUP(Y1225,Spp!B:L,11,FALSE)</f>
        <v>LC</v>
      </c>
    </row>
    <row r="1226" spans="1:58">
      <c r="A1226" s="2" t="s">
        <v>242</v>
      </c>
      <c r="B1226" s="2" t="s">
        <v>41</v>
      </c>
      <c r="C1226" s="2" t="s">
        <v>507</v>
      </c>
      <c r="D1226" s="2" t="s">
        <v>507</v>
      </c>
      <c r="E1226" s="2" t="s">
        <v>1500</v>
      </c>
      <c r="F1226" s="2" t="s">
        <v>246</v>
      </c>
      <c r="H1226" s="22">
        <v>1</v>
      </c>
      <c r="I1226" s="9">
        <v>3</v>
      </c>
      <c r="K1226" s="2">
        <v>50</v>
      </c>
      <c r="L1226" s="11">
        <v>42584</v>
      </c>
      <c r="M1226" s="2">
        <v>2016</v>
      </c>
      <c r="N1226" s="2" t="s">
        <v>517</v>
      </c>
      <c r="O1226" s="2" t="s">
        <v>136</v>
      </c>
      <c r="P1226" s="11">
        <v>42650</v>
      </c>
      <c r="Q1226" s="9">
        <v>20</v>
      </c>
      <c r="S1226" s="22" t="s">
        <v>516</v>
      </c>
      <c r="T1226" s="4" t="s">
        <v>516</v>
      </c>
      <c r="U1226" s="4" t="s">
        <v>516</v>
      </c>
      <c r="V1226" s="4" t="s">
        <v>516</v>
      </c>
      <c r="W1226" s="2">
        <v>10</v>
      </c>
      <c r="X1226" s="2" t="s">
        <v>80</v>
      </c>
      <c r="Y1226" s="6" t="str">
        <f>VLOOKUP(X1226,Spp!A:B,2,FALSE)</f>
        <v>Sufflamen verres</v>
      </c>
      <c r="Z1226" s="7">
        <f t="shared" si="133"/>
        <v>1</v>
      </c>
      <c r="AB1226" s="2">
        <v>1</v>
      </c>
      <c r="AU1226" s="2">
        <f>VLOOKUP(Y1226,Spp!B:C,2,FALSE)</f>
        <v>2.4899999999999999E-2</v>
      </c>
      <c r="AV1226" s="2">
        <f>VLOOKUP(Y1226,Spp!B:D,3,FALSE)</f>
        <v>3.0129999999999999</v>
      </c>
      <c r="AW1226" s="2">
        <f t="shared" si="134"/>
        <v>10.783479913296377</v>
      </c>
      <c r="AX1226" s="2">
        <f t="shared" si="135"/>
        <v>0.21566959826592755</v>
      </c>
      <c r="AY1226" s="2">
        <f t="shared" si="136"/>
        <v>2.1566959826592753</v>
      </c>
      <c r="AZ1226" s="2">
        <f t="shared" si="137"/>
        <v>2.1566959826592753E-3</v>
      </c>
      <c r="BA1226" s="2">
        <f t="shared" si="138"/>
        <v>0.1</v>
      </c>
      <c r="BB1226" s="2">
        <f t="shared" si="132"/>
        <v>0.02</v>
      </c>
      <c r="BC1226" s="2">
        <f>VLOOKUP(Y1226,Spp!B:H,7,FALSE)</f>
        <v>3.3</v>
      </c>
      <c r="BD1226" s="5" t="str">
        <f>VLOOKUP(Y1226,GFQuimbayo!B:C,2,FALSE)</f>
        <v>IN</v>
      </c>
      <c r="BE1226" s="5" t="str">
        <f>VLOOKUP(BD1226,GFQuimbayo!E:F,2,FALSE)</f>
        <v>Invertebrivores</v>
      </c>
      <c r="BF1226" s="2" t="str">
        <f>VLOOKUP(Y1226,Spp!B:L,11,FALSE)</f>
        <v>LC</v>
      </c>
    </row>
    <row r="1227" spans="1:58">
      <c r="A1227" s="2" t="s">
        <v>242</v>
      </c>
      <c r="B1227" s="2" t="s">
        <v>41</v>
      </c>
      <c r="C1227" s="2" t="s">
        <v>507</v>
      </c>
      <c r="D1227" s="2" t="s">
        <v>507</v>
      </c>
      <c r="E1227" s="2" t="s">
        <v>1500</v>
      </c>
      <c r="F1227" s="2" t="s">
        <v>246</v>
      </c>
      <c r="H1227" s="22">
        <v>1</v>
      </c>
      <c r="I1227" s="9">
        <v>3</v>
      </c>
      <c r="K1227" s="2">
        <v>50</v>
      </c>
      <c r="L1227" s="11">
        <v>42584</v>
      </c>
      <c r="M1227" s="2">
        <v>2016</v>
      </c>
      <c r="N1227" s="2" t="s">
        <v>517</v>
      </c>
      <c r="O1227" s="2" t="s">
        <v>136</v>
      </c>
      <c r="P1227" s="11">
        <v>42650</v>
      </c>
      <c r="Q1227" s="9">
        <v>20</v>
      </c>
      <c r="S1227" s="22" t="s">
        <v>516</v>
      </c>
      <c r="T1227" s="4" t="s">
        <v>516</v>
      </c>
      <c r="U1227" s="4" t="s">
        <v>516</v>
      </c>
      <c r="V1227" s="4" t="s">
        <v>516</v>
      </c>
      <c r="W1227" s="2">
        <v>10</v>
      </c>
      <c r="X1227" s="2" t="s">
        <v>78</v>
      </c>
      <c r="Y1227" s="6" t="str">
        <f>VLOOKUP(X1227,Spp!A:B,2,FALSE)</f>
        <v>Halichoeres chierchiae</v>
      </c>
      <c r="Z1227" s="7">
        <f t="shared" si="133"/>
        <v>1</v>
      </c>
      <c r="AB1227" s="2">
        <v>1</v>
      </c>
      <c r="AU1227" s="2">
        <f>VLOOKUP(Y1227,Spp!B:C,2,FALSE)</f>
        <v>1.26E-2</v>
      </c>
      <c r="AV1227" s="2">
        <f>VLOOKUP(Y1227,Spp!B:D,3,FALSE)</f>
        <v>3.0672999999999999</v>
      </c>
      <c r="AW1227" s="2">
        <f t="shared" si="134"/>
        <v>6.0875978967715536</v>
      </c>
      <c r="AX1227" s="2">
        <f t="shared" si="135"/>
        <v>0.12175195793543107</v>
      </c>
      <c r="AY1227" s="2">
        <f t="shared" si="136"/>
        <v>1.2175195793543108</v>
      </c>
      <c r="AZ1227" s="2">
        <f t="shared" si="137"/>
        <v>1.2175195793543109E-3</v>
      </c>
      <c r="BA1227" s="2">
        <f t="shared" si="138"/>
        <v>0.1</v>
      </c>
      <c r="BB1227" s="2">
        <f t="shared" si="132"/>
        <v>0.02</v>
      </c>
      <c r="BC1227" s="2">
        <f>VLOOKUP(Y1227,Spp!B:H,7,FALSE)</f>
        <v>3.5</v>
      </c>
      <c r="BD1227" s="5" t="str">
        <f>VLOOKUP(Y1227,GFQuimbayo!B:C,2,FALSE)</f>
        <v>IN</v>
      </c>
      <c r="BE1227" s="5" t="str">
        <f>VLOOKUP(BD1227,GFQuimbayo!E:F,2,FALSE)</f>
        <v>Invertebrivores</v>
      </c>
      <c r="BF1227" s="2" t="str">
        <f>VLOOKUP(Y1227,Spp!B:L,11,FALSE)</f>
        <v>LC</v>
      </c>
    </row>
    <row r="1228" spans="1:58">
      <c r="A1228" s="2" t="s">
        <v>242</v>
      </c>
      <c r="B1228" s="2" t="s">
        <v>41</v>
      </c>
      <c r="C1228" s="2" t="s">
        <v>507</v>
      </c>
      <c r="D1228" s="2" t="s">
        <v>507</v>
      </c>
      <c r="E1228" s="2" t="s">
        <v>1500</v>
      </c>
      <c r="F1228" s="2" t="s">
        <v>246</v>
      </c>
      <c r="H1228" s="22">
        <v>1</v>
      </c>
      <c r="I1228" s="9">
        <v>3</v>
      </c>
      <c r="K1228" s="2">
        <v>50</v>
      </c>
      <c r="L1228" s="11">
        <v>42584</v>
      </c>
      <c r="M1228" s="2">
        <v>2016</v>
      </c>
      <c r="N1228" s="2" t="s">
        <v>517</v>
      </c>
      <c r="O1228" s="2" t="s">
        <v>136</v>
      </c>
      <c r="P1228" s="11">
        <v>42650</v>
      </c>
      <c r="Q1228" s="9">
        <v>20</v>
      </c>
      <c r="S1228" s="22" t="s">
        <v>516</v>
      </c>
      <c r="T1228" s="4" t="s">
        <v>516</v>
      </c>
      <c r="U1228" s="4" t="s">
        <v>516</v>
      </c>
      <c r="V1228" s="4" t="s">
        <v>516</v>
      </c>
      <c r="W1228" s="2">
        <v>10</v>
      </c>
      <c r="X1228" s="2" t="s">
        <v>308</v>
      </c>
      <c r="Y1228" s="6" t="str">
        <f>VLOOKUP(X1228,Spp!A:B,2,FALSE)</f>
        <v>Paranthias colonus</v>
      </c>
      <c r="Z1228" s="7">
        <f t="shared" si="133"/>
        <v>4</v>
      </c>
      <c r="AB1228" s="2">
        <v>4</v>
      </c>
      <c r="AU1228" s="2">
        <f>VLOOKUP(Y1228,Spp!B:C,2,FALSE)</f>
        <v>1.485E-2</v>
      </c>
      <c r="AV1228" s="2">
        <f>VLOOKUP(Y1228,Spp!B:D,3,FALSE)</f>
        <v>2.8633299999999999</v>
      </c>
      <c r="AW1228" s="2">
        <f t="shared" si="134"/>
        <v>19.02723194315956</v>
      </c>
      <c r="AX1228" s="2">
        <f t="shared" si="135"/>
        <v>0.38054463886319118</v>
      </c>
      <c r="AY1228" s="2">
        <f t="shared" si="136"/>
        <v>3.8054463886319119</v>
      </c>
      <c r="AZ1228" s="2">
        <f t="shared" si="137"/>
        <v>3.8054463886319119E-3</v>
      </c>
      <c r="BA1228" s="2">
        <f t="shared" si="138"/>
        <v>0.4</v>
      </c>
      <c r="BB1228" s="2">
        <f t="shared" si="132"/>
        <v>0.08</v>
      </c>
      <c r="BC1228" s="2">
        <f>VLOOKUP(Y1228,Spp!B:H,7,FALSE)</f>
        <v>3.8</v>
      </c>
      <c r="BD1228" s="5" t="str">
        <f>VLOOKUP(Y1228,GFQuimbayo!B:C,2,FALSE)</f>
        <v>PK</v>
      </c>
      <c r="BE1228" s="5" t="str">
        <f>VLOOKUP(BD1228,GFQuimbayo!E:F,2,FALSE)</f>
        <v>Planktivores</v>
      </c>
      <c r="BF1228" s="2" t="str">
        <f>VLOOKUP(Y1228,Spp!B:L,11,FALSE)</f>
        <v>LC</v>
      </c>
    </row>
    <row r="1229" spans="1:58">
      <c r="A1229" s="2" t="s">
        <v>242</v>
      </c>
      <c r="B1229" s="2" t="s">
        <v>41</v>
      </c>
      <c r="C1229" s="2" t="s">
        <v>507</v>
      </c>
      <c r="D1229" s="2" t="s">
        <v>507</v>
      </c>
      <c r="E1229" s="2" t="s">
        <v>1500</v>
      </c>
      <c r="F1229" s="2" t="s">
        <v>246</v>
      </c>
      <c r="H1229" s="22">
        <v>1</v>
      </c>
      <c r="I1229" s="9">
        <v>3</v>
      </c>
      <c r="K1229" s="2">
        <v>50</v>
      </c>
      <c r="L1229" s="11">
        <v>42584</v>
      </c>
      <c r="M1229" s="2">
        <v>2016</v>
      </c>
      <c r="N1229" s="2" t="s">
        <v>517</v>
      </c>
      <c r="O1229" s="2" t="s">
        <v>136</v>
      </c>
      <c r="P1229" s="11">
        <v>42650</v>
      </c>
      <c r="Q1229" s="9">
        <v>20</v>
      </c>
      <c r="S1229" s="22" t="s">
        <v>516</v>
      </c>
      <c r="T1229" s="4" t="s">
        <v>516</v>
      </c>
      <c r="U1229" s="4" t="s">
        <v>516</v>
      </c>
      <c r="V1229" s="4" t="s">
        <v>516</v>
      </c>
      <c r="W1229" s="2">
        <v>10</v>
      </c>
      <c r="X1229" s="2" t="s">
        <v>89</v>
      </c>
      <c r="Y1229" s="6" t="str">
        <f>VLOOKUP(X1229,Spp!A:B,2,FALSE)</f>
        <v>Lutjanus argentiventris</v>
      </c>
      <c r="Z1229" s="7">
        <f t="shared" si="133"/>
        <v>1</v>
      </c>
      <c r="AD1229" s="2">
        <v>1</v>
      </c>
      <c r="AU1229" s="2">
        <f>VLOOKUP(Y1229,Spp!B:C,2,FALSE)</f>
        <v>1.7299999999999999E-2</v>
      </c>
      <c r="AV1229" s="2">
        <f>VLOOKUP(Y1229,Spp!B:D,3,FALSE)</f>
        <v>3</v>
      </c>
      <c r="AW1229" s="2">
        <f t="shared" si="134"/>
        <v>92.717187499999994</v>
      </c>
      <c r="AX1229" s="2">
        <f t="shared" si="135"/>
        <v>1.85434375</v>
      </c>
      <c r="AY1229" s="2">
        <f t="shared" si="136"/>
        <v>18.5434375</v>
      </c>
      <c r="AZ1229" s="2">
        <f t="shared" si="137"/>
        <v>1.8543437499999999E-2</v>
      </c>
      <c r="BA1229" s="2">
        <f t="shared" si="138"/>
        <v>0.1</v>
      </c>
      <c r="BB1229" s="2">
        <f t="shared" si="132"/>
        <v>0.02</v>
      </c>
      <c r="BC1229" s="2">
        <f>VLOOKUP(Y1229,Spp!B:H,7,FALSE)</f>
        <v>4</v>
      </c>
      <c r="BD1229" s="5" t="str">
        <f>VLOOKUP(Y1229,GFQuimbayo!B:C,2,FALSE)</f>
        <v>PS</v>
      </c>
      <c r="BE1229" s="5" t="str">
        <f>VLOOKUP(BD1229,GFQuimbayo!E:F,2,FALSE)</f>
        <v>Piscivores</v>
      </c>
      <c r="BF1229" s="2" t="str">
        <f>VLOOKUP(Y1229,Spp!B:L,11,FALSE)</f>
        <v>LC</v>
      </c>
    </row>
    <row r="1230" spans="1:58">
      <c r="A1230" s="2" t="s">
        <v>242</v>
      </c>
      <c r="B1230" s="2" t="s">
        <v>41</v>
      </c>
      <c r="C1230" s="2" t="s">
        <v>507</v>
      </c>
      <c r="D1230" s="2" t="s">
        <v>507</v>
      </c>
      <c r="E1230" s="2" t="s">
        <v>1500</v>
      </c>
      <c r="F1230" s="2" t="s">
        <v>246</v>
      </c>
      <c r="H1230" s="22">
        <v>1</v>
      </c>
      <c r="I1230" s="9">
        <v>3</v>
      </c>
      <c r="K1230" s="2">
        <v>50</v>
      </c>
      <c r="L1230" s="11">
        <v>42584</v>
      </c>
      <c r="M1230" s="2">
        <v>2016</v>
      </c>
      <c r="N1230" s="2" t="s">
        <v>517</v>
      </c>
      <c r="O1230" s="2" t="s">
        <v>136</v>
      </c>
      <c r="P1230" s="11">
        <v>42650</v>
      </c>
      <c r="Q1230" s="9">
        <v>20</v>
      </c>
      <c r="S1230" s="22" t="s">
        <v>516</v>
      </c>
      <c r="T1230" s="4" t="s">
        <v>516</v>
      </c>
      <c r="U1230" s="4" t="s">
        <v>516</v>
      </c>
      <c r="V1230" s="4" t="s">
        <v>516</v>
      </c>
      <c r="W1230" s="2">
        <v>10</v>
      </c>
      <c r="X1230" s="2" t="s">
        <v>297</v>
      </c>
      <c r="Y1230" s="6" t="str">
        <f>VLOOKUP(X1230,Spp!A:B,2,FALSE)</f>
        <v>Elacatinus punticulatus</v>
      </c>
      <c r="Z1230" s="7">
        <f t="shared" si="133"/>
        <v>2</v>
      </c>
      <c r="AD1230" s="2">
        <v>2</v>
      </c>
      <c r="AU1230" s="2">
        <f>VLOOKUP(Y1230,Spp!B:C,2,FALSE)</f>
        <v>8.0000000000000002E-3</v>
      </c>
      <c r="AV1230" s="2">
        <f>VLOOKUP(Y1230,Spp!B:D,3,FALSE)</f>
        <v>3.137</v>
      </c>
      <c r="AW1230" s="2">
        <f t="shared" si="134"/>
        <v>126.92008123116034</v>
      </c>
      <c r="AX1230" s="2">
        <f t="shared" si="135"/>
        <v>2.5384016246232068</v>
      </c>
      <c r="AY1230" s="2">
        <f t="shared" si="136"/>
        <v>25.384016246232068</v>
      </c>
      <c r="AZ1230" s="2">
        <f t="shared" si="137"/>
        <v>2.5384016246232068E-2</v>
      </c>
      <c r="BA1230" s="2">
        <f t="shared" si="138"/>
        <v>0.2</v>
      </c>
      <c r="BB1230" s="2">
        <f t="shared" si="132"/>
        <v>0.04</v>
      </c>
      <c r="BC1230" s="2">
        <f>VLOOKUP(Y1230,Spp!B:H,7,FALSE)</f>
        <v>3.5</v>
      </c>
      <c r="BD1230" s="5" t="str">
        <f>VLOOKUP(Y1230,GFQuimbayo!B:C,2,FALSE)</f>
        <v>IN</v>
      </c>
      <c r="BE1230" s="5" t="str">
        <f>VLOOKUP(BD1230,GFQuimbayo!E:F,2,FALSE)</f>
        <v>Invertebrivores</v>
      </c>
      <c r="BF1230" s="2" t="str">
        <f>VLOOKUP(Y1230,Spp!B:L,11,FALSE)</f>
        <v>LC</v>
      </c>
    </row>
    <row r="1231" spans="1:58">
      <c r="A1231" s="2" t="s">
        <v>242</v>
      </c>
      <c r="B1231" s="2" t="s">
        <v>41</v>
      </c>
      <c r="C1231" s="2" t="s">
        <v>507</v>
      </c>
      <c r="D1231" s="2" t="s">
        <v>507</v>
      </c>
      <c r="E1231" s="2" t="s">
        <v>1500</v>
      </c>
      <c r="F1231" s="2" t="s">
        <v>246</v>
      </c>
      <c r="H1231" s="22">
        <v>1</v>
      </c>
      <c r="I1231" s="9">
        <v>3</v>
      </c>
      <c r="K1231" s="2">
        <v>50</v>
      </c>
      <c r="L1231" s="11">
        <v>42584</v>
      </c>
      <c r="M1231" s="2">
        <v>2016</v>
      </c>
      <c r="N1231" s="2" t="s">
        <v>517</v>
      </c>
      <c r="O1231" s="2" t="s">
        <v>136</v>
      </c>
      <c r="P1231" s="11">
        <v>42650</v>
      </c>
      <c r="Q1231" s="9">
        <v>20</v>
      </c>
      <c r="S1231" s="22" t="s">
        <v>516</v>
      </c>
      <c r="T1231" s="4" t="s">
        <v>516</v>
      </c>
      <c r="U1231" s="4" t="s">
        <v>516</v>
      </c>
      <c r="V1231" s="4" t="s">
        <v>516</v>
      </c>
      <c r="W1231" s="2">
        <v>10</v>
      </c>
      <c r="X1231" s="2" t="s">
        <v>74</v>
      </c>
      <c r="Y1231" s="6" t="str">
        <f>VLOOKUP(X1231,Spp!A:B,2,FALSE)</f>
        <v>Stegastes flavilatus</v>
      </c>
      <c r="Z1231" s="7">
        <f t="shared" si="133"/>
        <v>4</v>
      </c>
      <c r="AB1231" s="2">
        <v>4</v>
      </c>
      <c r="AU1231" s="2">
        <f>VLOOKUP(Y1231,Spp!B:C,2,FALSE)</f>
        <v>3.49E-2</v>
      </c>
      <c r="AV1231" s="2">
        <f>VLOOKUP(Y1231,Spp!B:D,3,FALSE)</f>
        <v>2.9108999999999998</v>
      </c>
      <c r="AW1231" s="2">
        <f t="shared" si="134"/>
        <v>49.21542614278912</v>
      </c>
      <c r="AX1231" s="2">
        <f t="shared" si="135"/>
        <v>0.98430852285578241</v>
      </c>
      <c r="AY1231" s="2">
        <f t="shared" si="136"/>
        <v>9.8430852285578236</v>
      </c>
      <c r="AZ1231" s="2">
        <f t="shared" si="137"/>
        <v>9.8430852285578234E-3</v>
      </c>
      <c r="BA1231" s="2">
        <f t="shared" si="138"/>
        <v>0.4</v>
      </c>
      <c r="BB1231" s="2">
        <f t="shared" si="132"/>
        <v>0.08</v>
      </c>
      <c r="BC1231" s="2">
        <f>VLOOKUP(Y1231,Spp!B:H,7,FALSE)</f>
        <v>2</v>
      </c>
      <c r="BD1231" s="5" t="str">
        <f>VLOOKUP(Y1231,GFQuimbayo!B:C,2,FALSE)</f>
        <v>HD</v>
      </c>
      <c r="BE1231" s="5" t="str">
        <f>VLOOKUP(BD1231,GFQuimbayo!E:F,2,FALSE)</f>
        <v>Detritivores</v>
      </c>
      <c r="BF1231" s="2" t="str">
        <f>VLOOKUP(Y1231,Spp!B:L,11,FALSE)</f>
        <v>LC</v>
      </c>
    </row>
    <row r="1232" spans="1:58">
      <c r="A1232" s="2" t="s">
        <v>242</v>
      </c>
      <c r="B1232" s="2" t="s">
        <v>41</v>
      </c>
      <c r="C1232" s="2" t="s">
        <v>507</v>
      </c>
      <c r="D1232" s="2" t="s">
        <v>507</v>
      </c>
      <c r="E1232" s="2" t="s">
        <v>1500</v>
      </c>
      <c r="F1232" s="2" t="s">
        <v>246</v>
      </c>
      <c r="H1232" s="22">
        <v>1</v>
      </c>
      <c r="I1232" s="9">
        <v>3</v>
      </c>
      <c r="K1232" s="2">
        <v>50</v>
      </c>
      <c r="L1232" s="11">
        <v>42584</v>
      </c>
      <c r="M1232" s="2">
        <v>2016</v>
      </c>
      <c r="N1232" s="2" t="s">
        <v>517</v>
      </c>
      <c r="O1232" s="2" t="s">
        <v>136</v>
      </c>
      <c r="P1232" s="11">
        <v>42650</v>
      </c>
      <c r="Q1232" s="9">
        <v>20</v>
      </c>
      <c r="S1232" s="22" t="s">
        <v>516</v>
      </c>
      <c r="T1232" s="4" t="s">
        <v>516</v>
      </c>
      <c r="U1232" s="4" t="s">
        <v>516</v>
      </c>
      <c r="V1232" s="4" t="s">
        <v>516</v>
      </c>
      <c r="W1232" s="2">
        <v>10</v>
      </c>
      <c r="X1232" s="2" t="s">
        <v>125</v>
      </c>
      <c r="Y1232" s="6" t="str">
        <f>VLOOKUP(X1232,Spp!A:B,2,FALSE)</f>
        <v>Diodon holocanthus</v>
      </c>
      <c r="Z1232" s="7">
        <f t="shared" si="133"/>
        <v>24</v>
      </c>
      <c r="AB1232" s="2">
        <v>24</v>
      </c>
      <c r="AU1232" s="2">
        <f>VLOOKUP(Y1232,Spp!B:C,2,FALSE)</f>
        <v>2.1899999999999999E-2</v>
      </c>
      <c r="AV1232" s="2">
        <f>VLOOKUP(Y1232,Spp!B:D,3,FALSE)</f>
        <v>3</v>
      </c>
      <c r="AW1232" s="2">
        <f t="shared" si="134"/>
        <v>221.73749999999998</v>
      </c>
      <c r="AX1232" s="2">
        <f t="shared" si="135"/>
        <v>4.4347499999999993</v>
      </c>
      <c r="AY1232" s="2">
        <f t="shared" si="136"/>
        <v>44.347499999999997</v>
      </c>
      <c r="AZ1232" s="2">
        <f t="shared" si="137"/>
        <v>4.4347499999999998E-2</v>
      </c>
      <c r="BA1232" s="2">
        <f t="shared" si="138"/>
        <v>2.4</v>
      </c>
      <c r="BB1232" s="2">
        <f t="shared" si="132"/>
        <v>0.48</v>
      </c>
      <c r="BC1232" s="2">
        <f>VLOOKUP(Y1232,Spp!B:H,7,FALSE)</f>
        <v>3.3</v>
      </c>
      <c r="BD1232" s="5" t="str">
        <f>VLOOKUP(Y1232,GFQuimbayo!B:C,2,FALSE)</f>
        <v>IN</v>
      </c>
      <c r="BE1232" s="5" t="str">
        <f>VLOOKUP(BD1232,GFQuimbayo!E:F,2,FALSE)</f>
        <v>Invertebrivores</v>
      </c>
      <c r="BF1232" s="2" t="str">
        <f>VLOOKUP(Y1232,Spp!B:L,11,FALSE)</f>
        <v>NE</v>
      </c>
    </row>
    <row r="1233" spans="1:58">
      <c r="A1233" s="2" t="s">
        <v>242</v>
      </c>
      <c r="B1233" s="2" t="s">
        <v>41</v>
      </c>
      <c r="C1233" s="2" t="s">
        <v>507</v>
      </c>
      <c r="D1233" s="2" t="s">
        <v>507</v>
      </c>
      <c r="E1233" s="2" t="s">
        <v>1500</v>
      </c>
      <c r="F1233" s="2" t="s">
        <v>246</v>
      </c>
      <c r="H1233" s="22">
        <v>1</v>
      </c>
      <c r="I1233" s="9">
        <v>3</v>
      </c>
      <c r="K1233" s="2">
        <v>50</v>
      </c>
      <c r="L1233" s="11">
        <v>42584</v>
      </c>
      <c r="M1233" s="2">
        <v>2016</v>
      </c>
      <c r="N1233" s="2" t="s">
        <v>517</v>
      </c>
      <c r="O1233" s="2" t="s">
        <v>136</v>
      </c>
      <c r="P1233" s="11">
        <v>42650</v>
      </c>
      <c r="Q1233" s="9">
        <v>20</v>
      </c>
      <c r="S1233" s="22" t="s">
        <v>516</v>
      </c>
      <c r="T1233" s="4" t="s">
        <v>516</v>
      </c>
      <c r="U1233" s="4" t="s">
        <v>516</v>
      </c>
      <c r="V1233" s="4" t="s">
        <v>516</v>
      </c>
      <c r="W1233" s="2">
        <v>10</v>
      </c>
      <c r="X1233" s="2" t="s">
        <v>99</v>
      </c>
      <c r="Y1233" s="6" t="str">
        <f>VLOOKUP(X1233,Spp!A:B,2,FALSE)</f>
        <v>Abudefduf troschelii</v>
      </c>
      <c r="Z1233" s="7">
        <f t="shared" si="133"/>
        <v>17</v>
      </c>
      <c r="AA1233" s="2">
        <v>2</v>
      </c>
      <c r="AB1233" s="2">
        <v>15</v>
      </c>
      <c r="AU1233" s="2">
        <f>VLOOKUP(Y1233,Spp!B:C,2,FALSE)</f>
        <v>1.6E-2</v>
      </c>
      <c r="AV1233" s="2">
        <f>VLOOKUP(Y1233,Spp!B:D,3,FALSE)</f>
        <v>3.0516000000000001</v>
      </c>
      <c r="AW1233" s="2">
        <f t="shared" si="134"/>
        <v>112.86777096826856</v>
      </c>
      <c r="AX1233" s="2">
        <f t="shared" si="135"/>
        <v>2.2573554193653713</v>
      </c>
      <c r="AY1233" s="2">
        <f t="shared" si="136"/>
        <v>22.573554193653713</v>
      </c>
      <c r="AZ1233" s="2">
        <f t="shared" si="137"/>
        <v>2.2573554193653714E-2</v>
      </c>
      <c r="BA1233" s="2">
        <f t="shared" si="138"/>
        <v>1.7</v>
      </c>
      <c r="BB1233" s="2">
        <f t="shared" si="132"/>
        <v>0.34</v>
      </c>
      <c r="BC1233" s="2">
        <f>VLOOKUP(Y1233,Spp!B:H,7,FALSE)</f>
        <v>3</v>
      </c>
      <c r="BD1233" s="5" t="str">
        <f>VLOOKUP(Y1233,GFQuimbayo!B:C,2,FALSE)</f>
        <v>PK</v>
      </c>
      <c r="BE1233" s="5" t="str">
        <f>VLOOKUP(BD1233,GFQuimbayo!E:F,2,FALSE)</f>
        <v>Planktivores</v>
      </c>
      <c r="BF1233" s="2" t="str">
        <f>VLOOKUP(Y1233,Spp!B:L,11,FALSE)</f>
        <v>LC</v>
      </c>
    </row>
    <row r="1234" spans="1:58">
      <c r="A1234" s="2" t="s">
        <v>242</v>
      </c>
      <c r="B1234" s="2" t="s">
        <v>41</v>
      </c>
      <c r="C1234" s="2" t="s">
        <v>507</v>
      </c>
      <c r="D1234" s="2" t="s">
        <v>507</v>
      </c>
      <c r="E1234" s="2" t="s">
        <v>1500</v>
      </c>
      <c r="F1234" s="2" t="s">
        <v>246</v>
      </c>
      <c r="H1234" s="22">
        <v>1</v>
      </c>
      <c r="I1234" s="9">
        <v>3</v>
      </c>
      <c r="K1234" s="2">
        <v>50</v>
      </c>
      <c r="L1234" s="11">
        <v>42584</v>
      </c>
      <c r="M1234" s="2">
        <v>2016</v>
      </c>
      <c r="N1234" s="2" t="s">
        <v>517</v>
      </c>
      <c r="O1234" s="2" t="s">
        <v>136</v>
      </c>
      <c r="P1234" s="11">
        <v>42650</v>
      </c>
      <c r="Q1234" s="9">
        <v>20</v>
      </c>
      <c r="S1234" s="22" t="s">
        <v>516</v>
      </c>
      <c r="T1234" s="4" t="s">
        <v>516</v>
      </c>
      <c r="U1234" s="4" t="s">
        <v>516</v>
      </c>
      <c r="V1234" s="4" t="s">
        <v>516</v>
      </c>
      <c r="W1234" s="2">
        <v>10</v>
      </c>
      <c r="X1234" s="2" t="s">
        <v>380</v>
      </c>
      <c r="Y1234" s="6" t="str">
        <f>VLOOKUP(X1234,Spp!A:B,2,FALSE)</f>
        <v>Dasyatis longa</v>
      </c>
      <c r="Z1234" s="7">
        <f t="shared" si="133"/>
        <v>3</v>
      </c>
      <c r="AH1234" s="2">
        <v>3</v>
      </c>
      <c r="AU1234" s="2">
        <f>VLOOKUP(Y1234,Spp!B:C,2,FALSE)</f>
        <v>7.1000000000000004E-3</v>
      </c>
      <c r="AV1234" s="2">
        <f>VLOOKUP(Y1234,Spp!B:D,3,FALSE)</f>
        <v>3</v>
      </c>
      <c r="AW1234" s="2">
        <f t="shared" si="134"/>
        <v>3543.7875000000004</v>
      </c>
      <c r="AX1234" s="2">
        <f t="shared" si="135"/>
        <v>70.875750000000011</v>
      </c>
      <c r="AY1234" s="2">
        <f t="shared" si="136"/>
        <v>708.75750000000016</v>
      </c>
      <c r="AZ1234" s="2">
        <f t="shared" si="137"/>
        <v>0.70875750000000015</v>
      </c>
      <c r="BA1234" s="2">
        <f t="shared" si="138"/>
        <v>0.3</v>
      </c>
      <c r="BB1234" s="2">
        <f t="shared" si="132"/>
        <v>0.06</v>
      </c>
      <c r="BC1234" s="2">
        <f>VLOOKUP(Y1234,Spp!B:H,7,FALSE)</f>
        <v>3.5</v>
      </c>
      <c r="BD1234" s="5" t="str">
        <f>VLOOKUP(Y1234,GFQuimbayo!B:C,2,FALSE)</f>
        <v>IN</v>
      </c>
      <c r="BE1234" s="5" t="str">
        <f>VLOOKUP(BD1234,GFQuimbayo!E:F,2,FALSE)</f>
        <v>Invertebrivores</v>
      </c>
      <c r="BF1234" s="2" t="str">
        <f>VLOOKUP(Y1234,Spp!B:L,11,FALSE)</f>
        <v>DD</v>
      </c>
    </row>
    <row r="1235" spans="1:58">
      <c r="A1235" s="2" t="s">
        <v>242</v>
      </c>
      <c r="B1235" s="2" t="s">
        <v>41</v>
      </c>
      <c r="C1235" s="2" t="s">
        <v>507</v>
      </c>
      <c r="D1235" s="2" t="s">
        <v>507</v>
      </c>
      <c r="E1235" s="2" t="s">
        <v>1500</v>
      </c>
      <c r="F1235" s="2" t="s">
        <v>246</v>
      </c>
      <c r="H1235" s="22">
        <v>2</v>
      </c>
      <c r="I1235" s="9">
        <v>4</v>
      </c>
      <c r="K1235" s="2">
        <v>50</v>
      </c>
      <c r="L1235" s="11">
        <v>42584</v>
      </c>
      <c r="M1235" s="2">
        <v>2016</v>
      </c>
      <c r="N1235" s="2" t="s">
        <v>517</v>
      </c>
      <c r="O1235" s="2" t="s">
        <v>136</v>
      </c>
      <c r="P1235" s="11">
        <v>42650</v>
      </c>
      <c r="Q1235" s="9">
        <v>10</v>
      </c>
      <c r="S1235" s="22" t="s">
        <v>516</v>
      </c>
      <c r="T1235" s="4" t="s">
        <v>516</v>
      </c>
      <c r="U1235" s="4" t="s">
        <v>516</v>
      </c>
      <c r="V1235" s="4" t="s">
        <v>516</v>
      </c>
      <c r="W1235" s="2">
        <v>10</v>
      </c>
      <c r="X1235" s="2" t="s">
        <v>78</v>
      </c>
      <c r="Y1235" s="6" t="str">
        <f>VLOOKUP(X1235,Spp!A:B,2,FALSE)</f>
        <v>Halichoeres chierchiae</v>
      </c>
      <c r="Z1235" s="7">
        <f t="shared" si="133"/>
        <v>1</v>
      </c>
      <c r="AC1235" s="2">
        <v>1</v>
      </c>
      <c r="AU1235" s="2">
        <f>VLOOKUP(Y1235,Spp!B:C,2,FALSE)</f>
        <v>1.26E-2</v>
      </c>
      <c r="AV1235" s="2">
        <f>VLOOKUP(Y1235,Spp!B:D,3,FALSE)</f>
        <v>3.0672999999999999</v>
      </c>
      <c r="AW1235" s="2">
        <f t="shared" si="134"/>
        <v>29.169073044120523</v>
      </c>
      <c r="AX1235" s="2">
        <f t="shared" si="135"/>
        <v>0.5833814608824105</v>
      </c>
      <c r="AY1235" s="2">
        <f t="shared" si="136"/>
        <v>5.8338146088241052</v>
      </c>
      <c r="AZ1235" s="2">
        <f t="shared" si="137"/>
        <v>5.8338146088241054E-3</v>
      </c>
      <c r="BA1235" s="2">
        <f t="shared" si="138"/>
        <v>0.1</v>
      </c>
      <c r="BB1235" s="2">
        <f t="shared" si="132"/>
        <v>0.02</v>
      </c>
      <c r="BC1235" s="2">
        <f>VLOOKUP(Y1235,Spp!B:H,7,FALSE)</f>
        <v>3.5</v>
      </c>
      <c r="BD1235" s="5" t="str">
        <f>VLOOKUP(Y1235,GFQuimbayo!B:C,2,FALSE)</f>
        <v>IN</v>
      </c>
      <c r="BE1235" s="5" t="str">
        <f>VLOOKUP(BD1235,GFQuimbayo!E:F,2,FALSE)</f>
        <v>Invertebrivores</v>
      </c>
      <c r="BF1235" s="2" t="str">
        <f>VLOOKUP(Y1235,Spp!B:L,11,FALSE)</f>
        <v>LC</v>
      </c>
    </row>
    <row r="1236" spans="1:58">
      <c r="A1236" s="2" t="s">
        <v>242</v>
      </c>
      <c r="B1236" s="2" t="s">
        <v>41</v>
      </c>
      <c r="C1236" s="2" t="s">
        <v>507</v>
      </c>
      <c r="D1236" s="2" t="s">
        <v>507</v>
      </c>
      <c r="E1236" s="2" t="s">
        <v>1500</v>
      </c>
      <c r="F1236" s="2" t="s">
        <v>246</v>
      </c>
      <c r="H1236" s="22">
        <v>2</v>
      </c>
      <c r="I1236" s="9">
        <v>4</v>
      </c>
      <c r="K1236" s="2">
        <v>50</v>
      </c>
      <c r="L1236" s="11">
        <v>42584</v>
      </c>
      <c r="M1236" s="2">
        <v>2016</v>
      </c>
      <c r="N1236" s="2" t="s">
        <v>517</v>
      </c>
      <c r="O1236" s="2" t="s">
        <v>136</v>
      </c>
      <c r="P1236" s="11">
        <v>42650</v>
      </c>
      <c r="Q1236" s="9">
        <v>10</v>
      </c>
      <c r="S1236" s="22" t="s">
        <v>516</v>
      </c>
      <c r="T1236" s="4" t="s">
        <v>516</v>
      </c>
      <c r="U1236" s="4" t="s">
        <v>516</v>
      </c>
      <c r="V1236" s="4" t="s">
        <v>516</v>
      </c>
      <c r="W1236" s="2">
        <v>10</v>
      </c>
      <c r="X1236" s="2" t="s">
        <v>72</v>
      </c>
      <c r="Y1236" s="6" t="str">
        <f>VLOOKUP(X1236,Spp!A:B,2,FALSE)</f>
        <v>Scarus ghobban</v>
      </c>
      <c r="Z1236" s="7">
        <f t="shared" si="133"/>
        <v>16</v>
      </c>
      <c r="AB1236" s="2">
        <v>16</v>
      </c>
      <c r="AU1236" s="2">
        <f>VLOOKUP(Y1236,Spp!B:C,2,FALSE)</f>
        <v>2.3300000000000001E-2</v>
      </c>
      <c r="AV1236" s="2">
        <f>VLOOKUP(Y1236,Spp!B:D,3,FALSE)</f>
        <v>2.919</v>
      </c>
      <c r="AW1236" s="2">
        <f t="shared" si="134"/>
        <v>133.5917784675143</v>
      </c>
      <c r="AX1236" s="2">
        <f t="shared" si="135"/>
        <v>2.6718355693502862</v>
      </c>
      <c r="AY1236" s="2">
        <f t="shared" si="136"/>
        <v>26.718355693502861</v>
      </c>
      <c r="AZ1236" s="2">
        <f t="shared" si="137"/>
        <v>2.6718355693502862E-2</v>
      </c>
      <c r="BA1236" s="2">
        <f t="shared" si="138"/>
        <v>1.6</v>
      </c>
      <c r="BB1236" s="2">
        <f t="shared" si="132"/>
        <v>0.32</v>
      </c>
      <c r="BC1236" s="2">
        <f>VLOOKUP(Y1236,Spp!B:H,7,FALSE)</f>
        <v>2</v>
      </c>
      <c r="BD1236" s="5" t="str">
        <f>VLOOKUP(Y1236,GFQuimbayo!B:C,2,FALSE)</f>
        <v>HM</v>
      </c>
      <c r="BE1236" s="5" t="str">
        <f>VLOOKUP(BD1236,GFQuimbayo!E:F,2,FALSE)</f>
        <v>Macroalgae feeders</v>
      </c>
      <c r="BF1236" s="2" t="str">
        <f>VLOOKUP(Y1236,Spp!B:L,11,FALSE)</f>
        <v>LC</v>
      </c>
    </row>
    <row r="1237" spans="1:58">
      <c r="A1237" s="2" t="s">
        <v>242</v>
      </c>
      <c r="B1237" s="2" t="s">
        <v>41</v>
      </c>
      <c r="C1237" s="2" t="s">
        <v>507</v>
      </c>
      <c r="D1237" s="2" t="s">
        <v>507</v>
      </c>
      <c r="E1237" s="2" t="s">
        <v>1500</v>
      </c>
      <c r="F1237" s="2" t="s">
        <v>246</v>
      </c>
      <c r="H1237" s="22">
        <v>2</v>
      </c>
      <c r="I1237" s="9">
        <v>4</v>
      </c>
      <c r="K1237" s="2">
        <v>50</v>
      </c>
      <c r="L1237" s="11">
        <v>42584</v>
      </c>
      <c r="M1237" s="2">
        <v>2016</v>
      </c>
      <c r="N1237" s="2" t="s">
        <v>517</v>
      </c>
      <c r="O1237" s="2" t="s">
        <v>136</v>
      </c>
      <c r="P1237" s="11">
        <v>42650</v>
      </c>
      <c r="Q1237" s="9">
        <v>10</v>
      </c>
      <c r="S1237" s="22" t="s">
        <v>516</v>
      </c>
      <c r="T1237" s="4" t="s">
        <v>516</v>
      </c>
      <c r="U1237" s="4" t="s">
        <v>516</v>
      </c>
      <c r="V1237" s="4" t="s">
        <v>516</v>
      </c>
      <c r="W1237" s="2">
        <v>10</v>
      </c>
      <c r="X1237" s="2" t="s">
        <v>64</v>
      </c>
      <c r="Y1237" s="6" t="str">
        <f>VLOOKUP(X1237,Spp!A:B,2,FALSE)</f>
        <v>Johnrandallia nigrirostris</v>
      </c>
      <c r="Z1237" s="7">
        <f t="shared" si="133"/>
        <v>5</v>
      </c>
      <c r="AB1237" s="2">
        <v>5</v>
      </c>
      <c r="AU1237" s="2">
        <f>VLOOKUP(Y1237,Spp!B:C,2,FALSE)</f>
        <v>2.5600000000000001E-2</v>
      </c>
      <c r="AV1237" s="2">
        <f>VLOOKUP(Y1237,Spp!B:D,3,FALSE)</f>
        <v>3.0005999999999999</v>
      </c>
      <c r="AW1237" s="2">
        <f t="shared" si="134"/>
        <v>54.065322335360875</v>
      </c>
      <c r="AX1237" s="2">
        <f t="shared" si="135"/>
        <v>1.0813064467072175</v>
      </c>
      <c r="AY1237" s="2">
        <f t="shared" si="136"/>
        <v>10.813064467072175</v>
      </c>
      <c r="AZ1237" s="2">
        <f t="shared" si="137"/>
        <v>1.0813064467072175E-2</v>
      </c>
      <c r="BA1237" s="2">
        <f t="shared" si="138"/>
        <v>0.5</v>
      </c>
      <c r="BB1237" s="2">
        <f t="shared" si="132"/>
        <v>0.1</v>
      </c>
      <c r="BC1237" s="2">
        <f>VLOOKUP(Y1237,Spp!B:H,7,FALSE)</f>
        <v>3</v>
      </c>
      <c r="BD1237" s="5" t="str">
        <f>VLOOKUP(Y1237,GFQuimbayo!B:C,2,FALSE)</f>
        <v>IN</v>
      </c>
      <c r="BE1237" s="5" t="str">
        <f>VLOOKUP(BD1237,GFQuimbayo!E:F,2,FALSE)</f>
        <v>Invertebrivores</v>
      </c>
      <c r="BF1237" s="2" t="str">
        <f>VLOOKUP(Y1237,Spp!B:L,11,FALSE)</f>
        <v>LC</v>
      </c>
    </row>
    <row r="1238" spans="1:58">
      <c r="A1238" s="2" t="s">
        <v>242</v>
      </c>
      <c r="B1238" s="2" t="s">
        <v>41</v>
      </c>
      <c r="C1238" s="2" t="s">
        <v>507</v>
      </c>
      <c r="D1238" s="2" t="s">
        <v>507</v>
      </c>
      <c r="E1238" s="2" t="s">
        <v>1500</v>
      </c>
      <c r="F1238" s="2" t="s">
        <v>246</v>
      </c>
      <c r="H1238" s="22">
        <v>2</v>
      </c>
      <c r="I1238" s="9">
        <v>4</v>
      </c>
      <c r="K1238" s="2">
        <v>50</v>
      </c>
      <c r="L1238" s="11">
        <v>42584</v>
      </c>
      <c r="M1238" s="2">
        <v>2016</v>
      </c>
      <c r="N1238" s="2" t="s">
        <v>517</v>
      </c>
      <c r="O1238" s="2" t="s">
        <v>136</v>
      </c>
      <c r="P1238" s="11">
        <v>42650</v>
      </c>
      <c r="Q1238" s="9">
        <v>10</v>
      </c>
      <c r="S1238" s="22" t="s">
        <v>516</v>
      </c>
      <c r="T1238" s="4" t="s">
        <v>516</v>
      </c>
      <c r="U1238" s="4" t="s">
        <v>516</v>
      </c>
      <c r="V1238" s="4" t="s">
        <v>516</v>
      </c>
      <c r="W1238" s="2">
        <v>10</v>
      </c>
      <c r="X1238" s="2" t="s">
        <v>66</v>
      </c>
      <c r="Y1238" s="6" t="str">
        <f>VLOOKUP(X1238,Spp!A:B,2,FALSE)</f>
        <v>Kyphosus elegans</v>
      </c>
      <c r="Z1238" s="7">
        <f t="shared" si="133"/>
        <v>1</v>
      </c>
      <c r="AC1238" s="2">
        <v>1</v>
      </c>
      <c r="AU1238" s="2">
        <f>VLOOKUP(Y1238,Spp!B:C,2,FALSE)</f>
        <v>2.18E-2</v>
      </c>
      <c r="AV1238" s="2">
        <f>VLOOKUP(Y1238,Spp!B:D,3,FALSE)</f>
        <v>3.0053000000000001</v>
      </c>
      <c r="AW1238" s="2">
        <f t="shared" si="134"/>
        <v>43.151923153050717</v>
      </c>
      <c r="AX1238" s="2">
        <f t="shared" si="135"/>
        <v>0.86303846306101439</v>
      </c>
      <c r="AY1238" s="2">
        <f t="shared" si="136"/>
        <v>8.6303846306101448</v>
      </c>
      <c r="AZ1238" s="2">
        <f t="shared" si="137"/>
        <v>8.6303846306101453E-3</v>
      </c>
      <c r="BA1238" s="2">
        <f t="shared" si="138"/>
        <v>0.1</v>
      </c>
      <c r="BB1238" s="2">
        <f t="shared" si="132"/>
        <v>0.02</v>
      </c>
      <c r="BC1238" s="2">
        <f>VLOOKUP(Y1238,Spp!B:H,7,FALSE)</f>
        <v>2.9</v>
      </c>
      <c r="BD1238" s="5" t="str">
        <f>VLOOKUP(Y1238,GFQuimbayo!B:C,2,FALSE)</f>
        <v>HM</v>
      </c>
      <c r="BE1238" s="5" t="str">
        <f>VLOOKUP(BD1238,GFQuimbayo!E:F,2,FALSE)</f>
        <v>Macroalgae feeders</v>
      </c>
      <c r="BF1238" s="2" t="str">
        <f>VLOOKUP(Y1238,Spp!B:L,11,FALSE)</f>
        <v>LC</v>
      </c>
    </row>
    <row r="1239" spans="1:58">
      <c r="A1239" s="2" t="s">
        <v>242</v>
      </c>
      <c r="B1239" s="2" t="s">
        <v>41</v>
      </c>
      <c r="C1239" s="2" t="s">
        <v>507</v>
      </c>
      <c r="D1239" s="2" t="s">
        <v>507</v>
      </c>
      <c r="E1239" s="2" t="s">
        <v>1500</v>
      </c>
      <c r="F1239" s="2" t="s">
        <v>246</v>
      </c>
      <c r="H1239" s="22">
        <v>2</v>
      </c>
      <c r="I1239" s="9">
        <v>4</v>
      </c>
      <c r="K1239" s="2">
        <v>50</v>
      </c>
      <c r="L1239" s="11">
        <v>42584</v>
      </c>
      <c r="M1239" s="2">
        <v>2016</v>
      </c>
      <c r="N1239" s="2" t="s">
        <v>517</v>
      </c>
      <c r="O1239" s="2" t="s">
        <v>136</v>
      </c>
      <c r="P1239" s="11">
        <v>42650</v>
      </c>
      <c r="Q1239" s="9">
        <v>10</v>
      </c>
      <c r="S1239" s="22" t="s">
        <v>516</v>
      </c>
      <c r="T1239" s="4" t="s">
        <v>516</v>
      </c>
      <c r="U1239" s="4" t="s">
        <v>516</v>
      </c>
      <c r="V1239" s="4" t="s">
        <v>516</v>
      </c>
      <c r="W1239" s="2">
        <v>10</v>
      </c>
      <c r="X1239" s="2" t="s">
        <v>74</v>
      </c>
      <c r="Y1239" s="6" t="str">
        <f>VLOOKUP(X1239,Spp!A:B,2,FALSE)</f>
        <v>Stegastes flavilatus</v>
      </c>
      <c r="Z1239" s="7">
        <f t="shared" si="133"/>
        <v>2</v>
      </c>
      <c r="AB1239" s="2">
        <v>2</v>
      </c>
      <c r="AU1239" s="2">
        <f>VLOOKUP(Y1239,Spp!B:C,2,FALSE)</f>
        <v>3.49E-2</v>
      </c>
      <c r="AV1239" s="2">
        <f>VLOOKUP(Y1239,Spp!B:D,3,FALSE)</f>
        <v>2.9108999999999998</v>
      </c>
      <c r="AW1239" s="2">
        <f t="shared" si="134"/>
        <v>24.60771307139456</v>
      </c>
      <c r="AX1239" s="2">
        <f t="shared" si="135"/>
        <v>0.4921542614278912</v>
      </c>
      <c r="AY1239" s="2">
        <f t="shared" si="136"/>
        <v>4.9215426142789118</v>
      </c>
      <c r="AZ1239" s="2">
        <f t="shared" si="137"/>
        <v>4.9215426142789117E-3</v>
      </c>
      <c r="BA1239" s="2">
        <f t="shared" si="138"/>
        <v>0.2</v>
      </c>
      <c r="BB1239" s="2">
        <f t="shared" si="132"/>
        <v>0.04</v>
      </c>
      <c r="BC1239" s="2">
        <f>VLOOKUP(Y1239,Spp!B:H,7,FALSE)</f>
        <v>2</v>
      </c>
      <c r="BD1239" s="5" t="str">
        <f>VLOOKUP(Y1239,GFQuimbayo!B:C,2,FALSE)</f>
        <v>HD</v>
      </c>
      <c r="BE1239" s="5" t="str">
        <f>VLOOKUP(BD1239,GFQuimbayo!E:F,2,FALSE)</f>
        <v>Detritivores</v>
      </c>
      <c r="BF1239" s="2" t="str">
        <f>VLOOKUP(Y1239,Spp!B:L,11,FALSE)</f>
        <v>LC</v>
      </c>
    </row>
    <row r="1240" spans="1:58">
      <c r="A1240" s="2" t="s">
        <v>242</v>
      </c>
      <c r="B1240" s="2" t="s">
        <v>41</v>
      </c>
      <c r="C1240" s="2" t="s">
        <v>507</v>
      </c>
      <c r="D1240" s="2" t="s">
        <v>507</v>
      </c>
      <c r="E1240" s="2" t="s">
        <v>1500</v>
      </c>
      <c r="F1240" s="2" t="s">
        <v>246</v>
      </c>
      <c r="H1240" s="22">
        <v>2</v>
      </c>
      <c r="I1240" s="9">
        <v>4</v>
      </c>
      <c r="K1240" s="2">
        <v>50</v>
      </c>
      <c r="L1240" s="11">
        <v>42584</v>
      </c>
      <c r="M1240" s="2">
        <v>2016</v>
      </c>
      <c r="N1240" s="2" t="s">
        <v>517</v>
      </c>
      <c r="O1240" s="2" t="s">
        <v>136</v>
      </c>
      <c r="P1240" s="11">
        <v>42650</v>
      </c>
      <c r="Q1240" s="9">
        <v>10</v>
      </c>
      <c r="S1240" s="22" t="s">
        <v>516</v>
      </c>
      <c r="T1240" s="4" t="s">
        <v>516</v>
      </c>
      <c r="U1240" s="4" t="s">
        <v>516</v>
      </c>
      <c r="V1240" s="4" t="s">
        <v>516</v>
      </c>
      <c r="W1240" s="2">
        <v>10</v>
      </c>
      <c r="X1240" s="2" t="s">
        <v>107</v>
      </c>
      <c r="Y1240" s="6" t="str">
        <f>VLOOKUP(X1240,Spp!A:B,2,FALSE)</f>
        <v>Thalassoma lucasanum</v>
      </c>
      <c r="Z1240" s="7">
        <f t="shared" si="133"/>
        <v>6</v>
      </c>
      <c r="AA1240" s="2">
        <v>4</v>
      </c>
      <c r="AB1240" s="2">
        <v>2</v>
      </c>
      <c r="AU1240" s="2">
        <f>VLOOKUP(Y1240,Spp!B:C,2,FALSE)</f>
        <v>1.261E-2</v>
      </c>
      <c r="AV1240" s="2">
        <f>VLOOKUP(Y1240,Spp!B:D,3,FALSE)</f>
        <v>2.8782999999999999</v>
      </c>
      <c r="AW1240" s="2">
        <f t="shared" si="134"/>
        <v>9.0309144234970056</v>
      </c>
      <c r="AX1240" s="2">
        <f t="shared" si="135"/>
        <v>0.1806182884699401</v>
      </c>
      <c r="AY1240" s="2">
        <f t="shared" si="136"/>
        <v>1.806182884699401</v>
      </c>
      <c r="AZ1240" s="2">
        <f t="shared" si="137"/>
        <v>1.8061828846994011E-3</v>
      </c>
      <c r="BA1240" s="2">
        <f t="shared" si="138"/>
        <v>0.6</v>
      </c>
      <c r="BB1240" s="2">
        <f t="shared" si="132"/>
        <v>0.12</v>
      </c>
      <c r="BC1240" s="2">
        <f>VLOOKUP(Y1240,Spp!B:H,7,FALSE)</f>
        <v>3.5</v>
      </c>
      <c r="BD1240" s="5" t="str">
        <f>VLOOKUP(Y1240,GFQuimbayo!B:C,2,FALSE)</f>
        <v>IN</v>
      </c>
      <c r="BE1240" s="5" t="str">
        <f>VLOOKUP(BD1240,GFQuimbayo!E:F,2,FALSE)</f>
        <v>Invertebrivores</v>
      </c>
      <c r="BF1240" s="2" t="str">
        <f>VLOOKUP(Y1240,Spp!B:L,11,FALSE)</f>
        <v>LC</v>
      </c>
    </row>
    <row r="1241" spans="1:58">
      <c r="A1241" s="2" t="s">
        <v>242</v>
      </c>
      <c r="B1241" s="2" t="s">
        <v>41</v>
      </c>
      <c r="C1241" s="2" t="s">
        <v>507</v>
      </c>
      <c r="D1241" s="2" t="s">
        <v>507</v>
      </c>
      <c r="E1241" s="2" t="s">
        <v>1500</v>
      </c>
      <c r="F1241" s="2" t="s">
        <v>246</v>
      </c>
      <c r="H1241" s="22">
        <v>2</v>
      </c>
      <c r="I1241" s="9">
        <v>4</v>
      </c>
      <c r="K1241" s="2">
        <v>50</v>
      </c>
      <c r="L1241" s="11">
        <v>42584</v>
      </c>
      <c r="M1241" s="2">
        <v>2016</v>
      </c>
      <c r="N1241" s="2" t="s">
        <v>517</v>
      </c>
      <c r="O1241" s="2" t="s">
        <v>136</v>
      </c>
      <c r="P1241" s="11">
        <v>42650</v>
      </c>
      <c r="Q1241" s="9">
        <v>10</v>
      </c>
      <c r="S1241" s="22" t="s">
        <v>516</v>
      </c>
      <c r="T1241" s="4" t="s">
        <v>516</v>
      </c>
      <c r="U1241" s="4" t="s">
        <v>516</v>
      </c>
      <c r="V1241" s="4" t="s">
        <v>516</v>
      </c>
      <c r="W1241" s="2">
        <v>10</v>
      </c>
      <c r="X1241" s="2" t="s">
        <v>99</v>
      </c>
      <c r="Y1241" s="6" t="str">
        <f>VLOOKUP(X1241,Spp!A:B,2,FALSE)</f>
        <v>Abudefduf troschelii</v>
      </c>
      <c r="Z1241" s="7">
        <f t="shared" si="133"/>
        <v>17</v>
      </c>
      <c r="AB1241" s="2">
        <v>17</v>
      </c>
      <c r="AU1241" s="2">
        <f>VLOOKUP(Y1241,Spp!B:C,2,FALSE)</f>
        <v>1.6E-2</v>
      </c>
      <c r="AV1241" s="2">
        <f>VLOOKUP(Y1241,Spp!B:D,3,FALSE)</f>
        <v>3.0516000000000001</v>
      </c>
      <c r="AW1241" s="2">
        <f t="shared" si="134"/>
        <v>127.3227046094062</v>
      </c>
      <c r="AX1241" s="2">
        <f t="shared" si="135"/>
        <v>2.546454092188124</v>
      </c>
      <c r="AY1241" s="2">
        <f t="shared" si="136"/>
        <v>25.464540921881241</v>
      </c>
      <c r="AZ1241" s="2">
        <f t="shared" si="137"/>
        <v>2.5464540921881242E-2</v>
      </c>
      <c r="BA1241" s="2">
        <f t="shared" si="138"/>
        <v>1.7</v>
      </c>
      <c r="BB1241" s="2">
        <f t="shared" si="132"/>
        <v>0.34</v>
      </c>
      <c r="BC1241" s="2">
        <f>VLOOKUP(Y1241,Spp!B:H,7,FALSE)</f>
        <v>3</v>
      </c>
      <c r="BD1241" s="5" t="str">
        <f>VLOOKUP(Y1241,GFQuimbayo!B:C,2,FALSE)</f>
        <v>PK</v>
      </c>
      <c r="BE1241" s="5" t="str">
        <f>VLOOKUP(BD1241,GFQuimbayo!E:F,2,FALSE)</f>
        <v>Planktivores</v>
      </c>
      <c r="BF1241" s="2" t="str">
        <f>VLOOKUP(Y1241,Spp!B:L,11,FALSE)</f>
        <v>LC</v>
      </c>
    </row>
    <row r="1242" spans="1:58">
      <c r="A1242" s="2" t="s">
        <v>242</v>
      </c>
      <c r="B1242" s="2" t="s">
        <v>41</v>
      </c>
      <c r="C1242" s="2" t="s">
        <v>507</v>
      </c>
      <c r="D1242" s="2" t="s">
        <v>507</v>
      </c>
      <c r="E1242" s="2" t="s">
        <v>1500</v>
      </c>
      <c r="F1242" s="2" t="s">
        <v>246</v>
      </c>
      <c r="H1242" s="22">
        <v>2</v>
      </c>
      <c r="I1242" s="9">
        <v>4</v>
      </c>
      <c r="K1242" s="2">
        <v>50</v>
      </c>
      <c r="L1242" s="11">
        <v>42584</v>
      </c>
      <c r="M1242" s="2">
        <v>2016</v>
      </c>
      <c r="N1242" s="2" t="s">
        <v>517</v>
      </c>
      <c r="O1242" s="2" t="s">
        <v>136</v>
      </c>
      <c r="P1242" s="11">
        <v>42650</v>
      </c>
      <c r="Q1242" s="9">
        <v>10</v>
      </c>
      <c r="S1242" s="22" t="s">
        <v>516</v>
      </c>
      <c r="T1242" s="4" t="s">
        <v>516</v>
      </c>
      <c r="U1242" s="4" t="s">
        <v>516</v>
      </c>
      <c r="V1242" s="4" t="s">
        <v>516</v>
      </c>
      <c r="W1242" s="2">
        <v>10</v>
      </c>
      <c r="X1242" s="2" t="s">
        <v>265</v>
      </c>
      <c r="Y1242" s="6" t="str">
        <f>VLOOKUP(X1242,Spp!A:B,2,FALSE)</f>
        <v>Bodianus diplotaenia</v>
      </c>
      <c r="Z1242" s="7">
        <f t="shared" si="133"/>
        <v>3</v>
      </c>
      <c r="AA1242" s="2">
        <v>1</v>
      </c>
      <c r="AC1242" s="2">
        <v>2</v>
      </c>
      <c r="AU1242" s="2">
        <f>VLOOKUP(Y1242,Spp!B:C,2,FALSE)</f>
        <v>2.01E-2</v>
      </c>
      <c r="AV1242" s="2">
        <f>VLOOKUP(Y1242,Spp!B:D,3,FALSE)</f>
        <v>2.9992000000000001</v>
      </c>
      <c r="AW1242" s="2">
        <f t="shared" si="134"/>
        <v>78.670970207985349</v>
      </c>
      <c r="AX1242" s="2">
        <f t="shared" si="135"/>
        <v>1.5734194041597069</v>
      </c>
      <c r="AY1242" s="2">
        <f t="shared" si="136"/>
        <v>15.734194041597069</v>
      </c>
      <c r="AZ1242" s="2">
        <f t="shared" si="137"/>
        <v>1.5734194041597069E-2</v>
      </c>
      <c r="BA1242" s="2">
        <f t="shared" si="138"/>
        <v>0.3</v>
      </c>
      <c r="BB1242" s="2">
        <f t="shared" ref="BB1242:BB1305" si="139">Z1242/K1242</f>
        <v>0.06</v>
      </c>
      <c r="BC1242" s="2">
        <f>VLOOKUP(Y1242,Spp!B:H,7,FALSE)</f>
        <v>3.4</v>
      </c>
      <c r="BD1242" s="5" t="str">
        <f>VLOOKUP(Y1242,GFQuimbayo!B:C,2,FALSE)</f>
        <v>IN</v>
      </c>
      <c r="BE1242" s="5" t="str">
        <f>VLOOKUP(BD1242,GFQuimbayo!E:F,2,FALSE)</f>
        <v>Invertebrivores</v>
      </c>
      <c r="BF1242" s="2" t="str">
        <f>VLOOKUP(Y1242,Spp!B:L,11,FALSE)</f>
        <v>LC</v>
      </c>
    </row>
    <row r="1243" spans="1:58">
      <c r="A1243" s="2" t="s">
        <v>242</v>
      </c>
      <c r="B1243" s="2" t="s">
        <v>41</v>
      </c>
      <c r="C1243" s="2" t="s">
        <v>507</v>
      </c>
      <c r="D1243" s="2" t="s">
        <v>507</v>
      </c>
      <c r="E1243" s="2" t="s">
        <v>1500</v>
      </c>
      <c r="F1243" s="2" t="s">
        <v>246</v>
      </c>
      <c r="H1243" s="22">
        <v>2</v>
      </c>
      <c r="I1243" s="9">
        <v>4</v>
      </c>
      <c r="K1243" s="2">
        <v>50</v>
      </c>
      <c r="L1243" s="11">
        <v>42584</v>
      </c>
      <c r="M1243" s="2">
        <v>2016</v>
      </c>
      <c r="N1243" s="2" t="s">
        <v>517</v>
      </c>
      <c r="O1243" s="2" t="s">
        <v>136</v>
      </c>
      <c r="P1243" s="11">
        <v>42650</v>
      </c>
      <c r="Q1243" s="9">
        <v>10</v>
      </c>
      <c r="S1243" s="22" t="s">
        <v>516</v>
      </c>
      <c r="T1243" s="4" t="s">
        <v>516</v>
      </c>
      <c r="U1243" s="4" t="s">
        <v>516</v>
      </c>
      <c r="V1243" s="4" t="s">
        <v>516</v>
      </c>
      <c r="W1243" s="2">
        <v>10</v>
      </c>
      <c r="X1243" s="2" t="s">
        <v>121</v>
      </c>
      <c r="Y1243" s="6" t="str">
        <f>VLOOKUP(X1243,Spp!A:B,2,FALSE)</f>
        <v>Scarus rubroviolaceus</v>
      </c>
      <c r="Z1243" s="7">
        <f t="shared" si="133"/>
        <v>1</v>
      </c>
      <c r="AC1243" s="2">
        <v>1</v>
      </c>
      <c r="AU1243" s="2">
        <f>VLOOKUP(Y1243,Spp!B:C,2,FALSE)</f>
        <v>1.3599999999999999E-2</v>
      </c>
      <c r="AV1243" s="2">
        <f>VLOOKUP(Y1243,Spp!B:D,3,FALSE)</f>
        <v>3.109</v>
      </c>
      <c r="AW1243" s="2">
        <f t="shared" si="134"/>
        <v>34.980993422452016</v>
      </c>
      <c r="AX1243" s="2">
        <f t="shared" si="135"/>
        <v>0.69961986844904034</v>
      </c>
      <c r="AY1243" s="2">
        <f t="shared" si="136"/>
        <v>6.9961986844904036</v>
      </c>
      <c r="AZ1243" s="2">
        <f t="shared" si="137"/>
        <v>6.9961986844904039E-3</v>
      </c>
      <c r="BA1243" s="2">
        <f t="shared" si="138"/>
        <v>0.1</v>
      </c>
      <c r="BB1243" s="2">
        <f t="shared" si="139"/>
        <v>0.02</v>
      </c>
      <c r="BC1243" s="2">
        <f>VLOOKUP(Y1243,Spp!B:H,7,FALSE)</f>
        <v>2</v>
      </c>
      <c r="BD1243" s="5" t="str">
        <f>VLOOKUP(Y1243,GFQuimbayo!B:C,2,FALSE)</f>
        <v>HM</v>
      </c>
      <c r="BE1243" s="5" t="str">
        <f>VLOOKUP(BD1243,GFQuimbayo!E:F,2,FALSE)</f>
        <v>Macroalgae feeders</v>
      </c>
      <c r="BF1243" s="2" t="str">
        <f>VLOOKUP(Y1243,Spp!B:L,11,FALSE)</f>
        <v>LC</v>
      </c>
    </row>
    <row r="1244" spans="1:58">
      <c r="A1244" s="2" t="s">
        <v>242</v>
      </c>
      <c r="B1244" s="2" t="s">
        <v>41</v>
      </c>
      <c r="C1244" s="2" t="s">
        <v>507</v>
      </c>
      <c r="D1244" s="2" t="s">
        <v>507</v>
      </c>
      <c r="E1244" s="2" t="s">
        <v>1500</v>
      </c>
      <c r="F1244" s="2" t="s">
        <v>246</v>
      </c>
      <c r="H1244" s="22">
        <v>2</v>
      </c>
      <c r="I1244" s="9">
        <v>4</v>
      </c>
      <c r="K1244" s="2">
        <v>50</v>
      </c>
      <c r="L1244" s="11">
        <v>42584</v>
      </c>
      <c r="M1244" s="2">
        <v>2016</v>
      </c>
      <c r="N1244" s="2" t="s">
        <v>517</v>
      </c>
      <c r="O1244" s="2" t="s">
        <v>136</v>
      </c>
      <c r="P1244" s="11">
        <v>42650</v>
      </c>
      <c r="Q1244" s="9">
        <v>10</v>
      </c>
      <c r="S1244" s="22" t="s">
        <v>516</v>
      </c>
      <c r="T1244" s="4" t="s">
        <v>516</v>
      </c>
      <c r="U1244" s="4" t="s">
        <v>516</v>
      </c>
      <c r="V1244" s="4" t="s">
        <v>516</v>
      </c>
      <c r="W1244" s="2">
        <v>10</v>
      </c>
      <c r="X1244" s="2" t="s">
        <v>308</v>
      </c>
      <c r="Y1244" s="6" t="str">
        <f>VLOOKUP(X1244,Spp!A:B,2,FALSE)</f>
        <v>Paranthias colonus</v>
      </c>
      <c r="Z1244" s="7">
        <f t="shared" si="133"/>
        <v>6</v>
      </c>
      <c r="AB1244" s="2">
        <v>6</v>
      </c>
      <c r="AU1244" s="2">
        <f>VLOOKUP(Y1244,Spp!B:C,2,FALSE)</f>
        <v>1.485E-2</v>
      </c>
      <c r="AV1244" s="2">
        <f>VLOOKUP(Y1244,Spp!B:D,3,FALSE)</f>
        <v>2.8633299999999999</v>
      </c>
      <c r="AW1244" s="2">
        <f t="shared" si="134"/>
        <v>28.540847914739338</v>
      </c>
      <c r="AX1244" s="2">
        <f t="shared" si="135"/>
        <v>0.57081695829478674</v>
      </c>
      <c r="AY1244" s="2">
        <f t="shared" si="136"/>
        <v>5.7081695829478676</v>
      </c>
      <c r="AZ1244" s="2">
        <f t="shared" si="137"/>
        <v>5.7081695829478678E-3</v>
      </c>
      <c r="BA1244" s="2">
        <f t="shared" si="138"/>
        <v>0.6</v>
      </c>
      <c r="BB1244" s="2">
        <f t="shared" si="139"/>
        <v>0.12</v>
      </c>
      <c r="BC1244" s="2">
        <f>VLOOKUP(Y1244,Spp!B:H,7,FALSE)</f>
        <v>3.8</v>
      </c>
      <c r="BD1244" s="5" t="str">
        <f>VLOOKUP(Y1244,GFQuimbayo!B:C,2,FALSE)</f>
        <v>PK</v>
      </c>
      <c r="BE1244" s="5" t="str">
        <f>VLOOKUP(BD1244,GFQuimbayo!E:F,2,FALSE)</f>
        <v>Planktivores</v>
      </c>
      <c r="BF1244" s="2" t="str">
        <f>VLOOKUP(Y1244,Spp!B:L,11,FALSE)</f>
        <v>LC</v>
      </c>
    </row>
    <row r="1245" spans="1:58">
      <c r="A1245" s="2" t="s">
        <v>242</v>
      </c>
      <c r="B1245" s="2" t="s">
        <v>41</v>
      </c>
      <c r="C1245" s="2" t="s">
        <v>507</v>
      </c>
      <c r="D1245" s="2" t="s">
        <v>507</v>
      </c>
      <c r="E1245" s="2" t="s">
        <v>1500</v>
      </c>
      <c r="F1245" s="2" t="s">
        <v>246</v>
      </c>
      <c r="H1245" s="22">
        <v>2</v>
      </c>
      <c r="I1245" s="9">
        <v>4</v>
      </c>
      <c r="K1245" s="2">
        <v>50</v>
      </c>
      <c r="L1245" s="11">
        <v>42584</v>
      </c>
      <c r="M1245" s="2">
        <v>2016</v>
      </c>
      <c r="N1245" s="2" t="s">
        <v>517</v>
      </c>
      <c r="O1245" s="2" t="s">
        <v>136</v>
      </c>
      <c r="P1245" s="11">
        <v>42650</v>
      </c>
      <c r="Q1245" s="9">
        <v>10</v>
      </c>
      <c r="S1245" s="22" t="s">
        <v>516</v>
      </c>
      <c r="T1245" s="4" t="s">
        <v>516</v>
      </c>
      <c r="U1245" s="4" t="s">
        <v>516</v>
      </c>
      <c r="V1245" s="4" t="s">
        <v>516</v>
      </c>
      <c r="W1245" s="2">
        <v>10</v>
      </c>
      <c r="X1245" s="2" t="s">
        <v>85</v>
      </c>
      <c r="Y1245" s="6" t="str">
        <f>VLOOKUP(X1245,Spp!A:B,2,FALSE)</f>
        <v>Sargocentron suborbitalis</v>
      </c>
      <c r="Z1245" s="7">
        <f t="shared" si="133"/>
        <v>4</v>
      </c>
      <c r="AB1245" s="2">
        <v>4</v>
      </c>
      <c r="AU1245" s="2">
        <f>VLOOKUP(Y1245,Spp!B:C,2,FALSE)</f>
        <v>2.3199999999999998E-2</v>
      </c>
      <c r="AV1245" s="2">
        <f>VLOOKUP(Y1245,Spp!B:D,3,FALSE)</f>
        <v>2.9554</v>
      </c>
      <c r="AW1245" s="2">
        <f t="shared" si="134"/>
        <v>35.78524822458931</v>
      </c>
      <c r="AX1245" s="2">
        <f t="shared" si="135"/>
        <v>0.71570496449178622</v>
      </c>
      <c r="AY1245" s="2">
        <f t="shared" si="136"/>
        <v>7.157049644917862</v>
      </c>
      <c r="AZ1245" s="2">
        <f t="shared" si="137"/>
        <v>7.1570496449178617E-3</v>
      </c>
      <c r="BA1245" s="2">
        <f t="shared" si="138"/>
        <v>0.4</v>
      </c>
      <c r="BB1245" s="2">
        <f t="shared" si="139"/>
        <v>0.08</v>
      </c>
      <c r="BC1245" s="2">
        <f>VLOOKUP(Y1245,Spp!B:H,7,FALSE)</f>
        <v>3.5</v>
      </c>
      <c r="BD1245" s="5" t="str">
        <f>VLOOKUP(Y1245,GFQuimbayo!B:C,2,FALSE)</f>
        <v>IN</v>
      </c>
      <c r="BE1245" s="5" t="str">
        <f>VLOOKUP(BD1245,GFQuimbayo!E:F,2,FALSE)</f>
        <v>Invertebrivores</v>
      </c>
      <c r="BF1245" s="2" t="str">
        <f>VLOOKUP(Y1245,Spp!B:L,11,FALSE)</f>
        <v>LC</v>
      </c>
    </row>
    <row r="1246" spans="1:58">
      <c r="A1246" s="2" t="s">
        <v>242</v>
      </c>
      <c r="B1246" s="2" t="s">
        <v>41</v>
      </c>
      <c r="C1246" s="2" t="s">
        <v>507</v>
      </c>
      <c r="D1246" s="2" t="s">
        <v>507</v>
      </c>
      <c r="E1246" s="2" t="s">
        <v>1500</v>
      </c>
      <c r="F1246" s="2" t="s">
        <v>246</v>
      </c>
      <c r="H1246" s="22">
        <v>2</v>
      </c>
      <c r="I1246" s="9">
        <v>4</v>
      </c>
      <c r="K1246" s="2">
        <v>50</v>
      </c>
      <c r="L1246" s="11">
        <v>42584</v>
      </c>
      <c r="M1246" s="2">
        <v>2016</v>
      </c>
      <c r="N1246" s="2" t="s">
        <v>517</v>
      </c>
      <c r="O1246" s="2" t="s">
        <v>136</v>
      </c>
      <c r="P1246" s="11">
        <v>42650</v>
      </c>
      <c r="Q1246" s="9">
        <v>10</v>
      </c>
      <c r="S1246" s="22" t="s">
        <v>516</v>
      </c>
      <c r="T1246" s="4" t="s">
        <v>516</v>
      </c>
      <c r="U1246" s="4" t="s">
        <v>516</v>
      </c>
      <c r="V1246" s="4" t="s">
        <v>516</v>
      </c>
      <c r="W1246" s="2">
        <v>10</v>
      </c>
      <c r="X1246" s="2" t="s">
        <v>256</v>
      </c>
      <c r="Y1246" s="6" t="str">
        <f>VLOOKUP(X1246,Spp!A:B,2,FALSE)</f>
        <v>Fistularia commersonii</v>
      </c>
      <c r="Z1246" s="7">
        <f t="shared" si="133"/>
        <v>3</v>
      </c>
      <c r="AF1246" s="2">
        <v>3</v>
      </c>
      <c r="AU1246" s="2">
        <f>VLOOKUP(Y1246,Spp!B:C,2,FALSE)</f>
        <v>5.9999999999999995E-4</v>
      </c>
      <c r="AV1246" s="2">
        <f>VLOOKUP(Y1246,Spp!B:D,3,FALSE)</f>
        <v>3</v>
      </c>
      <c r="AW1246" s="2">
        <f t="shared" si="134"/>
        <v>77.174999999999997</v>
      </c>
      <c r="AX1246" s="2">
        <f t="shared" si="135"/>
        <v>1.5434999999999999</v>
      </c>
      <c r="AY1246" s="2">
        <f t="shared" si="136"/>
        <v>15.434999999999999</v>
      </c>
      <c r="AZ1246" s="2">
        <f t="shared" si="137"/>
        <v>1.5434999999999999E-2</v>
      </c>
      <c r="BA1246" s="2">
        <f t="shared" si="138"/>
        <v>0.3</v>
      </c>
      <c r="BB1246" s="2">
        <f t="shared" si="139"/>
        <v>0.06</v>
      </c>
      <c r="BC1246" s="2">
        <f>VLOOKUP(Y1246,Spp!B:H,7,FALSE)</f>
        <v>4.3</v>
      </c>
      <c r="BD1246" s="5" t="str">
        <f>VLOOKUP(Y1246,GFQuimbayo!B:C,2,FALSE)</f>
        <v>PS</v>
      </c>
      <c r="BE1246" s="5" t="str">
        <f>VLOOKUP(BD1246,GFQuimbayo!E:F,2,FALSE)</f>
        <v>Piscivores</v>
      </c>
      <c r="BF1246" s="2" t="str">
        <f>VLOOKUP(Y1246,Spp!B:L,11,FALSE)</f>
        <v>NE</v>
      </c>
    </row>
    <row r="1247" spans="1:58">
      <c r="A1247" s="2" t="s">
        <v>242</v>
      </c>
      <c r="B1247" s="2" t="s">
        <v>41</v>
      </c>
      <c r="C1247" s="2" t="s">
        <v>507</v>
      </c>
      <c r="D1247" s="2" t="s">
        <v>507</v>
      </c>
      <c r="E1247" s="2" t="s">
        <v>1500</v>
      </c>
      <c r="F1247" s="2" t="s">
        <v>246</v>
      </c>
      <c r="H1247" s="22">
        <v>2</v>
      </c>
      <c r="I1247" s="9">
        <v>4</v>
      </c>
      <c r="K1247" s="2">
        <v>50</v>
      </c>
      <c r="L1247" s="11">
        <v>42584</v>
      </c>
      <c r="M1247" s="2">
        <v>2016</v>
      </c>
      <c r="N1247" s="2" t="s">
        <v>517</v>
      </c>
      <c r="O1247" s="2" t="s">
        <v>136</v>
      </c>
      <c r="P1247" s="11">
        <v>42650</v>
      </c>
      <c r="Q1247" s="9">
        <v>10</v>
      </c>
      <c r="S1247" s="22" t="s">
        <v>516</v>
      </c>
      <c r="T1247" s="4" t="s">
        <v>516</v>
      </c>
      <c r="U1247" s="4" t="s">
        <v>516</v>
      </c>
      <c r="V1247" s="4" t="s">
        <v>516</v>
      </c>
      <c r="W1247" s="2">
        <v>10</v>
      </c>
      <c r="X1247" s="2" t="s">
        <v>295</v>
      </c>
      <c r="Y1247" s="6" t="str">
        <f>VLOOKUP(X1247,Spp!A:B,2,FALSE)</f>
        <v>Cephalopholis panamensis</v>
      </c>
      <c r="Z1247" s="7">
        <f t="shared" si="133"/>
        <v>3</v>
      </c>
      <c r="AB1247" s="2">
        <v>1</v>
      </c>
      <c r="AC1247" s="2">
        <v>2</v>
      </c>
      <c r="AU1247" s="2">
        <f>VLOOKUP(Y1247,Spp!B:C,2,FALSE)</f>
        <v>2.1700000000000001E-2</v>
      </c>
      <c r="AV1247" s="2">
        <f>VLOOKUP(Y1247,Spp!B:D,3,FALSE)</f>
        <v>3.0350000000000001</v>
      </c>
      <c r="AW1247" s="2">
        <f t="shared" si="134"/>
        <v>102.42373477120734</v>
      </c>
      <c r="AX1247" s="2">
        <f t="shared" si="135"/>
        <v>2.0484746954241468</v>
      </c>
      <c r="AY1247" s="2">
        <f t="shared" si="136"/>
        <v>20.484746954241469</v>
      </c>
      <c r="AZ1247" s="2">
        <f t="shared" si="137"/>
        <v>2.0484746954241469E-2</v>
      </c>
      <c r="BA1247" s="2">
        <f t="shared" si="138"/>
        <v>0.3</v>
      </c>
      <c r="BB1247" s="2">
        <f t="shared" si="139"/>
        <v>0.06</v>
      </c>
      <c r="BC1247" s="2">
        <f>VLOOKUP(Y1247,Spp!B:H,7,FALSE)</f>
        <v>4</v>
      </c>
      <c r="BD1247" s="5" t="str">
        <f>VLOOKUP(Y1247,GFQuimbayo!B:C,2,FALSE)</f>
        <v>PS</v>
      </c>
      <c r="BE1247" s="5" t="str">
        <f>VLOOKUP(BD1247,GFQuimbayo!E:F,2,FALSE)</f>
        <v>Piscivores</v>
      </c>
      <c r="BF1247" s="2" t="str">
        <f>VLOOKUP(Y1247,Spp!B:L,11,FALSE)</f>
        <v>LC</v>
      </c>
    </row>
    <row r="1248" spans="1:58">
      <c r="A1248" s="2" t="s">
        <v>242</v>
      </c>
      <c r="B1248" s="2" t="s">
        <v>41</v>
      </c>
      <c r="C1248" s="2" t="s">
        <v>291</v>
      </c>
      <c r="D1248" s="2" t="s">
        <v>1445</v>
      </c>
      <c r="E1248" s="2" t="s">
        <v>1491</v>
      </c>
      <c r="F1248" s="2" t="s">
        <v>246</v>
      </c>
      <c r="G1248" s="22" t="s">
        <v>1482</v>
      </c>
      <c r="H1248" s="22">
        <v>1</v>
      </c>
      <c r="I1248" s="2">
        <v>1</v>
      </c>
      <c r="K1248" s="2">
        <v>50</v>
      </c>
      <c r="L1248" s="11">
        <v>42585</v>
      </c>
      <c r="M1248" s="2">
        <v>2016</v>
      </c>
      <c r="N1248" s="2" t="s">
        <v>517</v>
      </c>
      <c r="O1248" s="2" t="s">
        <v>136</v>
      </c>
      <c r="P1248" s="11">
        <v>42650</v>
      </c>
      <c r="Q1248" s="9">
        <v>5</v>
      </c>
      <c r="S1248" s="22" t="s">
        <v>516</v>
      </c>
      <c r="T1248" s="4" t="s">
        <v>516</v>
      </c>
      <c r="U1248" s="4" t="s">
        <v>516</v>
      </c>
      <c r="V1248" s="4" t="s">
        <v>516</v>
      </c>
      <c r="W1248" s="2">
        <v>10</v>
      </c>
      <c r="X1248" s="2" t="s">
        <v>107</v>
      </c>
      <c r="Y1248" s="6" t="str">
        <f>VLOOKUP(X1248,Spp!A:B,2,FALSE)</f>
        <v>Thalassoma lucasanum</v>
      </c>
      <c r="Z1248" s="7">
        <f t="shared" si="133"/>
        <v>70</v>
      </c>
      <c r="AA1248" s="2">
        <v>40</v>
      </c>
      <c r="AB1248" s="2">
        <v>30</v>
      </c>
      <c r="AU1248" s="2">
        <f>VLOOKUP(Y1248,Spp!B:C,2,FALSE)</f>
        <v>1.261E-2</v>
      </c>
      <c r="AV1248" s="2">
        <f>VLOOKUP(Y1248,Spp!B:D,3,FALSE)</f>
        <v>2.8782999999999999</v>
      </c>
      <c r="AW1248" s="2">
        <f t="shared" si="134"/>
        <v>131.93890556289844</v>
      </c>
      <c r="AX1248" s="2">
        <f t="shared" si="135"/>
        <v>2.6387781112579689</v>
      </c>
      <c r="AY1248" s="2">
        <f t="shared" si="136"/>
        <v>26.387781112579688</v>
      </c>
      <c r="AZ1248" s="2">
        <f t="shared" si="137"/>
        <v>2.6387781112579688E-2</v>
      </c>
      <c r="BA1248" s="2">
        <f t="shared" si="138"/>
        <v>7</v>
      </c>
      <c r="BB1248" s="2">
        <f t="shared" si="139"/>
        <v>1.4</v>
      </c>
      <c r="BC1248" s="2">
        <f>VLOOKUP(Y1248,Spp!B:H,7,FALSE)</f>
        <v>3.5</v>
      </c>
      <c r="BD1248" s="5" t="str">
        <f>VLOOKUP(Y1248,GFQuimbayo!B:C,2,FALSE)</f>
        <v>IN</v>
      </c>
      <c r="BE1248" s="5" t="str">
        <f>VLOOKUP(BD1248,GFQuimbayo!E:F,2,FALSE)</f>
        <v>Invertebrivores</v>
      </c>
      <c r="BF1248" s="2" t="str">
        <f>VLOOKUP(Y1248,Spp!B:L,11,FALSE)</f>
        <v>LC</v>
      </c>
    </row>
    <row r="1249" spans="1:58">
      <c r="A1249" s="2" t="s">
        <v>242</v>
      </c>
      <c r="B1249" s="2" t="s">
        <v>41</v>
      </c>
      <c r="C1249" s="2" t="s">
        <v>291</v>
      </c>
      <c r="D1249" s="2" t="s">
        <v>1445</v>
      </c>
      <c r="E1249" s="2" t="s">
        <v>1491</v>
      </c>
      <c r="F1249" s="2" t="s">
        <v>246</v>
      </c>
      <c r="G1249" s="22" t="s">
        <v>1482</v>
      </c>
      <c r="H1249" s="22">
        <v>1</v>
      </c>
      <c r="I1249" s="2">
        <v>1</v>
      </c>
      <c r="K1249" s="2">
        <v>50</v>
      </c>
      <c r="L1249" s="11">
        <v>42585</v>
      </c>
      <c r="M1249" s="2">
        <v>2016</v>
      </c>
      <c r="N1249" s="2" t="s">
        <v>517</v>
      </c>
      <c r="O1249" s="2" t="s">
        <v>136</v>
      </c>
      <c r="P1249" s="11">
        <v>42650</v>
      </c>
      <c r="Q1249" s="9">
        <v>5</v>
      </c>
      <c r="S1249" s="22" t="s">
        <v>516</v>
      </c>
      <c r="T1249" s="4" t="s">
        <v>516</v>
      </c>
      <c r="U1249" s="4" t="s">
        <v>516</v>
      </c>
      <c r="V1249" s="4" t="s">
        <v>516</v>
      </c>
      <c r="W1249" s="2">
        <v>10</v>
      </c>
      <c r="X1249" s="2" t="s">
        <v>80</v>
      </c>
      <c r="Y1249" s="6" t="str">
        <f>VLOOKUP(X1249,Spp!A:B,2,FALSE)</f>
        <v>Sufflamen verres</v>
      </c>
      <c r="Z1249" s="7">
        <f t="shared" si="133"/>
        <v>1</v>
      </c>
      <c r="AC1249" s="2">
        <v>1</v>
      </c>
      <c r="AU1249" s="2">
        <f>VLOOKUP(Y1249,Spp!B:C,2,FALSE)</f>
        <v>2.4899999999999999E-2</v>
      </c>
      <c r="AV1249" s="2">
        <f>VLOOKUP(Y1249,Spp!B:D,3,FALSE)</f>
        <v>3.0129999999999999</v>
      </c>
      <c r="AW1249" s="2">
        <f t="shared" si="134"/>
        <v>50.256150114544802</v>
      </c>
      <c r="AX1249" s="2">
        <f t="shared" si="135"/>
        <v>1.0051230022908961</v>
      </c>
      <c r="AY1249" s="2">
        <f t="shared" si="136"/>
        <v>10.05123002290896</v>
      </c>
      <c r="AZ1249" s="2">
        <f t="shared" si="137"/>
        <v>1.0051230022908961E-2</v>
      </c>
      <c r="BA1249" s="2">
        <f t="shared" si="138"/>
        <v>0.1</v>
      </c>
      <c r="BB1249" s="2">
        <f t="shared" si="139"/>
        <v>0.02</v>
      </c>
      <c r="BC1249" s="2">
        <f>VLOOKUP(Y1249,Spp!B:H,7,FALSE)</f>
        <v>3.3</v>
      </c>
      <c r="BD1249" s="5" t="str">
        <f>VLOOKUP(Y1249,GFQuimbayo!B:C,2,FALSE)</f>
        <v>IN</v>
      </c>
      <c r="BE1249" s="5" t="str">
        <f>VLOOKUP(BD1249,GFQuimbayo!E:F,2,FALSE)</f>
        <v>Invertebrivores</v>
      </c>
      <c r="BF1249" s="2" t="str">
        <f>VLOOKUP(Y1249,Spp!B:L,11,FALSE)</f>
        <v>LC</v>
      </c>
    </row>
    <row r="1250" spans="1:58">
      <c r="A1250" s="2" t="s">
        <v>242</v>
      </c>
      <c r="B1250" s="2" t="s">
        <v>41</v>
      </c>
      <c r="C1250" s="2" t="s">
        <v>291</v>
      </c>
      <c r="D1250" s="2" t="s">
        <v>1445</v>
      </c>
      <c r="E1250" s="2" t="s">
        <v>1491</v>
      </c>
      <c r="F1250" s="2" t="s">
        <v>246</v>
      </c>
      <c r="G1250" s="22" t="s">
        <v>1482</v>
      </c>
      <c r="H1250" s="22">
        <v>1</v>
      </c>
      <c r="I1250" s="2">
        <v>1</v>
      </c>
      <c r="K1250" s="2">
        <v>50</v>
      </c>
      <c r="L1250" s="11">
        <v>42585</v>
      </c>
      <c r="M1250" s="2">
        <v>2016</v>
      </c>
      <c r="N1250" s="2" t="s">
        <v>517</v>
      </c>
      <c r="O1250" s="2" t="s">
        <v>136</v>
      </c>
      <c r="P1250" s="11">
        <v>42650</v>
      </c>
      <c r="Q1250" s="9">
        <v>5</v>
      </c>
      <c r="S1250" s="22" t="s">
        <v>516</v>
      </c>
      <c r="T1250" s="4" t="s">
        <v>516</v>
      </c>
      <c r="U1250" s="4" t="s">
        <v>516</v>
      </c>
      <c r="V1250" s="4" t="s">
        <v>516</v>
      </c>
      <c r="W1250" s="2">
        <v>10</v>
      </c>
      <c r="X1250" s="2" t="s">
        <v>72</v>
      </c>
      <c r="Y1250" s="6" t="str">
        <f>VLOOKUP(X1250,Spp!A:B,2,FALSE)</f>
        <v>Scarus ghobban</v>
      </c>
      <c r="Z1250" s="7">
        <f t="shared" si="133"/>
        <v>11</v>
      </c>
      <c r="AA1250" s="2">
        <v>10</v>
      </c>
      <c r="AB1250" s="2">
        <v>1</v>
      </c>
      <c r="AU1250" s="2">
        <f>VLOOKUP(Y1250,Spp!B:C,2,FALSE)</f>
        <v>2.3300000000000001E-2</v>
      </c>
      <c r="AV1250" s="2">
        <f>VLOOKUP(Y1250,Spp!B:D,3,FALSE)</f>
        <v>2.919</v>
      </c>
      <c r="AW1250" s="2">
        <f t="shared" si="134"/>
        <v>11.729689336957403</v>
      </c>
      <c r="AX1250" s="2">
        <f t="shared" si="135"/>
        <v>0.23459378673914805</v>
      </c>
      <c r="AY1250" s="2">
        <f t="shared" si="136"/>
        <v>2.3459378673914806</v>
      </c>
      <c r="AZ1250" s="2">
        <f t="shared" si="137"/>
        <v>2.3459378673914805E-3</v>
      </c>
      <c r="BA1250" s="2">
        <f t="shared" si="138"/>
        <v>1.1000000000000001</v>
      </c>
      <c r="BB1250" s="2">
        <f t="shared" si="139"/>
        <v>0.22</v>
      </c>
      <c r="BC1250" s="2">
        <f>VLOOKUP(Y1250,Spp!B:H,7,FALSE)</f>
        <v>2</v>
      </c>
      <c r="BD1250" s="5" t="str">
        <f>VLOOKUP(Y1250,GFQuimbayo!B:C,2,FALSE)</f>
        <v>HM</v>
      </c>
      <c r="BE1250" s="5" t="str">
        <f>VLOOKUP(BD1250,GFQuimbayo!E:F,2,FALSE)</f>
        <v>Macroalgae feeders</v>
      </c>
      <c r="BF1250" s="2" t="str">
        <f>VLOOKUP(Y1250,Spp!B:L,11,FALSE)</f>
        <v>LC</v>
      </c>
    </row>
    <row r="1251" spans="1:58">
      <c r="A1251" s="2" t="s">
        <v>242</v>
      </c>
      <c r="B1251" s="2" t="s">
        <v>41</v>
      </c>
      <c r="C1251" s="2" t="s">
        <v>291</v>
      </c>
      <c r="D1251" s="2" t="s">
        <v>1445</v>
      </c>
      <c r="E1251" s="2" t="s">
        <v>1491</v>
      </c>
      <c r="F1251" s="2" t="s">
        <v>246</v>
      </c>
      <c r="G1251" s="22" t="s">
        <v>1482</v>
      </c>
      <c r="H1251" s="22">
        <v>1</v>
      </c>
      <c r="I1251" s="2">
        <v>1</v>
      </c>
      <c r="K1251" s="2">
        <v>50</v>
      </c>
      <c r="L1251" s="11">
        <v>42585</v>
      </c>
      <c r="M1251" s="2">
        <v>2016</v>
      </c>
      <c r="N1251" s="2" t="s">
        <v>517</v>
      </c>
      <c r="O1251" s="2" t="s">
        <v>136</v>
      </c>
      <c r="P1251" s="11">
        <v>42650</v>
      </c>
      <c r="Q1251" s="9">
        <v>5</v>
      </c>
      <c r="S1251" s="22" t="s">
        <v>516</v>
      </c>
      <c r="T1251" s="4" t="s">
        <v>516</v>
      </c>
      <c r="U1251" s="4" t="s">
        <v>516</v>
      </c>
      <c r="V1251" s="4" t="s">
        <v>516</v>
      </c>
      <c r="W1251" s="2">
        <v>10</v>
      </c>
      <c r="X1251" s="2" t="s">
        <v>57</v>
      </c>
      <c r="Y1251" s="6" t="str">
        <f>VLOOKUP(X1251,Spp!A:B,2,FALSE)</f>
        <v>Serranus psittacinus</v>
      </c>
      <c r="Z1251" s="7">
        <f t="shared" si="133"/>
        <v>4</v>
      </c>
      <c r="AA1251" s="2">
        <v>3</v>
      </c>
      <c r="AB1251" s="2">
        <v>1</v>
      </c>
      <c r="AU1251" s="2">
        <f>VLOOKUP(Y1251,Spp!B:C,2,FALSE)</f>
        <v>1.9300000000000001E-2</v>
      </c>
      <c r="AV1251" s="2">
        <f>VLOOKUP(Y1251,Spp!B:D,3,FALSE)</f>
        <v>2.8511000000000002</v>
      </c>
      <c r="AW1251" s="2">
        <f t="shared" si="134"/>
        <v>6.8210717426145644</v>
      </c>
      <c r="AX1251" s="2">
        <f t="shared" si="135"/>
        <v>0.1364214348522913</v>
      </c>
      <c r="AY1251" s="2">
        <f t="shared" si="136"/>
        <v>1.364214348522913</v>
      </c>
      <c r="AZ1251" s="2">
        <f t="shared" si="137"/>
        <v>1.3642143485229131E-3</v>
      </c>
      <c r="BA1251" s="2">
        <f t="shared" si="138"/>
        <v>0.4</v>
      </c>
      <c r="BB1251" s="2">
        <f t="shared" si="139"/>
        <v>0.08</v>
      </c>
      <c r="BC1251" s="2">
        <f>VLOOKUP(Y1251,Spp!B:H,7,FALSE)</f>
        <v>3.6</v>
      </c>
      <c r="BD1251" s="5" t="str">
        <f>VLOOKUP(Y1251,GFQuimbayo!B:C,2,FALSE)</f>
        <v>PS</v>
      </c>
      <c r="BE1251" s="5" t="str">
        <f>VLOOKUP(BD1251,GFQuimbayo!E:F,2,FALSE)</f>
        <v>Piscivores</v>
      </c>
      <c r="BF1251" s="2" t="str">
        <f>VLOOKUP(Y1251,Spp!B:L,11,FALSE)</f>
        <v>LC</v>
      </c>
    </row>
    <row r="1252" spans="1:58">
      <c r="A1252" s="2" t="s">
        <v>242</v>
      </c>
      <c r="B1252" s="2" t="s">
        <v>41</v>
      </c>
      <c r="C1252" s="2" t="s">
        <v>291</v>
      </c>
      <c r="D1252" s="2" t="s">
        <v>1445</v>
      </c>
      <c r="E1252" s="2" t="s">
        <v>1491</v>
      </c>
      <c r="F1252" s="2" t="s">
        <v>246</v>
      </c>
      <c r="G1252" s="22" t="s">
        <v>1482</v>
      </c>
      <c r="H1252" s="22">
        <v>1</v>
      </c>
      <c r="I1252" s="2">
        <v>1</v>
      </c>
      <c r="K1252" s="2">
        <v>50</v>
      </c>
      <c r="L1252" s="11">
        <v>42585</v>
      </c>
      <c r="M1252" s="2">
        <v>2016</v>
      </c>
      <c r="N1252" s="2" t="s">
        <v>517</v>
      </c>
      <c r="O1252" s="2" t="s">
        <v>136</v>
      </c>
      <c r="P1252" s="11">
        <v>42650</v>
      </c>
      <c r="Q1252" s="9">
        <v>5</v>
      </c>
      <c r="S1252" s="22" t="s">
        <v>516</v>
      </c>
      <c r="T1252" s="4" t="s">
        <v>516</v>
      </c>
      <c r="U1252" s="4" t="s">
        <v>516</v>
      </c>
      <c r="V1252" s="4" t="s">
        <v>516</v>
      </c>
      <c r="W1252" s="2">
        <v>10</v>
      </c>
      <c r="X1252" s="2" t="s">
        <v>125</v>
      </c>
      <c r="Y1252" s="6" t="str">
        <f>VLOOKUP(X1252,Spp!A:B,2,FALSE)</f>
        <v>Diodon holocanthus</v>
      </c>
      <c r="Z1252" s="7">
        <f t="shared" si="133"/>
        <v>1</v>
      </c>
      <c r="AA1252" s="2">
        <v>1</v>
      </c>
      <c r="AU1252" s="2">
        <f>VLOOKUP(Y1252,Spp!B:C,2,FALSE)</f>
        <v>2.1899999999999999E-2</v>
      </c>
      <c r="AV1252" s="2">
        <f>VLOOKUP(Y1252,Spp!B:D,3,FALSE)</f>
        <v>3</v>
      </c>
      <c r="AW1252" s="2">
        <f t="shared" si="134"/>
        <v>0.34218749999999998</v>
      </c>
      <c r="AX1252" s="2">
        <f t="shared" si="135"/>
        <v>6.8437499999999991E-3</v>
      </c>
      <c r="AY1252" s="2">
        <f t="shared" si="136"/>
        <v>6.8437499999999984E-2</v>
      </c>
      <c r="AZ1252" s="2">
        <f t="shared" si="137"/>
        <v>6.843749999999999E-5</v>
      </c>
      <c r="BA1252" s="2">
        <f t="shared" si="138"/>
        <v>0.1</v>
      </c>
      <c r="BB1252" s="2">
        <f t="shared" si="139"/>
        <v>0.02</v>
      </c>
      <c r="BC1252" s="2">
        <f>VLOOKUP(Y1252,Spp!B:H,7,FALSE)</f>
        <v>3.3</v>
      </c>
      <c r="BD1252" s="5" t="str">
        <f>VLOOKUP(Y1252,GFQuimbayo!B:C,2,FALSE)</f>
        <v>IN</v>
      </c>
      <c r="BE1252" s="5" t="str">
        <f>VLOOKUP(BD1252,GFQuimbayo!E:F,2,FALSE)</f>
        <v>Invertebrivores</v>
      </c>
      <c r="BF1252" s="2" t="str">
        <f>VLOOKUP(Y1252,Spp!B:L,11,FALSE)</f>
        <v>NE</v>
      </c>
    </row>
    <row r="1253" spans="1:58">
      <c r="A1253" s="2" t="s">
        <v>242</v>
      </c>
      <c r="B1253" s="2" t="s">
        <v>41</v>
      </c>
      <c r="C1253" s="2" t="s">
        <v>291</v>
      </c>
      <c r="D1253" s="2" t="s">
        <v>1445</v>
      </c>
      <c r="E1253" s="2" t="s">
        <v>1491</v>
      </c>
      <c r="F1253" s="2" t="s">
        <v>246</v>
      </c>
      <c r="G1253" s="22" t="s">
        <v>1482</v>
      </c>
      <c r="H1253" s="22">
        <v>1</v>
      </c>
      <c r="I1253" s="2">
        <v>1</v>
      </c>
      <c r="K1253" s="2">
        <v>50</v>
      </c>
      <c r="L1253" s="11">
        <v>42585</v>
      </c>
      <c r="M1253" s="2">
        <v>2016</v>
      </c>
      <c r="N1253" s="2" t="s">
        <v>517</v>
      </c>
      <c r="O1253" s="2" t="s">
        <v>136</v>
      </c>
      <c r="P1253" s="11">
        <v>42650</v>
      </c>
      <c r="Q1253" s="9">
        <v>5</v>
      </c>
      <c r="S1253" s="22" t="s">
        <v>516</v>
      </c>
      <c r="T1253" s="4" t="s">
        <v>516</v>
      </c>
      <c r="U1253" s="4" t="s">
        <v>516</v>
      </c>
      <c r="V1253" s="4" t="s">
        <v>516</v>
      </c>
      <c r="W1253" s="2">
        <v>10</v>
      </c>
      <c r="X1253" s="2" t="s">
        <v>45</v>
      </c>
      <c r="Y1253" s="6" t="str">
        <f>VLOOKUP(X1253,Spp!A:B,2,FALSE)</f>
        <v>Canthigaster punctatissima</v>
      </c>
      <c r="Z1253" s="7">
        <f t="shared" si="133"/>
        <v>2</v>
      </c>
      <c r="AA1253" s="2">
        <v>2</v>
      </c>
      <c r="AU1253" s="2">
        <f>VLOOKUP(Y1253,Spp!B:C,2,FALSE)</f>
        <v>1.9699999999999999E-2</v>
      </c>
      <c r="AV1253" s="2">
        <f>VLOOKUP(Y1253,Spp!B:D,3,FALSE)</f>
        <v>2.9174000000000002</v>
      </c>
      <c r="AW1253" s="2">
        <f t="shared" si="134"/>
        <v>0.57075063471067744</v>
      </c>
      <c r="AX1253" s="2">
        <f t="shared" si="135"/>
        <v>1.1415012694213548E-2</v>
      </c>
      <c r="AY1253" s="2">
        <f t="shared" si="136"/>
        <v>0.11415012694213549</v>
      </c>
      <c r="AZ1253" s="2">
        <f t="shared" si="137"/>
        <v>1.1415012694213548E-4</v>
      </c>
      <c r="BA1253" s="2">
        <f t="shared" si="138"/>
        <v>0.2</v>
      </c>
      <c r="BB1253" s="2">
        <f t="shared" si="139"/>
        <v>0.04</v>
      </c>
      <c r="BC1253" s="2">
        <f>VLOOKUP(Y1253,Spp!B:H,7,FALSE)</f>
        <v>3</v>
      </c>
      <c r="BD1253" s="5" t="str">
        <f>VLOOKUP(Y1253,GFQuimbayo!B:C,2,FALSE)</f>
        <v>IN</v>
      </c>
      <c r="BE1253" s="5" t="str">
        <f>VLOOKUP(BD1253,GFQuimbayo!E:F,2,FALSE)</f>
        <v>Invertebrivores</v>
      </c>
      <c r="BF1253" s="2" t="str">
        <f>VLOOKUP(Y1253,Spp!B:L,11,FALSE)</f>
        <v>LC</v>
      </c>
    </row>
    <row r="1254" spans="1:58">
      <c r="A1254" s="2" t="s">
        <v>242</v>
      </c>
      <c r="B1254" s="2" t="s">
        <v>41</v>
      </c>
      <c r="C1254" s="2" t="s">
        <v>291</v>
      </c>
      <c r="D1254" s="2" t="s">
        <v>1445</v>
      </c>
      <c r="E1254" s="2" t="s">
        <v>1491</v>
      </c>
      <c r="F1254" s="2" t="s">
        <v>246</v>
      </c>
      <c r="G1254" s="22" t="s">
        <v>1482</v>
      </c>
      <c r="H1254" s="22">
        <v>1</v>
      </c>
      <c r="I1254" s="2">
        <v>1</v>
      </c>
      <c r="K1254" s="2">
        <v>50</v>
      </c>
      <c r="L1254" s="11">
        <v>42585</v>
      </c>
      <c r="M1254" s="2">
        <v>2016</v>
      </c>
      <c r="N1254" s="2" t="s">
        <v>517</v>
      </c>
      <c r="O1254" s="2" t="s">
        <v>136</v>
      </c>
      <c r="P1254" s="11">
        <v>42650</v>
      </c>
      <c r="Q1254" s="9">
        <v>5</v>
      </c>
      <c r="S1254" s="22" t="s">
        <v>516</v>
      </c>
      <c r="T1254" s="4" t="s">
        <v>516</v>
      </c>
      <c r="U1254" s="4" t="s">
        <v>516</v>
      </c>
      <c r="V1254" s="4" t="s">
        <v>516</v>
      </c>
      <c r="W1254" s="2">
        <v>10</v>
      </c>
      <c r="X1254" s="2" t="s">
        <v>111</v>
      </c>
      <c r="Y1254" s="6" t="str">
        <f>VLOOKUP(X1254,Spp!A:B,2,FALSE)</f>
        <v>Apogon pacificus</v>
      </c>
      <c r="Z1254" s="7">
        <f t="shared" si="133"/>
        <v>3</v>
      </c>
      <c r="AA1254" s="2">
        <v>3</v>
      </c>
      <c r="AU1254" s="2">
        <f>VLOOKUP(Y1254,Spp!B:C,2,FALSE)</f>
        <v>1.41E-2</v>
      </c>
      <c r="AV1254" s="2">
        <f>VLOOKUP(Y1254,Spp!B:D,3,FALSE)</f>
        <v>3.1286</v>
      </c>
      <c r="AW1254" s="2">
        <f t="shared" si="134"/>
        <v>0.74359331800058415</v>
      </c>
      <c r="AX1254" s="2">
        <f t="shared" si="135"/>
        <v>1.4871866360011683E-2</v>
      </c>
      <c r="AY1254" s="2">
        <f t="shared" si="136"/>
        <v>0.14871866360011682</v>
      </c>
      <c r="AZ1254" s="2">
        <f t="shared" si="137"/>
        <v>1.4871866360011683E-4</v>
      </c>
      <c r="BA1254" s="2">
        <f t="shared" si="138"/>
        <v>0.3</v>
      </c>
      <c r="BB1254" s="2">
        <f t="shared" si="139"/>
        <v>0.06</v>
      </c>
      <c r="BC1254" s="2">
        <f>VLOOKUP(Y1254,Spp!B:H,7,FALSE)</f>
        <v>3.4</v>
      </c>
      <c r="BD1254" s="5" t="str">
        <f>VLOOKUP(Y1254,GFQuimbayo!B:C,2,FALSE)</f>
        <v>PK</v>
      </c>
      <c r="BE1254" s="5" t="str">
        <f>VLOOKUP(BD1254,GFQuimbayo!E:F,2,FALSE)</f>
        <v>Planktivores</v>
      </c>
      <c r="BF1254" s="2" t="str">
        <f>VLOOKUP(Y1254,Spp!B:L,11,FALSE)</f>
        <v>LC</v>
      </c>
    </row>
    <row r="1255" spans="1:58">
      <c r="A1255" s="2" t="s">
        <v>242</v>
      </c>
      <c r="B1255" s="2" t="s">
        <v>41</v>
      </c>
      <c r="C1255" s="2" t="s">
        <v>291</v>
      </c>
      <c r="D1255" s="2" t="s">
        <v>1445</v>
      </c>
      <c r="E1255" s="2" t="s">
        <v>1491</v>
      </c>
      <c r="F1255" s="2" t="s">
        <v>246</v>
      </c>
      <c r="G1255" s="22" t="s">
        <v>1482</v>
      </c>
      <c r="H1255" s="22">
        <v>2</v>
      </c>
      <c r="I1255" s="2">
        <v>2</v>
      </c>
      <c r="K1255" s="2">
        <v>50</v>
      </c>
      <c r="L1255" s="11">
        <v>42585</v>
      </c>
      <c r="M1255" s="2">
        <v>2016</v>
      </c>
      <c r="N1255" s="2" t="s">
        <v>517</v>
      </c>
      <c r="O1255" s="2" t="s">
        <v>136</v>
      </c>
      <c r="P1255" s="11">
        <v>42650</v>
      </c>
      <c r="Q1255" s="9">
        <v>5</v>
      </c>
      <c r="S1255" s="22" t="s">
        <v>516</v>
      </c>
      <c r="T1255" s="4" t="s">
        <v>516</v>
      </c>
      <c r="U1255" s="4" t="s">
        <v>516</v>
      </c>
      <c r="V1255" s="4" t="s">
        <v>516</v>
      </c>
      <c r="W1255" s="2">
        <v>10</v>
      </c>
      <c r="X1255" s="2" t="s">
        <v>80</v>
      </c>
      <c r="Y1255" s="6" t="str">
        <f>VLOOKUP(X1255,Spp!A:B,2,FALSE)</f>
        <v>Sufflamen verres</v>
      </c>
      <c r="Z1255" s="7">
        <f t="shared" si="133"/>
        <v>2</v>
      </c>
      <c r="AC1255" s="2">
        <v>1</v>
      </c>
      <c r="AD1255" s="2">
        <v>1</v>
      </c>
      <c r="AU1255" s="2">
        <f>VLOOKUP(Y1255,Spp!B:C,2,FALSE)</f>
        <v>2.4899999999999999E-2</v>
      </c>
      <c r="AV1255" s="2">
        <f>VLOOKUP(Y1255,Spp!B:D,3,FALSE)</f>
        <v>3.0129999999999999</v>
      </c>
      <c r="AW1255" s="2">
        <f t="shared" si="134"/>
        <v>188.7635535669861</v>
      </c>
      <c r="AX1255" s="2">
        <f t="shared" si="135"/>
        <v>3.7752710713397222</v>
      </c>
      <c r="AY1255" s="2">
        <f t="shared" si="136"/>
        <v>37.752710713397221</v>
      </c>
      <c r="AZ1255" s="2">
        <f t="shared" si="137"/>
        <v>3.7752710713397218E-2</v>
      </c>
      <c r="BA1255" s="2">
        <f t="shared" si="138"/>
        <v>0.2</v>
      </c>
      <c r="BB1255" s="2">
        <f t="shared" si="139"/>
        <v>0.04</v>
      </c>
      <c r="BC1255" s="2">
        <f>VLOOKUP(Y1255,Spp!B:H,7,FALSE)</f>
        <v>3.3</v>
      </c>
      <c r="BD1255" s="5" t="str">
        <f>VLOOKUP(Y1255,GFQuimbayo!B:C,2,FALSE)</f>
        <v>IN</v>
      </c>
      <c r="BE1255" s="5" t="str">
        <f>VLOOKUP(BD1255,GFQuimbayo!E:F,2,FALSE)</f>
        <v>Invertebrivores</v>
      </c>
      <c r="BF1255" s="2" t="str">
        <f>VLOOKUP(Y1255,Spp!B:L,11,FALSE)</f>
        <v>LC</v>
      </c>
    </row>
    <row r="1256" spans="1:58">
      <c r="A1256" s="2" t="s">
        <v>242</v>
      </c>
      <c r="B1256" s="2" t="s">
        <v>41</v>
      </c>
      <c r="C1256" s="2" t="s">
        <v>291</v>
      </c>
      <c r="D1256" s="2" t="s">
        <v>1445</v>
      </c>
      <c r="E1256" s="2" t="s">
        <v>1491</v>
      </c>
      <c r="F1256" s="2" t="s">
        <v>246</v>
      </c>
      <c r="G1256" s="22" t="s">
        <v>1482</v>
      </c>
      <c r="H1256" s="22">
        <v>2</v>
      </c>
      <c r="I1256" s="2">
        <v>2</v>
      </c>
      <c r="K1256" s="2">
        <v>50</v>
      </c>
      <c r="L1256" s="11">
        <v>42585</v>
      </c>
      <c r="M1256" s="2">
        <v>2016</v>
      </c>
      <c r="N1256" s="2" t="s">
        <v>517</v>
      </c>
      <c r="O1256" s="2" t="s">
        <v>136</v>
      </c>
      <c r="P1256" s="11">
        <v>42650</v>
      </c>
      <c r="Q1256" s="9">
        <v>5</v>
      </c>
      <c r="S1256" s="22" t="s">
        <v>516</v>
      </c>
      <c r="T1256" s="4" t="s">
        <v>516</v>
      </c>
      <c r="U1256" s="4" t="s">
        <v>516</v>
      </c>
      <c r="V1256" s="4" t="s">
        <v>516</v>
      </c>
      <c r="W1256" s="2">
        <v>10</v>
      </c>
      <c r="X1256" s="2" t="s">
        <v>107</v>
      </c>
      <c r="Y1256" s="6" t="str">
        <f>VLOOKUP(X1256,Spp!A:B,2,FALSE)</f>
        <v>Thalassoma lucasanum</v>
      </c>
      <c r="Z1256" s="7">
        <f t="shared" si="133"/>
        <v>4</v>
      </c>
      <c r="AB1256" s="2">
        <v>2</v>
      </c>
      <c r="AC1256" s="2">
        <v>2</v>
      </c>
      <c r="AU1256" s="2">
        <f>VLOOKUP(Y1256,Spp!B:C,2,FALSE)</f>
        <v>1.261E-2</v>
      </c>
      <c r="AV1256" s="2">
        <f>VLOOKUP(Y1256,Spp!B:D,3,FALSE)</f>
        <v>2.8782999999999999</v>
      </c>
      <c r="AW1256" s="2">
        <f t="shared" si="134"/>
        <v>44.548681763174557</v>
      </c>
      <c r="AX1256" s="2">
        <f t="shared" si="135"/>
        <v>0.89097363526349116</v>
      </c>
      <c r="AY1256" s="2">
        <f t="shared" si="136"/>
        <v>8.909736352634912</v>
      </c>
      <c r="AZ1256" s="2">
        <f t="shared" si="137"/>
        <v>8.9097363526349123E-3</v>
      </c>
      <c r="BA1256" s="2">
        <f t="shared" si="138"/>
        <v>0.4</v>
      </c>
      <c r="BB1256" s="2">
        <f t="shared" si="139"/>
        <v>0.08</v>
      </c>
      <c r="BC1256" s="2">
        <f>VLOOKUP(Y1256,Spp!B:H,7,FALSE)</f>
        <v>3.5</v>
      </c>
      <c r="BD1256" s="5" t="str">
        <f>VLOOKUP(Y1256,GFQuimbayo!B:C,2,FALSE)</f>
        <v>IN</v>
      </c>
      <c r="BE1256" s="5" t="str">
        <f>VLOOKUP(BD1256,GFQuimbayo!E:F,2,FALSE)</f>
        <v>Invertebrivores</v>
      </c>
      <c r="BF1256" s="2" t="str">
        <f>VLOOKUP(Y1256,Spp!B:L,11,FALSE)</f>
        <v>LC</v>
      </c>
    </row>
    <row r="1257" spans="1:58">
      <c r="A1257" s="2" t="s">
        <v>242</v>
      </c>
      <c r="B1257" s="2" t="s">
        <v>41</v>
      </c>
      <c r="C1257" s="2" t="s">
        <v>291</v>
      </c>
      <c r="D1257" s="2" t="s">
        <v>1445</v>
      </c>
      <c r="E1257" s="2" t="s">
        <v>1491</v>
      </c>
      <c r="F1257" s="2" t="s">
        <v>246</v>
      </c>
      <c r="G1257" s="22" t="s">
        <v>1482</v>
      </c>
      <c r="H1257" s="22">
        <v>2</v>
      </c>
      <c r="I1257" s="2">
        <v>2</v>
      </c>
      <c r="K1257" s="2">
        <v>50</v>
      </c>
      <c r="L1257" s="11">
        <v>42585</v>
      </c>
      <c r="M1257" s="2">
        <v>2016</v>
      </c>
      <c r="N1257" s="2" t="s">
        <v>517</v>
      </c>
      <c r="O1257" s="2" t="s">
        <v>136</v>
      </c>
      <c r="P1257" s="11">
        <v>42650</v>
      </c>
      <c r="Q1257" s="9">
        <v>5</v>
      </c>
      <c r="S1257" s="22" t="s">
        <v>516</v>
      </c>
      <c r="T1257" s="4" t="s">
        <v>516</v>
      </c>
      <c r="U1257" s="4" t="s">
        <v>516</v>
      </c>
      <c r="V1257" s="4" t="s">
        <v>516</v>
      </c>
      <c r="W1257" s="2">
        <v>10</v>
      </c>
      <c r="X1257" s="2" t="s">
        <v>125</v>
      </c>
      <c r="Y1257" s="6" t="str">
        <f>VLOOKUP(X1257,Spp!A:B,2,FALSE)</f>
        <v>Diodon holocanthus</v>
      </c>
      <c r="Z1257" s="7">
        <f t="shared" si="133"/>
        <v>22</v>
      </c>
      <c r="AB1257" s="2">
        <v>20</v>
      </c>
      <c r="AC1257" s="2">
        <v>2</v>
      </c>
      <c r="AU1257" s="2">
        <f>VLOOKUP(Y1257,Spp!B:C,2,FALSE)</f>
        <v>2.1899999999999999E-2</v>
      </c>
      <c r="AV1257" s="2">
        <f>VLOOKUP(Y1257,Spp!B:D,3,FALSE)</f>
        <v>3</v>
      </c>
      <c r="AW1257" s="2">
        <f t="shared" si="134"/>
        <v>270.328125</v>
      </c>
      <c r="AX1257" s="2">
        <f t="shared" si="135"/>
        <v>5.4065624999999997</v>
      </c>
      <c r="AY1257" s="2">
        <f t="shared" si="136"/>
        <v>54.065624999999997</v>
      </c>
      <c r="AZ1257" s="2">
        <f t="shared" si="137"/>
        <v>5.4065624999999999E-2</v>
      </c>
      <c r="BA1257" s="2">
        <f t="shared" si="138"/>
        <v>2.2000000000000002</v>
      </c>
      <c r="BB1257" s="2">
        <f t="shared" si="139"/>
        <v>0.44</v>
      </c>
      <c r="BC1257" s="2">
        <f>VLOOKUP(Y1257,Spp!B:H,7,FALSE)</f>
        <v>3.3</v>
      </c>
      <c r="BD1257" s="5" t="str">
        <f>VLOOKUP(Y1257,GFQuimbayo!B:C,2,FALSE)</f>
        <v>IN</v>
      </c>
      <c r="BE1257" s="5" t="str">
        <f>VLOOKUP(BD1257,GFQuimbayo!E:F,2,FALSE)</f>
        <v>Invertebrivores</v>
      </c>
      <c r="BF1257" s="2" t="str">
        <f>VLOOKUP(Y1257,Spp!B:L,11,FALSE)</f>
        <v>NE</v>
      </c>
    </row>
    <row r="1258" spans="1:58">
      <c r="A1258" s="2" t="s">
        <v>242</v>
      </c>
      <c r="B1258" s="2" t="s">
        <v>41</v>
      </c>
      <c r="C1258" s="2" t="s">
        <v>291</v>
      </c>
      <c r="D1258" s="2" t="s">
        <v>1445</v>
      </c>
      <c r="E1258" s="2" t="s">
        <v>1491</v>
      </c>
      <c r="F1258" s="2" t="s">
        <v>246</v>
      </c>
      <c r="G1258" s="22" t="s">
        <v>1482</v>
      </c>
      <c r="H1258" s="22">
        <v>2</v>
      </c>
      <c r="I1258" s="2">
        <v>2</v>
      </c>
      <c r="K1258" s="2">
        <v>50</v>
      </c>
      <c r="L1258" s="11">
        <v>42585</v>
      </c>
      <c r="M1258" s="2">
        <v>2016</v>
      </c>
      <c r="N1258" s="2" t="s">
        <v>517</v>
      </c>
      <c r="O1258" s="2" t="s">
        <v>136</v>
      </c>
      <c r="P1258" s="11">
        <v>42650</v>
      </c>
      <c r="Q1258" s="9">
        <v>5</v>
      </c>
      <c r="S1258" s="22" t="s">
        <v>516</v>
      </c>
      <c r="T1258" s="4" t="s">
        <v>516</v>
      </c>
      <c r="U1258" s="4" t="s">
        <v>516</v>
      </c>
      <c r="V1258" s="4" t="s">
        <v>516</v>
      </c>
      <c r="W1258" s="2">
        <v>10</v>
      </c>
      <c r="X1258" s="2" t="s">
        <v>45</v>
      </c>
      <c r="Y1258" s="6" t="str">
        <f>VLOOKUP(X1258,Spp!A:B,2,FALSE)</f>
        <v>Canthigaster punctatissima</v>
      </c>
      <c r="Z1258" s="7">
        <f t="shared" si="133"/>
        <v>1</v>
      </c>
      <c r="AC1258" s="2">
        <v>1</v>
      </c>
      <c r="AU1258" s="2">
        <f>VLOOKUP(Y1258,Spp!B:C,2,FALSE)</f>
        <v>1.9699999999999999E-2</v>
      </c>
      <c r="AV1258" s="2">
        <f>VLOOKUP(Y1258,Spp!B:D,3,FALSE)</f>
        <v>2.9174000000000002</v>
      </c>
      <c r="AW1258" s="2">
        <f t="shared" si="134"/>
        <v>31.231403269494816</v>
      </c>
      <c r="AX1258" s="2">
        <f t="shared" si="135"/>
        <v>0.62462806538989635</v>
      </c>
      <c r="AY1258" s="2">
        <f t="shared" si="136"/>
        <v>6.2462806538989639</v>
      </c>
      <c r="AZ1258" s="2">
        <f t="shared" si="137"/>
        <v>6.2462806538989635E-3</v>
      </c>
      <c r="BA1258" s="2">
        <f t="shared" si="138"/>
        <v>0.1</v>
      </c>
      <c r="BB1258" s="2">
        <f t="shared" si="139"/>
        <v>0.02</v>
      </c>
      <c r="BC1258" s="2">
        <f>VLOOKUP(Y1258,Spp!B:H,7,FALSE)</f>
        <v>3</v>
      </c>
      <c r="BD1258" s="5" t="str">
        <f>VLOOKUP(Y1258,GFQuimbayo!B:C,2,FALSE)</f>
        <v>IN</v>
      </c>
      <c r="BE1258" s="5" t="str">
        <f>VLOOKUP(BD1258,GFQuimbayo!E:F,2,FALSE)</f>
        <v>Invertebrivores</v>
      </c>
      <c r="BF1258" s="2" t="str">
        <f>VLOOKUP(Y1258,Spp!B:L,11,FALSE)</f>
        <v>LC</v>
      </c>
    </row>
    <row r="1259" spans="1:58">
      <c r="A1259" s="2" t="s">
        <v>242</v>
      </c>
      <c r="B1259" s="2" t="s">
        <v>41</v>
      </c>
      <c r="C1259" s="2" t="s">
        <v>291</v>
      </c>
      <c r="D1259" s="2" t="s">
        <v>1445</v>
      </c>
      <c r="E1259" s="2" t="s">
        <v>1491</v>
      </c>
      <c r="F1259" s="2" t="s">
        <v>246</v>
      </c>
      <c r="G1259" s="22" t="s">
        <v>1482</v>
      </c>
      <c r="H1259" s="22">
        <v>3</v>
      </c>
      <c r="I1259" s="2">
        <v>3</v>
      </c>
      <c r="K1259" s="2">
        <v>50</v>
      </c>
      <c r="L1259" s="11">
        <v>42585</v>
      </c>
      <c r="M1259" s="2">
        <v>2016</v>
      </c>
      <c r="N1259" s="2" t="s">
        <v>517</v>
      </c>
      <c r="O1259" s="2" t="s">
        <v>136</v>
      </c>
      <c r="P1259" s="11">
        <v>42650</v>
      </c>
      <c r="Q1259" s="9">
        <v>5</v>
      </c>
      <c r="S1259" s="22" t="s">
        <v>516</v>
      </c>
      <c r="T1259" s="4" t="s">
        <v>516</v>
      </c>
      <c r="U1259" s="4" t="s">
        <v>516</v>
      </c>
      <c r="V1259" s="4" t="s">
        <v>516</v>
      </c>
      <c r="W1259" s="2">
        <v>10</v>
      </c>
      <c r="X1259" s="2" t="s">
        <v>57</v>
      </c>
      <c r="Y1259" s="6" t="str">
        <f>VLOOKUP(X1259,Spp!A:B,2,FALSE)</f>
        <v>Serranus psittacinus</v>
      </c>
      <c r="Z1259" s="7">
        <f t="shared" si="133"/>
        <v>2</v>
      </c>
      <c r="AB1259" s="2">
        <v>2</v>
      </c>
      <c r="AU1259" s="2">
        <f>VLOOKUP(Y1259,Spp!B:C,2,FALSE)</f>
        <v>1.9300000000000001E-2</v>
      </c>
      <c r="AV1259" s="2">
        <f>VLOOKUP(Y1259,Spp!B:D,3,FALSE)</f>
        <v>2.8511000000000002</v>
      </c>
      <c r="AW1259" s="2">
        <f t="shared" si="134"/>
        <v>12.063531782217289</v>
      </c>
      <c r="AX1259" s="2">
        <f t="shared" si="135"/>
        <v>0.24127063564434578</v>
      </c>
      <c r="AY1259" s="2">
        <f t="shared" si="136"/>
        <v>2.4127063564434579</v>
      </c>
      <c r="AZ1259" s="2">
        <f t="shared" si="137"/>
        <v>2.4127063564434578E-3</v>
      </c>
      <c r="BA1259" s="2">
        <f t="shared" si="138"/>
        <v>0.2</v>
      </c>
      <c r="BB1259" s="2">
        <f t="shared" si="139"/>
        <v>0.04</v>
      </c>
      <c r="BC1259" s="2">
        <f>VLOOKUP(Y1259,Spp!B:H,7,FALSE)</f>
        <v>3.6</v>
      </c>
      <c r="BD1259" s="5" t="str">
        <f>VLOOKUP(Y1259,GFQuimbayo!B:C,2,FALSE)</f>
        <v>PS</v>
      </c>
      <c r="BE1259" s="5" t="str">
        <f>VLOOKUP(BD1259,GFQuimbayo!E:F,2,FALSE)</f>
        <v>Piscivores</v>
      </c>
      <c r="BF1259" s="2" t="str">
        <f>VLOOKUP(Y1259,Spp!B:L,11,FALSE)</f>
        <v>LC</v>
      </c>
    </row>
    <row r="1260" spans="1:58">
      <c r="A1260" s="2" t="s">
        <v>242</v>
      </c>
      <c r="B1260" s="2" t="s">
        <v>41</v>
      </c>
      <c r="C1260" s="2" t="s">
        <v>291</v>
      </c>
      <c r="D1260" s="2" t="s">
        <v>1445</v>
      </c>
      <c r="E1260" s="2" t="s">
        <v>1491</v>
      </c>
      <c r="F1260" s="2" t="s">
        <v>246</v>
      </c>
      <c r="G1260" s="22" t="s">
        <v>1482</v>
      </c>
      <c r="H1260" s="22">
        <v>3</v>
      </c>
      <c r="I1260" s="2">
        <v>3</v>
      </c>
      <c r="K1260" s="2">
        <v>50</v>
      </c>
      <c r="L1260" s="11">
        <v>42585</v>
      </c>
      <c r="M1260" s="2">
        <v>2016</v>
      </c>
      <c r="N1260" s="2" t="s">
        <v>517</v>
      </c>
      <c r="O1260" s="2" t="s">
        <v>136</v>
      </c>
      <c r="P1260" s="11">
        <v>42650</v>
      </c>
      <c r="Q1260" s="9">
        <v>5</v>
      </c>
      <c r="S1260" s="22" t="s">
        <v>516</v>
      </c>
      <c r="T1260" s="4" t="s">
        <v>516</v>
      </c>
      <c r="U1260" s="4" t="s">
        <v>516</v>
      </c>
      <c r="V1260" s="4" t="s">
        <v>516</v>
      </c>
      <c r="W1260" s="2">
        <v>10</v>
      </c>
      <c r="X1260" s="2" t="s">
        <v>45</v>
      </c>
      <c r="Y1260" s="6" t="str">
        <f>VLOOKUP(X1260,Spp!A:B,2,FALSE)</f>
        <v>Canthigaster punctatissima</v>
      </c>
      <c r="Z1260" s="7">
        <f t="shared" si="133"/>
        <v>2</v>
      </c>
      <c r="AB1260" s="2">
        <v>1</v>
      </c>
      <c r="AC1260" s="2">
        <v>1</v>
      </c>
      <c r="AU1260" s="2">
        <f>VLOOKUP(Y1260,Spp!B:C,2,FALSE)</f>
        <v>1.9699999999999999E-2</v>
      </c>
      <c r="AV1260" s="2">
        <f>VLOOKUP(Y1260,Spp!B:D,3,FALSE)</f>
        <v>2.9174000000000002</v>
      </c>
      <c r="AW1260" s="2">
        <f t="shared" si="134"/>
        <v>38.268118177600329</v>
      </c>
      <c r="AX1260" s="2">
        <f t="shared" si="135"/>
        <v>0.7653623635520066</v>
      </c>
      <c r="AY1260" s="2">
        <f t="shared" si="136"/>
        <v>7.6536236355200664</v>
      </c>
      <c r="AZ1260" s="2">
        <f t="shared" si="137"/>
        <v>7.6536236355200663E-3</v>
      </c>
      <c r="BA1260" s="2">
        <f t="shared" si="138"/>
        <v>0.2</v>
      </c>
      <c r="BB1260" s="2">
        <f t="shared" si="139"/>
        <v>0.04</v>
      </c>
      <c r="BC1260" s="2">
        <f>VLOOKUP(Y1260,Spp!B:H,7,FALSE)</f>
        <v>3</v>
      </c>
      <c r="BD1260" s="5" t="str">
        <f>VLOOKUP(Y1260,GFQuimbayo!B:C,2,FALSE)</f>
        <v>IN</v>
      </c>
      <c r="BE1260" s="5" t="str">
        <f>VLOOKUP(BD1260,GFQuimbayo!E:F,2,FALSE)</f>
        <v>Invertebrivores</v>
      </c>
      <c r="BF1260" s="2" t="str">
        <f>VLOOKUP(Y1260,Spp!B:L,11,FALSE)</f>
        <v>LC</v>
      </c>
    </row>
    <row r="1261" spans="1:58">
      <c r="A1261" s="2" t="s">
        <v>242</v>
      </c>
      <c r="B1261" s="2" t="s">
        <v>41</v>
      </c>
      <c r="C1261" s="2" t="s">
        <v>291</v>
      </c>
      <c r="D1261" s="2" t="s">
        <v>1445</v>
      </c>
      <c r="E1261" s="2" t="s">
        <v>1491</v>
      </c>
      <c r="F1261" s="2" t="s">
        <v>246</v>
      </c>
      <c r="G1261" s="22" t="s">
        <v>1482</v>
      </c>
      <c r="H1261" s="22">
        <v>3</v>
      </c>
      <c r="I1261" s="2">
        <v>3</v>
      </c>
      <c r="K1261" s="2">
        <v>50</v>
      </c>
      <c r="L1261" s="11">
        <v>42585</v>
      </c>
      <c r="M1261" s="2">
        <v>2016</v>
      </c>
      <c r="N1261" s="2" t="s">
        <v>517</v>
      </c>
      <c r="O1261" s="2" t="s">
        <v>136</v>
      </c>
      <c r="P1261" s="11">
        <v>42650</v>
      </c>
      <c r="Q1261" s="9">
        <v>5</v>
      </c>
      <c r="S1261" s="22" t="s">
        <v>516</v>
      </c>
      <c r="T1261" s="4" t="s">
        <v>516</v>
      </c>
      <c r="U1261" s="4" t="s">
        <v>516</v>
      </c>
      <c r="V1261" s="4" t="s">
        <v>516</v>
      </c>
      <c r="W1261" s="2">
        <v>10</v>
      </c>
      <c r="X1261" s="2" t="s">
        <v>107</v>
      </c>
      <c r="Y1261" s="6" t="str">
        <f>VLOOKUP(X1261,Spp!A:B,2,FALSE)</f>
        <v>Thalassoma lucasanum</v>
      </c>
      <c r="Z1261" s="7">
        <f t="shared" si="133"/>
        <v>29</v>
      </c>
      <c r="AB1261" s="2">
        <v>24</v>
      </c>
      <c r="AC1261" s="2">
        <v>5</v>
      </c>
      <c r="AU1261" s="2">
        <f>VLOOKUP(Y1261,Spp!B:C,2,FALSE)</f>
        <v>1.261E-2</v>
      </c>
      <c r="AV1261" s="2">
        <f>VLOOKUP(Y1261,Spp!B:D,3,FALSE)</f>
        <v>2.8782999999999999</v>
      </c>
      <c r="AW1261" s="2">
        <f t="shared" si="134"/>
        <v>190.46825093100034</v>
      </c>
      <c r="AX1261" s="2">
        <f t="shared" si="135"/>
        <v>3.809365018620007</v>
      </c>
      <c r="AY1261" s="2">
        <f t="shared" si="136"/>
        <v>38.093650186200072</v>
      </c>
      <c r="AZ1261" s="2">
        <f t="shared" si="137"/>
        <v>3.8093650186200076E-2</v>
      </c>
      <c r="BA1261" s="2">
        <f t="shared" si="138"/>
        <v>2.9</v>
      </c>
      <c r="BB1261" s="2">
        <f t="shared" si="139"/>
        <v>0.57999999999999996</v>
      </c>
      <c r="BC1261" s="2">
        <f>VLOOKUP(Y1261,Spp!B:H,7,FALSE)</f>
        <v>3.5</v>
      </c>
      <c r="BD1261" s="5" t="str">
        <f>VLOOKUP(Y1261,GFQuimbayo!B:C,2,FALSE)</f>
        <v>IN</v>
      </c>
      <c r="BE1261" s="5" t="str">
        <f>VLOOKUP(BD1261,GFQuimbayo!E:F,2,FALSE)</f>
        <v>Invertebrivores</v>
      </c>
      <c r="BF1261" s="2" t="str">
        <f>VLOOKUP(Y1261,Spp!B:L,11,FALSE)</f>
        <v>LC</v>
      </c>
    </row>
    <row r="1262" spans="1:58">
      <c r="A1262" s="2" t="s">
        <v>242</v>
      </c>
      <c r="B1262" s="2" t="s">
        <v>41</v>
      </c>
      <c r="C1262" s="2" t="s">
        <v>291</v>
      </c>
      <c r="D1262" s="2" t="s">
        <v>1445</v>
      </c>
      <c r="E1262" s="2" t="s">
        <v>1491</v>
      </c>
      <c r="F1262" s="2" t="s">
        <v>246</v>
      </c>
      <c r="G1262" s="22" t="s">
        <v>1482</v>
      </c>
      <c r="H1262" s="22">
        <v>3</v>
      </c>
      <c r="I1262" s="2">
        <v>3</v>
      </c>
      <c r="K1262" s="2">
        <v>50</v>
      </c>
      <c r="L1262" s="11">
        <v>42585</v>
      </c>
      <c r="M1262" s="2">
        <v>2016</v>
      </c>
      <c r="N1262" s="2" t="s">
        <v>517</v>
      </c>
      <c r="O1262" s="2" t="s">
        <v>136</v>
      </c>
      <c r="P1262" s="11">
        <v>42650</v>
      </c>
      <c r="Q1262" s="9">
        <v>5</v>
      </c>
      <c r="S1262" s="22" t="s">
        <v>516</v>
      </c>
      <c r="T1262" s="4" t="s">
        <v>516</v>
      </c>
      <c r="U1262" s="4" t="s">
        <v>516</v>
      </c>
      <c r="V1262" s="4" t="s">
        <v>516</v>
      </c>
      <c r="W1262" s="2">
        <v>10</v>
      </c>
      <c r="X1262" s="2" t="s">
        <v>72</v>
      </c>
      <c r="Y1262" s="6" t="str">
        <f>VLOOKUP(X1262,Spp!A:B,2,FALSE)</f>
        <v>Scarus ghobban</v>
      </c>
      <c r="Z1262" s="7">
        <f t="shared" si="133"/>
        <v>4</v>
      </c>
      <c r="AB1262" s="2">
        <v>4</v>
      </c>
      <c r="AU1262" s="2">
        <f>VLOOKUP(Y1262,Spp!B:C,2,FALSE)</f>
        <v>2.3300000000000001E-2</v>
      </c>
      <c r="AV1262" s="2">
        <f>VLOOKUP(Y1262,Spp!B:D,3,FALSE)</f>
        <v>2.919</v>
      </c>
      <c r="AW1262" s="2">
        <f t="shared" si="134"/>
        <v>33.397944616878576</v>
      </c>
      <c r="AX1262" s="2">
        <f t="shared" si="135"/>
        <v>0.66795889233757155</v>
      </c>
      <c r="AY1262" s="2">
        <f t="shared" si="136"/>
        <v>6.6795889233757153</v>
      </c>
      <c r="AZ1262" s="2">
        <f t="shared" si="137"/>
        <v>6.6795889233757155E-3</v>
      </c>
      <c r="BA1262" s="2">
        <f t="shared" si="138"/>
        <v>0.4</v>
      </c>
      <c r="BB1262" s="2">
        <f t="shared" si="139"/>
        <v>0.08</v>
      </c>
      <c r="BC1262" s="2">
        <f>VLOOKUP(Y1262,Spp!B:H,7,FALSE)</f>
        <v>2</v>
      </c>
      <c r="BD1262" s="5" t="str">
        <f>VLOOKUP(Y1262,GFQuimbayo!B:C,2,FALSE)</f>
        <v>HM</v>
      </c>
      <c r="BE1262" s="5" t="str">
        <f>VLOOKUP(BD1262,GFQuimbayo!E:F,2,FALSE)</f>
        <v>Macroalgae feeders</v>
      </c>
      <c r="BF1262" s="2" t="str">
        <f>VLOOKUP(Y1262,Spp!B:L,11,FALSE)</f>
        <v>LC</v>
      </c>
    </row>
    <row r="1263" spans="1:58">
      <c r="A1263" s="2" t="s">
        <v>242</v>
      </c>
      <c r="B1263" s="2" t="s">
        <v>41</v>
      </c>
      <c r="C1263" s="2" t="s">
        <v>291</v>
      </c>
      <c r="D1263" s="2" t="s">
        <v>1445</v>
      </c>
      <c r="E1263" s="2" t="s">
        <v>1491</v>
      </c>
      <c r="F1263" s="2" t="s">
        <v>246</v>
      </c>
      <c r="G1263" s="22" t="s">
        <v>1482</v>
      </c>
      <c r="H1263" s="22">
        <v>3</v>
      </c>
      <c r="I1263" s="2">
        <v>3</v>
      </c>
      <c r="K1263" s="2">
        <v>50</v>
      </c>
      <c r="L1263" s="11">
        <v>42585</v>
      </c>
      <c r="M1263" s="2">
        <v>2016</v>
      </c>
      <c r="N1263" s="2" t="s">
        <v>517</v>
      </c>
      <c r="O1263" s="2" t="s">
        <v>136</v>
      </c>
      <c r="P1263" s="11">
        <v>42650</v>
      </c>
      <c r="Q1263" s="9">
        <v>5</v>
      </c>
      <c r="S1263" s="22" t="s">
        <v>516</v>
      </c>
      <c r="T1263" s="4" t="s">
        <v>516</v>
      </c>
      <c r="U1263" s="4" t="s">
        <v>516</v>
      </c>
      <c r="V1263" s="4" t="s">
        <v>516</v>
      </c>
      <c r="W1263" s="2">
        <v>10</v>
      </c>
      <c r="X1263" s="2" t="s">
        <v>256</v>
      </c>
      <c r="Y1263" s="6" t="str">
        <f>VLOOKUP(X1263,Spp!A:B,2,FALSE)</f>
        <v>Fistularia commersonii</v>
      </c>
      <c r="Z1263" s="7">
        <f t="shared" si="133"/>
        <v>1</v>
      </c>
      <c r="AD1263" s="2">
        <v>1</v>
      </c>
      <c r="AU1263" s="2">
        <f>VLOOKUP(Y1263,Spp!B:C,2,FALSE)</f>
        <v>5.9999999999999995E-4</v>
      </c>
      <c r="AV1263" s="2">
        <f>VLOOKUP(Y1263,Spp!B:D,3,FALSE)</f>
        <v>3</v>
      </c>
      <c r="AW1263" s="2">
        <f t="shared" si="134"/>
        <v>3.2156249999999997</v>
      </c>
      <c r="AX1263" s="2">
        <f t="shared" si="135"/>
        <v>6.4312499999999995E-2</v>
      </c>
      <c r="AY1263" s="2">
        <f t="shared" si="136"/>
        <v>0.64312499999999995</v>
      </c>
      <c r="AZ1263" s="2">
        <f t="shared" si="137"/>
        <v>6.4312499999999993E-4</v>
      </c>
      <c r="BA1263" s="2">
        <f t="shared" si="138"/>
        <v>0.1</v>
      </c>
      <c r="BB1263" s="2">
        <f t="shared" si="139"/>
        <v>0.02</v>
      </c>
      <c r="BC1263" s="2">
        <f>VLOOKUP(Y1263,Spp!B:H,7,FALSE)</f>
        <v>4.3</v>
      </c>
      <c r="BD1263" s="5" t="str">
        <f>VLOOKUP(Y1263,GFQuimbayo!B:C,2,FALSE)</f>
        <v>PS</v>
      </c>
      <c r="BE1263" s="5" t="str">
        <f>VLOOKUP(BD1263,GFQuimbayo!E:F,2,FALSE)</f>
        <v>Piscivores</v>
      </c>
      <c r="BF1263" s="2" t="str">
        <f>VLOOKUP(Y1263,Spp!B:L,11,FALSE)</f>
        <v>NE</v>
      </c>
    </row>
    <row r="1264" spans="1:58">
      <c r="A1264" s="2" t="s">
        <v>242</v>
      </c>
      <c r="B1264" s="2" t="s">
        <v>41</v>
      </c>
      <c r="C1264" s="2" t="s">
        <v>291</v>
      </c>
      <c r="D1264" s="2" t="s">
        <v>1445</v>
      </c>
      <c r="E1264" s="2" t="s">
        <v>1491</v>
      </c>
      <c r="F1264" s="2" t="s">
        <v>246</v>
      </c>
      <c r="G1264" s="22" t="s">
        <v>1482</v>
      </c>
      <c r="H1264" s="22">
        <v>3</v>
      </c>
      <c r="I1264" s="2">
        <v>3</v>
      </c>
      <c r="K1264" s="2">
        <v>50</v>
      </c>
      <c r="L1264" s="11">
        <v>42585</v>
      </c>
      <c r="M1264" s="2">
        <v>2016</v>
      </c>
      <c r="N1264" s="2" t="s">
        <v>517</v>
      </c>
      <c r="O1264" s="2" t="s">
        <v>136</v>
      </c>
      <c r="P1264" s="11">
        <v>42650</v>
      </c>
      <c r="Q1264" s="9">
        <v>5</v>
      </c>
      <c r="S1264" s="22" t="s">
        <v>516</v>
      </c>
      <c r="T1264" s="4" t="s">
        <v>516</v>
      </c>
      <c r="U1264" s="4" t="s">
        <v>516</v>
      </c>
      <c r="V1264" s="4" t="s">
        <v>516</v>
      </c>
      <c r="W1264" s="2">
        <v>10</v>
      </c>
      <c r="X1264" s="2" t="s">
        <v>266</v>
      </c>
      <c r="Y1264" s="6" t="str">
        <f>VLOOKUP(X1264,Spp!A:B,2,FALSE)</f>
        <v>Halichoeres dispilus</v>
      </c>
      <c r="Z1264" s="7">
        <f t="shared" si="133"/>
        <v>3</v>
      </c>
      <c r="AB1264" s="2">
        <v>2</v>
      </c>
      <c r="AC1264" s="2">
        <v>1</v>
      </c>
      <c r="AU1264" s="2">
        <f>VLOOKUP(Y1264,Spp!B:C,2,FALSE)</f>
        <v>1.26E-2</v>
      </c>
      <c r="AV1264" s="2">
        <f>VLOOKUP(Y1264,Spp!B:D,3,FALSE)</f>
        <v>3.0672999999999999</v>
      </c>
      <c r="AW1264" s="2">
        <f t="shared" si="134"/>
        <v>41.344268837663634</v>
      </c>
      <c r="AX1264" s="2">
        <f t="shared" si="135"/>
        <v>0.82688537675327267</v>
      </c>
      <c r="AY1264" s="2">
        <f t="shared" si="136"/>
        <v>8.2688537675327272</v>
      </c>
      <c r="AZ1264" s="2">
        <f t="shared" si="137"/>
        <v>8.268853767532728E-3</v>
      </c>
      <c r="BA1264" s="2">
        <f t="shared" si="138"/>
        <v>0.3</v>
      </c>
      <c r="BB1264" s="2">
        <f t="shared" si="139"/>
        <v>0.06</v>
      </c>
      <c r="BC1264" s="2">
        <f>VLOOKUP(Y1264,Spp!B:H,7,FALSE)</f>
        <v>3.9</v>
      </c>
      <c r="BD1264" s="5" t="str">
        <f>VLOOKUP(Y1264,GFQuimbayo!B:C,2,FALSE)</f>
        <v>IN</v>
      </c>
      <c r="BE1264" s="5" t="str">
        <f>VLOOKUP(BD1264,GFQuimbayo!E:F,2,FALSE)</f>
        <v>Invertebrivores</v>
      </c>
      <c r="BF1264" s="2" t="str">
        <f>VLOOKUP(Y1264,Spp!B:L,11,FALSE)</f>
        <v>LC</v>
      </c>
    </row>
    <row r="1265" spans="1:58">
      <c r="A1265" s="2" t="s">
        <v>242</v>
      </c>
      <c r="B1265" s="2" t="s">
        <v>41</v>
      </c>
      <c r="C1265" s="2" t="s">
        <v>291</v>
      </c>
      <c r="D1265" s="2" t="s">
        <v>1445</v>
      </c>
      <c r="E1265" s="2" t="s">
        <v>1491</v>
      </c>
      <c r="F1265" s="2" t="s">
        <v>246</v>
      </c>
      <c r="G1265" s="22" t="s">
        <v>1482</v>
      </c>
      <c r="H1265" s="22">
        <v>3</v>
      </c>
      <c r="I1265" s="2">
        <v>3</v>
      </c>
      <c r="K1265" s="2">
        <v>50</v>
      </c>
      <c r="L1265" s="11">
        <v>42585</v>
      </c>
      <c r="M1265" s="2">
        <v>2016</v>
      </c>
      <c r="N1265" s="2" t="s">
        <v>517</v>
      </c>
      <c r="O1265" s="2" t="s">
        <v>136</v>
      </c>
      <c r="P1265" s="11">
        <v>42650</v>
      </c>
      <c r="Q1265" s="9">
        <v>5</v>
      </c>
      <c r="S1265" s="22" t="s">
        <v>516</v>
      </c>
      <c r="T1265" s="4" t="s">
        <v>516</v>
      </c>
      <c r="U1265" s="4" t="s">
        <v>516</v>
      </c>
      <c r="V1265" s="4" t="s">
        <v>516</v>
      </c>
      <c r="W1265" s="2">
        <v>10</v>
      </c>
      <c r="X1265" s="2" t="s">
        <v>80</v>
      </c>
      <c r="Y1265" s="6" t="str">
        <f>VLOOKUP(X1265,Spp!A:B,2,FALSE)</f>
        <v>Sufflamen verres</v>
      </c>
      <c r="Z1265" s="7">
        <f t="shared" si="133"/>
        <v>1</v>
      </c>
      <c r="AC1265" s="2">
        <v>1</v>
      </c>
      <c r="AU1265" s="2">
        <f>VLOOKUP(Y1265,Spp!B:C,2,FALSE)</f>
        <v>2.4899999999999999E-2</v>
      </c>
      <c r="AV1265" s="2">
        <f>VLOOKUP(Y1265,Spp!B:D,3,FALSE)</f>
        <v>3.0129999999999999</v>
      </c>
      <c r="AW1265" s="2">
        <f t="shared" si="134"/>
        <v>50.256150114544802</v>
      </c>
      <c r="AX1265" s="2">
        <f t="shared" si="135"/>
        <v>1.0051230022908961</v>
      </c>
      <c r="AY1265" s="2">
        <f t="shared" si="136"/>
        <v>10.05123002290896</v>
      </c>
      <c r="AZ1265" s="2">
        <f t="shared" si="137"/>
        <v>1.0051230022908961E-2</v>
      </c>
      <c r="BA1265" s="2">
        <f t="shared" si="138"/>
        <v>0.1</v>
      </c>
      <c r="BB1265" s="2">
        <f t="shared" si="139"/>
        <v>0.02</v>
      </c>
      <c r="BC1265" s="2">
        <f>VLOOKUP(Y1265,Spp!B:H,7,FALSE)</f>
        <v>3.3</v>
      </c>
      <c r="BD1265" s="5" t="str">
        <f>VLOOKUP(Y1265,GFQuimbayo!B:C,2,FALSE)</f>
        <v>IN</v>
      </c>
      <c r="BE1265" s="5" t="str">
        <f>VLOOKUP(BD1265,GFQuimbayo!E:F,2,FALSE)</f>
        <v>Invertebrivores</v>
      </c>
      <c r="BF1265" s="2" t="str">
        <f>VLOOKUP(Y1265,Spp!B:L,11,FALSE)</f>
        <v>LC</v>
      </c>
    </row>
    <row r="1266" spans="1:58">
      <c r="A1266" s="2" t="s">
        <v>242</v>
      </c>
      <c r="B1266" s="2" t="s">
        <v>41</v>
      </c>
      <c r="C1266" s="2" t="s">
        <v>291</v>
      </c>
      <c r="D1266" s="2" t="s">
        <v>1445</v>
      </c>
      <c r="E1266" s="2" t="s">
        <v>1491</v>
      </c>
      <c r="F1266" s="2" t="s">
        <v>246</v>
      </c>
      <c r="G1266" s="22" t="s">
        <v>1482</v>
      </c>
      <c r="H1266" s="22">
        <v>3</v>
      </c>
      <c r="I1266" s="2">
        <v>3</v>
      </c>
      <c r="K1266" s="2">
        <v>50</v>
      </c>
      <c r="L1266" s="11">
        <v>42585</v>
      </c>
      <c r="M1266" s="2">
        <v>2016</v>
      </c>
      <c r="N1266" s="2" t="s">
        <v>517</v>
      </c>
      <c r="O1266" s="2" t="s">
        <v>136</v>
      </c>
      <c r="P1266" s="11">
        <v>42650</v>
      </c>
      <c r="Q1266" s="9">
        <v>5</v>
      </c>
      <c r="S1266" s="22" t="s">
        <v>516</v>
      </c>
      <c r="T1266" s="4" t="s">
        <v>516</v>
      </c>
      <c r="U1266" s="4" t="s">
        <v>516</v>
      </c>
      <c r="V1266" s="4" t="s">
        <v>516</v>
      </c>
      <c r="W1266" s="2">
        <v>10</v>
      </c>
      <c r="X1266" s="2" t="s">
        <v>125</v>
      </c>
      <c r="Y1266" s="6" t="str">
        <f>VLOOKUP(X1266,Spp!A:B,2,FALSE)</f>
        <v>Diodon holocanthus</v>
      </c>
      <c r="Z1266" s="7">
        <f t="shared" si="133"/>
        <v>2</v>
      </c>
      <c r="AB1266" s="2">
        <v>1</v>
      </c>
      <c r="AC1266" s="2">
        <v>1</v>
      </c>
      <c r="AU1266" s="2">
        <f>VLOOKUP(Y1266,Spp!B:C,2,FALSE)</f>
        <v>2.1899999999999999E-2</v>
      </c>
      <c r="AV1266" s="2">
        <f>VLOOKUP(Y1266,Spp!B:D,3,FALSE)</f>
        <v>3</v>
      </c>
      <c r="AW1266" s="2">
        <f t="shared" si="134"/>
        <v>52.012500000000003</v>
      </c>
      <c r="AX1266" s="2">
        <f t="shared" si="135"/>
        <v>1.0402500000000001</v>
      </c>
      <c r="AY1266" s="2">
        <f t="shared" si="136"/>
        <v>10.402500000000002</v>
      </c>
      <c r="AZ1266" s="2">
        <f t="shared" si="137"/>
        <v>1.0402500000000002E-2</v>
      </c>
      <c r="BA1266" s="2">
        <f t="shared" si="138"/>
        <v>0.2</v>
      </c>
      <c r="BB1266" s="2">
        <f t="shared" si="139"/>
        <v>0.04</v>
      </c>
      <c r="BC1266" s="2">
        <f>VLOOKUP(Y1266,Spp!B:H,7,FALSE)</f>
        <v>3.3</v>
      </c>
      <c r="BD1266" s="5" t="str">
        <f>VLOOKUP(Y1266,GFQuimbayo!B:C,2,FALSE)</f>
        <v>IN</v>
      </c>
      <c r="BE1266" s="5" t="str">
        <f>VLOOKUP(BD1266,GFQuimbayo!E:F,2,FALSE)</f>
        <v>Invertebrivores</v>
      </c>
      <c r="BF1266" s="2" t="str">
        <f>VLOOKUP(Y1266,Spp!B:L,11,FALSE)</f>
        <v>NE</v>
      </c>
    </row>
    <row r="1267" spans="1:58">
      <c r="A1267" s="2" t="s">
        <v>242</v>
      </c>
      <c r="B1267" s="2" t="s">
        <v>41</v>
      </c>
      <c r="C1267" s="2" t="s">
        <v>212</v>
      </c>
      <c r="D1267" s="2" t="s">
        <v>212</v>
      </c>
      <c r="E1267" s="2" t="s">
        <v>1488</v>
      </c>
      <c r="F1267" s="2" t="s">
        <v>246</v>
      </c>
      <c r="G1267" s="22" t="s">
        <v>1482</v>
      </c>
      <c r="H1267" s="22">
        <v>1</v>
      </c>
      <c r="I1267" s="2">
        <v>1</v>
      </c>
      <c r="K1267" s="2">
        <v>50</v>
      </c>
      <c r="L1267" s="11">
        <v>42585</v>
      </c>
      <c r="M1267" s="2">
        <v>2016</v>
      </c>
      <c r="N1267" s="2" t="s">
        <v>517</v>
      </c>
      <c r="O1267" s="2" t="s">
        <v>136</v>
      </c>
      <c r="P1267" s="11">
        <v>42650</v>
      </c>
      <c r="Q1267" s="9">
        <v>3</v>
      </c>
      <c r="S1267" s="22" t="s">
        <v>516</v>
      </c>
      <c r="T1267" s="4" t="s">
        <v>516</v>
      </c>
      <c r="U1267" s="4" t="s">
        <v>516</v>
      </c>
      <c r="V1267" s="4" t="s">
        <v>516</v>
      </c>
      <c r="W1267" s="2">
        <v>10</v>
      </c>
      <c r="X1267" s="2" t="s">
        <v>309</v>
      </c>
      <c r="Y1267" s="6" t="str">
        <f>VLOOKUP(X1267,Spp!A:B,2,FALSE)</f>
        <v>Seriola lalandi</v>
      </c>
      <c r="Z1267" s="7">
        <f t="shared" si="133"/>
        <v>1</v>
      </c>
      <c r="AA1267" s="2">
        <v>1</v>
      </c>
      <c r="AU1267" s="2">
        <f>VLOOKUP(Y1267,Spp!B:C,2,FALSE)</f>
        <v>2.46E-2</v>
      </c>
      <c r="AV1267" s="2">
        <f>VLOOKUP(Y1267,Spp!B:D,3,FALSE)</f>
        <v>2.8450000000000002</v>
      </c>
      <c r="AW1267" s="2">
        <f t="shared" si="134"/>
        <v>0.33348356211161445</v>
      </c>
      <c r="AX1267" s="2">
        <f t="shared" si="135"/>
        <v>6.6696712422322892E-3</v>
      </c>
      <c r="AY1267" s="2">
        <f t="shared" si="136"/>
        <v>6.669671242232289E-2</v>
      </c>
      <c r="AZ1267" s="2">
        <f t="shared" si="137"/>
        <v>6.669671242232289E-5</v>
      </c>
      <c r="BA1267" s="2">
        <f t="shared" si="138"/>
        <v>0.1</v>
      </c>
      <c r="BB1267" s="2">
        <f t="shared" si="139"/>
        <v>0.02</v>
      </c>
      <c r="BC1267" s="2">
        <f>VLOOKUP(Y1267,Spp!B:H,7,FALSE)</f>
        <v>4</v>
      </c>
      <c r="BD1267" s="5" t="str">
        <f>VLOOKUP(Y1267,GFQuimbayo!B:C,2,FALSE)</f>
        <v>PS</v>
      </c>
      <c r="BE1267" s="5" t="str">
        <f>VLOOKUP(BD1267,GFQuimbayo!E:F,2,FALSE)</f>
        <v>Piscivores</v>
      </c>
      <c r="BF1267" s="2" t="str">
        <f>VLOOKUP(Y1267,Spp!B:L,11,FALSE)</f>
        <v>NE</v>
      </c>
    </row>
    <row r="1268" spans="1:58">
      <c r="A1268" s="2" t="s">
        <v>242</v>
      </c>
      <c r="B1268" s="2" t="s">
        <v>41</v>
      </c>
      <c r="C1268" s="2" t="s">
        <v>212</v>
      </c>
      <c r="D1268" s="2" t="s">
        <v>212</v>
      </c>
      <c r="E1268" s="2" t="s">
        <v>1488</v>
      </c>
      <c r="F1268" s="2" t="s">
        <v>246</v>
      </c>
      <c r="G1268" s="22" t="s">
        <v>1482</v>
      </c>
      <c r="H1268" s="22">
        <v>1</v>
      </c>
      <c r="I1268" s="2">
        <v>1</v>
      </c>
      <c r="K1268" s="2">
        <v>50</v>
      </c>
      <c r="L1268" s="11">
        <v>42585</v>
      </c>
      <c r="M1268" s="2">
        <v>2016</v>
      </c>
      <c r="N1268" s="2" t="s">
        <v>517</v>
      </c>
      <c r="O1268" s="2" t="s">
        <v>136</v>
      </c>
      <c r="P1268" s="11">
        <v>42650</v>
      </c>
      <c r="Q1268" s="9">
        <v>3</v>
      </c>
      <c r="S1268" s="22" t="s">
        <v>516</v>
      </c>
      <c r="T1268" s="4" t="s">
        <v>516</v>
      </c>
      <c r="U1268" s="4" t="s">
        <v>516</v>
      </c>
      <c r="V1268" s="4" t="s">
        <v>516</v>
      </c>
      <c r="W1268" s="2">
        <v>10</v>
      </c>
      <c r="X1268" s="2" t="s">
        <v>255</v>
      </c>
      <c r="Y1268" s="6" t="str">
        <f>VLOOKUP(X1268,Spp!A:B,2,FALSE)</f>
        <v>Gnathanodon speciosus</v>
      </c>
      <c r="Z1268" s="7">
        <f t="shared" si="133"/>
        <v>1</v>
      </c>
      <c r="AF1268" s="2">
        <v>1</v>
      </c>
      <c r="AU1268" s="2">
        <f>VLOOKUP(Y1268,Spp!B:C,2,FALSE)</f>
        <v>3.9E-2</v>
      </c>
      <c r="AV1268" s="2">
        <f>VLOOKUP(Y1268,Spp!B:D,3,FALSE)</f>
        <v>2.84</v>
      </c>
      <c r="AW1268" s="2">
        <f t="shared" si="134"/>
        <v>946.71193667720024</v>
      </c>
      <c r="AX1268" s="2">
        <f t="shared" si="135"/>
        <v>18.934238733544007</v>
      </c>
      <c r="AY1268" s="2">
        <f t="shared" si="136"/>
        <v>189.34238733544007</v>
      </c>
      <c r="AZ1268" s="2">
        <f t="shared" si="137"/>
        <v>0.18934238733544007</v>
      </c>
      <c r="BA1268" s="2">
        <f t="shared" si="138"/>
        <v>0.1</v>
      </c>
      <c r="BB1268" s="2">
        <f t="shared" si="139"/>
        <v>0.02</v>
      </c>
      <c r="BC1268" s="2">
        <f>VLOOKUP(Y1268,Spp!B:H,7,FALSE)</f>
        <v>3.8</v>
      </c>
      <c r="BD1268" s="5" t="str">
        <f>VLOOKUP(Y1268,GFQuimbayo!B:C,2,FALSE)</f>
        <v>IN</v>
      </c>
      <c r="BE1268" s="5" t="str">
        <f>VLOOKUP(BD1268,GFQuimbayo!E:F,2,FALSE)</f>
        <v>Invertebrivores</v>
      </c>
      <c r="BF1268" s="2" t="str">
        <f>VLOOKUP(Y1268,Spp!B:L,11,FALSE)</f>
        <v>NE</v>
      </c>
    </row>
    <row r="1269" spans="1:58">
      <c r="A1269" s="2" t="s">
        <v>242</v>
      </c>
      <c r="B1269" s="2" t="s">
        <v>41</v>
      </c>
      <c r="C1269" s="2" t="s">
        <v>212</v>
      </c>
      <c r="D1269" s="2" t="s">
        <v>212</v>
      </c>
      <c r="E1269" s="2" t="s">
        <v>1488</v>
      </c>
      <c r="F1269" s="2" t="s">
        <v>246</v>
      </c>
      <c r="G1269" s="22" t="s">
        <v>1482</v>
      </c>
      <c r="H1269" s="22">
        <v>1</v>
      </c>
      <c r="I1269" s="2">
        <v>1</v>
      </c>
      <c r="K1269" s="2">
        <v>50</v>
      </c>
      <c r="L1269" s="11">
        <v>42585</v>
      </c>
      <c r="M1269" s="2">
        <v>2016</v>
      </c>
      <c r="N1269" s="2" t="s">
        <v>517</v>
      </c>
      <c r="O1269" s="2" t="s">
        <v>136</v>
      </c>
      <c r="P1269" s="11">
        <v>42650</v>
      </c>
      <c r="Q1269" s="9">
        <v>3</v>
      </c>
      <c r="S1269" s="22" t="s">
        <v>516</v>
      </c>
      <c r="T1269" s="4" t="s">
        <v>516</v>
      </c>
      <c r="U1269" s="4" t="s">
        <v>516</v>
      </c>
      <c r="V1269" s="4" t="s">
        <v>516</v>
      </c>
      <c r="W1269" s="2">
        <v>10</v>
      </c>
      <c r="X1269" s="2" t="s">
        <v>125</v>
      </c>
      <c r="Y1269" s="6" t="str">
        <f>VLOOKUP(X1269,Spp!A:B,2,FALSE)</f>
        <v>Diodon holocanthus</v>
      </c>
      <c r="Z1269" s="7">
        <f t="shared" si="133"/>
        <v>1</v>
      </c>
      <c r="AB1269" s="2">
        <v>1</v>
      </c>
      <c r="AU1269" s="2">
        <f>VLOOKUP(Y1269,Spp!B:C,2,FALSE)</f>
        <v>2.1899999999999999E-2</v>
      </c>
      <c r="AV1269" s="2">
        <f>VLOOKUP(Y1269,Spp!B:D,3,FALSE)</f>
        <v>3</v>
      </c>
      <c r="AW1269" s="2">
        <f t="shared" si="134"/>
        <v>9.2390624999999993</v>
      </c>
      <c r="AX1269" s="2">
        <f t="shared" si="135"/>
        <v>0.18478124999999998</v>
      </c>
      <c r="AY1269" s="2">
        <f t="shared" si="136"/>
        <v>1.8478124999999999</v>
      </c>
      <c r="AZ1269" s="2">
        <f t="shared" si="137"/>
        <v>1.8478124999999998E-3</v>
      </c>
      <c r="BA1269" s="2">
        <f t="shared" si="138"/>
        <v>0.1</v>
      </c>
      <c r="BB1269" s="2">
        <f t="shared" si="139"/>
        <v>0.02</v>
      </c>
      <c r="BC1269" s="2">
        <f>VLOOKUP(Y1269,Spp!B:H,7,FALSE)</f>
        <v>3.3</v>
      </c>
      <c r="BD1269" s="5" t="str">
        <f>VLOOKUP(Y1269,GFQuimbayo!B:C,2,FALSE)</f>
        <v>IN</v>
      </c>
      <c r="BE1269" s="5" t="str">
        <f>VLOOKUP(BD1269,GFQuimbayo!E:F,2,FALSE)</f>
        <v>Invertebrivores</v>
      </c>
      <c r="BF1269" s="2" t="str">
        <f>VLOOKUP(Y1269,Spp!B:L,11,FALSE)</f>
        <v>NE</v>
      </c>
    </row>
    <row r="1270" spans="1:58">
      <c r="A1270" s="2" t="s">
        <v>242</v>
      </c>
      <c r="B1270" s="2" t="s">
        <v>41</v>
      </c>
      <c r="C1270" s="2" t="s">
        <v>212</v>
      </c>
      <c r="D1270" s="2" t="s">
        <v>212</v>
      </c>
      <c r="E1270" s="2" t="s">
        <v>1488</v>
      </c>
      <c r="F1270" s="2" t="s">
        <v>246</v>
      </c>
      <c r="G1270" s="22" t="s">
        <v>1482</v>
      </c>
      <c r="H1270" s="22">
        <v>2</v>
      </c>
      <c r="I1270" s="2">
        <v>2</v>
      </c>
      <c r="K1270" s="2">
        <v>50</v>
      </c>
      <c r="L1270" s="11">
        <v>42585</v>
      </c>
      <c r="M1270" s="2">
        <v>2016</v>
      </c>
      <c r="N1270" s="2" t="s">
        <v>517</v>
      </c>
      <c r="O1270" s="2" t="s">
        <v>136</v>
      </c>
      <c r="P1270" s="11">
        <v>42650</v>
      </c>
      <c r="Q1270" s="9">
        <v>3</v>
      </c>
      <c r="S1270" s="22" t="s">
        <v>516</v>
      </c>
      <c r="T1270" s="4" t="s">
        <v>516</v>
      </c>
      <c r="U1270" s="4" t="s">
        <v>516</v>
      </c>
      <c r="V1270" s="4" t="s">
        <v>516</v>
      </c>
      <c r="W1270" s="2">
        <v>10</v>
      </c>
      <c r="X1270" s="2" t="s">
        <v>78</v>
      </c>
      <c r="Y1270" s="6" t="str">
        <f>VLOOKUP(X1270,Spp!A:B,2,FALSE)</f>
        <v>Halichoeres chierchiae</v>
      </c>
      <c r="Z1270" s="7">
        <f t="shared" si="133"/>
        <v>1</v>
      </c>
      <c r="AB1270" s="2">
        <v>1</v>
      </c>
      <c r="AU1270" s="2">
        <f>VLOOKUP(Y1270,Spp!B:C,2,FALSE)</f>
        <v>1.26E-2</v>
      </c>
      <c r="AV1270" s="2">
        <f>VLOOKUP(Y1270,Spp!B:D,3,FALSE)</f>
        <v>3.0672999999999999</v>
      </c>
      <c r="AW1270" s="2">
        <f t="shared" si="134"/>
        <v>6.0875978967715536</v>
      </c>
      <c r="AX1270" s="2">
        <f t="shared" si="135"/>
        <v>0.12175195793543107</v>
      </c>
      <c r="AY1270" s="2">
        <f t="shared" si="136"/>
        <v>1.2175195793543108</v>
      </c>
      <c r="AZ1270" s="2">
        <f t="shared" si="137"/>
        <v>1.2175195793543109E-3</v>
      </c>
      <c r="BA1270" s="2">
        <f t="shared" si="138"/>
        <v>0.1</v>
      </c>
      <c r="BB1270" s="2">
        <f t="shared" si="139"/>
        <v>0.02</v>
      </c>
      <c r="BC1270" s="2">
        <f>VLOOKUP(Y1270,Spp!B:H,7,FALSE)</f>
        <v>3.5</v>
      </c>
      <c r="BD1270" s="5" t="str">
        <f>VLOOKUP(Y1270,GFQuimbayo!B:C,2,FALSE)</f>
        <v>IN</v>
      </c>
      <c r="BE1270" s="5" t="str">
        <f>VLOOKUP(BD1270,GFQuimbayo!E:F,2,FALSE)</f>
        <v>Invertebrivores</v>
      </c>
      <c r="BF1270" s="2" t="str">
        <f>VLOOKUP(Y1270,Spp!B:L,11,FALSE)</f>
        <v>LC</v>
      </c>
    </row>
    <row r="1271" spans="1:58">
      <c r="A1271" s="2" t="s">
        <v>242</v>
      </c>
      <c r="B1271" s="2" t="s">
        <v>41</v>
      </c>
      <c r="C1271" s="2" t="s">
        <v>212</v>
      </c>
      <c r="D1271" s="2" t="s">
        <v>212</v>
      </c>
      <c r="E1271" s="2" t="s">
        <v>1488</v>
      </c>
      <c r="F1271" s="2" t="s">
        <v>246</v>
      </c>
      <c r="G1271" s="22" t="s">
        <v>1482</v>
      </c>
      <c r="H1271" s="22">
        <v>2</v>
      </c>
      <c r="I1271" s="2">
        <v>2</v>
      </c>
      <c r="K1271" s="2">
        <v>50</v>
      </c>
      <c r="L1271" s="11">
        <v>42585</v>
      </c>
      <c r="M1271" s="2">
        <v>2016</v>
      </c>
      <c r="N1271" s="2" t="s">
        <v>517</v>
      </c>
      <c r="O1271" s="2" t="s">
        <v>136</v>
      </c>
      <c r="P1271" s="11">
        <v>42650</v>
      </c>
      <c r="Q1271" s="9">
        <v>3</v>
      </c>
      <c r="S1271" s="22" t="s">
        <v>516</v>
      </c>
      <c r="T1271" s="4" t="s">
        <v>516</v>
      </c>
      <c r="U1271" s="4" t="s">
        <v>516</v>
      </c>
      <c r="V1271" s="4" t="s">
        <v>516</v>
      </c>
      <c r="W1271" s="2">
        <v>10</v>
      </c>
      <c r="X1271" s="2" t="s">
        <v>266</v>
      </c>
      <c r="Y1271" s="6" t="str">
        <f>VLOOKUP(X1271,Spp!A:B,2,FALSE)</f>
        <v>Halichoeres dispilus</v>
      </c>
      <c r="Z1271" s="7">
        <f t="shared" si="133"/>
        <v>10</v>
      </c>
      <c r="AB1271" s="2">
        <v>10</v>
      </c>
      <c r="AU1271" s="2">
        <f>VLOOKUP(Y1271,Spp!B:C,2,FALSE)</f>
        <v>1.26E-2</v>
      </c>
      <c r="AV1271" s="2">
        <f>VLOOKUP(Y1271,Spp!B:D,3,FALSE)</f>
        <v>3.0672999999999999</v>
      </c>
      <c r="AW1271" s="2">
        <f t="shared" si="134"/>
        <v>60.87597896771554</v>
      </c>
      <c r="AX1271" s="2">
        <f t="shared" si="135"/>
        <v>1.2175195793543108</v>
      </c>
      <c r="AY1271" s="2">
        <f t="shared" si="136"/>
        <v>12.175195793543107</v>
      </c>
      <c r="AZ1271" s="2">
        <f t="shared" si="137"/>
        <v>1.2175195793543108E-2</v>
      </c>
      <c r="BA1271" s="2">
        <f t="shared" si="138"/>
        <v>1</v>
      </c>
      <c r="BB1271" s="2">
        <f t="shared" si="139"/>
        <v>0.2</v>
      </c>
      <c r="BC1271" s="2">
        <f>VLOOKUP(Y1271,Spp!B:H,7,FALSE)</f>
        <v>3.9</v>
      </c>
      <c r="BD1271" s="5" t="str">
        <f>VLOOKUP(Y1271,GFQuimbayo!B:C,2,FALSE)</f>
        <v>IN</v>
      </c>
      <c r="BE1271" s="5" t="str">
        <f>VLOOKUP(BD1271,GFQuimbayo!E:F,2,FALSE)</f>
        <v>Invertebrivores</v>
      </c>
      <c r="BF1271" s="2" t="str">
        <f>VLOOKUP(Y1271,Spp!B:L,11,FALSE)</f>
        <v>LC</v>
      </c>
    </row>
    <row r="1272" spans="1:58">
      <c r="A1272" s="2" t="s">
        <v>242</v>
      </c>
      <c r="B1272" s="2" t="s">
        <v>41</v>
      </c>
      <c r="C1272" s="2" t="s">
        <v>212</v>
      </c>
      <c r="D1272" s="2" t="s">
        <v>212</v>
      </c>
      <c r="E1272" s="2" t="s">
        <v>1488</v>
      </c>
      <c r="F1272" s="2" t="s">
        <v>246</v>
      </c>
      <c r="G1272" s="22" t="s">
        <v>1482</v>
      </c>
      <c r="H1272" s="22">
        <v>2</v>
      </c>
      <c r="I1272" s="2">
        <v>2</v>
      </c>
      <c r="K1272" s="2">
        <v>50</v>
      </c>
      <c r="L1272" s="11">
        <v>42585</v>
      </c>
      <c r="M1272" s="2">
        <v>2016</v>
      </c>
      <c r="N1272" s="2" t="s">
        <v>517</v>
      </c>
      <c r="O1272" s="2" t="s">
        <v>136</v>
      </c>
      <c r="P1272" s="11">
        <v>42650</v>
      </c>
      <c r="Q1272" s="9">
        <v>3</v>
      </c>
      <c r="S1272" s="22" t="s">
        <v>516</v>
      </c>
      <c r="T1272" s="4" t="s">
        <v>516</v>
      </c>
      <c r="U1272" s="4" t="s">
        <v>516</v>
      </c>
      <c r="V1272" s="4" t="s">
        <v>516</v>
      </c>
      <c r="W1272" s="2">
        <v>10</v>
      </c>
      <c r="X1272" s="2" t="s">
        <v>107</v>
      </c>
      <c r="Y1272" s="6" t="str">
        <f>VLOOKUP(X1272,Spp!A:B,2,FALSE)</f>
        <v>Thalassoma lucasanum</v>
      </c>
      <c r="Z1272" s="7">
        <f t="shared" si="133"/>
        <v>22</v>
      </c>
      <c r="AA1272" s="2">
        <v>20</v>
      </c>
      <c r="AB1272" s="2">
        <v>2</v>
      </c>
      <c r="AU1272" s="2">
        <f>VLOOKUP(Y1272,Spp!B:C,2,FALSE)</f>
        <v>1.261E-2</v>
      </c>
      <c r="AV1272" s="2">
        <f>VLOOKUP(Y1272,Spp!B:D,3,FALSE)</f>
        <v>2.8782999999999999</v>
      </c>
      <c r="AW1272" s="2">
        <f t="shared" si="134"/>
        <v>11.850763055142313</v>
      </c>
      <c r="AX1272" s="2">
        <f t="shared" si="135"/>
        <v>0.23701526110284626</v>
      </c>
      <c r="AY1272" s="2">
        <f t="shared" si="136"/>
        <v>2.3701526110284625</v>
      </c>
      <c r="AZ1272" s="2">
        <f t="shared" si="137"/>
        <v>2.3701526110284626E-3</v>
      </c>
      <c r="BA1272" s="2">
        <f t="shared" si="138"/>
        <v>2.2000000000000002</v>
      </c>
      <c r="BB1272" s="2">
        <f t="shared" si="139"/>
        <v>0.44</v>
      </c>
      <c r="BC1272" s="2">
        <f>VLOOKUP(Y1272,Spp!B:H,7,FALSE)</f>
        <v>3.5</v>
      </c>
      <c r="BD1272" s="5" t="str">
        <f>VLOOKUP(Y1272,GFQuimbayo!B:C,2,FALSE)</f>
        <v>IN</v>
      </c>
      <c r="BE1272" s="5" t="str">
        <f>VLOOKUP(BD1272,GFQuimbayo!E:F,2,FALSE)</f>
        <v>Invertebrivores</v>
      </c>
      <c r="BF1272" s="2" t="str">
        <f>VLOOKUP(Y1272,Spp!B:L,11,FALSE)</f>
        <v>LC</v>
      </c>
    </row>
    <row r="1273" spans="1:58">
      <c r="A1273" s="2" t="s">
        <v>242</v>
      </c>
      <c r="B1273" s="2" t="s">
        <v>41</v>
      </c>
      <c r="C1273" s="2" t="s">
        <v>212</v>
      </c>
      <c r="D1273" s="2" t="s">
        <v>212</v>
      </c>
      <c r="E1273" s="2" t="s">
        <v>1488</v>
      </c>
      <c r="F1273" s="2" t="s">
        <v>246</v>
      </c>
      <c r="G1273" s="22" t="s">
        <v>1482</v>
      </c>
      <c r="H1273" s="22">
        <v>2</v>
      </c>
      <c r="I1273" s="2">
        <v>2</v>
      </c>
      <c r="K1273" s="2">
        <v>50</v>
      </c>
      <c r="L1273" s="11">
        <v>42585</v>
      </c>
      <c r="M1273" s="2">
        <v>2016</v>
      </c>
      <c r="N1273" s="2" t="s">
        <v>517</v>
      </c>
      <c r="O1273" s="2" t="s">
        <v>136</v>
      </c>
      <c r="P1273" s="11">
        <v>42650</v>
      </c>
      <c r="Q1273" s="9">
        <v>3</v>
      </c>
      <c r="S1273" s="22" t="s">
        <v>516</v>
      </c>
      <c r="T1273" s="4" t="s">
        <v>516</v>
      </c>
      <c r="U1273" s="4" t="s">
        <v>516</v>
      </c>
      <c r="V1273" s="4" t="s">
        <v>516</v>
      </c>
      <c r="W1273" s="2">
        <v>10</v>
      </c>
      <c r="X1273" s="2" t="s">
        <v>57</v>
      </c>
      <c r="Y1273" s="6" t="str">
        <f>VLOOKUP(X1273,Spp!A:B,2,FALSE)</f>
        <v>Serranus psittacinus</v>
      </c>
      <c r="Z1273" s="7">
        <f t="shared" si="133"/>
        <v>2</v>
      </c>
      <c r="AA1273" s="2">
        <v>2</v>
      </c>
      <c r="AU1273" s="2">
        <f>VLOOKUP(Y1273,Spp!B:C,2,FALSE)</f>
        <v>1.9300000000000001E-2</v>
      </c>
      <c r="AV1273" s="2">
        <f>VLOOKUP(Y1273,Spp!B:D,3,FALSE)</f>
        <v>2.8511000000000002</v>
      </c>
      <c r="AW1273" s="2">
        <f t="shared" si="134"/>
        <v>0.52620390100394643</v>
      </c>
      <c r="AX1273" s="2">
        <f t="shared" si="135"/>
        <v>1.0524078020078929E-2</v>
      </c>
      <c r="AY1273" s="2">
        <f t="shared" si="136"/>
        <v>0.10524078020078929</v>
      </c>
      <c r="AZ1273" s="2">
        <f t="shared" si="137"/>
        <v>1.052407802007893E-4</v>
      </c>
      <c r="BA1273" s="2">
        <f t="shared" si="138"/>
        <v>0.2</v>
      </c>
      <c r="BB1273" s="2">
        <f t="shared" si="139"/>
        <v>0.04</v>
      </c>
      <c r="BC1273" s="2">
        <f>VLOOKUP(Y1273,Spp!B:H,7,FALSE)</f>
        <v>3.6</v>
      </c>
      <c r="BD1273" s="5" t="str">
        <f>VLOOKUP(Y1273,GFQuimbayo!B:C,2,FALSE)</f>
        <v>PS</v>
      </c>
      <c r="BE1273" s="5" t="str">
        <f>VLOOKUP(BD1273,GFQuimbayo!E:F,2,FALSE)</f>
        <v>Piscivores</v>
      </c>
      <c r="BF1273" s="2" t="str">
        <f>VLOOKUP(Y1273,Spp!B:L,11,FALSE)</f>
        <v>LC</v>
      </c>
    </row>
    <row r="1274" spans="1:58">
      <c r="A1274" s="2" t="s">
        <v>242</v>
      </c>
      <c r="B1274" s="2" t="s">
        <v>41</v>
      </c>
      <c r="C1274" s="2" t="s">
        <v>212</v>
      </c>
      <c r="D1274" s="2" t="s">
        <v>212</v>
      </c>
      <c r="E1274" s="2" t="s">
        <v>1488</v>
      </c>
      <c r="F1274" s="2" t="s">
        <v>246</v>
      </c>
      <c r="G1274" s="22" t="s">
        <v>1482</v>
      </c>
      <c r="H1274" s="22">
        <v>2</v>
      </c>
      <c r="I1274" s="2">
        <v>2</v>
      </c>
      <c r="K1274" s="2">
        <v>50</v>
      </c>
      <c r="L1274" s="11">
        <v>42585</v>
      </c>
      <c r="M1274" s="2">
        <v>2016</v>
      </c>
      <c r="N1274" s="2" t="s">
        <v>517</v>
      </c>
      <c r="O1274" s="2" t="s">
        <v>136</v>
      </c>
      <c r="P1274" s="11">
        <v>42650</v>
      </c>
      <c r="Q1274" s="9">
        <v>3</v>
      </c>
      <c r="S1274" s="22" t="s">
        <v>516</v>
      </c>
      <c r="T1274" s="4" t="s">
        <v>516</v>
      </c>
      <c r="U1274" s="4" t="s">
        <v>516</v>
      </c>
      <c r="V1274" s="4" t="s">
        <v>516</v>
      </c>
      <c r="W1274" s="2">
        <v>10</v>
      </c>
      <c r="X1274" s="2" t="s">
        <v>80</v>
      </c>
      <c r="Y1274" s="6" t="str">
        <f>VLOOKUP(X1274,Spp!A:B,2,FALSE)</f>
        <v>Sufflamen verres</v>
      </c>
      <c r="Z1274" s="7">
        <f t="shared" si="133"/>
        <v>2</v>
      </c>
      <c r="AB1274" s="2">
        <v>1</v>
      </c>
      <c r="AC1274" s="2">
        <v>1</v>
      </c>
      <c r="AU1274" s="2">
        <f>VLOOKUP(Y1274,Spp!B:C,2,FALSE)</f>
        <v>2.4899999999999999E-2</v>
      </c>
      <c r="AV1274" s="2">
        <f>VLOOKUP(Y1274,Spp!B:D,3,FALSE)</f>
        <v>3.0129999999999999</v>
      </c>
      <c r="AW1274" s="2">
        <f t="shared" si="134"/>
        <v>61.039630027841177</v>
      </c>
      <c r="AX1274" s="2">
        <f t="shared" si="135"/>
        <v>1.2207926005568235</v>
      </c>
      <c r="AY1274" s="2">
        <f t="shared" si="136"/>
        <v>12.207926005568234</v>
      </c>
      <c r="AZ1274" s="2">
        <f t="shared" si="137"/>
        <v>1.2207926005568234E-2</v>
      </c>
      <c r="BA1274" s="2">
        <f t="shared" si="138"/>
        <v>0.2</v>
      </c>
      <c r="BB1274" s="2">
        <f t="shared" si="139"/>
        <v>0.04</v>
      </c>
      <c r="BC1274" s="2">
        <f>VLOOKUP(Y1274,Spp!B:H,7,FALSE)</f>
        <v>3.3</v>
      </c>
      <c r="BD1274" s="5" t="str">
        <f>VLOOKUP(Y1274,GFQuimbayo!B:C,2,FALSE)</f>
        <v>IN</v>
      </c>
      <c r="BE1274" s="5" t="str">
        <f>VLOOKUP(BD1274,GFQuimbayo!E:F,2,FALSE)</f>
        <v>Invertebrivores</v>
      </c>
      <c r="BF1274" s="2" t="str">
        <f>VLOOKUP(Y1274,Spp!B:L,11,FALSE)</f>
        <v>LC</v>
      </c>
    </row>
    <row r="1275" spans="1:58">
      <c r="A1275" s="2" t="s">
        <v>242</v>
      </c>
      <c r="B1275" s="2" t="s">
        <v>41</v>
      </c>
      <c r="C1275" s="2" t="s">
        <v>212</v>
      </c>
      <c r="D1275" s="2" t="s">
        <v>212</v>
      </c>
      <c r="E1275" s="2" t="s">
        <v>1488</v>
      </c>
      <c r="F1275" s="2" t="s">
        <v>246</v>
      </c>
      <c r="G1275" s="22" t="s">
        <v>1482</v>
      </c>
      <c r="H1275" s="22">
        <v>2</v>
      </c>
      <c r="I1275" s="2">
        <v>2</v>
      </c>
      <c r="K1275" s="2">
        <v>50</v>
      </c>
      <c r="L1275" s="11">
        <v>42585</v>
      </c>
      <c r="M1275" s="2">
        <v>2016</v>
      </c>
      <c r="N1275" s="2" t="s">
        <v>517</v>
      </c>
      <c r="O1275" s="2" t="s">
        <v>136</v>
      </c>
      <c r="P1275" s="11">
        <v>42650</v>
      </c>
      <c r="Q1275" s="9">
        <v>3</v>
      </c>
      <c r="S1275" s="22" t="s">
        <v>516</v>
      </c>
      <c r="T1275" s="4" t="s">
        <v>516</v>
      </c>
      <c r="U1275" s="4" t="s">
        <v>516</v>
      </c>
      <c r="V1275" s="4" t="s">
        <v>516</v>
      </c>
      <c r="W1275" s="2">
        <v>10</v>
      </c>
      <c r="X1275" s="2" t="s">
        <v>72</v>
      </c>
      <c r="Y1275" s="6" t="str">
        <f>VLOOKUP(X1275,Spp!A:B,2,FALSE)</f>
        <v>Scarus ghobban</v>
      </c>
      <c r="Z1275" s="7">
        <f t="shared" si="133"/>
        <v>25</v>
      </c>
      <c r="AA1275" s="2">
        <v>25</v>
      </c>
      <c r="AU1275" s="2">
        <f>VLOOKUP(Y1275,Spp!B:C,2,FALSE)</f>
        <v>2.3300000000000001E-2</v>
      </c>
      <c r="AV1275" s="2">
        <f>VLOOKUP(Y1275,Spp!B:D,3,FALSE)</f>
        <v>2.919</v>
      </c>
      <c r="AW1275" s="2">
        <f t="shared" si="134"/>
        <v>8.4505079568443957</v>
      </c>
      <c r="AX1275" s="2">
        <f t="shared" si="135"/>
        <v>0.16901015913688791</v>
      </c>
      <c r="AY1275" s="2">
        <f t="shared" si="136"/>
        <v>1.6901015913688791</v>
      </c>
      <c r="AZ1275" s="2">
        <f t="shared" si="137"/>
        <v>1.6901015913688791E-3</v>
      </c>
      <c r="BA1275" s="2">
        <f t="shared" si="138"/>
        <v>2.5</v>
      </c>
      <c r="BB1275" s="2">
        <f t="shared" si="139"/>
        <v>0.5</v>
      </c>
      <c r="BC1275" s="2">
        <f>VLOOKUP(Y1275,Spp!B:H,7,FALSE)</f>
        <v>2</v>
      </c>
      <c r="BD1275" s="5" t="str">
        <f>VLOOKUP(Y1275,GFQuimbayo!B:C,2,FALSE)</f>
        <v>HM</v>
      </c>
      <c r="BE1275" s="5" t="str">
        <f>VLOOKUP(BD1275,GFQuimbayo!E:F,2,FALSE)</f>
        <v>Macroalgae feeders</v>
      </c>
      <c r="BF1275" s="2" t="str">
        <f>VLOOKUP(Y1275,Spp!B:L,11,FALSE)</f>
        <v>LC</v>
      </c>
    </row>
    <row r="1276" spans="1:58">
      <c r="A1276" s="2" t="s">
        <v>242</v>
      </c>
      <c r="B1276" s="2" t="s">
        <v>41</v>
      </c>
      <c r="C1276" s="2" t="s">
        <v>212</v>
      </c>
      <c r="D1276" s="2" t="s">
        <v>212</v>
      </c>
      <c r="E1276" s="2" t="s">
        <v>1488</v>
      </c>
      <c r="F1276" s="2" t="s">
        <v>246</v>
      </c>
      <c r="G1276" s="22" t="s">
        <v>1482</v>
      </c>
      <c r="H1276" s="22">
        <v>2</v>
      </c>
      <c r="I1276" s="2">
        <v>2</v>
      </c>
      <c r="K1276" s="2">
        <v>50</v>
      </c>
      <c r="L1276" s="11">
        <v>42585</v>
      </c>
      <c r="M1276" s="2">
        <v>2016</v>
      </c>
      <c r="N1276" s="2" t="s">
        <v>517</v>
      </c>
      <c r="O1276" s="2" t="s">
        <v>136</v>
      </c>
      <c r="P1276" s="11">
        <v>42650</v>
      </c>
      <c r="Q1276" s="9">
        <v>3</v>
      </c>
      <c r="S1276" s="22" t="s">
        <v>516</v>
      </c>
      <c r="T1276" s="4" t="s">
        <v>516</v>
      </c>
      <c r="U1276" s="4" t="s">
        <v>516</v>
      </c>
      <c r="V1276" s="4" t="s">
        <v>516</v>
      </c>
      <c r="W1276" s="2">
        <v>10</v>
      </c>
      <c r="X1276" s="2" t="s">
        <v>125</v>
      </c>
      <c r="Y1276" s="6" t="str">
        <f>VLOOKUP(X1276,Spp!A:B,2,FALSE)</f>
        <v>Diodon holocanthus</v>
      </c>
      <c r="Z1276" s="7">
        <f t="shared" si="133"/>
        <v>1</v>
      </c>
      <c r="AB1276" s="2">
        <v>1</v>
      </c>
      <c r="AU1276" s="2">
        <f>VLOOKUP(Y1276,Spp!B:C,2,FALSE)</f>
        <v>2.1899999999999999E-2</v>
      </c>
      <c r="AV1276" s="2">
        <f>VLOOKUP(Y1276,Spp!B:D,3,FALSE)</f>
        <v>3</v>
      </c>
      <c r="AW1276" s="2">
        <f t="shared" si="134"/>
        <v>9.2390624999999993</v>
      </c>
      <c r="AX1276" s="2">
        <f t="shared" si="135"/>
        <v>0.18478124999999998</v>
      </c>
      <c r="AY1276" s="2">
        <f t="shared" si="136"/>
        <v>1.8478124999999999</v>
      </c>
      <c r="AZ1276" s="2">
        <f t="shared" si="137"/>
        <v>1.8478124999999998E-3</v>
      </c>
      <c r="BA1276" s="2">
        <f t="shared" si="138"/>
        <v>0.1</v>
      </c>
      <c r="BB1276" s="2">
        <f t="shared" si="139"/>
        <v>0.02</v>
      </c>
      <c r="BC1276" s="2">
        <f>VLOOKUP(Y1276,Spp!B:H,7,FALSE)</f>
        <v>3.3</v>
      </c>
      <c r="BD1276" s="5" t="str">
        <f>VLOOKUP(Y1276,GFQuimbayo!B:C,2,FALSE)</f>
        <v>IN</v>
      </c>
      <c r="BE1276" s="5" t="str">
        <f>VLOOKUP(BD1276,GFQuimbayo!E:F,2,FALSE)</f>
        <v>Invertebrivores</v>
      </c>
      <c r="BF1276" s="2" t="str">
        <f>VLOOKUP(Y1276,Spp!B:L,11,FALSE)</f>
        <v>NE</v>
      </c>
    </row>
    <row r="1277" spans="1:58">
      <c r="A1277" s="2" t="s">
        <v>242</v>
      </c>
      <c r="B1277" s="2" t="s">
        <v>41</v>
      </c>
      <c r="C1277" s="2" t="s">
        <v>212</v>
      </c>
      <c r="D1277" s="2" t="s">
        <v>212</v>
      </c>
      <c r="E1277" s="2" t="s">
        <v>1488</v>
      </c>
      <c r="F1277" s="2" t="s">
        <v>246</v>
      </c>
      <c r="G1277" s="22" t="s">
        <v>1482</v>
      </c>
      <c r="H1277" s="22">
        <v>2</v>
      </c>
      <c r="I1277" s="2">
        <v>2</v>
      </c>
      <c r="K1277" s="2">
        <v>50</v>
      </c>
      <c r="L1277" s="11">
        <v>42585</v>
      </c>
      <c r="M1277" s="2">
        <v>2016</v>
      </c>
      <c r="N1277" s="2" t="s">
        <v>517</v>
      </c>
      <c r="O1277" s="2" t="s">
        <v>136</v>
      </c>
      <c r="P1277" s="11">
        <v>42650</v>
      </c>
      <c r="Q1277" s="9">
        <v>3</v>
      </c>
      <c r="S1277" s="22" t="s">
        <v>516</v>
      </c>
      <c r="T1277" s="4" t="s">
        <v>516</v>
      </c>
      <c r="U1277" s="4" t="s">
        <v>516</v>
      </c>
      <c r="V1277" s="4" t="s">
        <v>516</v>
      </c>
      <c r="W1277" s="2">
        <v>10</v>
      </c>
      <c r="X1277" s="2" t="s">
        <v>45</v>
      </c>
      <c r="Y1277" s="6" t="str">
        <f>VLOOKUP(X1277,Spp!A:B,2,FALSE)</f>
        <v>Canthigaster punctatissima</v>
      </c>
      <c r="Z1277" s="7">
        <f t="shared" si="133"/>
        <v>1</v>
      </c>
      <c r="AA1277" s="2">
        <v>1</v>
      </c>
      <c r="AU1277" s="2">
        <f>VLOOKUP(Y1277,Spp!B:C,2,FALSE)</f>
        <v>1.9699999999999999E-2</v>
      </c>
      <c r="AV1277" s="2">
        <f>VLOOKUP(Y1277,Spp!B:D,3,FALSE)</f>
        <v>2.9174000000000002</v>
      </c>
      <c r="AW1277" s="2">
        <f t="shared" si="134"/>
        <v>0.28537531735533872</v>
      </c>
      <c r="AX1277" s="2">
        <f t="shared" si="135"/>
        <v>5.7075063471067741E-3</v>
      </c>
      <c r="AY1277" s="2">
        <f t="shared" si="136"/>
        <v>5.7075063471067743E-2</v>
      </c>
      <c r="AZ1277" s="2">
        <f t="shared" si="137"/>
        <v>5.7075063471067742E-5</v>
      </c>
      <c r="BA1277" s="2">
        <f t="shared" si="138"/>
        <v>0.1</v>
      </c>
      <c r="BB1277" s="2">
        <f t="shared" si="139"/>
        <v>0.02</v>
      </c>
      <c r="BC1277" s="2">
        <f>VLOOKUP(Y1277,Spp!B:H,7,FALSE)</f>
        <v>3</v>
      </c>
      <c r="BD1277" s="5" t="str">
        <f>VLOOKUP(Y1277,GFQuimbayo!B:C,2,FALSE)</f>
        <v>IN</v>
      </c>
      <c r="BE1277" s="5" t="str">
        <f>VLOOKUP(BD1277,GFQuimbayo!E:F,2,FALSE)</f>
        <v>Invertebrivores</v>
      </c>
      <c r="BF1277" s="2" t="str">
        <f>VLOOKUP(Y1277,Spp!B:L,11,FALSE)</f>
        <v>LC</v>
      </c>
    </row>
    <row r="1278" spans="1:58">
      <c r="A1278" s="2" t="s">
        <v>242</v>
      </c>
      <c r="B1278" s="2" t="s">
        <v>41</v>
      </c>
      <c r="C1278" s="2" t="s">
        <v>212</v>
      </c>
      <c r="D1278" s="2" t="s">
        <v>212</v>
      </c>
      <c r="E1278" s="2" t="s">
        <v>1488</v>
      </c>
      <c r="F1278" s="2" t="s">
        <v>246</v>
      </c>
      <c r="G1278" s="22" t="s">
        <v>1482</v>
      </c>
      <c r="H1278" s="22">
        <v>3</v>
      </c>
      <c r="I1278" s="2">
        <v>3</v>
      </c>
      <c r="K1278" s="2">
        <v>50</v>
      </c>
      <c r="L1278" s="11">
        <v>42585</v>
      </c>
      <c r="M1278" s="2">
        <v>2016</v>
      </c>
      <c r="N1278" s="2" t="s">
        <v>517</v>
      </c>
      <c r="O1278" s="2" t="s">
        <v>136</v>
      </c>
      <c r="P1278" s="11">
        <v>42650</v>
      </c>
      <c r="Q1278" s="9">
        <v>3</v>
      </c>
      <c r="S1278" s="22" t="s">
        <v>516</v>
      </c>
      <c r="T1278" s="4" t="s">
        <v>516</v>
      </c>
      <c r="U1278" s="4" t="s">
        <v>516</v>
      </c>
      <c r="V1278" s="4" t="s">
        <v>516</v>
      </c>
      <c r="W1278" s="2">
        <v>10</v>
      </c>
      <c r="X1278" s="2" t="s">
        <v>107</v>
      </c>
      <c r="Y1278" s="6" t="str">
        <f>VLOOKUP(X1278,Spp!A:B,2,FALSE)</f>
        <v>Thalassoma lucasanum</v>
      </c>
      <c r="Z1278" s="7">
        <f t="shared" si="133"/>
        <v>61</v>
      </c>
      <c r="AA1278" s="2">
        <v>61</v>
      </c>
      <c r="AU1278" s="2">
        <f>VLOOKUP(Y1278,Spp!B:C,2,FALSE)</f>
        <v>1.261E-2</v>
      </c>
      <c r="AV1278" s="2">
        <f>VLOOKUP(Y1278,Spp!B:D,3,FALSE)</f>
        <v>2.8782999999999999</v>
      </c>
      <c r="AW1278" s="2">
        <f t="shared" si="134"/>
        <v>10.750672908147731</v>
      </c>
      <c r="AX1278" s="2">
        <f t="shared" si="135"/>
        <v>0.21501345816295461</v>
      </c>
      <c r="AY1278" s="2">
        <f t="shared" si="136"/>
        <v>2.1501345816295463</v>
      </c>
      <c r="AZ1278" s="2">
        <f t="shared" si="137"/>
        <v>2.1501345816295463E-3</v>
      </c>
      <c r="BA1278" s="2">
        <f t="shared" si="138"/>
        <v>6.1</v>
      </c>
      <c r="BB1278" s="2">
        <f t="shared" si="139"/>
        <v>1.22</v>
      </c>
      <c r="BC1278" s="2">
        <f>VLOOKUP(Y1278,Spp!B:H,7,FALSE)</f>
        <v>3.5</v>
      </c>
      <c r="BD1278" s="5" t="str">
        <f>VLOOKUP(Y1278,GFQuimbayo!B:C,2,FALSE)</f>
        <v>IN</v>
      </c>
      <c r="BE1278" s="5" t="str">
        <f>VLOOKUP(BD1278,GFQuimbayo!E:F,2,FALSE)</f>
        <v>Invertebrivores</v>
      </c>
      <c r="BF1278" s="2" t="str">
        <f>VLOOKUP(Y1278,Spp!B:L,11,FALSE)</f>
        <v>LC</v>
      </c>
    </row>
    <row r="1279" spans="1:58">
      <c r="A1279" s="2" t="s">
        <v>242</v>
      </c>
      <c r="B1279" s="2" t="s">
        <v>41</v>
      </c>
      <c r="C1279" s="2" t="s">
        <v>212</v>
      </c>
      <c r="D1279" s="2" t="s">
        <v>212</v>
      </c>
      <c r="E1279" s="2" t="s">
        <v>1488</v>
      </c>
      <c r="F1279" s="2" t="s">
        <v>246</v>
      </c>
      <c r="G1279" s="22" t="s">
        <v>1482</v>
      </c>
      <c r="H1279" s="22">
        <v>3</v>
      </c>
      <c r="I1279" s="2">
        <v>3</v>
      </c>
      <c r="K1279" s="2">
        <v>50</v>
      </c>
      <c r="L1279" s="11">
        <v>42585</v>
      </c>
      <c r="M1279" s="2">
        <v>2016</v>
      </c>
      <c r="N1279" s="2" t="s">
        <v>517</v>
      </c>
      <c r="O1279" s="2" t="s">
        <v>136</v>
      </c>
      <c r="P1279" s="11">
        <v>42650</v>
      </c>
      <c r="Q1279" s="9">
        <v>3</v>
      </c>
      <c r="S1279" s="22" t="s">
        <v>516</v>
      </c>
      <c r="T1279" s="4" t="s">
        <v>516</v>
      </c>
      <c r="U1279" s="4" t="s">
        <v>516</v>
      </c>
      <c r="V1279" s="4" t="s">
        <v>516</v>
      </c>
      <c r="W1279" s="2">
        <v>10</v>
      </c>
      <c r="X1279" s="2" t="s">
        <v>72</v>
      </c>
      <c r="Y1279" s="6" t="str">
        <f>VLOOKUP(X1279,Spp!A:B,2,FALSE)</f>
        <v>Scarus ghobban</v>
      </c>
      <c r="Z1279" s="7">
        <f t="shared" si="133"/>
        <v>26</v>
      </c>
      <c r="AA1279" s="2">
        <v>26</v>
      </c>
      <c r="AU1279" s="2">
        <f>VLOOKUP(Y1279,Spp!B:C,2,FALSE)</f>
        <v>2.3300000000000001E-2</v>
      </c>
      <c r="AV1279" s="2">
        <f>VLOOKUP(Y1279,Spp!B:D,3,FALSE)</f>
        <v>2.919</v>
      </c>
      <c r="AW1279" s="2">
        <f t="shared" si="134"/>
        <v>8.7885282751181713</v>
      </c>
      <c r="AX1279" s="2">
        <f t="shared" si="135"/>
        <v>0.17577056550236342</v>
      </c>
      <c r="AY1279" s="2">
        <f t="shared" si="136"/>
        <v>1.7577056550236341</v>
      </c>
      <c r="AZ1279" s="2">
        <f t="shared" si="137"/>
        <v>1.7577056550236341E-3</v>
      </c>
      <c r="BA1279" s="2">
        <f t="shared" si="138"/>
        <v>2.6</v>
      </c>
      <c r="BB1279" s="2">
        <f t="shared" si="139"/>
        <v>0.52</v>
      </c>
      <c r="BC1279" s="2">
        <f>VLOOKUP(Y1279,Spp!B:H,7,FALSE)</f>
        <v>2</v>
      </c>
      <c r="BD1279" s="5" t="str">
        <f>VLOOKUP(Y1279,GFQuimbayo!B:C,2,FALSE)</f>
        <v>HM</v>
      </c>
      <c r="BE1279" s="5" t="str">
        <f>VLOOKUP(BD1279,GFQuimbayo!E:F,2,FALSE)</f>
        <v>Macroalgae feeders</v>
      </c>
      <c r="BF1279" s="2" t="str">
        <f>VLOOKUP(Y1279,Spp!B:L,11,FALSE)</f>
        <v>LC</v>
      </c>
    </row>
    <row r="1280" spans="1:58">
      <c r="A1280" s="2" t="s">
        <v>242</v>
      </c>
      <c r="B1280" s="2" t="s">
        <v>41</v>
      </c>
      <c r="C1280" s="2" t="s">
        <v>212</v>
      </c>
      <c r="D1280" s="2" t="s">
        <v>212</v>
      </c>
      <c r="E1280" s="2" t="s">
        <v>1488</v>
      </c>
      <c r="F1280" s="2" t="s">
        <v>246</v>
      </c>
      <c r="G1280" s="22" t="s">
        <v>1482</v>
      </c>
      <c r="H1280" s="22">
        <v>3</v>
      </c>
      <c r="I1280" s="2">
        <v>3</v>
      </c>
      <c r="K1280" s="2">
        <v>50</v>
      </c>
      <c r="L1280" s="11">
        <v>42585</v>
      </c>
      <c r="M1280" s="2">
        <v>2016</v>
      </c>
      <c r="N1280" s="2" t="s">
        <v>517</v>
      </c>
      <c r="O1280" s="2" t="s">
        <v>136</v>
      </c>
      <c r="P1280" s="11">
        <v>42650</v>
      </c>
      <c r="Q1280" s="9">
        <v>3</v>
      </c>
      <c r="S1280" s="22" t="s">
        <v>516</v>
      </c>
      <c r="T1280" s="4" t="s">
        <v>516</v>
      </c>
      <c r="U1280" s="4" t="s">
        <v>516</v>
      </c>
      <c r="V1280" s="4" t="s">
        <v>516</v>
      </c>
      <c r="W1280" s="2">
        <v>10</v>
      </c>
      <c r="X1280" s="2" t="s">
        <v>266</v>
      </c>
      <c r="Y1280" s="6" t="str">
        <f>VLOOKUP(X1280,Spp!A:B,2,FALSE)</f>
        <v>Halichoeres dispilus</v>
      </c>
      <c r="Z1280" s="7">
        <f t="shared" si="133"/>
        <v>3</v>
      </c>
      <c r="AA1280" s="2">
        <v>3</v>
      </c>
      <c r="AU1280" s="2">
        <f>VLOOKUP(Y1280,Spp!B:C,2,FALSE)</f>
        <v>1.26E-2</v>
      </c>
      <c r="AV1280" s="2">
        <f>VLOOKUP(Y1280,Spp!B:D,3,FALSE)</f>
        <v>3.0672999999999999</v>
      </c>
      <c r="AW1280" s="2">
        <f t="shared" si="134"/>
        <v>0.62819313845926827</v>
      </c>
      <c r="AX1280" s="2">
        <f t="shared" si="135"/>
        <v>1.2563862769185365E-2</v>
      </c>
      <c r="AY1280" s="2">
        <f t="shared" si="136"/>
        <v>0.12563862769185366</v>
      </c>
      <c r="AZ1280" s="2">
        <f t="shared" si="137"/>
        <v>1.2563862769185367E-4</v>
      </c>
      <c r="BA1280" s="2">
        <f t="shared" si="138"/>
        <v>0.3</v>
      </c>
      <c r="BB1280" s="2">
        <f t="shared" si="139"/>
        <v>0.06</v>
      </c>
      <c r="BC1280" s="2">
        <f>VLOOKUP(Y1280,Spp!B:H,7,FALSE)</f>
        <v>3.9</v>
      </c>
      <c r="BD1280" s="5" t="str">
        <f>VLOOKUP(Y1280,GFQuimbayo!B:C,2,FALSE)</f>
        <v>IN</v>
      </c>
      <c r="BE1280" s="5" t="str">
        <f>VLOOKUP(BD1280,GFQuimbayo!E:F,2,FALSE)</f>
        <v>Invertebrivores</v>
      </c>
      <c r="BF1280" s="2" t="str">
        <f>VLOOKUP(Y1280,Spp!B:L,11,FALSE)</f>
        <v>LC</v>
      </c>
    </row>
    <row r="1281" spans="1:58">
      <c r="A1281" s="2" t="s">
        <v>242</v>
      </c>
      <c r="B1281" s="2" t="s">
        <v>41</v>
      </c>
      <c r="C1281" s="2" t="s">
        <v>212</v>
      </c>
      <c r="D1281" s="2" t="s">
        <v>212</v>
      </c>
      <c r="E1281" s="2" t="s">
        <v>1488</v>
      </c>
      <c r="F1281" s="2" t="s">
        <v>246</v>
      </c>
      <c r="G1281" s="22" t="s">
        <v>1482</v>
      </c>
      <c r="H1281" s="22">
        <v>3</v>
      </c>
      <c r="I1281" s="2">
        <v>3</v>
      </c>
      <c r="K1281" s="2">
        <v>50</v>
      </c>
      <c r="L1281" s="11">
        <v>42585</v>
      </c>
      <c r="M1281" s="2">
        <v>2016</v>
      </c>
      <c r="N1281" s="2" t="s">
        <v>517</v>
      </c>
      <c r="O1281" s="2" t="s">
        <v>136</v>
      </c>
      <c r="P1281" s="11">
        <v>42650</v>
      </c>
      <c r="Q1281" s="9">
        <v>3</v>
      </c>
      <c r="S1281" s="22" t="s">
        <v>516</v>
      </c>
      <c r="T1281" s="4" t="s">
        <v>516</v>
      </c>
      <c r="U1281" s="4" t="s">
        <v>516</v>
      </c>
      <c r="V1281" s="4" t="s">
        <v>516</v>
      </c>
      <c r="W1281" s="2">
        <v>10</v>
      </c>
      <c r="X1281" s="2" t="s">
        <v>80</v>
      </c>
      <c r="Y1281" s="6" t="str">
        <f>VLOOKUP(X1281,Spp!A:B,2,FALSE)</f>
        <v>Sufflamen verres</v>
      </c>
      <c r="Z1281" s="7">
        <f t="shared" si="133"/>
        <v>10</v>
      </c>
      <c r="AA1281" s="2">
        <v>10</v>
      </c>
      <c r="AU1281" s="2">
        <f>VLOOKUP(Y1281,Spp!B:C,2,FALSE)</f>
        <v>2.4899999999999999E-2</v>
      </c>
      <c r="AV1281" s="2">
        <f>VLOOKUP(Y1281,Spp!B:D,3,FALSE)</f>
        <v>3.0129999999999999</v>
      </c>
      <c r="AW1281" s="2">
        <f t="shared" si="134"/>
        <v>3.9372463877592283</v>
      </c>
      <c r="AX1281" s="2">
        <f t="shared" si="135"/>
        <v>7.874492775518456E-2</v>
      </c>
      <c r="AY1281" s="2">
        <f t="shared" si="136"/>
        <v>0.78744927755184557</v>
      </c>
      <c r="AZ1281" s="2">
        <f t="shared" si="137"/>
        <v>7.8744927755184562E-4</v>
      </c>
      <c r="BA1281" s="2">
        <f t="shared" si="138"/>
        <v>1</v>
      </c>
      <c r="BB1281" s="2">
        <f t="shared" si="139"/>
        <v>0.2</v>
      </c>
      <c r="BC1281" s="2">
        <f>VLOOKUP(Y1281,Spp!B:H,7,FALSE)</f>
        <v>3.3</v>
      </c>
      <c r="BD1281" s="5" t="str">
        <f>VLOOKUP(Y1281,GFQuimbayo!B:C,2,FALSE)</f>
        <v>IN</v>
      </c>
      <c r="BE1281" s="5" t="str">
        <f>VLOOKUP(BD1281,GFQuimbayo!E:F,2,FALSE)</f>
        <v>Invertebrivores</v>
      </c>
      <c r="BF1281" s="2" t="str">
        <f>VLOOKUP(Y1281,Spp!B:L,11,FALSE)</f>
        <v>LC</v>
      </c>
    </row>
    <row r="1282" spans="1:58">
      <c r="A1282" s="2" t="s">
        <v>242</v>
      </c>
      <c r="B1282" s="2" t="s">
        <v>41</v>
      </c>
      <c r="C1282" s="2" t="s">
        <v>212</v>
      </c>
      <c r="D1282" s="2" t="s">
        <v>212</v>
      </c>
      <c r="E1282" s="2" t="s">
        <v>1488</v>
      </c>
      <c r="F1282" s="2" t="s">
        <v>246</v>
      </c>
      <c r="G1282" s="22" t="s">
        <v>1482</v>
      </c>
      <c r="H1282" s="22">
        <v>3</v>
      </c>
      <c r="I1282" s="2">
        <v>3</v>
      </c>
      <c r="K1282" s="2">
        <v>50</v>
      </c>
      <c r="L1282" s="11">
        <v>42585</v>
      </c>
      <c r="M1282" s="2">
        <v>2016</v>
      </c>
      <c r="N1282" s="2" t="s">
        <v>517</v>
      </c>
      <c r="O1282" s="2" t="s">
        <v>136</v>
      </c>
      <c r="P1282" s="11">
        <v>42650</v>
      </c>
      <c r="Q1282" s="9">
        <v>3</v>
      </c>
      <c r="S1282" s="22" t="s">
        <v>516</v>
      </c>
      <c r="T1282" s="4" t="s">
        <v>516</v>
      </c>
      <c r="U1282" s="4" t="s">
        <v>516</v>
      </c>
      <c r="V1282" s="4" t="s">
        <v>516</v>
      </c>
      <c r="W1282" s="2">
        <v>10</v>
      </c>
      <c r="X1282" s="2" t="s">
        <v>57</v>
      </c>
      <c r="Y1282" s="6" t="str">
        <f>VLOOKUP(X1282,Spp!A:B,2,FALSE)</f>
        <v>Serranus psittacinus</v>
      </c>
      <c r="Z1282" s="7">
        <f t="shared" si="133"/>
        <v>5</v>
      </c>
      <c r="AA1282" s="2">
        <v>4</v>
      </c>
      <c r="AB1282" s="2">
        <v>1</v>
      </c>
      <c r="AU1282" s="2">
        <f>VLOOKUP(Y1282,Spp!B:C,2,FALSE)</f>
        <v>1.9300000000000001E-2</v>
      </c>
      <c r="AV1282" s="2">
        <f>VLOOKUP(Y1282,Spp!B:D,3,FALSE)</f>
        <v>2.8511000000000002</v>
      </c>
      <c r="AW1282" s="2">
        <f t="shared" si="134"/>
        <v>7.0841736931165373</v>
      </c>
      <c r="AX1282" s="2">
        <f t="shared" si="135"/>
        <v>0.14168347386233074</v>
      </c>
      <c r="AY1282" s="2">
        <f t="shared" si="136"/>
        <v>1.4168347386233073</v>
      </c>
      <c r="AZ1282" s="2">
        <f t="shared" si="137"/>
        <v>1.4168347386233073E-3</v>
      </c>
      <c r="BA1282" s="2">
        <f t="shared" si="138"/>
        <v>0.5</v>
      </c>
      <c r="BB1282" s="2">
        <f t="shared" si="139"/>
        <v>0.1</v>
      </c>
      <c r="BC1282" s="2">
        <f>VLOOKUP(Y1282,Spp!B:H,7,FALSE)</f>
        <v>3.6</v>
      </c>
      <c r="BD1282" s="5" t="str">
        <f>VLOOKUP(Y1282,GFQuimbayo!B:C,2,FALSE)</f>
        <v>PS</v>
      </c>
      <c r="BE1282" s="5" t="str">
        <f>VLOOKUP(BD1282,GFQuimbayo!E:F,2,FALSE)</f>
        <v>Piscivores</v>
      </c>
      <c r="BF1282" s="2" t="str">
        <f>VLOOKUP(Y1282,Spp!B:L,11,FALSE)</f>
        <v>LC</v>
      </c>
    </row>
    <row r="1283" spans="1:58">
      <c r="A1283" s="2" t="s">
        <v>242</v>
      </c>
      <c r="B1283" s="2" t="s">
        <v>41</v>
      </c>
      <c r="C1283" s="2" t="s">
        <v>212</v>
      </c>
      <c r="D1283" s="2" t="s">
        <v>212</v>
      </c>
      <c r="E1283" s="2" t="s">
        <v>1488</v>
      </c>
      <c r="F1283" s="2" t="s">
        <v>246</v>
      </c>
      <c r="G1283" s="22" t="s">
        <v>1482</v>
      </c>
      <c r="H1283" s="22">
        <v>3</v>
      </c>
      <c r="I1283" s="2">
        <v>3</v>
      </c>
      <c r="K1283" s="2">
        <v>50</v>
      </c>
      <c r="L1283" s="11">
        <v>42585</v>
      </c>
      <c r="M1283" s="2">
        <v>2016</v>
      </c>
      <c r="N1283" s="2" t="s">
        <v>517</v>
      </c>
      <c r="O1283" s="2" t="s">
        <v>136</v>
      </c>
      <c r="P1283" s="11">
        <v>42650</v>
      </c>
      <c r="Q1283" s="9">
        <v>3</v>
      </c>
      <c r="S1283" s="22" t="s">
        <v>516</v>
      </c>
      <c r="T1283" s="4" t="s">
        <v>516</v>
      </c>
      <c r="U1283" s="4" t="s">
        <v>516</v>
      </c>
      <c r="V1283" s="4" t="s">
        <v>516</v>
      </c>
      <c r="W1283" s="2">
        <v>10</v>
      </c>
      <c r="X1283" s="2" t="s">
        <v>45</v>
      </c>
      <c r="Y1283" s="6" t="str">
        <f>VLOOKUP(X1283,Spp!A:B,2,FALSE)</f>
        <v>Canthigaster punctatissima</v>
      </c>
      <c r="Z1283" s="7">
        <f t="shared" ref="Z1283:Z1346" si="140">SUM(AA1283:AT1283)</f>
        <v>3</v>
      </c>
      <c r="AA1283" s="2">
        <v>3</v>
      </c>
      <c r="AU1283" s="2">
        <f>VLOOKUP(Y1283,Spp!B:C,2,FALSE)</f>
        <v>1.9699999999999999E-2</v>
      </c>
      <c r="AV1283" s="2">
        <f>VLOOKUP(Y1283,Spp!B:D,3,FALSE)</f>
        <v>2.9174000000000002</v>
      </c>
      <c r="AW1283" s="2">
        <f t="shared" si="134"/>
        <v>0.85612595206601616</v>
      </c>
      <c r="AX1283" s="2">
        <f t="shared" si="135"/>
        <v>1.7122519041320325E-2</v>
      </c>
      <c r="AY1283" s="2">
        <f t="shared" si="136"/>
        <v>0.17122519041320325</v>
      </c>
      <c r="AZ1283" s="2">
        <f t="shared" si="137"/>
        <v>1.7122519041320325E-4</v>
      </c>
      <c r="BA1283" s="2">
        <f t="shared" si="138"/>
        <v>0.3</v>
      </c>
      <c r="BB1283" s="2">
        <f t="shared" si="139"/>
        <v>0.06</v>
      </c>
      <c r="BC1283" s="2">
        <f>VLOOKUP(Y1283,Spp!B:H,7,FALSE)</f>
        <v>3</v>
      </c>
      <c r="BD1283" s="5" t="str">
        <f>VLOOKUP(Y1283,GFQuimbayo!B:C,2,FALSE)</f>
        <v>IN</v>
      </c>
      <c r="BE1283" s="5" t="str">
        <f>VLOOKUP(BD1283,GFQuimbayo!E:F,2,FALSE)</f>
        <v>Invertebrivores</v>
      </c>
      <c r="BF1283" s="2" t="str">
        <f>VLOOKUP(Y1283,Spp!B:L,11,FALSE)</f>
        <v>LC</v>
      </c>
    </row>
    <row r="1284" spans="1:58">
      <c r="A1284" s="2" t="s">
        <v>242</v>
      </c>
      <c r="B1284" s="2" t="s">
        <v>41</v>
      </c>
      <c r="C1284" s="2" t="s">
        <v>212</v>
      </c>
      <c r="D1284" s="2" t="s">
        <v>212</v>
      </c>
      <c r="E1284" s="2" t="s">
        <v>1488</v>
      </c>
      <c r="F1284" s="2" t="s">
        <v>246</v>
      </c>
      <c r="G1284" s="22" t="s">
        <v>1482</v>
      </c>
      <c r="H1284" s="22">
        <v>3</v>
      </c>
      <c r="I1284" s="2">
        <v>3</v>
      </c>
      <c r="K1284" s="2">
        <v>50</v>
      </c>
      <c r="L1284" s="11">
        <v>42585</v>
      </c>
      <c r="M1284" s="2">
        <v>2016</v>
      </c>
      <c r="N1284" s="2" t="s">
        <v>517</v>
      </c>
      <c r="O1284" s="2" t="s">
        <v>136</v>
      </c>
      <c r="P1284" s="11">
        <v>42650</v>
      </c>
      <c r="Q1284" s="9">
        <v>3</v>
      </c>
      <c r="S1284" s="22" t="s">
        <v>516</v>
      </c>
      <c r="T1284" s="4" t="s">
        <v>516</v>
      </c>
      <c r="U1284" s="4" t="s">
        <v>516</v>
      </c>
      <c r="V1284" s="4" t="s">
        <v>516</v>
      </c>
      <c r="W1284" s="2">
        <v>10</v>
      </c>
      <c r="X1284" s="2" t="s">
        <v>125</v>
      </c>
      <c r="Y1284" s="6" t="str">
        <f>VLOOKUP(X1284,Spp!A:B,2,FALSE)</f>
        <v>Diodon holocanthus</v>
      </c>
      <c r="Z1284" s="7">
        <f t="shared" si="140"/>
        <v>1</v>
      </c>
      <c r="AB1284" s="2">
        <v>1</v>
      </c>
      <c r="AU1284" s="2">
        <f>VLOOKUP(Y1284,Spp!B:C,2,FALSE)</f>
        <v>2.1899999999999999E-2</v>
      </c>
      <c r="AV1284" s="2">
        <f>VLOOKUP(Y1284,Spp!B:D,3,FALSE)</f>
        <v>3</v>
      </c>
      <c r="AW1284" s="2">
        <f t="shared" ref="AW1284:AW1347" si="141">((AU1284*$AA$2^AV1284)*AA1284)+((AU1284*$AB$2^AV1284)*AB1284)+((AU1284*$AC$2^AV1284)*AC1284)+((AU1284*$AD$2^AV1284)*AD1284)+((AU1284*$AE$2^AV1284)*AE1284)+((AU1284*$AF$2^AV1284)*AF1284)+((AU1284*$AG$2^AV1284)*AG1284)+((AU1284*$AH$2^AV1284)*AH1284)+((AU1284*$AI$2^AV1284)*AI1284)+((AU1284*$AJ$2^AV1284)*AJ1284)+((AU1284*$AK$2^AV1284)*AK1284)+((AU1284*$AL$2^AV1284)*AL1284)+((AU1284*$AM$2^AV1284)*AM1284)+((AU1284*$AN$2^AV1284)*AN1284)+((AU1284*$AO$2^AV1284)*AO1284)+((AU1284*$AP$2^AV1284)*AP1284)+((AU1284*$AQ$2^AV1284)*AQ1284)+((AU1284*$AR$2^AV1284)*AR1284)+((AU1284*$AS$2^AV1284)*AS1284)+((AU1284*$AT$2^AV1284)*AT1284)</f>
        <v>9.2390624999999993</v>
      </c>
      <c r="AX1284" s="2">
        <f t="shared" ref="AX1284:AX1347" si="142">AW1284/K1284</f>
        <v>0.18478124999999998</v>
      </c>
      <c r="AY1284" s="2">
        <f t="shared" ref="AY1284:AY1347" si="143">AX1284*10</f>
        <v>1.8478124999999999</v>
      </c>
      <c r="AZ1284" s="2">
        <f t="shared" ref="AZ1284:AZ1347" si="144">AY1284/1000</f>
        <v>1.8478124999999998E-3</v>
      </c>
      <c r="BA1284" s="2">
        <f t="shared" ref="BA1284:BA1347" si="145">Z1284/W1284</f>
        <v>0.1</v>
      </c>
      <c r="BB1284" s="2">
        <f t="shared" si="139"/>
        <v>0.02</v>
      </c>
      <c r="BC1284" s="2">
        <f>VLOOKUP(Y1284,Spp!B:H,7,FALSE)</f>
        <v>3.3</v>
      </c>
      <c r="BD1284" s="5" t="str">
        <f>VLOOKUP(Y1284,GFQuimbayo!B:C,2,FALSE)</f>
        <v>IN</v>
      </c>
      <c r="BE1284" s="5" t="str">
        <f>VLOOKUP(BD1284,GFQuimbayo!E:F,2,FALSE)</f>
        <v>Invertebrivores</v>
      </c>
      <c r="BF1284" s="2" t="str">
        <f>VLOOKUP(Y1284,Spp!B:L,11,FALSE)</f>
        <v>NE</v>
      </c>
    </row>
    <row r="1285" spans="1:58">
      <c r="A1285" s="2" t="s">
        <v>242</v>
      </c>
      <c r="B1285" s="2" t="s">
        <v>41</v>
      </c>
      <c r="C1285" s="2" t="s">
        <v>212</v>
      </c>
      <c r="D1285" s="2" t="s">
        <v>212</v>
      </c>
      <c r="E1285" s="2" t="s">
        <v>1488</v>
      </c>
      <c r="F1285" s="2" t="s">
        <v>246</v>
      </c>
      <c r="G1285" s="22" t="s">
        <v>1482</v>
      </c>
      <c r="H1285" s="22">
        <v>3</v>
      </c>
      <c r="I1285" s="2">
        <v>3</v>
      </c>
      <c r="K1285" s="2">
        <v>50</v>
      </c>
      <c r="L1285" s="11">
        <v>42585</v>
      </c>
      <c r="M1285" s="2">
        <v>2016</v>
      </c>
      <c r="N1285" s="2" t="s">
        <v>517</v>
      </c>
      <c r="O1285" s="2" t="s">
        <v>136</v>
      </c>
      <c r="P1285" s="11">
        <v>42650</v>
      </c>
      <c r="Q1285" s="9">
        <v>3</v>
      </c>
      <c r="S1285" s="22" t="s">
        <v>516</v>
      </c>
      <c r="T1285" s="4" t="s">
        <v>516</v>
      </c>
      <c r="U1285" s="4" t="s">
        <v>516</v>
      </c>
      <c r="V1285" s="4" t="s">
        <v>516</v>
      </c>
      <c r="W1285" s="2">
        <v>10</v>
      </c>
      <c r="X1285" s="2" t="s">
        <v>309</v>
      </c>
      <c r="Y1285" s="6" t="str">
        <f>VLOOKUP(X1285,Spp!A:B,2,FALSE)</f>
        <v>Seriola lalandi</v>
      </c>
      <c r="Z1285" s="7">
        <f t="shared" si="140"/>
        <v>1</v>
      </c>
      <c r="AA1285" s="2">
        <v>1</v>
      </c>
      <c r="AU1285" s="2">
        <f>VLOOKUP(Y1285,Spp!B:C,2,FALSE)</f>
        <v>2.46E-2</v>
      </c>
      <c r="AV1285" s="2">
        <f>VLOOKUP(Y1285,Spp!B:D,3,FALSE)</f>
        <v>2.8450000000000002</v>
      </c>
      <c r="AW1285" s="2">
        <f t="shared" si="141"/>
        <v>0.33348356211161445</v>
      </c>
      <c r="AX1285" s="2">
        <f t="shared" si="142"/>
        <v>6.6696712422322892E-3</v>
      </c>
      <c r="AY1285" s="2">
        <f t="shared" si="143"/>
        <v>6.669671242232289E-2</v>
      </c>
      <c r="AZ1285" s="2">
        <f t="shared" si="144"/>
        <v>6.669671242232289E-5</v>
      </c>
      <c r="BA1285" s="2">
        <f t="shared" si="145"/>
        <v>0.1</v>
      </c>
      <c r="BB1285" s="2">
        <f t="shared" si="139"/>
        <v>0.02</v>
      </c>
      <c r="BC1285" s="2">
        <f>VLOOKUP(Y1285,Spp!B:H,7,FALSE)</f>
        <v>4</v>
      </c>
      <c r="BD1285" s="5" t="str">
        <f>VLOOKUP(Y1285,GFQuimbayo!B:C,2,FALSE)</f>
        <v>PS</v>
      </c>
      <c r="BE1285" s="5" t="str">
        <f>VLOOKUP(BD1285,GFQuimbayo!E:F,2,FALSE)</f>
        <v>Piscivores</v>
      </c>
      <c r="BF1285" s="2" t="str">
        <f>VLOOKUP(Y1285,Spp!B:L,11,FALSE)</f>
        <v>NE</v>
      </c>
    </row>
    <row r="1286" spans="1:58">
      <c r="A1286" s="2" t="s">
        <v>242</v>
      </c>
      <c r="B1286" s="2" t="s">
        <v>41</v>
      </c>
      <c r="C1286" s="2" t="s">
        <v>510</v>
      </c>
      <c r="D1286" s="2" t="s">
        <v>510</v>
      </c>
      <c r="E1286" s="2" t="s">
        <v>1501</v>
      </c>
      <c r="F1286" s="2" t="s">
        <v>246</v>
      </c>
      <c r="H1286" s="22">
        <v>1</v>
      </c>
      <c r="I1286" s="2">
        <v>1</v>
      </c>
      <c r="K1286" s="2">
        <v>50</v>
      </c>
      <c r="L1286" s="11">
        <v>42586</v>
      </c>
      <c r="M1286" s="2">
        <v>2016</v>
      </c>
      <c r="N1286" s="2" t="s">
        <v>517</v>
      </c>
      <c r="O1286" s="2" t="s">
        <v>136</v>
      </c>
      <c r="P1286" s="11">
        <v>42650</v>
      </c>
      <c r="Q1286" s="9">
        <v>15</v>
      </c>
      <c r="S1286" s="22" t="s">
        <v>516</v>
      </c>
      <c r="T1286" s="4" t="s">
        <v>516</v>
      </c>
      <c r="U1286" s="4" t="s">
        <v>516</v>
      </c>
      <c r="V1286" s="4" t="s">
        <v>516</v>
      </c>
      <c r="W1286" s="2">
        <v>10</v>
      </c>
      <c r="X1286" s="2" t="s">
        <v>266</v>
      </c>
      <c r="Y1286" s="6" t="str">
        <f>VLOOKUP(X1286,Spp!A:B,2,FALSE)</f>
        <v>Halichoeres dispilus</v>
      </c>
      <c r="Z1286" s="7">
        <f t="shared" si="140"/>
        <v>12</v>
      </c>
      <c r="AB1286" s="2">
        <v>12</v>
      </c>
      <c r="AU1286" s="2">
        <f>VLOOKUP(Y1286,Spp!B:C,2,FALSE)</f>
        <v>1.26E-2</v>
      </c>
      <c r="AV1286" s="2">
        <f>VLOOKUP(Y1286,Spp!B:D,3,FALSE)</f>
        <v>3.0672999999999999</v>
      </c>
      <c r="AW1286" s="2">
        <f t="shared" si="141"/>
        <v>73.051174761258636</v>
      </c>
      <c r="AX1286" s="2">
        <f t="shared" si="142"/>
        <v>1.4610234952251728</v>
      </c>
      <c r="AY1286" s="2">
        <f t="shared" si="143"/>
        <v>14.610234952251728</v>
      </c>
      <c r="AZ1286" s="2">
        <f t="shared" si="144"/>
        <v>1.4610234952251729E-2</v>
      </c>
      <c r="BA1286" s="2">
        <f t="shared" si="145"/>
        <v>1.2</v>
      </c>
      <c r="BB1286" s="2">
        <f t="shared" si="139"/>
        <v>0.24</v>
      </c>
      <c r="BC1286" s="2">
        <f>VLOOKUP(Y1286,Spp!B:H,7,FALSE)</f>
        <v>3.9</v>
      </c>
      <c r="BD1286" s="5" t="str">
        <f>VLOOKUP(Y1286,GFQuimbayo!B:C,2,FALSE)</f>
        <v>IN</v>
      </c>
      <c r="BE1286" s="5" t="str">
        <f>VLOOKUP(BD1286,GFQuimbayo!E:F,2,FALSE)</f>
        <v>Invertebrivores</v>
      </c>
      <c r="BF1286" s="2" t="str">
        <f>VLOOKUP(Y1286,Spp!B:L,11,FALSE)</f>
        <v>LC</v>
      </c>
    </row>
    <row r="1287" spans="1:58">
      <c r="A1287" s="2" t="s">
        <v>242</v>
      </c>
      <c r="B1287" s="2" t="s">
        <v>41</v>
      </c>
      <c r="C1287" s="2" t="s">
        <v>510</v>
      </c>
      <c r="D1287" s="2" t="s">
        <v>510</v>
      </c>
      <c r="E1287" s="2" t="s">
        <v>1501</v>
      </c>
      <c r="F1287" s="2" t="s">
        <v>246</v>
      </c>
      <c r="H1287" s="22">
        <v>1</v>
      </c>
      <c r="I1287" s="2">
        <v>1</v>
      </c>
      <c r="K1287" s="2">
        <v>50</v>
      </c>
      <c r="L1287" s="11">
        <v>42586</v>
      </c>
      <c r="M1287" s="2">
        <v>2016</v>
      </c>
      <c r="N1287" s="2" t="s">
        <v>517</v>
      </c>
      <c r="O1287" s="2" t="s">
        <v>136</v>
      </c>
      <c r="P1287" s="11">
        <v>42650</v>
      </c>
      <c r="Q1287" s="9">
        <v>15</v>
      </c>
      <c r="S1287" s="22" t="s">
        <v>516</v>
      </c>
      <c r="T1287" s="4" t="s">
        <v>516</v>
      </c>
      <c r="U1287" s="4" t="s">
        <v>516</v>
      </c>
      <c r="V1287" s="4" t="s">
        <v>516</v>
      </c>
      <c r="W1287" s="2">
        <v>10</v>
      </c>
      <c r="X1287" s="2" t="s">
        <v>265</v>
      </c>
      <c r="Y1287" s="6" t="str">
        <f>VLOOKUP(X1287,Spp!A:B,2,FALSE)</f>
        <v>Bodianus diplotaenia</v>
      </c>
      <c r="Z1287" s="7">
        <f t="shared" si="140"/>
        <v>2</v>
      </c>
      <c r="AC1287" s="2">
        <v>2</v>
      </c>
      <c r="AU1287" s="2">
        <f>VLOOKUP(Y1287,Spp!B:C,2,FALSE)</f>
        <v>2.01E-2</v>
      </c>
      <c r="AV1287" s="2">
        <f>VLOOKUP(Y1287,Spp!B:D,3,FALSE)</f>
        <v>2.9992000000000001</v>
      </c>
      <c r="AW1287" s="2">
        <f t="shared" si="141"/>
        <v>78.357137841673676</v>
      </c>
      <c r="AX1287" s="2">
        <f t="shared" si="142"/>
        <v>1.5671427568334735</v>
      </c>
      <c r="AY1287" s="2">
        <f t="shared" si="143"/>
        <v>15.671427568334735</v>
      </c>
      <c r="AZ1287" s="2">
        <f t="shared" si="144"/>
        <v>1.5671427568334735E-2</v>
      </c>
      <c r="BA1287" s="2">
        <f t="shared" si="145"/>
        <v>0.2</v>
      </c>
      <c r="BB1287" s="2">
        <f t="shared" si="139"/>
        <v>0.04</v>
      </c>
      <c r="BC1287" s="2">
        <f>VLOOKUP(Y1287,Spp!B:H,7,FALSE)</f>
        <v>3.4</v>
      </c>
      <c r="BD1287" s="5" t="str">
        <f>VLOOKUP(Y1287,GFQuimbayo!B:C,2,FALSE)</f>
        <v>IN</v>
      </c>
      <c r="BE1287" s="5" t="str">
        <f>VLOOKUP(BD1287,GFQuimbayo!E:F,2,FALSE)</f>
        <v>Invertebrivores</v>
      </c>
      <c r="BF1287" s="2" t="str">
        <f>VLOOKUP(Y1287,Spp!B:L,11,FALSE)</f>
        <v>LC</v>
      </c>
    </row>
    <row r="1288" spans="1:58">
      <c r="A1288" s="2" t="s">
        <v>242</v>
      </c>
      <c r="B1288" s="2" t="s">
        <v>41</v>
      </c>
      <c r="C1288" s="2" t="s">
        <v>510</v>
      </c>
      <c r="D1288" s="2" t="s">
        <v>510</v>
      </c>
      <c r="E1288" s="2" t="s">
        <v>1501</v>
      </c>
      <c r="F1288" s="2" t="s">
        <v>246</v>
      </c>
      <c r="H1288" s="22">
        <v>1</v>
      </c>
      <c r="I1288" s="2">
        <v>1</v>
      </c>
      <c r="K1288" s="2">
        <v>50</v>
      </c>
      <c r="L1288" s="11">
        <v>42586</v>
      </c>
      <c r="M1288" s="2">
        <v>2016</v>
      </c>
      <c r="N1288" s="2" t="s">
        <v>517</v>
      </c>
      <c r="O1288" s="2" t="s">
        <v>136</v>
      </c>
      <c r="P1288" s="11">
        <v>42650</v>
      </c>
      <c r="Q1288" s="9">
        <v>15</v>
      </c>
      <c r="S1288" s="22" t="s">
        <v>516</v>
      </c>
      <c r="T1288" s="4" t="s">
        <v>516</v>
      </c>
      <c r="U1288" s="4" t="s">
        <v>516</v>
      </c>
      <c r="V1288" s="4" t="s">
        <v>516</v>
      </c>
      <c r="W1288" s="2">
        <v>10</v>
      </c>
      <c r="X1288" s="2" t="s">
        <v>80</v>
      </c>
      <c r="Y1288" s="6" t="str">
        <f>VLOOKUP(X1288,Spp!A:B,2,FALSE)</f>
        <v>Sufflamen verres</v>
      </c>
      <c r="Z1288" s="7">
        <f t="shared" si="140"/>
        <v>14</v>
      </c>
      <c r="AB1288" s="2">
        <v>14</v>
      </c>
      <c r="AU1288" s="2">
        <f>VLOOKUP(Y1288,Spp!B:C,2,FALSE)</f>
        <v>2.4899999999999999E-2</v>
      </c>
      <c r="AV1288" s="2">
        <f>VLOOKUP(Y1288,Spp!B:D,3,FALSE)</f>
        <v>3.0129999999999999</v>
      </c>
      <c r="AW1288" s="2">
        <f t="shared" si="141"/>
        <v>150.96871878614928</v>
      </c>
      <c r="AX1288" s="2">
        <f t="shared" si="142"/>
        <v>3.0193743757229856</v>
      </c>
      <c r="AY1288" s="2">
        <f t="shared" si="143"/>
        <v>30.193743757229857</v>
      </c>
      <c r="AZ1288" s="2">
        <f t="shared" si="144"/>
        <v>3.0193743757229857E-2</v>
      </c>
      <c r="BA1288" s="2">
        <f t="shared" si="145"/>
        <v>1.4</v>
      </c>
      <c r="BB1288" s="2">
        <f t="shared" si="139"/>
        <v>0.28000000000000003</v>
      </c>
      <c r="BC1288" s="2">
        <f>VLOOKUP(Y1288,Spp!B:H,7,FALSE)</f>
        <v>3.3</v>
      </c>
      <c r="BD1288" s="5" t="str">
        <f>VLOOKUP(Y1288,GFQuimbayo!B:C,2,FALSE)</f>
        <v>IN</v>
      </c>
      <c r="BE1288" s="5" t="str">
        <f>VLOOKUP(BD1288,GFQuimbayo!E:F,2,FALSE)</f>
        <v>Invertebrivores</v>
      </c>
      <c r="BF1288" s="2" t="str">
        <f>VLOOKUP(Y1288,Spp!B:L,11,FALSE)</f>
        <v>LC</v>
      </c>
    </row>
    <row r="1289" spans="1:58">
      <c r="A1289" s="2" t="s">
        <v>242</v>
      </c>
      <c r="B1289" s="2" t="s">
        <v>41</v>
      </c>
      <c r="C1289" s="2" t="s">
        <v>510</v>
      </c>
      <c r="D1289" s="2" t="s">
        <v>510</v>
      </c>
      <c r="E1289" s="2" t="s">
        <v>1501</v>
      </c>
      <c r="F1289" s="2" t="s">
        <v>246</v>
      </c>
      <c r="H1289" s="22">
        <v>1</v>
      </c>
      <c r="I1289" s="2">
        <v>1</v>
      </c>
      <c r="K1289" s="2">
        <v>50</v>
      </c>
      <c r="L1289" s="11">
        <v>42586</v>
      </c>
      <c r="M1289" s="2">
        <v>2016</v>
      </c>
      <c r="N1289" s="2" t="s">
        <v>517</v>
      </c>
      <c r="O1289" s="2" t="s">
        <v>136</v>
      </c>
      <c r="P1289" s="11">
        <v>42650</v>
      </c>
      <c r="Q1289" s="9">
        <v>15</v>
      </c>
      <c r="S1289" s="22" t="s">
        <v>516</v>
      </c>
      <c r="T1289" s="4" t="s">
        <v>516</v>
      </c>
      <c r="U1289" s="4" t="s">
        <v>516</v>
      </c>
      <c r="V1289" s="4" t="s">
        <v>516</v>
      </c>
      <c r="W1289" s="2">
        <v>10</v>
      </c>
      <c r="X1289" s="2" t="s">
        <v>57</v>
      </c>
      <c r="Y1289" s="6" t="str">
        <f>VLOOKUP(X1289,Spp!A:B,2,FALSE)</f>
        <v>Serranus psittacinus</v>
      </c>
      <c r="Z1289" s="7">
        <f t="shared" si="140"/>
        <v>1</v>
      </c>
      <c r="AA1289" s="2">
        <v>1</v>
      </c>
      <c r="AU1289" s="2">
        <f>VLOOKUP(Y1289,Spp!B:C,2,FALSE)</f>
        <v>1.9300000000000001E-2</v>
      </c>
      <c r="AV1289" s="2">
        <f>VLOOKUP(Y1289,Spp!B:D,3,FALSE)</f>
        <v>2.8511000000000002</v>
      </c>
      <c r="AW1289" s="2">
        <f t="shared" si="141"/>
        <v>0.26310195050197321</v>
      </c>
      <c r="AX1289" s="2">
        <f t="shared" si="142"/>
        <v>5.2620390100394645E-3</v>
      </c>
      <c r="AY1289" s="2">
        <f t="shared" si="143"/>
        <v>5.2620390100394647E-2</v>
      </c>
      <c r="AZ1289" s="2">
        <f t="shared" si="144"/>
        <v>5.2620390100394649E-5</v>
      </c>
      <c r="BA1289" s="2">
        <f t="shared" si="145"/>
        <v>0.1</v>
      </c>
      <c r="BB1289" s="2">
        <f t="shared" si="139"/>
        <v>0.02</v>
      </c>
      <c r="BC1289" s="2">
        <f>VLOOKUP(Y1289,Spp!B:H,7,FALSE)</f>
        <v>3.6</v>
      </c>
      <c r="BD1289" s="5" t="str">
        <f>VLOOKUP(Y1289,GFQuimbayo!B:C,2,FALSE)</f>
        <v>PS</v>
      </c>
      <c r="BE1289" s="5" t="str">
        <f>VLOOKUP(BD1289,GFQuimbayo!E:F,2,FALSE)</f>
        <v>Piscivores</v>
      </c>
      <c r="BF1289" s="2" t="str">
        <f>VLOOKUP(Y1289,Spp!B:L,11,FALSE)</f>
        <v>LC</v>
      </c>
    </row>
    <row r="1290" spans="1:58">
      <c r="A1290" s="2" t="s">
        <v>242</v>
      </c>
      <c r="B1290" s="2" t="s">
        <v>41</v>
      </c>
      <c r="C1290" s="2" t="s">
        <v>510</v>
      </c>
      <c r="D1290" s="2" t="s">
        <v>510</v>
      </c>
      <c r="E1290" s="2" t="s">
        <v>1501</v>
      </c>
      <c r="F1290" s="2" t="s">
        <v>246</v>
      </c>
      <c r="H1290" s="22">
        <v>1</v>
      </c>
      <c r="I1290" s="2">
        <v>1</v>
      </c>
      <c r="K1290" s="2">
        <v>50</v>
      </c>
      <c r="L1290" s="11">
        <v>42586</v>
      </c>
      <c r="M1290" s="2">
        <v>2016</v>
      </c>
      <c r="N1290" s="2" t="s">
        <v>517</v>
      </c>
      <c r="O1290" s="2" t="s">
        <v>136</v>
      </c>
      <c r="P1290" s="11">
        <v>42650</v>
      </c>
      <c r="Q1290" s="9">
        <v>15</v>
      </c>
      <c r="S1290" s="22" t="s">
        <v>516</v>
      </c>
      <c r="T1290" s="4" t="s">
        <v>516</v>
      </c>
      <c r="U1290" s="4" t="s">
        <v>516</v>
      </c>
      <c r="V1290" s="4" t="s">
        <v>516</v>
      </c>
      <c r="W1290" s="2">
        <v>10</v>
      </c>
      <c r="X1290" s="2" t="s">
        <v>45</v>
      </c>
      <c r="Y1290" s="6" t="str">
        <f>VLOOKUP(X1290,Spp!A:B,2,FALSE)</f>
        <v>Canthigaster punctatissima</v>
      </c>
      <c r="Z1290" s="7">
        <f t="shared" si="140"/>
        <v>8</v>
      </c>
      <c r="AA1290" s="2">
        <v>8</v>
      </c>
      <c r="AU1290" s="2">
        <f>VLOOKUP(Y1290,Spp!B:C,2,FALSE)</f>
        <v>1.9699999999999999E-2</v>
      </c>
      <c r="AV1290" s="2">
        <f>VLOOKUP(Y1290,Spp!B:D,3,FALSE)</f>
        <v>2.9174000000000002</v>
      </c>
      <c r="AW1290" s="2">
        <f t="shared" si="141"/>
        <v>2.2830025388427098</v>
      </c>
      <c r="AX1290" s="2">
        <f t="shared" si="142"/>
        <v>4.5660050776854193E-2</v>
      </c>
      <c r="AY1290" s="2">
        <f t="shared" si="143"/>
        <v>0.45660050776854194</v>
      </c>
      <c r="AZ1290" s="2">
        <f t="shared" si="144"/>
        <v>4.5660050776854193E-4</v>
      </c>
      <c r="BA1290" s="2">
        <f t="shared" si="145"/>
        <v>0.8</v>
      </c>
      <c r="BB1290" s="2">
        <f t="shared" si="139"/>
        <v>0.16</v>
      </c>
      <c r="BC1290" s="2">
        <f>VLOOKUP(Y1290,Spp!B:H,7,FALSE)</f>
        <v>3</v>
      </c>
      <c r="BD1290" s="5" t="str">
        <f>VLOOKUP(Y1290,GFQuimbayo!B:C,2,FALSE)</f>
        <v>IN</v>
      </c>
      <c r="BE1290" s="5" t="str">
        <f>VLOOKUP(BD1290,GFQuimbayo!E:F,2,FALSE)</f>
        <v>Invertebrivores</v>
      </c>
      <c r="BF1290" s="2" t="str">
        <f>VLOOKUP(Y1290,Spp!B:L,11,FALSE)</f>
        <v>LC</v>
      </c>
    </row>
    <row r="1291" spans="1:58">
      <c r="A1291" s="2" t="s">
        <v>242</v>
      </c>
      <c r="B1291" s="2" t="s">
        <v>41</v>
      </c>
      <c r="C1291" s="2" t="s">
        <v>510</v>
      </c>
      <c r="D1291" s="2" t="s">
        <v>510</v>
      </c>
      <c r="E1291" s="2" t="s">
        <v>1501</v>
      </c>
      <c r="F1291" s="2" t="s">
        <v>246</v>
      </c>
      <c r="H1291" s="22">
        <v>1</v>
      </c>
      <c r="I1291" s="2">
        <v>1</v>
      </c>
      <c r="K1291" s="2">
        <v>50</v>
      </c>
      <c r="L1291" s="11">
        <v>42586</v>
      </c>
      <c r="M1291" s="2">
        <v>2016</v>
      </c>
      <c r="N1291" s="2" t="s">
        <v>517</v>
      </c>
      <c r="O1291" s="2" t="s">
        <v>136</v>
      </c>
      <c r="P1291" s="11">
        <v>42650</v>
      </c>
      <c r="Q1291" s="9">
        <v>15</v>
      </c>
      <c r="S1291" s="22" t="s">
        <v>516</v>
      </c>
      <c r="T1291" s="4" t="s">
        <v>516</v>
      </c>
      <c r="U1291" s="4" t="s">
        <v>516</v>
      </c>
      <c r="V1291" s="4" t="s">
        <v>516</v>
      </c>
      <c r="W1291" s="2">
        <v>10</v>
      </c>
      <c r="X1291" s="2" t="s">
        <v>87</v>
      </c>
      <c r="Y1291" s="6" t="str">
        <f>VLOOKUP(X1291,Spp!A:B,2,FALSE)</f>
        <v>Stegastes acapulcoensis</v>
      </c>
      <c r="Z1291" s="7">
        <f t="shared" si="140"/>
        <v>8</v>
      </c>
      <c r="AB1291" s="2">
        <v>8</v>
      </c>
      <c r="AU1291" s="2">
        <f>VLOOKUP(Y1291,Spp!B:C,2,FALSE)</f>
        <v>3.49E-2</v>
      </c>
      <c r="AV1291" s="2">
        <f>VLOOKUP(Y1291,Spp!B:D,3,FALSE)</f>
        <v>2.9108999999999998</v>
      </c>
      <c r="AW1291" s="2">
        <f t="shared" si="141"/>
        <v>98.43085228557824</v>
      </c>
      <c r="AX1291" s="2">
        <f t="shared" si="142"/>
        <v>1.9686170457115648</v>
      </c>
      <c r="AY1291" s="2">
        <f t="shared" si="143"/>
        <v>19.686170457115647</v>
      </c>
      <c r="AZ1291" s="2">
        <f t="shared" si="144"/>
        <v>1.9686170457115647E-2</v>
      </c>
      <c r="BA1291" s="2">
        <f t="shared" si="145"/>
        <v>0.8</v>
      </c>
      <c r="BB1291" s="2">
        <f t="shared" si="139"/>
        <v>0.16</v>
      </c>
      <c r="BC1291" s="2">
        <f>VLOOKUP(Y1291,Spp!B:H,7,FALSE)</f>
        <v>2</v>
      </c>
      <c r="BD1291" s="5" t="str">
        <f>VLOOKUP(Y1291,GFQuimbayo!B:C,2,FALSE)</f>
        <v>HD</v>
      </c>
      <c r="BE1291" s="5" t="str">
        <f>VLOOKUP(BD1291,GFQuimbayo!E:F,2,FALSE)</f>
        <v>Detritivores</v>
      </c>
      <c r="BF1291" s="2" t="str">
        <f>VLOOKUP(Y1291,Spp!B:L,11,FALSE)</f>
        <v>LC</v>
      </c>
    </row>
    <row r="1292" spans="1:58">
      <c r="A1292" s="2" t="s">
        <v>242</v>
      </c>
      <c r="B1292" s="2" t="s">
        <v>41</v>
      </c>
      <c r="C1292" s="2" t="s">
        <v>510</v>
      </c>
      <c r="D1292" s="2" t="s">
        <v>510</v>
      </c>
      <c r="E1292" s="2" t="s">
        <v>1501</v>
      </c>
      <c r="F1292" s="2" t="s">
        <v>246</v>
      </c>
      <c r="H1292" s="22">
        <v>1</v>
      </c>
      <c r="I1292" s="2">
        <v>1</v>
      </c>
      <c r="K1292" s="2">
        <v>50</v>
      </c>
      <c r="L1292" s="11">
        <v>42586</v>
      </c>
      <c r="M1292" s="2">
        <v>2016</v>
      </c>
      <c r="N1292" s="2" t="s">
        <v>517</v>
      </c>
      <c r="O1292" s="2" t="s">
        <v>136</v>
      </c>
      <c r="P1292" s="11">
        <v>42650</v>
      </c>
      <c r="Q1292" s="9">
        <v>15</v>
      </c>
      <c r="S1292" s="22" t="s">
        <v>516</v>
      </c>
      <c r="T1292" s="4" t="s">
        <v>516</v>
      </c>
      <c r="U1292" s="4" t="s">
        <v>516</v>
      </c>
      <c r="V1292" s="4" t="s">
        <v>516</v>
      </c>
      <c r="W1292" s="2">
        <v>10</v>
      </c>
      <c r="X1292" s="2" t="s">
        <v>64</v>
      </c>
      <c r="Y1292" s="6" t="str">
        <f>VLOOKUP(X1292,Spp!A:B,2,FALSE)</f>
        <v>Johnrandallia nigrirostris</v>
      </c>
      <c r="Z1292" s="7">
        <f t="shared" si="140"/>
        <v>1</v>
      </c>
      <c r="AB1292" s="2">
        <v>1</v>
      </c>
      <c r="AU1292" s="2">
        <f>VLOOKUP(Y1292,Spp!B:C,2,FALSE)</f>
        <v>2.5600000000000001E-2</v>
      </c>
      <c r="AV1292" s="2">
        <f>VLOOKUP(Y1292,Spp!B:D,3,FALSE)</f>
        <v>3.0005999999999999</v>
      </c>
      <c r="AW1292" s="2">
        <f t="shared" si="141"/>
        <v>10.813064467072175</v>
      </c>
      <c r="AX1292" s="2">
        <f t="shared" si="142"/>
        <v>0.21626128934144351</v>
      </c>
      <c r="AY1292" s="2">
        <f t="shared" si="143"/>
        <v>2.1626128934144351</v>
      </c>
      <c r="AZ1292" s="2">
        <f t="shared" si="144"/>
        <v>2.1626128934144353E-3</v>
      </c>
      <c r="BA1292" s="2">
        <f t="shared" si="145"/>
        <v>0.1</v>
      </c>
      <c r="BB1292" s="2">
        <f t="shared" si="139"/>
        <v>0.02</v>
      </c>
      <c r="BC1292" s="2">
        <f>VLOOKUP(Y1292,Spp!B:H,7,FALSE)</f>
        <v>3</v>
      </c>
      <c r="BD1292" s="5" t="str">
        <f>VLOOKUP(Y1292,GFQuimbayo!B:C,2,FALSE)</f>
        <v>IN</v>
      </c>
      <c r="BE1292" s="5" t="str">
        <f>VLOOKUP(BD1292,GFQuimbayo!E:F,2,FALSE)</f>
        <v>Invertebrivores</v>
      </c>
      <c r="BF1292" s="2" t="str">
        <f>VLOOKUP(Y1292,Spp!B:L,11,FALSE)</f>
        <v>LC</v>
      </c>
    </row>
    <row r="1293" spans="1:58">
      <c r="A1293" s="2" t="s">
        <v>242</v>
      </c>
      <c r="B1293" s="2" t="s">
        <v>41</v>
      </c>
      <c r="C1293" s="2" t="s">
        <v>510</v>
      </c>
      <c r="D1293" s="2" t="s">
        <v>510</v>
      </c>
      <c r="E1293" s="2" t="s">
        <v>1501</v>
      </c>
      <c r="F1293" s="2" t="s">
        <v>246</v>
      </c>
      <c r="H1293" s="22">
        <v>1</v>
      </c>
      <c r="I1293" s="2">
        <v>1</v>
      </c>
      <c r="K1293" s="2">
        <v>50</v>
      </c>
      <c r="L1293" s="11">
        <v>42586</v>
      </c>
      <c r="M1293" s="2">
        <v>2016</v>
      </c>
      <c r="N1293" s="2" t="s">
        <v>517</v>
      </c>
      <c r="O1293" s="2" t="s">
        <v>136</v>
      </c>
      <c r="P1293" s="11">
        <v>42650</v>
      </c>
      <c r="Q1293" s="9">
        <v>15</v>
      </c>
      <c r="S1293" s="22" t="s">
        <v>516</v>
      </c>
      <c r="T1293" s="4" t="s">
        <v>516</v>
      </c>
      <c r="U1293" s="4" t="s">
        <v>516</v>
      </c>
      <c r="V1293" s="4" t="s">
        <v>516</v>
      </c>
      <c r="W1293" s="2">
        <v>10</v>
      </c>
      <c r="X1293" s="2" t="s">
        <v>125</v>
      </c>
      <c r="Y1293" s="6" t="str">
        <f>VLOOKUP(X1293,Spp!A:B,2,FALSE)</f>
        <v>Diodon holocanthus</v>
      </c>
      <c r="Z1293" s="7">
        <f t="shared" si="140"/>
        <v>1</v>
      </c>
      <c r="AB1293" s="2">
        <v>1</v>
      </c>
      <c r="AU1293" s="2">
        <f>VLOOKUP(Y1293,Spp!B:C,2,FALSE)</f>
        <v>2.1899999999999999E-2</v>
      </c>
      <c r="AV1293" s="2">
        <f>VLOOKUP(Y1293,Spp!B:D,3,FALSE)</f>
        <v>3</v>
      </c>
      <c r="AW1293" s="2">
        <f t="shared" si="141"/>
        <v>9.2390624999999993</v>
      </c>
      <c r="AX1293" s="2">
        <f t="shared" si="142"/>
        <v>0.18478124999999998</v>
      </c>
      <c r="AY1293" s="2">
        <f t="shared" si="143"/>
        <v>1.8478124999999999</v>
      </c>
      <c r="AZ1293" s="2">
        <f t="shared" si="144"/>
        <v>1.8478124999999998E-3</v>
      </c>
      <c r="BA1293" s="2">
        <f t="shared" si="145"/>
        <v>0.1</v>
      </c>
      <c r="BB1293" s="2">
        <f t="shared" si="139"/>
        <v>0.02</v>
      </c>
      <c r="BC1293" s="2">
        <f>VLOOKUP(Y1293,Spp!B:H,7,FALSE)</f>
        <v>3.3</v>
      </c>
      <c r="BD1293" s="5" t="str">
        <f>VLOOKUP(Y1293,GFQuimbayo!B:C,2,FALSE)</f>
        <v>IN</v>
      </c>
      <c r="BE1293" s="5" t="str">
        <f>VLOOKUP(BD1293,GFQuimbayo!E:F,2,FALSE)</f>
        <v>Invertebrivores</v>
      </c>
      <c r="BF1293" s="2" t="str">
        <f>VLOOKUP(Y1293,Spp!B:L,11,FALSE)</f>
        <v>NE</v>
      </c>
    </row>
    <row r="1294" spans="1:58">
      <c r="A1294" s="2" t="s">
        <v>242</v>
      </c>
      <c r="B1294" s="2" t="s">
        <v>41</v>
      </c>
      <c r="C1294" s="2" t="s">
        <v>510</v>
      </c>
      <c r="D1294" s="2" t="s">
        <v>510</v>
      </c>
      <c r="E1294" s="2" t="s">
        <v>1501</v>
      </c>
      <c r="F1294" s="2" t="s">
        <v>246</v>
      </c>
      <c r="H1294" s="22">
        <v>1</v>
      </c>
      <c r="I1294" s="2">
        <v>1</v>
      </c>
      <c r="K1294" s="2">
        <v>50</v>
      </c>
      <c r="L1294" s="11">
        <v>42586</v>
      </c>
      <c r="M1294" s="2">
        <v>2016</v>
      </c>
      <c r="N1294" s="2" t="s">
        <v>517</v>
      </c>
      <c r="O1294" s="2" t="s">
        <v>136</v>
      </c>
      <c r="P1294" s="11">
        <v>42650</v>
      </c>
      <c r="Q1294" s="9">
        <v>15</v>
      </c>
      <c r="S1294" s="22" t="s">
        <v>516</v>
      </c>
      <c r="T1294" s="4" t="s">
        <v>516</v>
      </c>
      <c r="U1294" s="4" t="s">
        <v>516</v>
      </c>
      <c r="V1294" s="4" t="s">
        <v>516</v>
      </c>
      <c r="W1294" s="2">
        <v>10</v>
      </c>
      <c r="X1294" s="2" t="s">
        <v>72</v>
      </c>
      <c r="Y1294" s="6" t="str">
        <f>VLOOKUP(X1294,Spp!A:B,2,FALSE)</f>
        <v>Scarus ghobban</v>
      </c>
      <c r="Z1294" s="7">
        <f t="shared" si="140"/>
        <v>3</v>
      </c>
      <c r="AB1294" s="2">
        <v>3</v>
      </c>
      <c r="AU1294" s="2">
        <f>VLOOKUP(Y1294,Spp!B:C,2,FALSE)</f>
        <v>2.3300000000000001E-2</v>
      </c>
      <c r="AV1294" s="2">
        <f>VLOOKUP(Y1294,Spp!B:D,3,FALSE)</f>
        <v>2.919</v>
      </c>
      <c r="AW1294" s="2">
        <f t="shared" si="141"/>
        <v>25.048458462658932</v>
      </c>
      <c r="AX1294" s="2">
        <f t="shared" si="142"/>
        <v>0.50096916925317858</v>
      </c>
      <c r="AY1294" s="2">
        <f t="shared" si="143"/>
        <v>5.0096916925317858</v>
      </c>
      <c r="AZ1294" s="2">
        <f t="shared" si="144"/>
        <v>5.0096916925317855E-3</v>
      </c>
      <c r="BA1294" s="2">
        <f t="shared" si="145"/>
        <v>0.3</v>
      </c>
      <c r="BB1294" s="2">
        <f t="shared" si="139"/>
        <v>0.06</v>
      </c>
      <c r="BC1294" s="2">
        <f>VLOOKUP(Y1294,Spp!B:H,7,FALSE)</f>
        <v>2</v>
      </c>
      <c r="BD1294" s="5" t="str">
        <f>VLOOKUP(Y1294,GFQuimbayo!B:C,2,FALSE)</f>
        <v>HM</v>
      </c>
      <c r="BE1294" s="5" t="str">
        <f>VLOOKUP(BD1294,GFQuimbayo!E:F,2,FALSE)</f>
        <v>Macroalgae feeders</v>
      </c>
      <c r="BF1294" s="2" t="str">
        <f>VLOOKUP(Y1294,Spp!B:L,11,FALSE)</f>
        <v>LC</v>
      </c>
    </row>
    <row r="1295" spans="1:58">
      <c r="A1295" s="2" t="s">
        <v>242</v>
      </c>
      <c r="B1295" s="2" t="s">
        <v>41</v>
      </c>
      <c r="C1295" s="2" t="s">
        <v>510</v>
      </c>
      <c r="D1295" s="2" t="s">
        <v>510</v>
      </c>
      <c r="E1295" s="2" t="s">
        <v>1501</v>
      </c>
      <c r="F1295" s="2" t="s">
        <v>246</v>
      </c>
      <c r="H1295" s="22">
        <v>1</v>
      </c>
      <c r="I1295" s="2">
        <v>1</v>
      </c>
      <c r="K1295" s="2">
        <v>50</v>
      </c>
      <c r="L1295" s="11">
        <v>42586</v>
      </c>
      <c r="M1295" s="2">
        <v>2016</v>
      </c>
      <c r="N1295" s="2" t="s">
        <v>517</v>
      </c>
      <c r="O1295" s="2" t="s">
        <v>136</v>
      </c>
      <c r="P1295" s="11">
        <v>42650</v>
      </c>
      <c r="Q1295" s="9">
        <v>15</v>
      </c>
      <c r="S1295" s="22" t="s">
        <v>516</v>
      </c>
      <c r="T1295" s="4" t="s">
        <v>516</v>
      </c>
      <c r="U1295" s="4" t="s">
        <v>516</v>
      </c>
      <c r="V1295" s="4" t="s">
        <v>516</v>
      </c>
      <c r="W1295" s="2">
        <v>10</v>
      </c>
      <c r="X1295" s="2" t="s">
        <v>99</v>
      </c>
      <c r="Y1295" s="6" t="str">
        <f>VLOOKUP(X1295,Spp!A:B,2,FALSE)</f>
        <v>Abudefduf troschelii</v>
      </c>
      <c r="Z1295" s="7">
        <f t="shared" si="140"/>
        <v>25</v>
      </c>
      <c r="AB1295" s="2">
        <v>15</v>
      </c>
      <c r="AC1295" s="2">
        <v>10</v>
      </c>
      <c r="AU1295" s="2">
        <f>VLOOKUP(Y1295,Spp!B:C,2,FALSE)</f>
        <v>1.6E-2</v>
      </c>
      <c r="AV1295" s="2">
        <f>VLOOKUP(Y1295,Spp!B:D,3,FALSE)</f>
        <v>3.0516000000000001</v>
      </c>
      <c r="AW1295" s="2">
        <f t="shared" si="141"/>
        <v>468.34403863895113</v>
      </c>
      <c r="AX1295" s="2">
        <f t="shared" si="142"/>
        <v>9.3668807727790231</v>
      </c>
      <c r="AY1295" s="2">
        <f t="shared" si="143"/>
        <v>93.668807727790238</v>
      </c>
      <c r="AZ1295" s="2">
        <f t="shared" si="144"/>
        <v>9.3668807727790238E-2</v>
      </c>
      <c r="BA1295" s="2">
        <f t="shared" si="145"/>
        <v>2.5</v>
      </c>
      <c r="BB1295" s="2">
        <f t="shared" si="139"/>
        <v>0.5</v>
      </c>
      <c r="BC1295" s="2">
        <f>VLOOKUP(Y1295,Spp!B:H,7,FALSE)</f>
        <v>3</v>
      </c>
      <c r="BD1295" s="5" t="str">
        <f>VLOOKUP(Y1295,GFQuimbayo!B:C,2,FALSE)</f>
        <v>PK</v>
      </c>
      <c r="BE1295" s="5" t="str">
        <f>VLOOKUP(BD1295,GFQuimbayo!E:F,2,FALSE)</f>
        <v>Planktivores</v>
      </c>
      <c r="BF1295" s="2" t="str">
        <f>VLOOKUP(Y1295,Spp!B:L,11,FALSE)</f>
        <v>LC</v>
      </c>
    </row>
    <row r="1296" spans="1:58">
      <c r="A1296" s="2" t="s">
        <v>242</v>
      </c>
      <c r="B1296" s="2" t="s">
        <v>41</v>
      </c>
      <c r="C1296" s="2" t="s">
        <v>510</v>
      </c>
      <c r="D1296" s="2" t="s">
        <v>510</v>
      </c>
      <c r="E1296" s="2" t="s">
        <v>1501</v>
      </c>
      <c r="F1296" s="2" t="s">
        <v>246</v>
      </c>
      <c r="H1296" s="22">
        <v>1</v>
      </c>
      <c r="I1296" s="2">
        <v>1</v>
      </c>
      <c r="K1296" s="2">
        <v>50</v>
      </c>
      <c r="L1296" s="11">
        <v>42586</v>
      </c>
      <c r="M1296" s="2">
        <v>2016</v>
      </c>
      <c r="N1296" s="2" t="s">
        <v>517</v>
      </c>
      <c r="O1296" s="2" t="s">
        <v>136</v>
      </c>
      <c r="P1296" s="11">
        <v>42650</v>
      </c>
      <c r="Q1296" s="9">
        <v>15</v>
      </c>
      <c r="S1296" s="22" t="s">
        <v>516</v>
      </c>
      <c r="T1296" s="4" t="s">
        <v>516</v>
      </c>
      <c r="U1296" s="4" t="s">
        <v>516</v>
      </c>
      <c r="V1296" s="4" t="s">
        <v>516</v>
      </c>
      <c r="W1296" s="2">
        <v>10</v>
      </c>
      <c r="X1296" s="2" t="s">
        <v>256</v>
      </c>
      <c r="Y1296" s="6" t="str">
        <f>VLOOKUP(X1296,Spp!A:B,2,FALSE)</f>
        <v>Fistularia commersonii</v>
      </c>
      <c r="Z1296" s="7">
        <f t="shared" si="140"/>
        <v>1</v>
      </c>
      <c r="AF1296" s="2">
        <v>1</v>
      </c>
      <c r="AU1296" s="2">
        <f>VLOOKUP(Y1296,Spp!B:C,2,FALSE)</f>
        <v>5.9999999999999995E-4</v>
      </c>
      <c r="AV1296" s="2">
        <f>VLOOKUP(Y1296,Spp!B:D,3,FALSE)</f>
        <v>3</v>
      </c>
      <c r="AW1296" s="2">
        <f t="shared" si="141"/>
        <v>25.724999999999998</v>
      </c>
      <c r="AX1296" s="2">
        <f t="shared" si="142"/>
        <v>0.51449999999999996</v>
      </c>
      <c r="AY1296" s="2">
        <f t="shared" si="143"/>
        <v>5.1449999999999996</v>
      </c>
      <c r="AZ1296" s="2">
        <f t="shared" si="144"/>
        <v>5.1449999999999994E-3</v>
      </c>
      <c r="BA1296" s="2">
        <f t="shared" si="145"/>
        <v>0.1</v>
      </c>
      <c r="BB1296" s="2">
        <f t="shared" si="139"/>
        <v>0.02</v>
      </c>
      <c r="BC1296" s="2">
        <f>VLOOKUP(Y1296,Spp!B:H,7,FALSE)</f>
        <v>4.3</v>
      </c>
      <c r="BD1296" s="5" t="str">
        <f>VLOOKUP(Y1296,GFQuimbayo!B:C,2,FALSE)</f>
        <v>PS</v>
      </c>
      <c r="BE1296" s="5" t="str">
        <f>VLOOKUP(BD1296,GFQuimbayo!E:F,2,FALSE)</f>
        <v>Piscivores</v>
      </c>
      <c r="BF1296" s="2" t="str">
        <f>VLOOKUP(Y1296,Spp!B:L,11,FALSE)</f>
        <v>NE</v>
      </c>
    </row>
    <row r="1297" spans="1:58">
      <c r="A1297" s="2" t="s">
        <v>242</v>
      </c>
      <c r="B1297" s="2" t="s">
        <v>41</v>
      </c>
      <c r="C1297" s="2" t="s">
        <v>510</v>
      </c>
      <c r="D1297" s="2" t="s">
        <v>510</v>
      </c>
      <c r="E1297" s="2" t="s">
        <v>1501</v>
      </c>
      <c r="F1297" s="2" t="s">
        <v>246</v>
      </c>
      <c r="H1297" s="22">
        <v>1</v>
      </c>
      <c r="I1297" s="2">
        <v>1</v>
      </c>
      <c r="K1297" s="2">
        <v>50</v>
      </c>
      <c r="L1297" s="11">
        <v>42586</v>
      </c>
      <c r="M1297" s="2">
        <v>2016</v>
      </c>
      <c r="N1297" s="2" t="s">
        <v>517</v>
      </c>
      <c r="O1297" s="2" t="s">
        <v>136</v>
      </c>
      <c r="P1297" s="11">
        <v>42650</v>
      </c>
      <c r="Q1297" s="9">
        <v>15</v>
      </c>
      <c r="S1297" s="22" t="s">
        <v>516</v>
      </c>
      <c r="T1297" s="4" t="s">
        <v>516</v>
      </c>
      <c r="U1297" s="4" t="s">
        <v>516</v>
      </c>
      <c r="V1297" s="4" t="s">
        <v>516</v>
      </c>
      <c r="W1297" s="2">
        <v>10</v>
      </c>
      <c r="X1297" s="2" t="s">
        <v>269</v>
      </c>
      <c r="Y1297" s="6" t="str">
        <f>VLOOKUP(X1297,Spp!A:B,2,FALSE)</f>
        <v>Cirrhitus rivulatus</v>
      </c>
      <c r="Z1297" s="7">
        <f t="shared" si="140"/>
        <v>1</v>
      </c>
      <c r="AC1297" s="2">
        <v>1</v>
      </c>
      <c r="AU1297" s="2">
        <f>VLOOKUP(Y1297,Spp!B:C,2,FALSE)</f>
        <v>2.76E-2</v>
      </c>
      <c r="AV1297" s="2">
        <f>VLOOKUP(Y1297,Spp!B:D,3,FALSE)</f>
        <v>3</v>
      </c>
      <c r="AW1297" s="2">
        <f t="shared" si="141"/>
        <v>53.90625</v>
      </c>
      <c r="AX1297" s="2">
        <f t="shared" si="142"/>
        <v>1.078125</v>
      </c>
      <c r="AY1297" s="2">
        <f t="shared" si="143"/>
        <v>10.78125</v>
      </c>
      <c r="AZ1297" s="2">
        <f t="shared" si="144"/>
        <v>1.0781249999999999E-2</v>
      </c>
      <c r="BA1297" s="2">
        <f t="shared" si="145"/>
        <v>0.1</v>
      </c>
      <c r="BB1297" s="2">
        <f t="shared" si="139"/>
        <v>0.02</v>
      </c>
      <c r="BC1297" s="2">
        <f>VLOOKUP(Y1297,Spp!B:H,7,FALSE)</f>
        <v>4</v>
      </c>
      <c r="BD1297" s="5" t="str">
        <f>VLOOKUP(Y1297,GFQuimbayo!B:C,2,FALSE)</f>
        <v>IN</v>
      </c>
      <c r="BE1297" s="5" t="str">
        <f>VLOOKUP(BD1297,GFQuimbayo!E:F,2,FALSE)</f>
        <v>Invertebrivores</v>
      </c>
      <c r="BF1297" s="2" t="str">
        <f>VLOOKUP(Y1297,Spp!B:L,11,FALSE)</f>
        <v>LC</v>
      </c>
    </row>
    <row r="1298" spans="1:58">
      <c r="A1298" s="2" t="s">
        <v>242</v>
      </c>
      <c r="B1298" s="2" t="s">
        <v>41</v>
      </c>
      <c r="C1298" s="2" t="s">
        <v>510</v>
      </c>
      <c r="D1298" s="2" t="s">
        <v>510</v>
      </c>
      <c r="E1298" s="2" t="s">
        <v>1501</v>
      </c>
      <c r="F1298" s="2" t="s">
        <v>246</v>
      </c>
      <c r="H1298" s="22">
        <v>2</v>
      </c>
      <c r="I1298" s="2">
        <v>2</v>
      </c>
      <c r="K1298" s="2">
        <v>50</v>
      </c>
      <c r="L1298" s="11">
        <v>42586</v>
      </c>
      <c r="M1298" s="2">
        <v>2016</v>
      </c>
      <c r="N1298" s="2" t="s">
        <v>517</v>
      </c>
      <c r="O1298" s="2" t="s">
        <v>136</v>
      </c>
      <c r="P1298" s="11">
        <v>42650</v>
      </c>
      <c r="Q1298" s="9">
        <v>10</v>
      </c>
      <c r="S1298" s="22" t="s">
        <v>516</v>
      </c>
      <c r="T1298" s="4" t="s">
        <v>516</v>
      </c>
      <c r="U1298" s="4" t="s">
        <v>516</v>
      </c>
      <c r="V1298" s="4" t="s">
        <v>516</v>
      </c>
      <c r="W1298" s="2">
        <v>10</v>
      </c>
      <c r="X1298" s="2" t="s">
        <v>99</v>
      </c>
      <c r="Y1298" s="6" t="str">
        <f>VLOOKUP(X1298,Spp!A:B,2,FALSE)</f>
        <v>Abudefduf troschelii</v>
      </c>
      <c r="Z1298" s="7">
        <f t="shared" si="140"/>
        <v>12</v>
      </c>
      <c r="AB1298" s="2">
        <v>10</v>
      </c>
      <c r="AC1298" s="2">
        <v>2</v>
      </c>
      <c r="AU1298" s="2">
        <f>VLOOKUP(Y1298,Spp!B:C,2,FALSE)</f>
        <v>1.6E-2</v>
      </c>
      <c r="AV1298" s="2">
        <f>VLOOKUP(Y1298,Spp!B:D,3,FALSE)</f>
        <v>3.0516000000000001</v>
      </c>
      <c r="AW1298" s="2">
        <f t="shared" si="141"/>
        <v>146.09580374342806</v>
      </c>
      <c r="AX1298" s="2">
        <f t="shared" si="142"/>
        <v>2.9219160748685611</v>
      </c>
      <c r="AY1298" s="2">
        <f t="shared" si="143"/>
        <v>29.21916074868561</v>
      </c>
      <c r="AZ1298" s="2">
        <f t="shared" si="144"/>
        <v>2.9219160748685611E-2</v>
      </c>
      <c r="BA1298" s="2">
        <f t="shared" si="145"/>
        <v>1.2</v>
      </c>
      <c r="BB1298" s="2">
        <f t="shared" si="139"/>
        <v>0.24</v>
      </c>
      <c r="BC1298" s="2">
        <f>VLOOKUP(Y1298,Spp!B:H,7,FALSE)</f>
        <v>3</v>
      </c>
      <c r="BD1298" s="5" t="str">
        <f>VLOOKUP(Y1298,GFQuimbayo!B:C,2,FALSE)</f>
        <v>PK</v>
      </c>
      <c r="BE1298" s="5" t="str">
        <f>VLOOKUP(BD1298,GFQuimbayo!E:F,2,FALSE)</f>
        <v>Planktivores</v>
      </c>
      <c r="BF1298" s="2" t="str">
        <f>VLOOKUP(Y1298,Spp!B:L,11,FALSE)</f>
        <v>LC</v>
      </c>
    </row>
    <row r="1299" spans="1:58">
      <c r="A1299" s="2" t="s">
        <v>242</v>
      </c>
      <c r="B1299" s="2" t="s">
        <v>41</v>
      </c>
      <c r="C1299" s="2" t="s">
        <v>510</v>
      </c>
      <c r="D1299" s="2" t="s">
        <v>510</v>
      </c>
      <c r="E1299" s="2" t="s">
        <v>1501</v>
      </c>
      <c r="F1299" s="2" t="s">
        <v>246</v>
      </c>
      <c r="H1299" s="22">
        <v>2</v>
      </c>
      <c r="I1299" s="2">
        <v>2</v>
      </c>
      <c r="K1299" s="2">
        <v>50</v>
      </c>
      <c r="L1299" s="11">
        <v>42586</v>
      </c>
      <c r="M1299" s="2">
        <v>2016</v>
      </c>
      <c r="N1299" s="2" t="s">
        <v>517</v>
      </c>
      <c r="O1299" s="2" t="s">
        <v>136</v>
      </c>
      <c r="P1299" s="11">
        <v>42650</v>
      </c>
      <c r="Q1299" s="9">
        <v>10</v>
      </c>
      <c r="S1299" s="22" t="s">
        <v>516</v>
      </c>
      <c r="T1299" s="4" t="s">
        <v>516</v>
      </c>
      <c r="U1299" s="4" t="s">
        <v>516</v>
      </c>
      <c r="V1299" s="4" t="s">
        <v>516</v>
      </c>
      <c r="W1299" s="2">
        <v>10</v>
      </c>
      <c r="X1299" s="2" t="s">
        <v>123</v>
      </c>
      <c r="Y1299" s="6" t="str">
        <f>VLOOKUP(X1299,Spp!A:B,2,FALSE)</f>
        <v>Scorpaena mystes</v>
      </c>
      <c r="Z1299" s="7">
        <f t="shared" si="140"/>
        <v>1</v>
      </c>
      <c r="AB1299" s="2">
        <v>1</v>
      </c>
      <c r="AU1299" s="2">
        <f>VLOOKUP(Y1299,Spp!B:C,2,FALSE)</f>
        <v>1.95E-2</v>
      </c>
      <c r="AV1299" s="2">
        <f>VLOOKUP(Y1299,Spp!B:D,3,FALSE)</f>
        <v>3.0055999999999998</v>
      </c>
      <c r="AW1299" s="2">
        <f t="shared" si="141"/>
        <v>8.3199122269280199</v>
      </c>
      <c r="AX1299" s="2">
        <f t="shared" si="142"/>
        <v>0.16639824453856039</v>
      </c>
      <c r="AY1299" s="2">
        <f t="shared" si="143"/>
        <v>1.6639824453856038</v>
      </c>
      <c r="AZ1299" s="2">
        <f t="shared" si="144"/>
        <v>1.6639824453856039E-3</v>
      </c>
      <c r="BA1299" s="2">
        <f t="shared" si="145"/>
        <v>0.1</v>
      </c>
      <c r="BB1299" s="2">
        <f t="shared" si="139"/>
        <v>0.02</v>
      </c>
      <c r="BC1299" s="2">
        <f>VLOOKUP(Y1299,Spp!B:H,7,FALSE)</f>
        <v>3.8</v>
      </c>
      <c r="BD1299" s="5" t="str">
        <f>VLOOKUP(Y1299,GFQuimbayo!B:C,2,FALSE)</f>
        <v>PS</v>
      </c>
      <c r="BE1299" s="5" t="str">
        <f>VLOOKUP(BD1299,GFQuimbayo!E:F,2,FALSE)</f>
        <v>Piscivores</v>
      </c>
      <c r="BF1299" s="2" t="str">
        <f>VLOOKUP(Y1299,Spp!B:L,11,FALSE)</f>
        <v>LC</v>
      </c>
    </row>
    <row r="1300" spans="1:58">
      <c r="A1300" s="2" t="s">
        <v>242</v>
      </c>
      <c r="B1300" s="2" t="s">
        <v>41</v>
      </c>
      <c r="C1300" s="2" t="s">
        <v>510</v>
      </c>
      <c r="D1300" s="2" t="s">
        <v>510</v>
      </c>
      <c r="E1300" s="2" t="s">
        <v>1501</v>
      </c>
      <c r="F1300" s="2" t="s">
        <v>246</v>
      </c>
      <c r="H1300" s="22">
        <v>2</v>
      </c>
      <c r="I1300" s="2">
        <v>2</v>
      </c>
      <c r="K1300" s="2">
        <v>50</v>
      </c>
      <c r="L1300" s="11">
        <v>42586</v>
      </c>
      <c r="M1300" s="2">
        <v>2016</v>
      </c>
      <c r="N1300" s="2" t="s">
        <v>517</v>
      </c>
      <c r="O1300" s="2" t="s">
        <v>136</v>
      </c>
      <c r="P1300" s="11">
        <v>42650</v>
      </c>
      <c r="Q1300" s="9">
        <v>10</v>
      </c>
      <c r="S1300" s="22" t="s">
        <v>516</v>
      </c>
      <c r="T1300" s="4" t="s">
        <v>516</v>
      </c>
      <c r="U1300" s="4" t="s">
        <v>516</v>
      </c>
      <c r="V1300" s="4" t="s">
        <v>516</v>
      </c>
      <c r="W1300" s="2">
        <v>10</v>
      </c>
      <c r="X1300" s="2" t="s">
        <v>107</v>
      </c>
      <c r="Y1300" s="6" t="str">
        <f>VLOOKUP(X1300,Spp!A:B,2,FALSE)</f>
        <v>Thalassoma lucasanum</v>
      </c>
      <c r="Z1300" s="7">
        <f t="shared" si="140"/>
        <v>303</v>
      </c>
      <c r="AA1300" s="2">
        <v>100</v>
      </c>
      <c r="AB1300" s="2">
        <v>200</v>
      </c>
      <c r="AC1300" s="2">
        <v>3</v>
      </c>
      <c r="AU1300" s="2">
        <f>VLOOKUP(Y1300,Spp!B:C,2,FALSE)</f>
        <v>1.261E-2</v>
      </c>
      <c r="AV1300" s="2">
        <f>VLOOKUP(Y1300,Spp!B:D,3,FALSE)</f>
        <v>2.8782999999999999</v>
      </c>
      <c r="AW1300" s="2">
        <f t="shared" si="141"/>
        <v>904.55337475273438</v>
      </c>
      <c r="AX1300" s="2">
        <f t="shared" si="142"/>
        <v>18.091067495054688</v>
      </c>
      <c r="AY1300" s="2">
        <f t="shared" si="143"/>
        <v>180.91067495054688</v>
      </c>
      <c r="AZ1300" s="2">
        <f t="shared" si="144"/>
        <v>0.18091067495054688</v>
      </c>
      <c r="BA1300" s="2">
        <f t="shared" si="145"/>
        <v>30.3</v>
      </c>
      <c r="BB1300" s="2">
        <f t="shared" si="139"/>
        <v>6.06</v>
      </c>
      <c r="BC1300" s="2">
        <f>VLOOKUP(Y1300,Spp!B:H,7,FALSE)</f>
        <v>3.5</v>
      </c>
      <c r="BD1300" s="5" t="str">
        <f>VLOOKUP(Y1300,GFQuimbayo!B:C,2,FALSE)</f>
        <v>IN</v>
      </c>
      <c r="BE1300" s="5" t="str">
        <f>VLOOKUP(BD1300,GFQuimbayo!E:F,2,FALSE)</f>
        <v>Invertebrivores</v>
      </c>
      <c r="BF1300" s="2" t="str">
        <f>VLOOKUP(Y1300,Spp!B:L,11,FALSE)</f>
        <v>LC</v>
      </c>
    </row>
    <row r="1301" spans="1:58">
      <c r="A1301" s="2" t="s">
        <v>242</v>
      </c>
      <c r="B1301" s="2" t="s">
        <v>41</v>
      </c>
      <c r="C1301" s="2" t="s">
        <v>510</v>
      </c>
      <c r="D1301" s="2" t="s">
        <v>510</v>
      </c>
      <c r="E1301" s="2" t="s">
        <v>1501</v>
      </c>
      <c r="F1301" s="2" t="s">
        <v>246</v>
      </c>
      <c r="H1301" s="22">
        <v>2</v>
      </c>
      <c r="I1301" s="2">
        <v>2</v>
      </c>
      <c r="K1301" s="2">
        <v>50</v>
      </c>
      <c r="L1301" s="11">
        <v>42586</v>
      </c>
      <c r="M1301" s="2">
        <v>2016</v>
      </c>
      <c r="N1301" s="2" t="s">
        <v>517</v>
      </c>
      <c r="O1301" s="2" t="s">
        <v>136</v>
      </c>
      <c r="P1301" s="11">
        <v>42650</v>
      </c>
      <c r="Q1301" s="9">
        <v>10</v>
      </c>
      <c r="S1301" s="22" t="s">
        <v>516</v>
      </c>
      <c r="T1301" s="4" t="s">
        <v>516</v>
      </c>
      <c r="U1301" s="4" t="s">
        <v>516</v>
      </c>
      <c r="V1301" s="4" t="s">
        <v>516</v>
      </c>
      <c r="W1301" s="2">
        <v>10</v>
      </c>
      <c r="X1301" s="2" t="s">
        <v>74</v>
      </c>
      <c r="Y1301" s="6" t="str">
        <f>VLOOKUP(X1301,Spp!A:B,2,FALSE)</f>
        <v>Stegastes flavilatus</v>
      </c>
      <c r="Z1301" s="7">
        <f t="shared" si="140"/>
        <v>1</v>
      </c>
      <c r="AB1301" s="2">
        <v>1</v>
      </c>
      <c r="AU1301" s="2">
        <f>VLOOKUP(Y1301,Spp!B:C,2,FALSE)</f>
        <v>3.49E-2</v>
      </c>
      <c r="AV1301" s="2">
        <f>VLOOKUP(Y1301,Spp!B:D,3,FALSE)</f>
        <v>2.9108999999999998</v>
      </c>
      <c r="AW1301" s="2">
        <f t="shared" si="141"/>
        <v>12.30385653569728</v>
      </c>
      <c r="AX1301" s="2">
        <f t="shared" si="142"/>
        <v>0.2460771307139456</v>
      </c>
      <c r="AY1301" s="2">
        <f t="shared" si="143"/>
        <v>2.4607713071394559</v>
      </c>
      <c r="AZ1301" s="2">
        <f t="shared" si="144"/>
        <v>2.4607713071394558E-3</v>
      </c>
      <c r="BA1301" s="2">
        <f t="shared" si="145"/>
        <v>0.1</v>
      </c>
      <c r="BB1301" s="2">
        <f t="shared" si="139"/>
        <v>0.02</v>
      </c>
      <c r="BC1301" s="2">
        <f>VLOOKUP(Y1301,Spp!B:H,7,FALSE)</f>
        <v>2</v>
      </c>
      <c r="BD1301" s="5" t="str">
        <f>VLOOKUP(Y1301,GFQuimbayo!B:C,2,FALSE)</f>
        <v>HD</v>
      </c>
      <c r="BE1301" s="5" t="str">
        <f>VLOOKUP(BD1301,GFQuimbayo!E:F,2,FALSE)</f>
        <v>Detritivores</v>
      </c>
      <c r="BF1301" s="2" t="str">
        <f>VLOOKUP(Y1301,Spp!B:L,11,FALSE)</f>
        <v>LC</v>
      </c>
    </row>
    <row r="1302" spans="1:58">
      <c r="A1302" s="2" t="s">
        <v>242</v>
      </c>
      <c r="B1302" s="2" t="s">
        <v>41</v>
      </c>
      <c r="C1302" s="2" t="s">
        <v>510</v>
      </c>
      <c r="D1302" s="2" t="s">
        <v>510</v>
      </c>
      <c r="E1302" s="2" t="s">
        <v>1501</v>
      </c>
      <c r="F1302" s="2" t="s">
        <v>246</v>
      </c>
      <c r="H1302" s="22">
        <v>2</v>
      </c>
      <c r="I1302" s="2">
        <v>2</v>
      </c>
      <c r="K1302" s="2">
        <v>50</v>
      </c>
      <c r="L1302" s="11">
        <v>42586</v>
      </c>
      <c r="M1302" s="2">
        <v>2016</v>
      </c>
      <c r="N1302" s="2" t="s">
        <v>517</v>
      </c>
      <c r="O1302" s="2" t="s">
        <v>136</v>
      </c>
      <c r="P1302" s="11">
        <v>42650</v>
      </c>
      <c r="Q1302" s="9">
        <v>10</v>
      </c>
      <c r="S1302" s="22" t="s">
        <v>516</v>
      </c>
      <c r="T1302" s="4" t="s">
        <v>516</v>
      </c>
      <c r="U1302" s="4" t="s">
        <v>516</v>
      </c>
      <c r="V1302" s="4" t="s">
        <v>516</v>
      </c>
      <c r="W1302" s="2">
        <v>10</v>
      </c>
      <c r="X1302" s="2" t="s">
        <v>87</v>
      </c>
      <c r="Y1302" s="6" t="str">
        <f>VLOOKUP(X1302,Spp!A:B,2,FALSE)</f>
        <v>Stegastes acapulcoensis</v>
      </c>
      <c r="Z1302" s="7">
        <f t="shared" si="140"/>
        <v>4</v>
      </c>
      <c r="AB1302" s="2">
        <v>4</v>
      </c>
      <c r="AU1302" s="2">
        <f>VLOOKUP(Y1302,Spp!B:C,2,FALSE)</f>
        <v>3.49E-2</v>
      </c>
      <c r="AV1302" s="2">
        <f>VLOOKUP(Y1302,Spp!B:D,3,FALSE)</f>
        <v>2.9108999999999998</v>
      </c>
      <c r="AW1302" s="2">
        <f t="shared" si="141"/>
        <v>49.21542614278912</v>
      </c>
      <c r="AX1302" s="2">
        <f t="shared" si="142"/>
        <v>0.98430852285578241</v>
      </c>
      <c r="AY1302" s="2">
        <f t="shared" si="143"/>
        <v>9.8430852285578236</v>
      </c>
      <c r="AZ1302" s="2">
        <f t="shared" si="144"/>
        <v>9.8430852285578234E-3</v>
      </c>
      <c r="BA1302" s="2">
        <f t="shared" si="145"/>
        <v>0.4</v>
      </c>
      <c r="BB1302" s="2">
        <f t="shared" si="139"/>
        <v>0.08</v>
      </c>
      <c r="BC1302" s="2">
        <f>VLOOKUP(Y1302,Spp!B:H,7,FALSE)</f>
        <v>2</v>
      </c>
      <c r="BD1302" s="5" t="str">
        <f>VLOOKUP(Y1302,GFQuimbayo!B:C,2,FALSE)</f>
        <v>HD</v>
      </c>
      <c r="BE1302" s="5" t="str">
        <f>VLOOKUP(BD1302,GFQuimbayo!E:F,2,FALSE)</f>
        <v>Detritivores</v>
      </c>
      <c r="BF1302" s="2" t="str">
        <f>VLOOKUP(Y1302,Spp!B:L,11,FALSE)</f>
        <v>LC</v>
      </c>
    </row>
    <row r="1303" spans="1:58">
      <c r="A1303" s="2" t="s">
        <v>242</v>
      </c>
      <c r="B1303" s="2" t="s">
        <v>41</v>
      </c>
      <c r="C1303" s="2" t="s">
        <v>510</v>
      </c>
      <c r="D1303" s="2" t="s">
        <v>510</v>
      </c>
      <c r="E1303" s="2" t="s">
        <v>1501</v>
      </c>
      <c r="F1303" s="2" t="s">
        <v>246</v>
      </c>
      <c r="H1303" s="22">
        <v>2</v>
      </c>
      <c r="I1303" s="2">
        <v>2</v>
      </c>
      <c r="K1303" s="2">
        <v>50</v>
      </c>
      <c r="L1303" s="11">
        <v>42586</v>
      </c>
      <c r="M1303" s="2">
        <v>2016</v>
      </c>
      <c r="N1303" s="2" t="s">
        <v>517</v>
      </c>
      <c r="O1303" s="2" t="s">
        <v>136</v>
      </c>
      <c r="P1303" s="11">
        <v>42650</v>
      </c>
      <c r="Q1303" s="9">
        <v>10</v>
      </c>
      <c r="S1303" s="22" t="s">
        <v>516</v>
      </c>
      <c r="T1303" s="4" t="s">
        <v>516</v>
      </c>
      <c r="U1303" s="4" t="s">
        <v>516</v>
      </c>
      <c r="V1303" s="4" t="s">
        <v>516</v>
      </c>
      <c r="W1303" s="2">
        <v>10</v>
      </c>
      <c r="X1303" s="2" t="s">
        <v>52</v>
      </c>
      <c r="Y1303" s="6" t="str">
        <f>VLOOKUP(X1303,Spp!A:B,2,FALSE)</f>
        <v>Ophioblennius steindachneri</v>
      </c>
      <c r="Z1303" s="7">
        <f t="shared" si="140"/>
        <v>1</v>
      </c>
      <c r="AB1303" s="2">
        <v>1</v>
      </c>
      <c r="AU1303" s="2">
        <f>VLOOKUP(Y1303,Spp!B:C,2,FALSE)</f>
        <v>3.2399999999999998E-2</v>
      </c>
      <c r="AV1303" s="2">
        <f>VLOOKUP(Y1303,Spp!B:D,3,FALSE)</f>
        <v>2.379</v>
      </c>
      <c r="AW1303" s="2">
        <f t="shared" si="141"/>
        <v>3.9112516180267258</v>
      </c>
      <c r="AX1303" s="2">
        <f t="shared" si="142"/>
        <v>7.8225032360534519E-2</v>
      </c>
      <c r="AY1303" s="2">
        <f t="shared" si="143"/>
        <v>0.78225032360534519</v>
      </c>
      <c r="AZ1303" s="2">
        <f t="shared" si="144"/>
        <v>7.8225032360534517E-4</v>
      </c>
      <c r="BA1303" s="2">
        <f t="shared" si="145"/>
        <v>0.1</v>
      </c>
      <c r="BB1303" s="2">
        <f t="shared" si="139"/>
        <v>0.02</v>
      </c>
      <c r="BC1303" s="2">
        <f>VLOOKUP(Y1303,Spp!B:H,7,FALSE)</f>
        <v>2.7</v>
      </c>
      <c r="BD1303" s="5" t="str">
        <f>VLOOKUP(Y1303,GFQuimbayo!B:C,2,FALSE)</f>
        <v>HD</v>
      </c>
      <c r="BE1303" s="5" t="str">
        <f>VLOOKUP(BD1303,GFQuimbayo!E:F,2,FALSE)</f>
        <v>Detritivores</v>
      </c>
      <c r="BF1303" s="2" t="str">
        <f>VLOOKUP(Y1303,Spp!B:L,11,FALSE)</f>
        <v>LC</v>
      </c>
    </row>
    <row r="1304" spans="1:58">
      <c r="A1304" s="2" t="s">
        <v>242</v>
      </c>
      <c r="B1304" s="2" t="s">
        <v>41</v>
      </c>
      <c r="C1304" s="2" t="s">
        <v>510</v>
      </c>
      <c r="D1304" s="2" t="s">
        <v>510</v>
      </c>
      <c r="E1304" s="2" t="s">
        <v>1501</v>
      </c>
      <c r="F1304" s="2" t="s">
        <v>246</v>
      </c>
      <c r="H1304" s="22">
        <v>2</v>
      </c>
      <c r="I1304" s="2">
        <v>2</v>
      </c>
      <c r="K1304" s="2">
        <v>50</v>
      </c>
      <c r="L1304" s="11">
        <v>42586</v>
      </c>
      <c r="M1304" s="2">
        <v>2016</v>
      </c>
      <c r="N1304" s="2" t="s">
        <v>517</v>
      </c>
      <c r="O1304" s="2" t="s">
        <v>136</v>
      </c>
      <c r="P1304" s="11">
        <v>42650</v>
      </c>
      <c r="Q1304" s="9">
        <v>10</v>
      </c>
      <c r="S1304" s="22" t="s">
        <v>516</v>
      </c>
      <c r="T1304" s="4" t="s">
        <v>516</v>
      </c>
      <c r="U1304" s="4" t="s">
        <v>516</v>
      </c>
      <c r="V1304" s="4" t="s">
        <v>516</v>
      </c>
      <c r="W1304" s="2">
        <v>10</v>
      </c>
      <c r="X1304" s="2" t="s">
        <v>303</v>
      </c>
      <c r="Y1304" s="6" t="str">
        <f>VLOOKUP(X1304,Spp!A:B,2,FALSE)</f>
        <v>Myripristis leiognathus</v>
      </c>
      <c r="Z1304" s="7">
        <f t="shared" si="140"/>
        <v>25</v>
      </c>
      <c r="AB1304" s="2">
        <v>25</v>
      </c>
      <c r="AU1304" s="2">
        <f>VLOOKUP(Y1304,Spp!B:C,2,FALSE)</f>
        <v>2.4899999999999999E-2</v>
      </c>
      <c r="AV1304" s="2">
        <f>VLOOKUP(Y1304,Spp!B:D,3,FALSE)</f>
        <v>3.0415999999999999</v>
      </c>
      <c r="AW1304" s="2">
        <f t="shared" si="141"/>
        <v>285.5786225470103</v>
      </c>
      <c r="AX1304" s="2">
        <f t="shared" si="142"/>
        <v>5.7115724509402064</v>
      </c>
      <c r="AY1304" s="2">
        <f t="shared" si="143"/>
        <v>57.115724509402064</v>
      </c>
      <c r="AZ1304" s="2">
        <f t="shared" si="144"/>
        <v>5.7115724509402062E-2</v>
      </c>
      <c r="BA1304" s="2">
        <f t="shared" si="145"/>
        <v>2.5</v>
      </c>
      <c r="BB1304" s="2">
        <f t="shared" si="139"/>
        <v>0.5</v>
      </c>
      <c r="BC1304" s="2">
        <f>VLOOKUP(Y1304,Spp!B:H,7,FALSE)</f>
        <v>3.1</v>
      </c>
      <c r="BD1304" s="5" t="str">
        <f>VLOOKUP(Y1304,GFQuimbayo!B:C,2,FALSE)</f>
        <v>PK</v>
      </c>
      <c r="BE1304" s="5" t="str">
        <f>VLOOKUP(BD1304,GFQuimbayo!E:F,2,FALSE)</f>
        <v>Planktivores</v>
      </c>
      <c r="BF1304" s="2" t="str">
        <f>VLOOKUP(Y1304,Spp!B:L,11,FALSE)</f>
        <v>LC</v>
      </c>
    </row>
    <row r="1305" spans="1:58">
      <c r="A1305" s="2" t="s">
        <v>242</v>
      </c>
      <c r="B1305" s="2" t="s">
        <v>41</v>
      </c>
      <c r="C1305" s="2" t="s">
        <v>510</v>
      </c>
      <c r="D1305" s="2" t="s">
        <v>510</v>
      </c>
      <c r="E1305" s="2" t="s">
        <v>1501</v>
      </c>
      <c r="F1305" s="2" t="s">
        <v>246</v>
      </c>
      <c r="H1305" s="22">
        <v>2</v>
      </c>
      <c r="I1305" s="2">
        <v>2</v>
      </c>
      <c r="K1305" s="2">
        <v>50</v>
      </c>
      <c r="L1305" s="11">
        <v>42586</v>
      </c>
      <c r="M1305" s="2">
        <v>2016</v>
      </c>
      <c r="N1305" s="2" t="s">
        <v>517</v>
      </c>
      <c r="O1305" s="2" t="s">
        <v>136</v>
      </c>
      <c r="P1305" s="11">
        <v>42650</v>
      </c>
      <c r="Q1305" s="9">
        <v>10</v>
      </c>
      <c r="S1305" s="22" t="s">
        <v>516</v>
      </c>
      <c r="T1305" s="4" t="s">
        <v>516</v>
      </c>
      <c r="U1305" s="4" t="s">
        <v>516</v>
      </c>
      <c r="V1305" s="4" t="s">
        <v>516</v>
      </c>
      <c r="W1305" s="2">
        <v>10</v>
      </c>
      <c r="X1305" s="2" t="s">
        <v>265</v>
      </c>
      <c r="Y1305" s="6" t="str">
        <f>VLOOKUP(X1305,Spp!A:B,2,FALSE)</f>
        <v>Bodianus diplotaenia</v>
      </c>
      <c r="Z1305" s="7">
        <f t="shared" si="140"/>
        <v>1</v>
      </c>
      <c r="AB1305" s="2">
        <v>1</v>
      </c>
      <c r="AU1305" s="2">
        <f>VLOOKUP(Y1305,Spp!B:C,2,FALSE)</f>
        <v>2.01E-2</v>
      </c>
      <c r="AV1305" s="2">
        <f>VLOOKUP(Y1305,Spp!B:D,3,FALSE)</f>
        <v>2.9992000000000001</v>
      </c>
      <c r="AW1305" s="2">
        <f t="shared" si="141"/>
        <v>8.4660299120776585</v>
      </c>
      <c r="AX1305" s="2">
        <f t="shared" si="142"/>
        <v>0.16932059824155318</v>
      </c>
      <c r="AY1305" s="2">
        <f t="shared" si="143"/>
        <v>1.6932059824155319</v>
      </c>
      <c r="AZ1305" s="2">
        <f t="shared" si="144"/>
        <v>1.6932059824155319E-3</v>
      </c>
      <c r="BA1305" s="2">
        <f t="shared" si="145"/>
        <v>0.1</v>
      </c>
      <c r="BB1305" s="2">
        <f t="shared" si="139"/>
        <v>0.02</v>
      </c>
      <c r="BC1305" s="2">
        <f>VLOOKUP(Y1305,Spp!B:H,7,FALSE)</f>
        <v>3.4</v>
      </c>
      <c r="BD1305" s="5" t="str">
        <f>VLOOKUP(Y1305,GFQuimbayo!B:C,2,FALSE)</f>
        <v>IN</v>
      </c>
      <c r="BE1305" s="5" t="str">
        <f>VLOOKUP(BD1305,GFQuimbayo!E:F,2,FALSE)</f>
        <v>Invertebrivores</v>
      </c>
      <c r="BF1305" s="2" t="str">
        <f>VLOOKUP(Y1305,Spp!B:L,11,FALSE)</f>
        <v>LC</v>
      </c>
    </row>
    <row r="1306" spans="1:58">
      <c r="A1306" s="2" t="s">
        <v>242</v>
      </c>
      <c r="B1306" s="2" t="s">
        <v>41</v>
      </c>
      <c r="C1306" s="2" t="s">
        <v>510</v>
      </c>
      <c r="D1306" s="2" t="s">
        <v>510</v>
      </c>
      <c r="E1306" s="2" t="s">
        <v>1501</v>
      </c>
      <c r="F1306" s="2" t="s">
        <v>246</v>
      </c>
      <c r="H1306" s="22">
        <v>2</v>
      </c>
      <c r="I1306" s="2">
        <v>2</v>
      </c>
      <c r="K1306" s="2">
        <v>50</v>
      </c>
      <c r="L1306" s="11">
        <v>42586</v>
      </c>
      <c r="M1306" s="2">
        <v>2016</v>
      </c>
      <c r="N1306" s="2" t="s">
        <v>517</v>
      </c>
      <c r="O1306" s="2" t="s">
        <v>136</v>
      </c>
      <c r="P1306" s="11">
        <v>42650</v>
      </c>
      <c r="Q1306" s="9">
        <v>10</v>
      </c>
      <c r="S1306" s="22" t="s">
        <v>516</v>
      </c>
      <c r="T1306" s="4" t="s">
        <v>516</v>
      </c>
      <c r="U1306" s="4" t="s">
        <v>516</v>
      </c>
      <c r="V1306" s="4" t="s">
        <v>516</v>
      </c>
      <c r="W1306" s="2">
        <v>10</v>
      </c>
      <c r="X1306" s="2" t="s">
        <v>269</v>
      </c>
      <c r="Y1306" s="6" t="str">
        <f>VLOOKUP(X1306,Spp!A:B,2,FALSE)</f>
        <v>Cirrhitus rivulatus</v>
      </c>
      <c r="Z1306" s="7">
        <f t="shared" si="140"/>
        <v>1</v>
      </c>
      <c r="AE1306" s="2">
        <v>1</v>
      </c>
      <c r="AU1306" s="2">
        <f>VLOOKUP(Y1306,Spp!B:C,2,FALSE)</f>
        <v>2.76E-2</v>
      </c>
      <c r="AV1306" s="2">
        <f>VLOOKUP(Y1306,Spp!B:D,3,FALSE)</f>
        <v>3</v>
      </c>
      <c r="AW1306" s="2">
        <f t="shared" si="141"/>
        <v>431.25</v>
      </c>
      <c r="AX1306" s="2">
        <f t="shared" si="142"/>
        <v>8.625</v>
      </c>
      <c r="AY1306" s="2">
        <f t="shared" si="143"/>
        <v>86.25</v>
      </c>
      <c r="AZ1306" s="2">
        <f t="shared" si="144"/>
        <v>8.6249999999999993E-2</v>
      </c>
      <c r="BA1306" s="2">
        <f t="shared" si="145"/>
        <v>0.1</v>
      </c>
      <c r="BB1306" s="2">
        <f t="shared" ref="BB1306:BB1369" si="146">Z1306/K1306</f>
        <v>0.02</v>
      </c>
      <c r="BC1306" s="2">
        <f>VLOOKUP(Y1306,Spp!B:H,7,FALSE)</f>
        <v>4</v>
      </c>
      <c r="BD1306" s="5" t="str">
        <f>VLOOKUP(Y1306,GFQuimbayo!B:C,2,FALSE)</f>
        <v>IN</v>
      </c>
      <c r="BE1306" s="5" t="str">
        <f>VLOOKUP(BD1306,GFQuimbayo!E:F,2,FALSE)</f>
        <v>Invertebrivores</v>
      </c>
      <c r="BF1306" s="2" t="str">
        <f>VLOOKUP(Y1306,Spp!B:L,11,FALSE)</f>
        <v>LC</v>
      </c>
    </row>
    <row r="1307" spans="1:58">
      <c r="A1307" s="2" t="s">
        <v>242</v>
      </c>
      <c r="B1307" s="2" t="s">
        <v>41</v>
      </c>
      <c r="C1307" s="2" t="s">
        <v>510</v>
      </c>
      <c r="D1307" s="2" t="s">
        <v>510</v>
      </c>
      <c r="E1307" s="2" t="s">
        <v>1501</v>
      </c>
      <c r="F1307" s="2" t="s">
        <v>246</v>
      </c>
      <c r="H1307" s="22">
        <v>2</v>
      </c>
      <c r="I1307" s="2">
        <v>2</v>
      </c>
      <c r="K1307" s="2">
        <v>50</v>
      </c>
      <c r="L1307" s="11">
        <v>42586</v>
      </c>
      <c r="M1307" s="2">
        <v>2016</v>
      </c>
      <c r="N1307" s="2" t="s">
        <v>517</v>
      </c>
      <c r="O1307" s="2" t="s">
        <v>136</v>
      </c>
      <c r="P1307" s="11">
        <v>42650</v>
      </c>
      <c r="Q1307" s="9">
        <v>10</v>
      </c>
      <c r="S1307" s="22" t="s">
        <v>516</v>
      </c>
      <c r="T1307" s="4" t="s">
        <v>516</v>
      </c>
      <c r="U1307" s="4" t="s">
        <v>516</v>
      </c>
      <c r="V1307" s="4" t="s">
        <v>516</v>
      </c>
      <c r="W1307" s="2">
        <v>10</v>
      </c>
      <c r="X1307" s="2" t="s">
        <v>85</v>
      </c>
      <c r="Y1307" s="6" t="str">
        <f>VLOOKUP(X1307,Spp!A:B,2,FALSE)</f>
        <v>Sargocentron suborbitalis</v>
      </c>
      <c r="Z1307" s="7">
        <f t="shared" si="140"/>
        <v>2</v>
      </c>
      <c r="AB1307" s="2">
        <v>1</v>
      </c>
      <c r="AC1307" s="2">
        <v>1</v>
      </c>
      <c r="AU1307" s="2">
        <f>VLOOKUP(Y1307,Spp!B:C,2,FALSE)</f>
        <v>2.3199999999999998E-2</v>
      </c>
      <c r="AV1307" s="2">
        <f>VLOOKUP(Y1307,Spp!B:D,3,FALSE)</f>
        <v>2.9554</v>
      </c>
      <c r="AW1307" s="2">
        <f t="shared" si="141"/>
        <v>49.431469945553154</v>
      </c>
      <c r="AX1307" s="2">
        <f t="shared" si="142"/>
        <v>0.98862939891106305</v>
      </c>
      <c r="AY1307" s="2">
        <f t="shared" si="143"/>
        <v>9.8862939891106301</v>
      </c>
      <c r="AZ1307" s="2">
        <f t="shared" si="144"/>
        <v>9.8862939891106293E-3</v>
      </c>
      <c r="BA1307" s="2">
        <f t="shared" si="145"/>
        <v>0.2</v>
      </c>
      <c r="BB1307" s="2">
        <f t="shared" si="146"/>
        <v>0.04</v>
      </c>
      <c r="BC1307" s="2">
        <f>VLOOKUP(Y1307,Spp!B:H,7,FALSE)</f>
        <v>3.5</v>
      </c>
      <c r="BD1307" s="5" t="str">
        <f>VLOOKUP(Y1307,GFQuimbayo!B:C,2,FALSE)</f>
        <v>IN</v>
      </c>
      <c r="BE1307" s="5" t="str">
        <f>VLOOKUP(BD1307,GFQuimbayo!E:F,2,FALSE)</f>
        <v>Invertebrivores</v>
      </c>
      <c r="BF1307" s="2" t="str">
        <f>VLOOKUP(Y1307,Spp!B:L,11,FALSE)</f>
        <v>LC</v>
      </c>
    </row>
    <row r="1308" spans="1:58">
      <c r="A1308" s="2" t="s">
        <v>242</v>
      </c>
      <c r="B1308" s="2" t="s">
        <v>41</v>
      </c>
      <c r="C1308" s="2" t="s">
        <v>510</v>
      </c>
      <c r="D1308" s="2" t="s">
        <v>510</v>
      </c>
      <c r="E1308" s="2" t="s">
        <v>1501</v>
      </c>
      <c r="F1308" s="2" t="s">
        <v>246</v>
      </c>
      <c r="H1308" s="22">
        <v>2</v>
      </c>
      <c r="I1308" s="2">
        <v>2</v>
      </c>
      <c r="K1308" s="2">
        <v>50</v>
      </c>
      <c r="L1308" s="11">
        <v>42586</v>
      </c>
      <c r="M1308" s="2">
        <v>2016</v>
      </c>
      <c r="N1308" s="2" t="s">
        <v>517</v>
      </c>
      <c r="O1308" s="2" t="s">
        <v>136</v>
      </c>
      <c r="P1308" s="11">
        <v>42650</v>
      </c>
      <c r="Q1308" s="9">
        <v>10</v>
      </c>
      <c r="S1308" s="22" t="s">
        <v>516</v>
      </c>
      <c r="T1308" s="4" t="s">
        <v>516</v>
      </c>
      <c r="U1308" s="4" t="s">
        <v>516</v>
      </c>
      <c r="V1308" s="4" t="s">
        <v>516</v>
      </c>
      <c r="W1308" s="2">
        <v>10</v>
      </c>
      <c r="X1308" s="2" t="s">
        <v>80</v>
      </c>
      <c r="Y1308" s="6" t="str">
        <f>VLOOKUP(X1308,Spp!A:B,2,FALSE)</f>
        <v>Sufflamen verres</v>
      </c>
      <c r="Z1308" s="7">
        <f t="shared" si="140"/>
        <v>7</v>
      </c>
      <c r="AA1308" s="2">
        <v>7</v>
      </c>
      <c r="AU1308" s="2">
        <f>VLOOKUP(Y1308,Spp!B:C,2,FALSE)</f>
        <v>2.4899999999999999E-2</v>
      </c>
      <c r="AV1308" s="2">
        <f>VLOOKUP(Y1308,Spp!B:D,3,FALSE)</f>
        <v>3.0129999999999999</v>
      </c>
      <c r="AW1308" s="2">
        <f t="shared" si="141"/>
        <v>2.7560724714314597</v>
      </c>
      <c r="AX1308" s="2">
        <f t="shared" si="142"/>
        <v>5.5121449428629198E-2</v>
      </c>
      <c r="AY1308" s="2">
        <f t="shared" si="143"/>
        <v>0.55121449428629199</v>
      </c>
      <c r="AZ1308" s="2">
        <f t="shared" si="144"/>
        <v>5.5121449428629198E-4</v>
      </c>
      <c r="BA1308" s="2">
        <f t="shared" si="145"/>
        <v>0.7</v>
      </c>
      <c r="BB1308" s="2">
        <f t="shared" si="146"/>
        <v>0.14000000000000001</v>
      </c>
      <c r="BC1308" s="2">
        <f>VLOOKUP(Y1308,Spp!B:H,7,FALSE)</f>
        <v>3.3</v>
      </c>
      <c r="BD1308" s="5" t="str">
        <f>VLOOKUP(Y1308,GFQuimbayo!B:C,2,FALSE)</f>
        <v>IN</v>
      </c>
      <c r="BE1308" s="5" t="str">
        <f>VLOOKUP(BD1308,GFQuimbayo!E:F,2,FALSE)</f>
        <v>Invertebrivores</v>
      </c>
      <c r="BF1308" s="2" t="str">
        <f>VLOOKUP(Y1308,Spp!B:L,11,FALSE)</f>
        <v>LC</v>
      </c>
    </row>
    <row r="1309" spans="1:58">
      <c r="A1309" s="2" t="s">
        <v>242</v>
      </c>
      <c r="B1309" s="2" t="s">
        <v>41</v>
      </c>
      <c r="C1309" s="2" t="s">
        <v>220</v>
      </c>
      <c r="D1309" s="2" t="s">
        <v>1444</v>
      </c>
      <c r="E1309" s="2" t="s">
        <v>1486</v>
      </c>
      <c r="F1309" s="2" t="s">
        <v>246</v>
      </c>
      <c r="G1309" s="22" t="s">
        <v>1482</v>
      </c>
      <c r="H1309" s="22">
        <v>1</v>
      </c>
      <c r="I1309" s="2">
        <v>1</v>
      </c>
      <c r="K1309" s="2">
        <v>50</v>
      </c>
      <c r="L1309" s="11">
        <v>42586</v>
      </c>
      <c r="M1309" s="2">
        <v>2016</v>
      </c>
      <c r="N1309" s="2" t="s">
        <v>517</v>
      </c>
      <c r="O1309" s="2" t="s">
        <v>136</v>
      </c>
      <c r="P1309" s="11">
        <v>42650</v>
      </c>
      <c r="Q1309" s="9">
        <v>6</v>
      </c>
      <c r="S1309" s="22" t="s">
        <v>516</v>
      </c>
      <c r="T1309" s="4" t="s">
        <v>516</v>
      </c>
      <c r="U1309" s="4" t="s">
        <v>516</v>
      </c>
      <c r="V1309" s="4" t="s">
        <v>516</v>
      </c>
      <c r="W1309" s="2">
        <v>10</v>
      </c>
      <c r="X1309" s="2" t="s">
        <v>266</v>
      </c>
      <c r="Y1309" s="6" t="str">
        <f>VLOOKUP(X1309,Spp!A:B,2,FALSE)</f>
        <v>Halichoeres dispilus</v>
      </c>
      <c r="Z1309" s="7">
        <f t="shared" si="140"/>
        <v>33</v>
      </c>
      <c r="AA1309" s="2">
        <v>24</v>
      </c>
      <c r="AB1309" s="2">
        <v>9</v>
      </c>
      <c r="AU1309" s="2">
        <f>VLOOKUP(Y1309,Spp!B:C,2,FALSE)</f>
        <v>1.26E-2</v>
      </c>
      <c r="AV1309" s="2">
        <f>VLOOKUP(Y1309,Spp!B:D,3,FALSE)</f>
        <v>3.0672999999999999</v>
      </c>
      <c r="AW1309" s="2">
        <f t="shared" si="141"/>
        <v>59.813926178618132</v>
      </c>
      <c r="AX1309" s="2">
        <f t="shared" si="142"/>
        <v>1.1962785235723628</v>
      </c>
      <c r="AY1309" s="2">
        <f t="shared" si="143"/>
        <v>11.962785235723628</v>
      </c>
      <c r="AZ1309" s="2">
        <f t="shared" si="144"/>
        <v>1.1962785235723628E-2</v>
      </c>
      <c r="BA1309" s="2">
        <f t="shared" si="145"/>
        <v>3.3</v>
      </c>
      <c r="BB1309" s="2">
        <f t="shared" si="146"/>
        <v>0.66</v>
      </c>
      <c r="BC1309" s="2">
        <f>VLOOKUP(Y1309,Spp!B:H,7,FALSE)</f>
        <v>3.9</v>
      </c>
      <c r="BD1309" s="5" t="str">
        <f>VLOOKUP(Y1309,GFQuimbayo!B:C,2,FALSE)</f>
        <v>IN</v>
      </c>
      <c r="BE1309" s="5" t="str">
        <f>VLOOKUP(BD1309,GFQuimbayo!E:F,2,FALSE)</f>
        <v>Invertebrivores</v>
      </c>
      <c r="BF1309" s="2" t="str">
        <f>VLOOKUP(Y1309,Spp!B:L,11,FALSE)</f>
        <v>LC</v>
      </c>
    </row>
    <row r="1310" spans="1:58">
      <c r="A1310" s="2" t="s">
        <v>242</v>
      </c>
      <c r="B1310" s="2" t="s">
        <v>41</v>
      </c>
      <c r="C1310" s="2" t="s">
        <v>220</v>
      </c>
      <c r="D1310" s="2" t="s">
        <v>1444</v>
      </c>
      <c r="E1310" s="2" t="s">
        <v>1486</v>
      </c>
      <c r="F1310" s="2" t="s">
        <v>246</v>
      </c>
      <c r="G1310" s="22" t="s">
        <v>1482</v>
      </c>
      <c r="H1310" s="22">
        <v>1</v>
      </c>
      <c r="I1310" s="2">
        <v>1</v>
      </c>
      <c r="K1310" s="2">
        <v>50</v>
      </c>
      <c r="L1310" s="11">
        <v>42586</v>
      </c>
      <c r="M1310" s="2">
        <v>2016</v>
      </c>
      <c r="N1310" s="2" t="s">
        <v>517</v>
      </c>
      <c r="O1310" s="2" t="s">
        <v>136</v>
      </c>
      <c r="P1310" s="11">
        <v>42650</v>
      </c>
      <c r="Q1310" s="9">
        <v>6</v>
      </c>
      <c r="S1310" s="22" t="s">
        <v>516</v>
      </c>
      <c r="T1310" s="4" t="s">
        <v>516</v>
      </c>
      <c r="U1310" s="4" t="s">
        <v>516</v>
      </c>
      <c r="V1310" s="4" t="s">
        <v>516</v>
      </c>
      <c r="W1310" s="2">
        <v>10</v>
      </c>
      <c r="X1310" s="2" t="s">
        <v>80</v>
      </c>
      <c r="Y1310" s="6" t="str">
        <f>VLOOKUP(X1310,Spp!A:B,2,FALSE)</f>
        <v>Sufflamen verres</v>
      </c>
      <c r="Z1310" s="7">
        <f t="shared" si="140"/>
        <v>3</v>
      </c>
      <c r="AA1310" s="2">
        <v>2</v>
      </c>
      <c r="AB1310" s="2">
        <v>1</v>
      </c>
      <c r="AU1310" s="2">
        <f>VLOOKUP(Y1310,Spp!B:C,2,FALSE)</f>
        <v>2.4899999999999999E-2</v>
      </c>
      <c r="AV1310" s="2">
        <f>VLOOKUP(Y1310,Spp!B:D,3,FALSE)</f>
        <v>3.0129999999999999</v>
      </c>
      <c r="AW1310" s="2">
        <f t="shared" si="141"/>
        <v>11.570929190848222</v>
      </c>
      <c r="AX1310" s="2">
        <f t="shared" si="142"/>
        <v>0.23141858381696445</v>
      </c>
      <c r="AY1310" s="2">
        <f t="shared" si="143"/>
        <v>2.3141858381696445</v>
      </c>
      <c r="AZ1310" s="2">
        <f t="shared" si="144"/>
        <v>2.3141858381696447E-3</v>
      </c>
      <c r="BA1310" s="2">
        <f t="shared" si="145"/>
        <v>0.3</v>
      </c>
      <c r="BB1310" s="2">
        <f t="shared" si="146"/>
        <v>0.06</v>
      </c>
      <c r="BC1310" s="2">
        <f>VLOOKUP(Y1310,Spp!B:H,7,FALSE)</f>
        <v>3.3</v>
      </c>
      <c r="BD1310" s="5" t="str">
        <f>VLOOKUP(Y1310,GFQuimbayo!B:C,2,FALSE)</f>
        <v>IN</v>
      </c>
      <c r="BE1310" s="5" t="str">
        <f>VLOOKUP(BD1310,GFQuimbayo!E:F,2,FALSE)</f>
        <v>Invertebrivores</v>
      </c>
      <c r="BF1310" s="2" t="str">
        <f>VLOOKUP(Y1310,Spp!B:L,11,FALSE)</f>
        <v>LC</v>
      </c>
    </row>
    <row r="1311" spans="1:58">
      <c r="A1311" s="2" t="s">
        <v>242</v>
      </c>
      <c r="B1311" s="2" t="s">
        <v>41</v>
      </c>
      <c r="C1311" s="2" t="s">
        <v>220</v>
      </c>
      <c r="D1311" s="2" t="s">
        <v>1444</v>
      </c>
      <c r="E1311" s="2" t="s">
        <v>1486</v>
      </c>
      <c r="F1311" s="2" t="s">
        <v>246</v>
      </c>
      <c r="G1311" s="22" t="s">
        <v>1482</v>
      </c>
      <c r="H1311" s="22">
        <v>1</v>
      </c>
      <c r="I1311" s="2">
        <v>1</v>
      </c>
      <c r="K1311" s="2">
        <v>50</v>
      </c>
      <c r="L1311" s="11">
        <v>42586</v>
      </c>
      <c r="M1311" s="2">
        <v>2016</v>
      </c>
      <c r="N1311" s="2" t="s">
        <v>517</v>
      </c>
      <c r="O1311" s="2" t="s">
        <v>136</v>
      </c>
      <c r="P1311" s="11">
        <v>42650</v>
      </c>
      <c r="Q1311" s="9">
        <v>6</v>
      </c>
      <c r="S1311" s="22" t="s">
        <v>516</v>
      </c>
      <c r="T1311" s="4" t="s">
        <v>516</v>
      </c>
      <c r="U1311" s="4" t="s">
        <v>516</v>
      </c>
      <c r="V1311" s="4" t="s">
        <v>516</v>
      </c>
      <c r="W1311" s="2">
        <v>10</v>
      </c>
      <c r="X1311" s="2" t="s">
        <v>72</v>
      </c>
      <c r="Y1311" s="6" t="str">
        <f>VLOOKUP(X1311,Spp!A:B,2,FALSE)</f>
        <v>Scarus ghobban</v>
      </c>
      <c r="Z1311" s="7">
        <f t="shared" si="140"/>
        <v>3</v>
      </c>
      <c r="AA1311" s="2">
        <v>3</v>
      </c>
      <c r="AU1311" s="2">
        <f>VLOOKUP(Y1311,Spp!B:C,2,FALSE)</f>
        <v>2.3300000000000001E-2</v>
      </c>
      <c r="AV1311" s="2">
        <f>VLOOKUP(Y1311,Spp!B:D,3,FALSE)</f>
        <v>2.919</v>
      </c>
      <c r="AW1311" s="2">
        <f t="shared" si="141"/>
        <v>1.0140609548213275</v>
      </c>
      <c r="AX1311" s="2">
        <f t="shared" si="142"/>
        <v>2.028121909642655E-2</v>
      </c>
      <c r="AY1311" s="2">
        <f t="shared" si="143"/>
        <v>0.2028121909642655</v>
      </c>
      <c r="AZ1311" s="2">
        <f t="shared" si="144"/>
        <v>2.028121909642655E-4</v>
      </c>
      <c r="BA1311" s="2">
        <f t="shared" si="145"/>
        <v>0.3</v>
      </c>
      <c r="BB1311" s="2">
        <f t="shared" si="146"/>
        <v>0.06</v>
      </c>
      <c r="BC1311" s="2">
        <f>VLOOKUP(Y1311,Spp!B:H,7,FALSE)</f>
        <v>2</v>
      </c>
      <c r="BD1311" s="5" t="str">
        <f>VLOOKUP(Y1311,GFQuimbayo!B:C,2,FALSE)</f>
        <v>HM</v>
      </c>
      <c r="BE1311" s="5" t="str">
        <f>VLOOKUP(BD1311,GFQuimbayo!E:F,2,FALSE)</f>
        <v>Macroalgae feeders</v>
      </c>
      <c r="BF1311" s="2" t="str">
        <f>VLOOKUP(Y1311,Spp!B:L,11,FALSE)</f>
        <v>LC</v>
      </c>
    </row>
    <row r="1312" spans="1:58">
      <c r="A1312" s="2" t="s">
        <v>242</v>
      </c>
      <c r="B1312" s="2" t="s">
        <v>41</v>
      </c>
      <c r="C1312" s="2" t="s">
        <v>220</v>
      </c>
      <c r="D1312" s="2" t="s">
        <v>1444</v>
      </c>
      <c r="E1312" s="2" t="s">
        <v>1486</v>
      </c>
      <c r="F1312" s="2" t="s">
        <v>246</v>
      </c>
      <c r="G1312" s="22" t="s">
        <v>1482</v>
      </c>
      <c r="H1312" s="22">
        <v>1</v>
      </c>
      <c r="I1312" s="2">
        <v>1</v>
      </c>
      <c r="K1312" s="2">
        <v>50</v>
      </c>
      <c r="L1312" s="11">
        <v>42586</v>
      </c>
      <c r="M1312" s="2">
        <v>2016</v>
      </c>
      <c r="N1312" s="2" t="s">
        <v>517</v>
      </c>
      <c r="O1312" s="2" t="s">
        <v>136</v>
      </c>
      <c r="P1312" s="11">
        <v>42650</v>
      </c>
      <c r="Q1312" s="9">
        <v>6</v>
      </c>
      <c r="S1312" s="22" t="s">
        <v>516</v>
      </c>
      <c r="T1312" s="4" t="s">
        <v>516</v>
      </c>
      <c r="U1312" s="4" t="s">
        <v>516</v>
      </c>
      <c r="V1312" s="4" t="s">
        <v>516</v>
      </c>
      <c r="W1312" s="2">
        <v>10</v>
      </c>
      <c r="X1312" s="2" t="s">
        <v>45</v>
      </c>
      <c r="Y1312" s="6" t="str">
        <f>VLOOKUP(X1312,Spp!A:B,2,FALSE)</f>
        <v>Canthigaster punctatissima</v>
      </c>
      <c r="Z1312" s="7">
        <f t="shared" si="140"/>
        <v>1</v>
      </c>
      <c r="AA1312" s="2">
        <v>1</v>
      </c>
      <c r="AU1312" s="2">
        <f>VLOOKUP(Y1312,Spp!B:C,2,FALSE)</f>
        <v>1.9699999999999999E-2</v>
      </c>
      <c r="AV1312" s="2">
        <f>VLOOKUP(Y1312,Spp!B:D,3,FALSE)</f>
        <v>2.9174000000000002</v>
      </c>
      <c r="AW1312" s="2">
        <f t="shared" si="141"/>
        <v>0.28537531735533872</v>
      </c>
      <c r="AX1312" s="2">
        <f t="shared" si="142"/>
        <v>5.7075063471067741E-3</v>
      </c>
      <c r="AY1312" s="2">
        <f t="shared" si="143"/>
        <v>5.7075063471067743E-2</v>
      </c>
      <c r="AZ1312" s="2">
        <f t="shared" si="144"/>
        <v>5.7075063471067742E-5</v>
      </c>
      <c r="BA1312" s="2">
        <f t="shared" si="145"/>
        <v>0.1</v>
      </c>
      <c r="BB1312" s="2">
        <f t="shared" si="146"/>
        <v>0.02</v>
      </c>
      <c r="BC1312" s="2">
        <f>VLOOKUP(Y1312,Spp!B:H,7,FALSE)</f>
        <v>3</v>
      </c>
      <c r="BD1312" s="5" t="str">
        <f>VLOOKUP(Y1312,GFQuimbayo!B:C,2,FALSE)</f>
        <v>IN</v>
      </c>
      <c r="BE1312" s="5" t="str">
        <f>VLOOKUP(BD1312,GFQuimbayo!E:F,2,FALSE)</f>
        <v>Invertebrivores</v>
      </c>
      <c r="BF1312" s="2" t="str">
        <f>VLOOKUP(Y1312,Spp!B:L,11,FALSE)</f>
        <v>LC</v>
      </c>
    </row>
    <row r="1313" spans="1:58">
      <c r="A1313" s="2" t="s">
        <v>242</v>
      </c>
      <c r="B1313" s="2" t="s">
        <v>41</v>
      </c>
      <c r="C1313" s="2" t="s">
        <v>220</v>
      </c>
      <c r="D1313" s="2" t="s">
        <v>1444</v>
      </c>
      <c r="E1313" s="2" t="s">
        <v>1486</v>
      </c>
      <c r="F1313" s="2" t="s">
        <v>246</v>
      </c>
      <c r="G1313" s="22" t="s">
        <v>1482</v>
      </c>
      <c r="H1313" s="22">
        <v>1</v>
      </c>
      <c r="I1313" s="2">
        <v>1</v>
      </c>
      <c r="K1313" s="2">
        <v>50</v>
      </c>
      <c r="L1313" s="11">
        <v>42586</v>
      </c>
      <c r="M1313" s="2">
        <v>2016</v>
      </c>
      <c r="N1313" s="2" t="s">
        <v>517</v>
      </c>
      <c r="O1313" s="2" t="s">
        <v>136</v>
      </c>
      <c r="P1313" s="11">
        <v>42650</v>
      </c>
      <c r="Q1313" s="9">
        <v>6</v>
      </c>
      <c r="S1313" s="22" t="s">
        <v>516</v>
      </c>
      <c r="T1313" s="4" t="s">
        <v>516</v>
      </c>
      <c r="U1313" s="4" t="s">
        <v>516</v>
      </c>
      <c r="V1313" s="4" t="s">
        <v>516</v>
      </c>
      <c r="W1313" s="2">
        <v>10</v>
      </c>
      <c r="X1313" s="2" t="s">
        <v>57</v>
      </c>
      <c r="Y1313" s="6" t="str">
        <f>VLOOKUP(X1313,Spp!A:B,2,FALSE)</f>
        <v>Serranus psittacinus</v>
      </c>
      <c r="Z1313" s="7">
        <f t="shared" si="140"/>
        <v>1</v>
      </c>
      <c r="AA1313" s="2">
        <v>1</v>
      </c>
      <c r="AU1313" s="2">
        <f>VLOOKUP(Y1313,Spp!B:C,2,FALSE)</f>
        <v>1.9300000000000001E-2</v>
      </c>
      <c r="AV1313" s="2">
        <f>VLOOKUP(Y1313,Spp!B:D,3,FALSE)</f>
        <v>2.8511000000000002</v>
      </c>
      <c r="AW1313" s="2">
        <f t="shared" si="141"/>
        <v>0.26310195050197321</v>
      </c>
      <c r="AX1313" s="2">
        <f t="shared" si="142"/>
        <v>5.2620390100394645E-3</v>
      </c>
      <c r="AY1313" s="2">
        <f t="shared" si="143"/>
        <v>5.2620390100394647E-2</v>
      </c>
      <c r="AZ1313" s="2">
        <f t="shared" si="144"/>
        <v>5.2620390100394649E-5</v>
      </c>
      <c r="BA1313" s="2">
        <f t="shared" si="145"/>
        <v>0.1</v>
      </c>
      <c r="BB1313" s="2">
        <f t="shared" si="146"/>
        <v>0.02</v>
      </c>
      <c r="BC1313" s="2">
        <f>VLOOKUP(Y1313,Spp!B:H,7,FALSE)</f>
        <v>3.6</v>
      </c>
      <c r="BD1313" s="5" t="str">
        <f>VLOOKUP(Y1313,GFQuimbayo!B:C,2,FALSE)</f>
        <v>PS</v>
      </c>
      <c r="BE1313" s="5" t="str">
        <f>VLOOKUP(BD1313,GFQuimbayo!E:F,2,FALSE)</f>
        <v>Piscivores</v>
      </c>
      <c r="BF1313" s="2" t="str">
        <f>VLOOKUP(Y1313,Spp!B:L,11,FALSE)</f>
        <v>LC</v>
      </c>
    </row>
    <row r="1314" spans="1:58">
      <c r="A1314" s="2" t="s">
        <v>242</v>
      </c>
      <c r="B1314" s="2" t="s">
        <v>41</v>
      </c>
      <c r="C1314" s="2" t="s">
        <v>220</v>
      </c>
      <c r="D1314" s="2" t="s">
        <v>1444</v>
      </c>
      <c r="E1314" s="2" t="s">
        <v>1486</v>
      </c>
      <c r="F1314" s="2" t="s">
        <v>246</v>
      </c>
      <c r="G1314" s="22" t="s">
        <v>1482</v>
      </c>
      <c r="H1314" s="22">
        <v>2</v>
      </c>
      <c r="I1314" s="2">
        <v>2</v>
      </c>
      <c r="K1314" s="2">
        <v>50</v>
      </c>
      <c r="L1314" s="11">
        <v>42586</v>
      </c>
      <c r="M1314" s="2">
        <v>2016</v>
      </c>
      <c r="N1314" s="2" t="s">
        <v>517</v>
      </c>
      <c r="O1314" s="2" t="s">
        <v>136</v>
      </c>
      <c r="P1314" s="11">
        <v>42650</v>
      </c>
      <c r="Q1314" s="9">
        <v>6</v>
      </c>
      <c r="S1314" s="22" t="s">
        <v>516</v>
      </c>
      <c r="T1314" s="4" t="s">
        <v>516</v>
      </c>
      <c r="U1314" s="4" t="s">
        <v>516</v>
      </c>
      <c r="V1314" s="4" t="s">
        <v>516</v>
      </c>
      <c r="W1314" s="2">
        <v>10</v>
      </c>
      <c r="X1314" s="2" t="s">
        <v>57</v>
      </c>
      <c r="Y1314" s="6" t="str">
        <f>VLOOKUP(X1314,Spp!A:B,2,FALSE)</f>
        <v>Serranus psittacinus</v>
      </c>
      <c r="Z1314" s="7">
        <f t="shared" si="140"/>
        <v>4</v>
      </c>
      <c r="AA1314" s="2">
        <v>1</v>
      </c>
      <c r="AB1314" s="2">
        <v>3</v>
      </c>
      <c r="AU1314" s="2">
        <f>VLOOKUP(Y1314,Spp!B:C,2,FALSE)</f>
        <v>1.9300000000000001E-2</v>
      </c>
      <c r="AV1314" s="2">
        <f>VLOOKUP(Y1314,Spp!B:D,3,FALSE)</f>
        <v>2.8511000000000002</v>
      </c>
      <c r="AW1314" s="2">
        <f t="shared" si="141"/>
        <v>18.358399623827907</v>
      </c>
      <c r="AX1314" s="2">
        <f t="shared" si="142"/>
        <v>0.36716799247655812</v>
      </c>
      <c r="AY1314" s="2">
        <f t="shared" si="143"/>
        <v>3.6716799247655811</v>
      </c>
      <c r="AZ1314" s="2">
        <f t="shared" si="144"/>
        <v>3.6716799247655811E-3</v>
      </c>
      <c r="BA1314" s="2">
        <f t="shared" si="145"/>
        <v>0.4</v>
      </c>
      <c r="BB1314" s="2">
        <f t="shared" si="146"/>
        <v>0.08</v>
      </c>
      <c r="BC1314" s="2">
        <f>VLOOKUP(Y1314,Spp!B:H,7,FALSE)</f>
        <v>3.6</v>
      </c>
      <c r="BD1314" s="5" t="str">
        <f>VLOOKUP(Y1314,GFQuimbayo!B:C,2,FALSE)</f>
        <v>PS</v>
      </c>
      <c r="BE1314" s="5" t="str">
        <f>VLOOKUP(BD1314,GFQuimbayo!E:F,2,FALSE)</f>
        <v>Piscivores</v>
      </c>
      <c r="BF1314" s="2" t="str">
        <f>VLOOKUP(Y1314,Spp!B:L,11,FALSE)</f>
        <v>LC</v>
      </c>
    </row>
    <row r="1315" spans="1:58">
      <c r="A1315" s="2" t="s">
        <v>242</v>
      </c>
      <c r="B1315" s="2" t="s">
        <v>41</v>
      </c>
      <c r="C1315" s="2" t="s">
        <v>220</v>
      </c>
      <c r="D1315" s="2" t="s">
        <v>1444</v>
      </c>
      <c r="E1315" s="2" t="s">
        <v>1486</v>
      </c>
      <c r="F1315" s="2" t="s">
        <v>246</v>
      </c>
      <c r="G1315" s="22" t="s">
        <v>1482</v>
      </c>
      <c r="H1315" s="22">
        <v>2</v>
      </c>
      <c r="I1315" s="2">
        <v>2</v>
      </c>
      <c r="K1315" s="2">
        <v>50</v>
      </c>
      <c r="L1315" s="11">
        <v>42586</v>
      </c>
      <c r="M1315" s="2">
        <v>2016</v>
      </c>
      <c r="N1315" s="2" t="s">
        <v>517</v>
      </c>
      <c r="O1315" s="2" t="s">
        <v>136</v>
      </c>
      <c r="P1315" s="11">
        <v>42650</v>
      </c>
      <c r="Q1315" s="9">
        <v>6</v>
      </c>
      <c r="S1315" s="22" t="s">
        <v>516</v>
      </c>
      <c r="T1315" s="4" t="s">
        <v>516</v>
      </c>
      <c r="U1315" s="4" t="s">
        <v>516</v>
      </c>
      <c r="V1315" s="4" t="s">
        <v>516</v>
      </c>
      <c r="W1315" s="2">
        <v>10</v>
      </c>
      <c r="X1315" s="2" t="s">
        <v>45</v>
      </c>
      <c r="Y1315" s="6" t="str">
        <f>VLOOKUP(X1315,Spp!A:B,2,FALSE)</f>
        <v>Canthigaster punctatissima</v>
      </c>
      <c r="Z1315" s="7">
        <f t="shared" si="140"/>
        <v>2</v>
      </c>
      <c r="AA1315" s="2">
        <v>2</v>
      </c>
      <c r="AU1315" s="2">
        <f>VLOOKUP(Y1315,Spp!B:C,2,FALSE)</f>
        <v>1.9699999999999999E-2</v>
      </c>
      <c r="AV1315" s="2">
        <f>VLOOKUP(Y1315,Spp!B:D,3,FALSE)</f>
        <v>2.9174000000000002</v>
      </c>
      <c r="AW1315" s="2">
        <f t="shared" si="141"/>
        <v>0.57075063471067744</v>
      </c>
      <c r="AX1315" s="2">
        <f t="shared" si="142"/>
        <v>1.1415012694213548E-2</v>
      </c>
      <c r="AY1315" s="2">
        <f t="shared" si="143"/>
        <v>0.11415012694213549</v>
      </c>
      <c r="AZ1315" s="2">
        <f t="shared" si="144"/>
        <v>1.1415012694213548E-4</v>
      </c>
      <c r="BA1315" s="2">
        <f t="shared" si="145"/>
        <v>0.2</v>
      </c>
      <c r="BB1315" s="2">
        <f t="shared" si="146"/>
        <v>0.04</v>
      </c>
      <c r="BC1315" s="2">
        <f>VLOOKUP(Y1315,Spp!B:H,7,FALSE)</f>
        <v>3</v>
      </c>
      <c r="BD1315" s="5" t="str">
        <f>VLOOKUP(Y1315,GFQuimbayo!B:C,2,FALSE)</f>
        <v>IN</v>
      </c>
      <c r="BE1315" s="5" t="str">
        <f>VLOOKUP(BD1315,GFQuimbayo!E:F,2,FALSE)</f>
        <v>Invertebrivores</v>
      </c>
      <c r="BF1315" s="2" t="str">
        <f>VLOOKUP(Y1315,Spp!B:L,11,FALSE)</f>
        <v>LC</v>
      </c>
    </row>
    <row r="1316" spans="1:58">
      <c r="A1316" s="2" t="s">
        <v>242</v>
      </c>
      <c r="B1316" s="2" t="s">
        <v>41</v>
      </c>
      <c r="C1316" s="2" t="s">
        <v>220</v>
      </c>
      <c r="D1316" s="2" t="s">
        <v>1444</v>
      </c>
      <c r="E1316" s="2" t="s">
        <v>1486</v>
      </c>
      <c r="F1316" s="2" t="s">
        <v>246</v>
      </c>
      <c r="G1316" s="22" t="s">
        <v>1482</v>
      </c>
      <c r="H1316" s="22">
        <v>2</v>
      </c>
      <c r="I1316" s="2">
        <v>2</v>
      </c>
      <c r="K1316" s="2">
        <v>50</v>
      </c>
      <c r="L1316" s="11">
        <v>42586</v>
      </c>
      <c r="M1316" s="2">
        <v>2016</v>
      </c>
      <c r="N1316" s="2" t="s">
        <v>517</v>
      </c>
      <c r="O1316" s="2" t="s">
        <v>136</v>
      </c>
      <c r="P1316" s="11">
        <v>42650</v>
      </c>
      <c r="Q1316" s="9">
        <v>6</v>
      </c>
      <c r="S1316" s="22" t="s">
        <v>516</v>
      </c>
      <c r="T1316" s="4" t="s">
        <v>516</v>
      </c>
      <c r="U1316" s="4" t="s">
        <v>516</v>
      </c>
      <c r="V1316" s="4" t="s">
        <v>516</v>
      </c>
      <c r="W1316" s="2">
        <v>10</v>
      </c>
      <c r="X1316" s="2" t="s">
        <v>80</v>
      </c>
      <c r="Y1316" s="6" t="str">
        <f>VLOOKUP(X1316,Spp!A:B,2,FALSE)</f>
        <v>Sufflamen verres</v>
      </c>
      <c r="Z1316" s="7">
        <f t="shared" si="140"/>
        <v>2</v>
      </c>
      <c r="AA1316" s="2">
        <v>2</v>
      </c>
      <c r="AU1316" s="2">
        <f>VLOOKUP(Y1316,Spp!B:C,2,FALSE)</f>
        <v>2.4899999999999999E-2</v>
      </c>
      <c r="AV1316" s="2">
        <f>VLOOKUP(Y1316,Spp!B:D,3,FALSE)</f>
        <v>3.0129999999999999</v>
      </c>
      <c r="AW1316" s="2">
        <f t="shared" si="141"/>
        <v>0.78744927755184568</v>
      </c>
      <c r="AX1316" s="2">
        <f t="shared" si="142"/>
        <v>1.5748985551036914E-2</v>
      </c>
      <c r="AY1316" s="2">
        <f t="shared" si="143"/>
        <v>0.15748985551036915</v>
      </c>
      <c r="AZ1316" s="2">
        <f t="shared" si="144"/>
        <v>1.5748985551036914E-4</v>
      </c>
      <c r="BA1316" s="2">
        <f t="shared" si="145"/>
        <v>0.2</v>
      </c>
      <c r="BB1316" s="2">
        <f t="shared" si="146"/>
        <v>0.04</v>
      </c>
      <c r="BC1316" s="2">
        <f>VLOOKUP(Y1316,Spp!B:H,7,FALSE)</f>
        <v>3.3</v>
      </c>
      <c r="BD1316" s="5" t="str">
        <f>VLOOKUP(Y1316,GFQuimbayo!B:C,2,FALSE)</f>
        <v>IN</v>
      </c>
      <c r="BE1316" s="5" t="str">
        <f>VLOOKUP(BD1316,GFQuimbayo!E:F,2,FALSE)</f>
        <v>Invertebrivores</v>
      </c>
      <c r="BF1316" s="2" t="str">
        <f>VLOOKUP(Y1316,Spp!B:L,11,FALSE)</f>
        <v>LC</v>
      </c>
    </row>
    <row r="1317" spans="1:58">
      <c r="A1317" s="2" t="s">
        <v>242</v>
      </c>
      <c r="B1317" s="2" t="s">
        <v>41</v>
      </c>
      <c r="C1317" s="2" t="s">
        <v>220</v>
      </c>
      <c r="D1317" s="2" t="s">
        <v>1444</v>
      </c>
      <c r="E1317" s="2" t="s">
        <v>1486</v>
      </c>
      <c r="F1317" s="2" t="s">
        <v>246</v>
      </c>
      <c r="G1317" s="22" t="s">
        <v>1482</v>
      </c>
      <c r="H1317" s="22">
        <v>2</v>
      </c>
      <c r="I1317" s="2">
        <v>2</v>
      </c>
      <c r="K1317" s="2">
        <v>50</v>
      </c>
      <c r="L1317" s="11">
        <v>42586</v>
      </c>
      <c r="M1317" s="2">
        <v>2016</v>
      </c>
      <c r="N1317" s="2" t="s">
        <v>517</v>
      </c>
      <c r="O1317" s="2" t="s">
        <v>136</v>
      </c>
      <c r="P1317" s="11">
        <v>42650</v>
      </c>
      <c r="Q1317" s="9">
        <v>6</v>
      </c>
      <c r="S1317" s="22" t="s">
        <v>516</v>
      </c>
      <c r="T1317" s="4" t="s">
        <v>516</v>
      </c>
      <c r="U1317" s="4" t="s">
        <v>516</v>
      </c>
      <c r="V1317" s="4" t="s">
        <v>516</v>
      </c>
      <c r="W1317" s="2">
        <v>10</v>
      </c>
      <c r="X1317" s="2" t="s">
        <v>266</v>
      </c>
      <c r="Y1317" s="6" t="str">
        <f>VLOOKUP(X1317,Spp!A:B,2,FALSE)</f>
        <v>Halichoeres dispilus</v>
      </c>
      <c r="Z1317" s="7">
        <f t="shared" si="140"/>
        <v>2</v>
      </c>
      <c r="AB1317" s="2">
        <v>2</v>
      </c>
      <c r="AU1317" s="2">
        <f>VLOOKUP(Y1317,Spp!B:C,2,FALSE)</f>
        <v>1.26E-2</v>
      </c>
      <c r="AV1317" s="2">
        <f>VLOOKUP(Y1317,Spp!B:D,3,FALSE)</f>
        <v>3.0672999999999999</v>
      </c>
      <c r="AW1317" s="2">
        <f t="shared" si="141"/>
        <v>12.175195793543107</v>
      </c>
      <c r="AX1317" s="2">
        <f t="shared" si="142"/>
        <v>0.24350391587086215</v>
      </c>
      <c r="AY1317" s="2">
        <f t="shared" si="143"/>
        <v>2.4350391587086215</v>
      </c>
      <c r="AZ1317" s="2">
        <f t="shared" si="144"/>
        <v>2.4350391587086217E-3</v>
      </c>
      <c r="BA1317" s="2">
        <f t="shared" si="145"/>
        <v>0.2</v>
      </c>
      <c r="BB1317" s="2">
        <f t="shared" si="146"/>
        <v>0.04</v>
      </c>
      <c r="BC1317" s="2">
        <f>VLOOKUP(Y1317,Spp!B:H,7,FALSE)</f>
        <v>3.9</v>
      </c>
      <c r="BD1317" s="5" t="str">
        <f>VLOOKUP(Y1317,GFQuimbayo!B:C,2,FALSE)</f>
        <v>IN</v>
      </c>
      <c r="BE1317" s="5" t="str">
        <f>VLOOKUP(BD1317,GFQuimbayo!E:F,2,FALSE)</f>
        <v>Invertebrivores</v>
      </c>
      <c r="BF1317" s="2" t="str">
        <f>VLOOKUP(Y1317,Spp!B:L,11,FALSE)</f>
        <v>LC</v>
      </c>
    </row>
    <row r="1318" spans="1:58">
      <c r="A1318" s="2" t="s">
        <v>242</v>
      </c>
      <c r="B1318" s="2" t="s">
        <v>41</v>
      </c>
      <c r="C1318" s="2" t="s">
        <v>220</v>
      </c>
      <c r="D1318" s="2" t="s">
        <v>1444</v>
      </c>
      <c r="E1318" s="2" t="s">
        <v>1486</v>
      </c>
      <c r="F1318" s="2" t="s">
        <v>246</v>
      </c>
      <c r="G1318" s="22" t="s">
        <v>1482</v>
      </c>
      <c r="H1318" s="22">
        <v>2</v>
      </c>
      <c r="I1318" s="2">
        <v>2</v>
      </c>
      <c r="K1318" s="2">
        <v>50</v>
      </c>
      <c r="L1318" s="11">
        <v>42586</v>
      </c>
      <c r="M1318" s="2">
        <v>2016</v>
      </c>
      <c r="N1318" s="2" t="s">
        <v>517</v>
      </c>
      <c r="O1318" s="2" t="s">
        <v>136</v>
      </c>
      <c r="P1318" s="11">
        <v>42650</v>
      </c>
      <c r="Q1318" s="9">
        <v>6</v>
      </c>
      <c r="S1318" s="22" t="s">
        <v>516</v>
      </c>
      <c r="T1318" s="4" t="s">
        <v>516</v>
      </c>
      <c r="U1318" s="4" t="s">
        <v>516</v>
      </c>
      <c r="V1318" s="4" t="s">
        <v>516</v>
      </c>
      <c r="W1318" s="2">
        <v>10</v>
      </c>
      <c r="X1318" s="2" t="s">
        <v>87</v>
      </c>
      <c r="Y1318" s="6" t="str">
        <f>VLOOKUP(X1318,Spp!A:B,2,FALSE)</f>
        <v>Stegastes acapulcoensis</v>
      </c>
      <c r="Z1318" s="7">
        <f t="shared" si="140"/>
        <v>1</v>
      </c>
      <c r="AB1318" s="2">
        <v>1</v>
      </c>
      <c r="AU1318" s="2">
        <f>VLOOKUP(Y1318,Spp!B:C,2,FALSE)</f>
        <v>3.49E-2</v>
      </c>
      <c r="AV1318" s="2">
        <f>VLOOKUP(Y1318,Spp!B:D,3,FALSE)</f>
        <v>2.9108999999999998</v>
      </c>
      <c r="AW1318" s="2">
        <f t="shared" si="141"/>
        <v>12.30385653569728</v>
      </c>
      <c r="AX1318" s="2">
        <f t="shared" si="142"/>
        <v>0.2460771307139456</v>
      </c>
      <c r="AY1318" s="2">
        <f t="shared" si="143"/>
        <v>2.4607713071394559</v>
      </c>
      <c r="AZ1318" s="2">
        <f t="shared" si="144"/>
        <v>2.4607713071394558E-3</v>
      </c>
      <c r="BA1318" s="2">
        <f t="shared" si="145"/>
        <v>0.1</v>
      </c>
      <c r="BB1318" s="2">
        <f t="shared" si="146"/>
        <v>0.02</v>
      </c>
      <c r="BC1318" s="2">
        <f>VLOOKUP(Y1318,Spp!B:H,7,FALSE)</f>
        <v>2</v>
      </c>
      <c r="BD1318" s="5" t="str">
        <f>VLOOKUP(Y1318,GFQuimbayo!B:C,2,FALSE)</f>
        <v>HD</v>
      </c>
      <c r="BE1318" s="5" t="str">
        <f>VLOOKUP(BD1318,GFQuimbayo!E:F,2,FALSE)</f>
        <v>Detritivores</v>
      </c>
      <c r="BF1318" s="2" t="str">
        <f>VLOOKUP(Y1318,Spp!B:L,11,FALSE)</f>
        <v>LC</v>
      </c>
    </row>
    <row r="1319" spans="1:58">
      <c r="A1319" s="2" t="s">
        <v>242</v>
      </c>
      <c r="B1319" s="2" t="s">
        <v>41</v>
      </c>
      <c r="C1319" s="2" t="s">
        <v>220</v>
      </c>
      <c r="D1319" s="2" t="s">
        <v>1444</v>
      </c>
      <c r="E1319" s="2" t="s">
        <v>1486</v>
      </c>
      <c r="F1319" s="2" t="s">
        <v>246</v>
      </c>
      <c r="G1319" s="22" t="s">
        <v>1482</v>
      </c>
      <c r="H1319" s="22">
        <v>2</v>
      </c>
      <c r="I1319" s="2">
        <v>2</v>
      </c>
      <c r="K1319" s="2">
        <v>50</v>
      </c>
      <c r="L1319" s="11">
        <v>42586</v>
      </c>
      <c r="M1319" s="2">
        <v>2016</v>
      </c>
      <c r="N1319" s="2" t="s">
        <v>517</v>
      </c>
      <c r="O1319" s="2" t="s">
        <v>136</v>
      </c>
      <c r="P1319" s="11">
        <v>42650</v>
      </c>
      <c r="Q1319" s="9">
        <v>6</v>
      </c>
      <c r="S1319" s="22" t="s">
        <v>516</v>
      </c>
      <c r="T1319" s="4" t="s">
        <v>516</v>
      </c>
      <c r="U1319" s="4" t="s">
        <v>516</v>
      </c>
      <c r="V1319" s="4" t="s">
        <v>516</v>
      </c>
      <c r="W1319" s="2">
        <v>10</v>
      </c>
      <c r="X1319" s="2" t="s">
        <v>309</v>
      </c>
      <c r="Y1319" s="6" t="str">
        <f>VLOOKUP(X1319,Spp!A:B,2,FALSE)</f>
        <v>Seriola lalandi</v>
      </c>
      <c r="Z1319" s="7">
        <f t="shared" si="140"/>
        <v>2</v>
      </c>
      <c r="AB1319" s="2">
        <v>2</v>
      </c>
      <c r="AU1319" s="2">
        <f>VLOOKUP(Y1319,Spp!B:C,2,FALSE)</f>
        <v>2.46E-2</v>
      </c>
      <c r="AV1319" s="2">
        <f>VLOOKUP(Y1319,Spp!B:D,3,FALSE)</f>
        <v>2.8450000000000002</v>
      </c>
      <c r="AW1319" s="2">
        <f t="shared" si="141"/>
        <v>15.188482919087791</v>
      </c>
      <c r="AX1319" s="2">
        <f t="shared" si="142"/>
        <v>0.30376965838175585</v>
      </c>
      <c r="AY1319" s="2">
        <f t="shared" si="143"/>
        <v>3.0376965838175582</v>
      </c>
      <c r="AZ1319" s="2">
        <f t="shared" si="144"/>
        <v>3.0376965838175584E-3</v>
      </c>
      <c r="BA1319" s="2">
        <f t="shared" si="145"/>
        <v>0.2</v>
      </c>
      <c r="BB1319" s="2">
        <f t="shared" si="146"/>
        <v>0.04</v>
      </c>
      <c r="BC1319" s="2">
        <f>VLOOKUP(Y1319,Spp!B:H,7,FALSE)</f>
        <v>4</v>
      </c>
      <c r="BD1319" s="5" t="str">
        <f>VLOOKUP(Y1319,GFQuimbayo!B:C,2,FALSE)</f>
        <v>PS</v>
      </c>
      <c r="BE1319" s="5" t="str">
        <f>VLOOKUP(BD1319,GFQuimbayo!E:F,2,FALSE)</f>
        <v>Piscivores</v>
      </c>
      <c r="BF1319" s="2" t="str">
        <f>VLOOKUP(Y1319,Spp!B:L,11,FALSE)</f>
        <v>NE</v>
      </c>
    </row>
    <row r="1320" spans="1:58">
      <c r="A1320" s="2" t="s">
        <v>242</v>
      </c>
      <c r="B1320" s="2" t="s">
        <v>41</v>
      </c>
      <c r="C1320" s="2" t="s">
        <v>220</v>
      </c>
      <c r="D1320" s="2" t="s">
        <v>1444</v>
      </c>
      <c r="E1320" s="2" t="s">
        <v>1486</v>
      </c>
      <c r="F1320" s="2" t="s">
        <v>246</v>
      </c>
      <c r="G1320" s="22" t="s">
        <v>1482</v>
      </c>
      <c r="H1320" s="22">
        <v>2</v>
      </c>
      <c r="I1320" s="2">
        <v>2</v>
      </c>
      <c r="K1320" s="2">
        <v>50</v>
      </c>
      <c r="L1320" s="11">
        <v>42586</v>
      </c>
      <c r="M1320" s="2">
        <v>2016</v>
      </c>
      <c r="N1320" s="2" t="s">
        <v>517</v>
      </c>
      <c r="O1320" s="2" t="s">
        <v>136</v>
      </c>
      <c r="P1320" s="11">
        <v>42650</v>
      </c>
      <c r="Q1320" s="9">
        <v>6</v>
      </c>
      <c r="S1320" s="22" t="s">
        <v>516</v>
      </c>
      <c r="T1320" s="4" t="s">
        <v>516</v>
      </c>
      <c r="U1320" s="4" t="s">
        <v>516</v>
      </c>
      <c r="V1320" s="4" t="s">
        <v>516</v>
      </c>
      <c r="W1320" s="2">
        <v>10</v>
      </c>
      <c r="X1320" s="2" t="s">
        <v>45</v>
      </c>
      <c r="Y1320" s="6" t="str">
        <f>VLOOKUP(X1320,Spp!A:B,2,FALSE)</f>
        <v>Canthigaster punctatissima</v>
      </c>
      <c r="Z1320" s="7">
        <f t="shared" si="140"/>
        <v>4</v>
      </c>
      <c r="AA1320" s="2">
        <v>4</v>
      </c>
      <c r="AU1320" s="2">
        <f>VLOOKUP(Y1320,Spp!B:C,2,FALSE)</f>
        <v>1.9699999999999999E-2</v>
      </c>
      <c r="AV1320" s="2">
        <f>VLOOKUP(Y1320,Spp!B:D,3,FALSE)</f>
        <v>2.9174000000000002</v>
      </c>
      <c r="AW1320" s="2">
        <f t="shared" si="141"/>
        <v>1.1415012694213549</v>
      </c>
      <c r="AX1320" s="2">
        <f t="shared" si="142"/>
        <v>2.2830025388427096E-2</v>
      </c>
      <c r="AY1320" s="2">
        <f t="shared" si="143"/>
        <v>0.22830025388427097</v>
      </c>
      <c r="AZ1320" s="2">
        <f t="shared" si="144"/>
        <v>2.2830025388427097E-4</v>
      </c>
      <c r="BA1320" s="2">
        <f t="shared" si="145"/>
        <v>0.4</v>
      </c>
      <c r="BB1320" s="2">
        <f t="shared" si="146"/>
        <v>0.08</v>
      </c>
      <c r="BC1320" s="2">
        <f>VLOOKUP(Y1320,Spp!B:H,7,FALSE)</f>
        <v>3</v>
      </c>
      <c r="BD1320" s="5" t="str">
        <f>VLOOKUP(Y1320,GFQuimbayo!B:C,2,FALSE)</f>
        <v>IN</v>
      </c>
      <c r="BE1320" s="5" t="str">
        <f>VLOOKUP(BD1320,GFQuimbayo!E:F,2,FALSE)</f>
        <v>Invertebrivores</v>
      </c>
      <c r="BF1320" s="2" t="str">
        <f>VLOOKUP(Y1320,Spp!B:L,11,FALSE)</f>
        <v>LC</v>
      </c>
    </row>
    <row r="1321" spans="1:58">
      <c r="A1321" s="2" t="s">
        <v>242</v>
      </c>
      <c r="B1321" s="2" t="s">
        <v>41</v>
      </c>
      <c r="C1321" s="2" t="s">
        <v>220</v>
      </c>
      <c r="D1321" s="2" t="s">
        <v>1444</v>
      </c>
      <c r="E1321" s="2" t="s">
        <v>1486</v>
      </c>
      <c r="F1321" s="2" t="s">
        <v>246</v>
      </c>
      <c r="G1321" s="22" t="s">
        <v>1482</v>
      </c>
      <c r="H1321" s="22">
        <v>3</v>
      </c>
      <c r="I1321" s="2">
        <v>3</v>
      </c>
      <c r="K1321" s="2">
        <v>50</v>
      </c>
      <c r="L1321" s="11">
        <v>42586</v>
      </c>
      <c r="M1321" s="2">
        <v>2016</v>
      </c>
      <c r="N1321" s="2" t="s">
        <v>517</v>
      </c>
      <c r="O1321" s="2" t="s">
        <v>136</v>
      </c>
      <c r="P1321" s="11">
        <v>42650</v>
      </c>
      <c r="Q1321" s="9">
        <v>6</v>
      </c>
      <c r="S1321" s="22" t="s">
        <v>516</v>
      </c>
      <c r="T1321" s="4" t="s">
        <v>516</v>
      </c>
      <c r="U1321" s="4" t="s">
        <v>516</v>
      </c>
      <c r="V1321" s="4" t="s">
        <v>516</v>
      </c>
      <c r="W1321" s="2">
        <v>10</v>
      </c>
      <c r="X1321" s="2" t="s">
        <v>57</v>
      </c>
      <c r="Y1321" s="6" t="str">
        <f>VLOOKUP(X1321,Spp!A:B,2,FALSE)</f>
        <v>Serranus psittacinus</v>
      </c>
      <c r="Z1321" s="7">
        <f t="shared" si="140"/>
        <v>6</v>
      </c>
      <c r="AA1321" s="2">
        <v>2</v>
      </c>
      <c r="AB1321" s="2">
        <v>2</v>
      </c>
      <c r="AC1321" s="2">
        <v>2</v>
      </c>
      <c r="AU1321" s="2">
        <f>VLOOKUP(Y1321,Spp!B:C,2,FALSE)</f>
        <v>1.9300000000000001E-2</v>
      </c>
      <c r="AV1321" s="2">
        <f>VLOOKUP(Y1321,Spp!B:D,3,FALSE)</f>
        <v>2.8511000000000002</v>
      </c>
      <c r="AW1321" s="2">
        <f t="shared" si="141"/>
        <v>64.348922285522605</v>
      </c>
      <c r="AX1321" s="2">
        <f t="shared" si="142"/>
        <v>1.2869784457104521</v>
      </c>
      <c r="AY1321" s="2">
        <f t="shared" si="143"/>
        <v>12.869784457104521</v>
      </c>
      <c r="AZ1321" s="2">
        <f t="shared" si="144"/>
        <v>1.2869784457104521E-2</v>
      </c>
      <c r="BA1321" s="2">
        <f t="shared" si="145"/>
        <v>0.6</v>
      </c>
      <c r="BB1321" s="2">
        <f t="shared" si="146"/>
        <v>0.12</v>
      </c>
      <c r="BC1321" s="2">
        <f>VLOOKUP(Y1321,Spp!B:H,7,FALSE)</f>
        <v>3.6</v>
      </c>
      <c r="BD1321" s="5" t="str">
        <f>VLOOKUP(Y1321,GFQuimbayo!B:C,2,FALSE)</f>
        <v>PS</v>
      </c>
      <c r="BE1321" s="5" t="str">
        <f>VLOOKUP(BD1321,GFQuimbayo!E:F,2,FALSE)</f>
        <v>Piscivores</v>
      </c>
      <c r="BF1321" s="2" t="str">
        <f>VLOOKUP(Y1321,Spp!B:L,11,FALSE)</f>
        <v>LC</v>
      </c>
    </row>
    <row r="1322" spans="1:58">
      <c r="A1322" s="2" t="s">
        <v>242</v>
      </c>
      <c r="B1322" s="2" t="s">
        <v>41</v>
      </c>
      <c r="C1322" s="2" t="s">
        <v>220</v>
      </c>
      <c r="D1322" s="2" t="s">
        <v>1444</v>
      </c>
      <c r="E1322" s="2" t="s">
        <v>1486</v>
      </c>
      <c r="F1322" s="2" t="s">
        <v>246</v>
      </c>
      <c r="G1322" s="22" t="s">
        <v>1482</v>
      </c>
      <c r="H1322" s="22">
        <v>3</v>
      </c>
      <c r="I1322" s="2">
        <v>3</v>
      </c>
      <c r="K1322" s="2">
        <v>50</v>
      </c>
      <c r="L1322" s="11">
        <v>42586</v>
      </c>
      <c r="M1322" s="2">
        <v>2016</v>
      </c>
      <c r="N1322" s="2" t="s">
        <v>517</v>
      </c>
      <c r="O1322" s="2" t="s">
        <v>136</v>
      </c>
      <c r="P1322" s="11">
        <v>42650</v>
      </c>
      <c r="Q1322" s="9">
        <v>6</v>
      </c>
      <c r="S1322" s="22" t="s">
        <v>516</v>
      </c>
      <c r="T1322" s="4" t="s">
        <v>516</v>
      </c>
      <c r="U1322" s="4" t="s">
        <v>516</v>
      </c>
      <c r="V1322" s="4" t="s">
        <v>516</v>
      </c>
      <c r="W1322" s="2">
        <v>10</v>
      </c>
      <c r="X1322" s="2" t="s">
        <v>107</v>
      </c>
      <c r="Y1322" s="6" t="str">
        <f>VLOOKUP(X1322,Spp!A:B,2,FALSE)</f>
        <v>Thalassoma lucasanum</v>
      </c>
      <c r="Z1322" s="7">
        <f t="shared" si="140"/>
        <v>6</v>
      </c>
      <c r="AA1322" s="2">
        <v>6</v>
      </c>
      <c r="AU1322" s="2">
        <f>VLOOKUP(Y1322,Spp!B:C,2,FALSE)</f>
        <v>1.261E-2</v>
      </c>
      <c r="AV1322" s="2">
        <f>VLOOKUP(Y1322,Spp!B:D,3,FALSE)</f>
        <v>2.8782999999999999</v>
      </c>
      <c r="AW1322" s="2">
        <f t="shared" si="141"/>
        <v>1.0574432368669899</v>
      </c>
      <c r="AX1322" s="2">
        <f t="shared" si="142"/>
        <v>2.11488647373398E-2</v>
      </c>
      <c r="AY1322" s="2">
        <f t="shared" si="143"/>
        <v>0.21148864737339801</v>
      </c>
      <c r="AZ1322" s="2">
        <f t="shared" si="144"/>
        <v>2.1148864737339802E-4</v>
      </c>
      <c r="BA1322" s="2">
        <f t="shared" si="145"/>
        <v>0.6</v>
      </c>
      <c r="BB1322" s="2">
        <f t="shared" si="146"/>
        <v>0.12</v>
      </c>
      <c r="BC1322" s="2">
        <f>VLOOKUP(Y1322,Spp!B:H,7,FALSE)</f>
        <v>3.5</v>
      </c>
      <c r="BD1322" s="5" t="str">
        <f>VLOOKUP(Y1322,GFQuimbayo!B:C,2,FALSE)</f>
        <v>IN</v>
      </c>
      <c r="BE1322" s="5" t="str">
        <f>VLOOKUP(BD1322,GFQuimbayo!E:F,2,FALSE)</f>
        <v>Invertebrivores</v>
      </c>
      <c r="BF1322" s="2" t="str">
        <f>VLOOKUP(Y1322,Spp!B:L,11,FALSE)</f>
        <v>LC</v>
      </c>
    </row>
    <row r="1323" spans="1:58">
      <c r="A1323" s="2" t="s">
        <v>242</v>
      </c>
      <c r="B1323" s="2" t="s">
        <v>41</v>
      </c>
      <c r="C1323" s="2" t="s">
        <v>220</v>
      </c>
      <c r="D1323" s="2" t="s">
        <v>1444</v>
      </c>
      <c r="E1323" s="2" t="s">
        <v>1486</v>
      </c>
      <c r="F1323" s="2" t="s">
        <v>246</v>
      </c>
      <c r="G1323" s="22" t="s">
        <v>1482</v>
      </c>
      <c r="H1323" s="22">
        <v>3</v>
      </c>
      <c r="I1323" s="2">
        <v>3</v>
      </c>
      <c r="K1323" s="2">
        <v>50</v>
      </c>
      <c r="L1323" s="11">
        <v>42586</v>
      </c>
      <c r="M1323" s="2">
        <v>2016</v>
      </c>
      <c r="N1323" s="2" t="s">
        <v>517</v>
      </c>
      <c r="O1323" s="2" t="s">
        <v>136</v>
      </c>
      <c r="P1323" s="11">
        <v>42650</v>
      </c>
      <c r="Q1323" s="9">
        <v>6</v>
      </c>
      <c r="S1323" s="22" t="s">
        <v>516</v>
      </c>
      <c r="T1323" s="4" t="s">
        <v>516</v>
      </c>
      <c r="U1323" s="4" t="s">
        <v>516</v>
      </c>
      <c r="V1323" s="4" t="s">
        <v>516</v>
      </c>
      <c r="W1323" s="2">
        <v>10</v>
      </c>
      <c r="X1323" s="2" t="s">
        <v>72</v>
      </c>
      <c r="Y1323" s="6" t="str">
        <f>VLOOKUP(X1323,Spp!A:B,2,FALSE)</f>
        <v>Scarus ghobban</v>
      </c>
      <c r="Z1323" s="7">
        <f t="shared" si="140"/>
        <v>3</v>
      </c>
      <c r="AA1323" s="2">
        <v>3</v>
      </c>
      <c r="AU1323" s="2">
        <f>VLOOKUP(Y1323,Spp!B:C,2,FALSE)</f>
        <v>2.3300000000000001E-2</v>
      </c>
      <c r="AV1323" s="2">
        <f>VLOOKUP(Y1323,Spp!B:D,3,FALSE)</f>
        <v>2.919</v>
      </c>
      <c r="AW1323" s="2">
        <f t="shared" si="141"/>
        <v>1.0140609548213275</v>
      </c>
      <c r="AX1323" s="2">
        <f t="shared" si="142"/>
        <v>2.028121909642655E-2</v>
      </c>
      <c r="AY1323" s="2">
        <f t="shared" si="143"/>
        <v>0.2028121909642655</v>
      </c>
      <c r="AZ1323" s="2">
        <f t="shared" si="144"/>
        <v>2.028121909642655E-4</v>
      </c>
      <c r="BA1323" s="2">
        <f t="shared" si="145"/>
        <v>0.3</v>
      </c>
      <c r="BB1323" s="2">
        <f t="shared" si="146"/>
        <v>0.06</v>
      </c>
      <c r="BC1323" s="2">
        <f>VLOOKUP(Y1323,Spp!B:H,7,FALSE)</f>
        <v>2</v>
      </c>
      <c r="BD1323" s="5" t="str">
        <f>VLOOKUP(Y1323,GFQuimbayo!B:C,2,FALSE)</f>
        <v>HM</v>
      </c>
      <c r="BE1323" s="5" t="str">
        <f>VLOOKUP(BD1323,GFQuimbayo!E:F,2,FALSE)</f>
        <v>Macroalgae feeders</v>
      </c>
      <c r="BF1323" s="2" t="str">
        <f>VLOOKUP(Y1323,Spp!B:L,11,FALSE)</f>
        <v>LC</v>
      </c>
    </row>
    <row r="1324" spans="1:58">
      <c r="A1324" s="2" t="s">
        <v>242</v>
      </c>
      <c r="B1324" s="2" t="s">
        <v>41</v>
      </c>
      <c r="C1324" s="2" t="s">
        <v>220</v>
      </c>
      <c r="D1324" s="2" t="s">
        <v>1444</v>
      </c>
      <c r="E1324" s="2" t="s">
        <v>1486</v>
      </c>
      <c r="F1324" s="2" t="s">
        <v>246</v>
      </c>
      <c r="G1324" s="22" t="s">
        <v>1482</v>
      </c>
      <c r="H1324" s="22">
        <v>3</v>
      </c>
      <c r="I1324" s="2">
        <v>3</v>
      </c>
      <c r="K1324" s="2">
        <v>50</v>
      </c>
      <c r="L1324" s="11">
        <v>42586</v>
      </c>
      <c r="M1324" s="2">
        <v>2016</v>
      </c>
      <c r="N1324" s="2" t="s">
        <v>517</v>
      </c>
      <c r="O1324" s="2" t="s">
        <v>136</v>
      </c>
      <c r="P1324" s="11">
        <v>42650</v>
      </c>
      <c r="Q1324" s="9">
        <v>6</v>
      </c>
      <c r="S1324" s="22" t="s">
        <v>516</v>
      </c>
      <c r="T1324" s="4" t="s">
        <v>516</v>
      </c>
      <c r="U1324" s="4" t="s">
        <v>516</v>
      </c>
      <c r="V1324" s="4" t="s">
        <v>516</v>
      </c>
      <c r="W1324" s="2">
        <v>10</v>
      </c>
      <c r="X1324" s="2" t="s">
        <v>87</v>
      </c>
      <c r="Y1324" s="6" t="str">
        <f>VLOOKUP(X1324,Spp!A:B,2,FALSE)</f>
        <v>Stegastes acapulcoensis</v>
      </c>
      <c r="Z1324" s="7">
        <f t="shared" si="140"/>
        <v>3</v>
      </c>
      <c r="AA1324" s="2">
        <v>3</v>
      </c>
      <c r="AU1324" s="2">
        <f>VLOOKUP(Y1324,Spp!B:C,2,FALSE)</f>
        <v>3.49E-2</v>
      </c>
      <c r="AV1324" s="2">
        <f>VLOOKUP(Y1324,Spp!B:D,3,FALSE)</f>
        <v>2.9108999999999998</v>
      </c>
      <c r="AW1324" s="2">
        <f t="shared" si="141"/>
        <v>1.5076837463339374</v>
      </c>
      <c r="AX1324" s="2">
        <f t="shared" si="142"/>
        <v>3.0153674926678749E-2</v>
      </c>
      <c r="AY1324" s="2">
        <f t="shared" si="143"/>
        <v>0.30153674926678747</v>
      </c>
      <c r="AZ1324" s="2">
        <f t="shared" si="144"/>
        <v>3.0153674926678748E-4</v>
      </c>
      <c r="BA1324" s="2">
        <f t="shared" si="145"/>
        <v>0.3</v>
      </c>
      <c r="BB1324" s="2">
        <f t="shared" si="146"/>
        <v>0.06</v>
      </c>
      <c r="BC1324" s="2">
        <f>VLOOKUP(Y1324,Spp!B:H,7,FALSE)</f>
        <v>2</v>
      </c>
      <c r="BD1324" s="5" t="str">
        <f>VLOOKUP(Y1324,GFQuimbayo!B:C,2,FALSE)</f>
        <v>HD</v>
      </c>
      <c r="BE1324" s="5" t="str">
        <f>VLOOKUP(BD1324,GFQuimbayo!E:F,2,FALSE)</f>
        <v>Detritivores</v>
      </c>
      <c r="BF1324" s="2" t="str">
        <f>VLOOKUP(Y1324,Spp!B:L,11,FALSE)</f>
        <v>LC</v>
      </c>
    </row>
    <row r="1325" spans="1:58">
      <c r="A1325" s="2" t="s">
        <v>242</v>
      </c>
      <c r="B1325" s="2" t="s">
        <v>41</v>
      </c>
      <c r="C1325" s="2" t="s">
        <v>220</v>
      </c>
      <c r="D1325" s="2" t="s">
        <v>1444</v>
      </c>
      <c r="E1325" s="2" t="s">
        <v>1486</v>
      </c>
      <c r="F1325" s="2" t="s">
        <v>246</v>
      </c>
      <c r="G1325" s="22" t="s">
        <v>1482</v>
      </c>
      <c r="H1325" s="22">
        <v>3</v>
      </c>
      <c r="I1325" s="2">
        <v>3</v>
      </c>
      <c r="K1325" s="2">
        <v>50</v>
      </c>
      <c r="L1325" s="11">
        <v>42586</v>
      </c>
      <c r="M1325" s="2">
        <v>2016</v>
      </c>
      <c r="N1325" s="2" t="s">
        <v>517</v>
      </c>
      <c r="O1325" s="2" t="s">
        <v>136</v>
      </c>
      <c r="P1325" s="11">
        <v>42650</v>
      </c>
      <c r="Q1325" s="9">
        <v>6</v>
      </c>
      <c r="S1325" s="22" t="s">
        <v>516</v>
      </c>
      <c r="T1325" s="4" t="s">
        <v>516</v>
      </c>
      <c r="U1325" s="4" t="s">
        <v>516</v>
      </c>
      <c r="V1325" s="4" t="s">
        <v>516</v>
      </c>
      <c r="W1325" s="2">
        <v>10</v>
      </c>
      <c r="X1325" s="2" t="s">
        <v>80</v>
      </c>
      <c r="Y1325" s="6" t="str">
        <f>VLOOKUP(X1325,Spp!A:B,2,FALSE)</f>
        <v>Sufflamen verres</v>
      </c>
      <c r="Z1325" s="7">
        <f t="shared" si="140"/>
        <v>1</v>
      </c>
      <c r="AA1325" s="2">
        <v>1</v>
      </c>
      <c r="AU1325" s="2">
        <f>VLOOKUP(Y1325,Spp!B:C,2,FALSE)</f>
        <v>2.4899999999999999E-2</v>
      </c>
      <c r="AV1325" s="2">
        <f>VLOOKUP(Y1325,Spp!B:D,3,FALSE)</f>
        <v>3.0129999999999999</v>
      </c>
      <c r="AW1325" s="2">
        <f t="shared" si="141"/>
        <v>0.39372463877592284</v>
      </c>
      <c r="AX1325" s="2">
        <f t="shared" si="142"/>
        <v>7.874492775518457E-3</v>
      </c>
      <c r="AY1325" s="2">
        <f t="shared" si="143"/>
        <v>7.8744927755184574E-2</v>
      </c>
      <c r="AZ1325" s="2">
        <f t="shared" si="144"/>
        <v>7.874492775518457E-5</v>
      </c>
      <c r="BA1325" s="2">
        <f t="shared" si="145"/>
        <v>0.1</v>
      </c>
      <c r="BB1325" s="2">
        <f t="shared" si="146"/>
        <v>0.02</v>
      </c>
      <c r="BC1325" s="2">
        <f>VLOOKUP(Y1325,Spp!B:H,7,FALSE)</f>
        <v>3.3</v>
      </c>
      <c r="BD1325" s="5" t="str">
        <f>VLOOKUP(Y1325,GFQuimbayo!B:C,2,FALSE)</f>
        <v>IN</v>
      </c>
      <c r="BE1325" s="5" t="str">
        <f>VLOOKUP(BD1325,GFQuimbayo!E:F,2,FALSE)</f>
        <v>Invertebrivores</v>
      </c>
      <c r="BF1325" s="2" t="str">
        <f>VLOOKUP(Y1325,Spp!B:L,11,FALSE)</f>
        <v>LC</v>
      </c>
    </row>
    <row r="1326" spans="1:58">
      <c r="A1326" s="2" t="s">
        <v>242</v>
      </c>
      <c r="B1326" s="2" t="s">
        <v>41</v>
      </c>
      <c r="C1326" s="2" t="s">
        <v>220</v>
      </c>
      <c r="D1326" s="2" t="s">
        <v>1444</v>
      </c>
      <c r="E1326" s="2" t="s">
        <v>1486</v>
      </c>
      <c r="F1326" s="2" t="s">
        <v>246</v>
      </c>
      <c r="G1326" s="22" t="s">
        <v>1482</v>
      </c>
      <c r="H1326" s="22">
        <v>3</v>
      </c>
      <c r="I1326" s="2">
        <v>3</v>
      </c>
      <c r="K1326" s="2">
        <v>50</v>
      </c>
      <c r="L1326" s="11">
        <v>42586</v>
      </c>
      <c r="M1326" s="2">
        <v>2016</v>
      </c>
      <c r="N1326" s="2" t="s">
        <v>517</v>
      </c>
      <c r="O1326" s="2" t="s">
        <v>136</v>
      </c>
      <c r="P1326" s="11">
        <v>42650</v>
      </c>
      <c r="Q1326" s="9">
        <v>6</v>
      </c>
      <c r="S1326" s="22" t="s">
        <v>516</v>
      </c>
      <c r="T1326" s="4" t="s">
        <v>516</v>
      </c>
      <c r="U1326" s="4" t="s">
        <v>516</v>
      </c>
      <c r="V1326" s="4" t="s">
        <v>516</v>
      </c>
      <c r="W1326" s="2">
        <v>10</v>
      </c>
      <c r="X1326" s="2" t="s">
        <v>266</v>
      </c>
      <c r="Y1326" s="6" t="str">
        <f>VLOOKUP(X1326,Spp!A:B,2,FALSE)</f>
        <v>Halichoeres dispilus</v>
      </c>
      <c r="Z1326" s="7">
        <f t="shared" si="140"/>
        <v>3</v>
      </c>
      <c r="AA1326" s="2">
        <v>2</v>
      </c>
      <c r="AB1326" s="2">
        <v>1</v>
      </c>
      <c r="AU1326" s="2">
        <f>VLOOKUP(Y1326,Spp!B:C,2,FALSE)</f>
        <v>1.26E-2</v>
      </c>
      <c r="AV1326" s="2">
        <f>VLOOKUP(Y1326,Spp!B:D,3,FALSE)</f>
        <v>3.0672999999999999</v>
      </c>
      <c r="AW1326" s="2">
        <f t="shared" si="141"/>
        <v>6.5063933224110659</v>
      </c>
      <c r="AX1326" s="2">
        <f t="shared" si="142"/>
        <v>0.13012786644822133</v>
      </c>
      <c r="AY1326" s="2">
        <f t="shared" si="143"/>
        <v>1.3012786644822132</v>
      </c>
      <c r="AZ1326" s="2">
        <f t="shared" si="144"/>
        <v>1.3012786644822133E-3</v>
      </c>
      <c r="BA1326" s="2">
        <f t="shared" si="145"/>
        <v>0.3</v>
      </c>
      <c r="BB1326" s="2">
        <f t="shared" si="146"/>
        <v>0.06</v>
      </c>
      <c r="BC1326" s="2">
        <f>VLOOKUP(Y1326,Spp!B:H,7,FALSE)</f>
        <v>3.9</v>
      </c>
      <c r="BD1326" s="5" t="str">
        <f>VLOOKUP(Y1326,GFQuimbayo!B:C,2,FALSE)</f>
        <v>IN</v>
      </c>
      <c r="BE1326" s="5" t="str">
        <f>VLOOKUP(BD1326,GFQuimbayo!E:F,2,FALSE)</f>
        <v>Invertebrivores</v>
      </c>
      <c r="BF1326" s="2" t="str">
        <f>VLOOKUP(Y1326,Spp!B:L,11,FALSE)</f>
        <v>LC</v>
      </c>
    </row>
    <row r="1327" spans="1:58">
      <c r="A1327" s="2" t="s">
        <v>242</v>
      </c>
      <c r="B1327" s="2" t="s">
        <v>41</v>
      </c>
      <c r="C1327" s="2" t="s">
        <v>220</v>
      </c>
      <c r="D1327" s="2" t="s">
        <v>1444</v>
      </c>
      <c r="E1327" s="2" t="s">
        <v>1486</v>
      </c>
      <c r="F1327" s="2" t="s">
        <v>246</v>
      </c>
      <c r="G1327" s="22" t="s">
        <v>1482</v>
      </c>
      <c r="H1327" s="22">
        <v>3</v>
      </c>
      <c r="I1327" s="2">
        <v>3</v>
      </c>
      <c r="K1327" s="2">
        <v>50</v>
      </c>
      <c r="L1327" s="11">
        <v>42586</v>
      </c>
      <c r="M1327" s="2">
        <v>2016</v>
      </c>
      <c r="N1327" s="2" t="s">
        <v>517</v>
      </c>
      <c r="O1327" s="2" t="s">
        <v>136</v>
      </c>
      <c r="P1327" s="11">
        <v>42650</v>
      </c>
      <c r="Q1327" s="9">
        <v>6</v>
      </c>
      <c r="S1327" s="22" t="s">
        <v>516</v>
      </c>
      <c r="T1327" s="4" t="s">
        <v>516</v>
      </c>
      <c r="U1327" s="4" t="s">
        <v>516</v>
      </c>
      <c r="V1327" s="4" t="s">
        <v>516</v>
      </c>
      <c r="W1327" s="2">
        <v>10</v>
      </c>
      <c r="X1327" s="2" t="s">
        <v>125</v>
      </c>
      <c r="Y1327" s="6" t="str">
        <f>VLOOKUP(X1327,Spp!A:B,2,FALSE)</f>
        <v>Diodon holocanthus</v>
      </c>
      <c r="Z1327" s="7">
        <f t="shared" si="140"/>
        <v>1</v>
      </c>
      <c r="AC1327" s="2">
        <v>1</v>
      </c>
      <c r="AU1327" s="2">
        <f>VLOOKUP(Y1327,Spp!B:C,2,FALSE)</f>
        <v>2.1899999999999999E-2</v>
      </c>
      <c r="AV1327" s="2">
        <f>VLOOKUP(Y1327,Spp!B:D,3,FALSE)</f>
        <v>3</v>
      </c>
      <c r="AW1327" s="2">
        <f t="shared" si="141"/>
        <v>42.7734375</v>
      </c>
      <c r="AX1327" s="2">
        <f t="shared" si="142"/>
        <v>0.85546875</v>
      </c>
      <c r="AY1327" s="2">
        <f t="shared" si="143"/>
        <v>8.5546875</v>
      </c>
      <c r="AZ1327" s="2">
        <f t="shared" si="144"/>
        <v>8.5546874999999998E-3</v>
      </c>
      <c r="BA1327" s="2">
        <f t="shared" si="145"/>
        <v>0.1</v>
      </c>
      <c r="BB1327" s="2">
        <f t="shared" si="146"/>
        <v>0.02</v>
      </c>
      <c r="BC1327" s="2">
        <f>VLOOKUP(Y1327,Spp!B:H,7,FALSE)</f>
        <v>3.3</v>
      </c>
      <c r="BD1327" s="5" t="str">
        <f>VLOOKUP(Y1327,GFQuimbayo!B:C,2,FALSE)</f>
        <v>IN</v>
      </c>
      <c r="BE1327" s="5" t="str">
        <f>VLOOKUP(BD1327,GFQuimbayo!E:F,2,FALSE)</f>
        <v>Invertebrivores</v>
      </c>
      <c r="BF1327" s="2" t="str">
        <f>VLOOKUP(Y1327,Spp!B:L,11,FALSE)</f>
        <v>NE</v>
      </c>
    </row>
    <row r="1328" spans="1:58">
      <c r="A1328" s="2" t="s">
        <v>242</v>
      </c>
      <c r="B1328" s="2" t="s">
        <v>41</v>
      </c>
      <c r="C1328" s="2" t="s">
        <v>220</v>
      </c>
      <c r="D1328" s="2" t="s">
        <v>1444</v>
      </c>
      <c r="E1328" s="2" t="s">
        <v>1486</v>
      </c>
      <c r="F1328" s="2" t="s">
        <v>246</v>
      </c>
      <c r="G1328" s="22" t="s">
        <v>1482</v>
      </c>
      <c r="H1328" s="22">
        <v>3</v>
      </c>
      <c r="I1328" s="2">
        <v>3</v>
      </c>
      <c r="K1328" s="2">
        <v>50</v>
      </c>
      <c r="L1328" s="11">
        <v>42586</v>
      </c>
      <c r="M1328" s="2">
        <v>2016</v>
      </c>
      <c r="N1328" s="2" t="s">
        <v>517</v>
      </c>
      <c r="O1328" s="2" t="s">
        <v>136</v>
      </c>
      <c r="P1328" s="11">
        <v>42650</v>
      </c>
      <c r="Q1328" s="9">
        <v>6</v>
      </c>
      <c r="S1328" s="22" t="s">
        <v>516</v>
      </c>
      <c r="T1328" s="4" t="s">
        <v>516</v>
      </c>
      <c r="U1328" s="4" t="s">
        <v>516</v>
      </c>
      <c r="V1328" s="4" t="s">
        <v>516</v>
      </c>
      <c r="W1328" s="2">
        <v>10</v>
      </c>
      <c r="X1328" s="2" t="s">
        <v>103</v>
      </c>
      <c r="Y1328" s="6" t="str">
        <f>VLOOKUP(X1328,Spp!A:B,2,FALSE)</f>
        <v>Apogon dovii</v>
      </c>
      <c r="Z1328" s="7">
        <f t="shared" si="140"/>
        <v>1</v>
      </c>
      <c r="AA1328" s="2">
        <v>1</v>
      </c>
      <c r="AU1328" s="2">
        <f>VLOOKUP(Y1328,Spp!B:C,2,FALSE)</f>
        <v>1.41E-2</v>
      </c>
      <c r="AV1328" s="2">
        <f>VLOOKUP(Y1328,Spp!B:D,3,FALSE)</f>
        <v>3.1286</v>
      </c>
      <c r="AW1328" s="2">
        <f t="shared" si="141"/>
        <v>0.24786443933352806</v>
      </c>
      <c r="AX1328" s="2">
        <f t="shared" si="142"/>
        <v>4.957288786670561E-3</v>
      </c>
      <c r="AY1328" s="2">
        <f t="shared" si="143"/>
        <v>4.9572887866705606E-2</v>
      </c>
      <c r="AZ1328" s="2">
        <f t="shared" si="144"/>
        <v>4.9572887866705605E-5</v>
      </c>
      <c r="BA1328" s="2">
        <f t="shared" si="145"/>
        <v>0.1</v>
      </c>
      <c r="BB1328" s="2">
        <f t="shared" si="146"/>
        <v>0.02</v>
      </c>
      <c r="BC1328" s="2">
        <f>VLOOKUP(Y1328,Spp!B:H,7,FALSE)</f>
        <v>3.4</v>
      </c>
      <c r="BD1328" s="5" t="str">
        <f>VLOOKUP(Y1328,GFQuimbayo!B:C,2,FALSE)</f>
        <v>PK</v>
      </c>
      <c r="BE1328" s="5" t="str">
        <f>VLOOKUP(BD1328,GFQuimbayo!E:F,2,FALSE)</f>
        <v>Planktivores</v>
      </c>
      <c r="BF1328" s="2" t="str">
        <f>VLOOKUP(Y1328,Spp!B:L,11,FALSE)</f>
        <v>LC</v>
      </c>
    </row>
    <row r="1329" spans="1:58">
      <c r="A1329" s="2" t="s">
        <v>242</v>
      </c>
      <c r="B1329" s="2" t="s">
        <v>41</v>
      </c>
      <c r="C1329" s="2" t="s">
        <v>220</v>
      </c>
      <c r="D1329" s="2" t="s">
        <v>1444</v>
      </c>
      <c r="E1329" s="2" t="s">
        <v>1486</v>
      </c>
      <c r="F1329" s="2" t="s">
        <v>246</v>
      </c>
      <c r="G1329" s="22" t="s">
        <v>1482</v>
      </c>
      <c r="H1329" s="22">
        <v>3</v>
      </c>
      <c r="I1329" s="2">
        <v>3</v>
      </c>
      <c r="K1329" s="2">
        <v>50</v>
      </c>
      <c r="L1329" s="11">
        <v>42586</v>
      </c>
      <c r="M1329" s="2">
        <v>2016</v>
      </c>
      <c r="N1329" s="2" t="s">
        <v>517</v>
      </c>
      <c r="O1329" s="2" t="s">
        <v>136</v>
      </c>
      <c r="P1329" s="11">
        <v>42650</v>
      </c>
      <c r="Q1329" s="9">
        <v>6</v>
      </c>
      <c r="S1329" s="22" t="s">
        <v>516</v>
      </c>
      <c r="T1329" s="4" t="s">
        <v>516</v>
      </c>
      <c r="U1329" s="4" t="s">
        <v>516</v>
      </c>
      <c r="V1329" s="4" t="s">
        <v>516</v>
      </c>
      <c r="W1329" s="2">
        <v>10</v>
      </c>
      <c r="X1329" s="2" t="s">
        <v>45</v>
      </c>
      <c r="Y1329" s="6" t="str">
        <f>VLOOKUP(X1329,Spp!A:B,2,FALSE)</f>
        <v>Canthigaster punctatissima</v>
      </c>
      <c r="Z1329" s="7">
        <f t="shared" si="140"/>
        <v>3</v>
      </c>
      <c r="AA1329" s="2">
        <v>3</v>
      </c>
      <c r="AU1329" s="2">
        <f>VLOOKUP(Y1329,Spp!B:C,2,FALSE)</f>
        <v>1.9699999999999999E-2</v>
      </c>
      <c r="AV1329" s="2">
        <f>VLOOKUP(Y1329,Spp!B:D,3,FALSE)</f>
        <v>2.9174000000000002</v>
      </c>
      <c r="AW1329" s="2">
        <f t="shared" si="141"/>
        <v>0.85612595206601616</v>
      </c>
      <c r="AX1329" s="2">
        <f t="shared" si="142"/>
        <v>1.7122519041320325E-2</v>
      </c>
      <c r="AY1329" s="2">
        <f t="shared" si="143"/>
        <v>0.17122519041320325</v>
      </c>
      <c r="AZ1329" s="2">
        <f t="shared" si="144"/>
        <v>1.7122519041320325E-4</v>
      </c>
      <c r="BA1329" s="2">
        <f t="shared" si="145"/>
        <v>0.3</v>
      </c>
      <c r="BB1329" s="2">
        <f t="shared" si="146"/>
        <v>0.06</v>
      </c>
      <c r="BC1329" s="2">
        <f>VLOOKUP(Y1329,Spp!B:H,7,FALSE)</f>
        <v>3</v>
      </c>
      <c r="BD1329" s="5" t="str">
        <f>VLOOKUP(Y1329,GFQuimbayo!B:C,2,FALSE)</f>
        <v>IN</v>
      </c>
      <c r="BE1329" s="5" t="str">
        <f>VLOOKUP(BD1329,GFQuimbayo!E:F,2,FALSE)</f>
        <v>Invertebrivores</v>
      </c>
      <c r="BF1329" s="2" t="str">
        <f>VLOOKUP(Y1329,Spp!B:L,11,FALSE)</f>
        <v>LC</v>
      </c>
    </row>
    <row r="1330" spans="1:58">
      <c r="A1330" s="2" t="s">
        <v>242</v>
      </c>
      <c r="B1330" s="2" t="s">
        <v>41</v>
      </c>
      <c r="C1330" s="2" t="s">
        <v>220</v>
      </c>
      <c r="D1330" s="2" t="s">
        <v>1444</v>
      </c>
      <c r="E1330" s="2" t="s">
        <v>1486</v>
      </c>
      <c r="F1330" s="2" t="s">
        <v>246</v>
      </c>
      <c r="G1330" s="22" t="s">
        <v>1482</v>
      </c>
      <c r="H1330" s="22">
        <v>3</v>
      </c>
      <c r="I1330" s="2">
        <v>3</v>
      </c>
      <c r="K1330" s="2">
        <v>50</v>
      </c>
      <c r="L1330" s="11">
        <v>42586</v>
      </c>
      <c r="M1330" s="2">
        <v>2016</v>
      </c>
      <c r="N1330" s="2" t="s">
        <v>517</v>
      </c>
      <c r="O1330" s="2" t="s">
        <v>136</v>
      </c>
      <c r="P1330" s="11">
        <v>42650</v>
      </c>
      <c r="Q1330" s="9">
        <v>6</v>
      </c>
      <c r="S1330" s="22" t="s">
        <v>516</v>
      </c>
      <c r="T1330" s="4" t="s">
        <v>516</v>
      </c>
      <c r="U1330" s="4" t="s">
        <v>516</v>
      </c>
      <c r="V1330" s="4" t="s">
        <v>516</v>
      </c>
      <c r="W1330" s="2">
        <v>10</v>
      </c>
      <c r="X1330" s="2" t="s">
        <v>256</v>
      </c>
      <c r="Y1330" s="6" t="str">
        <f>VLOOKUP(X1330,Spp!A:B,2,FALSE)</f>
        <v>Fistularia commersonii</v>
      </c>
      <c r="Z1330" s="7">
        <f t="shared" si="140"/>
        <v>1</v>
      </c>
      <c r="AF1330" s="2">
        <v>1</v>
      </c>
      <c r="AU1330" s="2">
        <f>VLOOKUP(Y1330,Spp!B:C,2,FALSE)</f>
        <v>5.9999999999999995E-4</v>
      </c>
      <c r="AV1330" s="2">
        <f>VLOOKUP(Y1330,Spp!B:D,3,FALSE)</f>
        <v>3</v>
      </c>
      <c r="AW1330" s="2">
        <f t="shared" si="141"/>
        <v>25.724999999999998</v>
      </c>
      <c r="AX1330" s="2">
        <f t="shared" si="142"/>
        <v>0.51449999999999996</v>
      </c>
      <c r="AY1330" s="2">
        <f t="shared" si="143"/>
        <v>5.1449999999999996</v>
      </c>
      <c r="AZ1330" s="2">
        <f t="shared" si="144"/>
        <v>5.1449999999999994E-3</v>
      </c>
      <c r="BA1330" s="2">
        <f t="shared" si="145"/>
        <v>0.1</v>
      </c>
      <c r="BB1330" s="2">
        <f t="shared" si="146"/>
        <v>0.02</v>
      </c>
      <c r="BC1330" s="2">
        <f>VLOOKUP(Y1330,Spp!B:H,7,FALSE)</f>
        <v>4.3</v>
      </c>
      <c r="BD1330" s="5" t="str">
        <f>VLOOKUP(Y1330,GFQuimbayo!B:C,2,FALSE)</f>
        <v>PS</v>
      </c>
      <c r="BE1330" s="5" t="str">
        <f>VLOOKUP(BD1330,GFQuimbayo!E:F,2,FALSE)</f>
        <v>Piscivores</v>
      </c>
      <c r="BF1330" s="2" t="str">
        <f>VLOOKUP(Y1330,Spp!B:L,11,FALSE)</f>
        <v>NE</v>
      </c>
    </row>
    <row r="1331" spans="1:58">
      <c r="A1331" s="2" t="s">
        <v>242</v>
      </c>
      <c r="B1331" s="2" t="s">
        <v>41</v>
      </c>
      <c r="C1331" s="2" t="s">
        <v>509</v>
      </c>
      <c r="D1331" s="2" t="s">
        <v>509</v>
      </c>
      <c r="E1331" s="2" t="s">
        <v>1495</v>
      </c>
      <c r="F1331" s="2" t="s">
        <v>246</v>
      </c>
      <c r="G1331" s="22" t="s">
        <v>1482</v>
      </c>
      <c r="H1331" s="22">
        <v>1</v>
      </c>
      <c r="I1331" s="2">
        <v>1</v>
      </c>
      <c r="K1331" s="2">
        <v>50</v>
      </c>
      <c r="L1331" s="11">
        <v>42586</v>
      </c>
      <c r="M1331" s="2">
        <v>2016</v>
      </c>
      <c r="N1331" s="2" t="s">
        <v>517</v>
      </c>
      <c r="O1331" s="2" t="s">
        <v>136</v>
      </c>
      <c r="P1331" s="11">
        <v>42650</v>
      </c>
      <c r="Q1331" s="9">
        <v>4</v>
      </c>
      <c r="S1331" s="22" t="s">
        <v>516</v>
      </c>
      <c r="T1331" s="4" t="s">
        <v>516</v>
      </c>
      <c r="U1331" s="4" t="s">
        <v>516</v>
      </c>
      <c r="V1331" s="4" t="s">
        <v>516</v>
      </c>
      <c r="W1331" s="2">
        <v>10</v>
      </c>
      <c r="X1331" s="2" t="s">
        <v>107</v>
      </c>
      <c r="Y1331" s="6" t="str">
        <f>VLOOKUP(X1331,Spp!A:B,2,FALSE)</f>
        <v>Thalassoma lucasanum</v>
      </c>
      <c r="Z1331" s="7">
        <f t="shared" si="140"/>
        <v>169</v>
      </c>
      <c r="AA1331" s="2">
        <v>52</v>
      </c>
      <c r="AB1331" s="2">
        <v>117</v>
      </c>
      <c r="AU1331" s="2">
        <f>VLOOKUP(Y1331,Spp!B:C,2,FALSE)</f>
        <v>1.261E-2</v>
      </c>
      <c r="AV1331" s="2">
        <f>VLOOKUP(Y1331,Spp!B:D,3,FALSE)</f>
        <v>2.8782999999999999</v>
      </c>
      <c r="AW1331" s="2">
        <f t="shared" si="141"/>
        <v>496.23271558960943</v>
      </c>
      <c r="AX1331" s="2">
        <f t="shared" si="142"/>
        <v>9.9246543117921888</v>
      </c>
      <c r="AY1331" s="2">
        <f t="shared" si="143"/>
        <v>99.246543117921888</v>
      </c>
      <c r="AZ1331" s="2">
        <f t="shared" si="144"/>
        <v>9.9246543117921887E-2</v>
      </c>
      <c r="BA1331" s="2">
        <f t="shared" si="145"/>
        <v>16.899999999999999</v>
      </c>
      <c r="BB1331" s="2">
        <f t="shared" si="146"/>
        <v>3.38</v>
      </c>
      <c r="BC1331" s="2">
        <f>VLOOKUP(Y1331,Spp!B:H,7,FALSE)</f>
        <v>3.5</v>
      </c>
      <c r="BD1331" s="5" t="str">
        <f>VLOOKUP(Y1331,GFQuimbayo!B:C,2,FALSE)</f>
        <v>IN</v>
      </c>
      <c r="BE1331" s="5" t="str">
        <f>VLOOKUP(BD1331,GFQuimbayo!E:F,2,FALSE)</f>
        <v>Invertebrivores</v>
      </c>
      <c r="BF1331" s="2" t="str">
        <f>VLOOKUP(Y1331,Spp!B:L,11,FALSE)</f>
        <v>LC</v>
      </c>
    </row>
    <row r="1332" spans="1:58">
      <c r="A1332" s="2" t="s">
        <v>242</v>
      </c>
      <c r="B1332" s="2" t="s">
        <v>41</v>
      </c>
      <c r="C1332" s="2" t="s">
        <v>509</v>
      </c>
      <c r="D1332" s="2" t="s">
        <v>509</v>
      </c>
      <c r="E1332" s="2" t="s">
        <v>1495</v>
      </c>
      <c r="F1332" s="2" t="s">
        <v>246</v>
      </c>
      <c r="G1332" s="22" t="s">
        <v>1482</v>
      </c>
      <c r="H1332" s="22">
        <v>1</v>
      </c>
      <c r="I1332" s="2">
        <v>1</v>
      </c>
      <c r="K1332" s="2">
        <v>50</v>
      </c>
      <c r="L1332" s="11">
        <v>42586</v>
      </c>
      <c r="M1332" s="2">
        <v>2016</v>
      </c>
      <c r="N1332" s="2" t="s">
        <v>517</v>
      </c>
      <c r="O1332" s="2" t="s">
        <v>136</v>
      </c>
      <c r="P1332" s="11">
        <v>42650</v>
      </c>
      <c r="Q1332" s="9">
        <v>4</v>
      </c>
      <c r="S1332" s="22" t="s">
        <v>516</v>
      </c>
      <c r="T1332" s="4" t="s">
        <v>516</v>
      </c>
      <c r="U1332" s="4" t="s">
        <v>516</v>
      </c>
      <c r="V1332" s="4" t="s">
        <v>516</v>
      </c>
      <c r="W1332" s="2">
        <v>10</v>
      </c>
      <c r="X1332" s="2" t="s">
        <v>456</v>
      </c>
      <c r="Y1332" s="6" t="str">
        <f>VLOOKUP(X1332,Spp!A:B,2,FALSE)</f>
        <v>Stegastes baldwini</v>
      </c>
      <c r="Z1332" s="7">
        <f t="shared" si="140"/>
        <v>1</v>
      </c>
      <c r="AB1332" s="2">
        <v>1</v>
      </c>
      <c r="AU1332" s="2">
        <f>VLOOKUP(Y1332,Spp!B:C,2,FALSE)</f>
        <v>3.49E-2</v>
      </c>
      <c r="AV1332" s="2">
        <f>VLOOKUP(Y1332,Spp!B:D,3,FALSE)</f>
        <v>2.9108999999999998</v>
      </c>
      <c r="AW1332" s="2">
        <f t="shared" si="141"/>
        <v>12.30385653569728</v>
      </c>
      <c r="AX1332" s="2">
        <f t="shared" si="142"/>
        <v>0.2460771307139456</v>
      </c>
      <c r="AY1332" s="2">
        <f t="shared" si="143"/>
        <v>2.4607713071394559</v>
      </c>
      <c r="AZ1332" s="2">
        <f t="shared" si="144"/>
        <v>2.4607713071394558E-3</v>
      </c>
      <c r="BA1332" s="2">
        <f t="shared" si="145"/>
        <v>0.1</v>
      </c>
      <c r="BB1332" s="2">
        <f t="shared" si="146"/>
        <v>0.02</v>
      </c>
      <c r="BC1332" s="2">
        <f>VLOOKUP(Y1332,Spp!B:H,7,FALSE)</f>
        <v>2</v>
      </c>
      <c r="BD1332" s="5" t="str">
        <f>VLOOKUP(Y1332,GFQuimbayo!B:C,2,FALSE)</f>
        <v>HD</v>
      </c>
      <c r="BE1332" s="5" t="str">
        <f>VLOOKUP(BD1332,GFQuimbayo!E:F,2,FALSE)</f>
        <v>Detritivores</v>
      </c>
      <c r="BF1332" s="2" t="str">
        <f>VLOOKUP(Y1332,Spp!B:L,11,FALSE)</f>
        <v>NT</v>
      </c>
    </row>
    <row r="1333" spans="1:58">
      <c r="A1333" s="2" t="s">
        <v>242</v>
      </c>
      <c r="B1333" s="2" t="s">
        <v>41</v>
      </c>
      <c r="C1333" s="2" t="s">
        <v>509</v>
      </c>
      <c r="D1333" s="2" t="s">
        <v>509</v>
      </c>
      <c r="E1333" s="2" t="s">
        <v>1495</v>
      </c>
      <c r="F1333" s="2" t="s">
        <v>246</v>
      </c>
      <c r="G1333" s="22" t="s">
        <v>1482</v>
      </c>
      <c r="H1333" s="22">
        <v>1</v>
      </c>
      <c r="I1333" s="2">
        <v>1</v>
      </c>
      <c r="K1333" s="2">
        <v>50</v>
      </c>
      <c r="L1333" s="11">
        <v>42586</v>
      </c>
      <c r="M1333" s="2">
        <v>2016</v>
      </c>
      <c r="N1333" s="2" t="s">
        <v>517</v>
      </c>
      <c r="O1333" s="2" t="s">
        <v>136</v>
      </c>
      <c r="P1333" s="11">
        <v>42650</v>
      </c>
      <c r="Q1333" s="9">
        <v>4</v>
      </c>
      <c r="S1333" s="22" t="s">
        <v>516</v>
      </c>
      <c r="T1333" s="4" t="s">
        <v>516</v>
      </c>
      <c r="U1333" s="4" t="s">
        <v>516</v>
      </c>
      <c r="V1333" s="4" t="s">
        <v>516</v>
      </c>
      <c r="W1333" s="2">
        <v>10</v>
      </c>
      <c r="X1333" s="2" t="s">
        <v>72</v>
      </c>
      <c r="Y1333" s="6" t="str">
        <f>VLOOKUP(X1333,Spp!A:B,2,FALSE)</f>
        <v>Scarus ghobban</v>
      </c>
      <c r="Z1333" s="7">
        <f t="shared" si="140"/>
        <v>43</v>
      </c>
      <c r="AA1333" s="2">
        <v>18</v>
      </c>
      <c r="AB1333" s="2">
        <v>25</v>
      </c>
      <c r="AU1333" s="2">
        <f>VLOOKUP(Y1333,Spp!B:C,2,FALSE)</f>
        <v>2.3300000000000001E-2</v>
      </c>
      <c r="AV1333" s="2">
        <f>VLOOKUP(Y1333,Spp!B:D,3,FALSE)</f>
        <v>2.919</v>
      </c>
      <c r="AW1333" s="2">
        <f t="shared" si="141"/>
        <v>214.82151958441906</v>
      </c>
      <c r="AX1333" s="2">
        <f t="shared" si="142"/>
        <v>4.2964303916883813</v>
      </c>
      <c r="AY1333" s="2">
        <f t="shared" si="143"/>
        <v>42.964303916883814</v>
      </c>
      <c r="AZ1333" s="2">
        <f t="shared" si="144"/>
        <v>4.2964303916883814E-2</v>
      </c>
      <c r="BA1333" s="2">
        <f t="shared" si="145"/>
        <v>4.3</v>
      </c>
      <c r="BB1333" s="2">
        <f t="shared" si="146"/>
        <v>0.86</v>
      </c>
      <c r="BC1333" s="2">
        <f>VLOOKUP(Y1333,Spp!B:H,7,FALSE)</f>
        <v>2</v>
      </c>
      <c r="BD1333" s="5" t="str">
        <f>VLOOKUP(Y1333,GFQuimbayo!B:C,2,FALSE)</f>
        <v>HM</v>
      </c>
      <c r="BE1333" s="5" t="str">
        <f>VLOOKUP(BD1333,GFQuimbayo!E:F,2,FALSE)</f>
        <v>Macroalgae feeders</v>
      </c>
      <c r="BF1333" s="2" t="str">
        <f>VLOOKUP(Y1333,Spp!B:L,11,FALSE)</f>
        <v>LC</v>
      </c>
    </row>
    <row r="1334" spans="1:58">
      <c r="A1334" s="2" t="s">
        <v>242</v>
      </c>
      <c r="B1334" s="2" t="s">
        <v>41</v>
      </c>
      <c r="C1334" s="2" t="s">
        <v>509</v>
      </c>
      <c r="D1334" s="2" t="s">
        <v>509</v>
      </c>
      <c r="E1334" s="2" t="s">
        <v>1495</v>
      </c>
      <c r="F1334" s="2" t="s">
        <v>246</v>
      </c>
      <c r="G1334" s="22" t="s">
        <v>1482</v>
      </c>
      <c r="H1334" s="22">
        <v>1</v>
      </c>
      <c r="I1334" s="2">
        <v>1</v>
      </c>
      <c r="K1334" s="2">
        <v>50</v>
      </c>
      <c r="L1334" s="11">
        <v>42586</v>
      </c>
      <c r="M1334" s="2">
        <v>2016</v>
      </c>
      <c r="N1334" s="2" t="s">
        <v>517</v>
      </c>
      <c r="O1334" s="2" t="s">
        <v>136</v>
      </c>
      <c r="P1334" s="11">
        <v>42650</v>
      </c>
      <c r="Q1334" s="9">
        <v>4</v>
      </c>
      <c r="S1334" s="22" t="s">
        <v>516</v>
      </c>
      <c r="T1334" s="4" t="s">
        <v>516</v>
      </c>
      <c r="U1334" s="4" t="s">
        <v>516</v>
      </c>
      <c r="V1334" s="4" t="s">
        <v>516</v>
      </c>
      <c r="W1334" s="2">
        <v>10</v>
      </c>
      <c r="X1334" s="2" t="s">
        <v>251</v>
      </c>
      <c r="Y1334" s="6" t="str">
        <f>VLOOKUP(X1334,Spp!A:B,2,FALSE)</f>
        <v>Holacanthus passer</v>
      </c>
      <c r="Z1334" s="7">
        <f t="shared" si="140"/>
        <v>1</v>
      </c>
      <c r="AA1334" s="2">
        <v>1</v>
      </c>
      <c r="AU1334" s="2">
        <f>VLOOKUP(Y1334,Spp!B:C,2,FALSE)</f>
        <v>2.7130000000000001E-2</v>
      </c>
      <c r="AV1334" s="2">
        <f>VLOOKUP(Y1334,Spp!B:D,3,FALSE)</f>
        <v>3.0842299999999998</v>
      </c>
      <c r="AW1334" s="2">
        <f t="shared" si="141"/>
        <v>0.4579186236186355</v>
      </c>
      <c r="AX1334" s="2">
        <f t="shared" si="142"/>
        <v>9.1583724723727101E-3</v>
      </c>
      <c r="AY1334" s="2">
        <f t="shared" si="143"/>
        <v>9.1583724723727097E-2</v>
      </c>
      <c r="AZ1334" s="2">
        <f t="shared" si="144"/>
        <v>9.1583724723727096E-5</v>
      </c>
      <c r="BA1334" s="2">
        <f t="shared" si="145"/>
        <v>0.1</v>
      </c>
      <c r="BB1334" s="2">
        <f t="shared" si="146"/>
        <v>0.02</v>
      </c>
      <c r="BC1334" s="2">
        <f>VLOOKUP(Y1334,Spp!B:H,7,FALSE)</f>
        <v>2.6</v>
      </c>
      <c r="BD1334" s="5" t="str">
        <f>VLOOKUP(Y1334,GFQuimbayo!B:C,2,FALSE)</f>
        <v>IN</v>
      </c>
      <c r="BE1334" s="5" t="str">
        <f>VLOOKUP(BD1334,GFQuimbayo!E:F,2,FALSE)</f>
        <v>Invertebrivores</v>
      </c>
      <c r="BF1334" s="2" t="str">
        <f>VLOOKUP(Y1334,Spp!B:L,11,FALSE)</f>
        <v>LC</v>
      </c>
    </row>
    <row r="1335" spans="1:58">
      <c r="A1335" s="2" t="s">
        <v>242</v>
      </c>
      <c r="B1335" s="2" t="s">
        <v>41</v>
      </c>
      <c r="C1335" s="2" t="s">
        <v>509</v>
      </c>
      <c r="D1335" s="2" t="s">
        <v>509</v>
      </c>
      <c r="E1335" s="2" t="s">
        <v>1495</v>
      </c>
      <c r="F1335" s="2" t="s">
        <v>246</v>
      </c>
      <c r="G1335" s="22" t="s">
        <v>1482</v>
      </c>
      <c r="H1335" s="22">
        <v>1</v>
      </c>
      <c r="I1335" s="2">
        <v>1</v>
      </c>
      <c r="K1335" s="2">
        <v>50</v>
      </c>
      <c r="L1335" s="11">
        <v>42586</v>
      </c>
      <c r="M1335" s="2">
        <v>2016</v>
      </c>
      <c r="N1335" s="2" t="s">
        <v>517</v>
      </c>
      <c r="O1335" s="2" t="s">
        <v>136</v>
      </c>
      <c r="P1335" s="11">
        <v>42650</v>
      </c>
      <c r="Q1335" s="9">
        <v>4</v>
      </c>
      <c r="S1335" s="22" t="s">
        <v>516</v>
      </c>
      <c r="T1335" s="4" t="s">
        <v>516</v>
      </c>
      <c r="U1335" s="4" t="s">
        <v>516</v>
      </c>
      <c r="V1335" s="4" t="s">
        <v>516</v>
      </c>
      <c r="W1335" s="2">
        <v>10</v>
      </c>
      <c r="X1335" s="2" t="s">
        <v>465</v>
      </c>
      <c r="Y1335" s="6" t="str">
        <f>VLOOKUP(X1335,Spp!A:B,2,FALSE)</f>
        <v>Thalassoma grammaticum</v>
      </c>
      <c r="Z1335" s="7">
        <f t="shared" si="140"/>
        <v>1</v>
      </c>
      <c r="AB1335" s="2">
        <v>1</v>
      </c>
      <c r="AU1335" s="2">
        <f>VLOOKUP(Y1335,Spp!B:C,2,FALSE)</f>
        <v>1.5900000000000001E-2</v>
      </c>
      <c r="AV1335" s="2">
        <f>VLOOKUP(Y1335,Spp!B:D,3,FALSE)</f>
        <v>2.9718</v>
      </c>
      <c r="AW1335" s="2">
        <f t="shared" si="141"/>
        <v>6.3372988368370082</v>
      </c>
      <c r="AX1335" s="2">
        <f t="shared" si="142"/>
        <v>0.12674597673674015</v>
      </c>
      <c r="AY1335" s="2">
        <f t="shared" si="143"/>
        <v>1.2674597673674015</v>
      </c>
      <c r="AZ1335" s="2">
        <f t="shared" si="144"/>
        <v>1.2674597673674015E-3</v>
      </c>
      <c r="BA1335" s="2">
        <f t="shared" si="145"/>
        <v>0.1</v>
      </c>
      <c r="BB1335" s="2">
        <f t="shared" si="146"/>
        <v>0.02</v>
      </c>
      <c r="BC1335" s="2">
        <f>VLOOKUP(Y1335,Spp!B:H,7,FALSE)</f>
        <v>3.5</v>
      </c>
      <c r="BD1335" s="5" t="str">
        <f>VLOOKUP(Y1335,GFQuimbayo!B:C,2,FALSE)</f>
        <v>IN</v>
      </c>
      <c r="BE1335" s="5" t="str">
        <f>VLOOKUP(BD1335,GFQuimbayo!E:F,2,FALSE)</f>
        <v>Invertebrivores</v>
      </c>
      <c r="BF1335" s="2" t="str">
        <f>VLOOKUP(Y1335,Spp!B:L,11,FALSE)</f>
        <v>LC</v>
      </c>
    </row>
    <row r="1336" spans="1:58">
      <c r="A1336" s="2" t="s">
        <v>242</v>
      </c>
      <c r="B1336" s="2" t="s">
        <v>41</v>
      </c>
      <c r="C1336" s="2" t="s">
        <v>509</v>
      </c>
      <c r="D1336" s="2" t="s">
        <v>509</v>
      </c>
      <c r="E1336" s="2" t="s">
        <v>1495</v>
      </c>
      <c r="F1336" s="2" t="s">
        <v>246</v>
      </c>
      <c r="G1336" s="22" t="s">
        <v>1482</v>
      </c>
      <c r="H1336" s="22">
        <v>1</v>
      </c>
      <c r="I1336" s="2">
        <v>1</v>
      </c>
      <c r="K1336" s="2">
        <v>50</v>
      </c>
      <c r="L1336" s="11">
        <v>42586</v>
      </c>
      <c r="M1336" s="2">
        <v>2016</v>
      </c>
      <c r="N1336" s="2" t="s">
        <v>517</v>
      </c>
      <c r="O1336" s="2" t="s">
        <v>136</v>
      </c>
      <c r="P1336" s="11">
        <v>42650</v>
      </c>
      <c r="Q1336" s="9">
        <v>4</v>
      </c>
      <c r="S1336" s="22" t="s">
        <v>516</v>
      </c>
      <c r="T1336" s="4" t="s">
        <v>516</v>
      </c>
      <c r="U1336" s="4" t="s">
        <v>516</v>
      </c>
      <c r="V1336" s="4" t="s">
        <v>516</v>
      </c>
      <c r="W1336" s="2">
        <v>10</v>
      </c>
      <c r="X1336" s="2" t="s">
        <v>57</v>
      </c>
      <c r="Y1336" s="6" t="str">
        <f>VLOOKUP(X1336,Spp!A:B,2,FALSE)</f>
        <v>Serranus psittacinus</v>
      </c>
      <c r="Z1336" s="7">
        <f t="shared" si="140"/>
        <v>3</v>
      </c>
      <c r="AA1336" s="2">
        <v>1</v>
      </c>
      <c r="AB1336" s="2">
        <v>2</v>
      </c>
      <c r="AU1336" s="2">
        <f>VLOOKUP(Y1336,Spp!B:C,2,FALSE)</f>
        <v>1.9300000000000001E-2</v>
      </c>
      <c r="AV1336" s="2">
        <f>VLOOKUP(Y1336,Spp!B:D,3,FALSE)</f>
        <v>2.8511000000000002</v>
      </c>
      <c r="AW1336" s="2">
        <f t="shared" si="141"/>
        <v>12.326633732719262</v>
      </c>
      <c r="AX1336" s="2">
        <f t="shared" si="142"/>
        <v>0.24653267465438525</v>
      </c>
      <c r="AY1336" s="2">
        <f t="shared" si="143"/>
        <v>2.4653267465438526</v>
      </c>
      <c r="AZ1336" s="2">
        <f t="shared" si="144"/>
        <v>2.4653267465438527E-3</v>
      </c>
      <c r="BA1336" s="2">
        <f t="shared" si="145"/>
        <v>0.3</v>
      </c>
      <c r="BB1336" s="2">
        <f t="shared" si="146"/>
        <v>0.06</v>
      </c>
      <c r="BC1336" s="2">
        <f>VLOOKUP(Y1336,Spp!B:H,7,FALSE)</f>
        <v>3.6</v>
      </c>
      <c r="BD1336" s="5" t="str">
        <f>VLOOKUP(Y1336,GFQuimbayo!B:C,2,FALSE)</f>
        <v>PS</v>
      </c>
      <c r="BE1336" s="5" t="str">
        <f>VLOOKUP(BD1336,GFQuimbayo!E:F,2,FALSE)</f>
        <v>Piscivores</v>
      </c>
      <c r="BF1336" s="2" t="str">
        <f>VLOOKUP(Y1336,Spp!B:L,11,FALSE)</f>
        <v>LC</v>
      </c>
    </row>
    <row r="1337" spans="1:58">
      <c r="A1337" s="2" t="s">
        <v>242</v>
      </c>
      <c r="B1337" s="2" t="s">
        <v>41</v>
      </c>
      <c r="C1337" s="2" t="s">
        <v>509</v>
      </c>
      <c r="D1337" s="2" t="s">
        <v>509</v>
      </c>
      <c r="E1337" s="2" t="s">
        <v>1495</v>
      </c>
      <c r="F1337" s="2" t="s">
        <v>246</v>
      </c>
      <c r="G1337" s="22" t="s">
        <v>1482</v>
      </c>
      <c r="H1337" s="22">
        <v>1</v>
      </c>
      <c r="I1337" s="2">
        <v>1</v>
      </c>
      <c r="K1337" s="2">
        <v>50</v>
      </c>
      <c r="L1337" s="11">
        <v>42586</v>
      </c>
      <c r="M1337" s="2">
        <v>2016</v>
      </c>
      <c r="N1337" s="2" t="s">
        <v>517</v>
      </c>
      <c r="O1337" s="2" t="s">
        <v>136</v>
      </c>
      <c r="P1337" s="11">
        <v>42650</v>
      </c>
      <c r="Q1337" s="9">
        <v>4</v>
      </c>
      <c r="S1337" s="22" t="s">
        <v>516</v>
      </c>
      <c r="T1337" s="4" t="s">
        <v>516</v>
      </c>
      <c r="U1337" s="4" t="s">
        <v>516</v>
      </c>
      <c r="V1337" s="4" t="s">
        <v>516</v>
      </c>
      <c r="W1337" s="2">
        <v>10</v>
      </c>
      <c r="X1337" s="2" t="s">
        <v>87</v>
      </c>
      <c r="Y1337" s="6" t="str">
        <f>VLOOKUP(X1337,Spp!A:B,2,FALSE)</f>
        <v>Stegastes acapulcoensis</v>
      </c>
      <c r="Z1337" s="7">
        <f t="shared" si="140"/>
        <v>1</v>
      </c>
      <c r="AA1337" s="2">
        <v>1</v>
      </c>
      <c r="AU1337" s="2">
        <f>VLOOKUP(Y1337,Spp!B:C,2,FALSE)</f>
        <v>3.49E-2</v>
      </c>
      <c r="AV1337" s="2">
        <f>VLOOKUP(Y1337,Spp!B:D,3,FALSE)</f>
        <v>2.9108999999999998</v>
      </c>
      <c r="AW1337" s="2">
        <f t="shared" si="141"/>
        <v>0.50256124877797914</v>
      </c>
      <c r="AX1337" s="2">
        <f t="shared" si="142"/>
        <v>1.0051224975559582E-2</v>
      </c>
      <c r="AY1337" s="2">
        <f t="shared" si="143"/>
        <v>0.10051224975559582</v>
      </c>
      <c r="AZ1337" s="2">
        <f t="shared" si="144"/>
        <v>1.0051224975559582E-4</v>
      </c>
      <c r="BA1337" s="2">
        <f t="shared" si="145"/>
        <v>0.1</v>
      </c>
      <c r="BB1337" s="2">
        <f t="shared" si="146"/>
        <v>0.02</v>
      </c>
      <c r="BC1337" s="2">
        <f>VLOOKUP(Y1337,Spp!B:H,7,FALSE)</f>
        <v>2</v>
      </c>
      <c r="BD1337" s="5" t="str">
        <f>VLOOKUP(Y1337,GFQuimbayo!B:C,2,FALSE)</f>
        <v>HD</v>
      </c>
      <c r="BE1337" s="5" t="str">
        <f>VLOOKUP(BD1337,GFQuimbayo!E:F,2,FALSE)</f>
        <v>Detritivores</v>
      </c>
      <c r="BF1337" s="2" t="str">
        <f>VLOOKUP(Y1337,Spp!B:L,11,FALSE)</f>
        <v>LC</v>
      </c>
    </row>
    <row r="1338" spans="1:58">
      <c r="A1338" s="2" t="s">
        <v>242</v>
      </c>
      <c r="B1338" s="2" t="s">
        <v>41</v>
      </c>
      <c r="C1338" s="2" t="s">
        <v>509</v>
      </c>
      <c r="D1338" s="2" t="s">
        <v>509</v>
      </c>
      <c r="E1338" s="2" t="s">
        <v>1495</v>
      </c>
      <c r="F1338" s="2" t="s">
        <v>246</v>
      </c>
      <c r="G1338" s="22" t="s">
        <v>1482</v>
      </c>
      <c r="H1338" s="22">
        <v>1</v>
      </c>
      <c r="I1338" s="2">
        <v>1</v>
      </c>
      <c r="K1338" s="2">
        <v>50</v>
      </c>
      <c r="L1338" s="11">
        <v>42586</v>
      </c>
      <c r="M1338" s="2">
        <v>2016</v>
      </c>
      <c r="N1338" s="2" t="s">
        <v>517</v>
      </c>
      <c r="O1338" s="2" t="s">
        <v>136</v>
      </c>
      <c r="P1338" s="11">
        <v>42650</v>
      </c>
      <c r="Q1338" s="9">
        <v>4</v>
      </c>
      <c r="S1338" s="22" t="s">
        <v>516</v>
      </c>
      <c r="T1338" s="4" t="s">
        <v>516</v>
      </c>
      <c r="U1338" s="4" t="s">
        <v>516</v>
      </c>
      <c r="V1338" s="4" t="s">
        <v>516</v>
      </c>
      <c r="W1338" s="2">
        <v>10</v>
      </c>
      <c r="X1338" s="2" t="s">
        <v>80</v>
      </c>
      <c r="Y1338" s="6" t="str">
        <f>VLOOKUP(X1338,Spp!A:B,2,FALSE)</f>
        <v>Sufflamen verres</v>
      </c>
      <c r="Z1338" s="7">
        <f t="shared" si="140"/>
        <v>3</v>
      </c>
      <c r="AA1338" s="2">
        <v>1</v>
      </c>
      <c r="AB1338" s="2">
        <v>2</v>
      </c>
      <c r="AU1338" s="2">
        <f>VLOOKUP(Y1338,Spp!B:C,2,FALSE)</f>
        <v>2.4899999999999999E-2</v>
      </c>
      <c r="AV1338" s="2">
        <f>VLOOKUP(Y1338,Spp!B:D,3,FALSE)</f>
        <v>3.0129999999999999</v>
      </c>
      <c r="AW1338" s="2">
        <f t="shared" si="141"/>
        <v>21.960684465368676</v>
      </c>
      <c r="AX1338" s="2">
        <f t="shared" si="142"/>
        <v>0.43921368930737353</v>
      </c>
      <c r="AY1338" s="2">
        <f t="shared" si="143"/>
        <v>4.3921368930737357</v>
      </c>
      <c r="AZ1338" s="2">
        <f t="shared" si="144"/>
        <v>4.3921368930737361E-3</v>
      </c>
      <c r="BA1338" s="2">
        <f t="shared" si="145"/>
        <v>0.3</v>
      </c>
      <c r="BB1338" s="2">
        <f t="shared" si="146"/>
        <v>0.06</v>
      </c>
      <c r="BC1338" s="2">
        <f>VLOOKUP(Y1338,Spp!B:H,7,FALSE)</f>
        <v>3.3</v>
      </c>
      <c r="BD1338" s="5" t="str">
        <f>VLOOKUP(Y1338,GFQuimbayo!B:C,2,FALSE)</f>
        <v>IN</v>
      </c>
      <c r="BE1338" s="5" t="str">
        <f>VLOOKUP(BD1338,GFQuimbayo!E:F,2,FALSE)</f>
        <v>Invertebrivores</v>
      </c>
      <c r="BF1338" s="2" t="str">
        <f>VLOOKUP(Y1338,Spp!B:L,11,FALSE)</f>
        <v>LC</v>
      </c>
    </row>
    <row r="1339" spans="1:58">
      <c r="A1339" s="2" t="s">
        <v>242</v>
      </c>
      <c r="B1339" s="2" t="s">
        <v>41</v>
      </c>
      <c r="C1339" s="2" t="s">
        <v>509</v>
      </c>
      <c r="D1339" s="2" t="s">
        <v>509</v>
      </c>
      <c r="E1339" s="2" t="s">
        <v>1495</v>
      </c>
      <c r="F1339" s="2" t="s">
        <v>246</v>
      </c>
      <c r="G1339" s="22" t="s">
        <v>1482</v>
      </c>
      <c r="H1339" s="22">
        <v>1</v>
      </c>
      <c r="I1339" s="2">
        <v>1</v>
      </c>
      <c r="K1339" s="2">
        <v>50</v>
      </c>
      <c r="L1339" s="11">
        <v>42586</v>
      </c>
      <c r="M1339" s="2">
        <v>2016</v>
      </c>
      <c r="N1339" s="2" t="s">
        <v>517</v>
      </c>
      <c r="O1339" s="2" t="s">
        <v>136</v>
      </c>
      <c r="P1339" s="11">
        <v>42650</v>
      </c>
      <c r="Q1339" s="9">
        <v>4</v>
      </c>
      <c r="S1339" s="22" t="s">
        <v>516</v>
      </c>
      <c r="T1339" s="4" t="s">
        <v>516</v>
      </c>
      <c r="U1339" s="4" t="s">
        <v>516</v>
      </c>
      <c r="V1339" s="4" t="s">
        <v>516</v>
      </c>
      <c r="W1339" s="2">
        <v>10</v>
      </c>
      <c r="X1339" s="2" t="s">
        <v>64</v>
      </c>
      <c r="Y1339" s="6" t="str">
        <f>VLOOKUP(X1339,Spp!A:B,2,FALSE)</f>
        <v>Johnrandallia nigrirostris</v>
      </c>
      <c r="Z1339" s="7">
        <f t="shared" si="140"/>
        <v>1</v>
      </c>
      <c r="AA1339" s="2">
        <v>1</v>
      </c>
      <c r="AU1339" s="2">
        <f>VLOOKUP(Y1339,Spp!B:C,2,FALSE)</f>
        <v>2.5600000000000001E-2</v>
      </c>
      <c r="AV1339" s="2">
        <f>VLOOKUP(Y1339,Spp!B:D,3,FALSE)</f>
        <v>3.0005999999999999</v>
      </c>
      <c r="AW1339" s="2">
        <f t="shared" si="141"/>
        <v>0.40021997023711614</v>
      </c>
      <c r="AX1339" s="2">
        <f t="shared" si="142"/>
        <v>8.0043994047423236E-3</v>
      </c>
      <c r="AY1339" s="2">
        <f t="shared" si="143"/>
        <v>8.0043994047423239E-2</v>
      </c>
      <c r="AZ1339" s="2">
        <f t="shared" si="144"/>
        <v>8.0043994047423238E-5</v>
      </c>
      <c r="BA1339" s="2">
        <f t="shared" si="145"/>
        <v>0.1</v>
      </c>
      <c r="BB1339" s="2">
        <f t="shared" si="146"/>
        <v>0.02</v>
      </c>
      <c r="BC1339" s="2">
        <f>VLOOKUP(Y1339,Spp!B:H,7,FALSE)</f>
        <v>3</v>
      </c>
      <c r="BD1339" s="5" t="str">
        <f>VLOOKUP(Y1339,GFQuimbayo!B:C,2,FALSE)</f>
        <v>IN</v>
      </c>
      <c r="BE1339" s="5" t="str">
        <f>VLOOKUP(BD1339,GFQuimbayo!E:F,2,FALSE)</f>
        <v>Invertebrivores</v>
      </c>
      <c r="BF1339" s="2" t="str">
        <f>VLOOKUP(Y1339,Spp!B:L,11,FALSE)</f>
        <v>LC</v>
      </c>
    </row>
    <row r="1340" spans="1:58">
      <c r="A1340" s="2" t="s">
        <v>242</v>
      </c>
      <c r="B1340" s="2" t="s">
        <v>41</v>
      </c>
      <c r="C1340" s="2" t="s">
        <v>509</v>
      </c>
      <c r="D1340" s="2" t="s">
        <v>509</v>
      </c>
      <c r="E1340" s="2" t="s">
        <v>1495</v>
      </c>
      <c r="F1340" s="2" t="s">
        <v>246</v>
      </c>
      <c r="G1340" s="22" t="s">
        <v>1482</v>
      </c>
      <c r="H1340" s="22">
        <v>1</v>
      </c>
      <c r="I1340" s="2">
        <v>1</v>
      </c>
      <c r="K1340" s="2">
        <v>50</v>
      </c>
      <c r="L1340" s="11">
        <v>42586</v>
      </c>
      <c r="M1340" s="2">
        <v>2016</v>
      </c>
      <c r="N1340" s="2" t="s">
        <v>517</v>
      </c>
      <c r="O1340" s="2" t="s">
        <v>136</v>
      </c>
      <c r="P1340" s="11">
        <v>42650</v>
      </c>
      <c r="Q1340" s="9">
        <v>4</v>
      </c>
      <c r="S1340" s="22" t="s">
        <v>516</v>
      </c>
      <c r="T1340" s="4" t="s">
        <v>516</v>
      </c>
      <c r="U1340" s="4" t="s">
        <v>516</v>
      </c>
      <c r="V1340" s="4" t="s">
        <v>516</v>
      </c>
      <c r="W1340" s="2">
        <v>10</v>
      </c>
      <c r="X1340" s="2" t="s">
        <v>45</v>
      </c>
      <c r="Y1340" s="6" t="str">
        <f>VLOOKUP(X1340,Spp!A:B,2,FALSE)</f>
        <v>Canthigaster punctatissima</v>
      </c>
      <c r="Z1340" s="7">
        <f t="shared" si="140"/>
        <v>4</v>
      </c>
      <c r="AA1340" s="2">
        <v>4</v>
      </c>
      <c r="AU1340" s="2">
        <f>VLOOKUP(Y1340,Spp!B:C,2,FALSE)</f>
        <v>1.9699999999999999E-2</v>
      </c>
      <c r="AV1340" s="2">
        <f>VLOOKUP(Y1340,Spp!B:D,3,FALSE)</f>
        <v>2.9174000000000002</v>
      </c>
      <c r="AW1340" s="2">
        <f t="shared" si="141"/>
        <v>1.1415012694213549</v>
      </c>
      <c r="AX1340" s="2">
        <f t="shared" si="142"/>
        <v>2.2830025388427096E-2</v>
      </c>
      <c r="AY1340" s="2">
        <f t="shared" si="143"/>
        <v>0.22830025388427097</v>
      </c>
      <c r="AZ1340" s="2">
        <f t="shared" si="144"/>
        <v>2.2830025388427097E-4</v>
      </c>
      <c r="BA1340" s="2">
        <f t="shared" si="145"/>
        <v>0.4</v>
      </c>
      <c r="BB1340" s="2">
        <f t="shared" si="146"/>
        <v>0.08</v>
      </c>
      <c r="BC1340" s="2">
        <f>VLOOKUP(Y1340,Spp!B:H,7,FALSE)</f>
        <v>3</v>
      </c>
      <c r="BD1340" s="5" t="str">
        <f>VLOOKUP(Y1340,GFQuimbayo!B:C,2,FALSE)</f>
        <v>IN</v>
      </c>
      <c r="BE1340" s="5" t="str">
        <f>VLOOKUP(BD1340,GFQuimbayo!E:F,2,FALSE)</f>
        <v>Invertebrivores</v>
      </c>
      <c r="BF1340" s="2" t="str">
        <f>VLOOKUP(Y1340,Spp!B:L,11,FALSE)</f>
        <v>LC</v>
      </c>
    </row>
    <row r="1341" spans="1:58">
      <c r="A1341" s="2" t="s">
        <v>242</v>
      </c>
      <c r="B1341" s="2" t="s">
        <v>41</v>
      </c>
      <c r="C1341" s="2" t="s">
        <v>509</v>
      </c>
      <c r="D1341" s="2" t="s">
        <v>509</v>
      </c>
      <c r="E1341" s="2" t="s">
        <v>1495</v>
      </c>
      <c r="F1341" s="2" t="s">
        <v>246</v>
      </c>
      <c r="G1341" s="22" t="s">
        <v>1482</v>
      </c>
      <c r="H1341" s="22">
        <v>1</v>
      </c>
      <c r="I1341" s="2">
        <v>1</v>
      </c>
      <c r="K1341" s="2">
        <v>50</v>
      </c>
      <c r="L1341" s="11">
        <v>42586</v>
      </c>
      <c r="M1341" s="2">
        <v>2016</v>
      </c>
      <c r="N1341" s="2" t="s">
        <v>517</v>
      </c>
      <c r="O1341" s="2" t="s">
        <v>136</v>
      </c>
      <c r="P1341" s="11">
        <v>42650</v>
      </c>
      <c r="Q1341" s="9">
        <v>4</v>
      </c>
      <c r="S1341" s="22" t="s">
        <v>516</v>
      </c>
      <c r="T1341" s="4" t="s">
        <v>516</v>
      </c>
      <c r="U1341" s="4" t="s">
        <v>516</v>
      </c>
      <c r="V1341" s="4" t="s">
        <v>516</v>
      </c>
      <c r="W1341" s="2">
        <v>10</v>
      </c>
      <c r="X1341" s="2" t="s">
        <v>127</v>
      </c>
      <c r="Y1341" s="6" t="str">
        <f>VLOOKUP(X1341,Spp!A:B,2,FALSE)</f>
        <v>Echidna nebulosa</v>
      </c>
      <c r="Z1341" s="7">
        <f t="shared" si="140"/>
        <v>1</v>
      </c>
      <c r="AE1341" s="2">
        <v>1</v>
      </c>
      <c r="AU1341" s="2">
        <f>VLOOKUP(Y1341,Spp!B:C,2,FALSE)</f>
        <v>1.1999999999999999E-3</v>
      </c>
      <c r="AV1341" s="2">
        <f>VLOOKUP(Y1341,Spp!B:D,3,FALSE)</f>
        <v>3</v>
      </c>
      <c r="AW1341" s="2">
        <f t="shared" si="141"/>
        <v>18.75</v>
      </c>
      <c r="AX1341" s="2">
        <f t="shared" si="142"/>
        <v>0.375</v>
      </c>
      <c r="AY1341" s="2">
        <f t="shared" si="143"/>
        <v>3.75</v>
      </c>
      <c r="AZ1341" s="2">
        <f t="shared" si="144"/>
        <v>3.7499999999999999E-3</v>
      </c>
      <c r="BA1341" s="2">
        <f t="shared" si="145"/>
        <v>0.1</v>
      </c>
      <c r="BB1341" s="2">
        <f t="shared" si="146"/>
        <v>0.02</v>
      </c>
      <c r="BC1341" s="2">
        <f>VLOOKUP(Y1341,Spp!B:H,7,FALSE)</f>
        <v>4</v>
      </c>
      <c r="BD1341" s="5" t="str">
        <f>VLOOKUP(Y1341,GFQuimbayo!B:C,2,FALSE)</f>
        <v>PS</v>
      </c>
      <c r="BE1341" s="5" t="str">
        <f>VLOOKUP(BD1341,GFQuimbayo!E:F,2,FALSE)</f>
        <v>Piscivores</v>
      </c>
      <c r="BF1341" s="2" t="str">
        <f>VLOOKUP(Y1341,Spp!B:L,11,FALSE)</f>
        <v>NE</v>
      </c>
    </row>
    <row r="1342" spans="1:58">
      <c r="A1342" s="2" t="s">
        <v>242</v>
      </c>
      <c r="B1342" s="2" t="s">
        <v>41</v>
      </c>
      <c r="C1342" s="2" t="s">
        <v>509</v>
      </c>
      <c r="D1342" s="2" t="s">
        <v>509</v>
      </c>
      <c r="E1342" s="2" t="s">
        <v>1495</v>
      </c>
      <c r="F1342" s="2" t="s">
        <v>246</v>
      </c>
      <c r="G1342" s="22" t="s">
        <v>1482</v>
      </c>
      <c r="H1342" s="22">
        <v>2</v>
      </c>
      <c r="I1342" s="2">
        <v>2</v>
      </c>
      <c r="K1342" s="2">
        <v>50</v>
      </c>
      <c r="L1342" s="11">
        <v>42586</v>
      </c>
      <c r="M1342" s="2">
        <v>2016</v>
      </c>
      <c r="N1342" s="2" t="s">
        <v>517</v>
      </c>
      <c r="O1342" s="2" t="s">
        <v>136</v>
      </c>
      <c r="P1342" s="11">
        <v>42650</v>
      </c>
      <c r="Q1342" s="9">
        <v>4</v>
      </c>
      <c r="S1342" s="22" t="s">
        <v>516</v>
      </c>
      <c r="T1342" s="4" t="s">
        <v>516</v>
      </c>
      <c r="U1342" s="4" t="s">
        <v>516</v>
      </c>
      <c r="V1342" s="4" t="s">
        <v>516</v>
      </c>
      <c r="W1342" s="2">
        <v>10</v>
      </c>
      <c r="X1342" s="2" t="s">
        <v>107</v>
      </c>
      <c r="Y1342" s="6" t="str">
        <f>VLOOKUP(X1342,Spp!A:B,2,FALSE)</f>
        <v>Thalassoma lucasanum</v>
      </c>
      <c r="Z1342" s="7">
        <f t="shared" si="140"/>
        <v>60</v>
      </c>
      <c r="AA1342" s="2">
        <v>40</v>
      </c>
      <c r="AB1342" s="2">
        <v>20</v>
      </c>
      <c r="AU1342" s="2">
        <f>VLOOKUP(Y1342,Spp!B:C,2,FALSE)</f>
        <v>1.261E-2</v>
      </c>
      <c r="AV1342" s="2">
        <f>VLOOKUP(Y1342,Spp!B:D,3,FALSE)</f>
        <v>2.8782999999999999</v>
      </c>
      <c r="AW1342" s="2">
        <f t="shared" si="141"/>
        <v>90.309144234970049</v>
      </c>
      <c r="AX1342" s="2">
        <f t="shared" si="142"/>
        <v>1.806182884699401</v>
      </c>
      <c r="AY1342" s="2">
        <f t="shared" si="143"/>
        <v>18.061828846994011</v>
      </c>
      <c r="AZ1342" s="2">
        <f t="shared" si="144"/>
        <v>1.8061828846994012E-2</v>
      </c>
      <c r="BA1342" s="2">
        <f t="shared" si="145"/>
        <v>6</v>
      </c>
      <c r="BB1342" s="2">
        <f t="shared" si="146"/>
        <v>1.2</v>
      </c>
      <c r="BC1342" s="2">
        <f>VLOOKUP(Y1342,Spp!B:H,7,FALSE)</f>
        <v>3.5</v>
      </c>
      <c r="BD1342" s="5" t="str">
        <f>VLOOKUP(Y1342,GFQuimbayo!B:C,2,FALSE)</f>
        <v>IN</v>
      </c>
      <c r="BE1342" s="5" t="str">
        <f>VLOOKUP(BD1342,GFQuimbayo!E:F,2,FALSE)</f>
        <v>Invertebrivores</v>
      </c>
      <c r="BF1342" s="2" t="str">
        <f>VLOOKUP(Y1342,Spp!B:L,11,FALSE)</f>
        <v>LC</v>
      </c>
    </row>
    <row r="1343" spans="1:58">
      <c r="A1343" s="2" t="s">
        <v>242</v>
      </c>
      <c r="B1343" s="2" t="s">
        <v>41</v>
      </c>
      <c r="C1343" s="2" t="s">
        <v>509</v>
      </c>
      <c r="D1343" s="2" t="s">
        <v>509</v>
      </c>
      <c r="E1343" s="2" t="s">
        <v>1495</v>
      </c>
      <c r="F1343" s="2" t="s">
        <v>246</v>
      </c>
      <c r="G1343" s="22" t="s">
        <v>1482</v>
      </c>
      <c r="H1343" s="22">
        <v>2</v>
      </c>
      <c r="I1343" s="2">
        <v>2</v>
      </c>
      <c r="K1343" s="2">
        <v>50</v>
      </c>
      <c r="L1343" s="11">
        <v>42586</v>
      </c>
      <c r="M1343" s="2">
        <v>2016</v>
      </c>
      <c r="N1343" s="2" t="s">
        <v>517</v>
      </c>
      <c r="O1343" s="2" t="s">
        <v>136</v>
      </c>
      <c r="P1343" s="11">
        <v>42650</v>
      </c>
      <c r="Q1343" s="9">
        <v>4</v>
      </c>
      <c r="S1343" s="22" t="s">
        <v>516</v>
      </c>
      <c r="T1343" s="4" t="s">
        <v>516</v>
      </c>
      <c r="U1343" s="4" t="s">
        <v>516</v>
      </c>
      <c r="V1343" s="4" t="s">
        <v>516</v>
      </c>
      <c r="W1343" s="2">
        <v>10</v>
      </c>
      <c r="X1343" s="2" t="s">
        <v>266</v>
      </c>
      <c r="Y1343" s="6" t="str">
        <f>VLOOKUP(X1343,Spp!A:B,2,FALSE)</f>
        <v>Halichoeres dispilus</v>
      </c>
      <c r="Z1343" s="7">
        <f t="shared" si="140"/>
        <v>2</v>
      </c>
      <c r="AB1343" s="2">
        <v>2</v>
      </c>
      <c r="AU1343" s="2">
        <f>VLOOKUP(Y1343,Spp!B:C,2,FALSE)</f>
        <v>1.26E-2</v>
      </c>
      <c r="AV1343" s="2">
        <f>VLOOKUP(Y1343,Spp!B:D,3,FALSE)</f>
        <v>3.0672999999999999</v>
      </c>
      <c r="AW1343" s="2">
        <f t="shared" si="141"/>
        <v>12.175195793543107</v>
      </c>
      <c r="AX1343" s="2">
        <f t="shared" si="142"/>
        <v>0.24350391587086215</v>
      </c>
      <c r="AY1343" s="2">
        <f t="shared" si="143"/>
        <v>2.4350391587086215</v>
      </c>
      <c r="AZ1343" s="2">
        <f t="shared" si="144"/>
        <v>2.4350391587086217E-3</v>
      </c>
      <c r="BA1343" s="2">
        <f t="shared" si="145"/>
        <v>0.2</v>
      </c>
      <c r="BB1343" s="2">
        <f t="shared" si="146"/>
        <v>0.04</v>
      </c>
      <c r="BC1343" s="2">
        <f>VLOOKUP(Y1343,Spp!B:H,7,FALSE)</f>
        <v>3.9</v>
      </c>
      <c r="BD1343" s="5" t="str">
        <f>VLOOKUP(Y1343,GFQuimbayo!B:C,2,FALSE)</f>
        <v>IN</v>
      </c>
      <c r="BE1343" s="5" t="str">
        <f>VLOOKUP(BD1343,GFQuimbayo!E:F,2,FALSE)</f>
        <v>Invertebrivores</v>
      </c>
      <c r="BF1343" s="2" t="str">
        <f>VLOOKUP(Y1343,Spp!B:L,11,FALSE)</f>
        <v>LC</v>
      </c>
    </row>
    <row r="1344" spans="1:58">
      <c r="A1344" s="2" t="s">
        <v>242</v>
      </c>
      <c r="B1344" s="2" t="s">
        <v>41</v>
      </c>
      <c r="C1344" s="2" t="s">
        <v>509</v>
      </c>
      <c r="D1344" s="2" t="s">
        <v>509</v>
      </c>
      <c r="E1344" s="2" t="s">
        <v>1495</v>
      </c>
      <c r="F1344" s="2" t="s">
        <v>246</v>
      </c>
      <c r="G1344" s="22" t="s">
        <v>1482</v>
      </c>
      <c r="H1344" s="22">
        <v>2</v>
      </c>
      <c r="I1344" s="2">
        <v>2</v>
      </c>
      <c r="K1344" s="2">
        <v>50</v>
      </c>
      <c r="L1344" s="11">
        <v>42586</v>
      </c>
      <c r="M1344" s="2">
        <v>2016</v>
      </c>
      <c r="N1344" s="2" t="s">
        <v>517</v>
      </c>
      <c r="O1344" s="2" t="s">
        <v>136</v>
      </c>
      <c r="P1344" s="11">
        <v>42650</v>
      </c>
      <c r="Q1344" s="9">
        <v>4</v>
      </c>
      <c r="S1344" s="22" t="s">
        <v>516</v>
      </c>
      <c r="T1344" s="4" t="s">
        <v>516</v>
      </c>
      <c r="U1344" s="4" t="s">
        <v>516</v>
      </c>
      <c r="V1344" s="4" t="s">
        <v>516</v>
      </c>
      <c r="W1344" s="2">
        <v>10</v>
      </c>
      <c r="X1344" s="2" t="s">
        <v>72</v>
      </c>
      <c r="Y1344" s="6" t="str">
        <f>VLOOKUP(X1344,Spp!A:B,2,FALSE)</f>
        <v>Scarus ghobban</v>
      </c>
      <c r="Z1344" s="7">
        <f t="shared" si="140"/>
        <v>95</v>
      </c>
      <c r="AA1344" s="2">
        <v>50</v>
      </c>
      <c r="AB1344" s="2">
        <v>45</v>
      </c>
      <c r="AU1344" s="2">
        <f>VLOOKUP(Y1344,Spp!B:C,2,FALSE)</f>
        <v>2.3300000000000001E-2</v>
      </c>
      <c r="AV1344" s="2">
        <f>VLOOKUP(Y1344,Spp!B:D,3,FALSE)</f>
        <v>2.919</v>
      </c>
      <c r="AW1344" s="2">
        <f t="shared" si="141"/>
        <v>392.6278928535728</v>
      </c>
      <c r="AX1344" s="2">
        <f t="shared" si="142"/>
        <v>7.8525578570714565</v>
      </c>
      <c r="AY1344" s="2">
        <f t="shared" si="143"/>
        <v>78.525578570714572</v>
      </c>
      <c r="AZ1344" s="2">
        <f t="shared" si="144"/>
        <v>7.8525578570714571E-2</v>
      </c>
      <c r="BA1344" s="2">
        <f t="shared" si="145"/>
        <v>9.5</v>
      </c>
      <c r="BB1344" s="2">
        <f t="shared" si="146"/>
        <v>1.9</v>
      </c>
      <c r="BC1344" s="2">
        <f>VLOOKUP(Y1344,Spp!B:H,7,FALSE)</f>
        <v>2</v>
      </c>
      <c r="BD1344" s="5" t="str">
        <f>VLOOKUP(Y1344,GFQuimbayo!B:C,2,FALSE)</f>
        <v>HM</v>
      </c>
      <c r="BE1344" s="5" t="str">
        <f>VLOOKUP(BD1344,GFQuimbayo!E:F,2,FALSE)</f>
        <v>Macroalgae feeders</v>
      </c>
      <c r="BF1344" s="2" t="str">
        <f>VLOOKUP(Y1344,Spp!B:L,11,FALSE)</f>
        <v>LC</v>
      </c>
    </row>
    <row r="1345" spans="1:58">
      <c r="A1345" s="2" t="s">
        <v>242</v>
      </c>
      <c r="B1345" s="2" t="s">
        <v>41</v>
      </c>
      <c r="C1345" s="2" t="s">
        <v>509</v>
      </c>
      <c r="D1345" s="2" t="s">
        <v>509</v>
      </c>
      <c r="E1345" s="2" t="s">
        <v>1495</v>
      </c>
      <c r="F1345" s="2" t="s">
        <v>246</v>
      </c>
      <c r="G1345" s="22" t="s">
        <v>1482</v>
      </c>
      <c r="H1345" s="22">
        <v>2</v>
      </c>
      <c r="I1345" s="2">
        <v>2</v>
      </c>
      <c r="K1345" s="2">
        <v>50</v>
      </c>
      <c r="L1345" s="11">
        <v>42586</v>
      </c>
      <c r="M1345" s="2">
        <v>2016</v>
      </c>
      <c r="N1345" s="2" t="s">
        <v>517</v>
      </c>
      <c r="O1345" s="2" t="s">
        <v>136</v>
      </c>
      <c r="P1345" s="11">
        <v>42650</v>
      </c>
      <c r="Q1345" s="9">
        <v>4</v>
      </c>
      <c r="S1345" s="22" t="s">
        <v>516</v>
      </c>
      <c r="T1345" s="4" t="s">
        <v>516</v>
      </c>
      <c r="U1345" s="4" t="s">
        <v>516</v>
      </c>
      <c r="V1345" s="4" t="s">
        <v>516</v>
      </c>
      <c r="W1345" s="2">
        <v>10</v>
      </c>
      <c r="X1345" s="2" t="s">
        <v>257</v>
      </c>
      <c r="Y1345" s="6" t="str">
        <f>VLOOKUP(X1345,Spp!A:B,2,FALSE)</f>
        <v>Acanthurus xanthopterus</v>
      </c>
      <c r="Z1345" s="7">
        <f t="shared" si="140"/>
        <v>2</v>
      </c>
      <c r="AA1345" s="2">
        <v>2</v>
      </c>
      <c r="AU1345" s="2">
        <f>VLOOKUP(Y1345,Spp!B:C,2,FALSE)</f>
        <v>2.673E-2</v>
      </c>
      <c r="AV1345" s="2">
        <f>VLOOKUP(Y1345,Spp!B:D,3,FALSE)</f>
        <v>2.9844900000000001</v>
      </c>
      <c r="AW1345" s="2">
        <f t="shared" si="141"/>
        <v>0.82352527151450561</v>
      </c>
      <c r="AX1345" s="2">
        <f t="shared" si="142"/>
        <v>1.6470505430290112E-2</v>
      </c>
      <c r="AY1345" s="2">
        <f t="shared" si="143"/>
        <v>0.16470505430290111</v>
      </c>
      <c r="AZ1345" s="2">
        <f t="shared" si="144"/>
        <v>1.6470505430290111E-4</v>
      </c>
      <c r="BA1345" s="2">
        <f t="shared" si="145"/>
        <v>0.2</v>
      </c>
      <c r="BB1345" s="2">
        <f t="shared" si="146"/>
        <v>0.04</v>
      </c>
      <c r="BC1345" s="2">
        <f>VLOOKUP(Y1345,Spp!B:H,7,FALSE)</f>
        <v>2.9</v>
      </c>
      <c r="BD1345" s="5" t="str">
        <f>VLOOKUP(Y1345,GFQuimbayo!B:C,2,FALSE)</f>
        <v>HD</v>
      </c>
      <c r="BE1345" s="5" t="str">
        <f>VLOOKUP(BD1345,GFQuimbayo!E:F,2,FALSE)</f>
        <v>Detritivores</v>
      </c>
      <c r="BF1345" s="2" t="str">
        <f>VLOOKUP(Y1345,Spp!B:L,11,FALSE)</f>
        <v>LC</v>
      </c>
    </row>
    <row r="1346" spans="1:58">
      <c r="A1346" s="2" t="s">
        <v>242</v>
      </c>
      <c r="B1346" s="2" t="s">
        <v>41</v>
      </c>
      <c r="C1346" s="2" t="s">
        <v>509</v>
      </c>
      <c r="D1346" s="2" t="s">
        <v>509</v>
      </c>
      <c r="E1346" s="2" t="s">
        <v>1495</v>
      </c>
      <c r="F1346" s="2" t="s">
        <v>246</v>
      </c>
      <c r="G1346" s="22" t="s">
        <v>1482</v>
      </c>
      <c r="H1346" s="22">
        <v>2</v>
      </c>
      <c r="I1346" s="2">
        <v>2</v>
      </c>
      <c r="K1346" s="2">
        <v>50</v>
      </c>
      <c r="L1346" s="11">
        <v>42586</v>
      </c>
      <c r="M1346" s="2">
        <v>2016</v>
      </c>
      <c r="N1346" s="2" t="s">
        <v>517</v>
      </c>
      <c r="O1346" s="2" t="s">
        <v>136</v>
      </c>
      <c r="P1346" s="11">
        <v>42650</v>
      </c>
      <c r="Q1346" s="9">
        <v>4</v>
      </c>
      <c r="S1346" s="22" t="s">
        <v>516</v>
      </c>
      <c r="T1346" s="4" t="s">
        <v>516</v>
      </c>
      <c r="U1346" s="4" t="s">
        <v>516</v>
      </c>
      <c r="V1346" s="4" t="s">
        <v>516</v>
      </c>
      <c r="W1346" s="2">
        <v>10</v>
      </c>
      <c r="X1346" s="2" t="s">
        <v>251</v>
      </c>
      <c r="Y1346" s="6" t="str">
        <f>VLOOKUP(X1346,Spp!A:B,2,FALSE)</f>
        <v>Holacanthus passer</v>
      </c>
      <c r="Z1346" s="7">
        <f t="shared" si="140"/>
        <v>1</v>
      </c>
      <c r="AA1346" s="2">
        <v>1</v>
      </c>
      <c r="AU1346" s="2">
        <f>VLOOKUP(Y1346,Spp!B:C,2,FALSE)</f>
        <v>2.7130000000000001E-2</v>
      </c>
      <c r="AV1346" s="2">
        <f>VLOOKUP(Y1346,Spp!B:D,3,FALSE)</f>
        <v>3.0842299999999998</v>
      </c>
      <c r="AW1346" s="2">
        <f t="shared" si="141"/>
        <v>0.4579186236186355</v>
      </c>
      <c r="AX1346" s="2">
        <f t="shared" si="142"/>
        <v>9.1583724723727101E-3</v>
      </c>
      <c r="AY1346" s="2">
        <f t="shared" si="143"/>
        <v>9.1583724723727097E-2</v>
      </c>
      <c r="AZ1346" s="2">
        <f t="shared" si="144"/>
        <v>9.1583724723727096E-5</v>
      </c>
      <c r="BA1346" s="2">
        <f t="shared" si="145"/>
        <v>0.1</v>
      </c>
      <c r="BB1346" s="2">
        <f t="shared" si="146"/>
        <v>0.02</v>
      </c>
      <c r="BC1346" s="2">
        <f>VLOOKUP(Y1346,Spp!B:H,7,FALSE)</f>
        <v>2.6</v>
      </c>
      <c r="BD1346" s="5" t="str">
        <f>VLOOKUP(Y1346,GFQuimbayo!B:C,2,FALSE)</f>
        <v>IN</v>
      </c>
      <c r="BE1346" s="5" t="str">
        <f>VLOOKUP(BD1346,GFQuimbayo!E:F,2,FALSE)</f>
        <v>Invertebrivores</v>
      </c>
      <c r="BF1346" s="2" t="str">
        <f>VLOOKUP(Y1346,Spp!B:L,11,FALSE)</f>
        <v>LC</v>
      </c>
    </row>
    <row r="1347" spans="1:58">
      <c r="A1347" s="2" t="s">
        <v>242</v>
      </c>
      <c r="B1347" s="2" t="s">
        <v>41</v>
      </c>
      <c r="C1347" s="2" t="s">
        <v>509</v>
      </c>
      <c r="D1347" s="2" t="s">
        <v>509</v>
      </c>
      <c r="E1347" s="2" t="s">
        <v>1495</v>
      </c>
      <c r="F1347" s="2" t="s">
        <v>246</v>
      </c>
      <c r="G1347" s="22" t="s">
        <v>1482</v>
      </c>
      <c r="H1347" s="22">
        <v>2</v>
      </c>
      <c r="I1347" s="2">
        <v>2</v>
      </c>
      <c r="K1347" s="2">
        <v>50</v>
      </c>
      <c r="L1347" s="11">
        <v>42586</v>
      </c>
      <c r="M1347" s="2">
        <v>2016</v>
      </c>
      <c r="N1347" s="2" t="s">
        <v>517</v>
      </c>
      <c r="O1347" s="2" t="s">
        <v>136</v>
      </c>
      <c r="P1347" s="11">
        <v>42650</v>
      </c>
      <c r="Q1347" s="9">
        <v>4</v>
      </c>
      <c r="S1347" s="22" t="s">
        <v>516</v>
      </c>
      <c r="T1347" s="4" t="s">
        <v>516</v>
      </c>
      <c r="U1347" s="4" t="s">
        <v>516</v>
      </c>
      <c r="V1347" s="4" t="s">
        <v>516</v>
      </c>
      <c r="W1347" s="2">
        <v>10</v>
      </c>
      <c r="X1347" s="2" t="s">
        <v>57</v>
      </c>
      <c r="Y1347" s="6" t="str">
        <f>VLOOKUP(X1347,Spp!A:B,2,FALSE)</f>
        <v>Serranus psittacinus</v>
      </c>
      <c r="Z1347" s="7">
        <f t="shared" ref="Z1347:Z1410" si="147">SUM(AA1347:AT1347)</f>
        <v>2</v>
      </c>
      <c r="AA1347" s="2">
        <v>2</v>
      </c>
      <c r="AU1347" s="2">
        <f>VLOOKUP(Y1347,Spp!B:C,2,FALSE)</f>
        <v>1.9300000000000001E-2</v>
      </c>
      <c r="AV1347" s="2">
        <f>VLOOKUP(Y1347,Spp!B:D,3,FALSE)</f>
        <v>2.8511000000000002</v>
      </c>
      <c r="AW1347" s="2">
        <f t="shared" si="141"/>
        <v>0.52620390100394643</v>
      </c>
      <c r="AX1347" s="2">
        <f t="shared" si="142"/>
        <v>1.0524078020078929E-2</v>
      </c>
      <c r="AY1347" s="2">
        <f t="shared" si="143"/>
        <v>0.10524078020078929</v>
      </c>
      <c r="AZ1347" s="2">
        <f t="shared" si="144"/>
        <v>1.052407802007893E-4</v>
      </c>
      <c r="BA1347" s="2">
        <f t="shared" si="145"/>
        <v>0.2</v>
      </c>
      <c r="BB1347" s="2">
        <f t="shared" si="146"/>
        <v>0.04</v>
      </c>
      <c r="BC1347" s="2">
        <f>VLOOKUP(Y1347,Spp!B:H,7,FALSE)</f>
        <v>3.6</v>
      </c>
      <c r="BD1347" s="5" t="str">
        <f>VLOOKUP(Y1347,GFQuimbayo!B:C,2,FALSE)</f>
        <v>PS</v>
      </c>
      <c r="BE1347" s="5" t="str">
        <f>VLOOKUP(BD1347,GFQuimbayo!E:F,2,FALSE)</f>
        <v>Piscivores</v>
      </c>
      <c r="BF1347" s="2" t="str">
        <f>VLOOKUP(Y1347,Spp!B:L,11,FALSE)</f>
        <v>LC</v>
      </c>
    </row>
    <row r="1348" spans="1:58">
      <c r="A1348" s="2" t="s">
        <v>242</v>
      </c>
      <c r="B1348" s="2" t="s">
        <v>41</v>
      </c>
      <c r="C1348" s="2" t="s">
        <v>509</v>
      </c>
      <c r="D1348" s="2" t="s">
        <v>509</v>
      </c>
      <c r="E1348" s="2" t="s">
        <v>1495</v>
      </c>
      <c r="F1348" s="2" t="s">
        <v>246</v>
      </c>
      <c r="G1348" s="22" t="s">
        <v>1482</v>
      </c>
      <c r="H1348" s="22">
        <v>2</v>
      </c>
      <c r="I1348" s="2">
        <v>2</v>
      </c>
      <c r="K1348" s="2">
        <v>50</v>
      </c>
      <c r="L1348" s="11">
        <v>42586</v>
      </c>
      <c r="M1348" s="2">
        <v>2016</v>
      </c>
      <c r="N1348" s="2" t="s">
        <v>517</v>
      </c>
      <c r="O1348" s="2" t="s">
        <v>136</v>
      </c>
      <c r="P1348" s="11">
        <v>42650</v>
      </c>
      <c r="Q1348" s="9">
        <v>4</v>
      </c>
      <c r="S1348" s="22" t="s">
        <v>516</v>
      </c>
      <c r="T1348" s="4" t="s">
        <v>516</v>
      </c>
      <c r="U1348" s="4" t="s">
        <v>516</v>
      </c>
      <c r="V1348" s="4" t="s">
        <v>516</v>
      </c>
      <c r="W1348" s="2">
        <v>10</v>
      </c>
      <c r="X1348" s="2" t="s">
        <v>80</v>
      </c>
      <c r="Y1348" s="6" t="str">
        <f>VLOOKUP(X1348,Spp!A:B,2,FALSE)</f>
        <v>Sufflamen verres</v>
      </c>
      <c r="Z1348" s="7">
        <f t="shared" si="147"/>
        <v>1</v>
      </c>
      <c r="AA1348" s="2">
        <v>1</v>
      </c>
      <c r="AU1348" s="2">
        <f>VLOOKUP(Y1348,Spp!B:C,2,FALSE)</f>
        <v>2.4899999999999999E-2</v>
      </c>
      <c r="AV1348" s="2">
        <f>VLOOKUP(Y1348,Spp!B:D,3,FALSE)</f>
        <v>3.0129999999999999</v>
      </c>
      <c r="AW1348" s="2">
        <f t="shared" ref="AW1348:AW1411" si="148">((AU1348*$AA$2^AV1348)*AA1348)+((AU1348*$AB$2^AV1348)*AB1348)+((AU1348*$AC$2^AV1348)*AC1348)+((AU1348*$AD$2^AV1348)*AD1348)+((AU1348*$AE$2^AV1348)*AE1348)+((AU1348*$AF$2^AV1348)*AF1348)+((AU1348*$AG$2^AV1348)*AG1348)+((AU1348*$AH$2^AV1348)*AH1348)+((AU1348*$AI$2^AV1348)*AI1348)+((AU1348*$AJ$2^AV1348)*AJ1348)+((AU1348*$AK$2^AV1348)*AK1348)+((AU1348*$AL$2^AV1348)*AL1348)+((AU1348*$AM$2^AV1348)*AM1348)+((AU1348*$AN$2^AV1348)*AN1348)+((AU1348*$AO$2^AV1348)*AO1348)+((AU1348*$AP$2^AV1348)*AP1348)+((AU1348*$AQ$2^AV1348)*AQ1348)+((AU1348*$AR$2^AV1348)*AR1348)+((AU1348*$AS$2^AV1348)*AS1348)+((AU1348*$AT$2^AV1348)*AT1348)</f>
        <v>0.39372463877592284</v>
      </c>
      <c r="AX1348" s="2">
        <f t="shared" ref="AX1348:AX1411" si="149">AW1348/K1348</f>
        <v>7.874492775518457E-3</v>
      </c>
      <c r="AY1348" s="2">
        <f t="shared" ref="AY1348:AY1411" si="150">AX1348*10</f>
        <v>7.8744927755184574E-2</v>
      </c>
      <c r="AZ1348" s="2">
        <f t="shared" ref="AZ1348:AZ1411" si="151">AY1348/1000</f>
        <v>7.874492775518457E-5</v>
      </c>
      <c r="BA1348" s="2">
        <f t="shared" ref="BA1348:BA1411" si="152">Z1348/W1348</f>
        <v>0.1</v>
      </c>
      <c r="BB1348" s="2">
        <f t="shared" si="146"/>
        <v>0.02</v>
      </c>
      <c r="BC1348" s="2">
        <f>VLOOKUP(Y1348,Spp!B:H,7,FALSE)</f>
        <v>3.3</v>
      </c>
      <c r="BD1348" s="5" t="str">
        <f>VLOOKUP(Y1348,GFQuimbayo!B:C,2,FALSE)</f>
        <v>IN</v>
      </c>
      <c r="BE1348" s="5" t="str">
        <f>VLOOKUP(BD1348,GFQuimbayo!E:F,2,FALSE)</f>
        <v>Invertebrivores</v>
      </c>
      <c r="BF1348" s="2" t="str">
        <f>VLOOKUP(Y1348,Spp!B:L,11,FALSE)</f>
        <v>LC</v>
      </c>
    </row>
    <row r="1349" spans="1:58">
      <c r="A1349" s="2" t="s">
        <v>242</v>
      </c>
      <c r="B1349" s="2" t="s">
        <v>41</v>
      </c>
      <c r="C1349" s="2" t="s">
        <v>509</v>
      </c>
      <c r="D1349" s="2" t="s">
        <v>509</v>
      </c>
      <c r="E1349" s="2" t="s">
        <v>1495</v>
      </c>
      <c r="F1349" s="2" t="s">
        <v>246</v>
      </c>
      <c r="G1349" s="22" t="s">
        <v>1482</v>
      </c>
      <c r="H1349" s="22">
        <v>2</v>
      </c>
      <c r="I1349" s="2">
        <v>2</v>
      </c>
      <c r="K1349" s="2">
        <v>50</v>
      </c>
      <c r="L1349" s="11">
        <v>42586</v>
      </c>
      <c r="M1349" s="2">
        <v>2016</v>
      </c>
      <c r="N1349" s="2" t="s">
        <v>517</v>
      </c>
      <c r="O1349" s="2" t="s">
        <v>136</v>
      </c>
      <c r="P1349" s="11">
        <v>42650</v>
      </c>
      <c r="Q1349" s="9">
        <v>4</v>
      </c>
      <c r="S1349" s="22" t="s">
        <v>516</v>
      </c>
      <c r="T1349" s="4" t="s">
        <v>516</v>
      </c>
      <c r="U1349" s="4" t="s">
        <v>516</v>
      </c>
      <c r="V1349" s="4" t="s">
        <v>516</v>
      </c>
      <c r="W1349" s="2">
        <v>10</v>
      </c>
      <c r="X1349" s="2" t="s">
        <v>45</v>
      </c>
      <c r="Y1349" s="6" t="str">
        <f>VLOOKUP(X1349,Spp!A:B,2,FALSE)</f>
        <v>Canthigaster punctatissima</v>
      </c>
      <c r="Z1349" s="7">
        <f t="shared" si="147"/>
        <v>4</v>
      </c>
      <c r="AA1349" s="2">
        <v>4</v>
      </c>
      <c r="AU1349" s="2">
        <f>VLOOKUP(Y1349,Spp!B:C,2,FALSE)</f>
        <v>1.9699999999999999E-2</v>
      </c>
      <c r="AV1349" s="2">
        <f>VLOOKUP(Y1349,Spp!B:D,3,FALSE)</f>
        <v>2.9174000000000002</v>
      </c>
      <c r="AW1349" s="2">
        <f t="shared" si="148"/>
        <v>1.1415012694213549</v>
      </c>
      <c r="AX1349" s="2">
        <f t="shared" si="149"/>
        <v>2.2830025388427096E-2</v>
      </c>
      <c r="AY1349" s="2">
        <f t="shared" si="150"/>
        <v>0.22830025388427097</v>
      </c>
      <c r="AZ1349" s="2">
        <f t="shared" si="151"/>
        <v>2.2830025388427097E-4</v>
      </c>
      <c r="BA1349" s="2">
        <f t="shared" si="152"/>
        <v>0.4</v>
      </c>
      <c r="BB1349" s="2">
        <f t="shared" si="146"/>
        <v>0.08</v>
      </c>
      <c r="BC1349" s="2">
        <f>VLOOKUP(Y1349,Spp!B:H,7,FALSE)</f>
        <v>3</v>
      </c>
      <c r="BD1349" s="5" t="str">
        <f>VLOOKUP(Y1349,GFQuimbayo!B:C,2,FALSE)</f>
        <v>IN</v>
      </c>
      <c r="BE1349" s="5" t="str">
        <f>VLOOKUP(BD1349,GFQuimbayo!E:F,2,FALSE)</f>
        <v>Invertebrivores</v>
      </c>
      <c r="BF1349" s="2" t="str">
        <f>VLOOKUP(Y1349,Spp!B:L,11,FALSE)</f>
        <v>LC</v>
      </c>
    </row>
    <row r="1350" spans="1:58">
      <c r="A1350" s="2" t="s">
        <v>242</v>
      </c>
      <c r="B1350" s="2" t="s">
        <v>41</v>
      </c>
      <c r="C1350" s="2" t="s">
        <v>509</v>
      </c>
      <c r="D1350" s="2" t="s">
        <v>509</v>
      </c>
      <c r="E1350" s="2" t="s">
        <v>1495</v>
      </c>
      <c r="F1350" s="2" t="s">
        <v>246</v>
      </c>
      <c r="G1350" s="22" t="s">
        <v>1482</v>
      </c>
      <c r="H1350" s="22">
        <v>3</v>
      </c>
      <c r="I1350" s="2">
        <v>3</v>
      </c>
      <c r="K1350" s="2">
        <v>50</v>
      </c>
      <c r="L1350" s="11">
        <v>42586</v>
      </c>
      <c r="M1350" s="2">
        <v>2016</v>
      </c>
      <c r="N1350" s="2" t="s">
        <v>517</v>
      </c>
      <c r="O1350" s="2" t="s">
        <v>136</v>
      </c>
      <c r="P1350" s="11">
        <v>42650</v>
      </c>
      <c r="Q1350" s="9">
        <v>4</v>
      </c>
      <c r="S1350" s="22" t="s">
        <v>516</v>
      </c>
      <c r="T1350" s="4" t="s">
        <v>516</v>
      </c>
      <c r="U1350" s="4" t="s">
        <v>516</v>
      </c>
      <c r="V1350" s="4" t="s">
        <v>516</v>
      </c>
      <c r="W1350" s="2">
        <v>10</v>
      </c>
      <c r="X1350" s="2" t="s">
        <v>57</v>
      </c>
      <c r="Y1350" s="6" t="str">
        <f>VLOOKUP(X1350,Spp!A:B,2,FALSE)</f>
        <v>Serranus psittacinus</v>
      </c>
      <c r="Z1350" s="7">
        <f t="shared" si="147"/>
        <v>3</v>
      </c>
      <c r="AA1350" s="2">
        <v>3</v>
      </c>
      <c r="AU1350" s="2">
        <f>VLOOKUP(Y1350,Spp!B:C,2,FALSE)</f>
        <v>1.9300000000000001E-2</v>
      </c>
      <c r="AV1350" s="2">
        <f>VLOOKUP(Y1350,Spp!B:D,3,FALSE)</f>
        <v>2.8511000000000002</v>
      </c>
      <c r="AW1350" s="2">
        <f t="shared" si="148"/>
        <v>0.7893058515059197</v>
      </c>
      <c r="AX1350" s="2">
        <f t="shared" si="149"/>
        <v>1.5786117030118393E-2</v>
      </c>
      <c r="AY1350" s="2">
        <f t="shared" si="150"/>
        <v>0.15786117030118393</v>
      </c>
      <c r="AZ1350" s="2">
        <f t="shared" si="151"/>
        <v>1.5786117030118393E-4</v>
      </c>
      <c r="BA1350" s="2">
        <f t="shared" si="152"/>
        <v>0.3</v>
      </c>
      <c r="BB1350" s="2">
        <f t="shared" si="146"/>
        <v>0.06</v>
      </c>
      <c r="BC1350" s="2">
        <f>VLOOKUP(Y1350,Spp!B:H,7,FALSE)</f>
        <v>3.6</v>
      </c>
      <c r="BD1350" s="5" t="str">
        <f>VLOOKUP(Y1350,GFQuimbayo!B:C,2,FALSE)</f>
        <v>PS</v>
      </c>
      <c r="BE1350" s="5" t="str">
        <f>VLOOKUP(BD1350,GFQuimbayo!E:F,2,FALSE)</f>
        <v>Piscivores</v>
      </c>
      <c r="BF1350" s="2" t="str">
        <f>VLOOKUP(Y1350,Spp!B:L,11,FALSE)</f>
        <v>LC</v>
      </c>
    </row>
    <row r="1351" spans="1:58">
      <c r="A1351" s="2" t="s">
        <v>242</v>
      </c>
      <c r="B1351" s="2" t="s">
        <v>41</v>
      </c>
      <c r="C1351" s="2" t="s">
        <v>509</v>
      </c>
      <c r="D1351" s="2" t="s">
        <v>509</v>
      </c>
      <c r="E1351" s="2" t="s">
        <v>1495</v>
      </c>
      <c r="F1351" s="2" t="s">
        <v>246</v>
      </c>
      <c r="G1351" s="22" t="s">
        <v>1482</v>
      </c>
      <c r="H1351" s="22">
        <v>3</v>
      </c>
      <c r="I1351" s="2">
        <v>3</v>
      </c>
      <c r="K1351" s="2">
        <v>50</v>
      </c>
      <c r="L1351" s="11">
        <v>42586</v>
      </c>
      <c r="M1351" s="2">
        <v>2016</v>
      </c>
      <c r="N1351" s="2" t="s">
        <v>517</v>
      </c>
      <c r="O1351" s="2" t="s">
        <v>136</v>
      </c>
      <c r="P1351" s="11">
        <v>42650</v>
      </c>
      <c r="Q1351" s="9">
        <v>4</v>
      </c>
      <c r="S1351" s="22" t="s">
        <v>516</v>
      </c>
      <c r="T1351" s="4" t="s">
        <v>516</v>
      </c>
      <c r="U1351" s="4" t="s">
        <v>516</v>
      </c>
      <c r="V1351" s="4" t="s">
        <v>516</v>
      </c>
      <c r="W1351" s="2">
        <v>10</v>
      </c>
      <c r="X1351" s="2" t="s">
        <v>72</v>
      </c>
      <c r="Y1351" s="6" t="str">
        <f>VLOOKUP(X1351,Spp!A:B,2,FALSE)</f>
        <v>Scarus ghobban</v>
      </c>
      <c r="Z1351" s="7">
        <f t="shared" si="147"/>
        <v>52</v>
      </c>
      <c r="AA1351" s="2">
        <v>30</v>
      </c>
      <c r="AB1351" s="2">
        <v>22</v>
      </c>
      <c r="AU1351" s="2">
        <f>VLOOKUP(Y1351,Spp!B:C,2,FALSE)</f>
        <v>2.3300000000000001E-2</v>
      </c>
      <c r="AV1351" s="2">
        <f>VLOOKUP(Y1351,Spp!B:D,3,FALSE)</f>
        <v>2.919</v>
      </c>
      <c r="AW1351" s="2">
        <f t="shared" si="148"/>
        <v>193.82930494104542</v>
      </c>
      <c r="AX1351" s="2">
        <f t="shared" si="149"/>
        <v>3.8765860988209084</v>
      </c>
      <c r="AY1351" s="2">
        <f t="shared" si="150"/>
        <v>38.765860988209084</v>
      </c>
      <c r="AZ1351" s="2">
        <f t="shared" si="151"/>
        <v>3.8765860988209083E-2</v>
      </c>
      <c r="BA1351" s="2">
        <f t="shared" si="152"/>
        <v>5.2</v>
      </c>
      <c r="BB1351" s="2">
        <f t="shared" si="146"/>
        <v>1.04</v>
      </c>
      <c r="BC1351" s="2">
        <f>VLOOKUP(Y1351,Spp!B:H,7,FALSE)</f>
        <v>2</v>
      </c>
      <c r="BD1351" s="5" t="str">
        <f>VLOOKUP(Y1351,GFQuimbayo!B:C,2,FALSE)</f>
        <v>HM</v>
      </c>
      <c r="BE1351" s="5" t="str">
        <f>VLOOKUP(BD1351,GFQuimbayo!E:F,2,FALSE)</f>
        <v>Macroalgae feeders</v>
      </c>
      <c r="BF1351" s="2" t="str">
        <f>VLOOKUP(Y1351,Spp!B:L,11,FALSE)</f>
        <v>LC</v>
      </c>
    </row>
    <row r="1352" spans="1:58">
      <c r="A1352" s="2" t="s">
        <v>242</v>
      </c>
      <c r="B1352" s="2" t="s">
        <v>41</v>
      </c>
      <c r="C1352" s="2" t="s">
        <v>509</v>
      </c>
      <c r="D1352" s="2" t="s">
        <v>509</v>
      </c>
      <c r="E1352" s="2" t="s">
        <v>1495</v>
      </c>
      <c r="F1352" s="2" t="s">
        <v>246</v>
      </c>
      <c r="G1352" s="22" t="s">
        <v>1482</v>
      </c>
      <c r="H1352" s="22">
        <v>3</v>
      </c>
      <c r="I1352" s="2">
        <v>3</v>
      </c>
      <c r="K1352" s="2">
        <v>50</v>
      </c>
      <c r="L1352" s="11">
        <v>42586</v>
      </c>
      <c r="M1352" s="2">
        <v>2016</v>
      </c>
      <c r="N1352" s="2" t="s">
        <v>517</v>
      </c>
      <c r="O1352" s="2" t="s">
        <v>136</v>
      </c>
      <c r="P1352" s="11">
        <v>42650</v>
      </c>
      <c r="Q1352" s="9">
        <v>4</v>
      </c>
      <c r="S1352" s="22" t="s">
        <v>516</v>
      </c>
      <c r="T1352" s="4" t="s">
        <v>516</v>
      </c>
      <c r="U1352" s="4" t="s">
        <v>516</v>
      </c>
      <c r="V1352" s="4" t="s">
        <v>516</v>
      </c>
      <c r="W1352" s="2">
        <v>10</v>
      </c>
      <c r="X1352" s="2" t="s">
        <v>256</v>
      </c>
      <c r="Y1352" s="6" t="str">
        <f>VLOOKUP(X1352,Spp!A:B,2,FALSE)</f>
        <v>Fistularia commersonii</v>
      </c>
      <c r="Z1352" s="7">
        <f t="shared" si="147"/>
        <v>1</v>
      </c>
      <c r="AE1352" s="2">
        <v>1</v>
      </c>
      <c r="AU1352" s="2">
        <f>VLOOKUP(Y1352,Spp!B:C,2,FALSE)</f>
        <v>5.9999999999999995E-4</v>
      </c>
      <c r="AV1352" s="2">
        <f>VLOOKUP(Y1352,Spp!B:D,3,FALSE)</f>
        <v>3</v>
      </c>
      <c r="AW1352" s="2">
        <f t="shared" si="148"/>
        <v>9.375</v>
      </c>
      <c r="AX1352" s="2">
        <f t="shared" si="149"/>
        <v>0.1875</v>
      </c>
      <c r="AY1352" s="2">
        <f t="shared" si="150"/>
        <v>1.875</v>
      </c>
      <c r="AZ1352" s="2">
        <f t="shared" si="151"/>
        <v>1.8749999999999999E-3</v>
      </c>
      <c r="BA1352" s="2">
        <f t="shared" si="152"/>
        <v>0.1</v>
      </c>
      <c r="BB1352" s="2">
        <f t="shared" si="146"/>
        <v>0.02</v>
      </c>
      <c r="BC1352" s="2">
        <f>VLOOKUP(Y1352,Spp!B:H,7,FALSE)</f>
        <v>4.3</v>
      </c>
      <c r="BD1352" s="5" t="str">
        <f>VLOOKUP(Y1352,GFQuimbayo!B:C,2,FALSE)</f>
        <v>PS</v>
      </c>
      <c r="BE1352" s="5" t="str">
        <f>VLOOKUP(BD1352,GFQuimbayo!E:F,2,FALSE)</f>
        <v>Piscivores</v>
      </c>
      <c r="BF1352" s="2" t="str">
        <f>VLOOKUP(Y1352,Spp!B:L,11,FALSE)</f>
        <v>NE</v>
      </c>
    </row>
    <row r="1353" spans="1:58">
      <c r="A1353" s="2" t="s">
        <v>242</v>
      </c>
      <c r="B1353" s="2" t="s">
        <v>41</v>
      </c>
      <c r="C1353" s="2" t="s">
        <v>509</v>
      </c>
      <c r="D1353" s="2" t="s">
        <v>509</v>
      </c>
      <c r="E1353" s="2" t="s">
        <v>1495</v>
      </c>
      <c r="F1353" s="2" t="s">
        <v>246</v>
      </c>
      <c r="G1353" s="22" t="s">
        <v>1482</v>
      </c>
      <c r="H1353" s="22">
        <v>3</v>
      </c>
      <c r="I1353" s="2">
        <v>3</v>
      </c>
      <c r="K1353" s="2">
        <v>50</v>
      </c>
      <c r="L1353" s="11">
        <v>42586</v>
      </c>
      <c r="M1353" s="2">
        <v>2016</v>
      </c>
      <c r="N1353" s="2" t="s">
        <v>517</v>
      </c>
      <c r="O1353" s="2" t="s">
        <v>136</v>
      </c>
      <c r="P1353" s="11">
        <v>42650</v>
      </c>
      <c r="Q1353" s="9">
        <v>4</v>
      </c>
      <c r="S1353" s="22" t="s">
        <v>516</v>
      </c>
      <c r="T1353" s="4" t="s">
        <v>516</v>
      </c>
      <c r="U1353" s="4" t="s">
        <v>516</v>
      </c>
      <c r="V1353" s="4" t="s">
        <v>516</v>
      </c>
      <c r="W1353" s="2">
        <v>10</v>
      </c>
      <c r="X1353" s="2" t="s">
        <v>107</v>
      </c>
      <c r="Y1353" s="6" t="str">
        <f>VLOOKUP(X1353,Spp!A:B,2,FALSE)</f>
        <v>Thalassoma lucasanum</v>
      </c>
      <c r="Z1353" s="7">
        <f t="shared" si="147"/>
        <v>83</v>
      </c>
      <c r="AA1353" s="2">
        <v>39</v>
      </c>
      <c r="AB1353" s="2">
        <v>44</v>
      </c>
      <c r="AU1353" s="2">
        <f>VLOOKUP(Y1353,Spp!B:C,2,FALSE)</f>
        <v>1.261E-2</v>
      </c>
      <c r="AV1353" s="2">
        <f>VLOOKUP(Y1353,Spp!B:D,3,FALSE)</f>
        <v>2.8782999999999999</v>
      </c>
      <c r="AW1353" s="2">
        <f t="shared" si="148"/>
        <v>190.04433088252037</v>
      </c>
      <c r="AX1353" s="2">
        <f t="shared" si="149"/>
        <v>3.8008866176504075</v>
      </c>
      <c r="AY1353" s="2">
        <f t="shared" si="150"/>
        <v>38.008866176504071</v>
      </c>
      <c r="AZ1353" s="2">
        <f t="shared" si="151"/>
        <v>3.8008866176504071E-2</v>
      </c>
      <c r="BA1353" s="2">
        <f t="shared" si="152"/>
        <v>8.3000000000000007</v>
      </c>
      <c r="BB1353" s="2">
        <f t="shared" si="146"/>
        <v>1.66</v>
      </c>
      <c r="BC1353" s="2">
        <f>VLOOKUP(Y1353,Spp!B:H,7,FALSE)</f>
        <v>3.5</v>
      </c>
      <c r="BD1353" s="5" t="str">
        <f>VLOOKUP(Y1353,GFQuimbayo!B:C,2,FALSE)</f>
        <v>IN</v>
      </c>
      <c r="BE1353" s="5" t="str">
        <f>VLOOKUP(BD1353,GFQuimbayo!E:F,2,FALSE)</f>
        <v>Invertebrivores</v>
      </c>
      <c r="BF1353" s="2" t="str">
        <f>VLOOKUP(Y1353,Spp!B:L,11,FALSE)</f>
        <v>LC</v>
      </c>
    </row>
    <row r="1354" spans="1:58">
      <c r="A1354" s="2" t="s">
        <v>242</v>
      </c>
      <c r="B1354" s="2" t="s">
        <v>41</v>
      </c>
      <c r="C1354" s="2" t="s">
        <v>509</v>
      </c>
      <c r="D1354" s="2" t="s">
        <v>509</v>
      </c>
      <c r="E1354" s="2" t="s">
        <v>1495</v>
      </c>
      <c r="F1354" s="2" t="s">
        <v>246</v>
      </c>
      <c r="G1354" s="22" t="s">
        <v>1482</v>
      </c>
      <c r="H1354" s="22">
        <v>3</v>
      </c>
      <c r="I1354" s="2">
        <v>3</v>
      </c>
      <c r="K1354" s="2">
        <v>50</v>
      </c>
      <c r="L1354" s="11">
        <v>42586</v>
      </c>
      <c r="M1354" s="2">
        <v>2016</v>
      </c>
      <c r="N1354" s="2" t="s">
        <v>517</v>
      </c>
      <c r="O1354" s="2" t="s">
        <v>136</v>
      </c>
      <c r="P1354" s="11">
        <v>42650</v>
      </c>
      <c r="Q1354" s="9">
        <v>4</v>
      </c>
      <c r="S1354" s="22" t="s">
        <v>516</v>
      </c>
      <c r="T1354" s="4" t="s">
        <v>516</v>
      </c>
      <c r="U1354" s="4" t="s">
        <v>516</v>
      </c>
      <c r="V1354" s="4" t="s">
        <v>516</v>
      </c>
      <c r="W1354" s="2">
        <v>10</v>
      </c>
      <c r="X1354" s="2" t="s">
        <v>80</v>
      </c>
      <c r="Y1354" s="6" t="str">
        <f>VLOOKUP(X1354,Spp!A:B,2,FALSE)</f>
        <v>Sufflamen verres</v>
      </c>
      <c r="Z1354" s="7">
        <f t="shared" si="147"/>
        <v>4</v>
      </c>
      <c r="AA1354" s="2">
        <v>2</v>
      </c>
      <c r="AB1354" s="2">
        <v>2</v>
      </c>
      <c r="AU1354" s="2">
        <f>VLOOKUP(Y1354,Spp!B:C,2,FALSE)</f>
        <v>2.4899999999999999E-2</v>
      </c>
      <c r="AV1354" s="2">
        <f>VLOOKUP(Y1354,Spp!B:D,3,FALSE)</f>
        <v>3.0129999999999999</v>
      </c>
      <c r="AW1354" s="2">
        <f t="shared" si="148"/>
        <v>22.354409104144601</v>
      </c>
      <c r="AX1354" s="2">
        <f t="shared" si="149"/>
        <v>0.44708818208289203</v>
      </c>
      <c r="AY1354" s="2">
        <f t="shared" si="150"/>
        <v>4.4708818208289198</v>
      </c>
      <c r="AZ1354" s="2">
        <f t="shared" si="151"/>
        <v>4.4708818208289199E-3</v>
      </c>
      <c r="BA1354" s="2">
        <f t="shared" si="152"/>
        <v>0.4</v>
      </c>
      <c r="BB1354" s="2">
        <f t="shared" si="146"/>
        <v>0.08</v>
      </c>
      <c r="BC1354" s="2">
        <f>VLOOKUP(Y1354,Spp!B:H,7,FALSE)</f>
        <v>3.3</v>
      </c>
      <c r="BD1354" s="5" t="str">
        <f>VLOOKUP(Y1354,GFQuimbayo!B:C,2,FALSE)</f>
        <v>IN</v>
      </c>
      <c r="BE1354" s="5" t="str">
        <f>VLOOKUP(BD1354,GFQuimbayo!E:F,2,FALSE)</f>
        <v>Invertebrivores</v>
      </c>
      <c r="BF1354" s="2" t="str">
        <f>VLOOKUP(Y1354,Spp!B:L,11,FALSE)</f>
        <v>LC</v>
      </c>
    </row>
    <row r="1355" spans="1:58">
      <c r="A1355" s="2" t="s">
        <v>242</v>
      </c>
      <c r="B1355" s="2" t="s">
        <v>41</v>
      </c>
      <c r="C1355" s="2" t="s">
        <v>509</v>
      </c>
      <c r="D1355" s="2" t="s">
        <v>509</v>
      </c>
      <c r="E1355" s="2" t="s">
        <v>1495</v>
      </c>
      <c r="F1355" s="2" t="s">
        <v>246</v>
      </c>
      <c r="G1355" s="22" t="s">
        <v>1482</v>
      </c>
      <c r="H1355" s="22">
        <v>3</v>
      </c>
      <c r="I1355" s="2">
        <v>3</v>
      </c>
      <c r="K1355" s="2">
        <v>50</v>
      </c>
      <c r="L1355" s="11">
        <v>42586</v>
      </c>
      <c r="M1355" s="2">
        <v>2016</v>
      </c>
      <c r="N1355" s="2" t="s">
        <v>517</v>
      </c>
      <c r="O1355" s="2" t="s">
        <v>136</v>
      </c>
      <c r="P1355" s="11">
        <v>42650</v>
      </c>
      <c r="Q1355" s="9">
        <v>4</v>
      </c>
      <c r="S1355" s="22" t="s">
        <v>516</v>
      </c>
      <c r="T1355" s="4" t="s">
        <v>516</v>
      </c>
      <c r="U1355" s="4" t="s">
        <v>516</v>
      </c>
      <c r="V1355" s="4" t="s">
        <v>516</v>
      </c>
      <c r="W1355" s="2">
        <v>10</v>
      </c>
      <c r="X1355" s="2" t="s">
        <v>87</v>
      </c>
      <c r="Y1355" s="6" t="str">
        <f>VLOOKUP(X1355,Spp!A:B,2,FALSE)</f>
        <v>Stegastes acapulcoensis</v>
      </c>
      <c r="Z1355" s="7">
        <f t="shared" si="147"/>
        <v>1</v>
      </c>
      <c r="AB1355" s="2">
        <v>1</v>
      </c>
      <c r="AU1355" s="2">
        <f>VLOOKUP(Y1355,Spp!B:C,2,FALSE)</f>
        <v>3.49E-2</v>
      </c>
      <c r="AV1355" s="2">
        <f>VLOOKUP(Y1355,Spp!B:D,3,FALSE)</f>
        <v>2.9108999999999998</v>
      </c>
      <c r="AW1355" s="2">
        <f t="shared" si="148"/>
        <v>12.30385653569728</v>
      </c>
      <c r="AX1355" s="2">
        <f t="shared" si="149"/>
        <v>0.2460771307139456</v>
      </c>
      <c r="AY1355" s="2">
        <f t="shared" si="150"/>
        <v>2.4607713071394559</v>
      </c>
      <c r="AZ1355" s="2">
        <f t="shared" si="151"/>
        <v>2.4607713071394558E-3</v>
      </c>
      <c r="BA1355" s="2">
        <f t="shared" si="152"/>
        <v>0.1</v>
      </c>
      <c r="BB1355" s="2">
        <f t="shared" si="146"/>
        <v>0.02</v>
      </c>
      <c r="BC1355" s="2">
        <f>VLOOKUP(Y1355,Spp!B:H,7,FALSE)</f>
        <v>2</v>
      </c>
      <c r="BD1355" s="5" t="str">
        <f>VLOOKUP(Y1355,GFQuimbayo!B:C,2,FALSE)</f>
        <v>HD</v>
      </c>
      <c r="BE1355" s="5" t="str">
        <f>VLOOKUP(BD1355,GFQuimbayo!E:F,2,FALSE)</f>
        <v>Detritivores</v>
      </c>
      <c r="BF1355" s="2" t="str">
        <f>VLOOKUP(Y1355,Spp!B:L,11,FALSE)</f>
        <v>LC</v>
      </c>
    </row>
    <row r="1356" spans="1:58">
      <c r="A1356" s="2" t="s">
        <v>242</v>
      </c>
      <c r="B1356" s="2" t="s">
        <v>41</v>
      </c>
      <c r="C1356" s="2" t="s">
        <v>509</v>
      </c>
      <c r="D1356" s="2" t="s">
        <v>509</v>
      </c>
      <c r="E1356" s="2" t="s">
        <v>1495</v>
      </c>
      <c r="F1356" s="2" t="s">
        <v>246</v>
      </c>
      <c r="G1356" s="22" t="s">
        <v>1482</v>
      </c>
      <c r="H1356" s="22">
        <v>3</v>
      </c>
      <c r="I1356" s="2">
        <v>3</v>
      </c>
      <c r="K1356" s="2">
        <v>50</v>
      </c>
      <c r="L1356" s="11">
        <v>42586</v>
      </c>
      <c r="M1356" s="2">
        <v>2016</v>
      </c>
      <c r="N1356" s="2" t="s">
        <v>517</v>
      </c>
      <c r="O1356" s="2" t="s">
        <v>136</v>
      </c>
      <c r="P1356" s="11">
        <v>42650</v>
      </c>
      <c r="Q1356" s="9">
        <v>4</v>
      </c>
      <c r="S1356" s="22" t="s">
        <v>516</v>
      </c>
      <c r="T1356" s="4" t="s">
        <v>516</v>
      </c>
      <c r="U1356" s="4" t="s">
        <v>516</v>
      </c>
      <c r="V1356" s="4" t="s">
        <v>516</v>
      </c>
      <c r="W1356" s="2">
        <v>10</v>
      </c>
      <c r="X1356" s="2" t="s">
        <v>64</v>
      </c>
      <c r="Y1356" s="6" t="str">
        <f>VLOOKUP(X1356,Spp!A:B,2,FALSE)</f>
        <v>Johnrandallia nigrirostris</v>
      </c>
      <c r="Z1356" s="7">
        <f t="shared" si="147"/>
        <v>2</v>
      </c>
      <c r="AA1356" s="2">
        <v>2</v>
      </c>
      <c r="AU1356" s="2">
        <f>VLOOKUP(Y1356,Spp!B:C,2,FALSE)</f>
        <v>2.5600000000000001E-2</v>
      </c>
      <c r="AV1356" s="2">
        <f>VLOOKUP(Y1356,Spp!B:D,3,FALSE)</f>
        <v>3.0005999999999999</v>
      </c>
      <c r="AW1356" s="2">
        <f t="shared" si="148"/>
        <v>0.80043994047423228</v>
      </c>
      <c r="AX1356" s="2">
        <f t="shared" si="149"/>
        <v>1.6008798809484647E-2</v>
      </c>
      <c r="AY1356" s="2">
        <f t="shared" si="150"/>
        <v>0.16008798809484648</v>
      </c>
      <c r="AZ1356" s="2">
        <f t="shared" si="151"/>
        <v>1.6008798809484648E-4</v>
      </c>
      <c r="BA1356" s="2">
        <f t="shared" si="152"/>
        <v>0.2</v>
      </c>
      <c r="BB1356" s="2">
        <f t="shared" si="146"/>
        <v>0.04</v>
      </c>
      <c r="BC1356" s="2">
        <f>VLOOKUP(Y1356,Spp!B:H,7,FALSE)</f>
        <v>3</v>
      </c>
      <c r="BD1356" s="5" t="str">
        <f>VLOOKUP(Y1356,GFQuimbayo!B:C,2,FALSE)</f>
        <v>IN</v>
      </c>
      <c r="BE1356" s="5" t="str">
        <f>VLOOKUP(BD1356,GFQuimbayo!E:F,2,FALSE)</f>
        <v>Invertebrivores</v>
      </c>
      <c r="BF1356" s="2" t="str">
        <f>VLOOKUP(Y1356,Spp!B:L,11,FALSE)</f>
        <v>LC</v>
      </c>
    </row>
    <row r="1357" spans="1:58">
      <c r="A1357" s="2" t="s">
        <v>242</v>
      </c>
      <c r="B1357" s="2" t="s">
        <v>41</v>
      </c>
      <c r="C1357" s="2" t="s">
        <v>509</v>
      </c>
      <c r="D1357" s="2" t="s">
        <v>509</v>
      </c>
      <c r="E1357" s="2" t="s">
        <v>1495</v>
      </c>
      <c r="F1357" s="2" t="s">
        <v>246</v>
      </c>
      <c r="G1357" s="22" t="s">
        <v>1482</v>
      </c>
      <c r="H1357" s="22">
        <v>3</v>
      </c>
      <c r="I1357" s="2">
        <v>3</v>
      </c>
      <c r="K1357" s="2">
        <v>50</v>
      </c>
      <c r="L1357" s="11">
        <v>42586</v>
      </c>
      <c r="M1357" s="2">
        <v>2016</v>
      </c>
      <c r="N1357" s="2" t="s">
        <v>517</v>
      </c>
      <c r="O1357" s="2" t="s">
        <v>136</v>
      </c>
      <c r="P1357" s="11">
        <v>42650</v>
      </c>
      <c r="Q1357" s="9">
        <v>4</v>
      </c>
      <c r="S1357" s="22" t="s">
        <v>516</v>
      </c>
      <c r="T1357" s="4" t="s">
        <v>516</v>
      </c>
      <c r="U1357" s="4" t="s">
        <v>516</v>
      </c>
      <c r="V1357" s="4" t="s">
        <v>516</v>
      </c>
      <c r="W1357" s="2">
        <v>10</v>
      </c>
      <c r="X1357" s="2" t="s">
        <v>85</v>
      </c>
      <c r="Y1357" s="6" t="str">
        <f>VLOOKUP(X1357,Spp!A:B,2,FALSE)</f>
        <v>Sargocentron suborbitalis</v>
      </c>
      <c r="Z1357" s="7">
        <f t="shared" si="147"/>
        <v>2</v>
      </c>
      <c r="AA1357" s="2">
        <v>2</v>
      </c>
      <c r="AU1357" s="2">
        <f>VLOOKUP(Y1357,Spp!B:C,2,FALSE)</f>
        <v>2.3199999999999998E-2</v>
      </c>
      <c r="AV1357" s="2">
        <f>VLOOKUP(Y1357,Spp!B:D,3,FALSE)</f>
        <v>2.9554</v>
      </c>
      <c r="AW1357" s="2">
        <f t="shared" si="148"/>
        <v>0.69596897849490513</v>
      </c>
      <c r="AX1357" s="2">
        <f t="shared" si="149"/>
        <v>1.3919379569898103E-2</v>
      </c>
      <c r="AY1357" s="2">
        <f t="shared" si="150"/>
        <v>0.13919379569898105</v>
      </c>
      <c r="AZ1357" s="2">
        <f t="shared" si="151"/>
        <v>1.3919379569898104E-4</v>
      </c>
      <c r="BA1357" s="2">
        <f t="shared" si="152"/>
        <v>0.2</v>
      </c>
      <c r="BB1357" s="2">
        <f t="shared" si="146"/>
        <v>0.04</v>
      </c>
      <c r="BC1357" s="2">
        <f>VLOOKUP(Y1357,Spp!B:H,7,FALSE)</f>
        <v>3.5</v>
      </c>
      <c r="BD1357" s="5" t="str">
        <f>VLOOKUP(Y1357,GFQuimbayo!B:C,2,FALSE)</f>
        <v>IN</v>
      </c>
      <c r="BE1357" s="5" t="str">
        <f>VLOOKUP(BD1357,GFQuimbayo!E:F,2,FALSE)</f>
        <v>Invertebrivores</v>
      </c>
      <c r="BF1357" s="2" t="str">
        <f>VLOOKUP(Y1357,Spp!B:L,11,FALSE)</f>
        <v>LC</v>
      </c>
    </row>
    <row r="1358" spans="1:58">
      <c r="A1358" s="2" t="s">
        <v>242</v>
      </c>
      <c r="B1358" s="2" t="s">
        <v>41</v>
      </c>
      <c r="C1358" s="2" t="s">
        <v>509</v>
      </c>
      <c r="D1358" s="2" t="s">
        <v>509</v>
      </c>
      <c r="E1358" s="2" t="s">
        <v>1495</v>
      </c>
      <c r="F1358" s="2" t="s">
        <v>246</v>
      </c>
      <c r="G1358" s="22" t="s">
        <v>1482</v>
      </c>
      <c r="H1358" s="22">
        <v>3</v>
      </c>
      <c r="I1358" s="2">
        <v>3</v>
      </c>
      <c r="K1358" s="2">
        <v>50</v>
      </c>
      <c r="L1358" s="11">
        <v>42586</v>
      </c>
      <c r="M1358" s="2">
        <v>2016</v>
      </c>
      <c r="N1358" s="2" t="s">
        <v>517</v>
      </c>
      <c r="O1358" s="2" t="s">
        <v>136</v>
      </c>
      <c r="P1358" s="11">
        <v>42650</v>
      </c>
      <c r="Q1358" s="9">
        <v>4</v>
      </c>
      <c r="S1358" s="22" t="s">
        <v>516</v>
      </c>
      <c r="T1358" s="4" t="s">
        <v>516</v>
      </c>
      <c r="U1358" s="4" t="s">
        <v>516</v>
      </c>
      <c r="V1358" s="4" t="s">
        <v>516</v>
      </c>
      <c r="W1358" s="2">
        <v>10</v>
      </c>
      <c r="X1358" s="2" t="s">
        <v>125</v>
      </c>
      <c r="Y1358" s="6" t="str">
        <f>VLOOKUP(X1358,Spp!A:B,2,FALSE)</f>
        <v>Diodon holocanthus</v>
      </c>
      <c r="Z1358" s="7">
        <f t="shared" si="147"/>
        <v>1</v>
      </c>
      <c r="AB1358" s="2">
        <v>1</v>
      </c>
      <c r="AU1358" s="2">
        <f>VLOOKUP(Y1358,Spp!B:C,2,FALSE)</f>
        <v>2.1899999999999999E-2</v>
      </c>
      <c r="AV1358" s="2">
        <f>VLOOKUP(Y1358,Spp!B:D,3,FALSE)</f>
        <v>3</v>
      </c>
      <c r="AW1358" s="2">
        <f t="shared" si="148"/>
        <v>9.2390624999999993</v>
      </c>
      <c r="AX1358" s="2">
        <f t="shared" si="149"/>
        <v>0.18478124999999998</v>
      </c>
      <c r="AY1358" s="2">
        <f t="shared" si="150"/>
        <v>1.8478124999999999</v>
      </c>
      <c r="AZ1358" s="2">
        <f t="shared" si="151"/>
        <v>1.8478124999999998E-3</v>
      </c>
      <c r="BA1358" s="2">
        <f t="shared" si="152"/>
        <v>0.1</v>
      </c>
      <c r="BB1358" s="2">
        <f t="shared" si="146"/>
        <v>0.02</v>
      </c>
      <c r="BC1358" s="2">
        <f>VLOOKUP(Y1358,Spp!B:H,7,FALSE)</f>
        <v>3.3</v>
      </c>
      <c r="BD1358" s="5" t="str">
        <f>VLOOKUP(Y1358,GFQuimbayo!B:C,2,FALSE)</f>
        <v>IN</v>
      </c>
      <c r="BE1358" s="5" t="str">
        <f>VLOOKUP(BD1358,GFQuimbayo!E:F,2,FALSE)</f>
        <v>Invertebrivores</v>
      </c>
      <c r="BF1358" s="2" t="str">
        <f>VLOOKUP(Y1358,Spp!B:L,11,FALSE)</f>
        <v>NE</v>
      </c>
    </row>
    <row r="1359" spans="1:58">
      <c r="A1359" s="2" t="s">
        <v>242</v>
      </c>
      <c r="B1359" s="2" t="s">
        <v>41</v>
      </c>
      <c r="C1359" s="2" t="s">
        <v>509</v>
      </c>
      <c r="D1359" s="2" t="s">
        <v>509</v>
      </c>
      <c r="E1359" s="2" t="s">
        <v>1495</v>
      </c>
      <c r="F1359" s="2" t="s">
        <v>246</v>
      </c>
      <c r="G1359" s="22" t="s">
        <v>1482</v>
      </c>
      <c r="H1359" s="22">
        <v>3</v>
      </c>
      <c r="I1359" s="2">
        <v>3</v>
      </c>
      <c r="K1359" s="2">
        <v>50</v>
      </c>
      <c r="L1359" s="11">
        <v>42586</v>
      </c>
      <c r="M1359" s="2">
        <v>2016</v>
      </c>
      <c r="N1359" s="2" t="s">
        <v>517</v>
      </c>
      <c r="O1359" s="2" t="s">
        <v>136</v>
      </c>
      <c r="P1359" s="11">
        <v>42650</v>
      </c>
      <c r="Q1359" s="9">
        <v>4</v>
      </c>
      <c r="S1359" s="22" t="s">
        <v>516</v>
      </c>
      <c r="T1359" s="4" t="s">
        <v>516</v>
      </c>
      <c r="U1359" s="4" t="s">
        <v>516</v>
      </c>
      <c r="V1359" s="4" t="s">
        <v>516</v>
      </c>
      <c r="W1359" s="2">
        <v>10</v>
      </c>
      <c r="X1359" s="2" t="s">
        <v>45</v>
      </c>
      <c r="Y1359" s="6" t="str">
        <f>VLOOKUP(X1359,Spp!A:B,2,FALSE)</f>
        <v>Canthigaster punctatissima</v>
      </c>
      <c r="Z1359" s="7">
        <f t="shared" si="147"/>
        <v>3</v>
      </c>
      <c r="AA1359" s="2">
        <v>3</v>
      </c>
      <c r="AU1359" s="2">
        <f>VLOOKUP(Y1359,Spp!B:C,2,FALSE)</f>
        <v>1.9699999999999999E-2</v>
      </c>
      <c r="AV1359" s="2">
        <f>VLOOKUP(Y1359,Spp!B:D,3,FALSE)</f>
        <v>2.9174000000000002</v>
      </c>
      <c r="AW1359" s="2">
        <f t="shared" si="148"/>
        <v>0.85612595206601616</v>
      </c>
      <c r="AX1359" s="2">
        <f t="shared" si="149"/>
        <v>1.7122519041320325E-2</v>
      </c>
      <c r="AY1359" s="2">
        <f t="shared" si="150"/>
        <v>0.17122519041320325</v>
      </c>
      <c r="AZ1359" s="2">
        <f t="shared" si="151"/>
        <v>1.7122519041320325E-4</v>
      </c>
      <c r="BA1359" s="2">
        <f t="shared" si="152"/>
        <v>0.3</v>
      </c>
      <c r="BB1359" s="2">
        <f t="shared" si="146"/>
        <v>0.06</v>
      </c>
      <c r="BC1359" s="2">
        <f>VLOOKUP(Y1359,Spp!B:H,7,FALSE)</f>
        <v>3</v>
      </c>
      <c r="BD1359" s="5" t="str">
        <f>VLOOKUP(Y1359,GFQuimbayo!B:C,2,FALSE)</f>
        <v>IN</v>
      </c>
      <c r="BE1359" s="5" t="str">
        <f>VLOOKUP(BD1359,GFQuimbayo!E:F,2,FALSE)</f>
        <v>Invertebrivores</v>
      </c>
      <c r="BF1359" s="2" t="str">
        <f>VLOOKUP(Y1359,Spp!B:L,11,FALSE)</f>
        <v>LC</v>
      </c>
    </row>
    <row r="1360" spans="1:58">
      <c r="A1360" s="2" t="s">
        <v>242</v>
      </c>
      <c r="B1360" s="2" t="s">
        <v>41</v>
      </c>
      <c r="C1360" s="2" t="s">
        <v>42</v>
      </c>
      <c r="D1360" s="2" t="s">
        <v>42</v>
      </c>
      <c r="E1360" s="2" t="s">
        <v>1483</v>
      </c>
      <c r="F1360" s="2" t="s">
        <v>44</v>
      </c>
      <c r="G1360" s="22" t="s">
        <v>1482</v>
      </c>
      <c r="H1360" s="22">
        <v>1</v>
      </c>
      <c r="I1360" s="2">
        <v>1</v>
      </c>
      <c r="K1360" s="2">
        <v>50</v>
      </c>
      <c r="L1360" s="11">
        <v>42696</v>
      </c>
      <c r="M1360" s="2">
        <v>2016</v>
      </c>
      <c r="N1360" s="2" t="s">
        <v>517</v>
      </c>
      <c r="O1360" s="2" t="s">
        <v>136</v>
      </c>
      <c r="P1360" s="11">
        <v>43161</v>
      </c>
      <c r="Q1360" s="9" t="s">
        <v>1459</v>
      </c>
      <c r="R1360" s="2" t="s">
        <v>1459</v>
      </c>
      <c r="S1360" s="22" t="s">
        <v>516</v>
      </c>
      <c r="T1360" s="4" t="s">
        <v>516</v>
      </c>
      <c r="U1360" s="4" t="s">
        <v>516</v>
      </c>
      <c r="V1360" s="4" t="s">
        <v>516</v>
      </c>
      <c r="W1360" s="2">
        <v>10</v>
      </c>
      <c r="X1360" s="4" t="s">
        <v>85</v>
      </c>
      <c r="Y1360" s="6" t="str">
        <f>VLOOKUP(X1360,Spp!A:B,2,FALSE)</f>
        <v>Sargocentron suborbitalis</v>
      </c>
      <c r="Z1360" s="7">
        <f t="shared" si="147"/>
        <v>1</v>
      </c>
      <c r="AC1360" s="2">
        <v>1</v>
      </c>
      <c r="AU1360" s="2">
        <f>VLOOKUP(Y1360,Spp!B:C,2,FALSE)</f>
        <v>2.3199999999999998E-2</v>
      </c>
      <c r="AV1360" s="2">
        <f>VLOOKUP(Y1360,Spp!B:D,3,FALSE)</f>
        <v>2.9554</v>
      </c>
      <c r="AW1360" s="2">
        <f t="shared" si="148"/>
        <v>40.485157889405826</v>
      </c>
      <c r="AX1360" s="2">
        <f t="shared" si="149"/>
        <v>0.80970315778811652</v>
      </c>
      <c r="AY1360" s="2">
        <f t="shared" si="150"/>
        <v>8.0970315778811646</v>
      </c>
      <c r="AZ1360" s="2">
        <f t="shared" si="151"/>
        <v>8.0970315778811641E-3</v>
      </c>
      <c r="BA1360" s="2">
        <f t="shared" si="152"/>
        <v>0.1</v>
      </c>
      <c r="BB1360" s="2">
        <f t="shared" si="146"/>
        <v>0.02</v>
      </c>
      <c r="BC1360" s="2">
        <f>VLOOKUP(Y1360,Spp!B:H,7,FALSE)</f>
        <v>3.5</v>
      </c>
      <c r="BD1360" s="5" t="str">
        <f>VLOOKUP(Y1360,GFQuimbayo!B:C,2,FALSE)</f>
        <v>IN</v>
      </c>
      <c r="BE1360" s="5" t="str">
        <f>VLOOKUP(BD1360,GFQuimbayo!E:F,2,FALSE)</f>
        <v>Invertebrivores</v>
      </c>
      <c r="BF1360" s="2" t="str">
        <f>VLOOKUP(Y1360,Spp!B:L,11,FALSE)</f>
        <v>LC</v>
      </c>
    </row>
    <row r="1361" spans="1:58">
      <c r="A1361" s="2" t="s">
        <v>242</v>
      </c>
      <c r="B1361" s="2" t="s">
        <v>41</v>
      </c>
      <c r="C1361" s="2" t="s">
        <v>42</v>
      </c>
      <c r="D1361" s="2" t="s">
        <v>42</v>
      </c>
      <c r="E1361" s="2" t="s">
        <v>1483</v>
      </c>
      <c r="F1361" s="2" t="s">
        <v>44</v>
      </c>
      <c r="G1361" s="22" t="s">
        <v>1482</v>
      </c>
      <c r="H1361" s="22">
        <v>1</v>
      </c>
      <c r="I1361" s="2">
        <v>1</v>
      </c>
      <c r="K1361" s="2">
        <v>50</v>
      </c>
      <c r="L1361" s="11">
        <v>42696</v>
      </c>
      <c r="M1361" s="2">
        <v>2016</v>
      </c>
      <c r="N1361" s="2" t="s">
        <v>517</v>
      </c>
      <c r="O1361" s="2" t="s">
        <v>136</v>
      </c>
      <c r="P1361" s="11">
        <v>43161</v>
      </c>
      <c r="Q1361" s="9" t="s">
        <v>1459</v>
      </c>
      <c r="R1361" s="2" t="s">
        <v>1459</v>
      </c>
      <c r="S1361" s="22" t="s">
        <v>516</v>
      </c>
      <c r="T1361" s="4" t="s">
        <v>516</v>
      </c>
      <c r="U1361" s="4" t="s">
        <v>516</v>
      </c>
      <c r="V1361" s="4" t="s">
        <v>516</v>
      </c>
      <c r="W1361" s="2">
        <v>10</v>
      </c>
      <c r="X1361" s="4" t="s">
        <v>45</v>
      </c>
      <c r="Y1361" s="6" t="str">
        <f>VLOOKUP(X1361,Spp!A:B,2,FALSE)</f>
        <v>Canthigaster punctatissima</v>
      </c>
      <c r="Z1361" s="7">
        <f t="shared" si="147"/>
        <v>3</v>
      </c>
      <c r="AA1361" s="2">
        <v>3</v>
      </c>
      <c r="AU1361" s="2">
        <f>VLOOKUP(Y1361,Spp!B:C,2,FALSE)</f>
        <v>1.9699999999999999E-2</v>
      </c>
      <c r="AV1361" s="2">
        <f>VLOOKUP(Y1361,Spp!B:D,3,FALSE)</f>
        <v>2.9174000000000002</v>
      </c>
      <c r="AW1361" s="2">
        <f t="shared" si="148"/>
        <v>0.85612595206601616</v>
      </c>
      <c r="AX1361" s="2">
        <f t="shared" si="149"/>
        <v>1.7122519041320325E-2</v>
      </c>
      <c r="AY1361" s="2">
        <f t="shared" si="150"/>
        <v>0.17122519041320325</v>
      </c>
      <c r="AZ1361" s="2">
        <f t="shared" si="151"/>
        <v>1.7122519041320325E-4</v>
      </c>
      <c r="BA1361" s="2">
        <f t="shared" si="152"/>
        <v>0.3</v>
      </c>
      <c r="BB1361" s="2">
        <f t="shared" si="146"/>
        <v>0.06</v>
      </c>
      <c r="BC1361" s="2">
        <f>VLOOKUP(Y1361,Spp!B:H,7,FALSE)</f>
        <v>3</v>
      </c>
      <c r="BD1361" s="5" t="str">
        <f>VLOOKUP(Y1361,GFQuimbayo!B:C,2,FALSE)</f>
        <v>IN</v>
      </c>
      <c r="BE1361" s="5" t="str">
        <f>VLOOKUP(BD1361,GFQuimbayo!E:F,2,FALSE)</f>
        <v>Invertebrivores</v>
      </c>
      <c r="BF1361" s="2" t="str">
        <f>VLOOKUP(Y1361,Spp!B:L,11,FALSE)</f>
        <v>LC</v>
      </c>
    </row>
    <row r="1362" spans="1:58">
      <c r="A1362" s="2" t="s">
        <v>242</v>
      </c>
      <c r="B1362" s="2" t="s">
        <v>41</v>
      </c>
      <c r="C1362" s="2" t="s">
        <v>42</v>
      </c>
      <c r="D1362" s="2" t="s">
        <v>42</v>
      </c>
      <c r="E1362" s="2" t="s">
        <v>1483</v>
      </c>
      <c r="F1362" s="2" t="s">
        <v>44</v>
      </c>
      <c r="G1362" s="22" t="s">
        <v>1482</v>
      </c>
      <c r="H1362" s="22">
        <v>1</v>
      </c>
      <c r="I1362" s="2">
        <v>1</v>
      </c>
      <c r="K1362" s="2">
        <v>50</v>
      </c>
      <c r="L1362" s="11">
        <v>42696</v>
      </c>
      <c r="M1362" s="2">
        <v>2016</v>
      </c>
      <c r="N1362" s="2" t="s">
        <v>517</v>
      </c>
      <c r="O1362" s="2" t="s">
        <v>136</v>
      </c>
      <c r="P1362" s="11">
        <v>43161</v>
      </c>
      <c r="Q1362" s="9" t="s">
        <v>1459</v>
      </c>
      <c r="R1362" s="2" t="s">
        <v>1459</v>
      </c>
      <c r="S1362" s="22" t="s">
        <v>516</v>
      </c>
      <c r="T1362" s="4" t="s">
        <v>516</v>
      </c>
      <c r="U1362" s="4" t="s">
        <v>516</v>
      </c>
      <c r="V1362" s="4" t="s">
        <v>516</v>
      </c>
      <c r="W1362" s="2">
        <v>10</v>
      </c>
      <c r="X1362" s="4" t="s">
        <v>107</v>
      </c>
      <c r="Y1362" s="6" t="str">
        <f>VLOOKUP(X1362,Spp!A:B,2,FALSE)</f>
        <v>Thalassoma lucasanum</v>
      </c>
      <c r="Z1362" s="7">
        <f t="shared" si="147"/>
        <v>23</v>
      </c>
      <c r="AA1362" s="2">
        <v>23</v>
      </c>
      <c r="AU1362" s="2">
        <f>VLOOKUP(Y1362,Spp!B:C,2,FALSE)</f>
        <v>1.261E-2</v>
      </c>
      <c r="AV1362" s="2">
        <f>VLOOKUP(Y1362,Spp!B:D,3,FALSE)</f>
        <v>2.8782999999999999</v>
      </c>
      <c r="AW1362" s="2">
        <f t="shared" si="148"/>
        <v>4.0535324079901285</v>
      </c>
      <c r="AX1362" s="2">
        <f t="shared" si="149"/>
        <v>8.1070648159802569E-2</v>
      </c>
      <c r="AY1362" s="2">
        <f t="shared" si="150"/>
        <v>0.81070648159802572</v>
      </c>
      <c r="AZ1362" s="2">
        <f t="shared" si="151"/>
        <v>8.1070648159802569E-4</v>
      </c>
      <c r="BA1362" s="2">
        <f t="shared" si="152"/>
        <v>2.2999999999999998</v>
      </c>
      <c r="BB1362" s="2">
        <f t="shared" si="146"/>
        <v>0.46</v>
      </c>
      <c r="BC1362" s="2">
        <f>VLOOKUP(Y1362,Spp!B:H,7,FALSE)</f>
        <v>3.5</v>
      </c>
      <c r="BD1362" s="5" t="str">
        <f>VLOOKUP(Y1362,GFQuimbayo!B:C,2,FALSE)</f>
        <v>IN</v>
      </c>
      <c r="BE1362" s="5" t="str">
        <f>VLOOKUP(BD1362,GFQuimbayo!E:F,2,FALSE)</f>
        <v>Invertebrivores</v>
      </c>
      <c r="BF1362" s="2" t="str">
        <f>VLOOKUP(Y1362,Spp!B:L,11,FALSE)</f>
        <v>LC</v>
      </c>
    </row>
    <row r="1363" spans="1:58">
      <c r="A1363" s="2" t="s">
        <v>242</v>
      </c>
      <c r="B1363" s="2" t="s">
        <v>41</v>
      </c>
      <c r="C1363" s="2" t="s">
        <v>42</v>
      </c>
      <c r="D1363" s="2" t="s">
        <v>42</v>
      </c>
      <c r="E1363" s="2" t="s">
        <v>1483</v>
      </c>
      <c r="F1363" s="2" t="s">
        <v>44</v>
      </c>
      <c r="G1363" s="22" t="s">
        <v>1482</v>
      </c>
      <c r="H1363" s="22">
        <v>1</v>
      </c>
      <c r="I1363" s="2">
        <v>1</v>
      </c>
      <c r="K1363" s="2">
        <v>50</v>
      </c>
      <c r="L1363" s="11">
        <v>42696</v>
      </c>
      <c r="M1363" s="2">
        <v>2016</v>
      </c>
      <c r="N1363" s="2" t="s">
        <v>517</v>
      </c>
      <c r="O1363" s="2" t="s">
        <v>136</v>
      </c>
      <c r="P1363" s="11">
        <v>43161</v>
      </c>
      <c r="Q1363" s="9" t="s">
        <v>1459</v>
      </c>
      <c r="R1363" s="2" t="s">
        <v>1459</v>
      </c>
      <c r="S1363" s="22" t="s">
        <v>516</v>
      </c>
      <c r="T1363" s="4" t="s">
        <v>516</v>
      </c>
      <c r="U1363" s="4" t="s">
        <v>516</v>
      </c>
      <c r="V1363" s="4" t="s">
        <v>516</v>
      </c>
      <c r="W1363" s="2">
        <v>10</v>
      </c>
      <c r="X1363" s="4" t="s">
        <v>103</v>
      </c>
      <c r="Y1363" s="6" t="str">
        <f>VLOOKUP(X1363,Spp!A:B,2,FALSE)</f>
        <v>Apogon dovii</v>
      </c>
      <c r="Z1363" s="7">
        <f t="shared" si="147"/>
        <v>2</v>
      </c>
      <c r="AB1363" s="2">
        <v>2</v>
      </c>
      <c r="AU1363" s="2">
        <f>VLOOKUP(Y1363,Spp!B:C,2,FALSE)</f>
        <v>1.41E-2</v>
      </c>
      <c r="AV1363" s="2">
        <f>VLOOKUP(Y1363,Spp!B:D,3,FALSE)</f>
        <v>3.1286</v>
      </c>
      <c r="AW1363" s="2">
        <f t="shared" si="148"/>
        <v>15.41578969510447</v>
      </c>
      <c r="AX1363" s="2">
        <f t="shared" si="149"/>
        <v>0.30831579390208941</v>
      </c>
      <c r="AY1363" s="2">
        <f t="shared" si="150"/>
        <v>3.0831579390208939</v>
      </c>
      <c r="AZ1363" s="2">
        <f t="shared" si="151"/>
        <v>3.083157939020894E-3</v>
      </c>
      <c r="BA1363" s="2">
        <f t="shared" si="152"/>
        <v>0.2</v>
      </c>
      <c r="BB1363" s="2">
        <f t="shared" si="146"/>
        <v>0.04</v>
      </c>
      <c r="BC1363" s="2">
        <f>VLOOKUP(Y1363,Spp!B:H,7,FALSE)</f>
        <v>3.4</v>
      </c>
      <c r="BD1363" s="5" t="str">
        <f>VLOOKUP(Y1363,GFQuimbayo!B:C,2,FALSE)</f>
        <v>PK</v>
      </c>
      <c r="BE1363" s="5" t="str">
        <f>VLOOKUP(BD1363,GFQuimbayo!E:F,2,FALSE)</f>
        <v>Planktivores</v>
      </c>
      <c r="BF1363" s="2" t="str">
        <f>VLOOKUP(Y1363,Spp!B:L,11,FALSE)</f>
        <v>LC</v>
      </c>
    </row>
    <row r="1364" spans="1:58">
      <c r="A1364" s="2" t="s">
        <v>242</v>
      </c>
      <c r="B1364" s="2" t="s">
        <v>41</v>
      </c>
      <c r="C1364" s="2" t="s">
        <v>42</v>
      </c>
      <c r="D1364" s="2" t="s">
        <v>42</v>
      </c>
      <c r="E1364" s="2" t="s">
        <v>1483</v>
      </c>
      <c r="F1364" s="2" t="s">
        <v>44</v>
      </c>
      <c r="G1364" s="22" t="s">
        <v>1482</v>
      </c>
      <c r="H1364" s="22">
        <v>1</v>
      </c>
      <c r="I1364" s="2">
        <v>1</v>
      </c>
      <c r="K1364" s="2">
        <v>50</v>
      </c>
      <c r="L1364" s="11">
        <v>42696</v>
      </c>
      <c r="M1364" s="2">
        <v>2016</v>
      </c>
      <c r="N1364" s="2" t="s">
        <v>517</v>
      </c>
      <c r="O1364" s="2" t="s">
        <v>136</v>
      </c>
      <c r="P1364" s="11">
        <v>43161</v>
      </c>
      <c r="Q1364" s="9" t="s">
        <v>1459</v>
      </c>
      <c r="R1364" s="2" t="s">
        <v>1459</v>
      </c>
      <c r="S1364" s="22" t="s">
        <v>516</v>
      </c>
      <c r="T1364" s="4" t="s">
        <v>516</v>
      </c>
      <c r="U1364" s="4" t="s">
        <v>516</v>
      </c>
      <c r="V1364" s="4" t="s">
        <v>516</v>
      </c>
      <c r="W1364" s="2">
        <v>10</v>
      </c>
      <c r="X1364" s="4" t="s">
        <v>72</v>
      </c>
      <c r="Y1364" s="6" t="str">
        <f>VLOOKUP(X1364,Spp!A:B,2,FALSE)</f>
        <v>Scarus ghobban</v>
      </c>
      <c r="Z1364" s="7">
        <f t="shared" si="147"/>
        <v>9</v>
      </c>
      <c r="AA1364" s="2">
        <v>8</v>
      </c>
      <c r="AC1364" s="2">
        <v>1</v>
      </c>
      <c r="AU1364" s="2">
        <f>VLOOKUP(Y1364,Spp!B:C,2,FALSE)</f>
        <v>2.3300000000000001E-2</v>
      </c>
      <c r="AV1364" s="2">
        <f>VLOOKUP(Y1364,Spp!B:D,3,FALSE)</f>
        <v>2.919</v>
      </c>
      <c r="AW1364" s="2">
        <f t="shared" si="148"/>
        <v>39.792404626586119</v>
      </c>
      <c r="AX1364" s="2">
        <f t="shared" si="149"/>
        <v>0.7958480925317224</v>
      </c>
      <c r="AY1364" s="2">
        <f t="shared" si="150"/>
        <v>7.9584809253172235</v>
      </c>
      <c r="AZ1364" s="2">
        <f t="shared" si="151"/>
        <v>7.9584809253172243E-3</v>
      </c>
      <c r="BA1364" s="2">
        <f t="shared" si="152"/>
        <v>0.9</v>
      </c>
      <c r="BB1364" s="2">
        <f t="shared" si="146"/>
        <v>0.18</v>
      </c>
      <c r="BC1364" s="2">
        <f>VLOOKUP(Y1364,Spp!B:H,7,FALSE)</f>
        <v>2</v>
      </c>
      <c r="BD1364" s="5" t="str">
        <f>VLOOKUP(Y1364,GFQuimbayo!B:C,2,FALSE)</f>
        <v>HM</v>
      </c>
      <c r="BE1364" s="5" t="str">
        <f>VLOOKUP(BD1364,GFQuimbayo!E:F,2,FALSE)</f>
        <v>Macroalgae feeders</v>
      </c>
      <c r="BF1364" s="2" t="str">
        <f>VLOOKUP(Y1364,Spp!B:L,11,FALSE)</f>
        <v>LC</v>
      </c>
    </row>
    <row r="1365" spans="1:58">
      <c r="A1365" s="2" t="s">
        <v>242</v>
      </c>
      <c r="B1365" s="2" t="s">
        <v>41</v>
      </c>
      <c r="C1365" s="2" t="s">
        <v>42</v>
      </c>
      <c r="D1365" s="2" t="s">
        <v>42</v>
      </c>
      <c r="E1365" s="2" t="s">
        <v>1483</v>
      </c>
      <c r="F1365" s="2" t="s">
        <v>44</v>
      </c>
      <c r="G1365" s="22" t="s">
        <v>1482</v>
      </c>
      <c r="H1365" s="22">
        <v>1</v>
      </c>
      <c r="I1365" s="2">
        <v>1</v>
      </c>
      <c r="K1365" s="2">
        <v>50</v>
      </c>
      <c r="L1365" s="11">
        <v>42696</v>
      </c>
      <c r="M1365" s="2">
        <v>2016</v>
      </c>
      <c r="N1365" s="2" t="s">
        <v>517</v>
      </c>
      <c r="O1365" s="2" t="s">
        <v>136</v>
      </c>
      <c r="P1365" s="11">
        <v>43161</v>
      </c>
      <c r="Q1365" s="9" t="s">
        <v>1459</v>
      </c>
      <c r="R1365" s="2" t="s">
        <v>1459</v>
      </c>
      <c r="S1365" s="22" t="s">
        <v>516</v>
      </c>
      <c r="T1365" s="4" t="s">
        <v>516</v>
      </c>
      <c r="U1365" s="4" t="s">
        <v>516</v>
      </c>
      <c r="V1365" s="4" t="s">
        <v>516</v>
      </c>
      <c r="W1365" s="2">
        <v>10</v>
      </c>
      <c r="X1365" s="4" t="s">
        <v>87</v>
      </c>
      <c r="Y1365" s="6" t="str">
        <f>VLOOKUP(X1365,Spp!A:B,2,FALSE)</f>
        <v>Stegastes acapulcoensis</v>
      </c>
      <c r="Z1365" s="7">
        <f t="shared" si="147"/>
        <v>3</v>
      </c>
      <c r="AB1365" s="2">
        <v>2</v>
      </c>
      <c r="AC1365" s="2">
        <v>1</v>
      </c>
      <c r="AU1365" s="2">
        <f>VLOOKUP(Y1365,Spp!B:C,2,FALSE)</f>
        <v>3.49E-2</v>
      </c>
      <c r="AV1365" s="2">
        <f>VLOOKUP(Y1365,Spp!B:D,3,FALSE)</f>
        <v>2.9108999999999998</v>
      </c>
      <c r="AW1365" s="2">
        <f t="shared" si="148"/>
        <v>79.035513517732184</v>
      </c>
      <c r="AX1365" s="2">
        <f t="shared" si="149"/>
        <v>1.5807102703546436</v>
      </c>
      <c r="AY1365" s="2">
        <f t="shared" si="150"/>
        <v>15.807102703546436</v>
      </c>
      <c r="AZ1365" s="2">
        <f t="shared" si="151"/>
        <v>1.5807102703546436E-2</v>
      </c>
      <c r="BA1365" s="2">
        <f t="shared" si="152"/>
        <v>0.3</v>
      </c>
      <c r="BB1365" s="2">
        <f t="shared" si="146"/>
        <v>0.06</v>
      </c>
      <c r="BC1365" s="2">
        <f>VLOOKUP(Y1365,Spp!B:H,7,FALSE)</f>
        <v>2</v>
      </c>
      <c r="BD1365" s="5" t="str">
        <f>VLOOKUP(Y1365,GFQuimbayo!B:C,2,FALSE)</f>
        <v>HD</v>
      </c>
      <c r="BE1365" s="5" t="str">
        <f>VLOOKUP(BD1365,GFQuimbayo!E:F,2,FALSE)</f>
        <v>Detritivores</v>
      </c>
      <c r="BF1365" s="2" t="str">
        <f>VLOOKUP(Y1365,Spp!B:L,11,FALSE)</f>
        <v>LC</v>
      </c>
    </row>
    <row r="1366" spans="1:58" s="1" customFormat="1">
      <c r="A1366" s="2" t="s">
        <v>242</v>
      </c>
      <c r="B1366" s="2" t="s">
        <v>41</v>
      </c>
      <c r="C1366" s="2" t="s">
        <v>42</v>
      </c>
      <c r="D1366" s="2" t="s">
        <v>42</v>
      </c>
      <c r="E1366" s="2" t="s">
        <v>1483</v>
      </c>
      <c r="F1366" s="2" t="s">
        <v>44</v>
      </c>
      <c r="G1366" s="22" t="s">
        <v>1482</v>
      </c>
      <c r="H1366" s="22">
        <v>1</v>
      </c>
      <c r="I1366" s="2">
        <v>1</v>
      </c>
      <c r="J1366" s="2"/>
      <c r="K1366" s="2">
        <v>50</v>
      </c>
      <c r="L1366" s="11">
        <v>42696</v>
      </c>
      <c r="M1366" s="2">
        <v>2016</v>
      </c>
      <c r="N1366" s="2" t="s">
        <v>517</v>
      </c>
      <c r="O1366" s="2" t="s">
        <v>136</v>
      </c>
      <c r="P1366" s="11">
        <v>43161</v>
      </c>
      <c r="Q1366" s="9" t="s">
        <v>1459</v>
      </c>
      <c r="R1366" s="2" t="s">
        <v>1459</v>
      </c>
      <c r="S1366" s="22" t="s">
        <v>516</v>
      </c>
      <c r="T1366" s="4" t="s">
        <v>516</v>
      </c>
      <c r="U1366" s="4" t="s">
        <v>516</v>
      </c>
      <c r="V1366" s="4" t="s">
        <v>516</v>
      </c>
      <c r="W1366" s="2">
        <v>10</v>
      </c>
      <c r="X1366" s="4" t="s">
        <v>80</v>
      </c>
      <c r="Y1366" s="6" t="str">
        <f>VLOOKUP(X1366,Spp!A:B,2,FALSE)</f>
        <v>Sufflamen verres</v>
      </c>
      <c r="Z1366" s="7">
        <f t="shared" si="147"/>
        <v>1</v>
      </c>
      <c r="AA1366" s="2"/>
      <c r="AB1366" s="2"/>
      <c r="AC1366" s="2">
        <v>1</v>
      </c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>
        <f>VLOOKUP(Y1366,Spp!B:C,2,FALSE)</f>
        <v>2.4899999999999999E-2</v>
      </c>
      <c r="AV1366" s="2">
        <f>VLOOKUP(Y1366,Spp!B:D,3,FALSE)</f>
        <v>3.0129999999999999</v>
      </c>
      <c r="AW1366" s="2">
        <f t="shared" si="148"/>
        <v>50.256150114544802</v>
      </c>
      <c r="AX1366" s="2">
        <f t="shared" si="149"/>
        <v>1.0051230022908961</v>
      </c>
      <c r="AY1366" s="2">
        <f t="shared" si="150"/>
        <v>10.05123002290896</v>
      </c>
      <c r="AZ1366" s="2">
        <f t="shared" si="151"/>
        <v>1.0051230022908961E-2</v>
      </c>
      <c r="BA1366" s="2">
        <f t="shared" si="152"/>
        <v>0.1</v>
      </c>
      <c r="BB1366" s="2">
        <f t="shared" si="146"/>
        <v>0.02</v>
      </c>
      <c r="BC1366" s="2">
        <f>VLOOKUP(Y1366,Spp!B:H,7,FALSE)</f>
        <v>3.3</v>
      </c>
      <c r="BD1366" s="5" t="str">
        <f>VLOOKUP(Y1366,GFQuimbayo!B:C,2,FALSE)</f>
        <v>IN</v>
      </c>
      <c r="BE1366" s="5" t="str">
        <f>VLOOKUP(BD1366,GFQuimbayo!E:F,2,FALSE)</f>
        <v>Invertebrivores</v>
      </c>
      <c r="BF1366" s="2" t="str">
        <f>VLOOKUP(Y1366,Spp!B:L,11,FALSE)</f>
        <v>LC</v>
      </c>
    </row>
    <row r="1367" spans="1:58" s="1" customFormat="1">
      <c r="A1367" s="2" t="s">
        <v>242</v>
      </c>
      <c r="B1367" s="2" t="s">
        <v>41</v>
      </c>
      <c r="C1367" s="2" t="s">
        <v>42</v>
      </c>
      <c r="D1367" s="2" t="s">
        <v>42</v>
      </c>
      <c r="E1367" s="2" t="s">
        <v>1483</v>
      </c>
      <c r="F1367" s="2" t="s">
        <v>44</v>
      </c>
      <c r="G1367" s="22" t="s">
        <v>1482</v>
      </c>
      <c r="H1367" s="22">
        <v>1</v>
      </c>
      <c r="I1367" s="2">
        <v>1</v>
      </c>
      <c r="J1367" s="2"/>
      <c r="K1367" s="2">
        <v>50</v>
      </c>
      <c r="L1367" s="11">
        <v>42696</v>
      </c>
      <c r="M1367" s="2">
        <v>2016</v>
      </c>
      <c r="N1367" s="2" t="s">
        <v>517</v>
      </c>
      <c r="O1367" s="2" t="s">
        <v>136</v>
      </c>
      <c r="P1367" s="11">
        <v>43161</v>
      </c>
      <c r="Q1367" s="9" t="s">
        <v>1459</v>
      </c>
      <c r="R1367" s="2" t="s">
        <v>1459</v>
      </c>
      <c r="S1367" s="22" t="s">
        <v>516</v>
      </c>
      <c r="T1367" s="4" t="s">
        <v>516</v>
      </c>
      <c r="U1367" s="4" t="s">
        <v>516</v>
      </c>
      <c r="V1367" s="4" t="s">
        <v>516</v>
      </c>
      <c r="W1367" s="2">
        <v>10</v>
      </c>
      <c r="X1367" s="4" t="s">
        <v>109</v>
      </c>
      <c r="Y1367" s="6" t="str">
        <f>VLOOKUP(X1367,Spp!A:B,2,FALSE)</f>
        <v>Chromis atrilobata</v>
      </c>
      <c r="Z1367" s="7">
        <f t="shared" si="147"/>
        <v>1</v>
      </c>
      <c r="AA1367" s="2"/>
      <c r="AB1367" s="2">
        <v>1</v>
      </c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>
        <f>VLOOKUP(Y1367,Spp!B:C,2,FALSE)</f>
        <v>5.2300000000000003E-3</v>
      </c>
      <c r="AV1367" s="2">
        <f>VLOOKUP(Y1367,Spp!B:D,3,FALSE)</f>
        <v>3.41655</v>
      </c>
      <c r="AW1367" s="2">
        <f t="shared" si="148"/>
        <v>5.1073103427335251</v>
      </c>
      <c r="AX1367" s="2">
        <f t="shared" si="149"/>
        <v>0.1021462068546705</v>
      </c>
      <c r="AY1367" s="2">
        <f t="shared" si="150"/>
        <v>1.0214620685467051</v>
      </c>
      <c r="AZ1367" s="2">
        <f t="shared" si="151"/>
        <v>1.0214620685467051E-3</v>
      </c>
      <c r="BA1367" s="2">
        <f t="shared" si="152"/>
        <v>0.1</v>
      </c>
      <c r="BB1367" s="2">
        <f t="shared" si="146"/>
        <v>0.02</v>
      </c>
      <c r="BC1367" s="2">
        <f>VLOOKUP(Y1367,Spp!B:H,7,FALSE)</f>
        <v>3.4</v>
      </c>
      <c r="BD1367" s="5" t="str">
        <f>VLOOKUP(Y1367,GFQuimbayo!B:C,2,FALSE)</f>
        <v>PK</v>
      </c>
      <c r="BE1367" s="5" t="str">
        <f>VLOOKUP(BD1367,GFQuimbayo!E:F,2,FALSE)</f>
        <v>Planktivores</v>
      </c>
      <c r="BF1367" s="2" t="str">
        <f>VLOOKUP(Y1367,Spp!B:L,11,FALSE)</f>
        <v>LC</v>
      </c>
    </row>
    <row r="1368" spans="1:58" s="1" customFormat="1">
      <c r="A1368" s="2" t="s">
        <v>242</v>
      </c>
      <c r="B1368" s="2" t="s">
        <v>41</v>
      </c>
      <c r="C1368" s="2" t="s">
        <v>42</v>
      </c>
      <c r="D1368" s="2" t="s">
        <v>42</v>
      </c>
      <c r="E1368" s="2" t="s">
        <v>1483</v>
      </c>
      <c r="F1368" s="2" t="s">
        <v>44</v>
      </c>
      <c r="G1368" s="22" t="s">
        <v>1482</v>
      </c>
      <c r="H1368" s="22">
        <v>1</v>
      </c>
      <c r="I1368" s="2">
        <v>1</v>
      </c>
      <c r="J1368" s="2"/>
      <c r="K1368" s="2">
        <v>50</v>
      </c>
      <c r="L1368" s="11">
        <v>42696</v>
      </c>
      <c r="M1368" s="2">
        <v>2016</v>
      </c>
      <c r="N1368" s="2" t="s">
        <v>517</v>
      </c>
      <c r="O1368" s="2" t="s">
        <v>136</v>
      </c>
      <c r="P1368" s="11">
        <v>43161</v>
      </c>
      <c r="Q1368" s="9" t="s">
        <v>1459</v>
      </c>
      <c r="R1368" s="2" t="s">
        <v>1459</v>
      </c>
      <c r="S1368" s="22" t="s">
        <v>516</v>
      </c>
      <c r="T1368" s="4" t="s">
        <v>516</v>
      </c>
      <c r="U1368" s="4" t="s">
        <v>516</v>
      </c>
      <c r="V1368" s="4" t="s">
        <v>516</v>
      </c>
      <c r="W1368" s="2">
        <v>10</v>
      </c>
      <c r="X1368" s="4" t="s">
        <v>64</v>
      </c>
      <c r="Y1368" s="6" t="str">
        <f>VLOOKUP(X1368,Spp!A:B,2,FALSE)</f>
        <v>Johnrandallia nigrirostris</v>
      </c>
      <c r="Z1368" s="7">
        <f t="shared" si="147"/>
        <v>1</v>
      </c>
      <c r="AA1368" s="2"/>
      <c r="AB1368" s="2">
        <v>1</v>
      </c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>
        <f>VLOOKUP(Y1368,Spp!B:C,2,FALSE)</f>
        <v>2.5600000000000001E-2</v>
      </c>
      <c r="AV1368" s="2">
        <f>VLOOKUP(Y1368,Spp!B:D,3,FALSE)</f>
        <v>3.0005999999999999</v>
      </c>
      <c r="AW1368" s="2">
        <f t="shared" si="148"/>
        <v>10.813064467072175</v>
      </c>
      <c r="AX1368" s="2">
        <f t="shared" si="149"/>
        <v>0.21626128934144351</v>
      </c>
      <c r="AY1368" s="2">
        <f t="shared" si="150"/>
        <v>2.1626128934144351</v>
      </c>
      <c r="AZ1368" s="2">
        <f t="shared" si="151"/>
        <v>2.1626128934144353E-3</v>
      </c>
      <c r="BA1368" s="2">
        <f t="shared" si="152"/>
        <v>0.1</v>
      </c>
      <c r="BB1368" s="2">
        <f t="shared" si="146"/>
        <v>0.02</v>
      </c>
      <c r="BC1368" s="2">
        <f>VLOOKUP(Y1368,Spp!B:H,7,FALSE)</f>
        <v>3</v>
      </c>
      <c r="BD1368" s="5" t="str">
        <f>VLOOKUP(Y1368,GFQuimbayo!B:C,2,FALSE)</f>
        <v>IN</v>
      </c>
      <c r="BE1368" s="5" t="str">
        <f>VLOOKUP(BD1368,GFQuimbayo!E:F,2,FALSE)</f>
        <v>Invertebrivores</v>
      </c>
      <c r="BF1368" s="2" t="str">
        <f>VLOOKUP(Y1368,Spp!B:L,11,FALSE)</f>
        <v>LC</v>
      </c>
    </row>
    <row r="1369" spans="1:58" s="1" customFormat="1">
      <c r="A1369" s="2" t="s">
        <v>242</v>
      </c>
      <c r="B1369" s="2" t="s">
        <v>41</v>
      </c>
      <c r="C1369" s="2" t="s">
        <v>42</v>
      </c>
      <c r="D1369" s="2" t="s">
        <v>42</v>
      </c>
      <c r="E1369" s="2" t="s">
        <v>1483</v>
      </c>
      <c r="F1369" s="2" t="s">
        <v>44</v>
      </c>
      <c r="G1369" s="22" t="s">
        <v>1482</v>
      </c>
      <c r="H1369" s="22">
        <v>1</v>
      </c>
      <c r="I1369" s="2">
        <v>1</v>
      </c>
      <c r="J1369" s="2"/>
      <c r="K1369" s="2">
        <v>50</v>
      </c>
      <c r="L1369" s="11">
        <v>42696</v>
      </c>
      <c r="M1369" s="2">
        <v>2016</v>
      </c>
      <c r="N1369" s="2" t="s">
        <v>517</v>
      </c>
      <c r="O1369" s="2" t="s">
        <v>136</v>
      </c>
      <c r="P1369" s="11">
        <v>43161</v>
      </c>
      <c r="Q1369" s="9" t="s">
        <v>1459</v>
      </c>
      <c r="R1369" s="2" t="s">
        <v>1459</v>
      </c>
      <c r="S1369" s="22" t="s">
        <v>516</v>
      </c>
      <c r="T1369" s="4" t="s">
        <v>516</v>
      </c>
      <c r="U1369" s="4" t="s">
        <v>516</v>
      </c>
      <c r="V1369" s="4" t="s">
        <v>516</v>
      </c>
      <c r="W1369" s="2">
        <v>10</v>
      </c>
      <c r="X1369" s="4" t="s">
        <v>266</v>
      </c>
      <c r="Y1369" s="6" t="str">
        <f>VLOOKUP(X1369,Spp!A:B,2,FALSE)</f>
        <v>Halichoeres dispilus</v>
      </c>
      <c r="Z1369" s="7">
        <f t="shared" si="147"/>
        <v>2</v>
      </c>
      <c r="AA1369" s="2"/>
      <c r="AB1369" s="2"/>
      <c r="AC1369" s="2">
        <v>2</v>
      </c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>
        <f>VLOOKUP(Y1369,Spp!B:C,2,FALSE)</f>
        <v>1.26E-2</v>
      </c>
      <c r="AV1369" s="2">
        <f>VLOOKUP(Y1369,Spp!B:D,3,FALSE)</f>
        <v>3.0672999999999999</v>
      </c>
      <c r="AW1369" s="2">
        <f t="shared" si="148"/>
        <v>58.338146088241047</v>
      </c>
      <c r="AX1369" s="2">
        <f t="shared" si="149"/>
        <v>1.166762921764821</v>
      </c>
      <c r="AY1369" s="2">
        <f t="shared" si="150"/>
        <v>11.66762921764821</v>
      </c>
      <c r="AZ1369" s="2">
        <f t="shared" si="151"/>
        <v>1.1667629217648211E-2</v>
      </c>
      <c r="BA1369" s="2">
        <f t="shared" si="152"/>
        <v>0.2</v>
      </c>
      <c r="BB1369" s="2">
        <f t="shared" si="146"/>
        <v>0.04</v>
      </c>
      <c r="BC1369" s="2">
        <f>VLOOKUP(Y1369,Spp!B:H,7,FALSE)</f>
        <v>3.9</v>
      </c>
      <c r="BD1369" s="5" t="str">
        <f>VLOOKUP(Y1369,GFQuimbayo!B:C,2,FALSE)</f>
        <v>IN</v>
      </c>
      <c r="BE1369" s="5" t="str">
        <f>VLOOKUP(BD1369,GFQuimbayo!E:F,2,FALSE)</f>
        <v>Invertebrivores</v>
      </c>
      <c r="BF1369" s="2" t="str">
        <f>VLOOKUP(Y1369,Spp!B:L,11,FALSE)</f>
        <v>LC</v>
      </c>
    </row>
    <row r="1370" spans="1:58" s="1" customFormat="1">
      <c r="A1370" s="2" t="s">
        <v>242</v>
      </c>
      <c r="B1370" s="2" t="s">
        <v>41</v>
      </c>
      <c r="C1370" s="2" t="s">
        <v>42</v>
      </c>
      <c r="D1370" s="2" t="s">
        <v>42</v>
      </c>
      <c r="E1370" s="2" t="s">
        <v>1483</v>
      </c>
      <c r="F1370" s="2" t="s">
        <v>44</v>
      </c>
      <c r="G1370" s="22" t="s">
        <v>1482</v>
      </c>
      <c r="H1370" s="22">
        <v>1</v>
      </c>
      <c r="I1370" s="2">
        <v>1</v>
      </c>
      <c r="J1370" s="2"/>
      <c r="K1370" s="2">
        <v>50</v>
      </c>
      <c r="L1370" s="11">
        <v>42696</v>
      </c>
      <c r="M1370" s="2">
        <v>2016</v>
      </c>
      <c r="N1370" s="2" t="s">
        <v>517</v>
      </c>
      <c r="O1370" s="2" t="s">
        <v>136</v>
      </c>
      <c r="P1370" s="11">
        <v>43161</v>
      </c>
      <c r="Q1370" s="9" t="s">
        <v>1459</v>
      </c>
      <c r="R1370" s="2" t="s">
        <v>1459</v>
      </c>
      <c r="S1370" s="22" t="s">
        <v>516</v>
      </c>
      <c r="T1370" s="4" t="s">
        <v>516</v>
      </c>
      <c r="U1370" s="4" t="s">
        <v>516</v>
      </c>
      <c r="V1370" s="4" t="s">
        <v>516</v>
      </c>
      <c r="W1370" s="2">
        <v>10</v>
      </c>
      <c r="X1370" s="4" t="s">
        <v>251</v>
      </c>
      <c r="Y1370" s="6" t="str">
        <f>VLOOKUP(X1370,Spp!A:B,2,FALSE)</f>
        <v>Holacanthus passer</v>
      </c>
      <c r="Z1370" s="7">
        <f t="shared" si="147"/>
        <v>1</v>
      </c>
      <c r="AA1370" s="2"/>
      <c r="AB1370" s="2"/>
      <c r="AC1370" s="2">
        <v>1</v>
      </c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>
        <f>VLOOKUP(Y1370,Spp!B:C,2,FALSE)</f>
        <v>2.7130000000000001E-2</v>
      </c>
      <c r="AV1370" s="2">
        <f>VLOOKUP(Y1370,Spp!B:D,3,FALSE)</f>
        <v>3.0842299999999998</v>
      </c>
      <c r="AW1370" s="2">
        <f t="shared" si="148"/>
        <v>65.549979949165603</v>
      </c>
      <c r="AX1370" s="2">
        <f t="shared" si="149"/>
        <v>1.3109995989833121</v>
      </c>
      <c r="AY1370" s="2">
        <f t="shared" si="150"/>
        <v>13.10999598983312</v>
      </c>
      <c r="AZ1370" s="2">
        <f t="shared" si="151"/>
        <v>1.3109995989833119E-2</v>
      </c>
      <c r="BA1370" s="2">
        <f t="shared" si="152"/>
        <v>0.1</v>
      </c>
      <c r="BB1370" s="2">
        <f t="shared" ref="BB1370:BB1433" si="153">Z1370/K1370</f>
        <v>0.02</v>
      </c>
      <c r="BC1370" s="2">
        <f>VLOOKUP(Y1370,Spp!B:H,7,FALSE)</f>
        <v>2.6</v>
      </c>
      <c r="BD1370" s="5" t="str">
        <f>VLOOKUP(Y1370,GFQuimbayo!B:C,2,FALSE)</f>
        <v>IN</v>
      </c>
      <c r="BE1370" s="5" t="str">
        <f>VLOOKUP(BD1370,GFQuimbayo!E:F,2,FALSE)</f>
        <v>Invertebrivores</v>
      </c>
      <c r="BF1370" s="2" t="str">
        <f>VLOOKUP(Y1370,Spp!B:L,11,FALSE)</f>
        <v>LC</v>
      </c>
    </row>
    <row r="1371" spans="1:58" s="1" customFormat="1">
      <c r="A1371" s="2" t="s">
        <v>242</v>
      </c>
      <c r="B1371" s="2" t="s">
        <v>41</v>
      </c>
      <c r="C1371" s="2" t="s">
        <v>42</v>
      </c>
      <c r="D1371" s="2" t="s">
        <v>42</v>
      </c>
      <c r="E1371" s="2" t="s">
        <v>1483</v>
      </c>
      <c r="F1371" s="2" t="s">
        <v>44</v>
      </c>
      <c r="G1371" s="22" t="s">
        <v>1482</v>
      </c>
      <c r="H1371" s="22">
        <v>2</v>
      </c>
      <c r="I1371" s="2">
        <v>2</v>
      </c>
      <c r="J1371" s="2"/>
      <c r="K1371" s="2">
        <v>50</v>
      </c>
      <c r="L1371" s="11">
        <v>42696</v>
      </c>
      <c r="M1371" s="2">
        <v>2016</v>
      </c>
      <c r="N1371" s="2" t="s">
        <v>517</v>
      </c>
      <c r="O1371" s="2" t="s">
        <v>136</v>
      </c>
      <c r="P1371" s="11">
        <v>43161</v>
      </c>
      <c r="Q1371" s="9" t="s">
        <v>1459</v>
      </c>
      <c r="R1371" s="2" t="s">
        <v>1459</v>
      </c>
      <c r="S1371" s="22" t="s">
        <v>516</v>
      </c>
      <c r="T1371" s="4" t="s">
        <v>516</v>
      </c>
      <c r="U1371" s="4" t="s">
        <v>516</v>
      </c>
      <c r="V1371" s="4" t="s">
        <v>516</v>
      </c>
      <c r="W1371" s="2">
        <v>10</v>
      </c>
      <c r="X1371" s="4" t="s">
        <v>72</v>
      </c>
      <c r="Y1371" s="6" t="str">
        <f>VLOOKUP(X1371,Spp!A:B,2,FALSE)</f>
        <v>Scarus ghobban</v>
      </c>
      <c r="Z1371" s="7">
        <f t="shared" si="147"/>
        <v>35</v>
      </c>
      <c r="AA1371" s="2">
        <v>3</v>
      </c>
      <c r="AB1371" s="2">
        <v>32</v>
      </c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>
        <f>VLOOKUP(Y1371,Spp!B:C,2,FALSE)</f>
        <v>2.3300000000000001E-2</v>
      </c>
      <c r="AV1371" s="2">
        <f>VLOOKUP(Y1371,Spp!B:D,3,FALSE)</f>
        <v>2.919</v>
      </c>
      <c r="AW1371" s="2">
        <f t="shared" si="148"/>
        <v>268.19761788984994</v>
      </c>
      <c r="AX1371" s="2">
        <f t="shared" si="149"/>
        <v>5.3639523577969985</v>
      </c>
      <c r="AY1371" s="2">
        <f t="shared" si="150"/>
        <v>53.639523577969982</v>
      </c>
      <c r="AZ1371" s="2">
        <f t="shared" si="151"/>
        <v>5.3639523577969979E-2</v>
      </c>
      <c r="BA1371" s="2">
        <f t="shared" si="152"/>
        <v>3.5</v>
      </c>
      <c r="BB1371" s="2">
        <f t="shared" si="153"/>
        <v>0.7</v>
      </c>
      <c r="BC1371" s="2">
        <f>VLOOKUP(Y1371,Spp!B:H,7,FALSE)</f>
        <v>2</v>
      </c>
      <c r="BD1371" s="5" t="str">
        <f>VLOOKUP(Y1371,GFQuimbayo!B:C,2,FALSE)</f>
        <v>HM</v>
      </c>
      <c r="BE1371" s="5" t="str">
        <f>VLOOKUP(BD1371,GFQuimbayo!E:F,2,FALSE)</f>
        <v>Macroalgae feeders</v>
      </c>
      <c r="BF1371" s="2" t="str">
        <f>VLOOKUP(Y1371,Spp!B:L,11,FALSE)</f>
        <v>LC</v>
      </c>
    </row>
    <row r="1372" spans="1:58" s="1" customFormat="1">
      <c r="A1372" s="2" t="s">
        <v>242</v>
      </c>
      <c r="B1372" s="2" t="s">
        <v>41</v>
      </c>
      <c r="C1372" s="2" t="s">
        <v>42</v>
      </c>
      <c r="D1372" s="2" t="s">
        <v>42</v>
      </c>
      <c r="E1372" s="2" t="s">
        <v>1483</v>
      </c>
      <c r="F1372" s="2" t="s">
        <v>44</v>
      </c>
      <c r="G1372" s="22" t="s">
        <v>1482</v>
      </c>
      <c r="H1372" s="22">
        <v>2</v>
      </c>
      <c r="I1372" s="2">
        <v>2</v>
      </c>
      <c r="J1372" s="2"/>
      <c r="K1372" s="2">
        <v>50</v>
      </c>
      <c r="L1372" s="11">
        <v>42696</v>
      </c>
      <c r="M1372" s="2">
        <v>2016</v>
      </c>
      <c r="N1372" s="2" t="s">
        <v>517</v>
      </c>
      <c r="O1372" s="2" t="s">
        <v>136</v>
      </c>
      <c r="P1372" s="11">
        <v>43161</v>
      </c>
      <c r="Q1372" s="9" t="s">
        <v>1459</v>
      </c>
      <c r="R1372" s="2" t="s">
        <v>1459</v>
      </c>
      <c r="S1372" s="22" t="s">
        <v>516</v>
      </c>
      <c r="T1372" s="4" t="s">
        <v>516</v>
      </c>
      <c r="U1372" s="4" t="s">
        <v>516</v>
      </c>
      <c r="V1372" s="4" t="s">
        <v>516</v>
      </c>
      <c r="W1372" s="2">
        <v>10</v>
      </c>
      <c r="X1372" s="4" t="s">
        <v>107</v>
      </c>
      <c r="Y1372" s="6" t="str">
        <f>VLOOKUP(X1372,Spp!A:B,2,FALSE)</f>
        <v>Thalassoma lucasanum</v>
      </c>
      <c r="Z1372" s="7">
        <f t="shared" si="147"/>
        <v>35</v>
      </c>
      <c r="AA1372" s="2">
        <v>15</v>
      </c>
      <c r="AB1372" s="2">
        <v>11</v>
      </c>
      <c r="AC1372" s="2">
        <v>9</v>
      </c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>
        <f>VLOOKUP(Y1372,Spp!B:C,2,FALSE)</f>
        <v>1.261E-2</v>
      </c>
      <c r="AV1372" s="2">
        <f>VLOOKUP(Y1372,Spp!B:D,3,FALSE)</f>
        <v>2.8782999999999999</v>
      </c>
      <c r="AW1372" s="2">
        <f t="shared" si="148"/>
        <v>211.43862829203869</v>
      </c>
      <c r="AX1372" s="2">
        <f t="shared" si="149"/>
        <v>4.2287725658407735</v>
      </c>
      <c r="AY1372" s="2">
        <f t="shared" si="150"/>
        <v>42.287725658407737</v>
      </c>
      <c r="AZ1372" s="2">
        <f t="shared" si="151"/>
        <v>4.2287725658407736E-2</v>
      </c>
      <c r="BA1372" s="2">
        <f t="shared" si="152"/>
        <v>3.5</v>
      </c>
      <c r="BB1372" s="2">
        <f t="shared" si="153"/>
        <v>0.7</v>
      </c>
      <c r="BC1372" s="2">
        <f>VLOOKUP(Y1372,Spp!B:H,7,FALSE)</f>
        <v>3.5</v>
      </c>
      <c r="BD1372" s="5" t="str">
        <f>VLOOKUP(Y1372,GFQuimbayo!B:C,2,FALSE)</f>
        <v>IN</v>
      </c>
      <c r="BE1372" s="5" t="str">
        <f>VLOOKUP(BD1372,GFQuimbayo!E:F,2,FALSE)</f>
        <v>Invertebrivores</v>
      </c>
      <c r="BF1372" s="2" t="str">
        <f>VLOOKUP(Y1372,Spp!B:L,11,FALSE)</f>
        <v>LC</v>
      </c>
    </row>
    <row r="1373" spans="1:58" s="1" customFormat="1">
      <c r="A1373" s="2" t="s">
        <v>242</v>
      </c>
      <c r="B1373" s="2" t="s">
        <v>41</v>
      </c>
      <c r="C1373" s="2" t="s">
        <v>42</v>
      </c>
      <c r="D1373" s="2" t="s">
        <v>42</v>
      </c>
      <c r="E1373" s="2" t="s">
        <v>1483</v>
      </c>
      <c r="F1373" s="2" t="s">
        <v>44</v>
      </c>
      <c r="G1373" s="22" t="s">
        <v>1482</v>
      </c>
      <c r="H1373" s="22">
        <v>2</v>
      </c>
      <c r="I1373" s="2">
        <v>2</v>
      </c>
      <c r="J1373" s="2"/>
      <c r="K1373" s="2">
        <v>50</v>
      </c>
      <c r="L1373" s="11">
        <v>42696</v>
      </c>
      <c r="M1373" s="2">
        <v>2016</v>
      </c>
      <c r="N1373" s="2" t="s">
        <v>517</v>
      </c>
      <c r="O1373" s="2" t="s">
        <v>136</v>
      </c>
      <c r="P1373" s="11">
        <v>43161</v>
      </c>
      <c r="Q1373" s="9" t="s">
        <v>1459</v>
      </c>
      <c r="R1373" s="2" t="s">
        <v>1459</v>
      </c>
      <c r="S1373" s="22" t="s">
        <v>516</v>
      </c>
      <c r="T1373" s="4" t="s">
        <v>516</v>
      </c>
      <c r="U1373" s="4" t="s">
        <v>516</v>
      </c>
      <c r="V1373" s="4" t="s">
        <v>516</v>
      </c>
      <c r="W1373" s="2">
        <v>10</v>
      </c>
      <c r="X1373" s="4" t="s">
        <v>64</v>
      </c>
      <c r="Y1373" s="6" t="str">
        <f>VLOOKUP(X1373,Spp!A:B,2,FALSE)</f>
        <v>Johnrandallia nigrirostris</v>
      </c>
      <c r="Z1373" s="7">
        <f t="shared" si="147"/>
        <v>3</v>
      </c>
      <c r="AA1373" s="2"/>
      <c r="AB1373" s="2">
        <v>2</v>
      </c>
      <c r="AC1373" s="2">
        <v>1</v>
      </c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>
        <f>VLOOKUP(Y1373,Spp!B:C,2,FALSE)</f>
        <v>2.5600000000000001E-2</v>
      </c>
      <c r="AV1373" s="2">
        <f>VLOOKUP(Y1373,Spp!B:D,3,FALSE)</f>
        <v>3.0005999999999999</v>
      </c>
      <c r="AW1373" s="2">
        <f t="shared" si="148"/>
        <v>71.701958236233594</v>
      </c>
      <c r="AX1373" s="2">
        <f t="shared" si="149"/>
        <v>1.434039164724672</v>
      </c>
      <c r="AY1373" s="2">
        <f t="shared" si="150"/>
        <v>14.340391647246719</v>
      </c>
      <c r="AZ1373" s="2">
        <f t="shared" si="151"/>
        <v>1.4340391647246719E-2</v>
      </c>
      <c r="BA1373" s="2">
        <f t="shared" si="152"/>
        <v>0.3</v>
      </c>
      <c r="BB1373" s="2">
        <f t="shared" si="153"/>
        <v>0.06</v>
      </c>
      <c r="BC1373" s="2">
        <f>VLOOKUP(Y1373,Spp!B:H,7,FALSE)</f>
        <v>3</v>
      </c>
      <c r="BD1373" s="5" t="str">
        <f>VLOOKUP(Y1373,GFQuimbayo!B:C,2,FALSE)</f>
        <v>IN</v>
      </c>
      <c r="BE1373" s="5" t="str">
        <f>VLOOKUP(BD1373,GFQuimbayo!E:F,2,FALSE)</f>
        <v>Invertebrivores</v>
      </c>
      <c r="BF1373" s="2" t="str">
        <f>VLOOKUP(Y1373,Spp!B:L,11,FALSE)</f>
        <v>LC</v>
      </c>
    </row>
    <row r="1374" spans="1:58" s="1" customFormat="1">
      <c r="A1374" s="2" t="s">
        <v>242</v>
      </c>
      <c r="B1374" s="2" t="s">
        <v>41</v>
      </c>
      <c r="C1374" s="2" t="s">
        <v>42</v>
      </c>
      <c r="D1374" s="2" t="s">
        <v>42</v>
      </c>
      <c r="E1374" s="2" t="s">
        <v>1483</v>
      </c>
      <c r="F1374" s="2" t="s">
        <v>44</v>
      </c>
      <c r="G1374" s="22" t="s">
        <v>1482</v>
      </c>
      <c r="H1374" s="22">
        <v>2</v>
      </c>
      <c r="I1374" s="2">
        <v>2</v>
      </c>
      <c r="J1374" s="2"/>
      <c r="K1374" s="2">
        <v>50</v>
      </c>
      <c r="L1374" s="11">
        <v>42696</v>
      </c>
      <c r="M1374" s="2">
        <v>2016</v>
      </c>
      <c r="N1374" s="2" t="s">
        <v>517</v>
      </c>
      <c r="O1374" s="2" t="s">
        <v>136</v>
      </c>
      <c r="P1374" s="11">
        <v>43161</v>
      </c>
      <c r="Q1374" s="9" t="s">
        <v>1459</v>
      </c>
      <c r="R1374" s="2" t="s">
        <v>1459</v>
      </c>
      <c r="S1374" s="22" t="s">
        <v>516</v>
      </c>
      <c r="T1374" s="4" t="s">
        <v>516</v>
      </c>
      <c r="U1374" s="4" t="s">
        <v>516</v>
      </c>
      <c r="V1374" s="4" t="s">
        <v>516</v>
      </c>
      <c r="W1374" s="2">
        <v>10</v>
      </c>
      <c r="X1374" s="4" t="s">
        <v>465</v>
      </c>
      <c r="Y1374" s="6" t="str">
        <f>VLOOKUP(X1374,Spp!A:B,2,FALSE)</f>
        <v>Thalassoma grammaticum</v>
      </c>
      <c r="Z1374" s="7">
        <f t="shared" si="147"/>
        <v>11</v>
      </c>
      <c r="AA1374" s="2">
        <v>10</v>
      </c>
      <c r="AB1374" s="2"/>
      <c r="AC1374" s="2">
        <v>1</v>
      </c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>
        <f>VLOOKUP(Y1374,Spp!B:C,2,FALSE)</f>
        <v>1.5900000000000001E-2</v>
      </c>
      <c r="AV1374" s="2">
        <f>VLOOKUP(Y1374,Spp!B:D,3,FALSE)</f>
        <v>2.9718</v>
      </c>
      <c r="AW1374" s="2">
        <f t="shared" si="148"/>
        <v>31.340736984251166</v>
      </c>
      <c r="AX1374" s="2">
        <f t="shared" si="149"/>
        <v>0.62681473968502333</v>
      </c>
      <c r="AY1374" s="2">
        <f t="shared" si="150"/>
        <v>6.2681473968502335</v>
      </c>
      <c r="AZ1374" s="2">
        <f t="shared" si="151"/>
        <v>6.2681473968502332E-3</v>
      </c>
      <c r="BA1374" s="2">
        <f t="shared" si="152"/>
        <v>1.1000000000000001</v>
      </c>
      <c r="BB1374" s="2">
        <f t="shared" si="153"/>
        <v>0.22</v>
      </c>
      <c r="BC1374" s="2">
        <f>VLOOKUP(Y1374,Spp!B:H,7,FALSE)</f>
        <v>3.5</v>
      </c>
      <c r="BD1374" s="5" t="str">
        <f>VLOOKUP(Y1374,GFQuimbayo!B:C,2,FALSE)</f>
        <v>IN</v>
      </c>
      <c r="BE1374" s="5" t="str">
        <f>VLOOKUP(BD1374,GFQuimbayo!E:F,2,FALSE)</f>
        <v>Invertebrivores</v>
      </c>
      <c r="BF1374" s="2" t="str">
        <f>VLOOKUP(Y1374,Spp!B:L,11,FALSE)</f>
        <v>LC</v>
      </c>
    </row>
    <row r="1375" spans="1:58" s="1" customFormat="1">
      <c r="A1375" s="2" t="s">
        <v>242</v>
      </c>
      <c r="B1375" s="2" t="s">
        <v>41</v>
      </c>
      <c r="C1375" s="2" t="s">
        <v>42</v>
      </c>
      <c r="D1375" s="2" t="s">
        <v>42</v>
      </c>
      <c r="E1375" s="2" t="s">
        <v>1483</v>
      </c>
      <c r="F1375" s="2" t="s">
        <v>44</v>
      </c>
      <c r="G1375" s="22" t="s">
        <v>1482</v>
      </c>
      <c r="H1375" s="22">
        <v>2</v>
      </c>
      <c r="I1375" s="2">
        <v>2</v>
      </c>
      <c r="J1375" s="2"/>
      <c r="K1375" s="2">
        <v>50</v>
      </c>
      <c r="L1375" s="11">
        <v>42696</v>
      </c>
      <c r="M1375" s="2">
        <v>2016</v>
      </c>
      <c r="N1375" s="2" t="s">
        <v>517</v>
      </c>
      <c r="O1375" s="2" t="s">
        <v>136</v>
      </c>
      <c r="P1375" s="11">
        <v>43161</v>
      </c>
      <c r="Q1375" s="9" t="s">
        <v>1459</v>
      </c>
      <c r="R1375" s="2" t="s">
        <v>1459</v>
      </c>
      <c r="S1375" s="22" t="s">
        <v>516</v>
      </c>
      <c r="T1375" s="4" t="s">
        <v>516</v>
      </c>
      <c r="U1375" s="4" t="s">
        <v>516</v>
      </c>
      <c r="V1375" s="4" t="s">
        <v>516</v>
      </c>
      <c r="W1375" s="2">
        <v>10</v>
      </c>
      <c r="X1375" s="4" t="s">
        <v>57</v>
      </c>
      <c r="Y1375" s="6" t="str">
        <f>VLOOKUP(X1375,Spp!A:B,2,FALSE)</f>
        <v>Serranus psittacinus</v>
      </c>
      <c r="Z1375" s="7">
        <f t="shared" si="147"/>
        <v>1</v>
      </c>
      <c r="AA1375" s="2"/>
      <c r="AB1375" s="2">
        <v>1</v>
      </c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>
        <f>VLOOKUP(Y1375,Spp!B:C,2,FALSE)</f>
        <v>1.9300000000000001E-2</v>
      </c>
      <c r="AV1375" s="2">
        <f>VLOOKUP(Y1375,Spp!B:D,3,FALSE)</f>
        <v>2.8511000000000002</v>
      </c>
      <c r="AW1375" s="2">
        <f t="shared" si="148"/>
        <v>6.0317658911086447</v>
      </c>
      <c r="AX1375" s="2">
        <f t="shared" si="149"/>
        <v>0.12063531782217289</v>
      </c>
      <c r="AY1375" s="2">
        <f t="shared" si="150"/>
        <v>1.2063531782217289</v>
      </c>
      <c r="AZ1375" s="2">
        <f t="shared" si="151"/>
        <v>1.2063531782217289E-3</v>
      </c>
      <c r="BA1375" s="2">
        <f t="shared" si="152"/>
        <v>0.1</v>
      </c>
      <c r="BB1375" s="2">
        <f t="shared" si="153"/>
        <v>0.02</v>
      </c>
      <c r="BC1375" s="2">
        <f>VLOOKUP(Y1375,Spp!B:H,7,FALSE)</f>
        <v>3.6</v>
      </c>
      <c r="BD1375" s="5" t="str">
        <f>VLOOKUP(Y1375,GFQuimbayo!B:C,2,FALSE)</f>
        <v>PS</v>
      </c>
      <c r="BE1375" s="5" t="str">
        <f>VLOOKUP(BD1375,GFQuimbayo!E:F,2,FALSE)</f>
        <v>Piscivores</v>
      </c>
      <c r="BF1375" s="2" t="str">
        <f>VLOOKUP(Y1375,Spp!B:L,11,FALSE)</f>
        <v>LC</v>
      </c>
    </row>
    <row r="1376" spans="1:58" s="1" customFormat="1">
      <c r="A1376" s="2" t="s">
        <v>242</v>
      </c>
      <c r="B1376" s="2" t="s">
        <v>41</v>
      </c>
      <c r="C1376" s="2" t="s">
        <v>42</v>
      </c>
      <c r="D1376" s="2" t="s">
        <v>42</v>
      </c>
      <c r="E1376" s="2" t="s">
        <v>1483</v>
      </c>
      <c r="F1376" s="2" t="s">
        <v>44</v>
      </c>
      <c r="G1376" s="22" t="s">
        <v>1482</v>
      </c>
      <c r="H1376" s="22">
        <v>2</v>
      </c>
      <c r="I1376" s="2">
        <v>2</v>
      </c>
      <c r="J1376" s="2"/>
      <c r="K1376" s="2">
        <v>50</v>
      </c>
      <c r="L1376" s="11">
        <v>42696</v>
      </c>
      <c r="M1376" s="2">
        <v>2016</v>
      </c>
      <c r="N1376" s="2" t="s">
        <v>517</v>
      </c>
      <c r="O1376" s="2" t="s">
        <v>136</v>
      </c>
      <c r="P1376" s="11">
        <v>43161</v>
      </c>
      <c r="Q1376" s="9" t="s">
        <v>1459</v>
      </c>
      <c r="R1376" s="2" t="s">
        <v>1459</v>
      </c>
      <c r="S1376" s="22" t="s">
        <v>516</v>
      </c>
      <c r="T1376" s="4" t="s">
        <v>516</v>
      </c>
      <c r="U1376" s="4" t="s">
        <v>516</v>
      </c>
      <c r="V1376" s="4" t="s">
        <v>516</v>
      </c>
      <c r="W1376" s="2">
        <v>10</v>
      </c>
      <c r="X1376" s="4" t="s">
        <v>80</v>
      </c>
      <c r="Y1376" s="6" t="str">
        <f>VLOOKUP(X1376,Spp!A:B,2,FALSE)</f>
        <v>Sufflamen verres</v>
      </c>
      <c r="Z1376" s="7">
        <f t="shared" si="147"/>
        <v>2</v>
      </c>
      <c r="AA1376" s="2"/>
      <c r="AB1376" s="2"/>
      <c r="AC1376" s="2">
        <v>2</v>
      </c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>
        <f>VLOOKUP(Y1376,Spp!B:C,2,FALSE)</f>
        <v>2.4899999999999999E-2</v>
      </c>
      <c r="AV1376" s="2">
        <f>VLOOKUP(Y1376,Spp!B:D,3,FALSE)</f>
        <v>3.0129999999999999</v>
      </c>
      <c r="AW1376" s="2">
        <f t="shared" si="148"/>
        <v>100.5123002290896</v>
      </c>
      <c r="AX1376" s="2">
        <f t="shared" si="149"/>
        <v>2.0102460045817923</v>
      </c>
      <c r="AY1376" s="2">
        <f t="shared" si="150"/>
        <v>20.102460045817921</v>
      </c>
      <c r="AZ1376" s="2">
        <f t="shared" si="151"/>
        <v>2.0102460045817921E-2</v>
      </c>
      <c r="BA1376" s="2">
        <f t="shared" si="152"/>
        <v>0.2</v>
      </c>
      <c r="BB1376" s="2">
        <f t="shared" si="153"/>
        <v>0.04</v>
      </c>
      <c r="BC1376" s="2">
        <f>VLOOKUP(Y1376,Spp!B:H,7,FALSE)</f>
        <v>3.3</v>
      </c>
      <c r="BD1376" s="5" t="str">
        <f>VLOOKUP(Y1376,GFQuimbayo!B:C,2,FALSE)</f>
        <v>IN</v>
      </c>
      <c r="BE1376" s="5" t="str">
        <f>VLOOKUP(BD1376,GFQuimbayo!E:F,2,FALSE)</f>
        <v>Invertebrivores</v>
      </c>
      <c r="BF1376" s="2" t="str">
        <f>VLOOKUP(Y1376,Spp!B:L,11,FALSE)</f>
        <v>LC</v>
      </c>
    </row>
    <row r="1377" spans="1:58" s="1" customFormat="1">
      <c r="A1377" s="2" t="s">
        <v>242</v>
      </c>
      <c r="B1377" s="2" t="s">
        <v>41</v>
      </c>
      <c r="C1377" s="2" t="s">
        <v>42</v>
      </c>
      <c r="D1377" s="2" t="s">
        <v>42</v>
      </c>
      <c r="E1377" s="2" t="s">
        <v>1483</v>
      </c>
      <c r="F1377" s="2" t="s">
        <v>44</v>
      </c>
      <c r="G1377" s="22" t="s">
        <v>1482</v>
      </c>
      <c r="H1377" s="22">
        <v>2</v>
      </c>
      <c r="I1377" s="2">
        <v>2</v>
      </c>
      <c r="J1377" s="2"/>
      <c r="K1377" s="2">
        <v>50</v>
      </c>
      <c r="L1377" s="11">
        <v>42696</v>
      </c>
      <c r="M1377" s="2">
        <v>2016</v>
      </c>
      <c r="N1377" s="2" t="s">
        <v>517</v>
      </c>
      <c r="O1377" s="2" t="s">
        <v>136</v>
      </c>
      <c r="P1377" s="11">
        <v>43161</v>
      </c>
      <c r="Q1377" s="9" t="s">
        <v>1459</v>
      </c>
      <c r="R1377" s="2" t="s">
        <v>1459</v>
      </c>
      <c r="S1377" s="22" t="s">
        <v>516</v>
      </c>
      <c r="T1377" s="4" t="s">
        <v>516</v>
      </c>
      <c r="U1377" s="4" t="s">
        <v>516</v>
      </c>
      <c r="V1377" s="4" t="s">
        <v>516</v>
      </c>
      <c r="W1377" s="2">
        <v>10</v>
      </c>
      <c r="X1377" s="4" t="s">
        <v>253</v>
      </c>
      <c r="Y1377" s="6" t="str">
        <f>VLOOKUP(X1377,Spp!A:B,2,FALSE)</f>
        <v>Sphoeroides lobatus</v>
      </c>
      <c r="Z1377" s="7">
        <f t="shared" si="147"/>
        <v>1</v>
      </c>
      <c r="AA1377" s="2"/>
      <c r="AB1377" s="2"/>
      <c r="AC1377" s="2"/>
      <c r="AD1377" s="2">
        <v>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>
        <f>VLOOKUP(Y1377,Spp!B:C,2,FALSE)</f>
        <v>3.7199999999999997E-2</v>
      </c>
      <c r="AV1377" s="2">
        <f>VLOOKUP(Y1377,Spp!B:D,3,FALSE)</f>
        <v>2.77</v>
      </c>
      <c r="AW1377" s="2">
        <f t="shared" si="148"/>
        <v>103.21868805643687</v>
      </c>
      <c r="AX1377" s="2">
        <f t="shared" si="149"/>
        <v>2.0643737611287376</v>
      </c>
      <c r="AY1377" s="2">
        <f t="shared" si="150"/>
        <v>20.643737611287378</v>
      </c>
      <c r="AZ1377" s="2">
        <f t="shared" si="151"/>
        <v>2.0643737611287377E-2</v>
      </c>
      <c r="BA1377" s="2">
        <f t="shared" si="152"/>
        <v>0.1</v>
      </c>
      <c r="BB1377" s="2">
        <f t="shared" si="153"/>
        <v>0.02</v>
      </c>
      <c r="BC1377" s="2">
        <f>VLOOKUP(Y1377,Spp!B:H,7,FALSE)</f>
        <v>3.1</v>
      </c>
      <c r="BD1377" s="5" t="str">
        <f>VLOOKUP(Y1377,GFQuimbayo!B:C,2,FALSE)</f>
        <v>IN</v>
      </c>
      <c r="BE1377" s="5" t="str">
        <f>VLOOKUP(BD1377,GFQuimbayo!E:F,2,FALSE)</f>
        <v>Invertebrivores</v>
      </c>
      <c r="BF1377" s="2" t="str">
        <f>VLOOKUP(Y1377,Spp!B:L,11,FALSE)</f>
        <v>LC</v>
      </c>
    </row>
    <row r="1378" spans="1:58" s="1" customFormat="1">
      <c r="A1378" s="2" t="s">
        <v>242</v>
      </c>
      <c r="B1378" s="2" t="s">
        <v>41</v>
      </c>
      <c r="C1378" s="2" t="s">
        <v>42</v>
      </c>
      <c r="D1378" s="2" t="s">
        <v>42</v>
      </c>
      <c r="E1378" s="2" t="s">
        <v>1483</v>
      </c>
      <c r="F1378" s="2" t="s">
        <v>44</v>
      </c>
      <c r="G1378" s="22" t="s">
        <v>1482</v>
      </c>
      <c r="H1378" s="22">
        <v>2</v>
      </c>
      <c r="I1378" s="2">
        <v>2</v>
      </c>
      <c r="J1378" s="2"/>
      <c r="K1378" s="2">
        <v>50</v>
      </c>
      <c r="L1378" s="11">
        <v>42696</v>
      </c>
      <c r="M1378" s="2">
        <v>2016</v>
      </c>
      <c r="N1378" s="2" t="s">
        <v>517</v>
      </c>
      <c r="O1378" s="2" t="s">
        <v>136</v>
      </c>
      <c r="P1378" s="11">
        <v>43161</v>
      </c>
      <c r="Q1378" s="9" t="s">
        <v>1459</v>
      </c>
      <c r="R1378" s="2" t="s">
        <v>1459</v>
      </c>
      <c r="S1378" s="22" t="s">
        <v>516</v>
      </c>
      <c r="T1378" s="4" t="s">
        <v>516</v>
      </c>
      <c r="U1378" s="4" t="s">
        <v>516</v>
      </c>
      <c r="V1378" s="4" t="s">
        <v>516</v>
      </c>
      <c r="W1378" s="2">
        <v>10</v>
      </c>
      <c r="X1378" s="4" t="s">
        <v>266</v>
      </c>
      <c r="Y1378" s="6" t="str">
        <f>VLOOKUP(X1378,Spp!A:B,2,FALSE)</f>
        <v>Halichoeres dispilus</v>
      </c>
      <c r="Z1378" s="7">
        <f t="shared" si="147"/>
        <v>2</v>
      </c>
      <c r="AA1378" s="2"/>
      <c r="AB1378" s="2"/>
      <c r="AC1378" s="2">
        <v>2</v>
      </c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>
        <f>VLOOKUP(Y1378,Spp!B:C,2,FALSE)</f>
        <v>1.26E-2</v>
      </c>
      <c r="AV1378" s="2">
        <f>VLOOKUP(Y1378,Spp!B:D,3,FALSE)</f>
        <v>3.0672999999999999</v>
      </c>
      <c r="AW1378" s="2">
        <f t="shared" si="148"/>
        <v>58.338146088241047</v>
      </c>
      <c r="AX1378" s="2">
        <f t="shared" si="149"/>
        <v>1.166762921764821</v>
      </c>
      <c r="AY1378" s="2">
        <f t="shared" si="150"/>
        <v>11.66762921764821</v>
      </c>
      <c r="AZ1378" s="2">
        <f t="shared" si="151"/>
        <v>1.1667629217648211E-2</v>
      </c>
      <c r="BA1378" s="2">
        <f t="shared" si="152"/>
        <v>0.2</v>
      </c>
      <c r="BB1378" s="2">
        <f t="shared" si="153"/>
        <v>0.04</v>
      </c>
      <c r="BC1378" s="2">
        <f>VLOOKUP(Y1378,Spp!B:H,7,FALSE)</f>
        <v>3.9</v>
      </c>
      <c r="BD1378" s="5" t="str">
        <f>VLOOKUP(Y1378,GFQuimbayo!B:C,2,FALSE)</f>
        <v>IN</v>
      </c>
      <c r="BE1378" s="5" t="str">
        <f>VLOOKUP(BD1378,GFQuimbayo!E:F,2,FALSE)</f>
        <v>Invertebrivores</v>
      </c>
      <c r="BF1378" s="2" t="str">
        <f>VLOOKUP(Y1378,Spp!B:L,11,FALSE)</f>
        <v>LC</v>
      </c>
    </row>
    <row r="1379" spans="1:58" s="1" customFormat="1">
      <c r="A1379" s="2" t="s">
        <v>242</v>
      </c>
      <c r="B1379" s="2" t="s">
        <v>41</v>
      </c>
      <c r="C1379" s="2" t="s">
        <v>42</v>
      </c>
      <c r="D1379" s="2" t="s">
        <v>42</v>
      </c>
      <c r="E1379" s="2" t="s">
        <v>1483</v>
      </c>
      <c r="F1379" s="2" t="s">
        <v>44</v>
      </c>
      <c r="G1379" s="22" t="s">
        <v>1482</v>
      </c>
      <c r="H1379" s="22">
        <v>2</v>
      </c>
      <c r="I1379" s="2">
        <v>2</v>
      </c>
      <c r="J1379" s="2"/>
      <c r="K1379" s="2">
        <v>50</v>
      </c>
      <c r="L1379" s="11">
        <v>42696</v>
      </c>
      <c r="M1379" s="2">
        <v>2016</v>
      </c>
      <c r="N1379" s="2" t="s">
        <v>517</v>
      </c>
      <c r="O1379" s="2" t="s">
        <v>136</v>
      </c>
      <c r="P1379" s="11">
        <v>43161</v>
      </c>
      <c r="Q1379" s="9" t="s">
        <v>1459</v>
      </c>
      <c r="R1379" s="2" t="s">
        <v>1459</v>
      </c>
      <c r="S1379" s="22" t="s">
        <v>516</v>
      </c>
      <c r="T1379" s="4" t="s">
        <v>516</v>
      </c>
      <c r="U1379" s="4" t="s">
        <v>516</v>
      </c>
      <c r="V1379" s="4" t="s">
        <v>516</v>
      </c>
      <c r="W1379" s="2">
        <v>10</v>
      </c>
      <c r="X1379" s="4" t="s">
        <v>87</v>
      </c>
      <c r="Y1379" s="6" t="str">
        <f>VLOOKUP(X1379,Spp!A:B,2,FALSE)</f>
        <v>Stegastes acapulcoensis</v>
      </c>
      <c r="Z1379" s="7">
        <f t="shared" si="147"/>
        <v>1</v>
      </c>
      <c r="AA1379" s="2"/>
      <c r="AB1379" s="2"/>
      <c r="AC1379" s="2">
        <v>1</v>
      </c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>
        <f>VLOOKUP(Y1379,Spp!B:C,2,FALSE)</f>
        <v>3.49E-2</v>
      </c>
      <c r="AV1379" s="2">
        <f>VLOOKUP(Y1379,Spp!B:D,3,FALSE)</f>
        <v>2.9108999999999998</v>
      </c>
      <c r="AW1379" s="2">
        <f t="shared" si="148"/>
        <v>54.427800446337628</v>
      </c>
      <c r="AX1379" s="2">
        <f t="shared" si="149"/>
        <v>1.0885560089267525</v>
      </c>
      <c r="AY1379" s="2">
        <f t="shared" si="150"/>
        <v>10.885560089267525</v>
      </c>
      <c r="AZ1379" s="2">
        <f t="shared" si="151"/>
        <v>1.0885560089267525E-2</v>
      </c>
      <c r="BA1379" s="2">
        <f t="shared" si="152"/>
        <v>0.1</v>
      </c>
      <c r="BB1379" s="2">
        <f t="shared" si="153"/>
        <v>0.02</v>
      </c>
      <c r="BC1379" s="2">
        <f>VLOOKUP(Y1379,Spp!B:H,7,FALSE)</f>
        <v>2</v>
      </c>
      <c r="BD1379" s="5" t="str">
        <f>VLOOKUP(Y1379,GFQuimbayo!B:C,2,FALSE)</f>
        <v>HD</v>
      </c>
      <c r="BE1379" s="5" t="str">
        <f>VLOOKUP(BD1379,GFQuimbayo!E:F,2,FALSE)</f>
        <v>Detritivores</v>
      </c>
      <c r="BF1379" s="2" t="str">
        <f>VLOOKUP(Y1379,Spp!B:L,11,FALSE)</f>
        <v>LC</v>
      </c>
    </row>
    <row r="1380" spans="1:58" s="1" customFormat="1">
      <c r="A1380" s="2" t="s">
        <v>242</v>
      </c>
      <c r="B1380" s="2" t="s">
        <v>41</v>
      </c>
      <c r="C1380" s="2" t="s">
        <v>42</v>
      </c>
      <c r="D1380" s="2" t="s">
        <v>42</v>
      </c>
      <c r="E1380" s="2" t="s">
        <v>1483</v>
      </c>
      <c r="F1380" s="2" t="s">
        <v>44</v>
      </c>
      <c r="G1380" s="22" t="s">
        <v>1482</v>
      </c>
      <c r="H1380" s="22">
        <v>3</v>
      </c>
      <c r="I1380" s="2">
        <v>3</v>
      </c>
      <c r="J1380" s="2"/>
      <c r="K1380" s="2">
        <v>50</v>
      </c>
      <c r="L1380" s="11">
        <v>42696</v>
      </c>
      <c r="M1380" s="2">
        <v>2016</v>
      </c>
      <c r="N1380" s="2" t="s">
        <v>517</v>
      </c>
      <c r="O1380" s="2" t="s">
        <v>136</v>
      </c>
      <c r="P1380" s="11">
        <v>43161</v>
      </c>
      <c r="Q1380" s="9" t="s">
        <v>1459</v>
      </c>
      <c r="R1380" s="2" t="s">
        <v>1459</v>
      </c>
      <c r="S1380" s="22" t="s">
        <v>516</v>
      </c>
      <c r="T1380" s="4" t="s">
        <v>516</v>
      </c>
      <c r="U1380" s="4" t="s">
        <v>516</v>
      </c>
      <c r="V1380" s="4" t="s">
        <v>516</v>
      </c>
      <c r="W1380" s="2">
        <v>10</v>
      </c>
      <c r="X1380" s="4" t="s">
        <v>107</v>
      </c>
      <c r="Y1380" s="6" t="str">
        <f>VLOOKUP(X1380,Spp!A:B,2,FALSE)</f>
        <v>Thalassoma lucasanum</v>
      </c>
      <c r="Z1380" s="7">
        <f t="shared" si="147"/>
        <v>73</v>
      </c>
      <c r="AA1380" s="2">
        <v>20</v>
      </c>
      <c r="AB1380" s="2">
        <v>45</v>
      </c>
      <c r="AC1380" s="2">
        <v>8</v>
      </c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>
        <f>VLOOKUP(Y1380,Spp!B:C,2,FALSE)</f>
        <v>1.261E-2</v>
      </c>
      <c r="AV1380" s="2">
        <f>VLOOKUP(Y1380,Spp!B:D,3,FALSE)</f>
        <v>2.8782999999999999</v>
      </c>
      <c r="AW1380" s="2">
        <f t="shared" si="148"/>
        <v>335.74965475558992</v>
      </c>
      <c r="AX1380" s="2">
        <f t="shared" si="149"/>
        <v>6.7149930951117982</v>
      </c>
      <c r="AY1380" s="2">
        <f t="shared" si="150"/>
        <v>67.14993095111798</v>
      </c>
      <c r="AZ1380" s="2">
        <f t="shared" si="151"/>
        <v>6.7149930951117986E-2</v>
      </c>
      <c r="BA1380" s="2">
        <f t="shared" si="152"/>
        <v>7.3</v>
      </c>
      <c r="BB1380" s="2">
        <f t="shared" si="153"/>
        <v>1.46</v>
      </c>
      <c r="BC1380" s="2">
        <f>VLOOKUP(Y1380,Spp!B:H,7,FALSE)</f>
        <v>3.5</v>
      </c>
      <c r="BD1380" s="5" t="str">
        <f>VLOOKUP(Y1380,GFQuimbayo!B:C,2,FALSE)</f>
        <v>IN</v>
      </c>
      <c r="BE1380" s="5" t="str">
        <f>VLOOKUP(BD1380,GFQuimbayo!E:F,2,FALSE)</f>
        <v>Invertebrivores</v>
      </c>
      <c r="BF1380" s="2" t="str">
        <f>VLOOKUP(Y1380,Spp!B:L,11,FALSE)</f>
        <v>LC</v>
      </c>
    </row>
    <row r="1381" spans="1:58" s="1" customFormat="1">
      <c r="A1381" s="2" t="s">
        <v>242</v>
      </c>
      <c r="B1381" s="2" t="s">
        <v>41</v>
      </c>
      <c r="C1381" s="2" t="s">
        <v>42</v>
      </c>
      <c r="D1381" s="2" t="s">
        <v>42</v>
      </c>
      <c r="E1381" s="2" t="s">
        <v>1483</v>
      </c>
      <c r="F1381" s="2" t="s">
        <v>44</v>
      </c>
      <c r="G1381" s="22" t="s">
        <v>1482</v>
      </c>
      <c r="H1381" s="22">
        <v>3</v>
      </c>
      <c r="I1381" s="2">
        <v>3</v>
      </c>
      <c r="J1381" s="2"/>
      <c r="K1381" s="2">
        <v>50</v>
      </c>
      <c r="L1381" s="11">
        <v>42696</v>
      </c>
      <c r="M1381" s="2">
        <v>2016</v>
      </c>
      <c r="N1381" s="2" t="s">
        <v>517</v>
      </c>
      <c r="O1381" s="2" t="s">
        <v>136</v>
      </c>
      <c r="P1381" s="11">
        <v>43161</v>
      </c>
      <c r="Q1381" s="9" t="s">
        <v>1459</v>
      </c>
      <c r="R1381" s="2" t="s">
        <v>1459</v>
      </c>
      <c r="S1381" s="22" t="s">
        <v>516</v>
      </c>
      <c r="T1381" s="4" t="s">
        <v>516</v>
      </c>
      <c r="U1381" s="4" t="s">
        <v>516</v>
      </c>
      <c r="V1381" s="4" t="s">
        <v>516</v>
      </c>
      <c r="W1381" s="2">
        <v>10</v>
      </c>
      <c r="X1381" s="4" t="s">
        <v>80</v>
      </c>
      <c r="Y1381" s="6" t="str">
        <f>VLOOKUP(X1381,Spp!A:B,2,FALSE)</f>
        <v>Sufflamen verres</v>
      </c>
      <c r="Z1381" s="7">
        <f t="shared" si="147"/>
        <v>2</v>
      </c>
      <c r="AA1381" s="2"/>
      <c r="AB1381" s="2">
        <v>2</v>
      </c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>
        <f>VLOOKUP(Y1381,Spp!B:C,2,FALSE)</f>
        <v>2.4899999999999999E-2</v>
      </c>
      <c r="AV1381" s="2">
        <f>VLOOKUP(Y1381,Spp!B:D,3,FALSE)</f>
        <v>3.0129999999999999</v>
      </c>
      <c r="AW1381" s="2">
        <f t="shared" si="148"/>
        <v>21.566959826592754</v>
      </c>
      <c r="AX1381" s="2">
        <f t="shared" si="149"/>
        <v>0.4313391965318551</v>
      </c>
      <c r="AY1381" s="2">
        <f t="shared" si="150"/>
        <v>4.3133919653185506</v>
      </c>
      <c r="AZ1381" s="2">
        <f t="shared" si="151"/>
        <v>4.3133919653185505E-3</v>
      </c>
      <c r="BA1381" s="2">
        <f t="shared" si="152"/>
        <v>0.2</v>
      </c>
      <c r="BB1381" s="2">
        <f t="shared" si="153"/>
        <v>0.04</v>
      </c>
      <c r="BC1381" s="2">
        <f>VLOOKUP(Y1381,Spp!B:H,7,FALSE)</f>
        <v>3.3</v>
      </c>
      <c r="BD1381" s="5" t="str">
        <f>VLOOKUP(Y1381,GFQuimbayo!B:C,2,FALSE)</f>
        <v>IN</v>
      </c>
      <c r="BE1381" s="5" t="str">
        <f>VLOOKUP(BD1381,GFQuimbayo!E:F,2,FALSE)</f>
        <v>Invertebrivores</v>
      </c>
      <c r="BF1381" s="2" t="str">
        <f>VLOOKUP(Y1381,Spp!B:L,11,FALSE)</f>
        <v>LC</v>
      </c>
    </row>
    <row r="1382" spans="1:58" s="1" customFormat="1">
      <c r="A1382" s="2" t="s">
        <v>242</v>
      </c>
      <c r="B1382" s="2" t="s">
        <v>41</v>
      </c>
      <c r="C1382" s="2" t="s">
        <v>42</v>
      </c>
      <c r="D1382" s="2" t="s">
        <v>42</v>
      </c>
      <c r="E1382" s="2" t="s">
        <v>1483</v>
      </c>
      <c r="F1382" s="2" t="s">
        <v>44</v>
      </c>
      <c r="G1382" s="22" t="s">
        <v>1482</v>
      </c>
      <c r="H1382" s="22">
        <v>3</v>
      </c>
      <c r="I1382" s="2">
        <v>3</v>
      </c>
      <c r="J1382" s="2"/>
      <c r="K1382" s="2">
        <v>50</v>
      </c>
      <c r="L1382" s="11">
        <v>42696</v>
      </c>
      <c r="M1382" s="2">
        <v>2016</v>
      </c>
      <c r="N1382" s="2" t="s">
        <v>517</v>
      </c>
      <c r="O1382" s="2" t="s">
        <v>136</v>
      </c>
      <c r="P1382" s="11">
        <v>43161</v>
      </c>
      <c r="Q1382" s="9" t="s">
        <v>1459</v>
      </c>
      <c r="R1382" s="2" t="s">
        <v>1459</v>
      </c>
      <c r="S1382" s="22" t="s">
        <v>516</v>
      </c>
      <c r="T1382" s="4" t="s">
        <v>516</v>
      </c>
      <c r="U1382" s="4" t="s">
        <v>516</v>
      </c>
      <c r="V1382" s="4" t="s">
        <v>516</v>
      </c>
      <c r="W1382" s="2">
        <v>10</v>
      </c>
      <c r="X1382" s="4" t="s">
        <v>72</v>
      </c>
      <c r="Y1382" s="6" t="str">
        <f>VLOOKUP(X1382,Spp!A:B,2,FALSE)</f>
        <v>Scarus ghobban</v>
      </c>
      <c r="Z1382" s="7">
        <f t="shared" si="147"/>
        <v>42</v>
      </c>
      <c r="AA1382" s="2"/>
      <c r="AB1382" s="2">
        <v>35</v>
      </c>
      <c r="AC1382" s="2">
        <v>7</v>
      </c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>
        <f>VLOOKUP(Y1382,Spp!B:C,2,FALSE)</f>
        <v>2.3300000000000001E-2</v>
      </c>
      <c r="AV1382" s="2">
        <f>VLOOKUP(Y1382,Spp!B:D,3,FALSE)</f>
        <v>2.919</v>
      </c>
      <c r="AW1382" s="2">
        <f t="shared" si="148"/>
        <v>551.84970996045899</v>
      </c>
      <c r="AX1382" s="2">
        <f t="shared" si="149"/>
        <v>11.036994199209181</v>
      </c>
      <c r="AY1382" s="2">
        <f t="shared" si="150"/>
        <v>110.36994199209181</v>
      </c>
      <c r="AZ1382" s="2">
        <f t="shared" si="151"/>
        <v>0.11036994199209181</v>
      </c>
      <c r="BA1382" s="2">
        <f t="shared" si="152"/>
        <v>4.2</v>
      </c>
      <c r="BB1382" s="2">
        <f t="shared" si="153"/>
        <v>0.84</v>
      </c>
      <c r="BC1382" s="2">
        <f>VLOOKUP(Y1382,Spp!B:H,7,FALSE)</f>
        <v>2</v>
      </c>
      <c r="BD1382" s="5" t="str">
        <f>VLOOKUP(Y1382,GFQuimbayo!B:C,2,FALSE)</f>
        <v>HM</v>
      </c>
      <c r="BE1382" s="5" t="str">
        <f>VLOOKUP(BD1382,GFQuimbayo!E:F,2,FALSE)</f>
        <v>Macroalgae feeders</v>
      </c>
      <c r="BF1382" s="2" t="str">
        <f>VLOOKUP(Y1382,Spp!B:L,11,FALSE)</f>
        <v>LC</v>
      </c>
    </row>
    <row r="1383" spans="1:58" s="1" customFormat="1">
      <c r="A1383" s="2" t="s">
        <v>242</v>
      </c>
      <c r="B1383" s="2" t="s">
        <v>41</v>
      </c>
      <c r="C1383" s="2" t="s">
        <v>42</v>
      </c>
      <c r="D1383" s="2" t="s">
        <v>42</v>
      </c>
      <c r="E1383" s="2" t="s">
        <v>1483</v>
      </c>
      <c r="F1383" s="2" t="s">
        <v>44</v>
      </c>
      <c r="G1383" s="22" t="s">
        <v>1482</v>
      </c>
      <c r="H1383" s="22">
        <v>3</v>
      </c>
      <c r="I1383" s="2">
        <v>3</v>
      </c>
      <c r="J1383" s="2"/>
      <c r="K1383" s="2">
        <v>50</v>
      </c>
      <c r="L1383" s="11">
        <v>42696</v>
      </c>
      <c r="M1383" s="2">
        <v>2016</v>
      </c>
      <c r="N1383" s="2" t="s">
        <v>517</v>
      </c>
      <c r="O1383" s="2" t="s">
        <v>136</v>
      </c>
      <c r="P1383" s="11">
        <v>43161</v>
      </c>
      <c r="Q1383" s="9" t="s">
        <v>1459</v>
      </c>
      <c r="R1383" s="2" t="s">
        <v>1459</v>
      </c>
      <c r="S1383" s="22" t="s">
        <v>516</v>
      </c>
      <c r="T1383" s="4" t="s">
        <v>516</v>
      </c>
      <c r="U1383" s="4" t="s">
        <v>516</v>
      </c>
      <c r="V1383" s="4" t="s">
        <v>516</v>
      </c>
      <c r="W1383" s="2">
        <v>10</v>
      </c>
      <c r="X1383" s="4" t="s">
        <v>87</v>
      </c>
      <c r="Y1383" s="6" t="str">
        <f>VLOOKUP(X1383,Spp!A:B,2,FALSE)</f>
        <v>Stegastes acapulcoensis</v>
      </c>
      <c r="Z1383" s="7">
        <f t="shared" si="147"/>
        <v>1</v>
      </c>
      <c r="AA1383" s="2"/>
      <c r="AB1383" s="2"/>
      <c r="AC1383" s="2">
        <v>1</v>
      </c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>
        <f>VLOOKUP(Y1383,Spp!B:C,2,FALSE)</f>
        <v>3.49E-2</v>
      </c>
      <c r="AV1383" s="2">
        <f>VLOOKUP(Y1383,Spp!B:D,3,FALSE)</f>
        <v>2.9108999999999998</v>
      </c>
      <c r="AW1383" s="2">
        <f t="shared" si="148"/>
        <v>54.427800446337628</v>
      </c>
      <c r="AX1383" s="2">
        <f t="shared" si="149"/>
        <v>1.0885560089267525</v>
      </c>
      <c r="AY1383" s="2">
        <f t="shared" si="150"/>
        <v>10.885560089267525</v>
      </c>
      <c r="AZ1383" s="2">
        <f t="shared" si="151"/>
        <v>1.0885560089267525E-2</v>
      </c>
      <c r="BA1383" s="2">
        <f t="shared" si="152"/>
        <v>0.1</v>
      </c>
      <c r="BB1383" s="2">
        <f t="shared" si="153"/>
        <v>0.02</v>
      </c>
      <c r="BC1383" s="2">
        <f>VLOOKUP(Y1383,Spp!B:H,7,FALSE)</f>
        <v>2</v>
      </c>
      <c r="BD1383" s="5" t="str">
        <f>VLOOKUP(Y1383,GFQuimbayo!B:C,2,FALSE)</f>
        <v>HD</v>
      </c>
      <c r="BE1383" s="5" t="str">
        <f>VLOOKUP(BD1383,GFQuimbayo!E:F,2,FALSE)</f>
        <v>Detritivores</v>
      </c>
      <c r="BF1383" s="2" t="str">
        <f>VLOOKUP(Y1383,Spp!B:L,11,FALSE)</f>
        <v>LC</v>
      </c>
    </row>
    <row r="1384" spans="1:58" s="1" customFormat="1">
      <c r="A1384" s="2" t="s">
        <v>242</v>
      </c>
      <c r="B1384" s="2" t="s">
        <v>41</v>
      </c>
      <c r="C1384" s="2" t="s">
        <v>42</v>
      </c>
      <c r="D1384" s="2" t="s">
        <v>42</v>
      </c>
      <c r="E1384" s="2" t="s">
        <v>1483</v>
      </c>
      <c r="F1384" s="2" t="s">
        <v>44</v>
      </c>
      <c r="G1384" s="22" t="s">
        <v>1482</v>
      </c>
      <c r="H1384" s="22">
        <v>3</v>
      </c>
      <c r="I1384" s="2">
        <v>3</v>
      </c>
      <c r="J1384" s="2"/>
      <c r="K1384" s="2">
        <v>50</v>
      </c>
      <c r="L1384" s="11">
        <v>42696</v>
      </c>
      <c r="M1384" s="2">
        <v>2016</v>
      </c>
      <c r="N1384" s="2" t="s">
        <v>517</v>
      </c>
      <c r="O1384" s="2" t="s">
        <v>136</v>
      </c>
      <c r="P1384" s="11">
        <v>43161</v>
      </c>
      <c r="Q1384" s="9" t="s">
        <v>1459</v>
      </c>
      <c r="R1384" s="2" t="s">
        <v>1459</v>
      </c>
      <c r="S1384" s="22" t="s">
        <v>516</v>
      </c>
      <c r="T1384" s="4" t="s">
        <v>516</v>
      </c>
      <c r="U1384" s="4" t="s">
        <v>516</v>
      </c>
      <c r="V1384" s="4" t="s">
        <v>516</v>
      </c>
      <c r="W1384" s="2">
        <v>10</v>
      </c>
      <c r="X1384" s="4" t="s">
        <v>266</v>
      </c>
      <c r="Y1384" s="6" t="str">
        <f>VLOOKUP(X1384,Spp!A:B,2,FALSE)</f>
        <v>Halichoeres dispilus</v>
      </c>
      <c r="Z1384" s="7">
        <f t="shared" si="147"/>
        <v>17</v>
      </c>
      <c r="AA1384" s="2"/>
      <c r="AB1384" s="2">
        <v>17</v>
      </c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>
        <f>VLOOKUP(Y1384,Spp!B:C,2,FALSE)</f>
        <v>1.26E-2</v>
      </c>
      <c r="AV1384" s="2">
        <f>VLOOKUP(Y1384,Spp!B:D,3,FALSE)</f>
        <v>3.0672999999999999</v>
      </c>
      <c r="AW1384" s="2">
        <f t="shared" si="148"/>
        <v>103.48916424511641</v>
      </c>
      <c r="AX1384" s="2">
        <f t="shared" si="149"/>
        <v>2.0697832849023281</v>
      </c>
      <c r="AY1384" s="2">
        <f t="shared" si="150"/>
        <v>20.697832849023282</v>
      </c>
      <c r="AZ1384" s="2">
        <f t="shared" si="151"/>
        <v>2.0697832849023282E-2</v>
      </c>
      <c r="BA1384" s="2">
        <f t="shared" si="152"/>
        <v>1.7</v>
      </c>
      <c r="BB1384" s="2">
        <f t="shared" si="153"/>
        <v>0.34</v>
      </c>
      <c r="BC1384" s="2">
        <f>VLOOKUP(Y1384,Spp!B:H,7,FALSE)</f>
        <v>3.9</v>
      </c>
      <c r="BD1384" s="5" t="str">
        <f>VLOOKUP(Y1384,GFQuimbayo!B:C,2,FALSE)</f>
        <v>IN</v>
      </c>
      <c r="BE1384" s="5" t="str">
        <f>VLOOKUP(BD1384,GFQuimbayo!E:F,2,FALSE)</f>
        <v>Invertebrivores</v>
      </c>
      <c r="BF1384" s="2" t="str">
        <f>VLOOKUP(Y1384,Spp!B:L,11,FALSE)</f>
        <v>LC</v>
      </c>
    </row>
    <row r="1385" spans="1:58" s="1" customFormat="1">
      <c r="A1385" s="2" t="s">
        <v>242</v>
      </c>
      <c r="B1385" s="2" t="s">
        <v>41</v>
      </c>
      <c r="C1385" s="2" t="s">
        <v>42</v>
      </c>
      <c r="D1385" s="2" t="s">
        <v>42</v>
      </c>
      <c r="E1385" s="2" t="s">
        <v>1483</v>
      </c>
      <c r="F1385" s="2" t="s">
        <v>44</v>
      </c>
      <c r="G1385" s="22" t="s">
        <v>1482</v>
      </c>
      <c r="H1385" s="22">
        <v>3</v>
      </c>
      <c r="I1385" s="2">
        <v>3</v>
      </c>
      <c r="J1385" s="2"/>
      <c r="K1385" s="2">
        <v>50</v>
      </c>
      <c r="L1385" s="11">
        <v>42696</v>
      </c>
      <c r="M1385" s="2">
        <v>2016</v>
      </c>
      <c r="N1385" s="2" t="s">
        <v>517</v>
      </c>
      <c r="O1385" s="2" t="s">
        <v>136</v>
      </c>
      <c r="P1385" s="11">
        <v>43161</v>
      </c>
      <c r="Q1385" s="9" t="s">
        <v>1459</v>
      </c>
      <c r="R1385" s="2" t="s">
        <v>1459</v>
      </c>
      <c r="S1385" s="22" t="s">
        <v>516</v>
      </c>
      <c r="T1385" s="4" t="s">
        <v>516</v>
      </c>
      <c r="U1385" s="4" t="s">
        <v>516</v>
      </c>
      <c r="V1385" s="4" t="s">
        <v>516</v>
      </c>
      <c r="W1385" s="2">
        <v>10</v>
      </c>
      <c r="X1385" s="4" t="s">
        <v>465</v>
      </c>
      <c r="Y1385" s="6" t="str">
        <f>VLOOKUP(X1385,Spp!A:B,2,FALSE)</f>
        <v>Thalassoma grammaticum</v>
      </c>
      <c r="Z1385" s="7">
        <f t="shared" si="147"/>
        <v>5</v>
      </c>
      <c r="AA1385" s="2"/>
      <c r="AB1385" s="2"/>
      <c r="AC1385" s="2">
        <v>5</v>
      </c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>
        <f>VLOOKUP(Y1385,Spp!B:C,2,FALSE)</f>
        <v>1.5900000000000001E-2</v>
      </c>
      <c r="AV1385" s="2">
        <f>VLOOKUP(Y1385,Spp!B:D,3,FALSE)</f>
        <v>2.9718</v>
      </c>
      <c r="AW1385" s="2">
        <f t="shared" si="148"/>
        <v>144.59867230462191</v>
      </c>
      <c r="AX1385" s="2">
        <f t="shared" si="149"/>
        <v>2.8919734460924382</v>
      </c>
      <c r="AY1385" s="2">
        <f t="shared" si="150"/>
        <v>28.919734460924381</v>
      </c>
      <c r="AZ1385" s="2">
        <f t="shared" si="151"/>
        <v>2.8919734460924381E-2</v>
      </c>
      <c r="BA1385" s="2">
        <f t="shared" si="152"/>
        <v>0.5</v>
      </c>
      <c r="BB1385" s="2">
        <f t="shared" si="153"/>
        <v>0.1</v>
      </c>
      <c r="BC1385" s="2">
        <f>VLOOKUP(Y1385,Spp!B:H,7,FALSE)</f>
        <v>3.5</v>
      </c>
      <c r="BD1385" s="5" t="str">
        <f>VLOOKUP(Y1385,GFQuimbayo!B:C,2,FALSE)</f>
        <v>IN</v>
      </c>
      <c r="BE1385" s="5" t="str">
        <f>VLOOKUP(BD1385,GFQuimbayo!E:F,2,FALSE)</f>
        <v>Invertebrivores</v>
      </c>
      <c r="BF1385" s="2" t="str">
        <f>VLOOKUP(Y1385,Spp!B:L,11,FALSE)</f>
        <v>LC</v>
      </c>
    </row>
    <row r="1386" spans="1:58" s="1" customFormat="1">
      <c r="A1386" s="2" t="s">
        <v>242</v>
      </c>
      <c r="B1386" s="2" t="s">
        <v>41</v>
      </c>
      <c r="C1386" s="2" t="s">
        <v>42</v>
      </c>
      <c r="D1386" s="2" t="s">
        <v>42</v>
      </c>
      <c r="E1386" s="2" t="s">
        <v>1483</v>
      </c>
      <c r="F1386" s="2" t="s">
        <v>44</v>
      </c>
      <c r="G1386" s="22" t="s">
        <v>1482</v>
      </c>
      <c r="H1386" s="22">
        <v>3</v>
      </c>
      <c r="I1386" s="2">
        <v>3</v>
      </c>
      <c r="J1386" s="2"/>
      <c r="K1386" s="2">
        <v>50</v>
      </c>
      <c r="L1386" s="11">
        <v>42696</v>
      </c>
      <c r="M1386" s="2">
        <v>2016</v>
      </c>
      <c r="N1386" s="2" t="s">
        <v>517</v>
      </c>
      <c r="O1386" s="2" t="s">
        <v>136</v>
      </c>
      <c r="P1386" s="11">
        <v>43161</v>
      </c>
      <c r="Q1386" s="9" t="s">
        <v>1459</v>
      </c>
      <c r="R1386" s="2" t="s">
        <v>1459</v>
      </c>
      <c r="S1386" s="22" t="s">
        <v>516</v>
      </c>
      <c r="T1386" s="4" t="s">
        <v>516</v>
      </c>
      <c r="U1386" s="4" t="s">
        <v>516</v>
      </c>
      <c r="V1386" s="4" t="s">
        <v>516</v>
      </c>
      <c r="W1386" s="2">
        <v>10</v>
      </c>
      <c r="X1386" s="4" t="s">
        <v>99</v>
      </c>
      <c r="Y1386" s="6" t="str">
        <f>VLOOKUP(X1386,Spp!A:B,2,FALSE)</f>
        <v>Abudefduf troschelii</v>
      </c>
      <c r="Z1386" s="7">
        <f t="shared" si="147"/>
        <v>3</v>
      </c>
      <c r="AA1386" s="2"/>
      <c r="AB1386" s="2">
        <v>2</v>
      </c>
      <c r="AC1386" s="2">
        <v>1</v>
      </c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>
        <f>VLOOKUP(Y1386,Spp!B:C,2,FALSE)</f>
        <v>1.6E-2</v>
      </c>
      <c r="AV1386" s="2">
        <f>VLOOKUP(Y1386,Spp!B:D,3,FALSE)</f>
        <v>3.0516000000000001</v>
      </c>
      <c r="AW1386" s="2">
        <f t="shared" si="148"/>
        <v>50.579189293583539</v>
      </c>
      <c r="AX1386" s="2">
        <f t="shared" si="149"/>
        <v>1.0115837858716707</v>
      </c>
      <c r="AY1386" s="2">
        <f t="shared" si="150"/>
        <v>10.115837858716707</v>
      </c>
      <c r="AZ1386" s="2">
        <f t="shared" si="151"/>
        <v>1.0115837858716708E-2</v>
      </c>
      <c r="BA1386" s="2">
        <f t="shared" si="152"/>
        <v>0.3</v>
      </c>
      <c r="BB1386" s="2">
        <f t="shared" si="153"/>
        <v>0.06</v>
      </c>
      <c r="BC1386" s="2">
        <f>VLOOKUP(Y1386,Spp!B:H,7,FALSE)</f>
        <v>3</v>
      </c>
      <c r="BD1386" s="5" t="str">
        <f>VLOOKUP(Y1386,GFQuimbayo!B:C,2,FALSE)</f>
        <v>PK</v>
      </c>
      <c r="BE1386" s="5" t="str">
        <f>VLOOKUP(BD1386,GFQuimbayo!E:F,2,FALSE)</f>
        <v>Planktivores</v>
      </c>
      <c r="BF1386" s="2" t="str">
        <f>VLOOKUP(Y1386,Spp!B:L,11,FALSE)</f>
        <v>LC</v>
      </c>
    </row>
    <row r="1387" spans="1:58" s="1" customFormat="1">
      <c r="A1387" s="2" t="s">
        <v>242</v>
      </c>
      <c r="B1387" s="2" t="s">
        <v>41</v>
      </c>
      <c r="C1387" s="2" t="s">
        <v>42</v>
      </c>
      <c r="D1387" s="2" t="s">
        <v>42</v>
      </c>
      <c r="E1387" s="2" t="s">
        <v>1483</v>
      </c>
      <c r="F1387" s="2" t="s">
        <v>44</v>
      </c>
      <c r="G1387" s="22" t="s">
        <v>1482</v>
      </c>
      <c r="H1387" s="22">
        <v>3</v>
      </c>
      <c r="I1387" s="2">
        <v>3</v>
      </c>
      <c r="J1387" s="2"/>
      <c r="K1387" s="2">
        <v>50</v>
      </c>
      <c r="L1387" s="11">
        <v>42696</v>
      </c>
      <c r="M1387" s="2">
        <v>2016</v>
      </c>
      <c r="N1387" s="2" t="s">
        <v>517</v>
      </c>
      <c r="O1387" s="2" t="s">
        <v>136</v>
      </c>
      <c r="P1387" s="11">
        <v>43161</v>
      </c>
      <c r="Q1387" s="9" t="s">
        <v>1459</v>
      </c>
      <c r="R1387" s="2" t="s">
        <v>1459</v>
      </c>
      <c r="S1387" s="22" t="s">
        <v>516</v>
      </c>
      <c r="T1387" s="4" t="s">
        <v>516</v>
      </c>
      <c r="U1387" s="4" t="s">
        <v>516</v>
      </c>
      <c r="V1387" s="4" t="s">
        <v>516</v>
      </c>
      <c r="W1387" s="2">
        <v>10</v>
      </c>
      <c r="X1387" s="4" t="s">
        <v>251</v>
      </c>
      <c r="Y1387" s="6" t="str">
        <f>VLOOKUP(X1387,Spp!A:B,2,FALSE)</f>
        <v>Holacanthus passer</v>
      </c>
      <c r="Z1387" s="7">
        <f t="shared" si="147"/>
        <v>2</v>
      </c>
      <c r="AA1387" s="2"/>
      <c r="AB1387" s="2"/>
      <c r="AC1387" s="2">
        <v>2</v>
      </c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>
        <f>VLOOKUP(Y1387,Spp!B:C,2,FALSE)</f>
        <v>2.7130000000000001E-2</v>
      </c>
      <c r="AV1387" s="2">
        <f>VLOOKUP(Y1387,Spp!B:D,3,FALSE)</f>
        <v>3.0842299999999998</v>
      </c>
      <c r="AW1387" s="2">
        <f t="shared" si="148"/>
        <v>131.09995989833121</v>
      </c>
      <c r="AX1387" s="2">
        <f t="shared" si="149"/>
        <v>2.6219991979666242</v>
      </c>
      <c r="AY1387" s="2">
        <f t="shared" si="150"/>
        <v>26.21999197966624</v>
      </c>
      <c r="AZ1387" s="2">
        <f t="shared" si="151"/>
        <v>2.6219991979666239E-2</v>
      </c>
      <c r="BA1387" s="2">
        <f t="shared" si="152"/>
        <v>0.2</v>
      </c>
      <c r="BB1387" s="2">
        <f t="shared" si="153"/>
        <v>0.04</v>
      </c>
      <c r="BC1387" s="2">
        <f>VLOOKUP(Y1387,Spp!B:H,7,FALSE)</f>
        <v>2.6</v>
      </c>
      <c r="BD1387" s="5" t="str">
        <f>VLOOKUP(Y1387,GFQuimbayo!B:C,2,FALSE)</f>
        <v>IN</v>
      </c>
      <c r="BE1387" s="5" t="str">
        <f>VLOOKUP(BD1387,GFQuimbayo!E:F,2,FALSE)</f>
        <v>Invertebrivores</v>
      </c>
      <c r="BF1387" s="2" t="str">
        <f>VLOOKUP(Y1387,Spp!B:L,11,FALSE)</f>
        <v>LC</v>
      </c>
    </row>
    <row r="1388" spans="1:58" s="1" customFormat="1">
      <c r="A1388" s="2" t="s">
        <v>242</v>
      </c>
      <c r="B1388" s="2" t="s">
        <v>41</v>
      </c>
      <c r="C1388" s="2" t="s">
        <v>42</v>
      </c>
      <c r="D1388" s="2" t="s">
        <v>42</v>
      </c>
      <c r="E1388" s="2" t="s">
        <v>1483</v>
      </c>
      <c r="F1388" s="2" t="s">
        <v>44</v>
      </c>
      <c r="G1388" s="22" t="s">
        <v>1482</v>
      </c>
      <c r="H1388" s="22">
        <v>3</v>
      </c>
      <c r="I1388" s="2">
        <v>3</v>
      </c>
      <c r="J1388" s="2"/>
      <c r="K1388" s="2">
        <v>50</v>
      </c>
      <c r="L1388" s="11">
        <v>42696</v>
      </c>
      <c r="M1388" s="2">
        <v>2016</v>
      </c>
      <c r="N1388" s="2" t="s">
        <v>517</v>
      </c>
      <c r="O1388" s="2" t="s">
        <v>136</v>
      </c>
      <c r="P1388" s="11">
        <v>43161</v>
      </c>
      <c r="Q1388" s="9" t="s">
        <v>1459</v>
      </c>
      <c r="R1388" s="2" t="s">
        <v>1459</v>
      </c>
      <c r="S1388" s="22" t="s">
        <v>516</v>
      </c>
      <c r="T1388" s="4" t="s">
        <v>516</v>
      </c>
      <c r="U1388" s="4" t="s">
        <v>516</v>
      </c>
      <c r="V1388" s="4" t="s">
        <v>516</v>
      </c>
      <c r="W1388" s="2">
        <v>10</v>
      </c>
      <c r="X1388" s="4" t="s">
        <v>64</v>
      </c>
      <c r="Y1388" s="6" t="str">
        <f>VLOOKUP(X1388,Spp!A:B,2,FALSE)</f>
        <v>Johnrandallia nigrirostris</v>
      </c>
      <c r="Z1388" s="7">
        <f t="shared" si="147"/>
        <v>2</v>
      </c>
      <c r="AA1388" s="2"/>
      <c r="AB1388" s="2">
        <v>2</v>
      </c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>
        <f>VLOOKUP(Y1388,Spp!B:C,2,FALSE)</f>
        <v>2.5600000000000001E-2</v>
      </c>
      <c r="AV1388" s="2">
        <f>VLOOKUP(Y1388,Spp!B:D,3,FALSE)</f>
        <v>3.0005999999999999</v>
      </c>
      <c r="AW1388" s="2">
        <f t="shared" si="148"/>
        <v>21.626128934144351</v>
      </c>
      <c r="AX1388" s="2">
        <f t="shared" si="149"/>
        <v>0.43252257868288702</v>
      </c>
      <c r="AY1388" s="2">
        <f t="shared" si="150"/>
        <v>4.3252257868288702</v>
      </c>
      <c r="AZ1388" s="2">
        <f t="shared" si="151"/>
        <v>4.3252257868288705E-3</v>
      </c>
      <c r="BA1388" s="2">
        <f t="shared" si="152"/>
        <v>0.2</v>
      </c>
      <c r="BB1388" s="2">
        <f t="shared" si="153"/>
        <v>0.04</v>
      </c>
      <c r="BC1388" s="2">
        <f>VLOOKUP(Y1388,Spp!B:H,7,FALSE)</f>
        <v>3</v>
      </c>
      <c r="BD1388" s="5" t="str">
        <f>VLOOKUP(Y1388,GFQuimbayo!B:C,2,FALSE)</f>
        <v>IN</v>
      </c>
      <c r="BE1388" s="5" t="str">
        <f>VLOOKUP(BD1388,GFQuimbayo!E:F,2,FALSE)</f>
        <v>Invertebrivores</v>
      </c>
      <c r="BF1388" s="2" t="str">
        <f>VLOOKUP(Y1388,Spp!B:L,11,FALSE)</f>
        <v>LC</v>
      </c>
    </row>
    <row r="1389" spans="1:58" s="1" customFormat="1">
      <c r="A1389" s="2" t="s">
        <v>242</v>
      </c>
      <c r="B1389" s="2" t="s">
        <v>41</v>
      </c>
      <c r="C1389" s="2" t="s">
        <v>42</v>
      </c>
      <c r="D1389" s="2" t="s">
        <v>42</v>
      </c>
      <c r="E1389" s="2" t="s">
        <v>1483</v>
      </c>
      <c r="F1389" s="2" t="s">
        <v>44</v>
      </c>
      <c r="G1389" s="22" t="s">
        <v>1482</v>
      </c>
      <c r="H1389" s="22">
        <v>3</v>
      </c>
      <c r="I1389" s="2">
        <v>3</v>
      </c>
      <c r="J1389" s="2"/>
      <c r="K1389" s="2">
        <v>50</v>
      </c>
      <c r="L1389" s="11">
        <v>42696</v>
      </c>
      <c r="M1389" s="2">
        <v>2016</v>
      </c>
      <c r="N1389" s="2" t="s">
        <v>517</v>
      </c>
      <c r="O1389" s="2" t="s">
        <v>136</v>
      </c>
      <c r="P1389" s="11">
        <v>43161</v>
      </c>
      <c r="Q1389" s="9" t="s">
        <v>1459</v>
      </c>
      <c r="R1389" s="2" t="s">
        <v>1459</v>
      </c>
      <c r="S1389" s="22" t="s">
        <v>516</v>
      </c>
      <c r="T1389" s="4" t="s">
        <v>516</v>
      </c>
      <c r="U1389" s="4" t="s">
        <v>516</v>
      </c>
      <c r="V1389" s="4" t="s">
        <v>516</v>
      </c>
      <c r="W1389" s="2">
        <v>10</v>
      </c>
      <c r="X1389" s="4" t="s">
        <v>279</v>
      </c>
      <c r="Y1389" s="6" t="str">
        <f>VLOOKUP(X1389,Spp!A:B,2,FALSE)</f>
        <v>Seriola rivoliana</v>
      </c>
      <c r="Z1389" s="7">
        <f t="shared" si="147"/>
        <v>23</v>
      </c>
      <c r="AA1389" s="2"/>
      <c r="AB1389" s="2"/>
      <c r="AC1389" s="2"/>
      <c r="AD1389" s="2">
        <v>23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>
        <f>VLOOKUP(Y1389,Spp!B:C,2,FALSE)</f>
        <v>0.02</v>
      </c>
      <c r="AV1389" s="2">
        <f>VLOOKUP(Y1389,Spp!B:D,3,FALSE)</f>
        <v>2.98</v>
      </c>
      <c r="AW1389" s="2">
        <f t="shared" si="148"/>
        <v>2328.1513873578429</v>
      </c>
      <c r="AX1389" s="2">
        <f t="shared" si="149"/>
        <v>46.563027747156859</v>
      </c>
      <c r="AY1389" s="2">
        <f t="shared" si="150"/>
        <v>465.6302774715686</v>
      </c>
      <c r="AZ1389" s="2">
        <f t="shared" si="151"/>
        <v>0.4656302774715686</v>
      </c>
      <c r="BA1389" s="2">
        <f t="shared" si="152"/>
        <v>2.2999999999999998</v>
      </c>
      <c r="BB1389" s="2">
        <f t="shared" si="153"/>
        <v>0.46</v>
      </c>
      <c r="BC1389" s="2">
        <f>VLOOKUP(Y1389,Spp!B:H,7,FALSE)</f>
        <v>4.5</v>
      </c>
      <c r="BD1389" s="5" t="str">
        <f>VLOOKUP(Y1389,GFQuimbayo!B:C,2,FALSE)</f>
        <v>PS</v>
      </c>
      <c r="BE1389" s="5" t="str">
        <f>VLOOKUP(BD1389,GFQuimbayo!E:F,2,FALSE)</f>
        <v>Piscivores</v>
      </c>
      <c r="BF1389" s="2" t="str">
        <f>VLOOKUP(Y1389,Spp!B:L,11,FALSE)</f>
        <v>NE</v>
      </c>
    </row>
    <row r="1390" spans="1:58" s="1" customFormat="1">
      <c r="A1390" s="2" t="s">
        <v>242</v>
      </c>
      <c r="B1390" s="2" t="s">
        <v>41</v>
      </c>
      <c r="C1390" s="2" t="s">
        <v>135</v>
      </c>
      <c r="D1390" s="2" t="s">
        <v>1446</v>
      </c>
      <c r="E1390" s="2" t="s">
        <v>1485</v>
      </c>
      <c r="F1390" s="2" t="s">
        <v>44</v>
      </c>
      <c r="G1390" s="22" t="s">
        <v>1482</v>
      </c>
      <c r="H1390" s="22">
        <v>1</v>
      </c>
      <c r="I1390" s="2">
        <v>1</v>
      </c>
      <c r="J1390" s="2"/>
      <c r="K1390" s="2">
        <v>50</v>
      </c>
      <c r="L1390" s="11">
        <v>42696</v>
      </c>
      <c r="M1390" s="2">
        <v>2016</v>
      </c>
      <c r="N1390" s="2" t="s">
        <v>517</v>
      </c>
      <c r="O1390" s="2" t="s">
        <v>136</v>
      </c>
      <c r="P1390" s="11">
        <v>43161</v>
      </c>
      <c r="Q1390" s="9" t="s">
        <v>518</v>
      </c>
      <c r="R1390" s="2"/>
      <c r="S1390" s="22" t="s">
        <v>516</v>
      </c>
      <c r="T1390" s="4" t="s">
        <v>516</v>
      </c>
      <c r="U1390" s="4" t="s">
        <v>516</v>
      </c>
      <c r="V1390" s="4" t="s">
        <v>516</v>
      </c>
      <c r="W1390" s="2">
        <v>10</v>
      </c>
      <c r="X1390" s="2" t="s">
        <v>107</v>
      </c>
      <c r="Y1390" s="6" t="str">
        <f>VLOOKUP(X1390,Spp!A:B,2,FALSE)</f>
        <v>Thalassoma lucasanum</v>
      </c>
      <c r="Z1390" s="7">
        <f t="shared" si="147"/>
        <v>74</v>
      </c>
      <c r="AA1390" s="2">
        <v>23</v>
      </c>
      <c r="AB1390" s="2">
        <v>51</v>
      </c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>
        <f>VLOOKUP(Y1390,Spp!B:C,2,FALSE)</f>
        <v>1.261E-2</v>
      </c>
      <c r="AV1390" s="2">
        <f>VLOOKUP(Y1390,Spp!B:D,3,FALSE)</f>
        <v>2.8782999999999999</v>
      </c>
      <c r="AW1390" s="2">
        <f t="shared" si="148"/>
        <v>216.36531518042494</v>
      </c>
      <c r="AX1390" s="2">
        <f t="shared" si="149"/>
        <v>4.3273063036084984</v>
      </c>
      <c r="AY1390" s="2">
        <f t="shared" si="150"/>
        <v>43.273063036084984</v>
      </c>
      <c r="AZ1390" s="2">
        <f t="shared" si="151"/>
        <v>4.3273063036084983E-2</v>
      </c>
      <c r="BA1390" s="2">
        <f t="shared" si="152"/>
        <v>7.4</v>
      </c>
      <c r="BB1390" s="2">
        <f t="shared" si="153"/>
        <v>1.48</v>
      </c>
      <c r="BC1390" s="2">
        <f>VLOOKUP(Y1390,Spp!B:H,7,FALSE)</f>
        <v>3.5</v>
      </c>
      <c r="BD1390" s="5" t="str">
        <f>VLOOKUP(Y1390,GFQuimbayo!B:C,2,FALSE)</f>
        <v>IN</v>
      </c>
      <c r="BE1390" s="5" t="str">
        <f>VLOOKUP(BD1390,GFQuimbayo!E:F,2,FALSE)</f>
        <v>Invertebrivores</v>
      </c>
      <c r="BF1390" s="2" t="str">
        <f>VLOOKUP(Y1390,Spp!B:L,11,FALSE)</f>
        <v>LC</v>
      </c>
    </row>
    <row r="1391" spans="1:58" s="1" customFormat="1">
      <c r="A1391" s="2" t="s">
        <v>242</v>
      </c>
      <c r="B1391" s="2" t="s">
        <v>41</v>
      </c>
      <c r="C1391" s="2" t="s">
        <v>135</v>
      </c>
      <c r="D1391" s="2" t="s">
        <v>1446</v>
      </c>
      <c r="E1391" s="2" t="s">
        <v>1485</v>
      </c>
      <c r="F1391" s="2" t="s">
        <v>44</v>
      </c>
      <c r="G1391" s="22" t="s">
        <v>1482</v>
      </c>
      <c r="H1391" s="22">
        <v>1</v>
      </c>
      <c r="I1391" s="2">
        <v>1</v>
      </c>
      <c r="J1391" s="2"/>
      <c r="K1391" s="2">
        <v>50</v>
      </c>
      <c r="L1391" s="11">
        <v>42696</v>
      </c>
      <c r="M1391" s="2">
        <v>2016</v>
      </c>
      <c r="N1391" s="2" t="s">
        <v>517</v>
      </c>
      <c r="O1391" s="2" t="s">
        <v>136</v>
      </c>
      <c r="P1391" s="11">
        <v>43161</v>
      </c>
      <c r="Q1391" s="9" t="s">
        <v>518</v>
      </c>
      <c r="R1391" s="2"/>
      <c r="S1391" s="22" t="s">
        <v>516</v>
      </c>
      <c r="T1391" s="4" t="s">
        <v>516</v>
      </c>
      <c r="U1391" s="4" t="s">
        <v>516</v>
      </c>
      <c r="V1391" s="4" t="s">
        <v>516</v>
      </c>
      <c r="W1391" s="2">
        <v>10</v>
      </c>
      <c r="X1391" s="2" t="s">
        <v>72</v>
      </c>
      <c r="Y1391" s="6" t="str">
        <f>VLOOKUP(X1391,Spp!A:B,2,FALSE)</f>
        <v>Scarus ghobban</v>
      </c>
      <c r="Z1391" s="7">
        <f t="shared" si="147"/>
        <v>40</v>
      </c>
      <c r="AA1391" s="2">
        <v>40</v>
      </c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>
        <f>VLOOKUP(Y1391,Spp!B:C,2,FALSE)</f>
        <v>2.3300000000000001E-2</v>
      </c>
      <c r="AV1391" s="2">
        <f>VLOOKUP(Y1391,Spp!B:D,3,FALSE)</f>
        <v>2.919</v>
      </c>
      <c r="AW1391" s="2">
        <f t="shared" si="148"/>
        <v>13.520812730951032</v>
      </c>
      <c r="AX1391" s="2">
        <f t="shared" si="149"/>
        <v>0.27041625461902064</v>
      </c>
      <c r="AY1391" s="2">
        <f t="shared" si="150"/>
        <v>2.7041625461902061</v>
      </c>
      <c r="AZ1391" s="2">
        <f t="shared" si="151"/>
        <v>2.7041625461902063E-3</v>
      </c>
      <c r="BA1391" s="2">
        <f t="shared" si="152"/>
        <v>4</v>
      </c>
      <c r="BB1391" s="2">
        <f t="shared" si="153"/>
        <v>0.8</v>
      </c>
      <c r="BC1391" s="2">
        <f>VLOOKUP(Y1391,Spp!B:H,7,FALSE)</f>
        <v>2</v>
      </c>
      <c r="BD1391" s="5" t="str">
        <f>VLOOKUP(Y1391,GFQuimbayo!B:C,2,FALSE)</f>
        <v>HM</v>
      </c>
      <c r="BE1391" s="5" t="str">
        <f>VLOOKUP(BD1391,GFQuimbayo!E:F,2,FALSE)</f>
        <v>Macroalgae feeders</v>
      </c>
      <c r="BF1391" s="2" t="str">
        <f>VLOOKUP(Y1391,Spp!B:L,11,FALSE)</f>
        <v>LC</v>
      </c>
    </row>
    <row r="1392" spans="1:58" s="1" customFormat="1">
      <c r="A1392" s="2" t="s">
        <v>242</v>
      </c>
      <c r="B1392" s="2" t="s">
        <v>41</v>
      </c>
      <c r="C1392" s="2" t="s">
        <v>135</v>
      </c>
      <c r="D1392" s="2" t="s">
        <v>1446</v>
      </c>
      <c r="E1392" s="2" t="s">
        <v>1485</v>
      </c>
      <c r="F1392" s="2" t="s">
        <v>44</v>
      </c>
      <c r="G1392" s="22" t="s">
        <v>1482</v>
      </c>
      <c r="H1392" s="22">
        <v>1</v>
      </c>
      <c r="I1392" s="2">
        <v>1</v>
      </c>
      <c r="J1392" s="2"/>
      <c r="K1392" s="2">
        <v>50</v>
      </c>
      <c r="L1392" s="11">
        <v>42696</v>
      </c>
      <c r="M1392" s="2">
        <v>2016</v>
      </c>
      <c r="N1392" s="2" t="s">
        <v>517</v>
      </c>
      <c r="O1392" s="2" t="s">
        <v>136</v>
      </c>
      <c r="P1392" s="11">
        <v>43161</v>
      </c>
      <c r="Q1392" s="9" t="s">
        <v>518</v>
      </c>
      <c r="R1392" s="2"/>
      <c r="S1392" s="22" t="s">
        <v>516</v>
      </c>
      <c r="T1392" s="4" t="s">
        <v>516</v>
      </c>
      <c r="U1392" s="4" t="s">
        <v>516</v>
      </c>
      <c r="V1392" s="4" t="s">
        <v>516</v>
      </c>
      <c r="W1392" s="2">
        <v>10</v>
      </c>
      <c r="X1392" s="2" t="s">
        <v>45</v>
      </c>
      <c r="Y1392" s="6" t="str">
        <f>VLOOKUP(X1392,Spp!A:B,2,FALSE)</f>
        <v>Canthigaster punctatissima</v>
      </c>
      <c r="Z1392" s="7">
        <f t="shared" si="147"/>
        <v>0</v>
      </c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>
        <f>VLOOKUP(Y1392,Spp!B:C,2,FALSE)</f>
        <v>1.9699999999999999E-2</v>
      </c>
      <c r="AV1392" s="2">
        <f>VLOOKUP(Y1392,Spp!B:D,3,FALSE)</f>
        <v>2.9174000000000002</v>
      </c>
      <c r="AW1392" s="2">
        <f t="shared" si="148"/>
        <v>0</v>
      </c>
      <c r="AX1392" s="2">
        <f t="shared" si="149"/>
        <v>0</v>
      </c>
      <c r="AY1392" s="2">
        <f t="shared" si="150"/>
        <v>0</v>
      </c>
      <c r="AZ1392" s="2">
        <f t="shared" si="151"/>
        <v>0</v>
      </c>
      <c r="BA1392" s="2">
        <f t="shared" si="152"/>
        <v>0</v>
      </c>
      <c r="BB1392" s="2">
        <f t="shared" si="153"/>
        <v>0</v>
      </c>
      <c r="BC1392" s="2">
        <f>VLOOKUP(Y1392,Spp!B:H,7,FALSE)</f>
        <v>3</v>
      </c>
      <c r="BD1392" s="5" t="str">
        <f>VLOOKUP(Y1392,GFQuimbayo!B:C,2,FALSE)</f>
        <v>IN</v>
      </c>
      <c r="BE1392" s="5" t="str">
        <f>VLOOKUP(BD1392,GFQuimbayo!E:F,2,FALSE)</f>
        <v>Invertebrivores</v>
      </c>
      <c r="BF1392" s="2" t="str">
        <f>VLOOKUP(Y1392,Spp!B:L,11,FALSE)</f>
        <v>LC</v>
      </c>
    </row>
    <row r="1393" spans="1:58" s="1" customFormat="1">
      <c r="A1393" s="2" t="s">
        <v>242</v>
      </c>
      <c r="B1393" s="2" t="s">
        <v>41</v>
      </c>
      <c r="C1393" s="2" t="s">
        <v>135</v>
      </c>
      <c r="D1393" s="2" t="s">
        <v>1446</v>
      </c>
      <c r="E1393" s="2" t="s">
        <v>1485</v>
      </c>
      <c r="F1393" s="2" t="s">
        <v>44</v>
      </c>
      <c r="G1393" s="22" t="s">
        <v>1482</v>
      </c>
      <c r="H1393" s="22">
        <v>1</v>
      </c>
      <c r="I1393" s="2">
        <v>1</v>
      </c>
      <c r="J1393" s="2"/>
      <c r="K1393" s="2">
        <v>50</v>
      </c>
      <c r="L1393" s="11">
        <v>42696</v>
      </c>
      <c r="M1393" s="2">
        <v>2016</v>
      </c>
      <c r="N1393" s="2" t="s">
        <v>517</v>
      </c>
      <c r="O1393" s="2" t="s">
        <v>136</v>
      </c>
      <c r="P1393" s="11">
        <v>43161</v>
      </c>
      <c r="Q1393" s="9" t="s">
        <v>518</v>
      </c>
      <c r="R1393" s="2"/>
      <c r="S1393" s="22" t="s">
        <v>516</v>
      </c>
      <c r="T1393" s="4" t="s">
        <v>516</v>
      </c>
      <c r="U1393" s="4" t="s">
        <v>516</v>
      </c>
      <c r="V1393" s="4" t="s">
        <v>516</v>
      </c>
      <c r="W1393" s="2">
        <v>10</v>
      </c>
      <c r="X1393" s="2" t="s">
        <v>64</v>
      </c>
      <c r="Y1393" s="6" t="str">
        <f>VLOOKUP(X1393,Spp!A:B,2,FALSE)</f>
        <v>Johnrandallia nigrirostris</v>
      </c>
      <c r="Z1393" s="7">
        <f t="shared" si="147"/>
        <v>0</v>
      </c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>
        <f>VLOOKUP(Y1393,Spp!B:C,2,FALSE)</f>
        <v>2.5600000000000001E-2</v>
      </c>
      <c r="AV1393" s="2">
        <f>VLOOKUP(Y1393,Spp!B:D,3,FALSE)</f>
        <v>3.0005999999999999</v>
      </c>
      <c r="AW1393" s="2">
        <f t="shared" si="148"/>
        <v>0</v>
      </c>
      <c r="AX1393" s="2">
        <f t="shared" si="149"/>
        <v>0</v>
      </c>
      <c r="AY1393" s="2">
        <f t="shared" si="150"/>
        <v>0</v>
      </c>
      <c r="AZ1393" s="2">
        <f t="shared" si="151"/>
        <v>0</v>
      </c>
      <c r="BA1393" s="2">
        <f t="shared" si="152"/>
        <v>0</v>
      </c>
      <c r="BB1393" s="2">
        <f t="shared" si="153"/>
        <v>0</v>
      </c>
      <c r="BC1393" s="2">
        <f>VLOOKUP(Y1393,Spp!B:H,7,FALSE)</f>
        <v>3</v>
      </c>
      <c r="BD1393" s="5" t="str">
        <f>VLOOKUP(Y1393,GFQuimbayo!B:C,2,FALSE)</f>
        <v>IN</v>
      </c>
      <c r="BE1393" s="5" t="str">
        <f>VLOOKUP(BD1393,GFQuimbayo!E:F,2,FALSE)</f>
        <v>Invertebrivores</v>
      </c>
      <c r="BF1393" s="2" t="str">
        <f>VLOOKUP(Y1393,Spp!B:L,11,FALSE)</f>
        <v>LC</v>
      </c>
    </row>
    <row r="1394" spans="1:58" s="1" customFormat="1">
      <c r="A1394" s="2" t="s">
        <v>242</v>
      </c>
      <c r="B1394" s="2" t="s">
        <v>41</v>
      </c>
      <c r="C1394" s="2" t="s">
        <v>135</v>
      </c>
      <c r="D1394" s="2" t="s">
        <v>1446</v>
      </c>
      <c r="E1394" s="2" t="s">
        <v>1485</v>
      </c>
      <c r="F1394" s="2" t="s">
        <v>44</v>
      </c>
      <c r="G1394" s="22" t="s">
        <v>1482</v>
      </c>
      <c r="H1394" s="22">
        <v>1</v>
      </c>
      <c r="I1394" s="2">
        <v>1</v>
      </c>
      <c r="J1394" s="2"/>
      <c r="K1394" s="2">
        <v>50</v>
      </c>
      <c r="L1394" s="11">
        <v>42696</v>
      </c>
      <c r="M1394" s="2">
        <v>2016</v>
      </c>
      <c r="N1394" s="2" t="s">
        <v>517</v>
      </c>
      <c r="O1394" s="2" t="s">
        <v>136</v>
      </c>
      <c r="P1394" s="11">
        <v>43161</v>
      </c>
      <c r="Q1394" s="9" t="s">
        <v>518</v>
      </c>
      <c r="R1394" s="2"/>
      <c r="S1394" s="22" t="s">
        <v>516</v>
      </c>
      <c r="T1394" s="4" t="s">
        <v>516</v>
      </c>
      <c r="U1394" s="4" t="s">
        <v>516</v>
      </c>
      <c r="V1394" s="4" t="s">
        <v>516</v>
      </c>
      <c r="W1394" s="2">
        <v>10</v>
      </c>
      <c r="X1394" s="2" t="s">
        <v>80</v>
      </c>
      <c r="Y1394" s="6" t="str">
        <f>VLOOKUP(X1394,Spp!A:B,2,FALSE)</f>
        <v>Sufflamen verres</v>
      </c>
      <c r="Z1394" s="7">
        <f t="shared" si="147"/>
        <v>1</v>
      </c>
      <c r="AA1394" s="2"/>
      <c r="AB1394" s="2"/>
      <c r="AC1394" s="2">
        <v>1</v>
      </c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>
        <f>VLOOKUP(Y1394,Spp!B:C,2,FALSE)</f>
        <v>2.4899999999999999E-2</v>
      </c>
      <c r="AV1394" s="2">
        <f>VLOOKUP(Y1394,Spp!B:D,3,FALSE)</f>
        <v>3.0129999999999999</v>
      </c>
      <c r="AW1394" s="2">
        <f t="shared" si="148"/>
        <v>50.256150114544802</v>
      </c>
      <c r="AX1394" s="2">
        <f t="shared" si="149"/>
        <v>1.0051230022908961</v>
      </c>
      <c r="AY1394" s="2">
        <f t="shared" si="150"/>
        <v>10.05123002290896</v>
      </c>
      <c r="AZ1394" s="2">
        <f t="shared" si="151"/>
        <v>1.0051230022908961E-2</v>
      </c>
      <c r="BA1394" s="2">
        <f t="shared" si="152"/>
        <v>0.1</v>
      </c>
      <c r="BB1394" s="2">
        <f t="shared" si="153"/>
        <v>0.02</v>
      </c>
      <c r="BC1394" s="2">
        <f>VLOOKUP(Y1394,Spp!B:H,7,FALSE)</f>
        <v>3.3</v>
      </c>
      <c r="BD1394" s="5" t="str">
        <f>VLOOKUP(Y1394,GFQuimbayo!B:C,2,FALSE)</f>
        <v>IN</v>
      </c>
      <c r="BE1394" s="5" t="str">
        <f>VLOOKUP(BD1394,GFQuimbayo!E:F,2,FALSE)</f>
        <v>Invertebrivores</v>
      </c>
      <c r="BF1394" s="2" t="str">
        <f>VLOOKUP(Y1394,Spp!B:L,11,FALSE)</f>
        <v>LC</v>
      </c>
    </row>
    <row r="1395" spans="1:58" s="1" customFormat="1">
      <c r="A1395" s="2" t="s">
        <v>242</v>
      </c>
      <c r="B1395" s="2" t="s">
        <v>41</v>
      </c>
      <c r="C1395" s="2" t="s">
        <v>135</v>
      </c>
      <c r="D1395" s="2" t="s">
        <v>1446</v>
      </c>
      <c r="E1395" s="2" t="s">
        <v>1485</v>
      </c>
      <c r="F1395" s="2" t="s">
        <v>44</v>
      </c>
      <c r="G1395" s="22" t="s">
        <v>1482</v>
      </c>
      <c r="H1395" s="22">
        <v>1</v>
      </c>
      <c r="I1395" s="2">
        <v>1</v>
      </c>
      <c r="J1395" s="2"/>
      <c r="K1395" s="2">
        <v>50</v>
      </c>
      <c r="L1395" s="11">
        <v>42696</v>
      </c>
      <c r="M1395" s="2">
        <v>2016</v>
      </c>
      <c r="N1395" s="2" t="s">
        <v>517</v>
      </c>
      <c r="O1395" s="2" t="s">
        <v>136</v>
      </c>
      <c r="P1395" s="11">
        <v>43161</v>
      </c>
      <c r="Q1395" s="9" t="s">
        <v>518</v>
      </c>
      <c r="R1395" s="2"/>
      <c r="S1395" s="22" t="s">
        <v>516</v>
      </c>
      <c r="T1395" s="4" t="s">
        <v>516</v>
      </c>
      <c r="U1395" s="4" t="s">
        <v>516</v>
      </c>
      <c r="V1395" s="4" t="s">
        <v>516</v>
      </c>
      <c r="W1395" s="2">
        <v>10</v>
      </c>
      <c r="X1395" s="2" t="s">
        <v>57</v>
      </c>
      <c r="Y1395" s="6" t="str">
        <f>VLOOKUP(X1395,Spp!A:B,2,FALSE)</f>
        <v>Serranus psittacinus</v>
      </c>
      <c r="Z1395" s="7">
        <f t="shared" si="147"/>
        <v>2</v>
      </c>
      <c r="AA1395" s="2"/>
      <c r="AB1395" s="2">
        <v>2</v>
      </c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>
        <f>VLOOKUP(Y1395,Spp!B:C,2,FALSE)</f>
        <v>1.9300000000000001E-2</v>
      </c>
      <c r="AV1395" s="2">
        <f>VLOOKUP(Y1395,Spp!B:D,3,FALSE)</f>
        <v>2.8511000000000002</v>
      </c>
      <c r="AW1395" s="2">
        <f t="shared" si="148"/>
        <v>12.063531782217289</v>
      </c>
      <c r="AX1395" s="2">
        <f t="shared" si="149"/>
        <v>0.24127063564434578</v>
      </c>
      <c r="AY1395" s="2">
        <f t="shared" si="150"/>
        <v>2.4127063564434579</v>
      </c>
      <c r="AZ1395" s="2">
        <f t="shared" si="151"/>
        <v>2.4127063564434578E-3</v>
      </c>
      <c r="BA1395" s="2">
        <f t="shared" si="152"/>
        <v>0.2</v>
      </c>
      <c r="BB1395" s="2">
        <f t="shared" si="153"/>
        <v>0.04</v>
      </c>
      <c r="BC1395" s="2">
        <f>VLOOKUP(Y1395,Spp!B:H,7,FALSE)</f>
        <v>3.6</v>
      </c>
      <c r="BD1395" s="5" t="str">
        <f>VLOOKUP(Y1395,GFQuimbayo!B:C,2,FALSE)</f>
        <v>PS</v>
      </c>
      <c r="BE1395" s="5" t="str">
        <f>VLOOKUP(BD1395,GFQuimbayo!E:F,2,FALSE)</f>
        <v>Piscivores</v>
      </c>
      <c r="BF1395" s="2" t="str">
        <f>VLOOKUP(Y1395,Spp!B:L,11,FALSE)</f>
        <v>LC</v>
      </c>
    </row>
    <row r="1396" spans="1:58" s="1" customFormat="1">
      <c r="A1396" s="2" t="s">
        <v>242</v>
      </c>
      <c r="B1396" s="2" t="s">
        <v>41</v>
      </c>
      <c r="C1396" s="2" t="s">
        <v>135</v>
      </c>
      <c r="D1396" s="2" t="s">
        <v>1446</v>
      </c>
      <c r="E1396" s="2" t="s">
        <v>1485</v>
      </c>
      <c r="F1396" s="2" t="s">
        <v>44</v>
      </c>
      <c r="G1396" s="22" t="s">
        <v>1482</v>
      </c>
      <c r="H1396" s="22">
        <v>2</v>
      </c>
      <c r="I1396" s="2">
        <v>2</v>
      </c>
      <c r="J1396" s="2"/>
      <c r="K1396" s="2">
        <v>50</v>
      </c>
      <c r="L1396" s="11">
        <v>42696</v>
      </c>
      <c r="M1396" s="2">
        <v>2016</v>
      </c>
      <c r="N1396" s="2" t="s">
        <v>517</v>
      </c>
      <c r="O1396" s="2" t="s">
        <v>136</v>
      </c>
      <c r="P1396" s="11">
        <v>43161</v>
      </c>
      <c r="Q1396" s="9" t="s">
        <v>518</v>
      </c>
      <c r="R1396" s="2"/>
      <c r="S1396" s="22" t="s">
        <v>516</v>
      </c>
      <c r="T1396" s="4" t="s">
        <v>516</v>
      </c>
      <c r="U1396" s="4" t="s">
        <v>516</v>
      </c>
      <c r="V1396" s="4" t="s">
        <v>516</v>
      </c>
      <c r="W1396" s="2">
        <v>10</v>
      </c>
      <c r="X1396" s="4" t="s">
        <v>80</v>
      </c>
      <c r="Y1396" s="6" t="str">
        <f>VLOOKUP(X1396,Spp!A:B,2,FALSE)</f>
        <v>Sufflamen verres</v>
      </c>
      <c r="Z1396" s="7">
        <f t="shared" si="147"/>
        <v>2</v>
      </c>
      <c r="AA1396" s="2"/>
      <c r="AB1396" s="2"/>
      <c r="AC1396" s="2">
        <v>2</v>
      </c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>
        <f>VLOOKUP(Y1396,Spp!B:C,2,FALSE)</f>
        <v>2.4899999999999999E-2</v>
      </c>
      <c r="AV1396" s="2">
        <f>VLOOKUP(Y1396,Spp!B:D,3,FALSE)</f>
        <v>3.0129999999999999</v>
      </c>
      <c r="AW1396" s="2">
        <f t="shared" si="148"/>
        <v>100.5123002290896</v>
      </c>
      <c r="AX1396" s="2">
        <f t="shared" si="149"/>
        <v>2.0102460045817923</v>
      </c>
      <c r="AY1396" s="2">
        <f t="shared" si="150"/>
        <v>20.102460045817921</v>
      </c>
      <c r="AZ1396" s="2">
        <f t="shared" si="151"/>
        <v>2.0102460045817921E-2</v>
      </c>
      <c r="BA1396" s="2">
        <f t="shared" si="152"/>
        <v>0.2</v>
      </c>
      <c r="BB1396" s="2">
        <f t="shared" si="153"/>
        <v>0.04</v>
      </c>
      <c r="BC1396" s="2">
        <f>VLOOKUP(Y1396,Spp!B:H,7,FALSE)</f>
        <v>3.3</v>
      </c>
      <c r="BD1396" s="5" t="str">
        <f>VLOOKUP(Y1396,GFQuimbayo!B:C,2,FALSE)</f>
        <v>IN</v>
      </c>
      <c r="BE1396" s="5" t="str">
        <f>VLOOKUP(BD1396,GFQuimbayo!E:F,2,FALSE)</f>
        <v>Invertebrivores</v>
      </c>
      <c r="BF1396" s="2" t="str">
        <f>VLOOKUP(Y1396,Spp!B:L,11,FALSE)</f>
        <v>LC</v>
      </c>
    </row>
    <row r="1397" spans="1:58" s="1" customFormat="1">
      <c r="A1397" s="2" t="s">
        <v>242</v>
      </c>
      <c r="B1397" s="2" t="s">
        <v>41</v>
      </c>
      <c r="C1397" s="2" t="s">
        <v>135</v>
      </c>
      <c r="D1397" s="2" t="s">
        <v>1446</v>
      </c>
      <c r="E1397" s="2" t="s">
        <v>1485</v>
      </c>
      <c r="F1397" s="2" t="s">
        <v>44</v>
      </c>
      <c r="G1397" s="22" t="s">
        <v>1482</v>
      </c>
      <c r="H1397" s="22">
        <v>2</v>
      </c>
      <c r="I1397" s="2">
        <v>2</v>
      </c>
      <c r="J1397" s="2"/>
      <c r="K1397" s="2">
        <v>50</v>
      </c>
      <c r="L1397" s="11">
        <v>42696</v>
      </c>
      <c r="M1397" s="2">
        <v>2016</v>
      </c>
      <c r="N1397" s="2" t="s">
        <v>517</v>
      </c>
      <c r="O1397" s="2" t="s">
        <v>136</v>
      </c>
      <c r="P1397" s="11">
        <v>43161</v>
      </c>
      <c r="Q1397" s="9" t="s">
        <v>518</v>
      </c>
      <c r="R1397" s="2"/>
      <c r="S1397" s="22" t="s">
        <v>516</v>
      </c>
      <c r="T1397" s="4" t="s">
        <v>516</v>
      </c>
      <c r="U1397" s="4" t="s">
        <v>516</v>
      </c>
      <c r="V1397" s="4" t="s">
        <v>516</v>
      </c>
      <c r="W1397" s="2">
        <v>10</v>
      </c>
      <c r="X1397" s="4" t="s">
        <v>45</v>
      </c>
      <c r="Y1397" s="6" t="str">
        <f>VLOOKUP(X1397,Spp!A:B,2,FALSE)</f>
        <v>Canthigaster punctatissima</v>
      </c>
      <c r="Z1397" s="7">
        <f t="shared" si="147"/>
        <v>2</v>
      </c>
      <c r="AA1397" s="2"/>
      <c r="AB1397" s="2">
        <v>2</v>
      </c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>
        <f>VLOOKUP(Y1397,Spp!B:C,2,FALSE)</f>
        <v>1.9699999999999999E-2</v>
      </c>
      <c r="AV1397" s="2">
        <f>VLOOKUP(Y1397,Spp!B:D,3,FALSE)</f>
        <v>2.9174000000000002</v>
      </c>
      <c r="AW1397" s="2">
        <f t="shared" si="148"/>
        <v>14.073429816211023</v>
      </c>
      <c r="AX1397" s="2">
        <f t="shared" si="149"/>
        <v>0.28146859632422044</v>
      </c>
      <c r="AY1397" s="2">
        <f t="shared" si="150"/>
        <v>2.8146859632422045</v>
      </c>
      <c r="AZ1397" s="2">
        <f t="shared" si="151"/>
        <v>2.8146859632422047E-3</v>
      </c>
      <c r="BA1397" s="2">
        <f t="shared" si="152"/>
        <v>0.2</v>
      </c>
      <c r="BB1397" s="2">
        <f t="shared" si="153"/>
        <v>0.04</v>
      </c>
      <c r="BC1397" s="2">
        <f>VLOOKUP(Y1397,Spp!B:H,7,FALSE)</f>
        <v>3</v>
      </c>
      <c r="BD1397" s="5" t="str">
        <f>VLOOKUP(Y1397,GFQuimbayo!B:C,2,FALSE)</f>
        <v>IN</v>
      </c>
      <c r="BE1397" s="5" t="str">
        <f>VLOOKUP(BD1397,GFQuimbayo!E:F,2,FALSE)</f>
        <v>Invertebrivores</v>
      </c>
      <c r="BF1397" s="2" t="str">
        <f>VLOOKUP(Y1397,Spp!B:L,11,FALSE)</f>
        <v>LC</v>
      </c>
    </row>
    <row r="1398" spans="1:58" s="1" customFormat="1">
      <c r="A1398" s="2" t="s">
        <v>242</v>
      </c>
      <c r="B1398" s="2" t="s">
        <v>41</v>
      </c>
      <c r="C1398" s="2" t="s">
        <v>135</v>
      </c>
      <c r="D1398" s="2" t="s">
        <v>1446</v>
      </c>
      <c r="E1398" s="2" t="s">
        <v>1485</v>
      </c>
      <c r="F1398" s="2" t="s">
        <v>44</v>
      </c>
      <c r="G1398" s="22" t="s">
        <v>1482</v>
      </c>
      <c r="H1398" s="22">
        <v>2</v>
      </c>
      <c r="I1398" s="2">
        <v>2</v>
      </c>
      <c r="J1398" s="2"/>
      <c r="K1398" s="2">
        <v>50</v>
      </c>
      <c r="L1398" s="11">
        <v>42696</v>
      </c>
      <c r="M1398" s="2">
        <v>2016</v>
      </c>
      <c r="N1398" s="2" t="s">
        <v>517</v>
      </c>
      <c r="O1398" s="2" t="s">
        <v>136</v>
      </c>
      <c r="P1398" s="11">
        <v>43161</v>
      </c>
      <c r="Q1398" s="9" t="s">
        <v>518</v>
      </c>
      <c r="R1398" s="2"/>
      <c r="S1398" s="22" t="s">
        <v>516</v>
      </c>
      <c r="T1398" s="4" t="s">
        <v>516</v>
      </c>
      <c r="U1398" s="4" t="s">
        <v>516</v>
      </c>
      <c r="V1398" s="4" t="s">
        <v>516</v>
      </c>
      <c r="W1398" s="2">
        <v>10</v>
      </c>
      <c r="X1398" s="4" t="s">
        <v>57</v>
      </c>
      <c r="Y1398" s="6" t="str">
        <f>VLOOKUP(X1398,Spp!A:B,2,FALSE)</f>
        <v>Serranus psittacinus</v>
      </c>
      <c r="Z1398" s="7">
        <f t="shared" si="147"/>
        <v>1</v>
      </c>
      <c r="AA1398" s="2"/>
      <c r="AB1398" s="2">
        <v>1</v>
      </c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>
        <f>VLOOKUP(Y1398,Spp!B:C,2,FALSE)</f>
        <v>1.9300000000000001E-2</v>
      </c>
      <c r="AV1398" s="2">
        <f>VLOOKUP(Y1398,Spp!B:D,3,FALSE)</f>
        <v>2.8511000000000002</v>
      </c>
      <c r="AW1398" s="2">
        <f t="shared" si="148"/>
        <v>6.0317658911086447</v>
      </c>
      <c r="AX1398" s="2">
        <f t="shared" si="149"/>
        <v>0.12063531782217289</v>
      </c>
      <c r="AY1398" s="2">
        <f t="shared" si="150"/>
        <v>1.2063531782217289</v>
      </c>
      <c r="AZ1398" s="2">
        <f t="shared" si="151"/>
        <v>1.2063531782217289E-3</v>
      </c>
      <c r="BA1398" s="2">
        <f t="shared" si="152"/>
        <v>0.1</v>
      </c>
      <c r="BB1398" s="2">
        <f t="shared" si="153"/>
        <v>0.02</v>
      </c>
      <c r="BC1398" s="2">
        <f>VLOOKUP(Y1398,Spp!B:H,7,FALSE)</f>
        <v>3.6</v>
      </c>
      <c r="BD1398" s="5" t="str">
        <f>VLOOKUP(Y1398,GFQuimbayo!B:C,2,FALSE)</f>
        <v>PS</v>
      </c>
      <c r="BE1398" s="5" t="str">
        <f>VLOOKUP(BD1398,GFQuimbayo!E:F,2,FALSE)</f>
        <v>Piscivores</v>
      </c>
      <c r="BF1398" s="2" t="str">
        <f>VLOOKUP(Y1398,Spp!B:L,11,FALSE)</f>
        <v>LC</v>
      </c>
    </row>
    <row r="1399" spans="1:58" s="1" customFormat="1">
      <c r="A1399" s="2" t="s">
        <v>242</v>
      </c>
      <c r="B1399" s="2" t="s">
        <v>41</v>
      </c>
      <c r="C1399" s="2" t="s">
        <v>135</v>
      </c>
      <c r="D1399" s="2" t="s">
        <v>1446</v>
      </c>
      <c r="E1399" s="2" t="s">
        <v>1485</v>
      </c>
      <c r="F1399" s="2" t="s">
        <v>44</v>
      </c>
      <c r="G1399" s="22" t="s">
        <v>1482</v>
      </c>
      <c r="H1399" s="22">
        <v>2</v>
      </c>
      <c r="I1399" s="2">
        <v>2</v>
      </c>
      <c r="J1399" s="2"/>
      <c r="K1399" s="2">
        <v>50</v>
      </c>
      <c r="L1399" s="11">
        <v>42696</v>
      </c>
      <c r="M1399" s="2">
        <v>2016</v>
      </c>
      <c r="N1399" s="2" t="s">
        <v>517</v>
      </c>
      <c r="O1399" s="2" t="s">
        <v>136</v>
      </c>
      <c r="P1399" s="11">
        <v>43161</v>
      </c>
      <c r="Q1399" s="9" t="s">
        <v>518</v>
      </c>
      <c r="R1399" s="2"/>
      <c r="S1399" s="22" t="s">
        <v>516</v>
      </c>
      <c r="T1399" s="4" t="s">
        <v>516</v>
      </c>
      <c r="U1399" s="4" t="s">
        <v>516</v>
      </c>
      <c r="V1399" s="4" t="s">
        <v>516</v>
      </c>
      <c r="W1399" s="2">
        <v>10</v>
      </c>
      <c r="X1399" s="4" t="s">
        <v>87</v>
      </c>
      <c r="Y1399" s="6" t="str">
        <f>VLOOKUP(X1399,Spp!A:B,2,FALSE)</f>
        <v>Stegastes acapulcoensis</v>
      </c>
      <c r="Z1399" s="7">
        <f t="shared" si="147"/>
        <v>1</v>
      </c>
      <c r="AA1399" s="2">
        <v>1</v>
      </c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>
        <f>VLOOKUP(Y1399,Spp!B:C,2,FALSE)</f>
        <v>3.49E-2</v>
      </c>
      <c r="AV1399" s="2">
        <f>VLOOKUP(Y1399,Spp!B:D,3,FALSE)</f>
        <v>2.9108999999999998</v>
      </c>
      <c r="AW1399" s="2">
        <f t="shared" si="148"/>
        <v>0.50256124877797914</v>
      </c>
      <c r="AX1399" s="2">
        <f t="shared" si="149"/>
        <v>1.0051224975559582E-2</v>
      </c>
      <c r="AY1399" s="2">
        <f t="shared" si="150"/>
        <v>0.10051224975559582</v>
      </c>
      <c r="AZ1399" s="2">
        <f t="shared" si="151"/>
        <v>1.0051224975559582E-4</v>
      </c>
      <c r="BA1399" s="2">
        <f t="shared" si="152"/>
        <v>0.1</v>
      </c>
      <c r="BB1399" s="2">
        <f t="shared" si="153"/>
        <v>0.02</v>
      </c>
      <c r="BC1399" s="2">
        <f>VLOOKUP(Y1399,Spp!B:H,7,FALSE)</f>
        <v>2</v>
      </c>
      <c r="BD1399" s="5" t="str">
        <f>VLOOKUP(Y1399,GFQuimbayo!B:C,2,FALSE)</f>
        <v>HD</v>
      </c>
      <c r="BE1399" s="5" t="str">
        <f>VLOOKUP(BD1399,GFQuimbayo!E:F,2,FALSE)</f>
        <v>Detritivores</v>
      </c>
      <c r="BF1399" s="2" t="str">
        <f>VLOOKUP(Y1399,Spp!B:L,11,FALSE)</f>
        <v>LC</v>
      </c>
    </row>
    <row r="1400" spans="1:58" s="1" customFormat="1">
      <c r="A1400" s="2" t="s">
        <v>242</v>
      </c>
      <c r="B1400" s="2" t="s">
        <v>41</v>
      </c>
      <c r="C1400" s="2" t="s">
        <v>135</v>
      </c>
      <c r="D1400" s="2" t="s">
        <v>1446</v>
      </c>
      <c r="E1400" s="2" t="s">
        <v>1485</v>
      </c>
      <c r="F1400" s="2" t="s">
        <v>44</v>
      </c>
      <c r="G1400" s="22" t="s">
        <v>1482</v>
      </c>
      <c r="H1400" s="22">
        <v>3</v>
      </c>
      <c r="I1400" s="2">
        <v>3</v>
      </c>
      <c r="J1400" s="2"/>
      <c r="K1400" s="2">
        <v>50</v>
      </c>
      <c r="L1400" s="11">
        <v>42696</v>
      </c>
      <c r="M1400" s="2">
        <v>2016</v>
      </c>
      <c r="N1400" s="2" t="s">
        <v>517</v>
      </c>
      <c r="O1400" s="2" t="s">
        <v>136</v>
      </c>
      <c r="P1400" s="11">
        <v>43161</v>
      </c>
      <c r="Q1400" s="9" t="s">
        <v>518</v>
      </c>
      <c r="R1400" s="2"/>
      <c r="S1400" s="22" t="s">
        <v>516</v>
      </c>
      <c r="T1400" s="4" t="s">
        <v>516</v>
      </c>
      <c r="U1400" s="4" t="s">
        <v>516</v>
      </c>
      <c r="V1400" s="4" t="s">
        <v>516</v>
      </c>
      <c r="W1400" s="2">
        <v>10</v>
      </c>
      <c r="X1400" s="4" t="s">
        <v>45</v>
      </c>
      <c r="Y1400" s="6" t="str">
        <f>VLOOKUP(X1400,Spp!A:B,2,FALSE)</f>
        <v>Canthigaster punctatissima</v>
      </c>
      <c r="Z1400" s="7">
        <f t="shared" si="147"/>
        <v>1</v>
      </c>
      <c r="AA1400" s="2">
        <v>1</v>
      </c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>
        <f>VLOOKUP(Y1400,Spp!B:C,2,FALSE)</f>
        <v>1.9699999999999999E-2</v>
      </c>
      <c r="AV1400" s="2">
        <f>VLOOKUP(Y1400,Spp!B:D,3,FALSE)</f>
        <v>2.9174000000000002</v>
      </c>
      <c r="AW1400" s="2">
        <f t="shared" si="148"/>
        <v>0.28537531735533872</v>
      </c>
      <c r="AX1400" s="2">
        <f t="shared" si="149"/>
        <v>5.7075063471067741E-3</v>
      </c>
      <c r="AY1400" s="2">
        <f t="shared" si="150"/>
        <v>5.7075063471067743E-2</v>
      </c>
      <c r="AZ1400" s="2">
        <f t="shared" si="151"/>
        <v>5.7075063471067742E-5</v>
      </c>
      <c r="BA1400" s="2">
        <f t="shared" si="152"/>
        <v>0.1</v>
      </c>
      <c r="BB1400" s="2">
        <f t="shared" si="153"/>
        <v>0.02</v>
      </c>
      <c r="BC1400" s="2">
        <f>VLOOKUP(Y1400,Spp!B:H,7,FALSE)</f>
        <v>3</v>
      </c>
      <c r="BD1400" s="5" t="str">
        <f>VLOOKUP(Y1400,GFQuimbayo!B:C,2,FALSE)</f>
        <v>IN</v>
      </c>
      <c r="BE1400" s="5" t="str">
        <f>VLOOKUP(BD1400,GFQuimbayo!E:F,2,FALSE)</f>
        <v>Invertebrivores</v>
      </c>
      <c r="BF1400" s="2" t="str">
        <f>VLOOKUP(Y1400,Spp!B:L,11,FALSE)</f>
        <v>LC</v>
      </c>
    </row>
    <row r="1401" spans="1:58" s="1" customFormat="1">
      <c r="A1401" s="2" t="s">
        <v>242</v>
      </c>
      <c r="B1401" s="2" t="s">
        <v>41</v>
      </c>
      <c r="C1401" s="2" t="s">
        <v>135</v>
      </c>
      <c r="D1401" s="2" t="s">
        <v>1446</v>
      </c>
      <c r="E1401" s="2" t="s">
        <v>1485</v>
      </c>
      <c r="F1401" s="2" t="s">
        <v>44</v>
      </c>
      <c r="G1401" s="22" t="s">
        <v>1482</v>
      </c>
      <c r="H1401" s="22">
        <v>3</v>
      </c>
      <c r="I1401" s="2">
        <v>3</v>
      </c>
      <c r="J1401" s="2"/>
      <c r="K1401" s="2">
        <v>50</v>
      </c>
      <c r="L1401" s="11">
        <v>42696</v>
      </c>
      <c r="M1401" s="2">
        <v>2016</v>
      </c>
      <c r="N1401" s="2" t="s">
        <v>517</v>
      </c>
      <c r="O1401" s="2" t="s">
        <v>136</v>
      </c>
      <c r="P1401" s="11">
        <v>43161</v>
      </c>
      <c r="Q1401" s="9" t="s">
        <v>518</v>
      </c>
      <c r="R1401" s="2"/>
      <c r="S1401" s="22" t="s">
        <v>516</v>
      </c>
      <c r="T1401" s="4" t="s">
        <v>516</v>
      </c>
      <c r="U1401" s="4" t="s">
        <v>516</v>
      </c>
      <c r="V1401" s="4" t="s">
        <v>516</v>
      </c>
      <c r="W1401" s="2">
        <v>10</v>
      </c>
      <c r="X1401" s="4" t="s">
        <v>80</v>
      </c>
      <c r="Y1401" s="6" t="str">
        <f>VLOOKUP(X1401,Spp!A:B,2,FALSE)</f>
        <v>Sufflamen verres</v>
      </c>
      <c r="Z1401" s="7">
        <f t="shared" si="147"/>
        <v>1</v>
      </c>
      <c r="AA1401" s="2"/>
      <c r="AB1401" s="2">
        <v>1</v>
      </c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>
        <f>VLOOKUP(Y1401,Spp!B:C,2,FALSE)</f>
        <v>2.4899999999999999E-2</v>
      </c>
      <c r="AV1401" s="2">
        <f>VLOOKUP(Y1401,Spp!B:D,3,FALSE)</f>
        <v>3.0129999999999999</v>
      </c>
      <c r="AW1401" s="2">
        <f t="shared" si="148"/>
        <v>10.783479913296377</v>
      </c>
      <c r="AX1401" s="2">
        <f t="shared" si="149"/>
        <v>0.21566959826592755</v>
      </c>
      <c r="AY1401" s="2">
        <f t="shared" si="150"/>
        <v>2.1566959826592753</v>
      </c>
      <c r="AZ1401" s="2">
        <f t="shared" si="151"/>
        <v>2.1566959826592753E-3</v>
      </c>
      <c r="BA1401" s="2">
        <f t="shared" si="152"/>
        <v>0.1</v>
      </c>
      <c r="BB1401" s="2">
        <f t="shared" si="153"/>
        <v>0.02</v>
      </c>
      <c r="BC1401" s="2">
        <f>VLOOKUP(Y1401,Spp!B:H,7,FALSE)</f>
        <v>3.3</v>
      </c>
      <c r="BD1401" s="5" t="str">
        <f>VLOOKUP(Y1401,GFQuimbayo!B:C,2,FALSE)</f>
        <v>IN</v>
      </c>
      <c r="BE1401" s="5" t="str">
        <f>VLOOKUP(BD1401,GFQuimbayo!E:F,2,FALSE)</f>
        <v>Invertebrivores</v>
      </c>
      <c r="BF1401" s="2" t="str">
        <f>VLOOKUP(Y1401,Spp!B:L,11,FALSE)</f>
        <v>LC</v>
      </c>
    </row>
    <row r="1402" spans="1:58" s="1" customFormat="1">
      <c r="A1402" s="2" t="s">
        <v>242</v>
      </c>
      <c r="B1402" s="2" t="s">
        <v>41</v>
      </c>
      <c r="C1402" s="2" t="s">
        <v>135</v>
      </c>
      <c r="D1402" s="2" t="s">
        <v>1446</v>
      </c>
      <c r="E1402" s="2" t="s">
        <v>1485</v>
      </c>
      <c r="F1402" s="2" t="s">
        <v>44</v>
      </c>
      <c r="G1402" s="22" t="s">
        <v>1482</v>
      </c>
      <c r="H1402" s="22">
        <v>3</v>
      </c>
      <c r="I1402" s="2">
        <v>3</v>
      </c>
      <c r="J1402" s="2"/>
      <c r="K1402" s="2">
        <v>50</v>
      </c>
      <c r="L1402" s="11">
        <v>42696</v>
      </c>
      <c r="M1402" s="2">
        <v>2016</v>
      </c>
      <c r="N1402" s="2" t="s">
        <v>517</v>
      </c>
      <c r="O1402" s="2" t="s">
        <v>136</v>
      </c>
      <c r="P1402" s="11">
        <v>43161</v>
      </c>
      <c r="Q1402" s="9" t="s">
        <v>518</v>
      </c>
      <c r="R1402" s="2"/>
      <c r="S1402" s="22" t="s">
        <v>516</v>
      </c>
      <c r="T1402" s="4" t="s">
        <v>516</v>
      </c>
      <c r="U1402" s="4" t="s">
        <v>516</v>
      </c>
      <c r="V1402" s="4" t="s">
        <v>516</v>
      </c>
      <c r="W1402" s="2">
        <v>10</v>
      </c>
      <c r="X1402" s="4" t="s">
        <v>57</v>
      </c>
      <c r="Y1402" s="6" t="str">
        <f>VLOOKUP(X1402,Spp!A:B,2,FALSE)</f>
        <v>Serranus psittacinus</v>
      </c>
      <c r="Z1402" s="7">
        <f t="shared" si="147"/>
        <v>1</v>
      </c>
      <c r="AA1402" s="2"/>
      <c r="AB1402" s="2">
        <v>1</v>
      </c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>
        <f>VLOOKUP(Y1402,Spp!B:C,2,FALSE)</f>
        <v>1.9300000000000001E-2</v>
      </c>
      <c r="AV1402" s="2">
        <f>VLOOKUP(Y1402,Spp!B:D,3,FALSE)</f>
        <v>2.8511000000000002</v>
      </c>
      <c r="AW1402" s="2">
        <f t="shared" si="148"/>
        <v>6.0317658911086447</v>
      </c>
      <c r="AX1402" s="2">
        <f t="shared" si="149"/>
        <v>0.12063531782217289</v>
      </c>
      <c r="AY1402" s="2">
        <f t="shared" si="150"/>
        <v>1.2063531782217289</v>
      </c>
      <c r="AZ1402" s="2">
        <f t="shared" si="151"/>
        <v>1.2063531782217289E-3</v>
      </c>
      <c r="BA1402" s="2">
        <f t="shared" si="152"/>
        <v>0.1</v>
      </c>
      <c r="BB1402" s="2">
        <f t="shared" si="153"/>
        <v>0.02</v>
      </c>
      <c r="BC1402" s="2">
        <f>VLOOKUP(Y1402,Spp!B:H,7,FALSE)</f>
        <v>3.6</v>
      </c>
      <c r="BD1402" s="5" t="str">
        <f>VLOOKUP(Y1402,GFQuimbayo!B:C,2,FALSE)</f>
        <v>PS</v>
      </c>
      <c r="BE1402" s="5" t="str">
        <f>VLOOKUP(BD1402,GFQuimbayo!E:F,2,FALSE)</f>
        <v>Piscivores</v>
      </c>
      <c r="BF1402" s="2" t="str">
        <f>VLOOKUP(Y1402,Spp!B:L,11,FALSE)</f>
        <v>LC</v>
      </c>
    </row>
    <row r="1403" spans="1:58" s="1" customFormat="1">
      <c r="A1403" s="2" t="s">
        <v>242</v>
      </c>
      <c r="B1403" s="2" t="s">
        <v>41</v>
      </c>
      <c r="C1403" s="2" t="s">
        <v>135</v>
      </c>
      <c r="D1403" s="2" t="s">
        <v>1446</v>
      </c>
      <c r="E1403" s="2" t="s">
        <v>1485</v>
      </c>
      <c r="F1403" s="2" t="s">
        <v>44</v>
      </c>
      <c r="G1403" s="22" t="s">
        <v>1482</v>
      </c>
      <c r="H1403" s="22">
        <v>3</v>
      </c>
      <c r="I1403" s="2">
        <v>3</v>
      </c>
      <c r="J1403" s="2"/>
      <c r="K1403" s="2">
        <v>50</v>
      </c>
      <c r="L1403" s="11">
        <v>42696</v>
      </c>
      <c r="M1403" s="2">
        <v>2016</v>
      </c>
      <c r="N1403" s="2" t="s">
        <v>517</v>
      </c>
      <c r="O1403" s="2" t="s">
        <v>136</v>
      </c>
      <c r="P1403" s="11">
        <v>43161</v>
      </c>
      <c r="Q1403" s="9" t="s">
        <v>518</v>
      </c>
      <c r="R1403" s="2"/>
      <c r="S1403" s="22" t="s">
        <v>516</v>
      </c>
      <c r="T1403" s="4" t="s">
        <v>516</v>
      </c>
      <c r="U1403" s="4" t="s">
        <v>516</v>
      </c>
      <c r="V1403" s="4" t="s">
        <v>516</v>
      </c>
      <c r="W1403" s="2">
        <v>10</v>
      </c>
      <c r="X1403" s="4" t="s">
        <v>97</v>
      </c>
      <c r="Y1403" s="6" t="str">
        <f>VLOOKUP(X1403,Spp!A:B,2,FALSE)</f>
        <v>Plagiotremus azaleus</v>
      </c>
      <c r="Z1403" s="7">
        <f t="shared" si="147"/>
        <v>1</v>
      </c>
      <c r="AA1403" s="2"/>
      <c r="AB1403" s="2">
        <v>1</v>
      </c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>
        <f>VLOOKUP(Y1403,Spp!B:C,2,FALSE)</f>
        <v>4.5999999999999999E-3</v>
      </c>
      <c r="AV1403" s="2">
        <f>VLOOKUP(Y1403,Spp!B:D,3,FALSE)</f>
        <v>3.1387999999999998</v>
      </c>
      <c r="AW1403" s="2">
        <f t="shared" si="148"/>
        <v>2.5668478417393041</v>
      </c>
      <c r="AX1403" s="2">
        <f t="shared" si="149"/>
        <v>5.1336956834786084E-2</v>
      </c>
      <c r="AY1403" s="2">
        <f t="shared" si="150"/>
        <v>0.51336956834786085</v>
      </c>
      <c r="AZ1403" s="2">
        <f t="shared" si="151"/>
        <v>5.1336956834786081E-4</v>
      </c>
      <c r="BA1403" s="2">
        <f t="shared" si="152"/>
        <v>0.1</v>
      </c>
      <c r="BB1403" s="2">
        <f t="shared" si="153"/>
        <v>0.02</v>
      </c>
      <c r="BC1403" s="2">
        <f>VLOOKUP(Y1403,Spp!B:H,7,FALSE)</f>
        <v>4</v>
      </c>
      <c r="BD1403" s="5" t="str">
        <f>VLOOKUP(Y1403,GFQuimbayo!B:C,2,FALSE)</f>
        <v>PS</v>
      </c>
      <c r="BE1403" s="5" t="str">
        <f>VLOOKUP(BD1403,GFQuimbayo!E:F,2,FALSE)</f>
        <v>Piscivores</v>
      </c>
      <c r="BF1403" s="2" t="str">
        <f>VLOOKUP(Y1403,Spp!B:L,11,FALSE)</f>
        <v>LC</v>
      </c>
    </row>
    <row r="1404" spans="1:58" s="1" customFormat="1">
      <c r="A1404" s="2" t="s">
        <v>242</v>
      </c>
      <c r="B1404" s="2" t="s">
        <v>41</v>
      </c>
      <c r="C1404" s="2" t="s">
        <v>212</v>
      </c>
      <c r="D1404" s="2" t="s">
        <v>212</v>
      </c>
      <c r="E1404" s="2" t="s">
        <v>1488</v>
      </c>
      <c r="F1404" s="2" t="s">
        <v>44</v>
      </c>
      <c r="G1404" s="22" t="s">
        <v>1482</v>
      </c>
      <c r="H1404" s="22">
        <v>1</v>
      </c>
      <c r="I1404" s="2">
        <v>1</v>
      </c>
      <c r="J1404" s="2"/>
      <c r="K1404" s="2">
        <v>50</v>
      </c>
      <c r="L1404" s="11">
        <v>42696</v>
      </c>
      <c r="M1404" s="2">
        <v>2016</v>
      </c>
      <c r="N1404" s="2" t="s">
        <v>517</v>
      </c>
      <c r="O1404" s="2" t="s">
        <v>136</v>
      </c>
      <c r="P1404" s="11">
        <v>43161</v>
      </c>
      <c r="Q1404" s="9" t="s">
        <v>1459</v>
      </c>
      <c r="R1404" s="2" t="s">
        <v>1459</v>
      </c>
      <c r="S1404" s="22" t="s">
        <v>516</v>
      </c>
      <c r="T1404" s="4" t="s">
        <v>516</v>
      </c>
      <c r="U1404" s="4" t="s">
        <v>516</v>
      </c>
      <c r="V1404" s="4" t="s">
        <v>516</v>
      </c>
      <c r="W1404" s="2">
        <v>10</v>
      </c>
      <c r="X1404" s="4" t="s">
        <v>57</v>
      </c>
      <c r="Y1404" s="6" t="str">
        <f>VLOOKUP(X1404,Spp!A:B,2,FALSE)</f>
        <v>Serranus psittacinus</v>
      </c>
      <c r="Z1404" s="7">
        <f t="shared" si="147"/>
        <v>1</v>
      </c>
      <c r="AA1404" s="2"/>
      <c r="AB1404" s="2">
        <v>1</v>
      </c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>
        <f>VLOOKUP(Y1404,Spp!B:C,2,FALSE)</f>
        <v>1.9300000000000001E-2</v>
      </c>
      <c r="AV1404" s="2">
        <f>VLOOKUP(Y1404,Spp!B:D,3,FALSE)</f>
        <v>2.8511000000000002</v>
      </c>
      <c r="AW1404" s="2">
        <f t="shared" si="148"/>
        <v>6.0317658911086447</v>
      </c>
      <c r="AX1404" s="2">
        <f t="shared" si="149"/>
        <v>0.12063531782217289</v>
      </c>
      <c r="AY1404" s="2">
        <f t="shared" si="150"/>
        <v>1.2063531782217289</v>
      </c>
      <c r="AZ1404" s="2">
        <f t="shared" si="151"/>
        <v>1.2063531782217289E-3</v>
      </c>
      <c r="BA1404" s="2">
        <f t="shared" si="152"/>
        <v>0.1</v>
      </c>
      <c r="BB1404" s="2">
        <f t="shared" si="153"/>
        <v>0.02</v>
      </c>
      <c r="BC1404" s="2">
        <f>VLOOKUP(Y1404,Spp!B:H,7,FALSE)</f>
        <v>3.6</v>
      </c>
      <c r="BD1404" s="5" t="str">
        <f>VLOOKUP(Y1404,GFQuimbayo!B:C,2,FALSE)</f>
        <v>PS</v>
      </c>
      <c r="BE1404" s="5" t="str">
        <f>VLOOKUP(BD1404,GFQuimbayo!E:F,2,FALSE)</f>
        <v>Piscivores</v>
      </c>
      <c r="BF1404" s="2" t="str">
        <f>VLOOKUP(Y1404,Spp!B:L,11,FALSE)</f>
        <v>LC</v>
      </c>
    </row>
    <row r="1405" spans="1:58" s="1" customFormat="1">
      <c r="A1405" s="2" t="s">
        <v>242</v>
      </c>
      <c r="B1405" s="2" t="s">
        <v>41</v>
      </c>
      <c r="C1405" s="2" t="s">
        <v>212</v>
      </c>
      <c r="D1405" s="2" t="s">
        <v>212</v>
      </c>
      <c r="E1405" s="2" t="s">
        <v>1488</v>
      </c>
      <c r="F1405" s="2" t="s">
        <v>44</v>
      </c>
      <c r="G1405" s="22" t="s">
        <v>1482</v>
      </c>
      <c r="H1405" s="22">
        <v>1</v>
      </c>
      <c r="I1405" s="2">
        <v>1</v>
      </c>
      <c r="J1405" s="2"/>
      <c r="K1405" s="2">
        <v>50</v>
      </c>
      <c r="L1405" s="11">
        <v>42696</v>
      </c>
      <c r="M1405" s="2">
        <v>2016</v>
      </c>
      <c r="N1405" s="2" t="s">
        <v>517</v>
      </c>
      <c r="O1405" s="2" t="s">
        <v>136</v>
      </c>
      <c r="P1405" s="11">
        <v>43161</v>
      </c>
      <c r="Q1405" s="9" t="s">
        <v>1459</v>
      </c>
      <c r="R1405" s="2" t="s">
        <v>1459</v>
      </c>
      <c r="S1405" s="22" t="s">
        <v>516</v>
      </c>
      <c r="T1405" s="4" t="s">
        <v>516</v>
      </c>
      <c r="U1405" s="4" t="s">
        <v>516</v>
      </c>
      <c r="V1405" s="4" t="s">
        <v>516</v>
      </c>
      <c r="W1405" s="2">
        <v>10</v>
      </c>
      <c r="X1405" s="4" t="s">
        <v>107</v>
      </c>
      <c r="Y1405" s="6" t="str">
        <f>VLOOKUP(X1405,Spp!A:B,2,FALSE)</f>
        <v>Thalassoma lucasanum</v>
      </c>
      <c r="Z1405" s="7">
        <f t="shared" si="147"/>
        <v>21</v>
      </c>
      <c r="AA1405" s="2"/>
      <c r="AB1405" s="2">
        <v>20</v>
      </c>
      <c r="AC1405" s="2">
        <v>1</v>
      </c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>
        <f>VLOOKUP(Y1405,Spp!B:C,2,FALSE)</f>
        <v>1.261E-2</v>
      </c>
      <c r="AV1405" s="2">
        <f>VLOOKUP(Y1405,Spp!B:D,3,FALSE)</f>
        <v>2.8782999999999999</v>
      </c>
      <c r="AW1405" s="2">
        <f t="shared" si="148"/>
        <v>101.37088740465123</v>
      </c>
      <c r="AX1405" s="2">
        <f t="shared" si="149"/>
        <v>2.0274177480930247</v>
      </c>
      <c r="AY1405" s="2">
        <f t="shared" si="150"/>
        <v>20.274177480930248</v>
      </c>
      <c r="AZ1405" s="2">
        <f t="shared" si="151"/>
        <v>2.0274177480930248E-2</v>
      </c>
      <c r="BA1405" s="2">
        <f t="shared" si="152"/>
        <v>2.1</v>
      </c>
      <c r="BB1405" s="2">
        <f t="shared" si="153"/>
        <v>0.42</v>
      </c>
      <c r="BC1405" s="2">
        <f>VLOOKUP(Y1405,Spp!B:H,7,FALSE)</f>
        <v>3.5</v>
      </c>
      <c r="BD1405" s="5" t="str">
        <f>VLOOKUP(Y1405,GFQuimbayo!B:C,2,FALSE)</f>
        <v>IN</v>
      </c>
      <c r="BE1405" s="5" t="str">
        <f>VLOOKUP(BD1405,GFQuimbayo!E:F,2,FALSE)</f>
        <v>Invertebrivores</v>
      </c>
      <c r="BF1405" s="2" t="str">
        <f>VLOOKUP(Y1405,Spp!B:L,11,FALSE)</f>
        <v>LC</v>
      </c>
    </row>
    <row r="1406" spans="1:58" s="1" customFormat="1">
      <c r="A1406" s="2" t="s">
        <v>242</v>
      </c>
      <c r="B1406" s="2" t="s">
        <v>41</v>
      </c>
      <c r="C1406" s="2" t="s">
        <v>212</v>
      </c>
      <c r="D1406" s="2" t="s">
        <v>212</v>
      </c>
      <c r="E1406" s="2" t="s">
        <v>1488</v>
      </c>
      <c r="F1406" s="2" t="s">
        <v>44</v>
      </c>
      <c r="G1406" s="22" t="s">
        <v>1482</v>
      </c>
      <c r="H1406" s="22">
        <v>1</v>
      </c>
      <c r="I1406" s="2">
        <v>1</v>
      </c>
      <c r="J1406" s="2"/>
      <c r="K1406" s="2">
        <v>50</v>
      </c>
      <c r="L1406" s="11">
        <v>42696</v>
      </c>
      <c r="M1406" s="2">
        <v>2016</v>
      </c>
      <c r="N1406" s="2" t="s">
        <v>517</v>
      </c>
      <c r="O1406" s="2" t="s">
        <v>136</v>
      </c>
      <c r="P1406" s="11">
        <v>43161</v>
      </c>
      <c r="Q1406" s="9" t="s">
        <v>1459</v>
      </c>
      <c r="R1406" s="2" t="s">
        <v>1459</v>
      </c>
      <c r="S1406" s="22" t="s">
        <v>516</v>
      </c>
      <c r="T1406" s="4" t="s">
        <v>516</v>
      </c>
      <c r="U1406" s="4" t="s">
        <v>516</v>
      </c>
      <c r="V1406" s="4" t="s">
        <v>516</v>
      </c>
      <c r="W1406" s="2">
        <v>10</v>
      </c>
      <c r="X1406" s="4" t="s">
        <v>72</v>
      </c>
      <c r="Y1406" s="6" t="str">
        <f>VLOOKUP(X1406,Spp!A:B,2,FALSE)</f>
        <v>Scarus ghobban</v>
      </c>
      <c r="Z1406" s="7">
        <f t="shared" si="147"/>
        <v>70</v>
      </c>
      <c r="AA1406" s="2">
        <v>50</v>
      </c>
      <c r="AB1406" s="2">
        <v>20</v>
      </c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>
        <f>VLOOKUP(Y1406,Spp!B:C,2,FALSE)</f>
        <v>2.3300000000000001E-2</v>
      </c>
      <c r="AV1406" s="2">
        <f>VLOOKUP(Y1406,Spp!B:D,3,FALSE)</f>
        <v>2.919</v>
      </c>
      <c r="AW1406" s="2">
        <f t="shared" si="148"/>
        <v>183.89073899808167</v>
      </c>
      <c r="AX1406" s="2">
        <f t="shared" si="149"/>
        <v>3.6778147799616336</v>
      </c>
      <c r="AY1406" s="2">
        <f t="shared" si="150"/>
        <v>36.778147799616335</v>
      </c>
      <c r="AZ1406" s="2">
        <f t="shared" si="151"/>
        <v>3.6778147799616336E-2</v>
      </c>
      <c r="BA1406" s="2">
        <f t="shared" si="152"/>
        <v>7</v>
      </c>
      <c r="BB1406" s="2">
        <f t="shared" si="153"/>
        <v>1.4</v>
      </c>
      <c r="BC1406" s="2">
        <f>VLOOKUP(Y1406,Spp!B:H,7,FALSE)</f>
        <v>2</v>
      </c>
      <c r="BD1406" s="5" t="str">
        <f>VLOOKUP(Y1406,GFQuimbayo!B:C,2,FALSE)</f>
        <v>HM</v>
      </c>
      <c r="BE1406" s="5" t="str">
        <f>VLOOKUP(BD1406,GFQuimbayo!E:F,2,FALSE)</f>
        <v>Macroalgae feeders</v>
      </c>
      <c r="BF1406" s="2" t="str">
        <f>VLOOKUP(Y1406,Spp!B:L,11,FALSE)</f>
        <v>LC</v>
      </c>
    </row>
    <row r="1407" spans="1:58" s="1" customFormat="1">
      <c r="A1407" s="2" t="s">
        <v>242</v>
      </c>
      <c r="B1407" s="2" t="s">
        <v>41</v>
      </c>
      <c r="C1407" s="2" t="s">
        <v>212</v>
      </c>
      <c r="D1407" s="2" t="s">
        <v>212</v>
      </c>
      <c r="E1407" s="2" t="s">
        <v>1488</v>
      </c>
      <c r="F1407" s="2" t="s">
        <v>44</v>
      </c>
      <c r="G1407" s="22" t="s">
        <v>1482</v>
      </c>
      <c r="H1407" s="22">
        <v>2</v>
      </c>
      <c r="I1407" s="2">
        <v>2</v>
      </c>
      <c r="J1407" s="2"/>
      <c r="K1407" s="2">
        <v>50</v>
      </c>
      <c r="L1407" s="11">
        <v>42696</v>
      </c>
      <c r="M1407" s="2">
        <v>2016</v>
      </c>
      <c r="N1407" s="2" t="s">
        <v>517</v>
      </c>
      <c r="O1407" s="2" t="s">
        <v>136</v>
      </c>
      <c r="P1407" s="11">
        <v>43161</v>
      </c>
      <c r="Q1407" s="9" t="s">
        <v>1459</v>
      </c>
      <c r="R1407" s="2" t="s">
        <v>1459</v>
      </c>
      <c r="S1407" s="22" t="s">
        <v>516</v>
      </c>
      <c r="T1407" s="4" t="s">
        <v>516</v>
      </c>
      <c r="U1407" s="4" t="s">
        <v>516</v>
      </c>
      <c r="V1407" s="4" t="s">
        <v>516</v>
      </c>
      <c r="W1407" s="2">
        <v>10</v>
      </c>
      <c r="X1407" s="4" t="s">
        <v>45</v>
      </c>
      <c r="Y1407" s="6" t="str">
        <f>VLOOKUP(X1407,Spp!A:B,2,FALSE)</f>
        <v>Canthigaster punctatissima</v>
      </c>
      <c r="Z1407" s="7">
        <f t="shared" si="147"/>
        <v>2</v>
      </c>
      <c r="AA1407" s="2">
        <v>2</v>
      </c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>
        <f>VLOOKUP(Y1407,Spp!B:C,2,FALSE)</f>
        <v>1.9699999999999999E-2</v>
      </c>
      <c r="AV1407" s="2">
        <f>VLOOKUP(Y1407,Spp!B:D,3,FALSE)</f>
        <v>2.9174000000000002</v>
      </c>
      <c r="AW1407" s="2">
        <f t="shared" si="148"/>
        <v>0.57075063471067744</v>
      </c>
      <c r="AX1407" s="2">
        <f t="shared" si="149"/>
        <v>1.1415012694213548E-2</v>
      </c>
      <c r="AY1407" s="2">
        <f t="shared" si="150"/>
        <v>0.11415012694213549</v>
      </c>
      <c r="AZ1407" s="2">
        <f t="shared" si="151"/>
        <v>1.1415012694213548E-4</v>
      </c>
      <c r="BA1407" s="2">
        <f t="shared" si="152"/>
        <v>0.2</v>
      </c>
      <c r="BB1407" s="2">
        <f t="shared" si="153"/>
        <v>0.04</v>
      </c>
      <c r="BC1407" s="2">
        <f>VLOOKUP(Y1407,Spp!B:H,7,FALSE)</f>
        <v>3</v>
      </c>
      <c r="BD1407" s="5" t="str">
        <f>VLOOKUP(Y1407,GFQuimbayo!B:C,2,FALSE)</f>
        <v>IN</v>
      </c>
      <c r="BE1407" s="5" t="str">
        <f>VLOOKUP(BD1407,GFQuimbayo!E:F,2,FALSE)</f>
        <v>Invertebrivores</v>
      </c>
      <c r="BF1407" s="2" t="str">
        <f>VLOOKUP(Y1407,Spp!B:L,11,FALSE)</f>
        <v>LC</v>
      </c>
    </row>
    <row r="1408" spans="1:58" s="1" customFormat="1">
      <c r="A1408" s="2" t="s">
        <v>242</v>
      </c>
      <c r="B1408" s="2" t="s">
        <v>41</v>
      </c>
      <c r="C1408" s="2" t="s">
        <v>212</v>
      </c>
      <c r="D1408" s="2" t="s">
        <v>212</v>
      </c>
      <c r="E1408" s="2" t="s">
        <v>1488</v>
      </c>
      <c r="F1408" s="2" t="s">
        <v>44</v>
      </c>
      <c r="G1408" s="22" t="s">
        <v>1482</v>
      </c>
      <c r="H1408" s="22">
        <v>2</v>
      </c>
      <c r="I1408" s="2">
        <v>2</v>
      </c>
      <c r="J1408" s="2"/>
      <c r="K1408" s="2">
        <v>50</v>
      </c>
      <c r="L1408" s="11">
        <v>42696</v>
      </c>
      <c r="M1408" s="2">
        <v>2016</v>
      </c>
      <c r="N1408" s="2" t="s">
        <v>517</v>
      </c>
      <c r="O1408" s="2" t="s">
        <v>136</v>
      </c>
      <c r="P1408" s="11">
        <v>43161</v>
      </c>
      <c r="Q1408" s="9" t="s">
        <v>1459</v>
      </c>
      <c r="R1408" s="2" t="s">
        <v>1459</v>
      </c>
      <c r="S1408" s="22" t="s">
        <v>516</v>
      </c>
      <c r="T1408" s="4" t="s">
        <v>516</v>
      </c>
      <c r="U1408" s="4" t="s">
        <v>516</v>
      </c>
      <c r="V1408" s="4" t="s">
        <v>516</v>
      </c>
      <c r="W1408" s="2">
        <v>10</v>
      </c>
      <c r="X1408" s="4" t="s">
        <v>107</v>
      </c>
      <c r="Y1408" s="6" t="str">
        <f>VLOOKUP(X1408,Spp!A:B,2,FALSE)</f>
        <v>Thalassoma lucasanum</v>
      </c>
      <c r="Z1408" s="7">
        <f t="shared" si="147"/>
        <v>22</v>
      </c>
      <c r="AA1408" s="2"/>
      <c r="AB1408" s="2">
        <v>16</v>
      </c>
      <c r="AC1408" s="2">
        <v>6</v>
      </c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>
        <f>VLOOKUP(Y1408,Spp!B:C,2,FALSE)</f>
        <v>1.261E-2</v>
      </c>
      <c r="AV1408" s="2">
        <f>VLOOKUP(Y1408,Spp!B:D,3,FALSE)</f>
        <v>2.8782999999999999</v>
      </c>
      <c r="AW1408" s="2">
        <f t="shared" si="148"/>
        <v>175.27580661745208</v>
      </c>
      <c r="AX1408" s="2">
        <f t="shared" si="149"/>
        <v>3.5055161323490416</v>
      </c>
      <c r="AY1408" s="2">
        <f t="shared" si="150"/>
        <v>35.055161323490417</v>
      </c>
      <c r="AZ1408" s="2">
        <f t="shared" si="151"/>
        <v>3.5055161323490416E-2</v>
      </c>
      <c r="BA1408" s="2">
        <f t="shared" si="152"/>
        <v>2.2000000000000002</v>
      </c>
      <c r="BB1408" s="2">
        <f t="shared" si="153"/>
        <v>0.44</v>
      </c>
      <c r="BC1408" s="2">
        <f>VLOOKUP(Y1408,Spp!B:H,7,FALSE)</f>
        <v>3.5</v>
      </c>
      <c r="BD1408" s="5" t="str">
        <f>VLOOKUP(Y1408,GFQuimbayo!B:C,2,FALSE)</f>
        <v>IN</v>
      </c>
      <c r="BE1408" s="5" t="str">
        <f>VLOOKUP(BD1408,GFQuimbayo!E:F,2,FALSE)</f>
        <v>Invertebrivores</v>
      </c>
      <c r="BF1408" s="2" t="str">
        <f>VLOOKUP(Y1408,Spp!B:L,11,FALSE)</f>
        <v>LC</v>
      </c>
    </row>
    <row r="1409" spans="1:58" s="1" customFormat="1">
      <c r="A1409" s="2" t="s">
        <v>242</v>
      </c>
      <c r="B1409" s="2" t="s">
        <v>41</v>
      </c>
      <c r="C1409" s="2" t="s">
        <v>212</v>
      </c>
      <c r="D1409" s="2" t="s">
        <v>212</v>
      </c>
      <c r="E1409" s="2" t="s">
        <v>1488</v>
      </c>
      <c r="F1409" s="2" t="s">
        <v>44</v>
      </c>
      <c r="G1409" s="22" t="s">
        <v>1482</v>
      </c>
      <c r="H1409" s="22">
        <v>2</v>
      </c>
      <c r="I1409" s="2">
        <v>2</v>
      </c>
      <c r="J1409" s="2"/>
      <c r="K1409" s="2">
        <v>50</v>
      </c>
      <c r="L1409" s="11">
        <v>42696</v>
      </c>
      <c r="M1409" s="2">
        <v>2016</v>
      </c>
      <c r="N1409" s="2" t="s">
        <v>517</v>
      </c>
      <c r="O1409" s="2" t="s">
        <v>136</v>
      </c>
      <c r="P1409" s="11">
        <v>43161</v>
      </c>
      <c r="Q1409" s="9" t="s">
        <v>1459</v>
      </c>
      <c r="R1409" s="2" t="s">
        <v>1459</v>
      </c>
      <c r="S1409" s="22" t="s">
        <v>516</v>
      </c>
      <c r="T1409" s="4" t="s">
        <v>516</v>
      </c>
      <c r="U1409" s="4" t="s">
        <v>516</v>
      </c>
      <c r="V1409" s="4" t="s">
        <v>516</v>
      </c>
      <c r="W1409" s="2">
        <v>10</v>
      </c>
      <c r="X1409" s="4" t="s">
        <v>57</v>
      </c>
      <c r="Y1409" s="6" t="str">
        <f>VLOOKUP(X1409,Spp!A:B,2,FALSE)</f>
        <v>Serranus psittacinus</v>
      </c>
      <c r="Z1409" s="7">
        <f t="shared" si="147"/>
        <v>2</v>
      </c>
      <c r="AA1409" s="2"/>
      <c r="AB1409" s="2">
        <v>2</v>
      </c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>
        <f>VLOOKUP(Y1409,Spp!B:C,2,FALSE)</f>
        <v>1.9300000000000001E-2</v>
      </c>
      <c r="AV1409" s="2">
        <f>VLOOKUP(Y1409,Spp!B:D,3,FALSE)</f>
        <v>2.8511000000000002</v>
      </c>
      <c r="AW1409" s="2">
        <f t="shared" si="148"/>
        <v>12.063531782217289</v>
      </c>
      <c r="AX1409" s="2">
        <f t="shared" si="149"/>
        <v>0.24127063564434578</v>
      </c>
      <c r="AY1409" s="2">
        <f t="shared" si="150"/>
        <v>2.4127063564434579</v>
      </c>
      <c r="AZ1409" s="2">
        <f t="shared" si="151"/>
        <v>2.4127063564434578E-3</v>
      </c>
      <c r="BA1409" s="2">
        <f t="shared" si="152"/>
        <v>0.2</v>
      </c>
      <c r="BB1409" s="2">
        <f t="shared" si="153"/>
        <v>0.04</v>
      </c>
      <c r="BC1409" s="2">
        <f>VLOOKUP(Y1409,Spp!B:H,7,FALSE)</f>
        <v>3.6</v>
      </c>
      <c r="BD1409" s="5" t="str">
        <f>VLOOKUP(Y1409,GFQuimbayo!B:C,2,FALSE)</f>
        <v>PS</v>
      </c>
      <c r="BE1409" s="5" t="str">
        <f>VLOOKUP(BD1409,GFQuimbayo!E:F,2,FALSE)</f>
        <v>Piscivores</v>
      </c>
      <c r="BF1409" s="2" t="str">
        <f>VLOOKUP(Y1409,Spp!B:L,11,FALSE)</f>
        <v>LC</v>
      </c>
    </row>
    <row r="1410" spans="1:58" s="1" customFormat="1">
      <c r="A1410" s="2" t="s">
        <v>242</v>
      </c>
      <c r="B1410" s="2" t="s">
        <v>41</v>
      </c>
      <c r="C1410" s="2" t="s">
        <v>212</v>
      </c>
      <c r="D1410" s="2" t="s">
        <v>212</v>
      </c>
      <c r="E1410" s="2" t="s">
        <v>1488</v>
      </c>
      <c r="F1410" s="2" t="s">
        <v>44</v>
      </c>
      <c r="G1410" s="22" t="s">
        <v>1482</v>
      </c>
      <c r="H1410" s="22">
        <v>2</v>
      </c>
      <c r="I1410" s="2">
        <v>2</v>
      </c>
      <c r="J1410" s="2"/>
      <c r="K1410" s="2">
        <v>50</v>
      </c>
      <c r="L1410" s="11">
        <v>42696</v>
      </c>
      <c r="M1410" s="2">
        <v>2016</v>
      </c>
      <c r="N1410" s="2" t="s">
        <v>517</v>
      </c>
      <c r="O1410" s="2" t="s">
        <v>136</v>
      </c>
      <c r="P1410" s="11">
        <v>43161</v>
      </c>
      <c r="Q1410" s="9" t="s">
        <v>1459</v>
      </c>
      <c r="R1410" s="2" t="s">
        <v>1459</v>
      </c>
      <c r="S1410" s="22" t="s">
        <v>516</v>
      </c>
      <c r="T1410" s="4" t="s">
        <v>516</v>
      </c>
      <c r="U1410" s="4" t="s">
        <v>516</v>
      </c>
      <c r="V1410" s="4" t="s">
        <v>516</v>
      </c>
      <c r="W1410" s="2">
        <v>10</v>
      </c>
      <c r="X1410" s="4" t="s">
        <v>72</v>
      </c>
      <c r="Y1410" s="6" t="str">
        <f>VLOOKUP(X1410,Spp!A:B,2,FALSE)</f>
        <v>Scarus ghobban</v>
      </c>
      <c r="Z1410" s="7">
        <f t="shared" si="147"/>
        <v>20</v>
      </c>
      <c r="AA1410" s="2"/>
      <c r="AB1410" s="2">
        <v>20</v>
      </c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>
        <f>VLOOKUP(Y1410,Spp!B:C,2,FALSE)</f>
        <v>2.3300000000000001E-2</v>
      </c>
      <c r="AV1410" s="2">
        <f>VLOOKUP(Y1410,Spp!B:D,3,FALSE)</f>
        <v>2.919</v>
      </c>
      <c r="AW1410" s="2">
        <f t="shared" si="148"/>
        <v>166.98972308439289</v>
      </c>
      <c r="AX1410" s="2">
        <f t="shared" si="149"/>
        <v>3.3397944616878577</v>
      </c>
      <c r="AY1410" s="2">
        <f t="shared" si="150"/>
        <v>33.397944616878576</v>
      </c>
      <c r="AZ1410" s="2">
        <f t="shared" si="151"/>
        <v>3.3397944616878575E-2</v>
      </c>
      <c r="BA1410" s="2">
        <f t="shared" si="152"/>
        <v>2</v>
      </c>
      <c r="BB1410" s="2">
        <f t="shared" si="153"/>
        <v>0.4</v>
      </c>
      <c r="BC1410" s="2">
        <f>VLOOKUP(Y1410,Spp!B:H,7,FALSE)</f>
        <v>2</v>
      </c>
      <c r="BD1410" s="5" t="str">
        <f>VLOOKUP(Y1410,GFQuimbayo!B:C,2,FALSE)</f>
        <v>HM</v>
      </c>
      <c r="BE1410" s="5" t="str">
        <f>VLOOKUP(BD1410,GFQuimbayo!E:F,2,FALSE)</f>
        <v>Macroalgae feeders</v>
      </c>
      <c r="BF1410" s="2" t="str">
        <f>VLOOKUP(Y1410,Spp!B:L,11,FALSE)</f>
        <v>LC</v>
      </c>
    </row>
    <row r="1411" spans="1:58" s="1" customFormat="1">
      <c r="A1411" s="2" t="s">
        <v>242</v>
      </c>
      <c r="B1411" s="2" t="s">
        <v>41</v>
      </c>
      <c r="C1411" s="2" t="s">
        <v>212</v>
      </c>
      <c r="D1411" s="2" t="s">
        <v>212</v>
      </c>
      <c r="E1411" s="2" t="s">
        <v>1488</v>
      </c>
      <c r="F1411" s="2" t="s">
        <v>44</v>
      </c>
      <c r="G1411" s="22" t="s">
        <v>1482</v>
      </c>
      <c r="H1411" s="22">
        <v>3</v>
      </c>
      <c r="I1411" s="2">
        <v>3</v>
      </c>
      <c r="J1411" s="2"/>
      <c r="K1411" s="2">
        <v>50</v>
      </c>
      <c r="L1411" s="11">
        <v>42696</v>
      </c>
      <c r="M1411" s="2">
        <v>2016</v>
      </c>
      <c r="N1411" s="2" t="s">
        <v>517</v>
      </c>
      <c r="O1411" s="2" t="s">
        <v>136</v>
      </c>
      <c r="P1411" s="11">
        <v>43161</v>
      </c>
      <c r="Q1411" s="9" t="s">
        <v>1459</v>
      </c>
      <c r="R1411" s="2" t="s">
        <v>1459</v>
      </c>
      <c r="S1411" s="22" t="s">
        <v>516</v>
      </c>
      <c r="T1411" s="4" t="s">
        <v>516</v>
      </c>
      <c r="U1411" s="4" t="s">
        <v>516</v>
      </c>
      <c r="V1411" s="4" t="s">
        <v>516</v>
      </c>
      <c r="W1411" s="2">
        <v>10</v>
      </c>
      <c r="X1411" s="4" t="s">
        <v>57</v>
      </c>
      <c r="Y1411" s="6" t="str">
        <f>VLOOKUP(X1411,Spp!A:B,2,FALSE)</f>
        <v>Serranus psittacinus</v>
      </c>
      <c r="Z1411" s="7">
        <f t="shared" ref="Z1411:Z1474" si="154">SUM(AA1411:AT1411)</f>
        <v>2</v>
      </c>
      <c r="AA1411" s="2"/>
      <c r="AB1411" s="2">
        <v>2</v>
      </c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>
        <f>VLOOKUP(Y1411,Spp!B:C,2,FALSE)</f>
        <v>1.9300000000000001E-2</v>
      </c>
      <c r="AV1411" s="2">
        <f>VLOOKUP(Y1411,Spp!B:D,3,FALSE)</f>
        <v>2.8511000000000002</v>
      </c>
      <c r="AW1411" s="2">
        <f t="shared" si="148"/>
        <v>12.063531782217289</v>
      </c>
      <c r="AX1411" s="2">
        <f t="shared" si="149"/>
        <v>0.24127063564434578</v>
      </c>
      <c r="AY1411" s="2">
        <f t="shared" si="150"/>
        <v>2.4127063564434579</v>
      </c>
      <c r="AZ1411" s="2">
        <f t="shared" si="151"/>
        <v>2.4127063564434578E-3</v>
      </c>
      <c r="BA1411" s="2">
        <f t="shared" si="152"/>
        <v>0.2</v>
      </c>
      <c r="BB1411" s="2">
        <f t="shared" si="153"/>
        <v>0.04</v>
      </c>
      <c r="BC1411" s="2">
        <f>VLOOKUP(Y1411,Spp!B:H,7,FALSE)</f>
        <v>3.6</v>
      </c>
      <c r="BD1411" s="5" t="str">
        <f>VLOOKUP(Y1411,GFQuimbayo!B:C,2,FALSE)</f>
        <v>PS</v>
      </c>
      <c r="BE1411" s="5" t="str">
        <f>VLOOKUP(BD1411,GFQuimbayo!E:F,2,FALSE)</f>
        <v>Piscivores</v>
      </c>
      <c r="BF1411" s="2" t="str">
        <f>VLOOKUP(Y1411,Spp!B:L,11,FALSE)</f>
        <v>LC</v>
      </c>
    </row>
    <row r="1412" spans="1:58" s="1" customFormat="1">
      <c r="A1412" s="2" t="s">
        <v>242</v>
      </c>
      <c r="B1412" s="2" t="s">
        <v>41</v>
      </c>
      <c r="C1412" s="2" t="s">
        <v>220</v>
      </c>
      <c r="D1412" s="2" t="s">
        <v>1444</v>
      </c>
      <c r="E1412" s="2" t="s">
        <v>1486</v>
      </c>
      <c r="F1412" s="2" t="s">
        <v>44</v>
      </c>
      <c r="G1412" s="22" t="s">
        <v>1482</v>
      </c>
      <c r="H1412" s="22">
        <v>1</v>
      </c>
      <c r="I1412" s="9">
        <v>1</v>
      </c>
      <c r="J1412" s="2"/>
      <c r="K1412" s="2">
        <v>50</v>
      </c>
      <c r="L1412" s="11">
        <v>42697</v>
      </c>
      <c r="M1412" s="2">
        <v>2016</v>
      </c>
      <c r="N1412" s="2" t="s">
        <v>517</v>
      </c>
      <c r="O1412" s="2" t="s">
        <v>136</v>
      </c>
      <c r="P1412" s="11">
        <v>43161</v>
      </c>
      <c r="Q1412" s="9" t="s">
        <v>1459</v>
      </c>
      <c r="R1412" s="2" t="s">
        <v>1459</v>
      </c>
      <c r="S1412" s="22" t="s">
        <v>516</v>
      </c>
      <c r="T1412" s="4" t="s">
        <v>516</v>
      </c>
      <c r="U1412" s="4" t="s">
        <v>516</v>
      </c>
      <c r="V1412" s="4" t="s">
        <v>516</v>
      </c>
      <c r="W1412" s="2">
        <v>10</v>
      </c>
      <c r="X1412" s="4" t="s">
        <v>64</v>
      </c>
      <c r="Y1412" s="6" t="str">
        <f>VLOOKUP(X1412,Spp!A:B,2,FALSE)</f>
        <v>Johnrandallia nigrirostris</v>
      </c>
      <c r="Z1412" s="7">
        <f t="shared" si="154"/>
        <v>1</v>
      </c>
      <c r="AA1412" s="2"/>
      <c r="AB1412" s="2"/>
      <c r="AC1412" s="2">
        <v>1</v>
      </c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>
        <f>VLOOKUP(Y1412,Spp!B:C,2,FALSE)</f>
        <v>2.5600000000000001E-2</v>
      </c>
      <c r="AV1412" s="2">
        <f>VLOOKUP(Y1412,Spp!B:D,3,FALSE)</f>
        <v>3.0005999999999999</v>
      </c>
      <c r="AW1412" s="2">
        <f t="shared" ref="AW1412:AW1475" si="155">((AU1412*$AA$2^AV1412)*AA1412)+((AU1412*$AB$2^AV1412)*AB1412)+((AU1412*$AC$2^AV1412)*AC1412)+((AU1412*$AD$2^AV1412)*AD1412)+((AU1412*$AE$2^AV1412)*AE1412)+((AU1412*$AF$2^AV1412)*AF1412)+((AU1412*$AG$2^AV1412)*AG1412)+((AU1412*$AH$2^AV1412)*AH1412)+((AU1412*$AI$2^AV1412)*AI1412)+((AU1412*$AJ$2^AV1412)*AJ1412)+((AU1412*$AK$2^AV1412)*AK1412)+((AU1412*$AL$2^AV1412)*AL1412)+((AU1412*$AM$2^AV1412)*AM1412)+((AU1412*$AN$2^AV1412)*AN1412)+((AU1412*$AO$2^AV1412)*AO1412)+((AU1412*$AP$2^AV1412)*AP1412)+((AU1412*$AQ$2^AV1412)*AQ1412)+((AU1412*$AR$2^AV1412)*AR1412)+((AU1412*$AS$2^AV1412)*AS1412)+((AU1412*$AT$2^AV1412)*AT1412)</f>
        <v>50.075829302089247</v>
      </c>
      <c r="AX1412" s="2">
        <f t="shared" ref="AX1412:AX1475" si="156">AW1412/K1412</f>
        <v>1.001516586041785</v>
      </c>
      <c r="AY1412" s="2">
        <f t="shared" ref="AY1412:AY1475" si="157">AX1412*10</f>
        <v>10.015165860417849</v>
      </c>
      <c r="AZ1412" s="2">
        <f t="shared" ref="AZ1412:AZ1475" si="158">AY1412/1000</f>
        <v>1.0015165860417849E-2</v>
      </c>
      <c r="BA1412" s="2">
        <f t="shared" ref="BA1412:BA1475" si="159">Z1412/W1412</f>
        <v>0.1</v>
      </c>
      <c r="BB1412" s="2">
        <f t="shared" si="153"/>
        <v>0.02</v>
      </c>
      <c r="BC1412" s="2">
        <f>VLOOKUP(Y1412,Spp!B:H,7,FALSE)</f>
        <v>3</v>
      </c>
      <c r="BD1412" s="5" t="str">
        <f>VLOOKUP(Y1412,GFQuimbayo!B:C,2,FALSE)</f>
        <v>IN</v>
      </c>
      <c r="BE1412" s="5" t="str">
        <f>VLOOKUP(BD1412,GFQuimbayo!E:F,2,FALSE)</f>
        <v>Invertebrivores</v>
      </c>
      <c r="BF1412" s="2" t="str">
        <f>VLOOKUP(Y1412,Spp!B:L,11,FALSE)</f>
        <v>LC</v>
      </c>
    </row>
    <row r="1413" spans="1:58" s="1" customFormat="1">
      <c r="A1413" s="2" t="s">
        <v>242</v>
      </c>
      <c r="B1413" s="2" t="s">
        <v>41</v>
      </c>
      <c r="C1413" s="2" t="s">
        <v>220</v>
      </c>
      <c r="D1413" s="2" t="s">
        <v>1444</v>
      </c>
      <c r="E1413" s="2" t="s">
        <v>1486</v>
      </c>
      <c r="F1413" s="2" t="s">
        <v>44</v>
      </c>
      <c r="G1413" s="22" t="s">
        <v>1482</v>
      </c>
      <c r="H1413" s="22">
        <v>1</v>
      </c>
      <c r="I1413" s="9">
        <v>1</v>
      </c>
      <c r="J1413" s="2"/>
      <c r="K1413" s="2">
        <v>50</v>
      </c>
      <c r="L1413" s="11">
        <v>42697</v>
      </c>
      <c r="M1413" s="2">
        <v>2016</v>
      </c>
      <c r="N1413" s="2" t="s">
        <v>517</v>
      </c>
      <c r="O1413" s="2" t="s">
        <v>136</v>
      </c>
      <c r="P1413" s="11">
        <v>43161</v>
      </c>
      <c r="Q1413" s="9" t="s">
        <v>1459</v>
      </c>
      <c r="R1413" s="2" t="s">
        <v>1459</v>
      </c>
      <c r="S1413" s="22" t="s">
        <v>516</v>
      </c>
      <c r="T1413" s="4" t="s">
        <v>516</v>
      </c>
      <c r="U1413" s="4" t="s">
        <v>516</v>
      </c>
      <c r="V1413" s="4" t="s">
        <v>516</v>
      </c>
      <c r="W1413" s="2">
        <v>10</v>
      </c>
      <c r="X1413" s="4" t="s">
        <v>87</v>
      </c>
      <c r="Y1413" s="6" t="str">
        <f>VLOOKUP(X1413,Spp!A:B,2,FALSE)</f>
        <v>Stegastes acapulcoensis</v>
      </c>
      <c r="Z1413" s="7">
        <f t="shared" si="154"/>
        <v>11</v>
      </c>
      <c r="AA1413" s="2"/>
      <c r="AB1413" s="2">
        <v>3</v>
      </c>
      <c r="AC1413" s="2">
        <v>8</v>
      </c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>
        <f>VLOOKUP(Y1413,Spp!B:C,2,FALSE)</f>
        <v>3.49E-2</v>
      </c>
      <c r="AV1413" s="2">
        <f>VLOOKUP(Y1413,Spp!B:D,3,FALSE)</f>
        <v>2.9108999999999998</v>
      </c>
      <c r="AW1413" s="2">
        <f t="shared" si="155"/>
        <v>472.33397317779287</v>
      </c>
      <c r="AX1413" s="2">
        <f t="shared" si="156"/>
        <v>9.4466794635558582</v>
      </c>
      <c r="AY1413" s="2">
        <f t="shared" si="157"/>
        <v>94.466794635558585</v>
      </c>
      <c r="AZ1413" s="2">
        <f t="shared" si="158"/>
        <v>9.4466794635558585E-2</v>
      </c>
      <c r="BA1413" s="2">
        <f t="shared" si="159"/>
        <v>1.1000000000000001</v>
      </c>
      <c r="BB1413" s="2">
        <f t="shared" si="153"/>
        <v>0.22</v>
      </c>
      <c r="BC1413" s="2">
        <f>VLOOKUP(Y1413,Spp!B:H,7,FALSE)</f>
        <v>2</v>
      </c>
      <c r="BD1413" s="5" t="str">
        <f>VLOOKUP(Y1413,GFQuimbayo!B:C,2,FALSE)</f>
        <v>HD</v>
      </c>
      <c r="BE1413" s="5" t="str">
        <f>VLOOKUP(BD1413,GFQuimbayo!E:F,2,FALSE)</f>
        <v>Detritivores</v>
      </c>
      <c r="BF1413" s="2" t="str">
        <f>VLOOKUP(Y1413,Spp!B:L,11,FALSE)</f>
        <v>LC</v>
      </c>
    </row>
    <row r="1414" spans="1:58" s="1" customFormat="1">
      <c r="A1414" s="2" t="s">
        <v>242</v>
      </c>
      <c r="B1414" s="2" t="s">
        <v>41</v>
      </c>
      <c r="C1414" s="2" t="s">
        <v>220</v>
      </c>
      <c r="D1414" s="2" t="s">
        <v>1444</v>
      </c>
      <c r="E1414" s="2" t="s">
        <v>1486</v>
      </c>
      <c r="F1414" s="2" t="s">
        <v>44</v>
      </c>
      <c r="G1414" s="22" t="s">
        <v>1482</v>
      </c>
      <c r="H1414" s="22">
        <v>1</v>
      </c>
      <c r="I1414" s="9">
        <v>1</v>
      </c>
      <c r="J1414" s="2"/>
      <c r="K1414" s="2">
        <v>50</v>
      </c>
      <c r="L1414" s="11">
        <v>42697</v>
      </c>
      <c r="M1414" s="2">
        <v>2016</v>
      </c>
      <c r="N1414" s="2" t="s">
        <v>517</v>
      </c>
      <c r="O1414" s="2" t="s">
        <v>136</v>
      </c>
      <c r="P1414" s="11">
        <v>43161</v>
      </c>
      <c r="Q1414" s="9" t="s">
        <v>1459</v>
      </c>
      <c r="R1414" s="2" t="s">
        <v>1459</v>
      </c>
      <c r="S1414" s="22" t="s">
        <v>516</v>
      </c>
      <c r="T1414" s="4" t="s">
        <v>516</v>
      </c>
      <c r="U1414" s="4" t="s">
        <v>516</v>
      </c>
      <c r="V1414" s="4" t="s">
        <v>516</v>
      </c>
      <c r="W1414" s="2">
        <v>10</v>
      </c>
      <c r="X1414" s="4" t="s">
        <v>72</v>
      </c>
      <c r="Y1414" s="6" t="str">
        <f>VLOOKUP(X1414,Spp!A:B,2,FALSE)</f>
        <v>Scarus ghobban</v>
      </c>
      <c r="Z1414" s="7">
        <f t="shared" si="154"/>
        <v>9</v>
      </c>
      <c r="AA1414" s="2"/>
      <c r="AB1414" s="2"/>
      <c r="AC1414" s="2">
        <v>9</v>
      </c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>
        <f>VLOOKUP(Y1414,Spp!B:C,2,FALSE)</f>
        <v>2.3300000000000001E-2</v>
      </c>
      <c r="AV1414" s="2">
        <f>VLOOKUP(Y1414,Spp!B:D,3,FALSE)</f>
        <v>2.919</v>
      </c>
      <c r="AW1414" s="2">
        <f t="shared" si="155"/>
        <v>333.79417872356322</v>
      </c>
      <c r="AX1414" s="2">
        <f t="shared" si="156"/>
        <v>6.6758835744712641</v>
      </c>
      <c r="AY1414" s="2">
        <f t="shared" si="157"/>
        <v>66.758835744712641</v>
      </c>
      <c r="AZ1414" s="2">
        <f t="shared" si="158"/>
        <v>6.6758835744712641E-2</v>
      </c>
      <c r="BA1414" s="2">
        <f t="shared" si="159"/>
        <v>0.9</v>
      </c>
      <c r="BB1414" s="2">
        <f t="shared" si="153"/>
        <v>0.18</v>
      </c>
      <c r="BC1414" s="2">
        <f>VLOOKUP(Y1414,Spp!B:H,7,FALSE)</f>
        <v>2</v>
      </c>
      <c r="BD1414" s="5" t="str">
        <f>VLOOKUP(Y1414,GFQuimbayo!B:C,2,FALSE)</f>
        <v>HM</v>
      </c>
      <c r="BE1414" s="5" t="str">
        <f>VLOOKUP(BD1414,GFQuimbayo!E:F,2,FALSE)</f>
        <v>Macroalgae feeders</v>
      </c>
      <c r="BF1414" s="2" t="str">
        <f>VLOOKUP(Y1414,Spp!B:L,11,FALSE)</f>
        <v>LC</v>
      </c>
    </row>
    <row r="1415" spans="1:58" s="1" customFormat="1">
      <c r="A1415" s="2" t="s">
        <v>242</v>
      </c>
      <c r="B1415" s="2" t="s">
        <v>41</v>
      </c>
      <c r="C1415" s="2" t="s">
        <v>220</v>
      </c>
      <c r="D1415" s="2" t="s">
        <v>1444</v>
      </c>
      <c r="E1415" s="2" t="s">
        <v>1486</v>
      </c>
      <c r="F1415" s="2" t="s">
        <v>44</v>
      </c>
      <c r="G1415" s="22" t="s">
        <v>1482</v>
      </c>
      <c r="H1415" s="22">
        <v>1</v>
      </c>
      <c r="I1415" s="9">
        <v>1</v>
      </c>
      <c r="J1415" s="2"/>
      <c r="K1415" s="2">
        <v>50</v>
      </c>
      <c r="L1415" s="11">
        <v>42697</v>
      </c>
      <c r="M1415" s="2">
        <v>2016</v>
      </c>
      <c r="N1415" s="2" t="s">
        <v>517</v>
      </c>
      <c r="O1415" s="2" t="s">
        <v>136</v>
      </c>
      <c r="P1415" s="11">
        <v>43161</v>
      </c>
      <c r="Q1415" s="9" t="s">
        <v>1459</v>
      </c>
      <c r="R1415" s="2" t="s">
        <v>1459</v>
      </c>
      <c r="S1415" s="22" t="s">
        <v>516</v>
      </c>
      <c r="T1415" s="4" t="s">
        <v>516</v>
      </c>
      <c r="U1415" s="4" t="s">
        <v>516</v>
      </c>
      <c r="V1415" s="4" t="s">
        <v>516</v>
      </c>
      <c r="W1415" s="2">
        <v>10</v>
      </c>
      <c r="X1415" s="4" t="s">
        <v>266</v>
      </c>
      <c r="Y1415" s="6" t="str">
        <f>VLOOKUP(X1415,Spp!A:B,2,FALSE)</f>
        <v>Halichoeres dispilus</v>
      </c>
      <c r="Z1415" s="7">
        <f t="shared" si="154"/>
        <v>1</v>
      </c>
      <c r="AA1415" s="2"/>
      <c r="AB1415" s="2"/>
      <c r="AC1415" s="2">
        <v>1</v>
      </c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>
        <f>VLOOKUP(Y1415,Spp!B:C,2,FALSE)</f>
        <v>1.26E-2</v>
      </c>
      <c r="AV1415" s="2">
        <f>VLOOKUP(Y1415,Spp!B:D,3,FALSE)</f>
        <v>3.0672999999999999</v>
      </c>
      <c r="AW1415" s="2">
        <f t="shared" si="155"/>
        <v>29.169073044120523</v>
      </c>
      <c r="AX1415" s="2">
        <f t="shared" si="156"/>
        <v>0.5833814608824105</v>
      </c>
      <c r="AY1415" s="2">
        <f t="shared" si="157"/>
        <v>5.8338146088241052</v>
      </c>
      <c r="AZ1415" s="2">
        <f t="shared" si="158"/>
        <v>5.8338146088241054E-3</v>
      </c>
      <c r="BA1415" s="2">
        <f t="shared" si="159"/>
        <v>0.1</v>
      </c>
      <c r="BB1415" s="2">
        <f t="shared" si="153"/>
        <v>0.02</v>
      </c>
      <c r="BC1415" s="2">
        <f>VLOOKUP(Y1415,Spp!B:H,7,FALSE)</f>
        <v>3.9</v>
      </c>
      <c r="BD1415" s="5" t="str">
        <f>VLOOKUP(Y1415,GFQuimbayo!B:C,2,FALSE)</f>
        <v>IN</v>
      </c>
      <c r="BE1415" s="5" t="str">
        <f>VLOOKUP(BD1415,GFQuimbayo!E:F,2,FALSE)</f>
        <v>Invertebrivores</v>
      </c>
      <c r="BF1415" s="2" t="str">
        <f>VLOOKUP(Y1415,Spp!B:L,11,FALSE)</f>
        <v>LC</v>
      </c>
    </row>
    <row r="1416" spans="1:58" s="1" customFormat="1">
      <c r="A1416" s="2" t="s">
        <v>242</v>
      </c>
      <c r="B1416" s="2" t="s">
        <v>41</v>
      </c>
      <c r="C1416" s="2" t="s">
        <v>220</v>
      </c>
      <c r="D1416" s="2" t="s">
        <v>1444</v>
      </c>
      <c r="E1416" s="2" t="s">
        <v>1486</v>
      </c>
      <c r="F1416" s="2" t="s">
        <v>44</v>
      </c>
      <c r="G1416" s="22" t="s">
        <v>1482</v>
      </c>
      <c r="H1416" s="22">
        <v>1</v>
      </c>
      <c r="I1416" s="9">
        <v>1</v>
      </c>
      <c r="J1416" s="2"/>
      <c r="K1416" s="2">
        <v>50</v>
      </c>
      <c r="L1416" s="11">
        <v>42697</v>
      </c>
      <c r="M1416" s="2">
        <v>2016</v>
      </c>
      <c r="N1416" s="2" t="s">
        <v>517</v>
      </c>
      <c r="O1416" s="2" t="s">
        <v>136</v>
      </c>
      <c r="P1416" s="11">
        <v>43161</v>
      </c>
      <c r="Q1416" s="9" t="s">
        <v>1459</v>
      </c>
      <c r="R1416" s="2" t="s">
        <v>1459</v>
      </c>
      <c r="S1416" s="22" t="s">
        <v>516</v>
      </c>
      <c r="T1416" s="4" t="s">
        <v>516</v>
      </c>
      <c r="U1416" s="4" t="s">
        <v>516</v>
      </c>
      <c r="V1416" s="4" t="s">
        <v>516</v>
      </c>
      <c r="W1416" s="2">
        <v>10</v>
      </c>
      <c r="X1416" s="4" t="s">
        <v>99</v>
      </c>
      <c r="Y1416" s="6" t="str">
        <f>VLOOKUP(X1416,Spp!A:B,2,FALSE)</f>
        <v>Abudefduf troschelii</v>
      </c>
      <c r="Z1416" s="7">
        <f t="shared" si="154"/>
        <v>18</v>
      </c>
      <c r="AA1416" s="2"/>
      <c r="AB1416" s="2"/>
      <c r="AC1416" s="2">
        <v>18</v>
      </c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>
        <f>VLOOKUP(Y1416,Spp!B:C,2,FALSE)</f>
        <v>1.6E-2</v>
      </c>
      <c r="AV1416" s="2">
        <f>VLOOKUP(Y1416,Spp!B:D,3,FALSE)</f>
        <v>3.0516000000000001</v>
      </c>
      <c r="AW1416" s="2">
        <f t="shared" si="155"/>
        <v>640.80085634693762</v>
      </c>
      <c r="AX1416" s="2">
        <f t="shared" si="156"/>
        <v>12.816017126938753</v>
      </c>
      <c r="AY1416" s="2">
        <f t="shared" si="157"/>
        <v>128.16017126938755</v>
      </c>
      <c r="AZ1416" s="2">
        <f t="shared" si="158"/>
        <v>0.12816017126938756</v>
      </c>
      <c r="BA1416" s="2">
        <f t="shared" si="159"/>
        <v>1.8</v>
      </c>
      <c r="BB1416" s="2">
        <f t="shared" si="153"/>
        <v>0.36</v>
      </c>
      <c r="BC1416" s="2">
        <f>VLOOKUP(Y1416,Spp!B:H,7,FALSE)</f>
        <v>3</v>
      </c>
      <c r="BD1416" s="5" t="str">
        <f>VLOOKUP(Y1416,GFQuimbayo!B:C,2,FALSE)</f>
        <v>PK</v>
      </c>
      <c r="BE1416" s="5" t="str">
        <f>VLOOKUP(BD1416,GFQuimbayo!E:F,2,FALSE)</f>
        <v>Planktivores</v>
      </c>
      <c r="BF1416" s="2" t="str">
        <f>VLOOKUP(Y1416,Spp!B:L,11,FALSE)</f>
        <v>LC</v>
      </c>
    </row>
    <row r="1417" spans="1:58" s="1" customFormat="1">
      <c r="A1417" s="2" t="s">
        <v>242</v>
      </c>
      <c r="B1417" s="2" t="s">
        <v>41</v>
      </c>
      <c r="C1417" s="2" t="s">
        <v>220</v>
      </c>
      <c r="D1417" s="2" t="s">
        <v>1444</v>
      </c>
      <c r="E1417" s="2" t="s">
        <v>1486</v>
      </c>
      <c r="F1417" s="2" t="s">
        <v>44</v>
      </c>
      <c r="G1417" s="22" t="s">
        <v>1482</v>
      </c>
      <c r="H1417" s="22">
        <v>1</v>
      </c>
      <c r="I1417" s="9">
        <v>1</v>
      </c>
      <c r="J1417" s="2"/>
      <c r="K1417" s="2">
        <v>50</v>
      </c>
      <c r="L1417" s="11">
        <v>42697</v>
      </c>
      <c r="M1417" s="2">
        <v>2016</v>
      </c>
      <c r="N1417" s="2" t="s">
        <v>517</v>
      </c>
      <c r="O1417" s="2" t="s">
        <v>136</v>
      </c>
      <c r="P1417" s="11">
        <v>43161</v>
      </c>
      <c r="Q1417" s="9" t="s">
        <v>1459</v>
      </c>
      <c r="R1417" s="2" t="s">
        <v>1459</v>
      </c>
      <c r="S1417" s="22" t="s">
        <v>516</v>
      </c>
      <c r="T1417" s="4" t="s">
        <v>516</v>
      </c>
      <c r="U1417" s="4" t="s">
        <v>516</v>
      </c>
      <c r="V1417" s="4" t="s">
        <v>516</v>
      </c>
      <c r="W1417" s="2">
        <v>10</v>
      </c>
      <c r="X1417" s="4" t="s">
        <v>265</v>
      </c>
      <c r="Y1417" s="6" t="str">
        <f>VLOOKUP(X1417,Spp!A:B,2,FALSE)</f>
        <v>Bodianus diplotaenia</v>
      </c>
      <c r="Z1417" s="7">
        <f t="shared" si="154"/>
        <v>4</v>
      </c>
      <c r="AA1417" s="2"/>
      <c r="AB1417" s="2"/>
      <c r="AC1417" s="2">
        <v>4</v>
      </c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>
        <f>VLOOKUP(Y1417,Spp!B:C,2,FALSE)</f>
        <v>2.01E-2</v>
      </c>
      <c r="AV1417" s="2">
        <f>VLOOKUP(Y1417,Spp!B:D,3,FALSE)</f>
        <v>2.9992000000000001</v>
      </c>
      <c r="AW1417" s="2">
        <f t="shared" si="155"/>
        <v>156.71427568334735</v>
      </c>
      <c r="AX1417" s="2">
        <f t="shared" si="156"/>
        <v>3.134285513666947</v>
      </c>
      <c r="AY1417" s="2">
        <f t="shared" si="157"/>
        <v>31.342855136669471</v>
      </c>
      <c r="AZ1417" s="2">
        <f t="shared" si="158"/>
        <v>3.134285513666947E-2</v>
      </c>
      <c r="BA1417" s="2">
        <f t="shared" si="159"/>
        <v>0.4</v>
      </c>
      <c r="BB1417" s="2">
        <f t="shared" si="153"/>
        <v>0.08</v>
      </c>
      <c r="BC1417" s="2">
        <f>VLOOKUP(Y1417,Spp!B:H,7,FALSE)</f>
        <v>3.4</v>
      </c>
      <c r="BD1417" s="5" t="str">
        <f>VLOOKUP(Y1417,GFQuimbayo!B:C,2,FALSE)</f>
        <v>IN</v>
      </c>
      <c r="BE1417" s="5" t="str">
        <f>VLOOKUP(BD1417,GFQuimbayo!E:F,2,FALSE)</f>
        <v>Invertebrivores</v>
      </c>
      <c r="BF1417" s="2" t="str">
        <f>VLOOKUP(Y1417,Spp!B:L,11,FALSE)</f>
        <v>LC</v>
      </c>
    </row>
    <row r="1418" spans="1:58" s="1" customFormat="1">
      <c r="A1418" s="2" t="s">
        <v>242</v>
      </c>
      <c r="B1418" s="2" t="s">
        <v>41</v>
      </c>
      <c r="C1418" s="2" t="s">
        <v>220</v>
      </c>
      <c r="D1418" s="2" t="s">
        <v>1444</v>
      </c>
      <c r="E1418" s="2" t="s">
        <v>1486</v>
      </c>
      <c r="F1418" s="2" t="s">
        <v>44</v>
      </c>
      <c r="G1418" s="22" t="s">
        <v>1482</v>
      </c>
      <c r="H1418" s="22">
        <v>1</v>
      </c>
      <c r="I1418" s="9">
        <v>1</v>
      </c>
      <c r="J1418" s="2"/>
      <c r="K1418" s="2">
        <v>50</v>
      </c>
      <c r="L1418" s="11">
        <v>42697</v>
      </c>
      <c r="M1418" s="2">
        <v>2016</v>
      </c>
      <c r="N1418" s="2" t="s">
        <v>517</v>
      </c>
      <c r="O1418" s="2" t="s">
        <v>136</v>
      </c>
      <c r="P1418" s="11">
        <v>43161</v>
      </c>
      <c r="Q1418" s="9" t="s">
        <v>1459</v>
      </c>
      <c r="R1418" s="2" t="s">
        <v>1459</v>
      </c>
      <c r="S1418" s="22" t="s">
        <v>516</v>
      </c>
      <c r="T1418" s="4" t="s">
        <v>516</v>
      </c>
      <c r="U1418" s="4" t="s">
        <v>516</v>
      </c>
      <c r="V1418" s="4" t="s">
        <v>516</v>
      </c>
      <c r="W1418" s="2">
        <v>10</v>
      </c>
      <c r="X1418" s="4" t="s">
        <v>80</v>
      </c>
      <c r="Y1418" s="6" t="str">
        <f>VLOOKUP(X1418,Spp!A:B,2,FALSE)</f>
        <v>Sufflamen verres</v>
      </c>
      <c r="Z1418" s="7">
        <f t="shared" si="154"/>
        <v>1</v>
      </c>
      <c r="AA1418" s="2"/>
      <c r="AB1418" s="2"/>
      <c r="AC1418" s="2"/>
      <c r="AD1418" s="2">
        <v>1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>
        <f>VLOOKUP(Y1418,Spp!B:C,2,FALSE)</f>
        <v>2.4899999999999999E-2</v>
      </c>
      <c r="AV1418" s="2">
        <f>VLOOKUP(Y1418,Spp!B:D,3,FALSE)</f>
        <v>3.0129999999999999</v>
      </c>
      <c r="AW1418" s="2">
        <f t="shared" si="155"/>
        <v>138.50740345244131</v>
      </c>
      <c r="AX1418" s="2">
        <f t="shared" si="156"/>
        <v>2.770148069048826</v>
      </c>
      <c r="AY1418" s="2">
        <f t="shared" si="157"/>
        <v>27.70148069048826</v>
      </c>
      <c r="AZ1418" s="2">
        <f t="shared" si="158"/>
        <v>2.7701480690488261E-2</v>
      </c>
      <c r="BA1418" s="2">
        <f t="shared" si="159"/>
        <v>0.1</v>
      </c>
      <c r="BB1418" s="2">
        <f t="shared" si="153"/>
        <v>0.02</v>
      </c>
      <c r="BC1418" s="2">
        <f>VLOOKUP(Y1418,Spp!B:H,7,FALSE)</f>
        <v>3.3</v>
      </c>
      <c r="BD1418" s="5" t="str">
        <f>VLOOKUP(Y1418,GFQuimbayo!B:C,2,FALSE)</f>
        <v>IN</v>
      </c>
      <c r="BE1418" s="5" t="str">
        <f>VLOOKUP(BD1418,GFQuimbayo!E:F,2,FALSE)</f>
        <v>Invertebrivores</v>
      </c>
      <c r="BF1418" s="2" t="str">
        <f>VLOOKUP(Y1418,Spp!B:L,11,FALSE)</f>
        <v>LC</v>
      </c>
    </row>
    <row r="1419" spans="1:58" s="1" customFormat="1">
      <c r="A1419" s="2" t="s">
        <v>242</v>
      </c>
      <c r="B1419" s="2" t="s">
        <v>41</v>
      </c>
      <c r="C1419" s="2" t="s">
        <v>220</v>
      </c>
      <c r="D1419" s="2" t="s">
        <v>1444</v>
      </c>
      <c r="E1419" s="2" t="s">
        <v>1486</v>
      </c>
      <c r="F1419" s="2" t="s">
        <v>44</v>
      </c>
      <c r="G1419" s="22" t="s">
        <v>1482</v>
      </c>
      <c r="H1419" s="22">
        <v>1</v>
      </c>
      <c r="I1419" s="9">
        <v>1</v>
      </c>
      <c r="J1419" s="2"/>
      <c r="K1419" s="2">
        <v>50</v>
      </c>
      <c r="L1419" s="11">
        <v>42697</v>
      </c>
      <c r="M1419" s="2">
        <v>2016</v>
      </c>
      <c r="N1419" s="2" t="s">
        <v>517</v>
      </c>
      <c r="O1419" s="2" t="s">
        <v>136</v>
      </c>
      <c r="P1419" s="11">
        <v>43161</v>
      </c>
      <c r="Q1419" s="9" t="s">
        <v>1459</v>
      </c>
      <c r="R1419" s="2" t="s">
        <v>1459</v>
      </c>
      <c r="S1419" s="22" t="s">
        <v>516</v>
      </c>
      <c r="T1419" s="4" t="s">
        <v>516</v>
      </c>
      <c r="U1419" s="4" t="s">
        <v>516</v>
      </c>
      <c r="V1419" s="4" t="s">
        <v>516</v>
      </c>
      <c r="W1419" s="2">
        <v>10</v>
      </c>
      <c r="X1419" s="4" t="s">
        <v>45</v>
      </c>
      <c r="Y1419" s="6" t="str">
        <f>VLOOKUP(X1419,Spp!A:B,2,FALSE)</f>
        <v>Canthigaster punctatissima</v>
      </c>
      <c r="Z1419" s="7">
        <f t="shared" si="154"/>
        <v>5</v>
      </c>
      <c r="AA1419" s="2">
        <v>1</v>
      </c>
      <c r="AB1419" s="2">
        <v>4</v>
      </c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>
        <f>VLOOKUP(Y1419,Spp!B:C,2,FALSE)</f>
        <v>1.9699999999999999E-2</v>
      </c>
      <c r="AV1419" s="2">
        <f>VLOOKUP(Y1419,Spp!B:D,3,FALSE)</f>
        <v>2.9174000000000002</v>
      </c>
      <c r="AW1419" s="2">
        <f t="shared" si="155"/>
        <v>28.432234949777385</v>
      </c>
      <c r="AX1419" s="2">
        <f t="shared" si="156"/>
        <v>0.5686446989955477</v>
      </c>
      <c r="AY1419" s="2">
        <f t="shared" si="157"/>
        <v>5.6864469899554768</v>
      </c>
      <c r="AZ1419" s="2">
        <f t="shared" si="158"/>
        <v>5.6864469899554765E-3</v>
      </c>
      <c r="BA1419" s="2">
        <f t="shared" si="159"/>
        <v>0.5</v>
      </c>
      <c r="BB1419" s="2">
        <f t="shared" si="153"/>
        <v>0.1</v>
      </c>
      <c r="BC1419" s="2">
        <f>VLOOKUP(Y1419,Spp!B:H,7,FALSE)</f>
        <v>3</v>
      </c>
      <c r="BD1419" s="5" t="str">
        <f>VLOOKUP(Y1419,GFQuimbayo!B:C,2,FALSE)</f>
        <v>IN</v>
      </c>
      <c r="BE1419" s="5" t="str">
        <f>VLOOKUP(BD1419,GFQuimbayo!E:F,2,FALSE)</f>
        <v>Invertebrivores</v>
      </c>
      <c r="BF1419" s="2" t="str">
        <f>VLOOKUP(Y1419,Spp!B:L,11,FALSE)</f>
        <v>LC</v>
      </c>
    </row>
    <row r="1420" spans="1:58" s="1" customFormat="1">
      <c r="A1420" s="2" t="s">
        <v>242</v>
      </c>
      <c r="B1420" s="2" t="s">
        <v>41</v>
      </c>
      <c r="C1420" s="2" t="s">
        <v>220</v>
      </c>
      <c r="D1420" s="2" t="s">
        <v>1444</v>
      </c>
      <c r="E1420" s="2" t="s">
        <v>1486</v>
      </c>
      <c r="F1420" s="2" t="s">
        <v>44</v>
      </c>
      <c r="G1420" s="22" t="s">
        <v>1482</v>
      </c>
      <c r="H1420" s="22">
        <v>1</v>
      </c>
      <c r="I1420" s="9">
        <v>1</v>
      </c>
      <c r="J1420" s="2"/>
      <c r="K1420" s="2">
        <v>50</v>
      </c>
      <c r="L1420" s="11">
        <v>42697</v>
      </c>
      <c r="M1420" s="2">
        <v>2016</v>
      </c>
      <c r="N1420" s="2" t="s">
        <v>517</v>
      </c>
      <c r="O1420" s="2" t="s">
        <v>136</v>
      </c>
      <c r="P1420" s="11">
        <v>43161</v>
      </c>
      <c r="Q1420" s="9" t="s">
        <v>1459</v>
      </c>
      <c r="R1420" s="2" t="s">
        <v>1459</v>
      </c>
      <c r="S1420" s="22" t="s">
        <v>516</v>
      </c>
      <c r="T1420" s="4" t="s">
        <v>516</v>
      </c>
      <c r="U1420" s="4" t="s">
        <v>516</v>
      </c>
      <c r="V1420" s="4" t="s">
        <v>516</v>
      </c>
      <c r="W1420" s="2">
        <v>10</v>
      </c>
      <c r="X1420" s="4" t="s">
        <v>284</v>
      </c>
      <c r="Y1420" s="6" t="str">
        <f>VLOOKUP(X1420,Spp!A:B,2,FALSE)</f>
        <v>Microspathodon dorsalis</v>
      </c>
      <c r="Z1420" s="7">
        <f t="shared" si="154"/>
        <v>1</v>
      </c>
      <c r="AA1420" s="2">
        <v>1</v>
      </c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>
        <f>VLOOKUP(Y1420,Spp!B:C,2,FALSE)</f>
        <v>2.3900000000000001E-2</v>
      </c>
      <c r="AV1420" s="2">
        <f>VLOOKUP(Y1420,Spp!B:D,3,FALSE)</f>
        <v>3.0819999999999999</v>
      </c>
      <c r="AW1420" s="2">
        <f t="shared" si="155"/>
        <v>0.40257704495316349</v>
      </c>
      <c r="AX1420" s="2">
        <f t="shared" si="156"/>
        <v>8.0515408990632694E-3</v>
      </c>
      <c r="AY1420" s="2">
        <f t="shared" si="157"/>
        <v>8.0515408990632698E-2</v>
      </c>
      <c r="AZ1420" s="2">
        <f t="shared" si="158"/>
        <v>8.0515408990632699E-5</v>
      </c>
      <c r="BA1420" s="2">
        <f t="shared" si="159"/>
        <v>0.1</v>
      </c>
      <c r="BB1420" s="2">
        <f t="shared" si="153"/>
        <v>0.02</v>
      </c>
      <c r="BC1420" s="2">
        <f>VLOOKUP(Y1420,Spp!B:H,7,FALSE)</f>
        <v>2.1</v>
      </c>
      <c r="BD1420" s="5" t="str">
        <f>VLOOKUP(Y1420,GFQuimbayo!B:C,2,FALSE)</f>
        <v>HM</v>
      </c>
      <c r="BE1420" s="5" t="str">
        <f>VLOOKUP(BD1420,GFQuimbayo!E:F,2,FALSE)</f>
        <v>Macroalgae feeders</v>
      </c>
      <c r="BF1420" s="2" t="str">
        <f>VLOOKUP(Y1420,Spp!B:L,11,FALSE)</f>
        <v>LC</v>
      </c>
    </row>
    <row r="1421" spans="1:58" s="1" customFormat="1">
      <c r="A1421" s="2" t="s">
        <v>242</v>
      </c>
      <c r="B1421" s="2" t="s">
        <v>41</v>
      </c>
      <c r="C1421" s="2" t="s">
        <v>220</v>
      </c>
      <c r="D1421" s="2" t="s">
        <v>1444</v>
      </c>
      <c r="E1421" s="2" t="s">
        <v>1486</v>
      </c>
      <c r="F1421" s="2" t="s">
        <v>44</v>
      </c>
      <c r="G1421" s="22" t="s">
        <v>1482</v>
      </c>
      <c r="H1421" s="22">
        <v>1</v>
      </c>
      <c r="I1421" s="9">
        <v>1</v>
      </c>
      <c r="J1421" s="2"/>
      <c r="K1421" s="2">
        <v>50</v>
      </c>
      <c r="L1421" s="11">
        <v>42697</v>
      </c>
      <c r="M1421" s="2">
        <v>2016</v>
      </c>
      <c r="N1421" s="2" t="s">
        <v>517</v>
      </c>
      <c r="O1421" s="2" t="s">
        <v>136</v>
      </c>
      <c r="P1421" s="11">
        <v>43161</v>
      </c>
      <c r="Q1421" s="9" t="s">
        <v>1459</v>
      </c>
      <c r="R1421" s="2" t="s">
        <v>1459</v>
      </c>
      <c r="S1421" s="22" t="s">
        <v>516</v>
      </c>
      <c r="T1421" s="4" t="s">
        <v>516</v>
      </c>
      <c r="U1421" s="4" t="s">
        <v>516</v>
      </c>
      <c r="V1421" s="4" t="s">
        <v>516</v>
      </c>
      <c r="W1421" s="2">
        <v>10</v>
      </c>
      <c r="X1421" s="4" t="s">
        <v>107</v>
      </c>
      <c r="Y1421" s="6" t="str">
        <f>VLOOKUP(X1421,Spp!A:B,2,FALSE)</f>
        <v>Thalassoma lucasanum</v>
      </c>
      <c r="Z1421" s="7">
        <f t="shared" si="154"/>
        <v>10</v>
      </c>
      <c r="AA1421" s="2">
        <v>8</v>
      </c>
      <c r="AB1421" s="2"/>
      <c r="AC1421" s="2">
        <v>2</v>
      </c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>
        <f>VLOOKUP(Y1421,Spp!B:C,2,FALSE)</f>
        <v>1.261E-2</v>
      </c>
      <c r="AV1421" s="2">
        <f>VLOOKUP(Y1421,Spp!B:D,3,FALSE)</f>
        <v>2.8782999999999999</v>
      </c>
      <c r="AW1421" s="2">
        <f t="shared" si="155"/>
        <v>37.63265381341153</v>
      </c>
      <c r="AX1421" s="2">
        <f t="shared" si="156"/>
        <v>0.75265307626823064</v>
      </c>
      <c r="AY1421" s="2">
        <f t="shared" si="157"/>
        <v>7.5265307626823059</v>
      </c>
      <c r="AZ1421" s="2">
        <f t="shared" si="158"/>
        <v>7.5265307626823062E-3</v>
      </c>
      <c r="BA1421" s="2">
        <f t="shared" si="159"/>
        <v>1</v>
      </c>
      <c r="BB1421" s="2">
        <f t="shared" si="153"/>
        <v>0.2</v>
      </c>
      <c r="BC1421" s="2">
        <f>VLOOKUP(Y1421,Spp!B:H,7,FALSE)</f>
        <v>3.5</v>
      </c>
      <c r="BD1421" s="5" t="str">
        <f>VLOOKUP(Y1421,GFQuimbayo!B:C,2,FALSE)</f>
        <v>IN</v>
      </c>
      <c r="BE1421" s="5" t="str">
        <f>VLOOKUP(BD1421,GFQuimbayo!E:F,2,FALSE)</f>
        <v>Invertebrivores</v>
      </c>
      <c r="BF1421" s="2" t="str">
        <f>VLOOKUP(Y1421,Spp!B:L,11,FALSE)</f>
        <v>LC</v>
      </c>
    </row>
    <row r="1422" spans="1:58" s="1" customFormat="1">
      <c r="A1422" s="2" t="s">
        <v>242</v>
      </c>
      <c r="B1422" s="2" t="s">
        <v>41</v>
      </c>
      <c r="C1422" s="2" t="s">
        <v>220</v>
      </c>
      <c r="D1422" s="2" t="s">
        <v>1444</v>
      </c>
      <c r="E1422" s="2" t="s">
        <v>1486</v>
      </c>
      <c r="F1422" s="2" t="s">
        <v>44</v>
      </c>
      <c r="G1422" s="22" t="s">
        <v>1482</v>
      </c>
      <c r="H1422" s="22">
        <v>1</v>
      </c>
      <c r="I1422" s="9">
        <v>1</v>
      </c>
      <c r="J1422" s="2"/>
      <c r="K1422" s="2">
        <v>50</v>
      </c>
      <c r="L1422" s="11">
        <v>42697</v>
      </c>
      <c r="M1422" s="2">
        <v>2016</v>
      </c>
      <c r="N1422" s="2" t="s">
        <v>517</v>
      </c>
      <c r="O1422" s="2" t="s">
        <v>136</v>
      </c>
      <c r="P1422" s="11">
        <v>43161</v>
      </c>
      <c r="Q1422" s="9" t="s">
        <v>1459</v>
      </c>
      <c r="R1422" s="2" t="s">
        <v>1459</v>
      </c>
      <c r="S1422" s="22" t="s">
        <v>516</v>
      </c>
      <c r="T1422" s="4" t="s">
        <v>516</v>
      </c>
      <c r="U1422" s="4" t="s">
        <v>516</v>
      </c>
      <c r="V1422" s="4" t="s">
        <v>516</v>
      </c>
      <c r="W1422" s="2">
        <v>10</v>
      </c>
      <c r="X1422" s="4" t="s">
        <v>57</v>
      </c>
      <c r="Y1422" s="6" t="str">
        <f>VLOOKUP(X1422,Spp!A:B,2,FALSE)</f>
        <v>Serranus psittacinus</v>
      </c>
      <c r="Z1422" s="7">
        <f t="shared" si="154"/>
        <v>2</v>
      </c>
      <c r="AA1422" s="2"/>
      <c r="AB1422" s="2">
        <v>1</v>
      </c>
      <c r="AC1422" s="2">
        <v>1</v>
      </c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>
        <f>VLOOKUP(Y1422,Spp!B:C,2,FALSE)</f>
        <v>1.9300000000000001E-2</v>
      </c>
      <c r="AV1422" s="2">
        <f>VLOOKUP(Y1422,Spp!B:D,3,FALSE)</f>
        <v>2.8511000000000002</v>
      </c>
      <c r="AW1422" s="2">
        <f t="shared" si="155"/>
        <v>31.911359192259333</v>
      </c>
      <c r="AX1422" s="2">
        <f t="shared" si="156"/>
        <v>0.63822718384518662</v>
      </c>
      <c r="AY1422" s="2">
        <f t="shared" si="157"/>
        <v>6.3822718384518664</v>
      </c>
      <c r="AZ1422" s="2">
        <f t="shared" si="158"/>
        <v>6.3822718384518662E-3</v>
      </c>
      <c r="BA1422" s="2">
        <f t="shared" si="159"/>
        <v>0.2</v>
      </c>
      <c r="BB1422" s="2">
        <f t="shared" si="153"/>
        <v>0.04</v>
      </c>
      <c r="BC1422" s="2">
        <f>VLOOKUP(Y1422,Spp!B:H,7,FALSE)</f>
        <v>3.6</v>
      </c>
      <c r="BD1422" s="5" t="str">
        <f>VLOOKUP(Y1422,GFQuimbayo!B:C,2,FALSE)</f>
        <v>PS</v>
      </c>
      <c r="BE1422" s="5" t="str">
        <f>VLOOKUP(BD1422,GFQuimbayo!E:F,2,FALSE)</f>
        <v>Piscivores</v>
      </c>
      <c r="BF1422" s="2" t="str">
        <f>VLOOKUP(Y1422,Spp!B:L,11,FALSE)</f>
        <v>LC</v>
      </c>
    </row>
    <row r="1423" spans="1:58" s="1" customFormat="1">
      <c r="A1423" s="2" t="s">
        <v>242</v>
      </c>
      <c r="B1423" s="2" t="s">
        <v>41</v>
      </c>
      <c r="C1423" s="2" t="s">
        <v>220</v>
      </c>
      <c r="D1423" s="2" t="s">
        <v>1444</v>
      </c>
      <c r="E1423" s="2" t="s">
        <v>1486</v>
      </c>
      <c r="F1423" s="2" t="s">
        <v>44</v>
      </c>
      <c r="G1423" s="22" t="s">
        <v>1482</v>
      </c>
      <c r="H1423" s="22">
        <v>1</v>
      </c>
      <c r="I1423" s="9">
        <v>1</v>
      </c>
      <c r="J1423" s="2"/>
      <c r="K1423" s="2">
        <v>50</v>
      </c>
      <c r="L1423" s="11">
        <v>42697</v>
      </c>
      <c r="M1423" s="2">
        <v>2016</v>
      </c>
      <c r="N1423" s="2" t="s">
        <v>517</v>
      </c>
      <c r="O1423" s="2" t="s">
        <v>136</v>
      </c>
      <c r="P1423" s="11">
        <v>43161</v>
      </c>
      <c r="Q1423" s="9" t="s">
        <v>1459</v>
      </c>
      <c r="R1423" s="2" t="s">
        <v>1459</v>
      </c>
      <c r="S1423" s="22" t="s">
        <v>516</v>
      </c>
      <c r="T1423" s="4" t="s">
        <v>516</v>
      </c>
      <c r="U1423" s="4" t="s">
        <v>516</v>
      </c>
      <c r="V1423" s="4" t="s">
        <v>516</v>
      </c>
      <c r="W1423" s="2">
        <v>10</v>
      </c>
      <c r="X1423" s="4" t="s">
        <v>109</v>
      </c>
      <c r="Y1423" s="6" t="str">
        <f>VLOOKUP(X1423,Spp!A:B,2,FALSE)</f>
        <v>Chromis atrilobata</v>
      </c>
      <c r="Z1423" s="7">
        <f t="shared" si="154"/>
        <v>120</v>
      </c>
      <c r="AA1423" s="2">
        <v>120</v>
      </c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>
        <f>VLOOKUP(Y1423,Spp!B:C,2,FALSE)</f>
        <v>5.2300000000000003E-3</v>
      </c>
      <c r="AV1423" s="2">
        <f>VLOOKUP(Y1423,Spp!B:D,3,FALSE)</f>
        <v>3.41655</v>
      </c>
      <c r="AW1423" s="2">
        <f t="shared" si="155"/>
        <v>14.363651899824823</v>
      </c>
      <c r="AX1423" s="2">
        <f t="shared" si="156"/>
        <v>0.28727303799649645</v>
      </c>
      <c r="AY1423" s="2">
        <f t="shared" si="157"/>
        <v>2.8727303799649646</v>
      </c>
      <c r="AZ1423" s="2">
        <f t="shared" si="158"/>
        <v>2.8727303799649644E-3</v>
      </c>
      <c r="BA1423" s="2">
        <f t="shared" si="159"/>
        <v>12</v>
      </c>
      <c r="BB1423" s="2">
        <f t="shared" si="153"/>
        <v>2.4</v>
      </c>
      <c r="BC1423" s="2">
        <f>VLOOKUP(Y1423,Spp!B:H,7,FALSE)</f>
        <v>3.4</v>
      </c>
      <c r="BD1423" s="5" t="str">
        <f>VLOOKUP(Y1423,GFQuimbayo!B:C,2,FALSE)</f>
        <v>PK</v>
      </c>
      <c r="BE1423" s="5" t="str">
        <f>VLOOKUP(BD1423,GFQuimbayo!E:F,2,FALSE)</f>
        <v>Planktivores</v>
      </c>
      <c r="BF1423" s="2" t="str">
        <f>VLOOKUP(Y1423,Spp!B:L,11,FALSE)</f>
        <v>LC</v>
      </c>
    </row>
    <row r="1424" spans="1:58" s="1" customFormat="1">
      <c r="A1424" s="2" t="s">
        <v>242</v>
      </c>
      <c r="B1424" s="2" t="s">
        <v>41</v>
      </c>
      <c r="C1424" s="2" t="s">
        <v>220</v>
      </c>
      <c r="D1424" s="2" t="s">
        <v>1444</v>
      </c>
      <c r="E1424" s="2" t="s">
        <v>1486</v>
      </c>
      <c r="F1424" s="2" t="s">
        <v>44</v>
      </c>
      <c r="G1424" s="22" t="s">
        <v>1482</v>
      </c>
      <c r="H1424" s="22">
        <v>1</v>
      </c>
      <c r="I1424" s="9">
        <v>1</v>
      </c>
      <c r="J1424" s="2"/>
      <c r="K1424" s="2">
        <v>50</v>
      </c>
      <c r="L1424" s="11">
        <v>42697</v>
      </c>
      <c r="M1424" s="2">
        <v>2016</v>
      </c>
      <c r="N1424" s="2" t="s">
        <v>517</v>
      </c>
      <c r="O1424" s="2" t="s">
        <v>136</v>
      </c>
      <c r="P1424" s="11">
        <v>43161</v>
      </c>
      <c r="Q1424" s="9" t="s">
        <v>1459</v>
      </c>
      <c r="R1424" s="2" t="s">
        <v>1459</v>
      </c>
      <c r="S1424" s="22" t="s">
        <v>516</v>
      </c>
      <c r="T1424" s="4" t="s">
        <v>516</v>
      </c>
      <c r="U1424" s="4" t="s">
        <v>516</v>
      </c>
      <c r="V1424" s="4" t="s">
        <v>516</v>
      </c>
      <c r="W1424" s="2">
        <v>10</v>
      </c>
      <c r="X1424" s="4" t="s">
        <v>103</v>
      </c>
      <c r="Y1424" s="6" t="str">
        <f>VLOOKUP(X1424,Spp!A:B,2,FALSE)</f>
        <v>Apogon dovii</v>
      </c>
      <c r="Z1424" s="7">
        <f t="shared" si="154"/>
        <v>2</v>
      </c>
      <c r="AA1424" s="2">
        <v>2</v>
      </c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>
        <f>VLOOKUP(Y1424,Spp!B:C,2,FALSE)</f>
        <v>1.41E-2</v>
      </c>
      <c r="AV1424" s="2">
        <f>VLOOKUP(Y1424,Spp!B:D,3,FALSE)</f>
        <v>3.1286</v>
      </c>
      <c r="AW1424" s="2">
        <f t="shared" si="155"/>
        <v>0.49572887866705612</v>
      </c>
      <c r="AX1424" s="2">
        <f t="shared" si="156"/>
        <v>9.9145775733411219E-3</v>
      </c>
      <c r="AY1424" s="2">
        <f t="shared" si="157"/>
        <v>9.9145775733411212E-2</v>
      </c>
      <c r="AZ1424" s="2">
        <f t="shared" si="158"/>
        <v>9.9145775733411209E-5</v>
      </c>
      <c r="BA1424" s="2">
        <f t="shared" si="159"/>
        <v>0.2</v>
      </c>
      <c r="BB1424" s="2">
        <f t="shared" si="153"/>
        <v>0.04</v>
      </c>
      <c r="BC1424" s="2">
        <f>VLOOKUP(Y1424,Spp!B:H,7,FALSE)</f>
        <v>3.4</v>
      </c>
      <c r="BD1424" s="5" t="str">
        <f>VLOOKUP(Y1424,GFQuimbayo!B:C,2,FALSE)</f>
        <v>PK</v>
      </c>
      <c r="BE1424" s="5" t="str">
        <f>VLOOKUP(BD1424,GFQuimbayo!E:F,2,FALSE)</f>
        <v>Planktivores</v>
      </c>
      <c r="BF1424" s="2" t="str">
        <f>VLOOKUP(Y1424,Spp!B:L,11,FALSE)</f>
        <v>LC</v>
      </c>
    </row>
    <row r="1425" spans="1:58" s="1" customFormat="1">
      <c r="A1425" s="2" t="s">
        <v>242</v>
      </c>
      <c r="B1425" s="2" t="s">
        <v>41</v>
      </c>
      <c r="C1425" s="2" t="s">
        <v>220</v>
      </c>
      <c r="D1425" s="2" t="s">
        <v>1444</v>
      </c>
      <c r="E1425" s="2" t="s">
        <v>1486</v>
      </c>
      <c r="F1425" s="2" t="s">
        <v>44</v>
      </c>
      <c r="G1425" s="22" t="s">
        <v>1482</v>
      </c>
      <c r="H1425" s="22">
        <v>1</v>
      </c>
      <c r="I1425" s="9">
        <v>1</v>
      </c>
      <c r="J1425" s="2"/>
      <c r="K1425" s="2">
        <v>50</v>
      </c>
      <c r="L1425" s="11">
        <v>42697</v>
      </c>
      <c r="M1425" s="2">
        <v>2016</v>
      </c>
      <c r="N1425" s="2" t="s">
        <v>517</v>
      </c>
      <c r="O1425" s="2" t="s">
        <v>136</v>
      </c>
      <c r="P1425" s="11">
        <v>43161</v>
      </c>
      <c r="Q1425" s="9" t="s">
        <v>1459</v>
      </c>
      <c r="R1425" s="2" t="s">
        <v>1459</v>
      </c>
      <c r="S1425" s="22" t="s">
        <v>516</v>
      </c>
      <c r="T1425" s="4" t="s">
        <v>516</v>
      </c>
      <c r="U1425" s="4" t="s">
        <v>516</v>
      </c>
      <c r="V1425" s="4" t="s">
        <v>516</v>
      </c>
      <c r="W1425" s="2">
        <v>10</v>
      </c>
      <c r="X1425" s="4" t="s">
        <v>288</v>
      </c>
      <c r="Y1425" s="6" t="str">
        <f>VLOOKUP(X1425,Spp!A:B,2,FALSE)</f>
        <v>Arothron hispidus</v>
      </c>
      <c r="Z1425" s="7">
        <f t="shared" si="154"/>
        <v>1</v>
      </c>
      <c r="AA1425" s="2"/>
      <c r="AB1425" s="2"/>
      <c r="AC1425" s="2"/>
      <c r="AD1425" s="2"/>
      <c r="AE1425" s="2">
        <v>1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>
        <f>VLOOKUP(Y1425,Spp!B:C,2,FALSE)</f>
        <v>5.7000000000000002E-2</v>
      </c>
      <c r="AV1425" s="2">
        <f>VLOOKUP(Y1425,Spp!B:D,3,FALSE)</f>
        <v>2.8010000000000002</v>
      </c>
      <c r="AW1425" s="2">
        <f t="shared" si="155"/>
        <v>469.35864340635891</v>
      </c>
      <c r="AX1425" s="2">
        <f t="shared" si="156"/>
        <v>9.3871728681271787</v>
      </c>
      <c r="AY1425" s="2">
        <f t="shared" si="157"/>
        <v>93.87172868127179</v>
      </c>
      <c r="AZ1425" s="2">
        <f t="shared" si="158"/>
        <v>9.387172868127179E-2</v>
      </c>
      <c r="BA1425" s="2">
        <f t="shared" si="159"/>
        <v>0.1</v>
      </c>
      <c r="BB1425" s="2">
        <f t="shared" si="153"/>
        <v>0.02</v>
      </c>
      <c r="BC1425" s="2">
        <f>VLOOKUP(Y1425,Spp!B:H,7,FALSE)</f>
        <v>3.1</v>
      </c>
      <c r="BD1425" s="5" t="str">
        <f>VLOOKUP(Y1425,GFQuimbayo!B:C,2,FALSE)</f>
        <v>IN</v>
      </c>
      <c r="BE1425" s="5" t="str">
        <f>VLOOKUP(BD1425,GFQuimbayo!E:F,2,FALSE)</f>
        <v>Invertebrivores</v>
      </c>
      <c r="BF1425" s="2" t="str">
        <f>VLOOKUP(Y1425,Spp!B:L,11,FALSE)</f>
        <v>NE</v>
      </c>
    </row>
    <row r="1426" spans="1:58" s="1" customFormat="1">
      <c r="A1426" s="2" t="s">
        <v>242</v>
      </c>
      <c r="B1426" s="2" t="s">
        <v>41</v>
      </c>
      <c r="C1426" s="2" t="s">
        <v>220</v>
      </c>
      <c r="D1426" s="2" t="s">
        <v>1444</v>
      </c>
      <c r="E1426" s="2" t="s">
        <v>1486</v>
      </c>
      <c r="F1426" s="2" t="s">
        <v>44</v>
      </c>
      <c r="G1426" s="22" t="s">
        <v>1482</v>
      </c>
      <c r="H1426" s="22">
        <v>2</v>
      </c>
      <c r="I1426" s="2">
        <v>2</v>
      </c>
      <c r="J1426" s="2"/>
      <c r="K1426" s="2">
        <v>50</v>
      </c>
      <c r="L1426" s="11">
        <v>42697</v>
      </c>
      <c r="M1426" s="2">
        <v>2016</v>
      </c>
      <c r="N1426" s="2" t="s">
        <v>517</v>
      </c>
      <c r="O1426" s="2" t="s">
        <v>136</v>
      </c>
      <c r="P1426" s="11">
        <v>43161</v>
      </c>
      <c r="Q1426" s="9" t="s">
        <v>1459</v>
      </c>
      <c r="R1426" s="2" t="s">
        <v>1459</v>
      </c>
      <c r="S1426" s="22" t="s">
        <v>516</v>
      </c>
      <c r="T1426" s="4" t="s">
        <v>516</v>
      </c>
      <c r="U1426" s="4" t="s">
        <v>516</v>
      </c>
      <c r="V1426" s="4" t="s">
        <v>516</v>
      </c>
      <c r="W1426" s="2">
        <v>10</v>
      </c>
      <c r="X1426" s="4" t="s">
        <v>107</v>
      </c>
      <c r="Y1426" s="6" t="str">
        <f>VLOOKUP(X1426,Spp!A:B,2,FALSE)</f>
        <v>Thalassoma lucasanum</v>
      </c>
      <c r="Z1426" s="7">
        <f t="shared" si="154"/>
        <v>34</v>
      </c>
      <c r="AA1426" s="2"/>
      <c r="AB1426" s="2">
        <v>33</v>
      </c>
      <c r="AC1426" s="2">
        <v>1</v>
      </c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>
        <f>VLOOKUP(Y1426,Spp!B:C,2,FALSE)</f>
        <v>1.261E-2</v>
      </c>
      <c r="AV1426" s="2">
        <f>VLOOKUP(Y1426,Spp!B:D,3,FALSE)</f>
        <v>2.8782999999999999</v>
      </c>
      <c r="AW1426" s="2">
        <f t="shared" si="155"/>
        <v>155.48957713095814</v>
      </c>
      <c r="AX1426" s="2">
        <f t="shared" si="156"/>
        <v>3.1097915426191629</v>
      </c>
      <c r="AY1426" s="2">
        <f t="shared" si="157"/>
        <v>31.09791542619163</v>
      </c>
      <c r="AZ1426" s="2">
        <f t="shared" si="158"/>
        <v>3.1097915426191631E-2</v>
      </c>
      <c r="BA1426" s="2">
        <f t="shared" si="159"/>
        <v>3.4</v>
      </c>
      <c r="BB1426" s="2">
        <f t="shared" si="153"/>
        <v>0.68</v>
      </c>
      <c r="BC1426" s="2">
        <f>VLOOKUP(Y1426,Spp!B:H,7,FALSE)</f>
        <v>3.5</v>
      </c>
      <c r="BD1426" s="5" t="str">
        <f>VLOOKUP(Y1426,GFQuimbayo!B:C,2,FALSE)</f>
        <v>IN</v>
      </c>
      <c r="BE1426" s="5" t="str">
        <f>VLOOKUP(BD1426,GFQuimbayo!E:F,2,FALSE)</f>
        <v>Invertebrivores</v>
      </c>
      <c r="BF1426" s="2" t="str">
        <f>VLOOKUP(Y1426,Spp!B:L,11,FALSE)</f>
        <v>LC</v>
      </c>
    </row>
    <row r="1427" spans="1:58" s="1" customFormat="1">
      <c r="A1427" s="2" t="s">
        <v>242</v>
      </c>
      <c r="B1427" s="2" t="s">
        <v>41</v>
      </c>
      <c r="C1427" s="2" t="s">
        <v>220</v>
      </c>
      <c r="D1427" s="2" t="s">
        <v>1444</v>
      </c>
      <c r="E1427" s="2" t="s">
        <v>1486</v>
      </c>
      <c r="F1427" s="2" t="s">
        <v>44</v>
      </c>
      <c r="G1427" s="22" t="s">
        <v>1482</v>
      </c>
      <c r="H1427" s="22">
        <v>2</v>
      </c>
      <c r="I1427" s="2">
        <v>2</v>
      </c>
      <c r="J1427" s="2"/>
      <c r="K1427" s="2">
        <v>50</v>
      </c>
      <c r="L1427" s="11">
        <v>42697</v>
      </c>
      <c r="M1427" s="2">
        <v>2016</v>
      </c>
      <c r="N1427" s="2" t="s">
        <v>517</v>
      </c>
      <c r="O1427" s="2" t="s">
        <v>136</v>
      </c>
      <c r="P1427" s="11">
        <v>43161</v>
      </c>
      <c r="Q1427" s="9" t="s">
        <v>1459</v>
      </c>
      <c r="R1427" s="2" t="s">
        <v>1459</v>
      </c>
      <c r="S1427" s="22" t="s">
        <v>516</v>
      </c>
      <c r="T1427" s="4" t="s">
        <v>516</v>
      </c>
      <c r="U1427" s="4" t="s">
        <v>516</v>
      </c>
      <c r="V1427" s="4" t="s">
        <v>516</v>
      </c>
      <c r="W1427" s="2">
        <v>10</v>
      </c>
      <c r="X1427" s="4" t="s">
        <v>72</v>
      </c>
      <c r="Y1427" s="6" t="str">
        <f>VLOOKUP(X1427,Spp!A:B,2,FALSE)</f>
        <v>Scarus ghobban</v>
      </c>
      <c r="Z1427" s="7">
        <f t="shared" si="154"/>
        <v>22</v>
      </c>
      <c r="AA1427" s="2"/>
      <c r="AB1427" s="2"/>
      <c r="AC1427" s="2">
        <v>22</v>
      </c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>
        <f>VLOOKUP(Y1427,Spp!B:C,2,FALSE)</f>
        <v>2.3300000000000001E-2</v>
      </c>
      <c r="AV1427" s="2">
        <f>VLOOKUP(Y1427,Spp!B:D,3,FALSE)</f>
        <v>2.919</v>
      </c>
      <c r="AW1427" s="2">
        <f t="shared" si="155"/>
        <v>815.94132576871016</v>
      </c>
      <c r="AX1427" s="2">
        <f t="shared" si="156"/>
        <v>16.318826515374202</v>
      </c>
      <c r="AY1427" s="2">
        <f t="shared" si="157"/>
        <v>163.18826515374201</v>
      </c>
      <c r="AZ1427" s="2">
        <f t="shared" si="158"/>
        <v>0.16318826515374202</v>
      </c>
      <c r="BA1427" s="2">
        <f t="shared" si="159"/>
        <v>2.2000000000000002</v>
      </c>
      <c r="BB1427" s="2">
        <f t="shared" si="153"/>
        <v>0.44</v>
      </c>
      <c r="BC1427" s="2">
        <f>VLOOKUP(Y1427,Spp!B:H,7,FALSE)</f>
        <v>2</v>
      </c>
      <c r="BD1427" s="5" t="str">
        <f>VLOOKUP(Y1427,GFQuimbayo!B:C,2,FALSE)</f>
        <v>HM</v>
      </c>
      <c r="BE1427" s="5" t="str">
        <f>VLOOKUP(BD1427,GFQuimbayo!E:F,2,FALSE)</f>
        <v>Macroalgae feeders</v>
      </c>
      <c r="BF1427" s="2" t="str">
        <f>VLOOKUP(Y1427,Spp!B:L,11,FALSE)</f>
        <v>LC</v>
      </c>
    </row>
    <row r="1428" spans="1:58" s="1" customFormat="1">
      <c r="A1428" s="2" t="s">
        <v>242</v>
      </c>
      <c r="B1428" s="2" t="s">
        <v>41</v>
      </c>
      <c r="C1428" s="2" t="s">
        <v>220</v>
      </c>
      <c r="D1428" s="2" t="s">
        <v>1444</v>
      </c>
      <c r="E1428" s="2" t="s">
        <v>1486</v>
      </c>
      <c r="F1428" s="2" t="s">
        <v>44</v>
      </c>
      <c r="G1428" s="22" t="s">
        <v>1482</v>
      </c>
      <c r="H1428" s="22">
        <v>2</v>
      </c>
      <c r="I1428" s="2">
        <v>2</v>
      </c>
      <c r="J1428" s="2"/>
      <c r="K1428" s="2">
        <v>50</v>
      </c>
      <c r="L1428" s="11">
        <v>42697</v>
      </c>
      <c r="M1428" s="2">
        <v>2016</v>
      </c>
      <c r="N1428" s="2" t="s">
        <v>517</v>
      </c>
      <c r="O1428" s="2" t="s">
        <v>136</v>
      </c>
      <c r="P1428" s="11">
        <v>43161</v>
      </c>
      <c r="Q1428" s="9" t="s">
        <v>1459</v>
      </c>
      <c r="R1428" s="2" t="s">
        <v>1459</v>
      </c>
      <c r="S1428" s="22" t="s">
        <v>516</v>
      </c>
      <c r="T1428" s="4" t="s">
        <v>516</v>
      </c>
      <c r="U1428" s="4" t="s">
        <v>516</v>
      </c>
      <c r="V1428" s="4" t="s">
        <v>516</v>
      </c>
      <c r="W1428" s="2">
        <v>10</v>
      </c>
      <c r="X1428" s="4" t="s">
        <v>99</v>
      </c>
      <c r="Y1428" s="6" t="str">
        <f>VLOOKUP(X1428,Spp!A:B,2,FALSE)</f>
        <v>Abudefduf troschelii</v>
      </c>
      <c r="Z1428" s="7">
        <f t="shared" si="154"/>
        <v>35</v>
      </c>
      <c r="AA1428" s="2"/>
      <c r="AB1428" s="2"/>
      <c r="AC1428" s="2">
        <v>35</v>
      </c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>
        <f>VLOOKUP(Y1428,Spp!B:C,2,FALSE)</f>
        <v>1.6E-2</v>
      </c>
      <c r="AV1428" s="2">
        <f>VLOOKUP(Y1428,Spp!B:D,3,FALSE)</f>
        <v>3.0516000000000001</v>
      </c>
      <c r="AW1428" s="2">
        <f t="shared" si="155"/>
        <v>1246.0016651190454</v>
      </c>
      <c r="AX1428" s="2">
        <f t="shared" si="156"/>
        <v>24.920033302380908</v>
      </c>
      <c r="AY1428" s="2">
        <f t="shared" si="157"/>
        <v>249.20033302380909</v>
      </c>
      <c r="AZ1428" s="2">
        <f t="shared" si="158"/>
        <v>0.24920033302380909</v>
      </c>
      <c r="BA1428" s="2">
        <f t="shared" si="159"/>
        <v>3.5</v>
      </c>
      <c r="BB1428" s="2">
        <f t="shared" si="153"/>
        <v>0.7</v>
      </c>
      <c r="BC1428" s="2">
        <f>VLOOKUP(Y1428,Spp!B:H,7,FALSE)</f>
        <v>3</v>
      </c>
      <c r="BD1428" s="5" t="str">
        <f>VLOOKUP(Y1428,GFQuimbayo!B:C,2,FALSE)</f>
        <v>PK</v>
      </c>
      <c r="BE1428" s="5" t="str">
        <f>VLOOKUP(BD1428,GFQuimbayo!E:F,2,FALSE)</f>
        <v>Planktivores</v>
      </c>
      <c r="BF1428" s="2" t="str">
        <f>VLOOKUP(Y1428,Spp!B:L,11,FALSE)</f>
        <v>LC</v>
      </c>
    </row>
    <row r="1429" spans="1:58" s="1" customFormat="1">
      <c r="A1429" s="2" t="s">
        <v>242</v>
      </c>
      <c r="B1429" s="2" t="s">
        <v>41</v>
      </c>
      <c r="C1429" s="2" t="s">
        <v>220</v>
      </c>
      <c r="D1429" s="2" t="s">
        <v>1444</v>
      </c>
      <c r="E1429" s="2" t="s">
        <v>1486</v>
      </c>
      <c r="F1429" s="2" t="s">
        <v>44</v>
      </c>
      <c r="G1429" s="22" t="s">
        <v>1482</v>
      </c>
      <c r="H1429" s="22">
        <v>2</v>
      </c>
      <c r="I1429" s="2">
        <v>2</v>
      </c>
      <c r="J1429" s="2"/>
      <c r="K1429" s="2">
        <v>50</v>
      </c>
      <c r="L1429" s="11">
        <v>42697</v>
      </c>
      <c r="M1429" s="2">
        <v>2016</v>
      </c>
      <c r="N1429" s="2" t="s">
        <v>517</v>
      </c>
      <c r="O1429" s="2" t="s">
        <v>136</v>
      </c>
      <c r="P1429" s="11">
        <v>43161</v>
      </c>
      <c r="Q1429" s="9" t="s">
        <v>1459</v>
      </c>
      <c r="R1429" s="2" t="s">
        <v>1459</v>
      </c>
      <c r="S1429" s="22" t="s">
        <v>516</v>
      </c>
      <c r="T1429" s="4" t="s">
        <v>516</v>
      </c>
      <c r="U1429" s="4" t="s">
        <v>516</v>
      </c>
      <c r="V1429" s="4" t="s">
        <v>516</v>
      </c>
      <c r="W1429" s="2">
        <v>10</v>
      </c>
      <c r="X1429" s="4" t="s">
        <v>121</v>
      </c>
      <c r="Y1429" s="6" t="str">
        <f>VLOOKUP(X1429,Spp!A:B,2,FALSE)</f>
        <v>Scarus rubroviolaceus</v>
      </c>
      <c r="Z1429" s="7">
        <f t="shared" si="154"/>
        <v>2</v>
      </c>
      <c r="AA1429" s="2"/>
      <c r="AB1429" s="2"/>
      <c r="AC1429" s="2">
        <v>1</v>
      </c>
      <c r="AD1429" s="2">
        <v>1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>
        <f>VLOOKUP(Y1429,Spp!B:C,2,FALSE)</f>
        <v>1.3599999999999999E-2</v>
      </c>
      <c r="AV1429" s="2">
        <f>VLOOKUP(Y1429,Spp!B:D,3,FALSE)</f>
        <v>3.109</v>
      </c>
      <c r="AW1429" s="2">
        <f t="shared" si="155"/>
        <v>134.55459176501688</v>
      </c>
      <c r="AX1429" s="2">
        <f t="shared" si="156"/>
        <v>2.6910918353003375</v>
      </c>
      <c r="AY1429" s="2">
        <f t="shared" si="157"/>
        <v>26.910918353003375</v>
      </c>
      <c r="AZ1429" s="2">
        <f t="shared" si="158"/>
        <v>2.6910918353003375E-2</v>
      </c>
      <c r="BA1429" s="2">
        <f t="shared" si="159"/>
        <v>0.2</v>
      </c>
      <c r="BB1429" s="2">
        <f t="shared" si="153"/>
        <v>0.04</v>
      </c>
      <c r="BC1429" s="2">
        <f>VLOOKUP(Y1429,Spp!B:H,7,FALSE)</f>
        <v>2</v>
      </c>
      <c r="BD1429" s="5" t="str">
        <f>VLOOKUP(Y1429,GFQuimbayo!B:C,2,FALSE)</f>
        <v>HM</v>
      </c>
      <c r="BE1429" s="5" t="str">
        <f>VLOOKUP(BD1429,GFQuimbayo!E:F,2,FALSE)</f>
        <v>Macroalgae feeders</v>
      </c>
      <c r="BF1429" s="2" t="str">
        <f>VLOOKUP(Y1429,Spp!B:L,11,FALSE)</f>
        <v>LC</v>
      </c>
    </row>
    <row r="1430" spans="1:58" s="1" customFormat="1">
      <c r="A1430" s="2" t="s">
        <v>242</v>
      </c>
      <c r="B1430" s="2" t="s">
        <v>41</v>
      </c>
      <c r="C1430" s="2" t="s">
        <v>220</v>
      </c>
      <c r="D1430" s="2" t="s">
        <v>1444</v>
      </c>
      <c r="E1430" s="2" t="s">
        <v>1486</v>
      </c>
      <c r="F1430" s="2" t="s">
        <v>44</v>
      </c>
      <c r="G1430" s="22" t="s">
        <v>1482</v>
      </c>
      <c r="H1430" s="22">
        <v>2</v>
      </c>
      <c r="I1430" s="2">
        <v>2</v>
      </c>
      <c r="J1430" s="2"/>
      <c r="K1430" s="2">
        <v>50</v>
      </c>
      <c r="L1430" s="11">
        <v>42697</v>
      </c>
      <c r="M1430" s="2">
        <v>2016</v>
      </c>
      <c r="N1430" s="2" t="s">
        <v>517</v>
      </c>
      <c r="O1430" s="2" t="s">
        <v>136</v>
      </c>
      <c r="P1430" s="11">
        <v>43161</v>
      </c>
      <c r="Q1430" s="9" t="s">
        <v>1459</v>
      </c>
      <c r="R1430" s="2" t="s">
        <v>1459</v>
      </c>
      <c r="S1430" s="22" t="s">
        <v>516</v>
      </c>
      <c r="T1430" s="4" t="s">
        <v>516</v>
      </c>
      <c r="U1430" s="4" t="s">
        <v>516</v>
      </c>
      <c r="V1430" s="4" t="s">
        <v>516</v>
      </c>
      <c r="W1430" s="2">
        <v>10</v>
      </c>
      <c r="X1430" s="4" t="s">
        <v>57</v>
      </c>
      <c r="Y1430" s="6" t="str">
        <f>VLOOKUP(X1430,Spp!A:B,2,FALSE)</f>
        <v>Serranus psittacinus</v>
      </c>
      <c r="Z1430" s="7">
        <f t="shared" si="154"/>
        <v>2</v>
      </c>
      <c r="AA1430" s="2"/>
      <c r="AB1430" s="2"/>
      <c r="AC1430" s="2">
        <v>2</v>
      </c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>
        <f>VLOOKUP(Y1430,Spp!B:C,2,FALSE)</f>
        <v>1.9300000000000001E-2</v>
      </c>
      <c r="AV1430" s="2">
        <f>VLOOKUP(Y1430,Spp!B:D,3,FALSE)</f>
        <v>2.8511000000000002</v>
      </c>
      <c r="AW1430" s="2">
        <f t="shared" si="155"/>
        <v>51.759186602301376</v>
      </c>
      <c r="AX1430" s="2">
        <f t="shared" si="156"/>
        <v>1.0351837320460275</v>
      </c>
      <c r="AY1430" s="2">
        <f t="shared" si="157"/>
        <v>10.351837320460275</v>
      </c>
      <c r="AZ1430" s="2">
        <f t="shared" si="158"/>
        <v>1.0351837320460276E-2</v>
      </c>
      <c r="BA1430" s="2">
        <f t="shared" si="159"/>
        <v>0.2</v>
      </c>
      <c r="BB1430" s="2">
        <f t="shared" si="153"/>
        <v>0.04</v>
      </c>
      <c r="BC1430" s="2">
        <f>VLOOKUP(Y1430,Spp!B:H,7,FALSE)</f>
        <v>3.6</v>
      </c>
      <c r="BD1430" s="5" t="str">
        <f>VLOOKUP(Y1430,GFQuimbayo!B:C,2,FALSE)</f>
        <v>PS</v>
      </c>
      <c r="BE1430" s="5" t="str">
        <f>VLOOKUP(BD1430,GFQuimbayo!E:F,2,FALSE)</f>
        <v>Piscivores</v>
      </c>
      <c r="BF1430" s="2" t="str">
        <f>VLOOKUP(Y1430,Spp!B:L,11,FALSE)</f>
        <v>LC</v>
      </c>
    </row>
    <row r="1431" spans="1:58" s="1" customFormat="1">
      <c r="A1431" s="2" t="s">
        <v>242</v>
      </c>
      <c r="B1431" s="2" t="s">
        <v>41</v>
      </c>
      <c r="C1431" s="2" t="s">
        <v>220</v>
      </c>
      <c r="D1431" s="2" t="s">
        <v>1444</v>
      </c>
      <c r="E1431" s="2" t="s">
        <v>1486</v>
      </c>
      <c r="F1431" s="2" t="s">
        <v>44</v>
      </c>
      <c r="G1431" s="22" t="s">
        <v>1482</v>
      </c>
      <c r="H1431" s="22">
        <v>2</v>
      </c>
      <c r="I1431" s="2">
        <v>2</v>
      </c>
      <c r="J1431" s="2"/>
      <c r="K1431" s="2">
        <v>50</v>
      </c>
      <c r="L1431" s="11">
        <v>42697</v>
      </c>
      <c r="M1431" s="2">
        <v>2016</v>
      </c>
      <c r="N1431" s="2" t="s">
        <v>517</v>
      </c>
      <c r="O1431" s="2" t="s">
        <v>136</v>
      </c>
      <c r="P1431" s="11">
        <v>43161</v>
      </c>
      <c r="Q1431" s="9" t="s">
        <v>1459</v>
      </c>
      <c r="R1431" s="2" t="s">
        <v>1459</v>
      </c>
      <c r="S1431" s="22" t="s">
        <v>516</v>
      </c>
      <c r="T1431" s="4" t="s">
        <v>516</v>
      </c>
      <c r="U1431" s="4" t="s">
        <v>516</v>
      </c>
      <c r="V1431" s="4" t="s">
        <v>516</v>
      </c>
      <c r="W1431" s="2">
        <v>10</v>
      </c>
      <c r="X1431" s="4" t="s">
        <v>87</v>
      </c>
      <c r="Y1431" s="6" t="str">
        <f>VLOOKUP(X1431,Spp!A:B,2,FALSE)</f>
        <v>Stegastes acapulcoensis</v>
      </c>
      <c r="Z1431" s="7">
        <f t="shared" si="154"/>
        <v>8</v>
      </c>
      <c r="AA1431" s="2"/>
      <c r="AB1431" s="2"/>
      <c r="AC1431" s="2">
        <v>8</v>
      </c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>
        <f>VLOOKUP(Y1431,Spp!B:C,2,FALSE)</f>
        <v>3.49E-2</v>
      </c>
      <c r="AV1431" s="2">
        <f>VLOOKUP(Y1431,Spp!B:D,3,FALSE)</f>
        <v>2.9108999999999998</v>
      </c>
      <c r="AW1431" s="2">
        <f t="shared" si="155"/>
        <v>435.42240357070102</v>
      </c>
      <c r="AX1431" s="2">
        <f t="shared" si="156"/>
        <v>8.7084480714140202</v>
      </c>
      <c r="AY1431" s="2">
        <f t="shared" si="157"/>
        <v>87.084480714140199</v>
      </c>
      <c r="AZ1431" s="2">
        <f t="shared" si="158"/>
        <v>8.7084480714140197E-2</v>
      </c>
      <c r="BA1431" s="2">
        <f t="shared" si="159"/>
        <v>0.8</v>
      </c>
      <c r="BB1431" s="2">
        <f t="shared" si="153"/>
        <v>0.16</v>
      </c>
      <c r="BC1431" s="2">
        <f>VLOOKUP(Y1431,Spp!B:H,7,FALSE)</f>
        <v>2</v>
      </c>
      <c r="BD1431" s="5" t="str">
        <f>VLOOKUP(Y1431,GFQuimbayo!B:C,2,FALSE)</f>
        <v>HD</v>
      </c>
      <c r="BE1431" s="5" t="str">
        <f>VLOOKUP(BD1431,GFQuimbayo!E:F,2,FALSE)</f>
        <v>Detritivores</v>
      </c>
      <c r="BF1431" s="2" t="str">
        <f>VLOOKUP(Y1431,Spp!B:L,11,FALSE)</f>
        <v>LC</v>
      </c>
    </row>
    <row r="1432" spans="1:58" s="1" customFormat="1">
      <c r="A1432" s="2" t="s">
        <v>242</v>
      </c>
      <c r="B1432" s="2" t="s">
        <v>41</v>
      </c>
      <c r="C1432" s="2" t="s">
        <v>220</v>
      </c>
      <c r="D1432" s="2" t="s">
        <v>1444</v>
      </c>
      <c r="E1432" s="2" t="s">
        <v>1486</v>
      </c>
      <c r="F1432" s="2" t="s">
        <v>44</v>
      </c>
      <c r="G1432" s="22" t="s">
        <v>1482</v>
      </c>
      <c r="H1432" s="22">
        <v>2</v>
      </c>
      <c r="I1432" s="2">
        <v>2</v>
      </c>
      <c r="J1432" s="2"/>
      <c r="K1432" s="2">
        <v>50</v>
      </c>
      <c r="L1432" s="11">
        <v>42697</v>
      </c>
      <c r="M1432" s="2">
        <v>2016</v>
      </c>
      <c r="N1432" s="2" t="s">
        <v>517</v>
      </c>
      <c r="O1432" s="2" t="s">
        <v>136</v>
      </c>
      <c r="P1432" s="11">
        <v>43161</v>
      </c>
      <c r="Q1432" s="9" t="s">
        <v>1459</v>
      </c>
      <c r="R1432" s="2" t="s">
        <v>1459</v>
      </c>
      <c r="S1432" s="22" t="s">
        <v>516</v>
      </c>
      <c r="T1432" s="4" t="s">
        <v>516</v>
      </c>
      <c r="U1432" s="4" t="s">
        <v>516</v>
      </c>
      <c r="V1432" s="4" t="s">
        <v>516</v>
      </c>
      <c r="W1432" s="2">
        <v>10</v>
      </c>
      <c r="X1432" s="4" t="s">
        <v>266</v>
      </c>
      <c r="Y1432" s="6" t="str">
        <f>VLOOKUP(X1432,Spp!A:B,2,FALSE)</f>
        <v>Halichoeres dispilus</v>
      </c>
      <c r="Z1432" s="7">
        <f t="shared" si="154"/>
        <v>2</v>
      </c>
      <c r="AA1432" s="2"/>
      <c r="AB1432" s="2">
        <v>1</v>
      </c>
      <c r="AC1432" s="2">
        <v>1</v>
      </c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>
        <f>VLOOKUP(Y1432,Spp!B:C,2,FALSE)</f>
        <v>1.26E-2</v>
      </c>
      <c r="AV1432" s="2">
        <f>VLOOKUP(Y1432,Spp!B:D,3,FALSE)</f>
        <v>3.0672999999999999</v>
      </c>
      <c r="AW1432" s="2">
        <f t="shared" si="155"/>
        <v>35.256670940892079</v>
      </c>
      <c r="AX1432" s="2">
        <f t="shared" si="156"/>
        <v>0.70513341881784153</v>
      </c>
      <c r="AY1432" s="2">
        <f t="shared" si="157"/>
        <v>7.0513341881784157</v>
      </c>
      <c r="AZ1432" s="2">
        <f t="shared" si="158"/>
        <v>7.0513341881784158E-3</v>
      </c>
      <c r="BA1432" s="2">
        <f t="shared" si="159"/>
        <v>0.2</v>
      </c>
      <c r="BB1432" s="2">
        <f t="shared" si="153"/>
        <v>0.04</v>
      </c>
      <c r="BC1432" s="2">
        <f>VLOOKUP(Y1432,Spp!B:H,7,FALSE)</f>
        <v>3.9</v>
      </c>
      <c r="BD1432" s="5" t="str">
        <f>VLOOKUP(Y1432,GFQuimbayo!B:C,2,FALSE)</f>
        <v>IN</v>
      </c>
      <c r="BE1432" s="5" t="str">
        <f>VLOOKUP(BD1432,GFQuimbayo!E:F,2,FALSE)</f>
        <v>Invertebrivores</v>
      </c>
      <c r="BF1432" s="2" t="str">
        <f>VLOOKUP(Y1432,Spp!B:L,11,FALSE)</f>
        <v>LC</v>
      </c>
    </row>
    <row r="1433" spans="1:58" s="1" customFormat="1">
      <c r="A1433" s="2" t="s">
        <v>242</v>
      </c>
      <c r="B1433" s="2" t="s">
        <v>41</v>
      </c>
      <c r="C1433" s="2" t="s">
        <v>220</v>
      </c>
      <c r="D1433" s="2" t="s">
        <v>1444</v>
      </c>
      <c r="E1433" s="2" t="s">
        <v>1486</v>
      </c>
      <c r="F1433" s="2" t="s">
        <v>44</v>
      </c>
      <c r="G1433" s="22" t="s">
        <v>1482</v>
      </c>
      <c r="H1433" s="22">
        <v>2</v>
      </c>
      <c r="I1433" s="2">
        <v>2</v>
      </c>
      <c r="J1433" s="2"/>
      <c r="K1433" s="2">
        <v>50</v>
      </c>
      <c r="L1433" s="11">
        <v>42697</v>
      </c>
      <c r="M1433" s="2">
        <v>2016</v>
      </c>
      <c r="N1433" s="2" t="s">
        <v>517</v>
      </c>
      <c r="O1433" s="2" t="s">
        <v>136</v>
      </c>
      <c r="P1433" s="11">
        <v>43161</v>
      </c>
      <c r="Q1433" s="9" t="s">
        <v>1459</v>
      </c>
      <c r="R1433" s="2" t="s">
        <v>1459</v>
      </c>
      <c r="S1433" s="22" t="s">
        <v>516</v>
      </c>
      <c r="T1433" s="4" t="s">
        <v>516</v>
      </c>
      <c r="U1433" s="4" t="s">
        <v>516</v>
      </c>
      <c r="V1433" s="4" t="s">
        <v>516</v>
      </c>
      <c r="W1433" s="2">
        <v>10</v>
      </c>
      <c r="X1433" s="4" t="s">
        <v>45</v>
      </c>
      <c r="Y1433" s="6" t="str">
        <f>VLOOKUP(X1433,Spp!A:B,2,FALSE)</f>
        <v>Canthigaster punctatissima</v>
      </c>
      <c r="Z1433" s="7">
        <f t="shared" si="154"/>
        <v>4</v>
      </c>
      <c r="AA1433" s="2"/>
      <c r="AB1433" s="2">
        <v>4</v>
      </c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>
        <f>VLOOKUP(Y1433,Spp!B:C,2,FALSE)</f>
        <v>1.9699999999999999E-2</v>
      </c>
      <c r="AV1433" s="2">
        <f>VLOOKUP(Y1433,Spp!B:D,3,FALSE)</f>
        <v>2.9174000000000002</v>
      </c>
      <c r="AW1433" s="2">
        <f t="shared" si="155"/>
        <v>28.146859632422046</v>
      </c>
      <c r="AX1433" s="2">
        <f t="shared" si="156"/>
        <v>0.56293719264844089</v>
      </c>
      <c r="AY1433" s="2">
        <f t="shared" si="157"/>
        <v>5.6293719264844091</v>
      </c>
      <c r="AZ1433" s="2">
        <f t="shared" si="158"/>
        <v>5.6293719264844094E-3</v>
      </c>
      <c r="BA1433" s="2">
        <f t="shared" si="159"/>
        <v>0.4</v>
      </c>
      <c r="BB1433" s="2">
        <f t="shared" si="153"/>
        <v>0.08</v>
      </c>
      <c r="BC1433" s="2">
        <f>VLOOKUP(Y1433,Spp!B:H,7,FALSE)</f>
        <v>3</v>
      </c>
      <c r="BD1433" s="5" t="str">
        <f>VLOOKUP(Y1433,GFQuimbayo!B:C,2,FALSE)</f>
        <v>IN</v>
      </c>
      <c r="BE1433" s="5" t="str">
        <f>VLOOKUP(BD1433,GFQuimbayo!E:F,2,FALSE)</f>
        <v>Invertebrivores</v>
      </c>
      <c r="BF1433" s="2" t="str">
        <f>VLOOKUP(Y1433,Spp!B:L,11,FALSE)</f>
        <v>LC</v>
      </c>
    </row>
    <row r="1434" spans="1:58" s="1" customFormat="1">
      <c r="A1434" s="2" t="s">
        <v>242</v>
      </c>
      <c r="B1434" s="2" t="s">
        <v>41</v>
      </c>
      <c r="C1434" s="2" t="s">
        <v>220</v>
      </c>
      <c r="D1434" s="2" t="s">
        <v>1444</v>
      </c>
      <c r="E1434" s="2" t="s">
        <v>1486</v>
      </c>
      <c r="F1434" s="2" t="s">
        <v>44</v>
      </c>
      <c r="G1434" s="22" t="s">
        <v>1482</v>
      </c>
      <c r="H1434" s="22">
        <v>3</v>
      </c>
      <c r="I1434" s="2">
        <v>3</v>
      </c>
      <c r="J1434" s="2"/>
      <c r="K1434" s="2">
        <v>50</v>
      </c>
      <c r="L1434" s="11">
        <v>42697</v>
      </c>
      <c r="M1434" s="2">
        <v>2016</v>
      </c>
      <c r="N1434" s="2" t="s">
        <v>517</v>
      </c>
      <c r="O1434" s="2" t="s">
        <v>136</v>
      </c>
      <c r="P1434" s="11">
        <v>43161</v>
      </c>
      <c r="Q1434" s="9" t="s">
        <v>1459</v>
      </c>
      <c r="R1434" s="2" t="s">
        <v>1459</v>
      </c>
      <c r="S1434" s="22" t="s">
        <v>516</v>
      </c>
      <c r="T1434" s="4" t="s">
        <v>516</v>
      </c>
      <c r="U1434" s="4" t="s">
        <v>516</v>
      </c>
      <c r="V1434" s="4" t="s">
        <v>516</v>
      </c>
      <c r="W1434" s="2">
        <v>10</v>
      </c>
      <c r="X1434" s="2" t="s">
        <v>266</v>
      </c>
      <c r="Y1434" s="6" t="str">
        <f>VLOOKUP(X1434,Spp!A:B,2,FALSE)</f>
        <v>Halichoeres dispilus</v>
      </c>
      <c r="Z1434" s="7">
        <f t="shared" si="154"/>
        <v>4</v>
      </c>
      <c r="AA1434" s="2"/>
      <c r="AB1434" s="2">
        <v>4</v>
      </c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>
        <f>VLOOKUP(Y1434,Spp!B:C,2,FALSE)</f>
        <v>1.26E-2</v>
      </c>
      <c r="AV1434" s="2">
        <f>VLOOKUP(Y1434,Spp!B:D,3,FALSE)</f>
        <v>3.0672999999999999</v>
      </c>
      <c r="AW1434" s="2">
        <f t="shared" si="155"/>
        <v>24.350391587086214</v>
      </c>
      <c r="AX1434" s="2">
        <f t="shared" si="156"/>
        <v>0.4870078317417243</v>
      </c>
      <c r="AY1434" s="2">
        <f t="shared" si="157"/>
        <v>4.8700783174172431</v>
      </c>
      <c r="AZ1434" s="2">
        <f t="shared" si="158"/>
        <v>4.8700783174172434E-3</v>
      </c>
      <c r="BA1434" s="2">
        <f t="shared" si="159"/>
        <v>0.4</v>
      </c>
      <c r="BB1434" s="2">
        <f t="shared" ref="BB1434:BB1497" si="160">Z1434/K1434</f>
        <v>0.08</v>
      </c>
      <c r="BC1434" s="2">
        <f>VLOOKUP(Y1434,Spp!B:H,7,FALSE)</f>
        <v>3.9</v>
      </c>
      <c r="BD1434" s="5" t="str">
        <f>VLOOKUP(Y1434,GFQuimbayo!B:C,2,FALSE)</f>
        <v>IN</v>
      </c>
      <c r="BE1434" s="5" t="str">
        <f>VLOOKUP(BD1434,GFQuimbayo!E:F,2,FALSE)</f>
        <v>Invertebrivores</v>
      </c>
      <c r="BF1434" s="2" t="str">
        <f>VLOOKUP(Y1434,Spp!B:L,11,FALSE)</f>
        <v>LC</v>
      </c>
    </row>
    <row r="1435" spans="1:58" s="1" customFormat="1">
      <c r="A1435" s="2" t="s">
        <v>242</v>
      </c>
      <c r="B1435" s="2" t="s">
        <v>41</v>
      </c>
      <c r="C1435" s="2" t="s">
        <v>220</v>
      </c>
      <c r="D1435" s="2" t="s">
        <v>1444</v>
      </c>
      <c r="E1435" s="2" t="s">
        <v>1486</v>
      </c>
      <c r="F1435" s="2" t="s">
        <v>44</v>
      </c>
      <c r="G1435" s="22" t="s">
        <v>1482</v>
      </c>
      <c r="H1435" s="22">
        <v>3</v>
      </c>
      <c r="I1435" s="2">
        <v>3</v>
      </c>
      <c r="J1435" s="2"/>
      <c r="K1435" s="2">
        <v>50</v>
      </c>
      <c r="L1435" s="11">
        <v>42697</v>
      </c>
      <c r="M1435" s="2">
        <v>2016</v>
      </c>
      <c r="N1435" s="2" t="s">
        <v>517</v>
      </c>
      <c r="O1435" s="2" t="s">
        <v>136</v>
      </c>
      <c r="P1435" s="11">
        <v>43161</v>
      </c>
      <c r="Q1435" s="9" t="s">
        <v>1459</v>
      </c>
      <c r="R1435" s="2" t="s">
        <v>1459</v>
      </c>
      <c r="S1435" s="22" t="s">
        <v>516</v>
      </c>
      <c r="T1435" s="4" t="s">
        <v>516</v>
      </c>
      <c r="U1435" s="4" t="s">
        <v>516</v>
      </c>
      <c r="V1435" s="4" t="s">
        <v>516</v>
      </c>
      <c r="W1435" s="2">
        <v>10</v>
      </c>
      <c r="X1435" s="2" t="s">
        <v>80</v>
      </c>
      <c r="Y1435" s="6" t="str">
        <f>VLOOKUP(X1435,Spp!A:B,2,FALSE)</f>
        <v>Sufflamen verres</v>
      </c>
      <c r="Z1435" s="7">
        <f t="shared" si="154"/>
        <v>1</v>
      </c>
      <c r="AA1435" s="2"/>
      <c r="AB1435" s="2"/>
      <c r="AC1435" s="2">
        <v>1</v>
      </c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>
        <f>VLOOKUP(Y1435,Spp!B:C,2,FALSE)</f>
        <v>2.4899999999999999E-2</v>
      </c>
      <c r="AV1435" s="2">
        <f>VLOOKUP(Y1435,Spp!B:D,3,FALSE)</f>
        <v>3.0129999999999999</v>
      </c>
      <c r="AW1435" s="2">
        <f t="shared" si="155"/>
        <v>50.256150114544802</v>
      </c>
      <c r="AX1435" s="2">
        <f t="shared" si="156"/>
        <v>1.0051230022908961</v>
      </c>
      <c r="AY1435" s="2">
        <f t="shared" si="157"/>
        <v>10.05123002290896</v>
      </c>
      <c r="AZ1435" s="2">
        <f t="shared" si="158"/>
        <v>1.0051230022908961E-2</v>
      </c>
      <c r="BA1435" s="2">
        <f t="shared" si="159"/>
        <v>0.1</v>
      </c>
      <c r="BB1435" s="2">
        <f t="shared" si="160"/>
        <v>0.02</v>
      </c>
      <c r="BC1435" s="2">
        <f>VLOOKUP(Y1435,Spp!B:H,7,FALSE)</f>
        <v>3.3</v>
      </c>
      <c r="BD1435" s="5" t="str">
        <f>VLOOKUP(Y1435,GFQuimbayo!B:C,2,FALSE)</f>
        <v>IN</v>
      </c>
      <c r="BE1435" s="5" t="str">
        <f>VLOOKUP(BD1435,GFQuimbayo!E:F,2,FALSE)</f>
        <v>Invertebrivores</v>
      </c>
      <c r="BF1435" s="2" t="str">
        <f>VLOOKUP(Y1435,Spp!B:L,11,FALSE)</f>
        <v>LC</v>
      </c>
    </row>
    <row r="1436" spans="1:58" s="1" customFormat="1">
      <c r="A1436" s="2" t="s">
        <v>242</v>
      </c>
      <c r="B1436" s="2" t="s">
        <v>41</v>
      </c>
      <c r="C1436" s="2" t="s">
        <v>220</v>
      </c>
      <c r="D1436" s="2" t="s">
        <v>1444</v>
      </c>
      <c r="E1436" s="2" t="s">
        <v>1486</v>
      </c>
      <c r="F1436" s="2" t="s">
        <v>44</v>
      </c>
      <c r="G1436" s="22" t="s">
        <v>1482</v>
      </c>
      <c r="H1436" s="22">
        <v>3</v>
      </c>
      <c r="I1436" s="2">
        <v>3</v>
      </c>
      <c r="J1436" s="2"/>
      <c r="K1436" s="2">
        <v>50</v>
      </c>
      <c r="L1436" s="11">
        <v>42697</v>
      </c>
      <c r="M1436" s="2">
        <v>2016</v>
      </c>
      <c r="N1436" s="2" t="s">
        <v>517</v>
      </c>
      <c r="O1436" s="2" t="s">
        <v>136</v>
      </c>
      <c r="P1436" s="11">
        <v>43161</v>
      </c>
      <c r="Q1436" s="9" t="s">
        <v>1459</v>
      </c>
      <c r="R1436" s="2" t="s">
        <v>1459</v>
      </c>
      <c r="S1436" s="22" t="s">
        <v>516</v>
      </c>
      <c r="T1436" s="4" t="s">
        <v>516</v>
      </c>
      <c r="U1436" s="4" t="s">
        <v>516</v>
      </c>
      <c r="V1436" s="4" t="s">
        <v>516</v>
      </c>
      <c r="W1436" s="2">
        <v>10</v>
      </c>
      <c r="X1436" s="2" t="s">
        <v>284</v>
      </c>
      <c r="Y1436" s="6" t="str">
        <f>VLOOKUP(X1436,Spp!A:B,2,FALSE)</f>
        <v>Microspathodon dorsalis</v>
      </c>
      <c r="Z1436" s="7">
        <f t="shared" si="154"/>
        <v>3</v>
      </c>
      <c r="AA1436" s="2"/>
      <c r="AB1436" s="2">
        <v>2</v>
      </c>
      <c r="AC1436" s="2">
        <v>1</v>
      </c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>
        <f>VLOOKUP(Y1436,Spp!B:C,2,FALSE)</f>
        <v>2.3900000000000001E-2</v>
      </c>
      <c r="AV1436" s="2">
        <f>VLOOKUP(Y1436,Spp!B:D,3,FALSE)</f>
        <v>3.0819999999999999</v>
      </c>
      <c r="AW1436" s="2">
        <f t="shared" si="155"/>
        <v>81.209984628624909</v>
      </c>
      <c r="AX1436" s="2">
        <f t="shared" si="156"/>
        <v>1.6241996925724982</v>
      </c>
      <c r="AY1436" s="2">
        <f t="shared" si="157"/>
        <v>16.241996925724983</v>
      </c>
      <c r="AZ1436" s="2">
        <f t="shared" si="158"/>
        <v>1.6241996925724984E-2</v>
      </c>
      <c r="BA1436" s="2">
        <f t="shared" si="159"/>
        <v>0.3</v>
      </c>
      <c r="BB1436" s="2">
        <f t="shared" si="160"/>
        <v>0.06</v>
      </c>
      <c r="BC1436" s="2">
        <f>VLOOKUP(Y1436,Spp!B:H,7,FALSE)</f>
        <v>2.1</v>
      </c>
      <c r="BD1436" s="5" t="str">
        <f>VLOOKUP(Y1436,GFQuimbayo!B:C,2,FALSE)</f>
        <v>HM</v>
      </c>
      <c r="BE1436" s="5" t="str">
        <f>VLOOKUP(BD1436,GFQuimbayo!E:F,2,FALSE)</f>
        <v>Macroalgae feeders</v>
      </c>
      <c r="BF1436" s="2" t="str">
        <f>VLOOKUP(Y1436,Spp!B:L,11,FALSE)</f>
        <v>LC</v>
      </c>
    </row>
    <row r="1437" spans="1:58" s="1" customFormat="1">
      <c r="A1437" s="2" t="s">
        <v>242</v>
      </c>
      <c r="B1437" s="2" t="s">
        <v>41</v>
      </c>
      <c r="C1437" s="2" t="s">
        <v>220</v>
      </c>
      <c r="D1437" s="2" t="s">
        <v>1444</v>
      </c>
      <c r="E1437" s="2" t="s">
        <v>1486</v>
      </c>
      <c r="F1437" s="2" t="s">
        <v>44</v>
      </c>
      <c r="G1437" s="22" t="s">
        <v>1482</v>
      </c>
      <c r="H1437" s="22">
        <v>3</v>
      </c>
      <c r="I1437" s="2">
        <v>3</v>
      </c>
      <c r="J1437" s="2"/>
      <c r="K1437" s="2">
        <v>50</v>
      </c>
      <c r="L1437" s="11">
        <v>42697</v>
      </c>
      <c r="M1437" s="2">
        <v>2016</v>
      </c>
      <c r="N1437" s="2" t="s">
        <v>517</v>
      </c>
      <c r="O1437" s="2" t="s">
        <v>136</v>
      </c>
      <c r="P1437" s="11">
        <v>43161</v>
      </c>
      <c r="Q1437" s="9" t="s">
        <v>1459</v>
      </c>
      <c r="R1437" s="2" t="s">
        <v>1459</v>
      </c>
      <c r="S1437" s="22" t="s">
        <v>516</v>
      </c>
      <c r="T1437" s="4" t="s">
        <v>516</v>
      </c>
      <c r="U1437" s="4" t="s">
        <v>516</v>
      </c>
      <c r="V1437" s="4" t="s">
        <v>516</v>
      </c>
      <c r="W1437" s="2">
        <v>10</v>
      </c>
      <c r="X1437" s="2" t="s">
        <v>109</v>
      </c>
      <c r="Y1437" s="6" t="str">
        <f>VLOOKUP(X1437,Spp!A:B,2,FALSE)</f>
        <v>Chromis atrilobata</v>
      </c>
      <c r="Z1437" s="7">
        <f t="shared" si="154"/>
        <v>20</v>
      </c>
      <c r="AA1437" s="2">
        <v>20</v>
      </c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>
        <f>VLOOKUP(Y1437,Spp!B:C,2,FALSE)</f>
        <v>5.2300000000000003E-3</v>
      </c>
      <c r="AV1437" s="2">
        <f>VLOOKUP(Y1437,Spp!B:D,3,FALSE)</f>
        <v>3.41655</v>
      </c>
      <c r="AW1437" s="2">
        <f t="shared" si="155"/>
        <v>2.3939419833041371</v>
      </c>
      <c r="AX1437" s="2">
        <f t="shared" si="156"/>
        <v>4.7878839666082744E-2</v>
      </c>
      <c r="AY1437" s="2">
        <f t="shared" si="157"/>
        <v>0.47878839666082745</v>
      </c>
      <c r="AZ1437" s="2">
        <f t="shared" si="158"/>
        <v>4.7878839666082746E-4</v>
      </c>
      <c r="BA1437" s="2">
        <f t="shared" si="159"/>
        <v>2</v>
      </c>
      <c r="BB1437" s="2">
        <f t="shared" si="160"/>
        <v>0.4</v>
      </c>
      <c r="BC1437" s="2">
        <f>VLOOKUP(Y1437,Spp!B:H,7,FALSE)</f>
        <v>3.4</v>
      </c>
      <c r="BD1437" s="5" t="str">
        <f>VLOOKUP(Y1437,GFQuimbayo!B:C,2,FALSE)</f>
        <v>PK</v>
      </c>
      <c r="BE1437" s="5" t="str">
        <f>VLOOKUP(BD1437,GFQuimbayo!E:F,2,FALSE)</f>
        <v>Planktivores</v>
      </c>
      <c r="BF1437" s="2" t="str">
        <f>VLOOKUP(Y1437,Spp!B:L,11,FALSE)</f>
        <v>LC</v>
      </c>
    </row>
    <row r="1438" spans="1:58" s="1" customFormat="1">
      <c r="A1438" s="2" t="s">
        <v>242</v>
      </c>
      <c r="B1438" s="2" t="s">
        <v>41</v>
      </c>
      <c r="C1438" s="2" t="s">
        <v>220</v>
      </c>
      <c r="D1438" s="2" t="s">
        <v>1444</v>
      </c>
      <c r="E1438" s="2" t="s">
        <v>1486</v>
      </c>
      <c r="F1438" s="2" t="s">
        <v>44</v>
      </c>
      <c r="G1438" s="22" t="s">
        <v>1482</v>
      </c>
      <c r="H1438" s="22">
        <v>3</v>
      </c>
      <c r="I1438" s="2">
        <v>3</v>
      </c>
      <c r="J1438" s="2"/>
      <c r="K1438" s="2">
        <v>50</v>
      </c>
      <c r="L1438" s="11">
        <v>42697</v>
      </c>
      <c r="M1438" s="2">
        <v>2016</v>
      </c>
      <c r="N1438" s="2" t="s">
        <v>517</v>
      </c>
      <c r="O1438" s="2" t="s">
        <v>136</v>
      </c>
      <c r="P1438" s="11">
        <v>43161</v>
      </c>
      <c r="Q1438" s="9" t="s">
        <v>1459</v>
      </c>
      <c r="R1438" s="2" t="s">
        <v>1459</v>
      </c>
      <c r="S1438" s="22" t="s">
        <v>516</v>
      </c>
      <c r="T1438" s="4" t="s">
        <v>516</v>
      </c>
      <c r="U1438" s="4" t="s">
        <v>516</v>
      </c>
      <c r="V1438" s="4" t="s">
        <v>516</v>
      </c>
      <c r="W1438" s="2">
        <v>10</v>
      </c>
      <c r="X1438" s="2" t="s">
        <v>107</v>
      </c>
      <c r="Y1438" s="6" t="str">
        <f>VLOOKUP(X1438,Spp!A:B,2,FALSE)</f>
        <v>Thalassoma lucasanum</v>
      </c>
      <c r="Z1438" s="7">
        <f t="shared" si="154"/>
        <v>55</v>
      </c>
      <c r="AA1438" s="2">
        <v>20</v>
      </c>
      <c r="AB1438" s="2">
        <v>34</v>
      </c>
      <c r="AC1438" s="2">
        <v>1</v>
      </c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>
        <f>VLOOKUP(Y1438,Spp!B:C,2,FALSE)</f>
        <v>1.261E-2</v>
      </c>
      <c r="AV1438" s="2">
        <f>VLOOKUP(Y1438,Spp!B:D,3,FALSE)</f>
        <v>2.8782999999999999</v>
      </c>
      <c r="AW1438" s="2">
        <f t="shared" si="155"/>
        <v>163.1773640533076</v>
      </c>
      <c r="AX1438" s="2">
        <f t="shared" si="156"/>
        <v>3.2635472810661521</v>
      </c>
      <c r="AY1438" s="2">
        <f t="shared" si="157"/>
        <v>32.635472810661518</v>
      </c>
      <c r="AZ1438" s="2">
        <f t="shared" si="158"/>
        <v>3.2635472810661516E-2</v>
      </c>
      <c r="BA1438" s="2">
        <f t="shared" si="159"/>
        <v>5.5</v>
      </c>
      <c r="BB1438" s="2">
        <f t="shared" si="160"/>
        <v>1.1000000000000001</v>
      </c>
      <c r="BC1438" s="2">
        <f>VLOOKUP(Y1438,Spp!B:H,7,FALSE)</f>
        <v>3.5</v>
      </c>
      <c r="BD1438" s="5" t="str">
        <f>VLOOKUP(Y1438,GFQuimbayo!B:C,2,FALSE)</f>
        <v>IN</v>
      </c>
      <c r="BE1438" s="5" t="str">
        <f>VLOOKUP(BD1438,GFQuimbayo!E:F,2,FALSE)</f>
        <v>Invertebrivores</v>
      </c>
      <c r="BF1438" s="2" t="str">
        <f>VLOOKUP(Y1438,Spp!B:L,11,FALSE)</f>
        <v>LC</v>
      </c>
    </row>
    <row r="1439" spans="1:58" s="1" customFormat="1">
      <c r="A1439" s="2" t="s">
        <v>242</v>
      </c>
      <c r="B1439" s="2" t="s">
        <v>41</v>
      </c>
      <c r="C1439" s="2" t="s">
        <v>220</v>
      </c>
      <c r="D1439" s="2" t="s">
        <v>1444</v>
      </c>
      <c r="E1439" s="2" t="s">
        <v>1486</v>
      </c>
      <c r="F1439" s="2" t="s">
        <v>44</v>
      </c>
      <c r="G1439" s="22" t="s">
        <v>1482</v>
      </c>
      <c r="H1439" s="22">
        <v>3</v>
      </c>
      <c r="I1439" s="2">
        <v>3</v>
      </c>
      <c r="J1439" s="2"/>
      <c r="K1439" s="2">
        <v>50</v>
      </c>
      <c r="L1439" s="11">
        <v>42697</v>
      </c>
      <c r="M1439" s="2">
        <v>2016</v>
      </c>
      <c r="N1439" s="2" t="s">
        <v>517</v>
      </c>
      <c r="O1439" s="2" t="s">
        <v>136</v>
      </c>
      <c r="P1439" s="11">
        <v>43161</v>
      </c>
      <c r="Q1439" s="9" t="s">
        <v>1459</v>
      </c>
      <c r="R1439" s="2" t="s">
        <v>1459</v>
      </c>
      <c r="S1439" s="22" t="s">
        <v>516</v>
      </c>
      <c r="T1439" s="4" t="s">
        <v>516</v>
      </c>
      <c r="U1439" s="4" t="s">
        <v>516</v>
      </c>
      <c r="V1439" s="4" t="s">
        <v>516</v>
      </c>
      <c r="W1439" s="2">
        <v>10</v>
      </c>
      <c r="X1439" s="2" t="s">
        <v>87</v>
      </c>
      <c r="Y1439" s="6" t="str">
        <f>VLOOKUP(X1439,Spp!A:B,2,FALSE)</f>
        <v>Stegastes acapulcoensis</v>
      </c>
      <c r="Z1439" s="7">
        <f t="shared" si="154"/>
        <v>10</v>
      </c>
      <c r="AA1439" s="2"/>
      <c r="AB1439" s="2"/>
      <c r="AC1439" s="2">
        <v>10</v>
      </c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>
        <f>VLOOKUP(Y1439,Spp!B:C,2,FALSE)</f>
        <v>3.49E-2</v>
      </c>
      <c r="AV1439" s="2">
        <f>VLOOKUP(Y1439,Spp!B:D,3,FALSE)</f>
        <v>2.9108999999999998</v>
      </c>
      <c r="AW1439" s="2">
        <f t="shared" si="155"/>
        <v>544.27800446337631</v>
      </c>
      <c r="AX1439" s="2">
        <f t="shared" si="156"/>
        <v>10.885560089267527</v>
      </c>
      <c r="AY1439" s="2">
        <f t="shared" si="157"/>
        <v>108.85560089267527</v>
      </c>
      <c r="AZ1439" s="2">
        <f t="shared" si="158"/>
        <v>0.10885560089267526</v>
      </c>
      <c r="BA1439" s="2">
        <f t="shared" si="159"/>
        <v>1</v>
      </c>
      <c r="BB1439" s="2">
        <f t="shared" si="160"/>
        <v>0.2</v>
      </c>
      <c r="BC1439" s="2">
        <f>VLOOKUP(Y1439,Spp!B:H,7,FALSE)</f>
        <v>2</v>
      </c>
      <c r="BD1439" s="5" t="str">
        <f>VLOOKUP(Y1439,GFQuimbayo!B:C,2,FALSE)</f>
        <v>HD</v>
      </c>
      <c r="BE1439" s="5" t="str">
        <f>VLOOKUP(BD1439,GFQuimbayo!E:F,2,FALSE)</f>
        <v>Detritivores</v>
      </c>
      <c r="BF1439" s="2" t="str">
        <f>VLOOKUP(Y1439,Spp!B:L,11,FALSE)</f>
        <v>LC</v>
      </c>
    </row>
    <row r="1440" spans="1:58" s="1" customFormat="1">
      <c r="A1440" s="2" t="s">
        <v>242</v>
      </c>
      <c r="B1440" s="2" t="s">
        <v>41</v>
      </c>
      <c r="C1440" s="2" t="s">
        <v>220</v>
      </c>
      <c r="D1440" s="2" t="s">
        <v>1444</v>
      </c>
      <c r="E1440" s="2" t="s">
        <v>1486</v>
      </c>
      <c r="F1440" s="2" t="s">
        <v>44</v>
      </c>
      <c r="G1440" s="22" t="s">
        <v>1482</v>
      </c>
      <c r="H1440" s="22">
        <v>3</v>
      </c>
      <c r="I1440" s="2">
        <v>3</v>
      </c>
      <c r="J1440" s="2"/>
      <c r="K1440" s="2">
        <v>50</v>
      </c>
      <c r="L1440" s="11">
        <v>42697</v>
      </c>
      <c r="M1440" s="2">
        <v>2016</v>
      </c>
      <c r="N1440" s="2" t="s">
        <v>517</v>
      </c>
      <c r="O1440" s="2" t="s">
        <v>136</v>
      </c>
      <c r="P1440" s="11">
        <v>43161</v>
      </c>
      <c r="Q1440" s="9" t="s">
        <v>1459</v>
      </c>
      <c r="R1440" s="2" t="s">
        <v>1459</v>
      </c>
      <c r="S1440" s="22" t="s">
        <v>516</v>
      </c>
      <c r="T1440" s="4" t="s">
        <v>516</v>
      </c>
      <c r="U1440" s="4" t="s">
        <v>516</v>
      </c>
      <c r="V1440" s="4" t="s">
        <v>516</v>
      </c>
      <c r="W1440" s="2">
        <v>10</v>
      </c>
      <c r="X1440" s="2" t="s">
        <v>85</v>
      </c>
      <c r="Y1440" s="6" t="str">
        <f>VLOOKUP(X1440,Spp!A:B,2,FALSE)</f>
        <v>Sargocentron suborbitalis</v>
      </c>
      <c r="Z1440" s="7">
        <f t="shared" si="154"/>
        <v>3</v>
      </c>
      <c r="AA1440" s="2"/>
      <c r="AB1440" s="2"/>
      <c r="AC1440" s="2">
        <v>3</v>
      </c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>
        <f>VLOOKUP(Y1440,Spp!B:C,2,FALSE)</f>
        <v>2.3199999999999998E-2</v>
      </c>
      <c r="AV1440" s="2">
        <f>VLOOKUP(Y1440,Spp!B:D,3,FALSE)</f>
        <v>2.9554</v>
      </c>
      <c r="AW1440" s="2">
        <f t="shared" si="155"/>
        <v>121.45547366821748</v>
      </c>
      <c r="AX1440" s="2">
        <f t="shared" si="156"/>
        <v>2.4291094733643495</v>
      </c>
      <c r="AY1440" s="2">
        <f t="shared" si="157"/>
        <v>24.291094733643494</v>
      </c>
      <c r="AZ1440" s="2">
        <f t="shared" si="158"/>
        <v>2.4291094733643492E-2</v>
      </c>
      <c r="BA1440" s="2">
        <f t="shared" si="159"/>
        <v>0.3</v>
      </c>
      <c r="BB1440" s="2">
        <f t="shared" si="160"/>
        <v>0.06</v>
      </c>
      <c r="BC1440" s="2">
        <f>VLOOKUP(Y1440,Spp!B:H,7,FALSE)</f>
        <v>3.5</v>
      </c>
      <c r="BD1440" s="5" t="str">
        <f>VLOOKUP(Y1440,GFQuimbayo!B:C,2,FALSE)</f>
        <v>IN</v>
      </c>
      <c r="BE1440" s="5" t="str">
        <f>VLOOKUP(BD1440,GFQuimbayo!E:F,2,FALSE)</f>
        <v>Invertebrivores</v>
      </c>
      <c r="BF1440" s="2" t="str">
        <f>VLOOKUP(Y1440,Spp!B:L,11,FALSE)</f>
        <v>LC</v>
      </c>
    </row>
    <row r="1441" spans="1:58" s="1" customFormat="1">
      <c r="A1441" s="2" t="s">
        <v>242</v>
      </c>
      <c r="B1441" s="2" t="s">
        <v>41</v>
      </c>
      <c r="C1441" s="2" t="s">
        <v>291</v>
      </c>
      <c r="D1441" s="2" t="s">
        <v>1445</v>
      </c>
      <c r="E1441" s="2" t="s">
        <v>1491</v>
      </c>
      <c r="F1441" s="2" t="s">
        <v>44</v>
      </c>
      <c r="G1441" s="22" t="s">
        <v>1482</v>
      </c>
      <c r="H1441" s="22">
        <v>1</v>
      </c>
      <c r="I1441" s="2">
        <v>1</v>
      </c>
      <c r="J1441" s="2"/>
      <c r="K1441" s="2">
        <v>50</v>
      </c>
      <c r="L1441" s="11">
        <v>42697</v>
      </c>
      <c r="M1441" s="2">
        <v>2016</v>
      </c>
      <c r="N1441" s="2" t="s">
        <v>517</v>
      </c>
      <c r="O1441" s="2" t="s">
        <v>136</v>
      </c>
      <c r="P1441" s="11">
        <v>43161</v>
      </c>
      <c r="Q1441" s="9" t="s">
        <v>1459</v>
      </c>
      <c r="R1441" s="2" t="s">
        <v>1459</v>
      </c>
      <c r="S1441" s="22" t="s">
        <v>516</v>
      </c>
      <c r="T1441" s="4" t="s">
        <v>516</v>
      </c>
      <c r="U1441" s="4" t="s">
        <v>516</v>
      </c>
      <c r="V1441" s="4" t="s">
        <v>516</v>
      </c>
      <c r="W1441" s="2">
        <v>10</v>
      </c>
      <c r="X1441" s="4" t="s">
        <v>107</v>
      </c>
      <c r="Y1441" s="6" t="str">
        <f>VLOOKUP(X1441,Spp!A:B,2,FALSE)</f>
        <v>Thalassoma lucasanum</v>
      </c>
      <c r="Z1441" s="7">
        <f t="shared" si="154"/>
        <v>20</v>
      </c>
      <c r="AA1441" s="2"/>
      <c r="AB1441" s="2">
        <v>20</v>
      </c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>
        <f>VLOOKUP(Y1441,Spp!B:C,2,FALSE)</f>
        <v>1.261E-2</v>
      </c>
      <c r="AV1441" s="2">
        <f>VLOOKUP(Y1441,Spp!B:D,3,FALSE)</f>
        <v>2.8782999999999999</v>
      </c>
      <c r="AW1441" s="2">
        <f t="shared" si="155"/>
        <v>83.259522655856784</v>
      </c>
      <c r="AX1441" s="2">
        <f t="shared" si="156"/>
        <v>1.6651904531171358</v>
      </c>
      <c r="AY1441" s="2">
        <f t="shared" si="157"/>
        <v>16.651904531171358</v>
      </c>
      <c r="AZ1441" s="2">
        <f t="shared" si="158"/>
        <v>1.6651904531171359E-2</v>
      </c>
      <c r="BA1441" s="2">
        <f t="shared" si="159"/>
        <v>2</v>
      </c>
      <c r="BB1441" s="2">
        <f t="shared" si="160"/>
        <v>0.4</v>
      </c>
      <c r="BC1441" s="2">
        <f>VLOOKUP(Y1441,Spp!B:H,7,FALSE)</f>
        <v>3.5</v>
      </c>
      <c r="BD1441" s="5" t="str">
        <f>VLOOKUP(Y1441,GFQuimbayo!B:C,2,FALSE)</f>
        <v>IN</v>
      </c>
      <c r="BE1441" s="5" t="str">
        <f>VLOOKUP(BD1441,GFQuimbayo!E:F,2,FALSE)</f>
        <v>Invertebrivores</v>
      </c>
      <c r="BF1441" s="2" t="str">
        <f>VLOOKUP(Y1441,Spp!B:L,11,FALSE)</f>
        <v>LC</v>
      </c>
    </row>
    <row r="1442" spans="1:58" s="1" customFormat="1">
      <c r="A1442" s="2" t="s">
        <v>242</v>
      </c>
      <c r="B1442" s="2" t="s">
        <v>41</v>
      </c>
      <c r="C1442" s="2" t="s">
        <v>291</v>
      </c>
      <c r="D1442" s="2" t="s">
        <v>1445</v>
      </c>
      <c r="E1442" s="2" t="s">
        <v>1491</v>
      </c>
      <c r="F1442" s="2" t="s">
        <v>44</v>
      </c>
      <c r="G1442" s="22" t="s">
        <v>1482</v>
      </c>
      <c r="H1442" s="22">
        <v>1</v>
      </c>
      <c r="I1442" s="2">
        <v>1</v>
      </c>
      <c r="J1442" s="2"/>
      <c r="K1442" s="2">
        <v>50</v>
      </c>
      <c r="L1442" s="11">
        <v>42697</v>
      </c>
      <c r="M1442" s="2">
        <v>2016</v>
      </c>
      <c r="N1442" s="2" t="s">
        <v>517</v>
      </c>
      <c r="O1442" s="2" t="s">
        <v>136</v>
      </c>
      <c r="P1442" s="11">
        <v>43161</v>
      </c>
      <c r="Q1442" s="9" t="s">
        <v>1459</v>
      </c>
      <c r="R1442" s="2" t="s">
        <v>1459</v>
      </c>
      <c r="S1442" s="22" t="s">
        <v>516</v>
      </c>
      <c r="T1442" s="4" t="s">
        <v>516</v>
      </c>
      <c r="U1442" s="4" t="s">
        <v>516</v>
      </c>
      <c r="V1442" s="4" t="s">
        <v>516</v>
      </c>
      <c r="W1442" s="2">
        <v>10</v>
      </c>
      <c r="X1442" s="4" t="s">
        <v>57</v>
      </c>
      <c r="Y1442" s="6" t="str">
        <f>VLOOKUP(X1442,Spp!A:B,2,FALSE)</f>
        <v>Serranus psittacinus</v>
      </c>
      <c r="Z1442" s="7">
        <f t="shared" si="154"/>
        <v>1</v>
      </c>
      <c r="AA1442" s="2"/>
      <c r="AB1442" s="2">
        <v>1</v>
      </c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>
        <f>VLOOKUP(Y1442,Spp!B:C,2,FALSE)</f>
        <v>1.9300000000000001E-2</v>
      </c>
      <c r="AV1442" s="2">
        <f>VLOOKUP(Y1442,Spp!B:D,3,FALSE)</f>
        <v>2.8511000000000002</v>
      </c>
      <c r="AW1442" s="2">
        <f t="shared" si="155"/>
        <v>6.0317658911086447</v>
      </c>
      <c r="AX1442" s="2">
        <f t="shared" si="156"/>
        <v>0.12063531782217289</v>
      </c>
      <c r="AY1442" s="2">
        <f t="shared" si="157"/>
        <v>1.2063531782217289</v>
      </c>
      <c r="AZ1442" s="2">
        <f t="shared" si="158"/>
        <v>1.2063531782217289E-3</v>
      </c>
      <c r="BA1442" s="2">
        <f t="shared" si="159"/>
        <v>0.1</v>
      </c>
      <c r="BB1442" s="2">
        <f t="shared" si="160"/>
        <v>0.02</v>
      </c>
      <c r="BC1442" s="2">
        <f>VLOOKUP(Y1442,Spp!B:H,7,FALSE)</f>
        <v>3.6</v>
      </c>
      <c r="BD1442" s="5" t="str">
        <f>VLOOKUP(Y1442,GFQuimbayo!B:C,2,FALSE)</f>
        <v>PS</v>
      </c>
      <c r="BE1442" s="5" t="str">
        <f>VLOOKUP(BD1442,GFQuimbayo!E:F,2,FALSE)</f>
        <v>Piscivores</v>
      </c>
      <c r="BF1442" s="2" t="str">
        <f>VLOOKUP(Y1442,Spp!B:L,11,FALSE)</f>
        <v>LC</v>
      </c>
    </row>
    <row r="1443" spans="1:58" s="1" customFormat="1">
      <c r="A1443" s="2" t="s">
        <v>242</v>
      </c>
      <c r="B1443" s="2" t="s">
        <v>41</v>
      </c>
      <c r="C1443" s="2" t="s">
        <v>291</v>
      </c>
      <c r="D1443" s="2" t="s">
        <v>1445</v>
      </c>
      <c r="E1443" s="2" t="s">
        <v>1491</v>
      </c>
      <c r="F1443" s="2" t="s">
        <v>44</v>
      </c>
      <c r="G1443" s="22" t="s">
        <v>1482</v>
      </c>
      <c r="H1443" s="22">
        <v>1</v>
      </c>
      <c r="I1443" s="2">
        <v>1</v>
      </c>
      <c r="J1443" s="2"/>
      <c r="K1443" s="2">
        <v>50</v>
      </c>
      <c r="L1443" s="11">
        <v>42697</v>
      </c>
      <c r="M1443" s="2">
        <v>2016</v>
      </c>
      <c r="N1443" s="2" t="s">
        <v>517</v>
      </c>
      <c r="O1443" s="2" t="s">
        <v>136</v>
      </c>
      <c r="P1443" s="11">
        <v>43161</v>
      </c>
      <c r="Q1443" s="9" t="s">
        <v>1459</v>
      </c>
      <c r="R1443" s="2" t="s">
        <v>1459</v>
      </c>
      <c r="S1443" s="22" t="s">
        <v>516</v>
      </c>
      <c r="T1443" s="4" t="s">
        <v>516</v>
      </c>
      <c r="U1443" s="4" t="s">
        <v>516</v>
      </c>
      <c r="V1443" s="4" t="s">
        <v>516</v>
      </c>
      <c r="W1443" s="2">
        <v>10</v>
      </c>
      <c r="X1443" s="4" t="s">
        <v>72</v>
      </c>
      <c r="Y1443" s="6" t="str">
        <f>VLOOKUP(X1443,Spp!A:B,2,FALSE)</f>
        <v>Scarus ghobban</v>
      </c>
      <c r="Z1443" s="7">
        <f t="shared" si="154"/>
        <v>60</v>
      </c>
      <c r="AA1443" s="2"/>
      <c r="AB1443" s="2">
        <v>60</v>
      </c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>
        <f>VLOOKUP(Y1443,Spp!B:C,2,FALSE)</f>
        <v>2.3300000000000001E-2</v>
      </c>
      <c r="AV1443" s="2">
        <f>VLOOKUP(Y1443,Spp!B:D,3,FALSE)</f>
        <v>2.919</v>
      </c>
      <c r="AW1443" s="2">
        <f t="shared" si="155"/>
        <v>500.96916925317862</v>
      </c>
      <c r="AX1443" s="2">
        <f t="shared" si="156"/>
        <v>10.019383385063572</v>
      </c>
      <c r="AY1443" s="2">
        <f t="shared" si="157"/>
        <v>100.19383385063571</v>
      </c>
      <c r="AZ1443" s="2">
        <f t="shared" si="158"/>
        <v>0.10019383385063571</v>
      </c>
      <c r="BA1443" s="2">
        <f t="shared" si="159"/>
        <v>6</v>
      </c>
      <c r="BB1443" s="2">
        <f t="shared" si="160"/>
        <v>1.2</v>
      </c>
      <c r="BC1443" s="2">
        <f>VLOOKUP(Y1443,Spp!B:H,7,FALSE)</f>
        <v>2</v>
      </c>
      <c r="BD1443" s="5" t="str">
        <f>VLOOKUP(Y1443,GFQuimbayo!B:C,2,FALSE)</f>
        <v>HM</v>
      </c>
      <c r="BE1443" s="5" t="str">
        <f>VLOOKUP(BD1443,GFQuimbayo!E:F,2,FALSE)</f>
        <v>Macroalgae feeders</v>
      </c>
      <c r="BF1443" s="2" t="str">
        <f>VLOOKUP(Y1443,Spp!B:L,11,FALSE)</f>
        <v>LC</v>
      </c>
    </row>
    <row r="1444" spans="1:58" s="1" customFormat="1">
      <c r="A1444" s="2" t="s">
        <v>242</v>
      </c>
      <c r="B1444" s="2" t="s">
        <v>41</v>
      </c>
      <c r="C1444" s="2" t="s">
        <v>291</v>
      </c>
      <c r="D1444" s="2" t="s">
        <v>1445</v>
      </c>
      <c r="E1444" s="2" t="s">
        <v>1491</v>
      </c>
      <c r="F1444" s="2" t="s">
        <v>44</v>
      </c>
      <c r="G1444" s="22" t="s">
        <v>1482</v>
      </c>
      <c r="H1444" s="22">
        <v>1</v>
      </c>
      <c r="I1444" s="2">
        <v>1</v>
      </c>
      <c r="J1444" s="2"/>
      <c r="K1444" s="2">
        <v>50</v>
      </c>
      <c r="L1444" s="11">
        <v>42697</v>
      </c>
      <c r="M1444" s="2">
        <v>2016</v>
      </c>
      <c r="N1444" s="2" t="s">
        <v>517</v>
      </c>
      <c r="O1444" s="2" t="s">
        <v>136</v>
      </c>
      <c r="P1444" s="11">
        <v>43161</v>
      </c>
      <c r="Q1444" s="9" t="s">
        <v>1459</v>
      </c>
      <c r="R1444" s="2" t="s">
        <v>1459</v>
      </c>
      <c r="S1444" s="22" t="s">
        <v>516</v>
      </c>
      <c r="T1444" s="4" t="s">
        <v>516</v>
      </c>
      <c r="U1444" s="4" t="s">
        <v>516</v>
      </c>
      <c r="V1444" s="4" t="s">
        <v>516</v>
      </c>
      <c r="W1444" s="2">
        <v>10</v>
      </c>
      <c r="X1444" s="4" t="s">
        <v>80</v>
      </c>
      <c r="Y1444" s="6" t="str">
        <f>VLOOKUP(X1444,Spp!A:B,2,FALSE)</f>
        <v>Sufflamen verres</v>
      </c>
      <c r="Z1444" s="7">
        <f t="shared" si="154"/>
        <v>1</v>
      </c>
      <c r="AA1444" s="2"/>
      <c r="AB1444" s="2">
        <v>1</v>
      </c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>
        <f>VLOOKUP(Y1444,Spp!B:C,2,FALSE)</f>
        <v>2.4899999999999999E-2</v>
      </c>
      <c r="AV1444" s="2">
        <f>VLOOKUP(Y1444,Spp!B:D,3,FALSE)</f>
        <v>3.0129999999999999</v>
      </c>
      <c r="AW1444" s="2">
        <f t="shared" si="155"/>
        <v>10.783479913296377</v>
      </c>
      <c r="AX1444" s="2">
        <f t="shared" si="156"/>
        <v>0.21566959826592755</v>
      </c>
      <c r="AY1444" s="2">
        <f t="shared" si="157"/>
        <v>2.1566959826592753</v>
      </c>
      <c r="AZ1444" s="2">
        <f t="shared" si="158"/>
        <v>2.1566959826592753E-3</v>
      </c>
      <c r="BA1444" s="2">
        <f t="shared" si="159"/>
        <v>0.1</v>
      </c>
      <c r="BB1444" s="2">
        <f t="shared" si="160"/>
        <v>0.02</v>
      </c>
      <c r="BC1444" s="2">
        <f>VLOOKUP(Y1444,Spp!B:H,7,FALSE)</f>
        <v>3.3</v>
      </c>
      <c r="BD1444" s="5" t="str">
        <f>VLOOKUP(Y1444,GFQuimbayo!B:C,2,FALSE)</f>
        <v>IN</v>
      </c>
      <c r="BE1444" s="5" t="str">
        <f>VLOOKUP(BD1444,GFQuimbayo!E:F,2,FALSE)</f>
        <v>Invertebrivores</v>
      </c>
      <c r="BF1444" s="2" t="str">
        <f>VLOOKUP(Y1444,Spp!B:L,11,FALSE)</f>
        <v>LC</v>
      </c>
    </row>
    <row r="1445" spans="1:58" s="1" customFormat="1">
      <c r="A1445" s="2" t="s">
        <v>242</v>
      </c>
      <c r="B1445" s="2" t="s">
        <v>41</v>
      </c>
      <c r="C1445" s="2" t="s">
        <v>291</v>
      </c>
      <c r="D1445" s="2" t="s">
        <v>1445</v>
      </c>
      <c r="E1445" s="2" t="s">
        <v>1491</v>
      </c>
      <c r="F1445" s="2" t="s">
        <v>44</v>
      </c>
      <c r="G1445" s="22" t="s">
        <v>1482</v>
      </c>
      <c r="H1445" s="22">
        <v>2</v>
      </c>
      <c r="I1445" s="2">
        <v>2</v>
      </c>
      <c r="J1445" s="2"/>
      <c r="K1445" s="2">
        <v>50</v>
      </c>
      <c r="L1445" s="11">
        <v>42697</v>
      </c>
      <c r="M1445" s="2">
        <v>2016</v>
      </c>
      <c r="N1445" s="2" t="s">
        <v>517</v>
      </c>
      <c r="O1445" s="2" t="s">
        <v>136</v>
      </c>
      <c r="P1445" s="11">
        <v>43161</v>
      </c>
      <c r="Q1445" s="9" t="s">
        <v>1459</v>
      </c>
      <c r="R1445" s="2" t="s">
        <v>1459</v>
      </c>
      <c r="S1445" s="22" t="s">
        <v>516</v>
      </c>
      <c r="T1445" s="4" t="s">
        <v>516</v>
      </c>
      <c r="U1445" s="4" t="s">
        <v>516</v>
      </c>
      <c r="V1445" s="4" t="s">
        <v>516</v>
      </c>
      <c r="W1445" s="2">
        <v>10</v>
      </c>
      <c r="X1445" s="4" t="s">
        <v>107</v>
      </c>
      <c r="Y1445" s="6" t="str">
        <f>VLOOKUP(X1445,Spp!A:B,2,FALSE)</f>
        <v>Thalassoma lucasanum</v>
      </c>
      <c r="Z1445" s="7">
        <f t="shared" si="154"/>
        <v>4</v>
      </c>
      <c r="AA1445" s="2"/>
      <c r="AB1445" s="2">
        <v>4</v>
      </c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>
        <f>VLOOKUP(Y1445,Spp!B:C,2,FALSE)</f>
        <v>1.261E-2</v>
      </c>
      <c r="AV1445" s="2">
        <f>VLOOKUP(Y1445,Spp!B:D,3,FALSE)</f>
        <v>2.8782999999999999</v>
      </c>
      <c r="AW1445" s="2">
        <f t="shared" si="155"/>
        <v>16.651904531171358</v>
      </c>
      <c r="AX1445" s="2">
        <f t="shared" si="156"/>
        <v>0.33303809062342715</v>
      </c>
      <c r="AY1445" s="2">
        <f t="shared" si="157"/>
        <v>3.3303809062342715</v>
      </c>
      <c r="AZ1445" s="2">
        <f t="shared" si="158"/>
        <v>3.3303809062342716E-3</v>
      </c>
      <c r="BA1445" s="2">
        <f t="shared" si="159"/>
        <v>0.4</v>
      </c>
      <c r="BB1445" s="2">
        <f t="shared" si="160"/>
        <v>0.08</v>
      </c>
      <c r="BC1445" s="2">
        <f>VLOOKUP(Y1445,Spp!B:H,7,FALSE)</f>
        <v>3.5</v>
      </c>
      <c r="BD1445" s="5" t="str">
        <f>VLOOKUP(Y1445,GFQuimbayo!B:C,2,FALSE)</f>
        <v>IN</v>
      </c>
      <c r="BE1445" s="5" t="str">
        <f>VLOOKUP(BD1445,GFQuimbayo!E:F,2,FALSE)</f>
        <v>Invertebrivores</v>
      </c>
      <c r="BF1445" s="2" t="str">
        <f>VLOOKUP(Y1445,Spp!B:L,11,FALSE)</f>
        <v>LC</v>
      </c>
    </row>
    <row r="1446" spans="1:58" s="1" customFormat="1">
      <c r="A1446" s="2" t="s">
        <v>242</v>
      </c>
      <c r="B1446" s="2" t="s">
        <v>41</v>
      </c>
      <c r="C1446" s="2" t="s">
        <v>291</v>
      </c>
      <c r="D1446" s="2" t="s">
        <v>1445</v>
      </c>
      <c r="E1446" s="2" t="s">
        <v>1491</v>
      </c>
      <c r="F1446" s="2" t="s">
        <v>44</v>
      </c>
      <c r="G1446" s="22" t="s">
        <v>1482</v>
      </c>
      <c r="H1446" s="22">
        <v>2</v>
      </c>
      <c r="I1446" s="2">
        <v>2</v>
      </c>
      <c r="J1446" s="2"/>
      <c r="K1446" s="2">
        <v>50</v>
      </c>
      <c r="L1446" s="11">
        <v>42697</v>
      </c>
      <c r="M1446" s="2">
        <v>2016</v>
      </c>
      <c r="N1446" s="2" t="s">
        <v>517</v>
      </c>
      <c r="O1446" s="2" t="s">
        <v>136</v>
      </c>
      <c r="P1446" s="11">
        <v>43161</v>
      </c>
      <c r="Q1446" s="9" t="s">
        <v>1459</v>
      </c>
      <c r="R1446" s="2" t="s">
        <v>1459</v>
      </c>
      <c r="S1446" s="22" t="s">
        <v>516</v>
      </c>
      <c r="T1446" s="4" t="s">
        <v>516</v>
      </c>
      <c r="U1446" s="4" t="s">
        <v>516</v>
      </c>
      <c r="V1446" s="4" t="s">
        <v>516</v>
      </c>
      <c r="W1446" s="2">
        <v>10</v>
      </c>
      <c r="X1446" s="4" t="s">
        <v>80</v>
      </c>
      <c r="Y1446" s="6" t="str">
        <f>VLOOKUP(X1446,Spp!A:B,2,FALSE)</f>
        <v>Sufflamen verres</v>
      </c>
      <c r="Z1446" s="7">
        <f t="shared" si="154"/>
        <v>2</v>
      </c>
      <c r="AA1446" s="2"/>
      <c r="AB1446" s="2">
        <v>2</v>
      </c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>
        <f>VLOOKUP(Y1446,Spp!B:C,2,FALSE)</f>
        <v>2.4899999999999999E-2</v>
      </c>
      <c r="AV1446" s="2">
        <f>VLOOKUP(Y1446,Spp!B:D,3,FALSE)</f>
        <v>3.0129999999999999</v>
      </c>
      <c r="AW1446" s="2">
        <f t="shared" si="155"/>
        <v>21.566959826592754</v>
      </c>
      <c r="AX1446" s="2">
        <f t="shared" si="156"/>
        <v>0.4313391965318551</v>
      </c>
      <c r="AY1446" s="2">
        <f t="shared" si="157"/>
        <v>4.3133919653185506</v>
      </c>
      <c r="AZ1446" s="2">
        <f t="shared" si="158"/>
        <v>4.3133919653185505E-3</v>
      </c>
      <c r="BA1446" s="2">
        <f t="shared" si="159"/>
        <v>0.2</v>
      </c>
      <c r="BB1446" s="2">
        <f t="shared" si="160"/>
        <v>0.04</v>
      </c>
      <c r="BC1446" s="2">
        <f>VLOOKUP(Y1446,Spp!B:H,7,FALSE)</f>
        <v>3.3</v>
      </c>
      <c r="BD1446" s="5" t="str">
        <f>VLOOKUP(Y1446,GFQuimbayo!B:C,2,FALSE)</f>
        <v>IN</v>
      </c>
      <c r="BE1446" s="5" t="str">
        <f>VLOOKUP(BD1446,GFQuimbayo!E:F,2,FALSE)</f>
        <v>Invertebrivores</v>
      </c>
      <c r="BF1446" s="2" t="str">
        <f>VLOOKUP(Y1446,Spp!B:L,11,FALSE)</f>
        <v>LC</v>
      </c>
    </row>
    <row r="1447" spans="1:58" s="1" customFormat="1">
      <c r="A1447" s="2" t="s">
        <v>242</v>
      </c>
      <c r="B1447" s="2" t="s">
        <v>41</v>
      </c>
      <c r="C1447" s="2" t="s">
        <v>291</v>
      </c>
      <c r="D1447" s="2" t="s">
        <v>1445</v>
      </c>
      <c r="E1447" s="2" t="s">
        <v>1491</v>
      </c>
      <c r="F1447" s="2" t="s">
        <v>44</v>
      </c>
      <c r="G1447" s="22" t="s">
        <v>1482</v>
      </c>
      <c r="H1447" s="22">
        <v>2</v>
      </c>
      <c r="I1447" s="2">
        <v>2</v>
      </c>
      <c r="J1447" s="2"/>
      <c r="K1447" s="2">
        <v>50</v>
      </c>
      <c r="L1447" s="11">
        <v>42697</v>
      </c>
      <c r="M1447" s="2">
        <v>2016</v>
      </c>
      <c r="N1447" s="2" t="s">
        <v>517</v>
      </c>
      <c r="O1447" s="2" t="s">
        <v>136</v>
      </c>
      <c r="P1447" s="11">
        <v>43161</v>
      </c>
      <c r="Q1447" s="9" t="s">
        <v>1459</v>
      </c>
      <c r="R1447" s="2" t="s">
        <v>1459</v>
      </c>
      <c r="S1447" s="22" t="s">
        <v>516</v>
      </c>
      <c r="T1447" s="4" t="s">
        <v>516</v>
      </c>
      <c r="U1447" s="4" t="s">
        <v>516</v>
      </c>
      <c r="V1447" s="4" t="s">
        <v>516</v>
      </c>
      <c r="W1447" s="2">
        <v>10</v>
      </c>
      <c r="X1447" s="4" t="s">
        <v>57</v>
      </c>
      <c r="Y1447" s="6" t="str">
        <f>VLOOKUP(X1447,Spp!A:B,2,FALSE)</f>
        <v>Serranus psittacinus</v>
      </c>
      <c r="Z1447" s="7">
        <f t="shared" si="154"/>
        <v>1</v>
      </c>
      <c r="AA1447" s="2"/>
      <c r="AB1447" s="2">
        <v>1</v>
      </c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>
        <f>VLOOKUP(Y1447,Spp!B:C,2,FALSE)</f>
        <v>1.9300000000000001E-2</v>
      </c>
      <c r="AV1447" s="2">
        <f>VLOOKUP(Y1447,Spp!B:D,3,FALSE)</f>
        <v>2.8511000000000002</v>
      </c>
      <c r="AW1447" s="2">
        <f t="shared" si="155"/>
        <v>6.0317658911086447</v>
      </c>
      <c r="AX1447" s="2">
        <f t="shared" si="156"/>
        <v>0.12063531782217289</v>
      </c>
      <c r="AY1447" s="2">
        <f t="shared" si="157"/>
        <v>1.2063531782217289</v>
      </c>
      <c r="AZ1447" s="2">
        <f t="shared" si="158"/>
        <v>1.2063531782217289E-3</v>
      </c>
      <c r="BA1447" s="2">
        <f t="shared" si="159"/>
        <v>0.1</v>
      </c>
      <c r="BB1447" s="2">
        <f t="shared" si="160"/>
        <v>0.02</v>
      </c>
      <c r="BC1447" s="2">
        <f>VLOOKUP(Y1447,Spp!B:H,7,FALSE)</f>
        <v>3.6</v>
      </c>
      <c r="BD1447" s="5" t="str">
        <f>VLOOKUP(Y1447,GFQuimbayo!B:C,2,FALSE)</f>
        <v>PS</v>
      </c>
      <c r="BE1447" s="5" t="str">
        <f>VLOOKUP(BD1447,GFQuimbayo!E:F,2,FALSE)</f>
        <v>Piscivores</v>
      </c>
      <c r="BF1447" s="2" t="str">
        <f>VLOOKUP(Y1447,Spp!B:L,11,FALSE)</f>
        <v>LC</v>
      </c>
    </row>
    <row r="1448" spans="1:58" s="1" customFormat="1">
      <c r="A1448" s="2" t="s">
        <v>242</v>
      </c>
      <c r="B1448" s="2" t="s">
        <v>41</v>
      </c>
      <c r="C1448" s="2" t="s">
        <v>291</v>
      </c>
      <c r="D1448" s="2" t="s">
        <v>1445</v>
      </c>
      <c r="E1448" s="2" t="s">
        <v>1491</v>
      </c>
      <c r="F1448" s="2" t="s">
        <v>44</v>
      </c>
      <c r="G1448" s="22" t="s">
        <v>1482</v>
      </c>
      <c r="H1448" s="22">
        <v>2</v>
      </c>
      <c r="I1448" s="2">
        <v>2</v>
      </c>
      <c r="J1448" s="2"/>
      <c r="K1448" s="2">
        <v>50</v>
      </c>
      <c r="L1448" s="11">
        <v>42697</v>
      </c>
      <c r="M1448" s="2">
        <v>2016</v>
      </c>
      <c r="N1448" s="2" t="s">
        <v>517</v>
      </c>
      <c r="O1448" s="2" t="s">
        <v>136</v>
      </c>
      <c r="P1448" s="11">
        <v>43161</v>
      </c>
      <c r="Q1448" s="9" t="s">
        <v>1459</v>
      </c>
      <c r="R1448" s="2" t="s">
        <v>1459</v>
      </c>
      <c r="S1448" s="22" t="s">
        <v>516</v>
      </c>
      <c r="T1448" s="4" t="s">
        <v>516</v>
      </c>
      <c r="U1448" s="4" t="s">
        <v>516</v>
      </c>
      <c r="V1448" s="4" t="s">
        <v>516</v>
      </c>
      <c r="W1448" s="2">
        <v>10</v>
      </c>
      <c r="X1448" s="4" t="s">
        <v>125</v>
      </c>
      <c r="Y1448" s="6" t="str">
        <f>VLOOKUP(X1448,Spp!A:B,2,FALSE)</f>
        <v>Diodon holocanthus</v>
      </c>
      <c r="Z1448" s="7">
        <f t="shared" si="154"/>
        <v>1</v>
      </c>
      <c r="AA1448" s="2"/>
      <c r="AB1448" s="2"/>
      <c r="AC1448" s="2">
        <v>1</v>
      </c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>
        <f>VLOOKUP(Y1448,Spp!B:C,2,FALSE)</f>
        <v>2.1899999999999999E-2</v>
      </c>
      <c r="AV1448" s="2">
        <f>VLOOKUP(Y1448,Spp!B:D,3,FALSE)</f>
        <v>3</v>
      </c>
      <c r="AW1448" s="2">
        <f t="shared" si="155"/>
        <v>42.7734375</v>
      </c>
      <c r="AX1448" s="2">
        <f t="shared" si="156"/>
        <v>0.85546875</v>
      </c>
      <c r="AY1448" s="2">
        <f t="shared" si="157"/>
        <v>8.5546875</v>
      </c>
      <c r="AZ1448" s="2">
        <f t="shared" si="158"/>
        <v>8.5546874999999998E-3</v>
      </c>
      <c r="BA1448" s="2">
        <f t="shared" si="159"/>
        <v>0.1</v>
      </c>
      <c r="BB1448" s="2">
        <f t="shared" si="160"/>
        <v>0.02</v>
      </c>
      <c r="BC1448" s="2">
        <f>VLOOKUP(Y1448,Spp!B:H,7,FALSE)</f>
        <v>3.3</v>
      </c>
      <c r="BD1448" s="5" t="str">
        <f>VLOOKUP(Y1448,GFQuimbayo!B:C,2,FALSE)</f>
        <v>IN</v>
      </c>
      <c r="BE1448" s="5" t="str">
        <f>VLOOKUP(BD1448,GFQuimbayo!E:F,2,FALSE)</f>
        <v>Invertebrivores</v>
      </c>
      <c r="BF1448" s="2" t="str">
        <f>VLOOKUP(Y1448,Spp!B:L,11,FALSE)</f>
        <v>NE</v>
      </c>
    </row>
    <row r="1449" spans="1:58" s="1" customFormat="1">
      <c r="A1449" s="2" t="s">
        <v>242</v>
      </c>
      <c r="B1449" s="2" t="s">
        <v>41</v>
      </c>
      <c r="C1449" s="2" t="s">
        <v>291</v>
      </c>
      <c r="D1449" s="2" t="s">
        <v>1445</v>
      </c>
      <c r="E1449" s="2" t="s">
        <v>1491</v>
      </c>
      <c r="F1449" s="2" t="s">
        <v>44</v>
      </c>
      <c r="G1449" s="22" t="s">
        <v>1482</v>
      </c>
      <c r="H1449" s="22">
        <v>3</v>
      </c>
      <c r="I1449" s="2">
        <v>3</v>
      </c>
      <c r="J1449" s="2"/>
      <c r="K1449" s="2">
        <v>50</v>
      </c>
      <c r="L1449" s="11">
        <v>42697</v>
      </c>
      <c r="M1449" s="2">
        <v>2016</v>
      </c>
      <c r="N1449" s="2" t="s">
        <v>517</v>
      </c>
      <c r="O1449" s="2" t="s">
        <v>136</v>
      </c>
      <c r="P1449" s="11">
        <v>43161</v>
      </c>
      <c r="Q1449" s="9" t="s">
        <v>1459</v>
      </c>
      <c r="R1449" s="2" t="s">
        <v>1459</v>
      </c>
      <c r="S1449" s="22" t="s">
        <v>516</v>
      </c>
      <c r="T1449" s="4" t="s">
        <v>516</v>
      </c>
      <c r="U1449" s="4" t="s">
        <v>516</v>
      </c>
      <c r="V1449" s="4" t="s">
        <v>516</v>
      </c>
      <c r="W1449" s="2">
        <v>10</v>
      </c>
      <c r="X1449" s="4" t="s">
        <v>45</v>
      </c>
      <c r="Y1449" s="6" t="str">
        <f>VLOOKUP(X1449,Spp!A:B,2,FALSE)</f>
        <v>Canthigaster punctatissima</v>
      </c>
      <c r="Z1449" s="7">
        <f t="shared" si="154"/>
        <v>1</v>
      </c>
      <c r="AA1449" s="2">
        <v>1</v>
      </c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>
        <f>VLOOKUP(Y1449,Spp!B:C,2,FALSE)</f>
        <v>1.9699999999999999E-2</v>
      </c>
      <c r="AV1449" s="2">
        <f>VLOOKUP(Y1449,Spp!B:D,3,FALSE)</f>
        <v>2.9174000000000002</v>
      </c>
      <c r="AW1449" s="2">
        <f t="shared" si="155"/>
        <v>0.28537531735533872</v>
      </c>
      <c r="AX1449" s="2">
        <f t="shared" si="156"/>
        <v>5.7075063471067741E-3</v>
      </c>
      <c r="AY1449" s="2">
        <f t="shared" si="157"/>
        <v>5.7075063471067743E-2</v>
      </c>
      <c r="AZ1449" s="2">
        <f t="shared" si="158"/>
        <v>5.7075063471067742E-5</v>
      </c>
      <c r="BA1449" s="2">
        <f t="shared" si="159"/>
        <v>0.1</v>
      </c>
      <c r="BB1449" s="2">
        <f t="shared" si="160"/>
        <v>0.02</v>
      </c>
      <c r="BC1449" s="2">
        <f>VLOOKUP(Y1449,Spp!B:H,7,FALSE)</f>
        <v>3</v>
      </c>
      <c r="BD1449" s="5" t="str">
        <f>VLOOKUP(Y1449,GFQuimbayo!B:C,2,FALSE)</f>
        <v>IN</v>
      </c>
      <c r="BE1449" s="5" t="str">
        <f>VLOOKUP(BD1449,GFQuimbayo!E:F,2,FALSE)</f>
        <v>Invertebrivores</v>
      </c>
      <c r="BF1449" s="2" t="str">
        <f>VLOOKUP(Y1449,Spp!B:L,11,FALSE)</f>
        <v>LC</v>
      </c>
    </row>
    <row r="1450" spans="1:58" s="1" customFormat="1">
      <c r="A1450" s="2" t="s">
        <v>242</v>
      </c>
      <c r="B1450" s="2" t="s">
        <v>41</v>
      </c>
      <c r="C1450" s="2" t="s">
        <v>291</v>
      </c>
      <c r="D1450" s="2" t="s">
        <v>1445</v>
      </c>
      <c r="E1450" s="2" t="s">
        <v>1491</v>
      </c>
      <c r="F1450" s="2" t="s">
        <v>44</v>
      </c>
      <c r="G1450" s="22" t="s">
        <v>1482</v>
      </c>
      <c r="H1450" s="22">
        <v>3</v>
      </c>
      <c r="I1450" s="2">
        <v>3</v>
      </c>
      <c r="J1450" s="2"/>
      <c r="K1450" s="2">
        <v>50</v>
      </c>
      <c r="L1450" s="11">
        <v>42697</v>
      </c>
      <c r="M1450" s="2">
        <v>2016</v>
      </c>
      <c r="N1450" s="2" t="s">
        <v>517</v>
      </c>
      <c r="O1450" s="2" t="s">
        <v>136</v>
      </c>
      <c r="P1450" s="11">
        <v>43161</v>
      </c>
      <c r="Q1450" s="9" t="s">
        <v>1459</v>
      </c>
      <c r="R1450" s="2" t="s">
        <v>1459</v>
      </c>
      <c r="S1450" s="22" t="s">
        <v>516</v>
      </c>
      <c r="T1450" s="4" t="s">
        <v>516</v>
      </c>
      <c r="U1450" s="4" t="s">
        <v>516</v>
      </c>
      <c r="V1450" s="4" t="s">
        <v>516</v>
      </c>
      <c r="W1450" s="2">
        <v>10</v>
      </c>
      <c r="X1450" s="4" t="s">
        <v>107</v>
      </c>
      <c r="Y1450" s="6" t="str">
        <f>VLOOKUP(X1450,Spp!A:B,2,FALSE)</f>
        <v>Thalassoma lucasanum</v>
      </c>
      <c r="Z1450" s="7">
        <f t="shared" si="154"/>
        <v>57</v>
      </c>
      <c r="AA1450" s="2">
        <v>24</v>
      </c>
      <c r="AB1450" s="2">
        <v>33</v>
      </c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>
        <f>VLOOKUP(Y1450,Spp!B:C,2,FALSE)</f>
        <v>1.261E-2</v>
      </c>
      <c r="AV1450" s="2">
        <f>VLOOKUP(Y1450,Spp!B:D,3,FALSE)</f>
        <v>2.8782999999999999</v>
      </c>
      <c r="AW1450" s="2">
        <f t="shared" si="155"/>
        <v>141.60798532963165</v>
      </c>
      <c r="AX1450" s="2">
        <f t="shared" si="156"/>
        <v>2.8321597065926327</v>
      </c>
      <c r="AY1450" s="2">
        <f t="shared" si="157"/>
        <v>28.321597065926326</v>
      </c>
      <c r="AZ1450" s="2">
        <f t="shared" si="158"/>
        <v>2.8321597065926327E-2</v>
      </c>
      <c r="BA1450" s="2">
        <f t="shared" si="159"/>
        <v>5.7</v>
      </c>
      <c r="BB1450" s="2">
        <f t="shared" si="160"/>
        <v>1.1399999999999999</v>
      </c>
      <c r="BC1450" s="2">
        <f>VLOOKUP(Y1450,Spp!B:H,7,FALSE)</f>
        <v>3.5</v>
      </c>
      <c r="BD1450" s="5" t="str">
        <f>VLOOKUP(Y1450,GFQuimbayo!B:C,2,FALSE)</f>
        <v>IN</v>
      </c>
      <c r="BE1450" s="5" t="str">
        <f>VLOOKUP(BD1450,GFQuimbayo!E:F,2,FALSE)</f>
        <v>Invertebrivores</v>
      </c>
      <c r="BF1450" s="2" t="str">
        <f>VLOOKUP(Y1450,Spp!B:L,11,FALSE)</f>
        <v>LC</v>
      </c>
    </row>
    <row r="1451" spans="1:58" s="1" customFormat="1">
      <c r="A1451" s="2" t="s">
        <v>242</v>
      </c>
      <c r="B1451" s="2" t="s">
        <v>41</v>
      </c>
      <c r="C1451" s="2" t="s">
        <v>291</v>
      </c>
      <c r="D1451" s="2" t="s">
        <v>1445</v>
      </c>
      <c r="E1451" s="2" t="s">
        <v>1491</v>
      </c>
      <c r="F1451" s="2" t="s">
        <v>44</v>
      </c>
      <c r="G1451" s="22" t="s">
        <v>1482</v>
      </c>
      <c r="H1451" s="22">
        <v>3</v>
      </c>
      <c r="I1451" s="2">
        <v>3</v>
      </c>
      <c r="J1451" s="2"/>
      <c r="K1451" s="2">
        <v>50</v>
      </c>
      <c r="L1451" s="11">
        <v>42697</v>
      </c>
      <c r="M1451" s="2">
        <v>2016</v>
      </c>
      <c r="N1451" s="2" t="s">
        <v>517</v>
      </c>
      <c r="O1451" s="2" t="s">
        <v>136</v>
      </c>
      <c r="P1451" s="11">
        <v>43161</v>
      </c>
      <c r="Q1451" s="9" t="s">
        <v>1459</v>
      </c>
      <c r="R1451" s="2" t="s">
        <v>1459</v>
      </c>
      <c r="S1451" s="22" t="s">
        <v>516</v>
      </c>
      <c r="T1451" s="4" t="s">
        <v>516</v>
      </c>
      <c r="U1451" s="4" t="s">
        <v>516</v>
      </c>
      <c r="V1451" s="4" t="s">
        <v>516</v>
      </c>
      <c r="W1451" s="2">
        <v>10</v>
      </c>
      <c r="X1451" s="4" t="s">
        <v>57</v>
      </c>
      <c r="Y1451" s="6" t="str">
        <f>VLOOKUP(X1451,Spp!A:B,2,FALSE)</f>
        <v>Serranus psittacinus</v>
      </c>
      <c r="Z1451" s="7">
        <f t="shared" si="154"/>
        <v>2</v>
      </c>
      <c r="AA1451" s="2"/>
      <c r="AB1451" s="2">
        <v>2</v>
      </c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>
        <f>VLOOKUP(Y1451,Spp!B:C,2,FALSE)</f>
        <v>1.9300000000000001E-2</v>
      </c>
      <c r="AV1451" s="2">
        <f>VLOOKUP(Y1451,Spp!B:D,3,FALSE)</f>
        <v>2.8511000000000002</v>
      </c>
      <c r="AW1451" s="2">
        <f t="shared" si="155"/>
        <v>12.063531782217289</v>
      </c>
      <c r="AX1451" s="2">
        <f t="shared" si="156"/>
        <v>0.24127063564434578</v>
      </c>
      <c r="AY1451" s="2">
        <f t="shared" si="157"/>
        <v>2.4127063564434579</v>
      </c>
      <c r="AZ1451" s="2">
        <f t="shared" si="158"/>
        <v>2.4127063564434578E-3</v>
      </c>
      <c r="BA1451" s="2">
        <f t="shared" si="159"/>
        <v>0.2</v>
      </c>
      <c r="BB1451" s="2">
        <f t="shared" si="160"/>
        <v>0.04</v>
      </c>
      <c r="BC1451" s="2">
        <f>VLOOKUP(Y1451,Spp!B:H,7,FALSE)</f>
        <v>3.6</v>
      </c>
      <c r="BD1451" s="5" t="str">
        <f>VLOOKUP(Y1451,GFQuimbayo!B:C,2,FALSE)</f>
        <v>PS</v>
      </c>
      <c r="BE1451" s="5" t="str">
        <f>VLOOKUP(BD1451,GFQuimbayo!E:F,2,FALSE)</f>
        <v>Piscivores</v>
      </c>
      <c r="BF1451" s="2" t="str">
        <f>VLOOKUP(Y1451,Spp!B:L,11,FALSE)</f>
        <v>LC</v>
      </c>
    </row>
    <row r="1452" spans="1:58" s="1" customFormat="1">
      <c r="A1452" s="2" t="s">
        <v>242</v>
      </c>
      <c r="B1452" s="2" t="s">
        <v>41</v>
      </c>
      <c r="C1452" s="2" t="s">
        <v>291</v>
      </c>
      <c r="D1452" s="2" t="s">
        <v>1445</v>
      </c>
      <c r="E1452" s="2" t="s">
        <v>1491</v>
      </c>
      <c r="F1452" s="2" t="s">
        <v>44</v>
      </c>
      <c r="G1452" s="22" t="s">
        <v>1482</v>
      </c>
      <c r="H1452" s="22">
        <v>3</v>
      </c>
      <c r="I1452" s="2">
        <v>3</v>
      </c>
      <c r="J1452" s="2"/>
      <c r="K1452" s="2">
        <v>50</v>
      </c>
      <c r="L1452" s="11">
        <v>42697</v>
      </c>
      <c r="M1452" s="2">
        <v>2016</v>
      </c>
      <c r="N1452" s="2" t="s">
        <v>517</v>
      </c>
      <c r="O1452" s="2" t="s">
        <v>136</v>
      </c>
      <c r="P1452" s="11">
        <v>43161</v>
      </c>
      <c r="Q1452" s="9" t="s">
        <v>1459</v>
      </c>
      <c r="R1452" s="2" t="s">
        <v>1459</v>
      </c>
      <c r="S1452" s="22" t="s">
        <v>516</v>
      </c>
      <c r="T1452" s="4" t="s">
        <v>516</v>
      </c>
      <c r="U1452" s="4" t="s">
        <v>516</v>
      </c>
      <c r="V1452" s="4" t="s">
        <v>516</v>
      </c>
      <c r="W1452" s="2">
        <v>10</v>
      </c>
      <c r="X1452" s="4" t="s">
        <v>72</v>
      </c>
      <c r="Y1452" s="6" t="str">
        <f>VLOOKUP(X1452,Spp!A:B,2,FALSE)</f>
        <v>Scarus ghobban</v>
      </c>
      <c r="Z1452" s="7">
        <f t="shared" si="154"/>
        <v>15</v>
      </c>
      <c r="AA1452" s="2"/>
      <c r="AB1452" s="2">
        <v>15</v>
      </c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>
        <f>VLOOKUP(Y1452,Spp!B:C,2,FALSE)</f>
        <v>2.3300000000000001E-2</v>
      </c>
      <c r="AV1452" s="2">
        <f>VLOOKUP(Y1452,Spp!B:D,3,FALSE)</f>
        <v>2.919</v>
      </c>
      <c r="AW1452" s="2">
        <f t="shared" si="155"/>
        <v>125.24229231329466</v>
      </c>
      <c r="AX1452" s="2">
        <f t="shared" si="156"/>
        <v>2.5048458462658929</v>
      </c>
      <c r="AY1452" s="2">
        <f t="shared" si="157"/>
        <v>25.048458462658928</v>
      </c>
      <c r="AZ1452" s="2">
        <f t="shared" si="158"/>
        <v>2.5048458462658928E-2</v>
      </c>
      <c r="BA1452" s="2">
        <f t="shared" si="159"/>
        <v>1.5</v>
      </c>
      <c r="BB1452" s="2">
        <f t="shared" si="160"/>
        <v>0.3</v>
      </c>
      <c r="BC1452" s="2">
        <f>VLOOKUP(Y1452,Spp!B:H,7,FALSE)</f>
        <v>2</v>
      </c>
      <c r="BD1452" s="5" t="str">
        <f>VLOOKUP(Y1452,GFQuimbayo!B:C,2,FALSE)</f>
        <v>HM</v>
      </c>
      <c r="BE1452" s="5" t="str">
        <f>VLOOKUP(BD1452,GFQuimbayo!E:F,2,FALSE)</f>
        <v>Macroalgae feeders</v>
      </c>
      <c r="BF1452" s="2" t="str">
        <f>VLOOKUP(Y1452,Spp!B:L,11,FALSE)</f>
        <v>LC</v>
      </c>
    </row>
    <row r="1453" spans="1:58" s="1" customFormat="1">
      <c r="A1453" s="2" t="s">
        <v>242</v>
      </c>
      <c r="B1453" s="2" t="s">
        <v>41</v>
      </c>
      <c r="C1453" s="2" t="s">
        <v>291</v>
      </c>
      <c r="D1453" s="2" t="s">
        <v>1445</v>
      </c>
      <c r="E1453" s="2" t="s">
        <v>1491</v>
      </c>
      <c r="F1453" s="2" t="s">
        <v>44</v>
      </c>
      <c r="G1453" s="22" t="s">
        <v>1482</v>
      </c>
      <c r="H1453" s="22">
        <v>3</v>
      </c>
      <c r="I1453" s="2">
        <v>3</v>
      </c>
      <c r="J1453" s="2"/>
      <c r="K1453" s="2">
        <v>50</v>
      </c>
      <c r="L1453" s="11">
        <v>42697</v>
      </c>
      <c r="M1453" s="2">
        <v>2016</v>
      </c>
      <c r="N1453" s="2" t="s">
        <v>517</v>
      </c>
      <c r="O1453" s="2" t="s">
        <v>136</v>
      </c>
      <c r="P1453" s="11">
        <v>43161</v>
      </c>
      <c r="Q1453" s="9" t="s">
        <v>1459</v>
      </c>
      <c r="R1453" s="2" t="s">
        <v>1459</v>
      </c>
      <c r="S1453" s="22" t="s">
        <v>516</v>
      </c>
      <c r="T1453" s="4" t="s">
        <v>516</v>
      </c>
      <c r="U1453" s="4" t="s">
        <v>516</v>
      </c>
      <c r="V1453" s="4" t="s">
        <v>516</v>
      </c>
      <c r="W1453" s="2">
        <v>10</v>
      </c>
      <c r="X1453" s="4" t="s">
        <v>256</v>
      </c>
      <c r="Y1453" s="6" t="str">
        <f>VLOOKUP(X1453,Spp!A:B,2,FALSE)</f>
        <v>Fistularia commersonii</v>
      </c>
      <c r="Z1453" s="7">
        <f t="shared" si="154"/>
        <v>1</v>
      </c>
      <c r="AA1453" s="2"/>
      <c r="AB1453" s="2"/>
      <c r="AC1453" s="2">
        <v>1</v>
      </c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>
        <f>VLOOKUP(Y1453,Spp!B:C,2,FALSE)</f>
        <v>5.9999999999999995E-4</v>
      </c>
      <c r="AV1453" s="2">
        <f>VLOOKUP(Y1453,Spp!B:D,3,FALSE)</f>
        <v>3</v>
      </c>
      <c r="AW1453" s="2">
        <f t="shared" si="155"/>
        <v>1.171875</v>
      </c>
      <c r="AX1453" s="2">
        <f t="shared" si="156"/>
        <v>2.34375E-2</v>
      </c>
      <c r="AY1453" s="2">
        <f t="shared" si="157"/>
        <v>0.234375</v>
      </c>
      <c r="AZ1453" s="2">
        <f t="shared" si="158"/>
        <v>2.3437499999999999E-4</v>
      </c>
      <c r="BA1453" s="2">
        <f t="shared" si="159"/>
        <v>0.1</v>
      </c>
      <c r="BB1453" s="2">
        <f t="shared" si="160"/>
        <v>0.02</v>
      </c>
      <c r="BC1453" s="2">
        <f>VLOOKUP(Y1453,Spp!B:H,7,FALSE)</f>
        <v>4.3</v>
      </c>
      <c r="BD1453" s="5" t="str">
        <f>VLOOKUP(Y1453,GFQuimbayo!B:C,2,FALSE)</f>
        <v>PS</v>
      </c>
      <c r="BE1453" s="5" t="str">
        <f>VLOOKUP(BD1453,GFQuimbayo!E:F,2,FALSE)</f>
        <v>Piscivores</v>
      </c>
      <c r="BF1453" s="2" t="str">
        <f>VLOOKUP(Y1453,Spp!B:L,11,FALSE)</f>
        <v>NE</v>
      </c>
    </row>
    <row r="1454" spans="1:58" s="1" customFormat="1">
      <c r="A1454" s="2" t="s">
        <v>242</v>
      </c>
      <c r="B1454" s="2" t="s">
        <v>41</v>
      </c>
      <c r="C1454" s="2" t="s">
        <v>113</v>
      </c>
      <c r="D1454" s="2" t="s">
        <v>113</v>
      </c>
      <c r="E1454" s="2" t="s">
        <v>1497</v>
      </c>
      <c r="F1454" s="2" t="s">
        <v>44</v>
      </c>
      <c r="G1454" s="22" t="s">
        <v>1482</v>
      </c>
      <c r="H1454" s="22">
        <v>1</v>
      </c>
      <c r="I1454" s="2">
        <v>1</v>
      </c>
      <c r="J1454" s="2"/>
      <c r="K1454" s="2">
        <v>50</v>
      </c>
      <c r="L1454" s="11">
        <v>42697</v>
      </c>
      <c r="M1454" s="2">
        <v>2016</v>
      </c>
      <c r="N1454" s="2" t="s">
        <v>517</v>
      </c>
      <c r="O1454" s="2" t="s">
        <v>136</v>
      </c>
      <c r="P1454" s="11">
        <v>43161</v>
      </c>
      <c r="Q1454" s="9" t="s">
        <v>1459</v>
      </c>
      <c r="R1454" s="2" t="s">
        <v>1459</v>
      </c>
      <c r="S1454" s="22" t="s">
        <v>516</v>
      </c>
      <c r="T1454" s="4" t="s">
        <v>516</v>
      </c>
      <c r="U1454" s="4" t="s">
        <v>516</v>
      </c>
      <c r="V1454" s="4" t="s">
        <v>516</v>
      </c>
      <c r="W1454" s="2">
        <v>10</v>
      </c>
      <c r="X1454" s="4" t="s">
        <v>57</v>
      </c>
      <c r="Y1454" s="6" t="str">
        <f>VLOOKUP(X1454,Spp!A:B,2,FALSE)</f>
        <v>Serranus psittacinus</v>
      </c>
      <c r="Z1454" s="7">
        <f t="shared" si="154"/>
        <v>12</v>
      </c>
      <c r="AA1454" s="2"/>
      <c r="AB1454" s="2"/>
      <c r="AC1454" s="2">
        <v>2</v>
      </c>
      <c r="AD1454" s="2">
        <v>10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>
        <f>VLOOKUP(Y1454,Spp!B:C,2,FALSE)</f>
        <v>1.9300000000000001E-2</v>
      </c>
      <c r="AV1454" s="2">
        <f>VLOOKUP(Y1454,Spp!B:D,3,FALSE)</f>
        <v>2.8511000000000002</v>
      </c>
      <c r="AW1454" s="2">
        <f t="shared" si="155"/>
        <v>727.19345293772687</v>
      </c>
      <c r="AX1454" s="2">
        <f t="shared" si="156"/>
        <v>14.543869058754538</v>
      </c>
      <c r="AY1454" s="2">
        <f t="shared" si="157"/>
        <v>145.43869058754538</v>
      </c>
      <c r="AZ1454" s="2">
        <f t="shared" si="158"/>
        <v>0.14543869058754538</v>
      </c>
      <c r="BA1454" s="2">
        <f t="shared" si="159"/>
        <v>1.2</v>
      </c>
      <c r="BB1454" s="2">
        <f t="shared" si="160"/>
        <v>0.24</v>
      </c>
      <c r="BC1454" s="2">
        <f>VLOOKUP(Y1454,Spp!B:H,7,FALSE)</f>
        <v>3.6</v>
      </c>
      <c r="BD1454" s="5" t="str">
        <f>VLOOKUP(Y1454,GFQuimbayo!B:C,2,FALSE)</f>
        <v>PS</v>
      </c>
      <c r="BE1454" s="5" t="str">
        <f>VLOOKUP(BD1454,GFQuimbayo!E:F,2,FALSE)</f>
        <v>Piscivores</v>
      </c>
      <c r="BF1454" s="2" t="str">
        <f>VLOOKUP(Y1454,Spp!B:L,11,FALSE)</f>
        <v>LC</v>
      </c>
    </row>
    <row r="1455" spans="1:58" s="1" customFormat="1">
      <c r="A1455" s="2" t="s">
        <v>242</v>
      </c>
      <c r="B1455" s="2" t="s">
        <v>41</v>
      </c>
      <c r="C1455" s="2" t="s">
        <v>113</v>
      </c>
      <c r="D1455" s="2" t="s">
        <v>113</v>
      </c>
      <c r="E1455" s="2" t="s">
        <v>1497</v>
      </c>
      <c r="F1455" s="2" t="s">
        <v>44</v>
      </c>
      <c r="G1455" s="22" t="s">
        <v>1482</v>
      </c>
      <c r="H1455" s="22">
        <v>1</v>
      </c>
      <c r="I1455" s="2">
        <v>1</v>
      </c>
      <c r="J1455" s="2"/>
      <c r="K1455" s="2">
        <v>50</v>
      </c>
      <c r="L1455" s="11">
        <v>42697</v>
      </c>
      <c r="M1455" s="2">
        <v>2016</v>
      </c>
      <c r="N1455" s="2" t="s">
        <v>517</v>
      </c>
      <c r="O1455" s="2" t="s">
        <v>136</v>
      </c>
      <c r="P1455" s="11">
        <v>43161</v>
      </c>
      <c r="Q1455" s="9" t="s">
        <v>1459</v>
      </c>
      <c r="R1455" s="2" t="s">
        <v>1459</v>
      </c>
      <c r="S1455" s="22" t="s">
        <v>516</v>
      </c>
      <c r="T1455" s="4" t="s">
        <v>516</v>
      </c>
      <c r="U1455" s="4" t="s">
        <v>516</v>
      </c>
      <c r="V1455" s="4" t="s">
        <v>516</v>
      </c>
      <c r="W1455" s="2">
        <v>10</v>
      </c>
      <c r="X1455" s="4" t="s">
        <v>281</v>
      </c>
      <c r="Y1455" s="6" t="str">
        <f>VLOOKUP(X1455,Spp!A:B,2,FALSE)</f>
        <v>Prionurus laticlavius</v>
      </c>
      <c r="Z1455" s="7">
        <f t="shared" si="154"/>
        <v>56</v>
      </c>
      <c r="AA1455" s="2"/>
      <c r="AB1455" s="2"/>
      <c r="AC1455" s="2"/>
      <c r="AD1455" s="2">
        <v>56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>
        <f>VLOOKUP(Y1455,Spp!B:C,2,FALSE)</f>
        <v>0.19800000000000001</v>
      </c>
      <c r="AV1455" s="2">
        <f>VLOOKUP(Y1455,Spp!B:D,3,FALSE)</f>
        <v>2.504</v>
      </c>
      <c r="AW1455" s="2">
        <f t="shared" si="155"/>
        <v>14368.799712849373</v>
      </c>
      <c r="AX1455" s="2">
        <f t="shared" si="156"/>
        <v>287.3759942569875</v>
      </c>
      <c r="AY1455" s="2">
        <f t="shared" si="157"/>
        <v>2873.759942569875</v>
      </c>
      <c r="AZ1455" s="2">
        <f t="shared" si="158"/>
        <v>2.8737599425698748</v>
      </c>
      <c r="BA1455" s="2">
        <f t="shared" si="159"/>
        <v>5.6</v>
      </c>
      <c r="BB1455" s="2">
        <f t="shared" si="160"/>
        <v>1.1200000000000001</v>
      </c>
      <c r="BC1455" s="2">
        <f>VLOOKUP(Y1455,Spp!B:H,7,FALSE)</f>
        <v>2.7</v>
      </c>
      <c r="BD1455" s="5" t="str">
        <f>VLOOKUP(Y1455,GFQuimbayo!B:C,2,FALSE)</f>
        <v>HM</v>
      </c>
      <c r="BE1455" s="5" t="str">
        <f>VLOOKUP(BD1455,GFQuimbayo!E:F,2,FALSE)</f>
        <v>Macroalgae feeders</v>
      </c>
      <c r="BF1455" s="2" t="str">
        <f>VLOOKUP(Y1455,Spp!B:L,11,FALSE)</f>
        <v>LC</v>
      </c>
    </row>
    <row r="1456" spans="1:58" s="1" customFormat="1">
      <c r="A1456" s="2" t="s">
        <v>242</v>
      </c>
      <c r="B1456" s="2" t="s">
        <v>41</v>
      </c>
      <c r="C1456" s="2" t="s">
        <v>113</v>
      </c>
      <c r="D1456" s="2" t="s">
        <v>113</v>
      </c>
      <c r="E1456" s="2" t="s">
        <v>1497</v>
      </c>
      <c r="F1456" s="2" t="s">
        <v>44</v>
      </c>
      <c r="G1456" s="22" t="s">
        <v>1482</v>
      </c>
      <c r="H1456" s="22">
        <v>1</v>
      </c>
      <c r="I1456" s="2">
        <v>1</v>
      </c>
      <c r="J1456" s="2"/>
      <c r="K1456" s="2">
        <v>50</v>
      </c>
      <c r="L1456" s="11">
        <v>42697</v>
      </c>
      <c r="M1456" s="2">
        <v>2016</v>
      </c>
      <c r="N1456" s="2" t="s">
        <v>517</v>
      </c>
      <c r="O1456" s="2" t="s">
        <v>136</v>
      </c>
      <c r="P1456" s="11">
        <v>43161</v>
      </c>
      <c r="Q1456" s="9" t="s">
        <v>1459</v>
      </c>
      <c r="R1456" s="2" t="s">
        <v>1459</v>
      </c>
      <c r="S1456" s="22" t="s">
        <v>516</v>
      </c>
      <c r="T1456" s="4" t="s">
        <v>516</v>
      </c>
      <c r="U1456" s="4" t="s">
        <v>516</v>
      </c>
      <c r="V1456" s="4" t="s">
        <v>516</v>
      </c>
      <c r="W1456" s="2">
        <v>10</v>
      </c>
      <c r="X1456" s="4" t="s">
        <v>87</v>
      </c>
      <c r="Y1456" s="6" t="str">
        <f>VLOOKUP(X1456,Spp!A:B,2,FALSE)</f>
        <v>Stegastes acapulcoensis</v>
      </c>
      <c r="Z1456" s="7">
        <f t="shared" si="154"/>
        <v>13</v>
      </c>
      <c r="AA1456" s="2"/>
      <c r="AB1456" s="2"/>
      <c r="AC1456" s="2">
        <v>13</v>
      </c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>
        <f>VLOOKUP(Y1456,Spp!B:C,2,FALSE)</f>
        <v>3.49E-2</v>
      </c>
      <c r="AV1456" s="2">
        <f>VLOOKUP(Y1456,Spp!B:D,3,FALSE)</f>
        <v>2.9108999999999998</v>
      </c>
      <c r="AW1456" s="2">
        <f t="shared" si="155"/>
        <v>707.56140580238912</v>
      </c>
      <c r="AX1456" s="2">
        <f t="shared" si="156"/>
        <v>14.151228116047783</v>
      </c>
      <c r="AY1456" s="2">
        <f t="shared" si="157"/>
        <v>141.51228116047781</v>
      </c>
      <c r="AZ1456" s="2">
        <f t="shared" si="158"/>
        <v>0.14151228116047782</v>
      </c>
      <c r="BA1456" s="2">
        <f t="shared" si="159"/>
        <v>1.3</v>
      </c>
      <c r="BB1456" s="2">
        <f t="shared" si="160"/>
        <v>0.26</v>
      </c>
      <c r="BC1456" s="2">
        <f>VLOOKUP(Y1456,Spp!B:H,7,FALSE)</f>
        <v>2</v>
      </c>
      <c r="BD1456" s="5" t="str">
        <f>VLOOKUP(Y1456,GFQuimbayo!B:C,2,FALSE)</f>
        <v>HD</v>
      </c>
      <c r="BE1456" s="5" t="str">
        <f>VLOOKUP(BD1456,GFQuimbayo!E:F,2,FALSE)</f>
        <v>Detritivores</v>
      </c>
      <c r="BF1456" s="2" t="str">
        <f>VLOOKUP(Y1456,Spp!B:L,11,FALSE)</f>
        <v>LC</v>
      </c>
    </row>
    <row r="1457" spans="1:58" s="1" customFormat="1">
      <c r="A1457" s="2" t="s">
        <v>242</v>
      </c>
      <c r="B1457" s="2" t="s">
        <v>41</v>
      </c>
      <c r="C1457" s="2" t="s">
        <v>113</v>
      </c>
      <c r="D1457" s="2" t="s">
        <v>113</v>
      </c>
      <c r="E1457" s="2" t="s">
        <v>1497</v>
      </c>
      <c r="F1457" s="2" t="s">
        <v>44</v>
      </c>
      <c r="G1457" s="22" t="s">
        <v>1482</v>
      </c>
      <c r="H1457" s="22">
        <v>1</v>
      </c>
      <c r="I1457" s="2">
        <v>1</v>
      </c>
      <c r="J1457" s="2"/>
      <c r="K1457" s="2">
        <v>50</v>
      </c>
      <c r="L1457" s="11">
        <v>42697</v>
      </c>
      <c r="M1457" s="2">
        <v>2016</v>
      </c>
      <c r="N1457" s="2" t="s">
        <v>517</v>
      </c>
      <c r="O1457" s="2" t="s">
        <v>136</v>
      </c>
      <c r="P1457" s="11">
        <v>43161</v>
      </c>
      <c r="Q1457" s="9" t="s">
        <v>1459</v>
      </c>
      <c r="R1457" s="2" t="s">
        <v>1459</v>
      </c>
      <c r="S1457" s="22" t="s">
        <v>516</v>
      </c>
      <c r="T1457" s="4" t="s">
        <v>516</v>
      </c>
      <c r="U1457" s="4" t="s">
        <v>516</v>
      </c>
      <c r="V1457" s="4" t="s">
        <v>516</v>
      </c>
      <c r="W1457" s="2">
        <v>10</v>
      </c>
      <c r="X1457" s="4" t="s">
        <v>325</v>
      </c>
      <c r="Y1457" s="6" t="str">
        <f>VLOOKUP(X1457,Spp!A:B,2,FALSE)</f>
        <v>Acanthurus nigricans</v>
      </c>
      <c r="Z1457" s="7">
        <f t="shared" si="154"/>
        <v>6</v>
      </c>
      <c r="AA1457" s="2"/>
      <c r="AB1457" s="2"/>
      <c r="AC1457" s="2">
        <v>6</v>
      </c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>
        <f>VLOOKUP(Y1457,Spp!B:C,2,FALSE)</f>
        <v>6.7000000000000004E-2</v>
      </c>
      <c r="AV1457" s="2">
        <f>VLOOKUP(Y1457,Spp!B:D,3,FALSE)</f>
        <v>2.669</v>
      </c>
      <c r="AW1457" s="2">
        <f t="shared" si="155"/>
        <v>340.31326508064785</v>
      </c>
      <c r="AX1457" s="2">
        <f t="shared" si="156"/>
        <v>6.8062653016129566</v>
      </c>
      <c r="AY1457" s="2">
        <f t="shared" si="157"/>
        <v>68.062653016129559</v>
      </c>
      <c r="AZ1457" s="2">
        <f t="shared" si="158"/>
        <v>6.8062653016129557E-2</v>
      </c>
      <c r="BA1457" s="2">
        <f t="shared" si="159"/>
        <v>0.6</v>
      </c>
      <c r="BB1457" s="2">
        <f t="shared" si="160"/>
        <v>0.12</v>
      </c>
      <c r="BC1457" s="2">
        <f>VLOOKUP(Y1457,Spp!B:H,7,FALSE)</f>
        <v>2</v>
      </c>
      <c r="BD1457" s="5" t="str">
        <f>VLOOKUP(Y1457,GFQuimbayo!B:C,2,FALSE)</f>
        <v>HM</v>
      </c>
      <c r="BE1457" s="5" t="str">
        <f>VLOOKUP(BD1457,GFQuimbayo!E:F,2,FALSE)</f>
        <v>Macroalgae feeders</v>
      </c>
      <c r="BF1457" s="2" t="str">
        <f>VLOOKUP(Y1457,Spp!B:L,11,FALSE)</f>
        <v>LC</v>
      </c>
    </row>
    <row r="1458" spans="1:58" s="1" customFormat="1">
      <c r="A1458" s="2" t="s">
        <v>242</v>
      </c>
      <c r="B1458" s="2" t="s">
        <v>41</v>
      </c>
      <c r="C1458" s="2" t="s">
        <v>113</v>
      </c>
      <c r="D1458" s="2" t="s">
        <v>113</v>
      </c>
      <c r="E1458" s="2" t="s">
        <v>1497</v>
      </c>
      <c r="F1458" s="2" t="s">
        <v>44</v>
      </c>
      <c r="G1458" s="22" t="s">
        <v>1482</v>
      </c>
      <c r="H1458" s="22">
        <v>1</v>
      </c>
      <c r="I1458" s="2">
        <v>1</v>
      </c>
      <c r="J1458" s="2"/>
      <c r="K1458" s="2">
        <v>50</v>
      </c>
      <c r="L1458" s="11">
        <v>42697</v>
      </c>
      <c r="M1458" s="2">
        <v>2016</v>
      </c>
      <c r="N1458" s="2" t="s">
        <v>517</v>
      </c>
      <c r="O1458" s="2" t="s">
        <v>136</v>
      </c>
      <c r="P1458" s="11">
        <v>43161</v>
      </c>
      <c r="Q1458" s="9" t="s">
        <v>1459</v>
      </c>
      <c r="R1458" s="2" t="s">
        <v>1459</v>
      </c>
      <c r="S1458" s="22" t="s">
        <v>516</v>
      </c>
      <c r="T1458" s="4" t="s">
        <v>516</v>
      </c>
      <c r="U1458" s="4" t="s">
        <v>516</v>
      </c>
      <c r="V1458" s="4" t="s">
        <v>516</v>
      </c>
      <c r="W1458" s="2">
        <v>10</v>
      </c>
      <c r="X1458" s="4" t="s">
        <v>99</v>
      </c>
      <c r="Y1458" s="6" t="str">
        <f>VLOOKUP(X1458,Spp!A:B,2,FALSE)</f>
        <v>Abudefduf troschelii</v>
      </c>
      <c r="Z1458" s="7">
        <f t="shared" si="154"/>
        <v>60</v>
      </c>
      <c r="AA1458" s="2"/>
      <c r="AB1458" s="2"/>
      <c r="AC1458" s="2">
        <v>60</v>
      </c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>
        <f>VLOOKUP(Y1458,Spp!B:C,2,FALSE)</f>
        <v>1.6E-2</v>
      </c>
      <c r="AV1458" s="2">
        <f>VLOOKUP(Y1458,Spp!B:D,3,FALSE)</f>
        <v>3.0516000000000001</v>
      </c>
      <c r="AW1458" s="2">
        <f t="shared" si="155"/>
        <v>2136.0028544897918</v>
      </c>
      <c r="AX1458" s="2">
        <f t="shared" si="156"/>
        <v>42.720057089795837</v>
      </c>
      <c r="AY1458" s="2">
        <f t="shared" si="157"/>
        <v>427.20057089795836</v>
      </c>
      <c r="AZ1458" s="2">
        <f t="shared" si="158"/>
        <v>0.42720057089795838</v>
      </c>
      <c r="BA1458" s="2">
        <f t="shared" si="159"/>
        <v>6</v>
      </c>
      <c r="BB1458" s="2">
        <f t="shared" si="160"/>
        <v>1.2</v>
      </c>
      <c r="BC1458" s="2">
        <f>VLOOKUP(Y1458,Spp!B:H,7,FALSE)</f>
        <v>3</v>
      </c>
      <c r="BD1458" s="5" t="str">
        <f>VLOOKUP(Y1458,GFQuimbayo!B:C,2,FALSE)</f>
        <v>PK</v>
      </c>
      <c r="BE1458" s="5" t="str">
        <f>VLOOKUP(BD1458,GFQuimbayo!E:F,2,FALSE)</f>
        <v>Planktivores</v>
      </c>
      <c r="BF1458" s="2" t="str">
        <f>VLOOKUP(Y1458,Spp!B:L,11,FALSE)</f>
        <v>LC</v>
      </c>
    </row>
    <row r="1459" spans="1:58" s="1" customFormat="1">
      <c r="A1459" s="2" t="s">
        <v>242</v>
      </c>
      <c r="B1459" s="2" t="s">
        <v>41</v>
      </c>
      <c r="C1459" s="2" t="s">
        <v>113</v>
      </c>
      <c r="D1459" s="2" t="s">
        <v>113</v>
      </c>
      <c r="E1459" s="2" t="s">
        <v>1497</v>
      </c>
      <c r="F1459" s="2" t="s">
        <v>44</v>
      </c>
      <c r="G1459" s="22" t="s">
        <v>1482</v>
      </c>
      <c r="H1459" s="22">
        <v>1</v>
      </c>
      <c r="I1459" s="2">
        <v>1</v>
      </c>
      <c r="J1459" s="2"/>
      <c r="K1459" s="2">
        <v>50</v>
      </c>
      <c r="L1459" s="11">
        <v>42697</v>
      </c>
      <c r="M1459" s="2">
        <v>2016</v>
      </c>
      <c r="N1459" s="2" t="s">
        <v>517</v>
      </c>
      <c r="O1459" s="2" t="s">
        <v>136</v>
      </c>
      <c r="P1459" s="11">
        <v>43161</v>
      </c>
      <c r="Q1459" s="9" t="s">
        <v>1459</v>
      </c>
      <c r="R1459" s="2" t="s">
        <v>1459</v>
      </c>
      <c r="S1459" s="22" t="s">
        <v>516</v>
      </c>
      <c r="T1459" s="4" t="s">
        <v>516</v>
      </c>
      <c r="U1459" s="4" t="s">
        <v>516</v>
      </c>
      <c r="V1459" s="4" t="s">
        <v>516</v>
      </c>
      <c r="W1459" s="2">
        <v>10</v>
      </c>
      <c r="X1459" s="4" t="s">
        <v>97</v>
      </c>
      <c r="Y1459" s="6" t="str">
        <f>VLOOKUP(X1459,Spp!A:B,2,FALSE)</f>
        <v>Plagiotremus azaleus</v>
      </c>
      <c r="Z1459" s="7">
        <f t="shared" si="154"/>
        <v>1</v>
      </c>
      <c r="AA1459" s="2"/>
      <c r="AB1459" s="2"/>
      <c r="AC1459" s="2">
        <v>1</v>
      </c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>
        <f>VLOOKUP(Y1459,Spp!B:C,2,FALSE)</f>
        <v>4.5999999999999999E-3</v>
      </c>
      <c r="AV1459" s="2">
        <f>VLOOKUP(Y1459,Spp!B:D,3,FALSE)</f>
        <v>3.1387999999999998</v>
      </c>
      <c r="AW1459" s="2">
        <f t="shared" si="155"/>
        <v>12.756718745841205</v>
      </c>
      <c r="AX1459" s="2">
        <f t="shared" si="156"/>
        <v>0.25513437491682411</v>
      </c>
      <c r="AY1459" s="2">
        <f t="shared" si="157"/>
        <v>2.5513437491682414</v>
      </c>
      <c r="AZ1459" s="2">
        <f t="shared" si="158"/>
        <v>2.5513437491682415E-3</v>
      </c>
      <c r="BA1459" s="2">
        <f t="shared" si="159"/>
        <v>0.1</v>
      </c>
      <c r="BB1459" s="2">
        <f t="shared" si="160"/>
        <v>0.02</v>
      </c>
      <c r="BC1459" s="2">
        <f>VLOOKUP(Y1459,Spp!B:H,7,FALSE)</f>
        <v>4</v>
      </c>
      <c r="BD1459" s="5" t="str">
        <f>VLOOKUP(Y1459,GFQuimbayo!B:C,2,FALSE)</f>
        <v>PS</v>
      </c>
      <c r="BE1459" s="5" t="str">
        <f>VLOOKUP(BD1459,GFQuimbayo!E:F,2,FALSE)</f>
        <v>Piscivores</v>
      </c>
      <c r="BF1459" s="2" t="str">
        <f>VLOOKUP(Y1459,Spp!B:L,11,FALSE)</f>
        <v>LC</v>
      </c>
    </row>
    <row r="1460" spans="1:58" s="1" customFormat="1">
      <c r="A1460" s="2" t="s">
        <v>242</v>
      </c>
      <c r="B1460" s="2" t="s">
        <v>41</v>
      </c>
      <c r="C1460" s="2" t="s">
        <v>113</v>
      </c>
      <c r="D1460" s="2" t="s">
        <v>113</v>
      </c>
      <c r="E1460" s="2" t="s">
        <v>1497</v>
      </c>
      <c r="F1460" s="2" t="s">
        <v>44</v>
      </c>
      <c r="G1460" s="22" t="s">
        <v>1482</v>
      </c>
      <c r="H1460" s="22">
        <v>1</v>
      </c>
      <c r="I1460" s="2">
        <v>1</v>
      </c>
      <c r="J1460" s="2"/>
      <c r="K1460" s="2">
        <v>50</v>
      </c>
      <c r="L1460" s="11">
        <v>42697</v>
      </c>
      <c r="M1460" s="2">
        <v>2016</v>
      </c>
      <c r="N1460" s="2" t="s">
        <v>517</v>
      </c>
      <c r="O1460" s="2" t="s">
        <v>136</v>
      </c>
      <c r="P1460" s="11">
        <v>43161</v>
      </c>
      <c r="Q1460" s="9" t="s">
        <v>1459</v>
      </c>
      <c r="R1460" s="2" t="s">
        <v>1459</v>
      </c>
      <c r="S1460" s="22" t="s">
        <v>516</v>
      </c>
      <c r="T1460" s="4" t="s">
        <v>516</v>
      </c>
      <c r="U1460" s="4" t="s">
        <v>516</v>
      </c>
      <c r="V1460" s="4" t="s">
        <v>516</v>
      </c>
      <c r="W1460" s="2">
        <v>10</v>
      </c>
      <c r="X1460" s="4" t="s">
        <v>107</v>
      </c>
      <c r="Y1460" s="6" t="str">
        <f>VLOOKUP(X1460,Spp!A:B,2,FALSE)</f>
        <v>Thalassoma lucasanum</v>
      </c>
      <c r="Z1460" s="7">
        <f t="shared" si="154"/>
        <v>21</v>
      </c>
      <c r="AA1460" s="2"/>
      <c r="AB1460" s="2">
        <v>20</v>
      </c>
      <c r="AC1460" s="2">
        <v>1</v>
      </c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>
        <f>VLOOKUP(Y1460,Spp!B:C,2,FALSE)</f>
        <v>1.261E-2</v>
      </c>
      <c r="AV1460" s="2">
        <f>VLOOKUP(Y1460,Spp!B:D,3,FALSE)</f>
        <v>2.8782999999999999</v>
      </c>
      <c r="AW1460" s="2">
        <f t="shared" si="155"/>
        <v>101.37088740465123</v>
      </c>
      <c r="AX1460" s="2">
        <f t="shared" si="156"/>
        <v>2.0274177480930247</v>
      </c>
      <c r="AY1460" s="2">
        <f t="shared" si="157"/>
        <v>20.274177480930248</v>
      </c>
      <c r="AZ1460" s="2">
        <f t="shared" si="158"/>
        <v>2.0274177480930248E-2</v>
      </c>
      <c r="BA1460" s="2">
        <f t="shared" si="159"/>
        <v>2.1</v>
      </c>
      <c r="BB1460" s="2">
        <f t="shared" si="160"/>
        <v>0.42</v>
      </c>
      <c r="BC1460" s="2">
        <f>VLOOKUP(Y1460,Spp!B:H,7,FALSE)</f>
        <v>3.5</v>
      </c>
      <c r="BD1460" s="5" t="str">
        <f>VLOOKUP(Y1460,GFQuimbayo!B:C,2,FALSE)</f>
        <v>IN</v>
      </c>
      <c r="BE1460" s="5" t="str">
        <f>VLOOKUP(BD1460,GFQuimbayo!E:F,2,FALSE)</f>
        <v>Invertebrivores</v>
      </c>
      <c r="BF1460" s="2" t="str">
        <f>VLOOKUP(Y1460,Spp!B:L,11,FALSE)</f>
        <v>LC</v>
      </c>
    </row>
    <row r="1461" spans="1:58" s="1" customFormat="1">
      <c r="A1461" s="2" t="s">
        <v>242</v>
      </c>
      <c r="B1461" s="2" t="s">
        <v>41</v>
      </c>
      <c r="C1461" s="2" t="s">
        <v>113</v>
      </c>
      <c r="D1461" s="2" t="s">
        <v>113</v>
      </c>
      <c r="E1461" s="2" t="s">
        <v>1497</v>
      </c>
      <c r="F1461" s="2" t="s">
        <v>44</v>
      </c>
      <c r="G1461" s="22" t="s">
        <v>1482</v>
      </c>
      <c r="H1461" s="22">
        <v>1</v>
      </c>
      <c r="I1461" s="2">
        <v>1</v>
      </c>
      <c r="J1461" s="2"/>
      <c r="K1461" s="2">
        <v>50</v>
      </c>
      <c r="L1461" s="11">
        <v>42697</v>
      </c>
      <c r="M1461" s="2">
        <v>2016</v>
      </c>
      <c r="N1461" s="2" t="s">
        <v>517</v>
      </c>
      <c r="O1461" s="2" t="s">
        <v>136</v>
      </c>
      <c r="P1461" s="11">
        <v>43161</v>
      </c>
      <c r="Q1461" s="9" t="s">
        <v>1459</v>
      </c>
      <c r="R1461" s="2" t="s">
        <v>1459</v>
      </c>
      <c r="S1461" s="22" t="s">
        <v>516</v>
      </c>
      <c r="T1461" s="4" t="s">
        <v>516</v>
      </c>
      <c r="U1461" s="4" t="s">
        <v>516</v>
      </c>
      <c r="V1461" s="4" t="s">
        <v>516</v>
      </c>
      <c r="W1461" s="2">
        <v>10</v>
      </c>
      <c r="X1461" s="4" t="s">
        <v>266</v>
      </c>
      <c r="Y1461" s="6" t="str">
        <f>VLOOKUP(X1461,Spp!A:B,2,FALSE)</f>
        <v>Halichoeres dispilus</v>
      </c>
      <c r="Z1461" s="7">
        <f t="shared" si="154"/>
        <v>1</v>
      </c>
      <c r="AA1461" s="2"/>
      <c r="AB1461" s="2">
        <v>1</v>
      </c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>
        <f>VLOOKUP(Y1461,Spp!B:C,2,FALSE)</f>
        <v>1.26E-2</v>
      </c>
      <c r="AV1461" s="2">
        <f>VLOOKUP(Y1461,Spp!B:D,3,FALSE)</f>
        <v>3.0672999999999999</v>
      </c>
      <c r="AW1461" s="2">
        <f t="shared" si="155"/>
        <v>6.0875978967715536</v>
      </c>
      <c r="AX1461" s="2">
        <f t="shared" si="156"/>
        <v>0.12175195793543107</v>
      </c>
      <c r="AY1461" s="2">
        <f t="shared" si="157"/>
        <v>1.2175195793543108</v>
      </c>
      <c r="AZ1461" s="2">
        <f t="shared" si="158"/>
        <v>1.2175195793543109E-3</v>
      </c>
      <c r="BA1461" s="2">
        <f t="shared" si="159"/>
        <v>0.1</v>
      </c>
      <c r="BB1461" s="2">
        <f t="shared" si="160"/>
        <v>0.02</v>
      </c>
      <c r="BC1461" s="2">
        <f>VLOOKUP(Y1461,Spp!B:H,7,FALSE)</f>
        <v>3.9</v>
      </c>
      <c r="BD1461" s="5" t="str">
        <f>VLOOKUP(Y1461,GFQuimbayo!B:C,2,FALSE)</f>
        <v>IN</v>
      </c>
      <c r="BE1461" s="5" t="str">
        <f>VLOOKUP(BD1461,GFQuimbayo!E:F,2,FALSE)</f>
        <v>Invertebrivores</v>
      </c>
      <c r="BF1461" s="2" t="str">
        <f>VLOOKUP(Y1461,Spp!B:L,11,FALSE)</f>
        <v>LC</v>
      </c>
    </row>
    <row r="1462" spans="1:58" s="1" customFormat="1">
      <c r="A1462" s="2" t="s">
        <v>242</v>
      </c>
      <c r="B1462" s="2" t="s">
        <v>41</v>
      </c>
      <c r="C1462" s="2" t="s">
        <v>113</v>
      </c>
      <c r="D1462" s="2" t="s">
        <v>113</v>
      </c>
      <c r="E1462" s="2" t="s">
        <v>1497</v>
      </c>
      <c r="F1462" s="2" t="s">
        <v>44</v>
      </c>
      <c r="G1462" s="22" t="s">
        <v>1482</v>
      </c>
      <c r="H1462" s="22">
        <v>1</v>
      </c>
      <c r="I1462" s="2">
        <v>1</v>
      </c>
      <c r="J1462" s="2"/>
      <c r="K1462" s="2">
        <v>50</v>
      </c>
      <c r="L1462" s="11">
        <v>42697</v>
      </c>
      <c r="M1462" s="2">
        <v>2016</v>
      </c>
      <c r="N1462" s="2" t="s">
        <v>517</v>
      </c>
      <c r="O1462" s="2" t="s">
        <v>136</v>
      </c>
      <c r="P1462" s="11">
        <v>43161</v>
      </c>
      <c r="Q1462" s="9" t="s">
        <v>1459</v>
      </c>
      <c r="R1462" s="2" t="s">
        <v>1459</v>
      </c>
      <c r="S1462" s="22" t="s">
        <v>516</v>
      </c>
      <c r="T1462" s="4" t="s">
        <v>516</v>
      </c>
      <c r="U1462" s="4" t="s">
        <v>516</v>
      </c>
      <c r="V1462" s="4" t="s">
        <v>516</v>
      </c>
      <c r="W1462" s="2">
        <v>10</v>
      </c>
      <c r="X1462" s="4" t="s">
        <v>72</v>
      </c>
      <c r="Y1462" s="6" t="str">
        <f>VLOOKUP(X1462,Spp!A:B,2,FALSE)</f>
        <v>Scarus ghobban</v>
      </c>
      <c r="Z1462" s="7">
        <f t="shared" si="154"/>
        <v>18</v>
      </c>
      <c r="AA1462" s="2">
        <v>18</v>
      </c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>
        <f>VLOOKUP(Y1462,Spp!B:C,2,FALSE)</f>
        <v>2.3300000000000001E-2</v>
      </c>
      <c r="AV1462" s="2">
        <f>VLOOKUP(Y1462,Spp!B:D,3,FALSE)</f>
        <v>2.919</v>
      </c>
      <c r="AW1462" s="2">
        <f t="shared" si="155"/>
        <v>6.0843657289279651</v>
      </c>
      <c r="AX1462" s="2">
        <f t="shared" si="156"/>
        <v>0.1216873145785593</v>
      </c>
      <c r="AY1462" s="2">
        <f t="shared" si="157"/>
        <v>1.216873145785593</v>
      </c>
      <c r="AZ1462" s="2">
        <f t="shared" si="158"/>
        <v>1.2168731457855931E-3</v>
      </c>
      <c r="BA1462" s="2">
        <f t="shared" si="159"/>
        <v>1.8</v>
      </c>
      <c r="BB1462" s="2">
        <f t="shared" si="160"/>
        <v>0.36</v>
      </c>
      <c r="BC1462" s="2">
        <f>VLOOKUP(Y1462,Spp!B:H,7,FALSE)</f>
        <v>2</v>
      </c>
      <c r="BD1462" s="5" t="str">
        <f>VLOOKUP(Y1462,GFQuimbayo!B:C,2,FALSE)</f>
        <v>HM</v>
      </c>
      <c r="BE1462" s="5" t="str">
        <f>VLOOKUP(BD1462,GFQuimbayo!E:F,2,FALSE)</f>
        <v>Macroalgae feeders</v>
      </c>
      <c r="BF1462" s="2" t="str">
        <f>VLOOKUP(Y1462,Spp!B:L,11,FALSE)</f>
        <v>LC</v>
      </c>
    </row>
    <row r="1463" spans="1:58" s="1" customFormat="1">
      <c r="A1463" s="2" t="s">
        <v>242</v>
      </c>
      <c r="B1463" s="2" t="s">
        <v>41</v>
      </c>
      <c r="C1463" s="2" t="s">
        <v>113</v>
      </c>
      <c r="D1463" s="2" t="s">
        <v>113</v>
      </c>
      <c r="E1463" s="2" t="s">
        <v>1497</v>
      </c>
      <c r="F1463" s="2" t="s">
        <v>44</v>
      </c>
      <c r="G1463" s="22" t="s">
        <v>1482</v>
      </c>
      <c r="H1463" s="22">
        <v>2</v>
      </c>
      <c r="I1463" s="2">
        <v>2</v>
      </c>
      <c r="J1463" s="2"/>
      <c r="K1463" s="2">
        <v>50</v>
      </c>
      <c r="L1463" s="11">
        <v>42697</v>
      </c>
      <c r="M1463" s="2">
        <v>2016</v>
      </c>
      <c r="N1463" s="2" t="s">
        <v>517</v>
      </c>
      <c r="O1463" s="2" t="s">
        <v>136</v>
      </c>
      <c r="P1463" s="11">
        <v>43161</v>
      </c>
      <c r="Q1463" s="9" t="s">
        <v>1459</v>
      </c>
      <c r="R1463" s="2" t="s">
        <v>1459</v>
      </c>
      <c r="S1463" s="22" t="s">
        <v>516</v>
      </c>
      <c r="T1463" s="4" t="s">
        <v>516</v>
      </c>
      <c r="U1463" s="4" t="s">
        <v>516</v>
      </c>
      <c r="V1463" s="4" t="s">
        <v>516</v>
      </c>
      <c r="W1463" s="2">
        <v>10</v>
      </c>
      <c r="X1463" s="4" t="s">
        <v>87</v>
      </c>
      <c r="Y1463" s="6" t="str">
        <f>VLOOKUP(X1463,Spp!A:B,2,FALSE)</f>
        <v>Stegastes acapulcoensis</v>
      </c>
      <c r="Z1463" s="7">
        <f t="shared" si="154"/>
        <v>16</v>
      </c>
      <c r="AA1463" s="2"/>
      <c r="AB1463" s="2">
        <v>8</v>
      </c>
      <c r="AC1463" s="2">
        <v>8</v>
      </c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>
        <f>VLOOKUP(Y1463,Spp!B:C,2,FALSE)</f>
        <v>3.49E-2</v>
      </c>
      <c r="AV1463" s="2">
        <f>VLOOKUP(Y1463,Spp!B:D,3,FALSE)</f>
        <v>2.9108999999999998</v>
      </c>
      <c r="AW1463" s="2">
        <f t="shared" si="155"/>
        <v>533.85325585627925</v>
      </c>
      <c r="AX1463" s="2">
        <f t="shared" si="156"/>
        <v>10.677065117125585</v>
      </c>
      <c r="AY1463" s="2">
        <f t="shared" si="157"/>
        <v>106.77065117125585</v>
      </c>
      <c r="AZ1463" s="2">
        <f t="shared" si="158"/>
        <v>0.10677065117125585</v>
      </c>
      <c r="BA1463" s="2">
        <f t="shared" si="159"/>
        <v>1.6</v>
      </c>
      <c r="BB1463" s="2">
        <f t="shared" si="160"/>
        <v>0.32</v>
      </c>
      <c r="BC1463" s="2">
        <f>VLOOKUP(Y1463,Spp!B:H,7,FALSE)</f>
        <v>2</v>
      </c>
      <c r="BD1463" s="5" t="str">
        <f>VLOOKUP(Y1463,GFQuimbayo!B:C,2,FALSE)</f>
        <v>HD</v>
      </c>
      <c r="BE1463" s="5" t="str">
        <f>VLOOKUP(BD1463,GFQuimbayo!E:F,2,FALSE)</f>
        <v>Detritivores</v>
      </c>
      <c r="BF1463" s="2" t="str">
        <f>VLOOKUP(Y1463,Spp!B:L,11,FALSE)</f>
        <v>LC</v>
      </c>
    </row>
    <row r="1464" spans="1:58" s="1" customFormat="1">
      <c r="A1464" s="2" t="s">
        <v>242</v>
      </c>
      <c r="B1464" s="2" t="s">
        <v>41</v>
      </c>
      <c r="C1464" s="2" t="s">
        <v>113</v>
      </c>
      <c r="D1464" s="2" t="s">
        <v>113</v>
      </c>
      <c r="E1464" s="2" t="s">
        <v>1497</v>
      </c>
      <c r="F1464" s="2" t="s">
        <v>44</v>
      </c>
      <c r="G1464" s="22" t="s">
        <v>1482</v>
      </c>
      <c r="H1464" s="22">
        <v>2</v>
      </c>
      <c r="I1464" s="2">
        <v>2</v>
      </c>
      <c r="J1464" s="2"/>
      <c r="K1464" s="2">
        <v>50</v>
      </c>
      <c r="L1464" s="11">
        <v>42697</v>
      </c>
      <c r="M1464" s="2">
        <v>2016</v>
      </c>
      <c r="N1464" s="2" t="s">
        <v>517</v>
      </c>
      <c r="O1464" s="2" t="s">
        <v>136</v>
      </c>
      <c r="P1464" s="11">
        <v>43161</v>
      </c>
      <c r="Q1464" s="9" t="s">
        <v>1459</v>
      </c>
      <c r="R1464" s="2" t="s">
        <v>1459</v>
      </c>
      <c r="S1464" s="22" t="s">
        <v>516</v>
      </c>
      <c r="T1464" s="4" t="s">
        <v>516</v>
      </c>
      <c r="U1464" s="4" t="s">
        <v>516</v>
      </c>
      <c r="V1464" s="4" t="s">
        <v>516</v>
      </c>
      <c r="W1464" s="2">
        <v>10</v>
      </c>
      <c r="X1464" s="4" t="s">
        <v>99</v>
      </c>
      <c r="Y1464" s="6" t="str">
        <f>VLOOKUP(X1464,Spp!A:B,2,FALSE)</f>
        <v>Abudefduf troschelii</v>
      </c>
      <c r="Z1464" s="7">
        <f t="shared" si="154"/>
        <v>60</v>
      </c>
      <c r="AA1464" s="2">
        <v>60</v>
      </c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>
        <f>VLOOKUP(Y1464,Spp!B:C,2,FALSE)</f>
        <v>1.6E-2</v>
      </c>
      <c r="AV1464" s="2">
        <f>VLOOKUP(Y1464,Spp!B:D,3,FALSE)</f>
        <v>3.0516000000000001</v>
      </c>
      <c r="AW1464" s="2">
        <f t="shared" si="155"/>
        <v>15.726242328480986</v>
      </c>
      <c r="AX1464" s="2">
        <f t="shared" si="156"/>
        <v>0.31452484656961971</v>
      </c>
      <c r="AY1464" s="2">
        <f t="shared" si="157"/>
        <v>3.1452484656961972</v>
      </c>
      <c r="AZ1464" s="2">
        <f t="shared" si="158"/>
        <v>3.1452484656961971E-3</v>
      </c>
      <c r="BA1464" s="2">
        <f t="shared" si="159"/>
        <v>6</v>
      </c>
      <c r="BB1464" s="2">
        <f t="shared" si="160"/>
        <v>1.2</v>
      </c>
      <c r="BC1464" s="2">
        <f>VLOOKUP(Y1464,Spp!B:H,7,FALSE)</f>
        <v>3</v>
      </c>
      <c r="BD1464" s="5" t="str">
        <f>VLOOKUP(Y1464,GFQuimbayo!B:C,2,FALSE)</f>
        <v>PK</v>
      </c>
      <c r="BE1464" s="5" t="str">
        <f>VLOOKUP(BD1464,GFQuimbayo!E:F,2,FALSE)</f>
        <v>Planktivores</v>
      </c>
      <c r="BF1464" s="2" t="str">
        <f>VLOOKUP(Y1464,Spp!B:L,11,FALSE)</f>
        <v>LC</v>
      </c>
    </row>
    <row r="1465" spans="1:58" s="1" customFormat="1">
      <c r="A1465" s="2" t="s">
        <v>242</v>
      </c>
      <c r="B1465" s="2" t="s">
        <v>41</v>
      </c>
      <c r="C1465" s="2" t="s">
        <v>113</v>
      </c>
      <c r="D1465" s="2" t="s">
        <v>113</v>
      </c>
      <c r="E1465" s="2" t="s">
        <v>1497</v>
      </c>
      <c r="F1465" s="2" t="s">
        <v>44</v>
      </c>
      <c r="G1465" s="22" t="s">
        <v>1482</v>
      </c>
      <c r="H1465" s="22">
        <v>2</v>
      </c>
      <c r="I1465" s="2">
        <v>2</v>
      </c>
      <c r="J1465" s="2"/>
      <c r="K1465" s="2">
        <v>50</v>
      </c>
      <c r="L1465" s="11">
        <v>42697</v>
      </c>
      <c r="M1465" s="2">
        <v>2016</v>
      </c>
      <c r="N1465" s="2" t="s">
        <v>517</v>
      </c>
      <c r="O1465" s="2" t="s">
        <v>136</v>
      </c>
      <c r="P1465" s="11">
        <v>43161</v>
      </c>
      <c r="Q1465" s="9" t="s">
        <v>1459</v>
      </c>
      <c r="R1465" s="2" t="s">
        <v>1459</v>
      </c>
      <c r="S1465" s="22" t="s">
        <v>516</v>
      </c>
      <c r="T1465" s="4" t="s">
        <v>516</v>
      </c>
      <c r="U1465" s="4" t="s">
        <v>516</v>
      </c>
      <c r="V1465" s="4" t="s">
        <v>516</v>
      </c>
      <c r="W1465" s="2">
        <v>10</v>
      </c>
      <c r="X1465" s="4" t="s">
        <v>45</v>
      </c>
      <c r="Y1465" s="6" t="str">
        <f>VLOOKUP(X1465,Spp!A:B,2,FALSE)</f>
        <v>Canthigaster punctatissima</v>
      </c>
      <c r="Z1465" s="7">
        <f t="shared" si="154"/>
        <v>5</v>
      </c>
      <c r="AA1465" s="2">
        <v>5</v>
      </c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>
        <f>VLOOKUP(Y1465,Spp!B:C,2,FALSE)</f>
        <v>1.9699999999999999E-2</v>
      </c>
      <c r="AV1465" s="2">
        <f>VLOOKUP(Y1465,Spp!B:D,3,FALSE)</f>
        <v>2.9174000000000002</v>
      </c>
      <c r="AW1465" s="2">
        <f t="shared" si="155"/>
        <v>1.4268765867766935</v>
      </c>
      <c r="AX1465" s="2">
        <f t="shared" si="156"/>
        <v>2.8537531735533871E-2</v>
      </c>
      <c r="AY1465" s="2">
        <f t="shared" si="157"/>
        <v>0.28537531735533872</v>
      </c>
      <c r="AZ1465" s="2">
        <f t="shared" si="158"/>
        <v>2.8537531735533872E-4</v>
      </c>
      <c r="BA1465" s="2">
        <f t="shared" si="159"/>
        <v>0.5</v>
      </c>
      <c r="BB1465" s="2">
        <f t="shared" si="160"/>
        <v>0.1</v>
      </c>
      <c r="BC1465" s="2">
        <f>VLOOKUP(Y1465,Spp!B:H,7,FALSE)</f>
        <v>3</v>
      </c>
      <c r="BD1465" s="5" t="str">
        <f>VLOOKUP(Y1465,GFQuimbayo!B:C,2,FALSE)</f>
        <v>IN</v>
      </c>
      <c r="BE1465" s="5" t="str">
        <f>VLOOKUP(BD1465,GFQuimbayo!E:F,2,FALSE)</f>
        <v>Invertebrivores</v>
      </c>
      <c r="BF1465" s="2" t="str">
        <f>VLOOKUP(Y1465,Spp!B:L,11,FALSE)</f>
        <v>LC</v>
      </c>
    </row>
    <row r="1466" spans="1:58" s="1" customFormat="1">
      <c r="A1466" s="2" t="s">
        <v>242</v>
      </c>
      <c r="B1466" s="2" t="s">
        <v>41</v>
      </c>
      <c r="C1466" s="2" t="s">
        <v>113</v>
      </c>
      <c r="D1466" s="2" t="s">
        <v>113</v>
      </c>
      <c r="E1466" s="2" t="s">
        <v>1497</v>
      </c>
      <c r="F1466" s="2" t="s">
        <v>44</v>
      </c>
      <c r="G1466" s="22" t="s">
        <v>1482</v>
      </c>
      <c r="H1466" s="22">
        <v>2</v>
      </c>
      <c r="I1466" s="2">
        <v>2</v>
      </c>
      <c r="J1466" s="2"/>
      <c r="K1466" s="2">
        <v>50</v>
      </c>
      <c r="L1466" s="11">
        <v>42697</v>
      </c>
      <c r="M1466" s="2">
        <v>2016</v>
      </c>
      <c r="N1466" s="2" t="s">
        <v>517</v>
      </c>
      <c r="O1466" s="2" t="s">
        <v>136</v>
      </c>
      <c r="P1466" s="11">
        <v>43161</v>
      </c>
      <c r="Q1466" s="9" t="s">
        <v>1459</v>
      </c>
      <c r="R1466" s="2" t="s">
        <v>1459</v>
      </c>
      <c r="S1466" s="22" t="s">
        <v>516</v>
      </c>
      <c r="T1466" s="4" t="s">
        <v>516</v>
      </c>
      <c r="U1466" s="4" t="s">
        <v>516</v>
      </c>
      <c r="V1466" s="4" t="s">
        <v>516</v>
      </c>
      <c r="W1466" s="2">
        <v>10</v>
      </c>
      <c r="X1466" s="4" t="s">
        <v>266</v>
      </c>
      <c r="Y1466" s="6" t="str">
        <f>VLOOKUP(X1466,Spp!A:B,2,FALSE)</f>
        <v>Halichoeres dispilus</v>
      </c>
      <c r="Z1466" s="7">
        <f t="shared" si="154"/>
        <v>3</v>
      </c>
      <c r="AA1466" s="2"/>
      <c r="AB1466" s="2">
        <v>1</v>
      </c>
      <c r="AC1466" s="2">
        <v>2</v>
      </c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>
        <f>VLOOKUP(Y1466,Spp!B:C,2,FALSE)</f>
        <v>1.26E-2</v>
      </c>
      <c r="AV1466" s="2">
        <f>VLOOKUP(Y1466,Spp!B:D,3,FALSE)</f>
        <v>3.0672999999999999</v>
      </c>
      <c r="AW1466" s="2">
        <f t="shared" si="155"/>
        <v>64.425743985012602</v>
      </c>
      <c r="AX1466" s="2">
        <f t="shared" si="156"/>
        <v>1.2885148797002521</v>
      </c>
      <c r="AY1466" s="2">
        <f t="shared" si="157"/>
        <v>12.885148797002522</v>
      </c>
      <c r="AZ1466" s="2">
        <f t="shared" si="158"/>
        <v>1.2885148797002522E-2</v>
      </c>
      <c r="BA1466" s="2">
        <f t="shared" si="159"/>
        <v>0.3</v>
      </c>
      <c r="BB1466" s="2">
        <f t="shared" si="160"/>
        <v>0.06</v>
      </c>
      <c r="BC1466" s="2">
        <f>VLOOKUP(Y1466,Spp!B:H,7,FALSE)</f>
        <v>3.9</v>
      </c>
      <c r="BD1466" s="5" t="str">
        <f>VLOOKUP(Y1466,GFQuimbayo!B:C,2,FALSE)</f>
        <v>IN</v>
      </c>
      <c r="BE1466" s="5" t="str">
        <f>VLOOKUP(BD1466,GFQuimbayo!E:F,2,FALSE)</f>
        <v>Invertebrivores</v>
      </c>
      <c r="BF1466" s="2" t="str">
        <f>VLOOKUP(Y1466,Spp!B:L,11,FALSE)</f>
        <v>LC</v>
      </c>
    </row>
    <row r="1467" spans="1:58" s="1" customFormat="1">
      <c r="A1467" s="2" t="s">
        <v>242</v>
      </c>
      <c r="B1467" s="2" t="s">
        <v>41</v>
      </c>
      <c r="C1467" s="2" t="s">
        <v>113</v>
      </c>
      <c r="D1467" s="2" t="s">
        <v>113</v>
      </c>
      <c r="E1467" s="2" t="s">
        <v>1497</v>
      </c>
      <c r="F1467" s="2" t="s">
        <v>44</v>
      </c>
      <c r="G1467" s="22" t="s">
        <v>1482</v>
      </c>
      <c r="H1467" s="22">
        <v>2</v>
      </c>
      <c r="I1467" s="2">
        <v>2</v>
      </c>
      <c r="J1467" s="2"/>
      <c r="K1467" s="2">
        <v>50</v>
      </c>
      <c r="L1467" s="11">
        <v>42697</v>
      </c>
      <c r="M1467" s="2">
        <v>2016</v>
      </c>
      <c r="N1467" s="2" t="s">
        <v>517</v>
      </c>
      <c r="O1467" s="2" t="s">
        <v>136</v>
      </c>
      <c r="P1467" s="11">
        <v>43161</v>
      </c>
      <c r="Q1467" s="9" t="s">
        <v>1459</v>
      </c>
      <c r="R1467" s="2" t="s">
        <v>1459</v>
      </c>
      <c r="S1467" s="22" t="s">
        <v>516</v>
      </c>
      <c r="T1467" s="4" t="s">
        <v>516</v>
      </c>
      <c r="U1467" s="4" t="s">
        <v>516</v>
      </c>
      <c r="V1467" s="4" t="s">
        <v>516</v>
      </c>
      <c r="W1467" s="2">
        <v>10</v>
      </c>
      <c r="X1467" s="4" t="s">
        <v>57</v>
      </c>
      <c r="Y1467" s="6" t="str">
        <f>VLOOKUP(X1467,Spp!A:B,2,FALSE)</f>
        <v>Serranus psittacinus</v>
      </c>
      <c r="Z1467" s="7">
        <f t="shared" si="154"/>
        <v>1</v>
      </c>
      <c r="AA1467" s="2"/>
      <c r="AB1467" s="2"/>
      <c r="AC1467" s="2">
        <v>1</v>
      </c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>
        <f>VLOOKUP(Y1467,Spp!B:C,2,FALSE)</f>
        <v>1.9300000000000001E-2</v>
      </c>
      <c r="AV1467" s="2">
        <f>VLOOKUP(Y1467,Spp!B:D,3,FALSE)</f>
        <v>2.8511000000000002</v>
      </c>
      <c r="AW1467" s="2">
        <f t="shared" si="155"/>
        <v>25.879593301150688</v>
      </c>
      <c r="AX1467" s="2">
        <f t="shared" si="156"/>
        <v>0.51759186602301377</v>
      </c>
      <c r="AY1467" s="2">
        <f t="shared" si="157"/>
        <v>5.1759186602301375</v>
      </c>
      <c r="AZ1467" s="2">
        <f t="shared" si="158"/>
        <v>5.1759186602301378E-3</v>
      </c>
      <c r="BA1467" s="2">
        <f t="shared" si="159"/>
        <v>0.1</v>
      </c>
      <c r="BB1467" s="2">
        <f t="shared" si="160"/>
        <v>0.02</v>
      </c>
      <c r="BC1467" s="2">
        <f>VLOOKUP(Y1467,Spp!B:H,7,FALSE)</f>
        <v>3.6</v>
      </c>
      <c r="BD1467" s="5" t="str">
        <f>VLOOKUP(Y1467,GFQuimbayo!B:C,2,FALSE)</f>
        <v>PS</v>
      </c>
      <c r="BE1467" s="5" t="str">
        <f>VLOOKUP(BD1467,GFQuimbayo!E:F,2,FALSE)</f>
        <v>Piscivores</v>
      </c>
      <c r="BF1467" s="2" t="str">
        <f>VLOOKUP(Y1467,Spp!B:L,11,FALSE)</f>
        <v>LC</v>
      </c>
    </row>
    <row r="1468" spans="1:58" s="1" customFormat="1">
      <c r="A1468" s="2" t="s">
        <v>242</v>
      </c>
      <c r="B1468" s="2" t="s">
        <v>41</v>
      </c>
      <c r="C1468" s="2" t="s">
        <v>113</v>
      </c>
      <c r="D1468" s="2" t="s">
        <v>113</v>
      </c>
      <c r="E1468" s="2" t="s">
        <v>1497</v>
      </c>
      <c r="F1468" s="2" t="s">
        <v>44</v>
      </c>
      <c r="G1468" s="22" t="s">
        <v>1482</v>
      </c>
      <c r="H1468" s="22">
        <v>2</v>
      </c>
      <c r="I1468" s="2">
        <v>2</v>
      </c>
      <c r="J1468" s="2"/>
      <c r="K1468" s="2">
        <v>50</v>
      </c>
      <c r="L1468" s="11">
        <v>42697</v>
      </c>
      <c r="M1468" s="2">
        <v>2016</v>
      </c>
      <c r="N1468" s="2" t="s">
        <v>517</v>
      </c>
      <c r="O1468" s="2" t="s">
        <v>136</v>
      </c>
      <c r="P1468" s="11">
        <v>43161</v>
      </c>
      <c r="Q1468" s="9" t="s">
        <v>1459</v>
      </c>
      <c r="R1468" s="2" t="s">
        <v>1459</v>
      </c>
      <c r="S1468" s="22" t="s">
        <v>516</v>
      </c>
      <c r="T1468" s="4" t="s">
        <v>516</v>
      </c>
      <c r="U1468" s="4" t="s">
        <v>516</v>
      </c>
      <c r="V1468" s="4" t="s">
        <v>516</v>
      </c>
      <c r="W1468" s="2">
        <v>10</v>
      </c>
      <c r="X1468" s="4" t="s">
        <v>127</v>
      </c>
      <c r="Y1468" s="6" t="str">
        <f>VLOOKUP(X1468,Spp!A:B,2,FALSE)</f>
        <v>Echidna nebulosa</v>
      </c>
      <c r="Z1468" s="7">
        <f t="shared" si="154"/>
        <v>1</v>
      </c>
      <c r="AA1468" s="2"/>
      <c r="AB1468" s="2"/>
      <c r="AC1468" s="2">
        <v>1</v>
      </c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>
        <f>VLOOKUP(Y1468,Spp!B:C,2,FALSE)</f>
        <v>1.1999999999999999E-3</v>
      </c>
      <c r="AV1468" s="2">
        <f>VLOOKUP(Y1468,Spp!B:D,3,FALSE)</f>
        <v>3</v>
      </c>
      <c r="AW1468" s="2">
        <f t="shared" si="155"/>
        <v>2.34375</v>
      </c>
      <c r="AX1468" s="2">
        <f t="shared" si="156"/>
        <v>4.6875E-2</v>
      </c>
      <c r="AY1468" s="2">
        <f t="shared" si="157"/>
        <v>0.46875</v>
      </c>
      <c r="AZ1468" s="2">
        <f t="shared" si="158"/>
        <v>4.6874999999999998E-4</v>
      </c>
      <c r="BA1468" s="2">
        <f t="shared" si="159"/>
        <v>0.1</v>
      </c>
      <c r="BB1468" s="2">
        <f t="shared" si="160"/>
        <v>0.02</v>
      </c>
      <c r="BC1468" s="2">
        <f>VLOOKUP(Y1468,Spp!B:H,7,FALSE)</f>
        <v>4</v>
      </c>
      <c r="BD1468" s="5" t="str">
        <f>VLOOKUP(Y1468,GFQuimbayo!B:C,2,FALSE)</f>
        <v>PS</v>
      </c>
      <c r="BE1468" s="5" t="str">
        <f>VLOOKUP(BD1468,GFQuimbayo!E:F,2,FALSE)</f>
        <v>Piscivores</v>
      </c>
      <c r="BF1468" s="2" t="str">
        <f>VLOOKUP(Y1468,Spp!B:L,11,FALSE)</f>
        <v>NE</v>
      </c>
    </row>
    <row r="1469" spans="1:58" s="1" customFormat="1">
      <c r="A1469" s="2" t="s">
        <v>242</v>
      </c>
      <c r="B1469" s="2" t="s">
        <v>41</v>
      </c>
      <c r="C1469" s="2" t="s">
        <v>113</v>
      </c>
      <c r="D1469" s="2" t="s">
        <v>113</v>
      </c>
      <c r="E1469" s="2" t="s">
        <v>1497</v>
      </c>
      <c r="F1469" s="2" t="s">
        <v>44</v>
      </c>
      <c r="G1469" s="22" t="s">
        <v>1482</v>
      </c>
      <c r="H1469" s="22">
        <v>3</v>
      </c>
      <c r="I1469" s="2">
        <v>3</v>
      </c>
      <c r="J1469" s="2"/>
      <c r="K1469" s="2">
        <v>50</v>
      </c>
      <c r="L1469" s="11">
        <v>42697</v>
      </c>
      <c r="M1469" s="2">
        <v>2016</v>
      </c>
      <c r="N1469" s="2" t="s">
        <v>517</v>
      </c>
      <c r="O1469" s="2" t="s">
        <v>136</v>
      </c>
      <c r="P1469" s="11">
        <v>43161</v>
      </c>
      <c r="Q1469" s="9" t="s">
        <v>1459</v>
      </c>
      <c r="R1469" s="2" t="s">
        <v>1459</v>
      </c>
      <c r="S1469" s="22" t="s">
        <v>516</v>
      </c>
      <c r="T1469" s="4" t="s">
        <v>516</v>
      </c>
      <c r="U1469" s="4" t="s">
        <v>516</v>
      </c>
      <c r="V1469" s="4" t="s">
        <v>516</v>
      </c>
      <c r="W1469" s="2">
        <v>10</v>
      </c>
      <c r="X1469" s="4" t="s">
        <v>99</v>
      </c>
      <c r="Y1469" s="6" t="str">
        <f>VLOOKUP(X1469,Spp!A:B,2,FALSE)</f>
        <v>Abudefduf troschelii</v>
      </c>
      <c r="Z1469" s="7">
        <f t="shared" si="154"/>
        <v>110</v>
      </c>
      <c r="AA1469" s="2"/>
      <c r="AB1469" s="2">
        <v>110</v>
      </c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>
        <f>VLOOKUP(Y1469,Spp!B:C,2,FALSE)</f>
        <v>1.6E-2</v>
      </c>
      <c r="AV1469" s="2">
        <f>VLOOKUP(Y1469,Spp!B:D,3,FALSE)</f>
        <v>3.0516000000000001</v>
      </c>
      <c r="AW1469" s="2">
        <f t="shared" si="155"/>
        <v>823.85279453145188</v>
      </c>
      <c r="AX1469" s="2">
        <f t="shared" si="156"/>
        <v>16.477055890629039</v>
      </c>
      <c r="AY1469" s="2">
        <f t="shared" si="157"/>
        <v>164.77055890629038</v>
      </c>
      <c r="AZ1469" s="2">
        <f t="shared" si="158"/>
        <v>0.16477055890629039</v>
      </c>
      <c r="BA1469" s="2">
        <f t="shared" si="159"/>
        <v>11</v>
      </c>
      <c r="BB1469" s="2">
        <f t="shared" si="160"/>
        <v>2.2000000000000002</v>
      </c>
      <c r="BC1469" s="2">
        <f>VLOOKUP(Y1469,Spp!B:H,7,FALSE)</f>
        <v>3</v>
      </c>
      <c r="BD1469" s="5" t="str">
        <f>VLOOKUP(Y1469,GFQuimbayo!B:C,2,FALSE)</f>
        <v>PK</v>
      </c>
      <c r="BE1469" s="5" t="str">
        <f>VLOOKUP(BD1469,GFQuimbayo!E:F,2,FALSE)</f>
        <v>Planktivores</v>
      </c>
      <c r="BF1469" s="2" t="str">
        <f>VLOOKUP(Y1469,Spp!B:L,11,FALSE)</f>
        <v>LC</v>
      </c>
    </row>
    <row r="1470" spans="1:58" s="1" customFormat="1">
      <c r="A1470" s="2" t="s">
        <v>242</v>
      </c>
      <c r="B1470" s="2" t="s">
        <v>41</v>
      </c>
      <c r="C1470" s="2" t="s">
        <v>113</v>
      </c>
      <c r="D1470" s="2" t="s">
        <v>113</v>
      </c>
      <c r="E1470" s="2" t="s">
        <v>1497</v>
      </c>
      <c r="F1470" s="2" t="s">
        <v>44</v>
      </c>
      <c r="G1470" s="22" t="s">
        <v>1482</v>
      </c>
      <c r="H1470" s="22">
        <v>3</v>
      </c>
      <c r="I1470" s="2">
        <v>3</v>
      </c>
      <c r="J1470" s="2"/>
      <c r="K1470" s="2">
        <v>50</v>
      </c>
      <c r="L1470" s="11">
        <v>42697</v>
      </c>
      <c r="M1470" s="2">
        <v>2016</v>
      </c>
      <c r="N1470" s="2" t="s">
        <v>517</v>
      </c>
      <c r="O1470" s="2" t="s">
        <v>136</v>
      </c>
      <c r="P1470" s="11">
        <v>43161</v>
      </c>
      <c r="Q1470" s="9" t="s">
        <v>1459</v>
      </c>
      <c r="R1470" s="2" t="s">
        <v>1459</v>
      </c>
      <c r="S1470" s="22" t="s">
        <v>516</v>
      </c>
      <c r="T1470" s="4" t="s">
        <v>516</v>
      </c>
      <c r="U1470" s="4" t="s">
        <v>516</v>
      </c>
      <c r="V1470" s="4" t="s">
        <v>516</v>
      </c>
      <c r="W1470" s="2">
        <v>10</v>
      </c>
      <c r="X1470" s="4" t="s">
        <v>325</v>
      </c>
      <c r="Y1470" s="6" t="str">
        <f>VLOOKUP(X1470,Spp!A:B,2,FALSE)</f>
        <v>Acanthurus nigricans</v>
      </c>
      <c r="Z1470" s="7">
        <f t="shared" si="154"/>
        <v>15</v>
      </c>
      <c r="AA1470" s="2"/>
      <c r="AB1470" s="2"/>
      <c r="AC1470" s="2">
        <v>10</v>
      </c>
      <c r="AD1470" s="2">
        <v>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>
        <f>VLOOKUP(Y1470,Spp!B:C,2,FALSE)</f>
        <v>6.7000000000000004E-2</v>
      </c>
      <c r="AV1470" s="2">
        <f>VLOOKUP(Y1470,Spp!B:D,3,FALSE)</f>
        <v>2.669</v>
      </c>
      <c r="AW1470" s="2">
        <f t="shared" si="155"/>
        <v>1263.3556567596695</v>
      </c>
      <c r="AX1470" s="2">
        <f t="shared" si="156"/>
        <v>25.267113135193391</v>
      </c>
      <c r="AY1470" s="2">
        <f t="shared" si="157"/>
        <v>252.67113135193392</v>
      </c>
      <c r="AZ1470" s="2">
        <f t="shared" si="158"/>
        <v>0.25267113135193392</v>
      </c>
      <c r="BA1470" s="2">
        <f t="shared" si="159"/>
        <v>1.5</v>
      </c>
      <c r="BB1470" s="2">
        <f t="shared" si="160"/>
        <v>0.3</v>
      </c>
      <c r="BC1470" s="2">
        <f>VLOOKUP(Y1470,Spp!B:H,7,FALSE)</f>
        <v>2</v>
      </c>
      <c r="BD1470" s="5" t="str">
        <f>VLOOKUP(Y1470,GFQuimbayo!B:C,2,FALSE)</f>
        <v>HM</v>
      </c>
      <c r="BE1470" s="5" t="str">
        <f>VLOOKUP(BD1470,GFQuimbayo!E:F,2,FALSE)</f>
        <v>Macroalgae feeders</v>
      </c>
      <c r="BF1470" s="2" t="str">
        <f>VLOOKUP(Y1470,Spp!B:L,11,FALSE)</f>
        <v>LC</v>
      </c>
    </row>
    <row r="1471" spans="1:58" s="1" customFormat="1">
      <c r="A1471" s="2" t="s">
        <v>242</v>
      </c>
      <c r="B1471" s="2" t="s">
        <v>41</v>
      </c>
      <c r="C1471" s="2" t="s">
        <v>113</v>
      </c>
      <c r="D1471" s="2" t="s">
        <v>113</v>
      </c>
      <c r="E1471" s="2" t="s">
        <v>1497</v>
      </c>
      <c r="F1471" s="2" t="s">
        <v>44</v>
      </c>
      <c r="G1471" s="22" t="s">
        <v>1482</v>
      </c>
      <c r="H1471" s="22">
        <v>3</v>
      </c>
      <c r="I1471" s="2">
        <v>3</v>
      </c>
      <c r="J1471" s="2"/>
      <c r="K1471" s="2">
        <v>50</v>
      </c>
      <c r="L1471" s="11">
        <v>42697</v>
      </c>
      <c r="M1471" s="2">
        <v>2016</v>
      </c>
      <c r="N1471" s="2" t="s">
        <v>517</v>
      </c>
      <c r="O1471" s="2" t="s">
        <v>136</v>
      </c>
      <c r="P1471" s="11">
        <v>43161</v>
      </c>
      <c r="Q1471" s="9" t="s">
        <v>1459</v>
      </c>
      <c r="R1471" s="2" t="s">
        <v>1459</v>
      </c>
      <c r="S1471" s="22" t="s">
        <v>516</v>
      </c>
      <c r="T1471" s="4" t="s">
        <v>516</v>
      </c>
      <c r="U1471" s="4" t="s">
        <v>516</v>
      </c>
      <c r="V1471" s="4" t="s">
        <v>516</v>
      </c>
      <c r="W1471" s="2">
        <v>10</v>
      </c>
      <c r="X1471" s="4" t="s">
        <v>87</v>
      </c>
      <c r="Y1471" s="6" t="str">
        <f>VLOOKUP(X1471,Spp!A:B,2,FALSE)</f>
        <v>Stegastes acapulcoensis</v>
      </c>
      <c r="Z1471" s="7">
        <f t="shared" si="154"/>
        <v>10</v>
      </c>
      <c r="AA1471" s="2"/>
      <c r="AB1471" s="2"/>
      <c r="AC1471" s="2"/>
      <c r="AD1471" s="2">
        <v>10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>
        <f>VLOOKUP(Y1471,Spp!B:C,2,FALSE)</f>
        <v>3.49E-2</v>
      </c>
      <c r="AV1471" s="2">
        <f>VLOOKUP(Y1471,Spp!B:D,3,FALSE)</f>
        <v>2.9108999999999998</v>
      </c>
      <c r="AW1471" s="2">
        <f t="shared" si="155"/>
        <v>1449.3887394271494</v>
      </c>
      <c r="AX1471" s="2">
        <f t="shared" si="156"/>
        <v>28.987774788542989</v>
      </c>
      <c r="AY1471" s="2">
        <f t="shared" si="157"/>
        <v>289.87774788542987</v>
      </c>
      <c r="AZ1471" s="2">
        <f t="shared" si="158"/>
        <v>0.28987774788542986</v>
      </c>
      <c r="BA1471" s="2">
        <f t="shared" si="159"/>
        <v>1</v>
      </c>
      <c r="BB1471" s="2">
        <f t="shared" si="160"/>
        <v>0.2</v>
      </c>
      <c r="BC1471" s="2">
        <f>VLOOKUP(Y1471,Spp!B:H,7,FALSE)</f>
        <v>2</v>
      </c>
      <c r="BD1471" s="5" t="str">
        <f>VLOOKUP(Y1471,GFQuimbayo!B:C,2,FALSE)</f>
        <v>HD</v>
      </c>
      <c r="BE1471" s="5" t="str">
        <f>VLOOKUP(BD1471,GFQuimbayo!E:F,2,FALSE)</f>
        <v>Detritivores</v>
      </c>
      <c r="BF1471" s="2" t="str">
        <f>VLOOKUP(Y1471,Spp!B:L,11,FALSE)</f>
        <v>LC</v>
      </c>
    </row>
    <row r="1472" spans="1:58" s="1" customFormat="1">
      <c r="A1472" s="2" t="s">
        <v>242</v>
      </c>
      <c r="B1472" s="2" t="s">
        <v>41</v>
      </c>
      <c r="C1472" s="2" t="s">
        <v>113</v>
      </c>
      <c r="D1472" s="2" t="s">
        <v>113</v>
      </c>
      <c r="E1472" s="2" t="s">
        <v>1497</v>
      </c>
      <c r="F1472" s="2" t="s">
        <v>44</v>
      </c>
      <c r="G1472" s="22" t="s">
        <v>1482</v>
      </c>
      <c r="H1472" s="22">
        <v>3</v>
      </c>
      <c r="I1472" s="2">
        <v>3</v>
      </c>
      <c r="J1472" s="2"/>
      <c r="K1472" s="2">
        <v>50</v>
      </c>
      <c r="L1472" s="11">
        <v>42697</v>
      </c>
      <c r="M1472" s="2">
        <v>2016</v>
      </c>
      <c r="N1472" s="2" t="s">
        <v>517</v>
      </c>
      <c r="O1472" s="2" t="s">
        <v>136</v>
      </c>
      <c r="P1472" s="11">
        <v>43161</v>
      </c>
      <c r="Q1472" s="9" t="s">
        <v>1459</v>
      </c>
      <c r="R1472" s="2" t="s">
        <v>1459</v>
      </c>
      <c r="S1472" s="22" t="s">
        <v>516</v>
      </c>
      <c r="T1472" s="4" t="s">
        <v>516</v>
      </c>
      <c r="U1472" s="4" t="s">
        <v>516</v>
      </c>
      <c r="V1472" s="4" t="s">
        <v>516</v>
      </c>
      <c r="W1472" s="2">
        <v>10</v>
      </c>
      <c r="X1472" s="4" t="s">
        <v>265</v>
      </c>
      <c r="Y1472" s="6" t="str">
        <f>VLOOKUP(X1472,Spp!A:B,2,FALSE)</f>
        <v>Bodianus diplotaenia</v>
      </c>
      <c r="Z1472" s="7">
        <f t="shared" si="154"/>
        <v>3</v>
      </c>
      <c r="AA1472" s="2"/>
      <c r="AB1472" s="2"/>
      <c r="AC1472" s="2">
        <v>3</v>
      </c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>
        <f>VLOOKUP(Y1472,Spp!B:C,2,FALSE)</f>
        <v>2.01E-2</v>
      </c>
      <c r="AV1472" s="2">
        <f>VLOOKUP(Y1472,Spp!B:D,3,FALSE)</f>
        <v>2.9992000000000001</v>
      </c>
      <c r="AW1472" s="2">
        <f t="shared" si="155"/>
        <v>117.53570676251051</v>
      </c>
      <c r="AX1472" s="2">
        <f t="shared" si="156"/>
        <v>2.3507141352502101</v>
      </c>
      <c r="AY1472" s="2">
        <f t="shared" si="157"/>
        <v>23.507141352502103</v>
      </c>
      <c r="AZ1472" s="2">
        <f t="shared" si="158"/>
        <v>2.3507141352502103E-2</v>
      </c>
      <c r="BA1472" s="2">
        <f t="shared" si="159"/>
        <v>0.3</v>
      </c>
      <c r="BB1472" s="2">
        <f t="shared" si="160"/>
        <v>0.06</v>
      </c>
      <c r="BC1472" s="2">
        <f>VLOOKUP(Y1472,Spp!B:H,7,FALSE)</f>
        <v>3.4</v>
      </c>
      <c r="BD1472" s="5" t="str">
        <f>VLOOKUP(Y1472,GFQuimbayo!B:C,2,FALSE)</f>
        <v>IN</v>
      </c>
      <c r="BE1472" s="5" t="str">
        <f>VLOOKUP(BD1472,GFQuimbayo!E:F,2,FALSE)</f>
        <v>Invertebrivores</v>
      </c>
      <c r="BF1472" s="2" t="str">
        <f>VLOOKUP(Y1472,Spp!B:L,11,FALSE)</f>
        <v>LC</v>
      </c>
    </row>
    <row r="1473" spans="1:58" s="1" customFormat="1">
      <c r="A1473" s="2" t="s">
        <v>242</v>
      </c>
      <c r="B1473" s="2" t="s">
        <v>41</v>
      </c>
      <c r="C1473" s="2" t="s">
        <v>113</v>
      </c>
      <c r="D1473" s="2" t="s">
        <v>113</v>
      </c>
      <c r="E1473" s="2" t="s">
        <v>1497</v>
      </c>
      <c r="F1473" s="2" t="s">
        <v>44</v>
      </c>
      <c r="G1473" s="22" t="s">
        <v>1482</v>
      </c>
      <c r="H1473" s="22">
        <v>3</v>
      </c>
      <c r="I1473" s="2">
        <v>3</v>
      </c>
      <c r="J1473" s="2"/>
      <c r="K1473" s="2">
        <v>50</v>
      </c>
      <c r="L1473" s="11">
        <v>42697</v>
      </c>
      <c r="M1473" s="2">
        <v>2016</v>
      </c>
      <c r="N1473" s="2" t="s">
        <v>517</v>
      </c>
      <c r="O1473" s="2" t="s">
        <v>136</v>
      </c>
      <c r="P1473" s="11">
        <v>43161</v>
      </c>
      <c r="Q1473" s="9" t="s">
        <v>1459</v>
      </c>
      <c r="R1473" s="2" t="s">
        <v>1459</v>
      </c>
      <c r="S1473" s="22" t="s">
        <v>516</v>
      </c>
      <c r="T1473" s="4" t="s">
        <v>516</v>
      </c>
      <c r="U1473" s="4" t="s">
        <v>516</v>
      </c>
      <c r="V1473" s="4" t="s">
        <v>516</v>
      </c>
      <c r="W1473" s="2">
        <v>10</v>
      </c>
      <c r="X1473" s="4" t="s">
        <v>109</v>
      </c>
      <c r="Y1473" s="6" t="str">
        <f>VLOOKUP(X1473,Spp!A:B,2,FALSE)</f>
        <v>Chromis atrilobata</v>
      </c>
      <c r="Z1473" s="7">
        <f t="shared" si="154"/>
        <v>25</v>
      </c>
      <c r="AA1473" s="2">
        <v>25</v>
      </c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>
        <f>VLOOKUP(Y1473,Spp!B:C,2,FALSE)</f>
        <v>5.2300000000000003E-3</v>
      </c>
      <c r="AV1473" s="2">
        <f>VLOOKUP(Y1473,Spp!B:D,3,FALSE)</f>
        <v>3.41655</v>
      </c>
      <c r="AW1473" s="2">
        <f t="shared" si="155"/>
        <v>2.9924274791301717</v>
      </c>
      <c r="AX1473" s="2">
        <f t="shared" si="156"/>
        <v>5.9848549582603432E-2</v>
      </c>
      <c r="AY1473" s="2">
        <f t="shared" si="157"/>
        <v>0.59848549582603427</v>
      </c>
      <c r="AZ1473" s="2">
        <f t="shared" si="158"/>
        <v>5.9848549582603426E-4</v>
      </c>
      <c r="BA1473" s="2">
        <f t="shared" si="159"/>
        <v>2.5</v>
      </c>
      <c r="BB1473" s="2">
        <f t="shared" si="160"/>
        <v>0.5</v>
      </c>
      <c r="BC1473" s="2">
        <f>VLOOKUP(Y1473,Spp!B:H,7,FALSE)</f>
        <v>3.4</v>
      </c>
      <c r="BD1473" s="5" t="str">
        <f>VLOOKUP(Y1473,GFQuimbayo!B:C,2,FALSE)</f>
        <v>PK</v>
      </c>
      <c r="BE1473" s="5" t="str">
        <f>VLOOKUP(BD1473,GFQuimbayo!E:F,2,FALSE)</f>
        <v>Planktivores</v>
      </c>
      <c r="BF1473" s="2" t="str">
        <f>VLOOKUP(Y1473,Spp!B:L,11,FALSE)</f>
        <v>LC</v>
      </c>
    </row>
    <row r="1474" spans="1:58" s="1" customFormat="1">
      <c r="A1474" s="2" t="s">
        <v>242</v>
      </c>
      <c r="B1474" s="2" t="s">
        <v>41</v>
      </c>
      <c r="C1474" s="2" t="s">
        <v>113</v>
      </c>
      <c r="D1474" s="2" t="s">
        <v>113</v>
      </c>
      <c r="E1474" s="2" t="s">
        <v>1497</v>
      </c>
      <c r="F1474" s="2" t="s">
        <v>44</v>
      </c>
      <c r="G1474" s="22" t="s">
        <v>1482</v>
      </c>
      <c r="H1474" s="22">
        <v>3</v>
      </c>
      <c r="I1474" s="2">
        <v>3</v>
      </c>
      <c r="J1474" s="2"/>
      <c r="K1474" s="2">
        <v>50</v>
      </c>
      <c r="L1474" s="11">
        <v>42697</v>
      </c>
      <c r="M1474" s="2">
        <v>2016</v>
      </c>
      <c r="N1474" s="2" t="s">
        <v>517</v>
      </c>
      <c r="O1474" s="2" t="s">
        <v>136</v>
      </c>
      <c r="P1474" s="11">
        <v>43161</v>
      </c>
      <c r="Q1474" s="9" t="s">
        <v>1459</v>
      </c>
      <c r="R1474" s="2" t="s">
        <v>1459</v>
      </c>
      <c r="S1474" s="22" t="s">
        <v>516</v>
      </c>
      <c r="T1474" s="4" t="s">
        <v>516</v>
      </c>
      <c r="U1474" s="4" t="s">
        <v>516</v>
      </c>
      <c r="V1474" s="4" t="s">
        <v>516</v>
      </c>
      <c r="W1474" s="2">
        <v>10</v>
      </c>
      <c r="X1474" s="4" t="s">
        <v>64</v>
      </c>
      <c r="Y1474" s="6" t="str">
        <f>VLOOKUP(X1474,Spp!A:B,2,FALSE)</f>
        <v>Johnrandallia nigrirostris</v>
      </c>
      <c r="Z1474" s="7">
        <f t="shared" si="154"/>
        <v>6</v>
      </c>
      <c r="AA1474" s="2"/>
      <c r="AB1474" s="2"/>
      <c r="AC1474" s="2">
        <v>6</v>
      </c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>
        <f>VLOOKUP(Y1474,Spp!B:C,2,FALSE)</f>
        <v>2.5600000000000001E-2</v>
      </c>
      <c r="AV1474" s="2">
        <f>VLOOKUP(Y1474,Spp!B:D,3,FALSE)</f>
        <v>3.0005999999999999</v>
      </c>
      <c r="AW1474" s="2">
        <f t="shared" si="155"/>
        <v>300.45497581253551</v>
      </c>
      <c r="AX1474" s="2">
        <f t="shared" si="156"/>
        <v>6.0090995162507106</v>
      </c>
      <c r="AY1474" s="2">
        <f t="shared" si="157"/>
        <v>60.090995162507106</v>
      </c>
      <c r="AZ1474" s="2">
        <f t="shared" si="158"/>
        <v>6.0090995162507106E-2</v>
      </c>
      <c r="BA1474" s="2">
        <f t="shared" si="159"/>
        <v>0.6</v>
      </c>
      <c r="BB1474" s="2">
        <f t="shared" si="160"/>
        <v>0.12</v>
      </c>
      <c r="BC1474" s="2">
        <f>VLOOKUP(Y1474,Spp!B:H,7,FALSE)</f>
        <v>3</v>
      </c>
      <c r="BD1474" s="5" t="str">
        <f>VLOOKUP(Y1474,GFQuimbayo!B:C,2,FALSE)</f>
        <v>IN</v>
      </c>
      <c r="BE1474" s="5" t="str">
        <f>VLOOKUP(BD1474,GFQuimbayo!E:F,2,FALSE)</f>
        <v>Invertebrivores</v>
      </c>
      <c r="BF1474" s="2" t="str">
        <f>VLOOKUP(Y1474,Spp!B:L,11,FALSE)</f>
        <v>LC</v>
      </c>
    </row>
    <row r="1475" spans="1:58" s="1" customFormat="1">
      <c r="A1475" s="2" t="s">
        <v>242</v>
      </c>
      <c r="B1475" s="2" t="s">
        <v>41</v>
      </c>
      <c r="C1475" s="2" t="s">
        <v>113</v>
      </c>
      <c r="D1475" s="2" t="s">
        <v>113</v>
      </c>
      <c r="E1475" s="2" t="s">
        <v>1497</v>
      </c>
      <c r="F1475" s="2" t="s">
        <v>44</v>
      </c>
      <c r="G1475" s="22" t="s">
        <v>1482</v>
      </c>
      <c r="H1475" s="22">
        <v>3</v>
      </c>
      <c r="I1475" s="2">
        <v>3</v>
      </c>
      <c r="J1475" s="2"/>
      <c r="K1475" s="2">
        <v>50</v>
      </c>
      <c r="L1475" s="11">
        <v>42697</v>
      </c>
      <c r="M1475" s="2">
        <v>2016</v>
      </c>
      <c r="N1475" s="2" t="s">
        <v>517</v>
      </c>
      <c r="O1475" s="2" t="s">
        <v>136</v>
      </c>
      <c r="P1475" s="11">
        <v>43161</v>
      </c>
      <c r="Q1475" s="9" t="s">
        <v>1459</v>
      </c>
      <c r="R1475" s="2" t="s">
        <v>1459</v>
      </c>
      <c r="S1475" s="22" t="s">
        <v>516</v>
      </c>
      <c r="T1475" s="4" t="s">
        <v>516</v>
      </c>
      <c r="U1475" s="4" t="s">
        <v>516</v>
      </c>
      <c r="V1475" s="4" t="s">
        <v>516</v>
      </c>
      <c r="W1475" s="2">
        <v>10</v>
      </c>
      <c r="X1475" s="4" t="s">
        <v>103</v>
      </c>
      <c r="Y1475" s="6" t="str">
        <f>VLOOKUP(X1475,Spp!A:B,2,FALSE)</f>
        <v>Apogon dovii</v>
      </c>
      <c r="Z1475" s="7">
        <f t="shared" ref="Z1475:Z1538" si="161">SUM(AA1475:AT1475)</f>
        <v>3</v>
      </c>
      <c r="AA1475" s="2">
        <v>3</v>
      </c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>
        <f>VLOOKUP(Y1475,Spp!B:C,2,FALSE)</f>
        <v>1.41E-2</v>
      </c>
      <c r="AV1475" s="2">
        <f>VLOOKUP(Y1475,Spp!B:D,3,FALSE)</f>
        <v>3.1286</v>
      </c>
      <c r="AW1475" s="2">
        <f t="shared" si="155"/>
        <v>0.74359331800058415</v>
      </c>
      <c r="AX1475" s="2">
        <f t="shared" si="156"/>
        <v>1.4871866360011683E-2</v>
      </c>
      <c r="AY1475" s="2">
        <f t="shared" si="157"/>
        <v>0.14871866360011682</v>
      </c>
      <c r="AZ1475" s="2">
        <f t="shared" si="158"/>
        <v>1.4871866360011683E-4</v>
      </c>
      <c r="BA1475" s="2">
        <f t="shared" si="159"/>
        <v>0.3</v>
      </c>
      <c r="BB1475" s="2">
        <f t="shared" si="160"/>
        <v>0.06</v>
      </c>
      <c r="BC1475" s="2">
        <f>VLOOKUP(Y1475,Spp!B:H,7,FALSE)</f>
        <v>3.4</v>
      </c>
      <c r="BD1475" s="5" t="str">
        <f>VLOOKUP(Y1475,GFQuimbayo!B:C,2,FALSE)</f>
        <v>PK</v>
      </c>
      <c r="BE1475" s="5" t="str">
        <f>VLOOKUP(BD1475,GFQuimbayo!E:F,2,FALSE)</f>
        <v>Planktivores</v>
      </c>
      <c r="BF1475" s="2" t="str">
        <f>VLOOKUP(Y1475,Spp!B:L,11,FALSE)</f>
        <v>LC</v>
      </c>
    </row>
    <row r="1476" spans="1:58" s="1" customFormat="1">
      <c r="A1476" s="2" t="s">
        <v>242</v>
      </c>
      <c r="B1476" s="2" t="s">
        <v>41</v>
      </c>
      <c r="C1476" s="2" t="s">
        <v>113</v>
      </c>
      <c r="D1476" s="2" t="s">
        <v>113</v>
      </c>
      <c r="E1476" s="2" t="s">
        <v>1497</v>
      </c>
      <c r="F1476" s="2" t="s">
        <v>44</v>
      </c>
      <c r="G1476" s="22" t="s">
        <v>1482</v>
      </c>
      <c r="H1476" s="22">
        <v>3</v>
      </c>
      <c r="I1476" s="2">
        <v>3</v>
      </c>
      <c r="J1476" s="2"/>
      <c r="K1476" s="2">
        <v>50</v>
      </c>
      <c r="L1476" s="11">
        <v>42697</v>
      </c>
      <c r="M1476" s="2">
        <v>2016</v>
      </c>
      <c r="N1476" s="2" t="s">
        <v>517</v>
      </c>
      <c r="O1476" s="2" t="s">
        <v>136</v>
      </c>
      <c r="P1476" s="11">
        <v>43161</v>
      </c>
      <c r="Q1476" s="9" t="s">
        <v>1459</v>
      </c>
      <c r="R1476" s="2" t="s">
        <v>1459</v>
      </c>
      <c r="S1476" s="22" t="s">
        <v>516</v>
      </c>
      <c r="T1476" s="4" t="s">
        <v>516</v>
      </c>
      <c r="U1476" s="4" t="s">
        <v>516</v>
      </c>
      <c r="V1476" s="4" t="s">
        <v>516</v>
      </c>
      <c r="W1476" s="2">
        <v>10</v>
      </c>
      <c r="X1476" s="4" t="s">
        <v>57</v>
      </c>
      <c r="Y1476" s="6" t="str">
        <f>VLOOKUP(X1476,Spp!A:B,2,FALSE)</f>
        <v>Serranus psittacinus</v>
      </c>
      <c r="Z1476" s="7">
        <f t="shared" si="161"/>
        <v>5</v>
      </c>
      <c r="AA1476" s="2"/>
      <c r="AB1476" s="2"/>
      <c r="AC1476" s="2">
        <v>5</v>
      </c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>
        <f>VLOOKUP(Y1476,Spp!B:C,2,FALSE)</f>
        <v>1.9300000000000001E-2</v>
      </c>
      <c r="AV1476" s="2">
        <f>VLOOKUP(Y1476,Spp!B:D,3,FALSE)</f>
        <v>2.8511000000000002</v>
      </c>
      <c r="AW1476" s="2">
        <f t="shared" ref="AW1476:AW1539" si="162">((AU1476*$AA$2^AV1476)*AA1476)+((AU1476*$AB$2^AV1476)*AB1476)+((AU1476*$AC$2^AV1476)*AC1476)+((AU1476*$AD$2^AV1476)*AD1476)+((AU1476*$AE$2^AV1476)*AE1476)+((AU1476*$AF$2^AV1476)*AF1476)+((AU1476*$AG$2^AV1476)*AG1476)+((AU1476*$AH$2^AV1476)*AH1476)+((AU1476*$AI$2^AV1476)*AI1476)+((AU1476*$AJ$2^AV1476)*AJ1476)+((AU1476*$AK$2^AV1476)*AK1476)+((AU1476*$AL$2^AV1476)*AL1476)+((AU1476*$AM$2^AV1476)*AM1476)+((AU1476*$AN$2^AV1476)*AN1476)+((AU1476*$AO$2^AV1476)*AO1476)+((AU1476*$AP$2^AV1476)*AP1476)+((AU1476*$AQ$2^AV1476)*AQ1476)+((AU1476*$AR$2^AV1476)*AR1476)+((AU1476*$AS$2^AV1476)*AS1476)+((AU1476*$AT$2^AV1476)*AT1476)</f>
        <v>129.39796650575343</v>
      </c>
      <c r="AX1476" s="2">
        <f t="shared" ref="AX1476:AX1539" si="163">AW1476/K1476</f>
        <v>2.5879593301150687</v>
      </c>
      <c r="AY1476" s="2">
        <f t="shared" ref="AY1476:AY1539" si="164">AX1476*10</f>
        <v>25.879593301150688</v>
      </c>
      <c r="AZ1476" s="2">
        <f t="shared" ref="AZ1476:AZ1539" si="165">AY1476/1000</f>
        <v>2.5879593301150687E-2</v>
      </c>
      <c r="BA1476" s="2">
        <f t="shared" ref="BA1476:BA1539" si="166">Z1476/W1476</f>
        <v>0.5</v>
      </c>
      <c r="BB1476" s="2">
        <f t="shared" si="160"/>
        <v>0.1</v>
      </c>
      <c r="BC1476" s="2">
        <f>VLOOKUP(Y1476,Spp!B:H,7,FALSE)</f>
        <v>3.6</v>
      </c>
      <c r="BD1476" s="5" t="str">
        <f>VLOOKUP(Y1476,GFQuimbayo!B:C,2,FALSE)</f>
        <v>PS</v>
      </c>
      <c r="BE1476" s="5" t="str">
        <f>VLOOKUP(BD1476,GFQuimbayo!E:F,2,FALSE)</f>
        <v>Piscivores</v>
      </c>
      <c r="BF1476" s="2" t="str">
        <f>VLOOKUP(Y1476,Spp!B:L,11,FALSE)</f>
        <v>LC</v>
      </c>
    </row>
    <row r="1477" spans="1:58" s="1" customFormat="1">
      <c r="A1477" s="2" t="s">
        <v>242</v>
      </c>
      <c r="B1477" s="2" t="s">
        <v>41</v>
      </c>
      <c r="C1477" s="2" t="s">
        <v>113</v>
      </c>
      <c r="D1477" s="2" t="s">
        <v>113</v>
      </c>
      <c r="E1477" s="2" t="s">
        <v>1497</v>
      </c>
      <c r="F1477" s="2" t="s">
        <v>44</v>
      </c>
      <c r="G1477" s="22" t="s">
        <v>1482</v>
      </c>
      <c r="H1477" s="22">
        <v>3</v>
      </c>
      <c r="I1477" s="2">
        <v>3</v>
      </c>
      <c r="J1477" s="2"/>
      <c r="K1477" s="2">
        <v>50</v>
      </c>
      <c r="L1477" s="11">
        <v>42697</v>
      </c>
      <c r="M1477" s="2">
        <v>2016</v>
      </c>
      <c r="N1477" s="2" t="s">
        <v>517</v>
      </c>
      <c r="O1477" s="2" t="s">
        <v>136</v>
      </c>
      <c r="P1477" s="11">
        <v>43161</v>
      </c>
      <c r="Q1477" s="9" t="s">
        <v>1459</v>
      </c>
      <c r="R1477" s="2" t="s">
        <v>1459</v>
      </c>
      <c r="S1477" s="22" t="s">
        <v>516</v>
      </c>
      <c r="T1477" s="4" t="s">
        <v>516</v>
      </c>
      <c r="U1477" s="4" t="s">
        <v>516</v>
      </c>
      <c r="V1477" s="4" t="s">
        <v>516</v>
      </c>
      <c r="W1477" s="2">
        <v>10</v>
      </c>
      <c r="X1477" s="4" t="s">
        <v>91</v>
      </c>
      <c r="Y1477" s="6" t="str">
        <f>VLOOKUP(X1477,Spp!A:B,2,FALSE)</f>
        <v>Halichoeres nicholsi</v>
      </c>
      <c r="Z1477" s="7">
        <f t="shared" si="161"/>
        <v>1</v>
      </c>
      <c r="AA1477" s="2"/>
      <c r="AB1477" s="2"/>
      <c r="AC1477" s="2"/>
      <c r="AD1477" s="2">
        <v>1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>
        <f>VLOOKUP(Y1477,Spp!B:C,2,FALSE)</f>
        <v>1.26E-2</v>
      </c>
      <c r="AV1477" s="2">
        <f>VLOOKUP(Y1477,Spp!B:D,3,FALSE)</f>
        <v>3.0672999999999999</v>
      </c>
      <c r="AW1477" s="2">
        <f t="shared" si="162"/>
        <v>81.873084400799542</v>
      </c>
      <c r="AX1477" s="2">
        <f t="shared" si="163"/>
        <v>1.6374616880159909</v>
      </c>
      <c r="AY1477" s="2">
        <f t="shared" si="164"/>
        <v>16.374616880159909</v>
      </c>
      <c r="AZ1477" s="2">
        <f t="shared" si="165"/>
        <v>1.6374616880159908E-2</v>
      </c>
      <c r="BA1477" s="2">
        <f t="shared" si="166"/>
        <v>0.1</v>
      </c>
      <c r="BB1477" s="2">
        <f t="shared" si="160"/>
        <v>0.02</v>
      </c>
      <c r="BC1477" s="2">
        <f>VLOOKUP(Y1477,Spp!B:H,7,FALSE)</f>
        <v>4</v>
      </c>
      <c r="BD1477" s="5" t="str">
        <f>VLOOKUP(Y1477,GFQuimbayo!B:C,2,FALSE)</f>
        <v>IN</v>
      </c>
      <c r="BE1477" s="5" t="str">
        <f>VLOOKUP(BD1477,GFQuimbayo!E:F,2,FALSE)</f>
        <v>Invertebrivores</v>
      </c>
      <c r="BF1477" s="2" t="str">
        <f>VLOOKUP(Y1477,Spp!B:L,11,FALSE)</f>
        <v>LC</v>
      </c>
    </row>
    <row r="1478" spans="1:58" s="1" customFormat="1">
      <c r="A1478" s="2" t="s">
        <v>242</v>
      </c>
      <c r="B1478" s="2" t="s">
        <v>41</v>
      </c>
      <c r="C1478" s="2" t="s">
        <v>113</v>
      </c>
      <c r="D1478" s="2" t="s">
        <v>113</v>
      </c>
      <c r="E1478" s="2" t="s">
        <v>1497</v>
      </c>
      <c r="F1478" s="2" t="s">
        <v>44</v>
      </c>
      <c r="G1478" s="22" t="s">
        <v>1482</v>
      </c>
      <c r="H1478" s="22">
        <v>3</v>
      </c>
      <c r="I1478" s="2">
        <v>3</v>
      </c>
      <c r="J1478" s="2"/>
      <c r="K1478" s="2">
        <v>50</v>
      </c>
      <c r="L1478" s="11">
        <v>42697</v>
      </c>
      <c r="M1478" s="2">
        <v>2016</v>
      </c>
      <c r="N1478" s="2" t="s">
        <v>517</v>
      </c>
      <c r="O1478" s="2" t="s">
        <v>136</v>
      </c>
      <c r="P1478" s="11">
        <v>43161</v>
      </c>
      <c r="Q1478" s="9" t="s">
        <v>1459</v>
      </c>
      <c r="R1478" s="2" t="s">
        <v>1459</v>
      </c>
      <c r="S1478" s="22" t="s">
        <v>516</v>
      </c>
      <c r="T1478" s="4" t="s">
        <v>516</v>
      </c>
      <c r="U1478" s="4" t="s">
        <v>516</v>
      </c>
      <c r="V1478" s="4" t="s">
        <v>516</v>
      </c>
      <c r="W1478" s="2">
        <v>10</v>
      </c>
      <c r="X1478" s="4" t="s">
        <v>85</v>
      </c>
      <c r="Y1478" s="6" t="str">
        <f>VLOOKUP(X1478,Spp!A:B,2,FALSE)</f>
        <v>Sargocentron suborbitalis</v>
      </c>
      <c r="Z1478" s="7">
        <f t="shared" si="161"/>
        <v>1</v>
      </c>
      <c r="AA1478" s="2"/>
      <c r="AB1478" s="2"/>
      <c r="AC1478" s="2">
        <v>1</v>
      </c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>
        <f>VLOOKUP(Y1478,Spp!B:C,2,FALSE)</f>
        <v>2.3199999999999998E-2</v>
      </c>
      <c r="AV1478" s="2">
        <f>VLOOKUP(Y1478,Spp!B:D,3,FALSE)</f>
        <v>2.9554</v>
      </c>
      <c r="AW1478" s="2">
        <f t="shared" si="162"/>
        <v>40.485157889405826</v>
      </c>
      <c r="AX1478" s="2">
        <f t="shared" si="163"/>
        <v>0.80970315778811652</v>
      </c>
      <c r="AY1478" s="2">
        <f t="shared" si="164"/>
        <v>8.0970315778811646</v>
      </c>
      <c r="AZ1478" s="2">
        <f t="shared" si="165"/>
        <v>8.0970315778811641E-3</v>
      </c>
      <c r="BA1478" s="2">
        <f t="shared" si="166"/>
        <v>0.1</v>
      </c>
      <c r="BB1478" s="2">
        <f t="shared" si="160"/>
        <v>0.02</v>
      </c>
      <c r="BC1478" s="2">
        <f>VLOOKUP(Y1478,Spp!B:H,7,FALSE)</f>
        <v>3.5</v>
      </c>
      <c r="BD1478" s="5" t="str">
        <f>VLOOKUP(Y1478,GFQuimbayo!B:C,2,FALSE)</f>
        <v>IN</v>
      </c>
      <c r="BE1478" s="5" t="str">
        <f>VLOOKUP(BD1478,GFQuimbayo!E:F,2,FALSE)</f>
        <v>Invertebrivores</v>
      </c>
      <c r="BF1478" s="2" t="str">
        <f>VLOOKUP(Y1478,Spp!B:L,11,FALSE)</f>
        <v>LC</v>
      </c>
    </row>
    <row r="1479" spans="1:58" s="1" customFormat="1">
      <c r="A1479" s="2" t="s">
        <v>242</v>
      </c>
      <c r="B1479" s="2" t="s">
        <v>41</v>
      </c>
      <c r="C1479" s="2" t="s">
        <v>113</v>
      </c>
      <c r="D1479" s="2" t="s">
        <v>113</v>
      </c>
      <c r="E1479" s="2" t="s">
        <v>1497</v>
      </c>
      <c r="F1479" s="2" t="s">
        <v>44</v>
      </c>
      <c r="G1479" s="22" t="s">
        <v>1482</v>
      </c>
      <c r="H1479" s="22">
        <v>3</v>
      </c>
      <c r="I1479" s="2">
        <v>3</v>
      </c>
      <c r="J1479" s="2"/>
      <c r="K1479" s="2">
        <v>50</v>
      </c>
      <c r="L1479" s="11">
        <v>42697</v>
      </c>
      <c r="M1479" s="2">
        <v>2016</v>
      </c>
      <c r="N1479" s="2" t="s">
        <v>517</v>
      </c>
      <c r="O1479" s="2" t="s">
        <v>136</v>
      </c>
      <c r="P1479" s="11">
        <v>43161</v>
      </c>
      <c r="Q1479" s="9" t="s">
        <v>1459</v>
      </c>
      <c r="R1479" s="2" t="s">
        <v>1459</v>
      </c>
      <c r="S1479" s="22" t="s">
        <v>516</v>
      </c>
      <c r="T1479" s="4" t="s">
        <v>516</v>
      </c>
      <c r="U1479" s="4" t="s">
        <v>516</v>
      </c>
      <c r="V1479" s="4" t="s">
        <v>516</v>
      </c>
      <c r="W1479" s="2">
        <v>10</v>
      </c>
      <c r="X1479" s="4" t="s">
        <v>72</v>
      </c>
      <c r="Y1479" s="6" t="str">
        <f>VLOOKUP(X1479,Spp!A:B,2,FALSE)</f>
        <v>Scarus ghobban</v>
      </c>
      <c r="Z1479" s="7">
        <f t="shared" si="161"/>
        <v>18</v>
      </c>
      <c r="AA1479" s="2"/>
      <c r="AB1479" s="2"/>
      <c r="AC1479" s="2">
        <v>18</v>
      </c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>
        <f>VLOOKUP(Y1479,Spp!B:C,2,FALSE)</f>
        <v>2.3300000000000001E-2</v>
      </c>
      <c r="AV1479" s="2">
        <f>VLOOKUP(Y1479,Spp!B:D,3,FALSE)</f>
        <v>2.919</v>
      </c>
      <c r="AW1479" s="2">
        <f t="shared" si="162"/>
        <v>667.58835744712644</v>
      </c>
      <c r="AX1479" s="2">
        <f t="shared" si="163"/>
        <v>13.351767148942528</v>
      </c>
      <c r="AY1479" s="2">
        <f t="shared" si="164"/>
        <v>133.51767148942528</v>
      </c>
      <c r="AZ1479" s="2">
        <f t="shared" si="165"/>
        <v>0.13351767148942528</v>
      </c>
      <c r="BA1479" s="2">
        <f t="shared" si="166"/>
        <v>1.8</v>
      </c>
      <c r="BB1479" s="2">
        <f t="shared" si="160"/>
        <v>0.36</v>
      </c>
      <c r="BC1479" s="2">
        <f>VLOOKUP(Y1479,Spp!B:H,7,FALSE)</f>
        <v>2</v>
      </c>
      <c r="BD1479" s="5" t="str">
        <f>VLOOKUP(Y1479,GFQuimbayo!B:C,2,FALSE)</f>
        <v>HM</v>
      </c>
      <c r="BE1479" s="5" t="str">
        <f>VLOOKUP(BD1479,GFQuimbayo!E:F,2,FALSE)</f>
        <v>Macroalgae feeders</v>
      </c>
      <c r="BF1479" s="2" t="str">
        <f>VLOOKUP(Y1479,Spp!B:L,11,FALSE)</f>
        <v>LC</v>
      </c>
    </row>
    <row r="1480" spans="1:58" s="1" customFormat="1">
      <c r="A1480" s="2" t="s">
        <v>242</v>
      </c>
      <c r="B1480" s="2" t="s">
        <v>41</v>
      </c>
      <c r="C1480" s="2" t="s">
        <v>113</v>
      </c>
      <c r="D1480" s="2" t="s">
        <v>113</v>
      </c>
      <c r="E1480" s="2" t="s">
        <v>1497</v>
      </c>
      <c r="F1480" s="2" t="s">
        <v>44</v>
      </c>
      <c r="G1480" s="22" t="s">
        <v>1482</v>
      </c>
      <c r="H1480" s="22">
        <v>3</v>
      </c>
      <c r="I1480" s="2">
        <v>3</v>
      </c>
      <c r="J1480" s="2"/>
      <c r="K1480" s="2">
        <v>50</v>
      </c>
      <c r="L1480" s="11">
        <v>42697</v>
      </c>
      <c r="M1480" s="2">
        <v>2016</v>
      </c>
      <c r="N1480" s="2" t="s">
        <v>517</v>
      </c>
      <c r="O1480" s="2" t="s">
        <v>136</v>
      </c>
      <c r="P1480" s="11">
        <v>43161</v>
      </c>
      <c r="Q1480" s="9" t="s">
        <v>1459</v>
      </c>
      <c r="R1480" s="2" t="s">
        <v>1459</v>
      </c>
      <c r="S1480" s="22" t="s">
        <v>516</v>
      </c>
      <c r="T1480" s="4" t="s">
        <v>516</v>
      </c>
      <c r="U1480" s="4" t="s">
        <v>516</v>
      </c>
      <c r="V1480" s="4" t="s">
        <v>516</v>
      </c>
      <c r="W1480" s="2">
        <v>10</v>
      </c>
      <c r="X1480" s="4" t="s">
        <v>80</v>
      </c>
      <c r="Y1480" s="6" t="str">
        <f>VLOOKUP(X1480,Spp!A:B,2,FALSE)</f>
        <v>Sufflamen verres</v>
      </c>
      <c r="Z1480" s="7">
        <f t="shared" si="161"/>
        <v>9</v>
      </c>
      <c r="AA1480" s="2">
        <v>8</v>
      </c>
      <c r="AB1480" s="2"/>
      <c r="AC1480" s="2">
        <v>1</v>
      </c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>
        <f>VLOOKUP(Y1480,Spp!B:C,2,FALSE)</f>
        <v>2.4899999999999999E-2</v>
      </c>
      <c r="AV1480" s="2">
        <f>VLOOKUP(Y1480,Spp!B:D,3,FALSE)</f>
        <v>3.0129999999999999</v>
      </c>
      <c r="AW1480" s="2">
        <f t="shared" si="162"/>
        <v>53.405947224752182</v>
      </c>
      <c r="AX1480" s="2">
        <f t="shared" si="163"/>
        <v>1.0681189444950436</v>
      </c>
      <c r="AY1480" s="2">
        <f t="shared" si="164"/>
        <v>10.681189444950437</v>
      </c>
      <c r="AZ1480" s="2">
        <f t="shared" si="165"/>
        <v>1.0681189444950437E-2</v>
      </c>
      <c r="BA1480" s="2">
        <f t="shared" si="166"/>
        <v>0.9</v>
      </c>
      <c r="BB1480" s="2">
        <f t="shared" si="160"/>
        <v>0.18</v>
      </c>
      <c r="BC1480" s="2">
        <f>VLOOKUP(Y1480,Spp!B:H,7,FALSE)</f>
        <v>3.3</v>
      </c>
      <c r="BD1480" s="5" t="str">
        <f>VLOOKUP(Y1480,GFQuimbayo!B:C,2,FALSE)</f>
        <v>IN</v>
      </c>
      <c r="BE1480" s="5" t="str">
        <f>VLOOKUP(BD1480,GFQuimbayo!E:F,2,FALSE)</f>
        <v>Invertebrivores</v>
      </c>
      <c r="BF1480" s="2" t="str">
        <f>VLOOKUP(Y1480,Spp!B:L,11,FALSE)</f>
        <v>LC</v>
      </c>
    </row>
    <row r="1481" spans="1:58" s="1" customFormat="1">
      <c r="A1481" s="2" t="s">
        <v>242</v>
      </c>
      <c r="B1481" s="2" t="s">
        <v>41</v>
      </c>
      <c r="C1481" s="2" t="s">
        <v>42</v>
      </c>
      <c r="D1481" s="2" t="s">
        <v>42</v>
      </c>
      <c r="E1481" s="2" t="s">
        <v>1483</v>
      </c>
      <c r="F1481" s="2" t="s">
        <v>244</v>
      </c>
      <c r="G1481" s="22" t="s">
        <v>1482</v>
      </c>
      <c r="H1481" s="22">
        <v>1</v>
      </c>
      <c r="I1481" s="2">
        <v>1</v>
      </c>
      <c r="J1481" s="2"/>
      <c r="K1481" s="2">
        <v>50</v>
      </c>
      <c r="L1481" s="11">
        <v>42802</v>
      </c>
      <c r="M1481" s="2">
        <v>2017</v>
      </c>
      <c r="N1481" s="2" t="s">
        <v>517</v>
      </c>
      <c r="O1481" s="2" t="s">
        <v>136</v>
      </c>
      <c r="P1481" s="11">
        <v>43161</v>
      </c>
      <c r="Q1481" s="9">
        <v>6</v>
      </c>
      <c r="R1481" s="2"/>
      <c r="S1481" s="22" t="s">
        <v>516</v>
      </c>
      <c r="T1481" s="4" t="s">
        <v>516</v>
      </c>
      <c r="U1481" s="4" t="s">
        <v>516</v>
      </c>
      <c r="V1481" s="4" t="s">
        <v>516</v>
      </c>
      <c r="W1481" s="2">
        <v>10</v>
      </c>
      <c r="X1481" s="4" t="s">
        <v>99</v>
      </c>
      <c r="Y1481" s="6" t="str">
        <f>VLOOKUP(X1481,Spp!A:B,2,FALSE)</f>
        <v>Abudefduf troschelii</v>
      </c>
      <c r="Z1481" s="7">
        <f t="shared" si="161"/>
        <v>2</v>
      </c>
      <c r="AA1481" s="2"/>
      <c r="AB1481" s="2">
        <v>2</v>
      </c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>
        <f>VLOOKUP(Y1481,Spp!B:C,2,FALSE)</f>
        <v>1.6E-2</v>
      </c>
      <c r="AV1481" s="2">
        <f>VLOOKUP(Y1481,Spp!B:D,3,FALSE)</f>
        <v>3.0516000000000001</v>
      </c>
      <c r="AW1481" s="2">
        <f t="shared" si="162"/>
        <v>14.97914171875367</v>
      </c>
      <c r="AX1481" s="2">
        <f t="shared" si="163"/>
        <v>0.29958283437507338</v>
      </c>
      <c r="AY1481" s="2">
        <f t="shared" si="164"/>
        <v>2.995828343750734</v>
      </c>
      <c r="AZ1481" s="2">
        <f t="shared" si="165"/>
        <v>2.9958283437507339E-3</v>
      </c>
      <c r="BA1481" s="2">
        <f t="shared" si="166"/>
        <v>0.2</v>
      </c>
      <c r="BB1481" s="2">
        <f t="shared" si="160"/>
        <v>0.04</v>
      </c>
      <c r="BC1481" s="2">
        <f>VLOOKUP(Y1481,Spp!B:H,7,FALSE)</f>
        <v>3</v>
      </c>
      <c r="BD1481" s="5" t="str">
        <f>VLOOKUP(Y1481,GFQuimbayo!B:C,2,FALSE)</f>
        <v>PK</v>
      </c>
      <c r="BE1481" s="5" t="str">
        <f>VLOOKUP(BD1481,GFQuimbayo!E:F,2,FALSE)</f>
        <v>Planktivores</v>
      </c>
      <c r="BF1481" s="2" t="str">
        <f>VLOOKUP(Y1481,Spp!B:L,11,FALSE)</f>
        <v>LC</v>
      </c>
    </row>
    <row r="1482" spans="1:58" s="1" customFormat="1">
      <c r="A1482" s="2" t="s">
        <v>242</v>
      </c>
      <c r="B1482" s="2" t="s">
        <v>41</v>
      </c>
      <c r="C1482" s="2" t="s">
        <v>42</v>
      </c>
      <c r="D1482" s="2" t="s">
        <v>42</v>
      </c>
      <c r="E1482" s="2" t="s">
        <v>1483</v>
      </c>
      <c r="F1482" s="2" t="s">
        <v>244</v>
      </c>
      <c r="G1482" s="22" t="s">
        <v>1482</v>
      </c>
      <c r="H1482" s="22">
        <v>1</v>
      </c>
      <c r="I1482" s="2">
        <v>1</v>
      </c>
      <c r="J1482" s="2"/>
      <c r="K1482" s="2">
        <v>50</v>
      </c>
      <c r="L1482" s="11">
        <v>42802</v>
      </c>
      <c r="M1482" s="2">
        <v>2017</v>
      </c>
      <c r="N1482" s="2" t="s">
        <v>517</v>
      </c>
      <c r="O1482" s="2" t="s">
        <v>136</v>
      </c>
      <c r="P1482" s="11">
        <v>43161</v>
      </c>
      <c r="Q1482" s="9">
        <v>6</v>
      </c>
      <c r="R1482" s="2"/>
      <c r="S1482" s="22" t="s">
        <v>516</v>
      </c>
      <c r="T1482" s="4" t="s">
        <v>516</v>
      </c>
      <c r="U1482" s="4" t="s">
        <v>516</v>
      </c>
      <c r="V1482" s="4" t="s">
        <v>516</v>
      </c>
      <c r="W1482" s="2">
        <v>10</v>
      </c>
      <c r="X1482" s="4" t="s">
        <v>107</v>
      </c>
      <c r="Y1482" s="6" t="str">
        <f>VLOOKUP(X1482,Spp!A:B,2,FALSE)</f>
        <v>Thalassoma lucasanum</v>
      </c>
      <c r="Z1482" s="7">
        <f t="shared" si="161"/>
        <v>65</v>
      </c>
      <c r="AA1482" s="2"/>
      <c r="AB1482" s="2">
        <v>40</v>
      </c>
      <c r="AC1482" s="2">
        <v>25</v>
      </c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>
        <f>VLOOKUP(Y1482,Spp!B:C,2,FALSE)</f>
        <v>1.261E-2</v>
      </c>
      <c r="AV1482" s="2">
        <f>VLOOKUP(Y1482,Spp!B:D,3,FALSE)</f>
        <v>2.8782999999999999</v>
      </c>
      <c r="AW1482" s="2">
        <f t="shared" si="162"/>
        <v>619.30316403157462</v>
      </c>
      <c r="AX1482" s="2">
        <f t="shared" si="163"/>
        <v>12.386063280631493</v>
      </c>
      <c r="AY1482" s="2">
        <f t="shared" si="164"/>
        <v>123.86063280631492</v>
      </c>
      <c r="AZ1482" s="2">
        <f t="shared" si="165"/>
        <v>0.12386063280631493</v>
      </c>
      <c r="BA1482" s="2">
        <f t="shared" si="166"/>
        <v>6.5</v>
      </c>
      <c r="BB1482" s="2">
        <f t="shared" si="160"/>
        <v>1.3</v>
      </c>
      <c r="BC1482" s="2">
        <f>VLOOKUP(Y1482,Spp!B:H,7,FALSE)</f>
        <v>3.5</v>
      </c>
      <c r="BD1482" s="5" t="str">
        <f>VLOOKUP(Y1482,GFQuimbayo!B:C,2,FALSE)</f>
        <v>IN</v>
      </c>
      <c r="BE1482" s="5" t="str">
        <f>VLOOKUP(BD1482,GFQuimbayo!E:F,2,FALSE)</f>
        <v>Invertebrivores</v>
      </c>
      <c r="BF1482" s="2" t="str">
        <f>VLOOKUP(Y1482,Spp!B:L,11,FALSE)</f>
        <v>LC</v>
      </c>
    </row>
    <row r="1483" spans="1:58" s="1" customFormat="1">
      <c r="A1483" s="2" t="s">
        <v>242</v>
      </c>
      <c r="B1483" s="2" t="s">
        <v>41</v>
      </c>
      <c r="C1483" s="2" t="s">
        <v>42</v>
      </c>
      <c r="D1483" s="2" t="s">
        <v>42</v>
      </c>
      <c r="E1483" s="2" t="s">
        <v>1483</v>
      </c>
      <c r="F1483" s="2" t="s">
        <v>244</v>
      </c>
      <c r="G1483" s="22" t="s">
        <v>1482</v>
      </c>
      <c r="H1483" s="22">
        <v>1</v>
      </c>
      <c r="I1483" s="2">
        <v>1</v>
      </c>
      <c r="J1483" s="2"/>
      <c r="K1483" s="2">
        <v>50</v>
      </c>
      <c r="L1483" s="11">
        <v>42802</v>
      </c>
      <c r="M1483" s="2">
        <v>2017</v>
      </c>
      <c r="N1483" s="2" t="s">
        <v>517</v>
      </c>
      <c r="O1483" s="2" t="s">
        <v>136</v>
      </c>
      <c r="P1483" s="11">
        <v>43161</v>
      </c>
      <c r="Q1483" s="9">
        <v>6</v>
      </c>
      <c r="R1483" s="2"/>
      <c r="S1483" s="22" t="s">
        <v>516</v>
      </c>
      <c r="T1483" s="4" t="s">
        <v>516</v>
      </c>
      <c r="U1483" s="4" t="s">
        <v>516</v>
      </c>
      <c r="V1483" s="4" t="s">
        <v>516</v>
      </c>
      <c r="W1483" s="2">
        <v>10</v>
      </c>
      <c r="X1483" s="4" t="s">
        <v>257</v>
      </c>
      <c r="Y1483" s="6" t="str">
        <f>VLOOKUP(X1483,Spp!A:B,2,FALSE)</f>
        <v>Acanthurus xanthopterus</v>
      </c>
      <c r="Z1483" s="7">
        <f t="shared" si="161"/>
        <v>15</v>
      </c>
      <c r="AA1483" s="2"/>
      <c r="AB1483" s="2"/>
      <c r="AC1483" s="2"/>
      <c r="AD1483" s="2"/>
      <c r="AE1483" s="2">
        <v>15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>
        <f>VLOOKUP(Y1483,Spp!B:C,2,FALSE)</f>
        <v>2.673E-2</v>
      </c>
      <c r="AV1483" s="2">
        <f>VLOOKUP(Y1483,Spp!B:D,3,FALSE)</f>
        <v>2.9844900000000001</v>
      </c>
      <c r="AW1483" s="2">
        <f t="shared" si="162"/>
        <v>5959.7520856798192</v>
      </c>
      <c r="AX1483" s="2">
        <f t="shared" si="163"/>
        <v>119.19504171359638</v>
      </c>
      <c r="AY1483" s="2">
        <f t="shared" si="164"/>
        <v>1191.9504171359638</v>
      </c>
      <c r="AZ1483" s="2">
        <f t="shared" si="165"/>
        <v>1.1919504171359638</v>
      </c>
      <c r="BA1483" s="2">
        <f t="shared" si="166"/>
        <v>1.5</v>
      </c>
      <c r="BB1483" s="2">
        <f t="shared" si="160"/>
        <v>0.3</v>
      </c>
      <c r="BC1483" s="2">
        <f>VLOOKUP(Y1483,Spp!B:H,7,FALSE)</f>
        <v>2.9</v>
      </c>
      <c r="BD1483" s="5" t="str">
        <f>VLOOKUP(Y1483,GFQuimbayo!B:C,2,FALSE)</f>
        <v>HD</v>
      </c>
      <c r="BE1483" s="5" t="str">
        <f>VLOOKUP(BD1483,GFQuimbayo!E:F,2,FALSE)</f>
        <v>Detritivores</v>
      </c>
      <c r="BF1483" s="2" t="str">
        <f>VLOOKUP(Y1483,Spp!B:L,11,FALSE)</f>
        <v>LC</v>
      </c>
    </row>
    <row r="1484" spans="1:58" s="1" customFormat="1">
      <c r="A1484" s="2" t="s">
        <v>242</v>
      </c>
      <c r="B1484" s="2" t="s">
        <v>41</v>
      </c>
      <c r="C1484" s="2" t="s">
        <v>42</v>
      </c>
      <c r="D1484" s="2" t="s">
        <v>42</v>
      </c>
      <c r="E1484" s="2" t="s">
        <v>1483</v>
      </c>
      <c r="F1484" s="2" t="s">
        <v>244</v>
      </c>
      <c r="G1484" s="22" t="s">
        <v>1482</v>
      </c>
      <c r="H1484" s="22">
        <v>1</v>
      </c>
      <c r="I1484" s="2">
        <v>1</v>
      </c>
      <c r="J1484" s="2"/>
      <c r="K1484" s="2">
        <v>50</v>
      </c>
      <c r="L1484" s="11">
        <v>42802</v>
      </c>
      <c r="M1484" s="2">
        <v>2017</v>
      </c>
      <c r="N1484" s="2" t="s">
        <v>517</v>
      </c>
      <c r="O1484" s="2" t="s">
        <v>136</v>
      </c>
      <c r="P1484" s="11">
        <v>43161</v>
      </c>
      <c r="Q1484" s="9">
        <v>6</v>
      </c>
      <c r="R1484" s="2"/>
      <c r="S1484" s="22" t="s">
        <v>516</v>
      </c>
      <c r="T1484" s="4" t="s">
        <v>516</v>
      </c>
      <c r="U1484" s="4" t="s">
        <v>516</v>
      </c>
      <c r="V1484" s="4" t="s">
        <v>516</v>
      </c>
      <c r="W1484" s="2">
        <v>10</v>
      </c>
      <c r="X1484" s="4" t="s">
        <v>72</v>
      </c>
      <c r="Y1484" s="6" t="str">
        <f>VLOOKUP(X1484,Spp!A:B,2,FALSE)</f>
        <v>Scarus ghobban</v>
      </c>
      <c r="Z1484" s="7">
        <f t="shared" si="161"/>
        <v>65</v>
      </c>
      <c r="AA1484" s="2">
        <v>20</v>
      </c>
      <c r="AB1484" s="2"/>
      <c r="AC1484" s="2">
        <v>40</v>
      </c>
      <c r="AD1484" s="2"/>
      <c r="AE1484" s="2">
        <v>5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>
        <f>VLOOKUP(Y1484,Spp!B:C,2,FALSE)</f>
        <v>2.3300000000000001E-2</v>
      </c>
      <c r="AV1484" s="2">
        <f>VLOOKUP(Y1484,Spp!B:D,3,FALSE)</f>
        <v>2.919</v>
      </c>
      <c r="AW1484" s="2">
        <f t="shared" si="162"/>
        <v>2892.8221923561241</v>
      </c>
      <c r="AX1484" s="2">
        <f t="shared" si="163"/>
        <v>57.856443847122485</v>
      </c>
      <c r="AY1484" s="2">
        <f t="shared" si="164"/>
        <v>578.56443847122489</v>
      </c>
      <c r="AZ1484" s="2">
        <f t="shared" si="165"/>
        <v>0.57856443847122485</v>
      </c>
      <c r="BA1484" s="2">
        <f t="shared" si="166"/>
        <v>6.5</v>
      </c>
      <c r="BB1484" s="2">
        <f t="shared" si="160"/>
        <v>1.3</v>
      </c>
      <c r="BC1484" s="2">
        <f>VLOOKUP(Y1484,Spp!B:H,7,FALSE)</f>
        <v>2</v>
      </c>
      <c r="BD1484" s="5" t="str">
        <f>VLOOKUP(Y1484,GFQuimbayo!B:C,2,FALSE)</f>
        <v>HM</v>
      </c>
      <c r="BE1484" s="5" t="str">
        <f>VLOOKUP(BD1484,GFQuimbayo!E:F,2,FALSE)</f>
        <v>Macroalgae feeders</v>
      </c>
      <c r="BF1484" s="2" t="str">
        <f>VLOOKUP(Y1484,Spp!B:L,11,FALSE)</f>
        <v>LC</v>
      </c>
    </row>
    <row r="1485" spans="1:58" s="1" customFormat="1">
      <c r="A1485" s="2" t="s">
        <v>242</v>
      </c>
      <c r="B1485" s="2" t="s">
        <v>41</v>
      </c>
      <c r="C1485" s="2" t="s">
        <v>42</v>
      </c>
      <c r="D1485" s="2" t="s">
        <v>42</v>
      </c>
      <c r="E1485" s="2" t="s">
        <v>1483</v>
      </c>
      <c r="F1485" s="2" t="s">
        <v>244</v>
      </c>
      <c r="G1485" s="22" t="s">
        <v>1482</v>
      </c>
      <c r="H1485" s="22">
        <v>1</v>
      </c>
      <c r="I1485" s="2">
        <v>1</v>
      </c>
      <c r="J1485" s="2"/>
      <c r="K1485" s="2">
        <v>50</v>
      </c>
      <c r="L1485" s="11">
        <v>42802</v>
      </c>
      <c r="M1485" s="2">
        <v>2017</v>
      </c>
      <c r="N1485" s="2" t="s">
        <v>517</v>
      </c>
      <c r="O1485" s="2" t="s">
        <v>136</v>
      </c>
      <c r="P1485" s="11">
        <v>43161</v>
      </c>
      <c r="Q1485" s="9">
        <v>6</v>
      </c>
      <c r="R1485" s="2"/>
      <c r="S1485" s="22" t="s">
        <v>516</v>
      </c>
      <c r="T1485" s="4" t="s">
        <v>516</v>
      </c>
      <c r="U1485" s="4" t="s">
        <v>516</v>
      </c>
      <c r="V1485" s="4" t="s">
        <v>516</v>
      </c>
      <c r="W1485" s="2">
        <v>10</v>
      </c>
      <c r="X1485" s="4" t="s">
        <v>80</v>
      </c>
      <c r="Y1485" s="6" t="str">
        <f>VLOOKUP(X1485,Spp!A:B,2,FALSE)</f>
        <v>Sufflamen verres</v>
      </c>
      <c r="Z1485" s="7">
        <f t="shared" si="161"/>
        <v>6</v>
      </c>
      <c r="AA1485" s="2"/>
      <c r="AB1485" s="2">
        <v>2</v>
      </c>
      <c r="AC1485" s="2">
        <v>2</v>
      </c>
      <c r="AD1485" s="2">
        <v>2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>
        <f>VLOOKUP(Y1485,Spp!B:C,2,FALSE)</f>
        <v>2.4899999999999999E-2</v>
      </c>
      <c r="AV1485" s="2">
        <f>VLOOKUP(Y1485,Spp!B:D,3,FALSE)</f>
        <v>3.0129999999999999</v>
      </c>
      <c r="AW1485" s="2">
        <f t="shared" si="162"/>
        <v>399.09406696056499</v>
      </c>
      <c r="AX1485" s="2">
        <f t="shared" si="163"/>
        <v>7.9818813392112995</v>
      </c>
      <c r="AY1485" s="2">
        <f t="shared" si="164"/>
        <v>79.818813392113</v>
      </c>
      <c r="AZ1485" s="2">
        <f t="shared" si="165"/>
        <v>7.9818813392112997E-2</v>
      </c>
      <c r="BA1485" s="2">
        <f t="shared" si="166"/>
        <v>0.6</v>
      </c>
      <c r="BB1485" s="2">
        <f t="shared" si="160"/>
        <v>0.12</v>
      </c>
      <c r="BC1485" s="2">
        <f>VLOOKUP(Y1485,Spp!B:H,7,FALSE)</f>
        <v>3.3</v>
      </c>
      <c r="BD1485" s="5" t="str">
        <f>VLOOKUP(Y1485,GFQuimbayo!B:C,2,FALSE)</f>
        <v>IN</v>
      </c>
      <c r="BE1485" s="5" t="str">
        <f>VLOOKUP(BD1485,GFQuimbayo!E:F,2,FALSE)</f>
        <v>Invertebrivores</v>
      </c>
      <c r="BF1485" s="2" t="str">
        <f>VLOOKUP(Y1485,Spp!B:L,11,FALSE)</f>
        <v>LC</v>
      </c>
    </row>
    <row r="1486" spans="1:58" s="1" customFormat="1">
      <c r="A1486" s="2" t="s">
        <v>242</v>
      </c>
      <c r="B1486" s="2" t="s">
        <v>41</v>
      </c>
      <c r="C1486" s="2" t="s">
        <v>42</v>
      </c>
      <c r="D1486" s="2" t="s">
        <v>42</v>
      </c>
      <c r="E1486" s="2" t="s">
        <v>1483</v>
      </c>
      <c r="F1486" s="2" t="s">
        <v>244</v>
      </c>
      <c r="G1486" s="22" t="s">
        <v>1482</v>
      </c>
      <c r="H1486" s="22">
        <v>1</v>
      </c>
      <c r="I1486" s="2">
        <v>1</v>
      </c>
      <c r="J1486" s="2"/>
      <c r="K1486" s="2">
        <v>50</v>
      </c>
      <c r="L1486" s="11">
        <v>42802</v>
      </c>
      <c r="M1486" s="2">
        <v>2017</v>
      </c>
      <c r="N1486" s="2" t="s">
        <v>517</v>
      </c>
      <c r="O1486" s="2" t="s">
        <v>136</v>
      </c>
      <c r="P1486" s="11">
        <v>43161</v>
      </c>
      <c r="Q1486" s="9">
        <v>6</v>
      </c>
      <c r="R1486" s="2"/>
      <c r="S1486" s="22" t="s">
        <v>516</v>
      </c>
      <c r="T1486" s="4" t="s">
        <v>516</v>
      </c>
      <c r="U1486" s="4" t="s">
        <v>516</v>
      </c>
      <c r="V1486" s="4" t="s">
        <v>516</v>
      </c>
      <c r="W1486" s="2">
        <v>10</v>
      </c>
      <c r="X1486" s="4" t="s">
        <v>87</v>
      </c>
      <c r="Y1486" s="6" t="str">
        <f>VLOOKUP(X1486,Spp!A:B,2,FALSE)</f>
        <v>Stegastes acapulcoensis</v>
      </c>
      <c r="Z1486" s="7">
        <f t="shared" si="161"/>
        <v>5</v>
      </c>
      <c r="AA1486" s="2"/>
      <c r="AB1486" s="2">
        <v>5</v>
      </c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>
        <f>VLOOKUP(Y1486,Spp!B:C,2,FALSE)</f>
        <v>3.49E-2</v>
      </c>
      <c r="AV1486" s="2">
        <f>VLOOKUP(Y1486,Spp!B:D,3,FALSE)</f>
        <v>2.9108999999999998</v>
      </c>
      <c r="AW1486" s="2">
        <f t="shared" si="162"/>
        <v>61.519282678486398</v>
      </c>
      <c r="AX1486" s="2">
        <f t="shared" si="163"/>
        <v>1.230385653569728</v>
      </c>
      <c r="AY1486" s="2">
        <f t="shared" si="164"/>
        <v>12.30385653569728</v>
      </c>
      <c r="AZ1486" s="2">
        <f t="shared" si="165"/>
        <v>1.230385653569728E-2</v>
      </c>
      <c r="BA1486" s="2">
        <f t="shared" si="166"/>
        <v>0.5</v>
      </c>
      <c r="BB1486" s="2">
        <f t="shared" si="160"/>
        <v>0.1</v>
      </c>
      <c r="BC1486" s="2">
        <f>VLOOKUP(Y1486,Spp!B:H,7,FALSE)</f>
        <v>2</v>
      </c>
      <c r="BD1486" s="5" t="str">
        <f>VLOOKUP(Y1486,GFQuimbayo!B:C,2,FALSE)</f>
        <v>HD</v>
      </c>
      <c r="BE1486" s="5" t="str">
        <f>VLOOKUP(BD1486,GFQuimbayo!E:F,2,FALSE)</f>
        <v>Detritivores</v>
      </c>
      <c r="BF1486" s="2" t="str">
        <f>VLOOKUP(Y1486,Spp!B:L,11,FALSE)</f>
        <v>LC</v>
      </c>
    </row>
    <row r="1487" spans="1:58" s="1" customFormat="1">
      <c r="A1487" s="2" t="s">
        <v>242</v>
      </c>
      <c r="B1487" s="2" t="s">
        <v>41</v>
      </c>
      <c r="C1487" s="2" t="s">
        <v>42</v>
      </c>
      <c r="D1487" s="2" t="s">
        <v>42</v>
      </c>
      <c r="E1487" s="2" t="s">
        <v>1483</v>
      </c>
      <c r="F1487" s="2" t="s">
        <v>244</v>
      </c>
      <c r="G1487" s="22" t="s">
        <v>1482</v>
      </c>
      <c r="H1487" s="22">
        <v>1</v>
      </c>
      <c r="I1487" s="2">
        <v>1</v>
      </c>
      <c r="J1487" s="2"/>
      <c r="K1487" s="2">
        <v>50</v>
      </c>
      <c r="L1487" s="11">
        <v>42802</v>
      </c>
      <c r="M1487" s="2">
        <v>2017</v>
      </c>
      <c r="N1487" s="2" t="s">
        <v>517</v>
      </c>
      <c r="O1487" s="2" t="s">
        <v>136</v>
      </c>
      <c r="P1487" s="11">
        <v>43161</v>
      </c>
      <c r="Q1487" s="9">
        <v>6</v>
      </c>
      <c r="R1487" s="2"/>
      <c r="S1487" s="22" t="s">
        <v>516</v>
      </c>
      <c r="T1487" s="4" t="s">
        <v>516</v>
      </c>
      <c r="U1487" s="4" t="s">
        <v>516</v>
      </c>
      <c r="V1487" s="4" t="s">
        <v>516</v>
      </c>
      <c r="W1487" s="2">
        <v>10</v>
      </c>
      <c r="X1487" s="4" t="s">
        <v>125</v>
      </c>
      <c r="Y1487" s="6" t="str">
        <f>VLOOKUP(X1487,Spp!A:B,2,FALSE)</f>
        <v>Diodon holocanthus</v>
      </c>
      <c r="Z1487" s="7">
        <f t="shared" si="161"/>
        <v>2</v>
      </c>
      <c r="AA1487" s="2"/>
      <c r="AB1487" s="2"/>
      <c r="AC1487" s="2">
        <v>2</v>
      </c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>
        <f>VLOOKUP(Y1487,Spp!B:C,2,FALSE)</f>
        <v>2.1899999999999999E-2</v>
      </c>
      <c r="AV1487" s="2">
        <f>VLOOKUP(Y1487,Spp!B:D,3,FALSE)</f>
        <v>3</v>
      </c>
      <c r="AW1487" s="2">
        <f t="shared" si="162"/>
        <v>85.546875</v>
      </c>
      <c r="AX1487" s="2">
        <f t="shared" si="163"/>
        <v>1.7109375</v>
      </c>
      <c r="AY1487" s="2">
        <f t="shared" si="164"/>
        <v>17.109375</v>
      </c>
      <c r="AZ1487" s="2">
        <f t="shared" si="165"/>
        <v>1.7109375E-2</v>
      </c>
      <c r="BA1487" s="2">
        <f t="shared" si="166"/>
        <v>0.2</v>
      </c>
      <c r="BB1487" s="2">
        <f t="shared" si="160"/>
        <v>0.04</v>
      </c>
      <c r="BC1487" s="2">
        <f>VLOOKUP(Y1487,Spp!B:H,7,FALSE)</f>
        <v>3.3</v>
      </c>
      <c r="BD1487" s="5" t="str">
        <f>VLOOKUP(Y1487,GFQuimbayo!B:C,2,FALSE)</f>
        <v>IN</v>
      </c>
      <c r="BE1487" s="5" t="str">
        <f>VLOOKUP(BD1487,GFQuimbayo!E:F,2,FALSE)</f>
        <v>Invertebrivores</v>
      </c>
      <c r="BF1487" s="2" t="str">
        <f>VLOOKUP(Y1487,Spp!B:L,11,FALSE)</f>
        <v>NE</v>
      </c>
    </row>
    <row r="1488" spans="1:58" s="1" customFormat="1">
      <c r="A1488" s="2" t="s">
        <v>242</v>
      </c>
      <c r="B1488" s="2" t="s">
        <v>41</v>
      </c>
      <c r="C1488" s="2" t="s">
        <v>42</v>
      </c>
      <c r="D1488" s="2" t="s">
        <v>42</v>
      </c>
      <c r="E1488" s="2" t="s">
        <v>1483</v>
      </c>
      <c r="F1488" s="2" t="s">
        <v>244</v>
      </c>
      <c r="G1488" s="22" t="s">
        <v>1482</v>
      </c>
      <c r="H1488" s="22">
        <v>1</v>
      </c>
      <c r="I1488" s="2">
        <v>1</v>
      </c>
      <c r="J1488" s="2"/>
      <c r="K1488" s="2">
        <v>50</v>
      </c>
      <c r="L1488" s="11">
        <v>42802</v>
      </c>
      <c r="M1488" s="2">
        <v>2017</v>
      </c>
      <c r="N1488" s="2" t="s">
        <v>517</v>
      </c>
      <c r="O1488" s="2" t="s">
        <v>136</v>
      </c>
      <c r="P1488" s="11">
        <v>43161</v>
      </c>
      <c r="Q1488" s="9">
        <v>6</v>
      </c>
      <c r="R1488" s="2"/>
      <c r="S1488" s="22" t="s">
        <v>516</v>
      </c>
      <c r="T1488" s="4" t="s">
        <v>516</v>
      </c>
      <c r="U1488" s="4" t="s">
        <v>516</v>
      </c>
      <c r="V1488" s="4" t="s">
        <v>516</v>
      </c>
      <c r="W1488" s="2">
        <v>10</v>
      </c>
      <c r="X1488" s="4" t="s">
        <v>109</v>
      </c>
      <c r="Y1488" s="6" t="str">
        <f>VLOOKUP(X1488,Spp!A:B,2,FALSE)</f>
        <v>Chromis atrilobata</v>
      </c>
      <c r="Z1488" s="7">
        <f t="shared" si="161"/>
        <v>5</v>
      </c>
      <c r="AA1488" s="2">
        <v>5</v>
      </c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>
        <f>VLOOKUP(Y1488,Spp!B:C,2,FALSE)</f>
        <v>5.2300000000000003E-3</v>
      </c>
      <c r="AV1488" s="2">
        <f>VLOOKUP(Y1488,Spp!B:D,3,FALSE)</f>
        <v>3.41655</v>
      </c>
      <c r="AW1488" s="2">
        <f t="shared" si="162"/>
        <v>0.59848549582603427</v>
      </c>
      <c r="AX1488" s="2">
        <f t="shared" si="163"/>
        <v>1.1969709916520686E-2</v>
      </c>
      <c r="AY1488" s="2">
        <f t="shared" si="164"/>
        <v>0.11969709916520686</v>
      </c>
      <c r="AZ1488" s="2">
        <f t="shared" si="165"/>
        <v>1.1969709916520686E-4</v>
      </c>
      <c r="BA1488" s="2">
        <f t="shared" si="166"/>
        <v>0.5</v>
      </c>
      <c r="BB1488" s="2">
        <f t="shared" si="160"/>
        <v>0.1</v>
      </c>
      <c r="BC1488" s="2">
        <f>VLOOKUP(Y1488,Spp!B:H,7,FALSE)</f>
        <v>3.4</v>
      </c>
      <c r="BD1488" s="5" t="str">
        <f>VLOOKUP(Y1488,GFQuimbayo!B:C,2,FALSE)</f>
        <v>PK</v>
      </c>
      <c r="BE1488" s="5" t="str">
        <f>VLOOKUP(BD1488,GFQuimbayo!E:F,2,FALSE)</f>
        <v>Planktivores</v>
      </c>
      <c r="BF1488" s="2" t="str">
        <f>VLOOKUP(Y1488,Spp!B:L,11,FALSE)</f>
        <v>LC</v>
      </c>
    </row>
    <row r="1489" spans="1:58" s="1" customFormat="1">
      <c r="A1489" s="2" t="s">
        <v>242</v>
      </c>
      <c r="B1489" s="2" t="s">
        <v>41</v>
      </c>
      <c r="C1489" s="2" t="s">
        <v>42</v>
      </c>
      <c r="D1489" s="2" t="s">
        <v>42</v>
      </c>
      <c r="E1489" s="2" t="s">
        <v>1483</v>
      </c>
      <c r="F1489" s="2" t="s">
        <v>244</v>
      </c>
      <c r="G1489" s="22" t="s">
        <v>1482</v>
      </c>
      <c r="H1489" s="22">
        <v>1</v>
      </c>
      <c r="I1489" s="2">
        <v>1</v>
      </c>
      <c r="J1489" s="2"/>
      <c r="K1489" s="2">
        <v>50</v>
      </c>
      <c r="L1489" s="11">
        <v>42802</v>
      </c>
      <c r="M1489" s="2">
        <v>2017</v>
      </c>
      <c r="N1489" s="2" t="s">
        <v>517</v>
      </c>
      <c r="O1489" s="2" t="s">
        <v>136</v>
      </c>
      <c r="P1489" s="11">
        <v>43161</v>
      </c>
      <c r="Q1489" s="9">
        <v>6</v>
      </c>
      <c r="R1489" s="2"/>
      <c r="S1489" s="22" t="s">
        <v>516</v>
      </c>
      <c r="T1489" s="4" t="s">
        <v>516</v>
      </c>
      <c r="U1489" s="4" t="s">
        <v>516</v>
      </c>
      <c r="V1489" s="4" t="s">
        <v>516</v>
      </c>
      <c r="W1489" s="2">
        <v>10</v>
      </c>
      <c r="X1489" s="4" t="s">
        <v>101</v>
      </c>
      <c r="Y1489" s="6" t="str">
        <f>VLOOKUP(X1489,Spp!A:B,2,FALSE)</f>
        <v>Caranx caballus</v>
      </c>
      <c r="Z1489" s="7">
        <f t="shared" si="161"/>
        <v>50</v>
      </c>
      <c r="AA1489" s="2"/>
      <c r="AB1489" s="2"/>
      <c r="AC1489" s="2"/>
      <c r="AD1489" s="2"/>
      <c r="AE1489" s="2">
        <v>50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>
        <f>VLOOKUP(Y1489,Spp!B:C,2,FALSE)</f>
        <v>2.5000000000000001E-2</v>
      </c>
      <c r="AV1489" s="2">
        <f>VLOOKUP(Y1489,Spp!B:D,3,FALSE)</f>
        <v>3</v>
      </c>
      <c r="AW1489" s="2">
        <f t="shared" si="162"/>
        <v>19531.25</v>
      </c>
      <c r="AX1489" s="2">
        <f t="shared" si="163"/>
        <v>390.625</v>
      </c>
      <c r="AY1489" s="2">
        <f t="shared" si="164"/>
        <v>3906.25</v>
      </c>
      <c r="AZ1489" s="2">
        <f t="shared" si="165"/>
        <v>3.90625</v>
      </c>
      <c r="BA1489" s="2">
        <f t="shared" si="166"/>
        <v>5</v>
      </c>
      <c r="BB1489" s="2">
        <f t="shared" si="160"/>
        <v>1</v>
      </c>
      <c r="BC1489" s="2">
        <f>VLOOKUP(Y1489,Spp!B:H,7,FALSE)</f>
        <v>4</v>
      </c>
      <c r="BD1489" s="5" t="str">
        <f>VLOOKUP(Y1489,GFQuimbayo!B:C,2,FALSE)</f>
        <v>PS</v>
      </c>
      <c r="BE1489" s="5" t="str">
        <f>VLOOKUP(BD1489,GFQuimbayo!E:F,2,FALSE)</f>
        <v>Piscivores</v>
      </c>
      <c r="BF1489" s="2" t="str">
        <f>VLOOKUP(Y1489,Spp!B:L,11,FALSE)</f>
        <v>LC</v>
      </c>
    </row>
    <row r="1490" spans="1:58" s="1" customFormat="1">
      <c r="A1490" s="2" t="s">
        <v>242</v>
      </c>
      <c r="B1490" s="2" t="s">
        <v>41</v>
      </c>
      <c r="C1490" s="2" t="s">
        <v>42</v>
      </c>
      <c r="D1490" s="2" t="s">
        <v>42</v>
      </c>
      <c r="E1490" s="2" t="s">
        <v>1483</v>
      </c>
      <c r="F1490" s="2" t="s">
        <v>244</v>
      </c>
      <c r="G1490" s="22" t="s">
        <v>1482</v>
      </c>
      <c r="H1490" s="22">
        <v>2</v>
      </c>
      <c r="I1490" s="2">
        <v>2</v>
      </c>
      <c r="J1490" s="2"/>
      <c r="K1490" s="2">
        <v>50</v>
      </c>
      <c r="L1490" s="11">
        <v>42802</v>
      </c>
      <c r="M1490" s="2">
        <v>2017</v>
      </c>
      <c r="N1490" s="2" t="s">
        <v>517</v>
      </c>
      <c r="O1490" s="2" t="s">
        <v>136</v>
      </c>
      <c r="P1490" s="11">
        <v>43161</v>
      </c>
      <c r="Q1490" s="9">
        <v>6</v>
      </c>
      <c r="R1490" s="2"/>
      <c r="S1490" s="22" t="s">
        <v>516</v>
      </c>
      <c r="T1490" s="4" t="s">
        <v>516</v>
      </c>
      <c r="U1490" s="4" t="s">
        <v>516</v>
      </c>
      <c r="V1490" s="4" t="s">
        <v>516</v>
      </c>
      <c r="W1490" s="2">
        <v>10</v>
      </c>
      <c r="X1490" s="4" t="s">
        <v>101</v>
      </c>
      <c r="Y1490" s="6" t="str">
        <f>VLOOKUP(X1490,Spp!A:B,2,FALSE)</f>
        <v>Caranx caballus</v>
      </c>
      <c r="Z1490" s="7">
        <f t="shared" si="161"/>
        <v>10</v>
      </c>
      <c r="AA1490" s="2"/>
      <c r="AB1490" s="2"/>
      <c r="AC1490" s="2"/>
      <c r="AD1490" s="2"/>
      <c r="AE1490" s="2"/>
      <c r="AF1490" s="2">
        <v>10</v>
      </c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>
        <f>VLOOKUP(Y1490,Spp!B:C,2,FALSE)</f>
        <v>2.5000000000000001E-2</v>
      </c>
      <c r="AV1490" s="2">
        <f>VLOOKUP(Y1490,Spp!B:D,3,FALSE)</f>
        <v>3</v>
      </c>
      <c r="AW1490" s="2">
        <f t="shared" si="162"/>
        <v>10718.75</v>
      </c>
      <c r="AX1490" s="2">
        <f t="shared" si="163"/>
        <v>214.375</v>
      </c>
      <c r="AY1490" s="2">
        <f t="shared" si="164"/>
        <v>2143.75</v>
      </c>
      <c r="AZ1490" s="2">
        <f t="shared" si="165"/>
        <v>2.1437499999999998</v>
      </c>
      <c r="BA1490" s="2">
        <f t="shared" si="166"/>
        <v>1</v>
      </c>
      <c r="BB1490" s="2">
        <f t="shared" si="160"/>
        <v>0.2</v>
      </c>
      <c r="BC1490" s="2">
        <f>VLOOKUP(Y1490,Spp!B:H,7,FALSE)</f>
        <v>4</v>
      </c>
      <c r="BD1490" s="5" t="str">
        <f>VLOOKUP(Y1490,GFQuimbayo!B:C,2,FALSE)</f>
        <v>PS</v>
      </c>
      <c r="BE1490" s="5" t="str">
        <f>VLOOKUP(BD1490,GFQuimbayo!E:F,2,FALSE)</f>
        <v>Piscivores</v>
      </c>
      <c r="BF1490" s="2" t="str">
        <f>VLOOKUP(Y1490,Spp!B:L,11,FALSE)</f>
        <v>LC</v>
      </c>
    </row>
    <row r="1491" spans="1:58" s="1" customFormat="1">
      <c r="A1491" s="2" t="s">
        <v>242</v>
      </c>
      <c r="B1491" s="2" t="s">
        <v>41</v>
      </c>
      <c r="C1491" s="2" t="s">
        <v>42</v>
      </c>
      <c r="D1491" s="2" t="s">
        <v>42</v>
      </c>
      <c r="E1491" s="2" t="s">
        <v>1483</v>
      </c>
      <c r="F1491" s="2" t="s">
        <v>244</v>
      </c>
      <c r="G1491" s="22" t="s">
        <v>1482</v>
      </c>
      <c r="H1491" s="22">
        <v>2</v>
      </c>
      <c r="I1491" s="2">
        <v>2</v>
      </c>
      <c r="J1491" s="2"/>
      <c r="K1491" s="2">
        <v>50</v>
      </c>
      <c r="L1491" s="11">
        <v>42802</v>
      </c>
      <c r="M1491" s="2">
        <v>2017</v>
      </c>
      <c r="N1491" s="2" t="s">
        <v>517</v>
      </c>
      <c r="O1491" s="2" t="s">
        <v>136</v>
      </c>
      <c r="P1491" s="11">
        <v>43161</v>
      </c>
      <c r="Q1491" s="9">
        <v>6</v>
      </c>
      <c r="R1491" s="2"/>
      <c r="S1491" s="22" t="s">
        <v>516</v>
      </c>
      <c r="T1491" s="4" t="s">
        <v>516</v>
      </c>
      <c r="U1491" s="4" t="s">
        <v>516</v>
      </c>
      <c r="V1491" s="4" t="s">
        <v>516</v>
      </c>
      <c r="W1491" s="2">
        <v>10</v>
      </c>
      <c r="X1491" s="4" t="s">
        <v>87</v>
      </c>
      <c r="Y1491" s="6" t="str">
        <f>VLOOKUP(X1491,Spp!A:B,2,FALSE)</f>
        <v>Stegastes acapulcoensis</v>
      </c>
      <c r="Z1491" s="7">
        <f t="shared" si="161"/>
        <v>5</v>
      </c>
      <c r="AA1491" s="2"/>
      <c r="AB1491" s="2"/>
      <c r="AC1491" s="2">
        <v>5</v>
      </c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>
        <f>VLOOKUP(Y1491,Spp!B:C,2,FALSE)</f>
        <v>3.49E-2</v>
      </c>
      <c r="AV1491" s="2">
        <f>VLOOKUP(Y1491,Spp!B:D,3,FALSE)</f>
        <v>2.9108999999999998</v>
      </c>
      <c r="AW1491" s="2">
        <f t="shared" si="162"/>
        <v>272.13900223168815</v>
      </c>
      <c r="AX1491" s="2">
        <f t="shared" si="163"/>
        <v>5.4427800446337633</v>
      </c>
      <c r="AY1491" s="2">
        <f t="shared" si="164"/>
        <v>54.427800446337635</v>
      </c>
      <c r="AZ1491" s="2">
        <f t="shared" si="165"/>
        <v>5.4427800446337632E-2</v>
      </c>
      <c r="BA1491" s="2">
        <f t="shared" si="166"/>
        <v>0.5</v>
      </c>
      <c r="BB1491" s="2">
        <f t="shared" si="160"/>
        <v>0.1</v>
      </c>
      <c r="BC1491" s="2">
        <f>VLOOKUP(Y1491,Spp!B:H,7,FALSE)</f>
        <v>2</v>
      </c>
      <c r="BD1491" s="5" t="str">
        <f>VLOOKUP(Y1491,GFQuimbayo!B:C,2,FALSE)</f>
        <v>HD</v>
      </c>
      <c r="BE1491" s="5" t="str">
        <f>VLOOKUP(BD1491,GFQuimbayo!E:F,2,FALSE)</f>
        <v>Detritivores</v>
      </c>
      <c r="BF1491" s="2" t="str">
        <f>VLOOKUP(Y1491,Spp!B:L,11,FALSE)</f>
        <v>LC</v>
      </c>
    </row>
    <row r="1492" spans="1:58" s="1" customFormat="1">
      <c r="A1492" s="2" t="s">
        <v>242</v>
      </c>
      <c r="B1492" s="2" t="s">
        <v>41</v>
      </c>
      <c r="C1492" s="2" t="s">
        <v>42</v>
      </c>
      <c r="D1492" s="2" t="s">
        <v>42</v>
      </c>
      <c r="E1492" s="2" t="s">
        <v>1483</v>
      </c>
      <c r="F1492" s="2" t="s">
        <v>244</v>
      </c>
      <c r="G1492" s="22" t="s">
        <v>1482</v>
      </c>
      <c r="H1492" s="22">
        <v>2</v>
      </c>
      <c r="I1492" s="2">
        <v>2</v>
      </c>
      <c r="J1492" s="2"/>
      <c r="K1492" s="2">
        <v>50</v>
      </c>
      <c r="L1492" s="11">
        <v>42802</v>
      </c>
      <c r="M1492" s="2">
        <v>2017</v>
      </c>
      <c r="N1492" s="2" t="s">
        <v>517</v>
      </c>
      <c r="O1492" s="2" t="s">
        <v>136</v>
      </c>
      <c r="P1492" s="11">
        <v>43161</v>
      </c>
      <c r="Q1492" s="9">
        <v>6</v>
      </c>
      <c r="R1492" s="2"/>
      <c r="S1492" s="22" t="s">
        <v>516</v>
      </c>
      <c r="T1492" s="4" t="s">
        <v>516</v>
      </c>
      <c r="U1492" s="4" t="s">
        <v>516</v>
      </c>
      <c r="V1492" s="4" t="s">
        <v>516</v>
      </c>
      <c r="W1492" s="2">
        <v>10</v>
      </c>
      <c r="X1492" s="4" t="s">
        <v>462</v>
      </c>
      <c r="Y1492" s="6" t="str">
        <f>VLOOKUP(X1492,Spp!A:B,2,FALSE)</f>
        <v>Stethojoulis bandanensis</v>
      </c>
      <c r="Z1492" s="7">
        <f t="shared" si="161"/>
        <v>1</v>
      </c>
      <c r="AA1492" s="2"/>
      <c r="AB1492" s="2"/>
      <c r="AC1492" s="2">
        <v>1</v>
      </c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>
        <f>VLOOKUP(Y1492,Spp!B:C,2,FALSE)</f>
        <v>1.0959999999999999E-2</v>
      </c>
      <c r="AV1492" s="2">
        <f>VLOOKUP(Y1492,Spp!B:D,3,FALSE)</f>
        <v>3.09</v>
      </c>
      <c r="AW1492" s="2">
        <f t="shared" si="162"/>
        <v>26.869680002315228</v>
      </c>
      <c r="AX1492" s="2">
        <f t="shared" si="163"/>
        <v>0.53739360004630454</v>
      </c>
      <c r="AY1492" s="2">
        <f t="shared" si="164"/>
        <v>5.3739360004630452</v>
      </c>
      <c r="AZ1492" s="2">
        <f t="shared" si="165"/>
        <v>5.3739360004630456E-3</v>
      </c>
      <c r="BA1492" s="2">
        <f t="shared" si="166"/>
        <v>0.1</v>
      </c>
      <c r="BB1492" s="2">
        <f t="shared" si="160"/>
        <v>0.02</v>
      </c>
      <c r="BC1492" s="2">
        <f>VLOOKUP(Y1492,Spp!B:H,7,FALSE)</f>
        <v>3.2</v>
      </c>
      <c r="BD1492" s="5" t="str">
        <f>VLOOKUP(Y1492,GFQuimbayo!B:C,2,FALSE)</f>
        <v>IN</v>
      </c>
      <c r="BE1492" s="5" t="str">
        <f>VLOOKUP(BD1492,GFQuimbayo!E:F,2,FALSE)</f>
        <v>Invertebrivores</v>
      </c>
      <c r="BF1492" s="2" t="str">
        <f>VLOOKUP(Y1492,Spp!B:L,11,FALSE)</f>
        <v>LC</v>
      </c>
    </row>
    <row r="1493" spans="1:58" s="1" customFormat="1">
      <c r="A1493" s="2" t="s">
        <v>242</v>
      </c>
      <c r="B1493" s="2" t="s">
        <v>41</v>
      </c>
      <c r="C1493" s="2" t="s">
        <v>42</v>
      </c>
      <c r="D1493" s="2" t="s">
        <v>42</v>
      </c>
      <c r="E1493" s="2" t="s">
        <v>1483</v>
      </c>
      <c r="F1493" s="2" t="s">
        <v>244</v>
      </c>
      <c r="G1493" s="22" t="s">
        <v>1482</v>
      </c>
      <c r="H1493" s="22">
        <v>2</v>
      </c>
      <c r="I1493" s="2">
        <v>2</v>
      </c>
      <c r="J1493" s="2"/>
      <c r="K1493" s="2">
        <v>50</v>
      </c>
      <c r="L1493" s="11">
        <v>42802</v>
      </c>
      <c r="M1493" s="2">
        <v>2017</v>
      </c>
      <c r="N1493" s="2" t="s">
        <v>517</v>
      </c>
      <c r="O1493" s="2" t="s">
        <v>136</v>
      </c>
      <c r="P1493" s="11">
        <v>43161</v>
      </c>
      <c r="Q1493" s="9">
        <v>6</v>
      </c>
      <c r="R1493" s="2"/>
      <c r="S1493" s="22" t="s">
        <v>516</v>
      </c>
      <c r="T1493" s="4" t="s">
        <v>516</v>
      </c>
      <c r="U1493" s="4" t="s">
        <v>516</v>
      </c>
      <c r="V1493" s="4" t="s">
        <v>516</v>
      </c>
      <c r="W1493" s="2">
        <v>10</v>
      </c>
      <c r="X1493" s="4" t="s">
        <v>107</v>
      </c>
      <c r="Y1493" s="6" t="str">
        <f>VLOOKUP(X1493,Spp!A:B,2,FALSE)</f>
        <v>Thalassoma lucasanum</v>
      </c>
      <c r="Z1493" s="7">
        <f t="shared" si="161"/>
        <v>61</v>
      </c>
      <c r="AA1493" s="2"/>
      <c r="AB1493" s="2">
        <v>20</v>
      </c>
      <c r="AC1493" s="2">
        <v>40</v>
      </c>
      <c r="AD1493" s="2">
        <v>1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>
        <f>VLOOKUP(Y1493,Spp!B:C,2,FALSE)</f>
        <v>1.261E-2</v>
      </c>
      <c r="AV1493" s="2">
        <f>VLOOKUP(Y1493,Spp!B:D,3,FALSE)</f>
        <v>2.8782999999999999</v>
      </c>
      <c r="AW1493" s="2">
        <f t="shared" si="162"/>
        <v>855.4177507623923</v>
      </c>
      <c r="AX1493" s="2">
        <f t="shared" si="163"/>
        <v>17.108355015247845</v>
      </c>
      <c r="AY1493" s="2">
        <f t="shared" si="164"/>
        <v>171.08355015247844</v>
      </c>
      <c r="AZ1493" s="2">
        <f t="shared" si="165"/>
        <v>0.17108355015247845</v>
      </c>
      <c r="BA1493" s="2">
        <f t="shared" si="166"/>
        <v>6.1</v>
      </c>
      <c r="BB1493" s="2">
        <f t="shared" si="160"/>
        <v>1.22</v>
      </c>
      <c r="BC1493" s="2">
        <f>VLOOKUP(Y1493,Spp!B:H,7,FALSE)</f>
        <v>3.5</v>
      </c>
      <c r="BD1493" s="5" t="str">
        <f>VLOOKUP(Y1493,GFQuimbayo!B:C,2,FALSE)</f>
        <v>IN</v>
      </c>
      <c r="BE1493" s="5" t="str">
        <f>VLOOKUP(BD1493,GFQuimbayo!E:F,2,FALSE)</f>
        <v>Invertebrivores</v>
      </c>
      <c r="BF1493" s="2" t="str">
        <f>VLOOKUP(Y1493,Spp!B:L,11,FALSE)</f>
        <v>LC</v>
      </c>
    </row>
    <row r="1494" spans="1:58" s="1" customFormat="1">
      <c r="A1494" s="2" t="s">
        <v>242</v>
      </c>
      <c r="B1494" s="2" t="s">
        <v>41</v>
      </c>
      <c r="C1494" s="2" t="s">
        <v>42</v>
      </c>
      <c r="D1494" s="2" t="s">
        <v>42</v>
      </c>
      <c r="E1494" s="2" t="s">
        <v>1483</v>
      </c>
      <c r="F1494" s="2" t="s">
        <v>244</v>
      </c>
      <c r="G1494" s="22" t="s">
        <v>1482</v>
      </c>
      <c r="H1494" s="22">
        <v>2</v>
      </c>
      <c r="I1494" s="2">
        <v>2</v>
      </c>
      <c r="J1494" s="2"/>
      <c r="K1494" s="2">
        <v>50</v>
      </c>
      <c r="L1494" s="11">
        <v>42802</v>
      </c>
      <c r="M1494" s="2">
        <v>2017</v>
      </c>
      <c r="N1494" s="2" t="s">
        <v>517</v>
      </c>
      <c r="O1494" s="2" t="s">
        <v>136</v>
      </c>
      <c r="P1494" s="11">
        <v>43161</v>
      </c>
      <c r="Q1494" s="9">
        <v>6</v>
      </c>
      <c r="R1494" s="2"/>
      <c r="S1494" s="22" t="s">
        <v>516</v>
      </c>
      <c r="T1494" s="4" t="s">
        <v>516</v>
      </c>
      <c r="U1494" s="4" t="s">
        <v>516</v>
      </c>
      <c r="V1494" s="4" t="s">
        <v>516</v>
      </c>
      <c r="W1494" s="2">
        <v>10</v>
      </c>
      <c r="X1494" s="4" t="s">
        <v>80</v>
      </c>
      <c r="Y1494" s="6" t="str">
        <f>VLOOKUP(X1494,Spp!A:B,2,FALSE)</f>
        <v>Sufflamen verres</v>
      </c>
      <c r="Z1494" s="7">
        <f t="shared" si="161"/>
        <v>1</v>
      </c>
      <c r="AA1494" s="2"/>
      <c r="AB1494" s="2"/>
      <c r="AC1494" s="2"/>
      <c r="AD1494" s="2">
        <v>1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>
        <f>VLOOKUP(Y1494,Spp!B:C,2,FALSE)</f>
        <v>2.4899999999999999E-2</v>
      </c>
      <c r="AV1494" s="2">
        <f>VLOOKUP(Y1494,Spp!B:D,3,FALSE)</f>
        <v>3.0129999999999999</v>
      </c>
      <c r="AW1494" s="2">
        <f t="shared" si="162"/>
        <v>138.50740345244131</v>
      </c>
      <c r="AX1494" s="2">
        <f t="shared" si="163"/>
        <v>2.770148069048826</v>
      </c>
      <c r="AY1494" s="2">
        <f t="shared" si="164"/>
        <v>27.70148069048826</v>
      </c>
      <c r="AZ1494" s="2">
        <f t="shared" si="165"/>
        <v>2.7701480690488261E-2</v>
      </c>
      <c r="BA1494" s="2">
        <f t="shared" si="166"/>
        <v>0.1</v>
      </c>
      <c r="BB1494" s="2">
        <f t="shared" si="160"/>
        <v>0.02</v>
      </c>
      <c r="BC1494" s="2">
        <f>VLOOKUP(Y1494,Spp!B:H,7,FALSE)</f>
        <v>3.3</v>
      </c>
      <c r="BD1494" s="5" t="str">
        <f>VLOOKUP(Y1494,GFQuimbayo!B:C,2,FALSE)</f>
        <v>IN</v>
      </c>
      <c r="BE1494" s="5" t="str">
        <f>VLOOKUP(BD1494,GFQuimbayo!E:F,2,FALSE)</f>
        <v>Invertebrivores</v>
      </c>
      <c r="BF1494" s="2" t="str">
        <f>VLOOKUP(Y1494,Spp!B:L,11,FALSE)</f>
        <v>LC</v>
      </c>
    </row>
    <row r="1495" spans="1:58" s="1" customFormat="1">
      <c r="A1495" s="2" t="s">
        <v>242</v>
      </c>
      <c r="B1495" s="2" t="s">
        <v>41</v>
      </c>
      <c r="C1495" s="2" t="s">
        <v>42</v>
      </c>
      <c r="D1495" s="2" t="s">
        <v>42</v>
      </c>
      <c r="E1495" s="2" t="s">
        <v>1483</v>
      </c>
      <c r="F1495" s="2" t="s">
        <v>244</v>
      </c>
      <c r="G1495" s="22" t="s">
        <v>1482</v>
      </c>
      <c r="H1495" s="22">
        <v>2</v>
      </c>
      <c r="I1495" s="2">
        <v>2</v>
      </c>
      <c r="J1495" s="2"/>
      <c r="K1495" s="2">
        <v>50</v>
      </c>
      <c r="L1495" s="11">
        <v>42802</v>
      </c>
      <c r="M1495" s="2">
        <v>2017</v>
      </c>
      <c r="N1495" s="2" t="s">
        <v>517</v>
      </c>
      <c r="O1495" s="2" t="s">
        <v>136</v>
      </c>
      <c r="P1495" s="11">
        <v>43161</v>
      </c>
      <c r="Q1495" s="9">
        <v>6</v>
      </c>
      <c r="R1495" s="2"/>
      <c r="S1495" s="22" t="s">
        <v>516</v>
      </c>
      <c r="T1495" s="4" t="s">
        <v>516</v>
      </c>
      <c r="U1495" s="4" t="s">
        <v>516</v>
      </c>
      <c r="V1495" s="4" t="s">
        <v>516</v>
      </c>
      <c r="W1495" s="2">
        <v>10</v>
      </c>
      <c r="X1495" s="4" t="s">
        <v>465</v>
      </c>
      <c r="Y1495" s="6" t="str">
        <f>VLOOKUP(X1495,Spp!A:B,2,FALSE)</f>
        <v>Thalassoma grammaticum</v>
      </c>
      <c r="Z1495" s="7">
        <f t="shared" si="161"/>
        <v>2</v>
      </c>
      <c r="AA1495" s="2"/>
      <c r="AB1495" s="2"/>
      <c r="AC1495" s="2">
        <v>2</v>
      </c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>
        <f>VLOOKUP(Y1495,Spp!B:C,2,FALSE)</f>
        <v>1.5900000000000001E-2</v>
      </c>
      <c r="AV1495" s="2">
        <f>VLOOKUP(Y1495,Spp!B:D,3,FALSE)</f>
        <v>2.9718</v>
      </c>
      <c r="AW1495" s="2">
        <f t="shared" si="162"/>
        <v>57.839468921848763</v>
      </c>
      <c r="AX1495" s="2">
        <f t="shared" si="163"/>
        <v>1.1567893784369752</v>
      </c>
      <c r="AY1495" s="2">
        <f t="shared" si="164"/>
        <v>11.567893784369751</v>
      </c>
      <c r="AZ1495" s="2">
        <f t="shared" si="165"/>
        <v>1.1567893784369751E-2</v>
      </c>
      <c r="BA1495" s="2">
        <f t="shared" si="166"/>
        <v>0.2</v>
      </c>
      <c r="BB1495" s="2">
        <f t="shared" si="160"/>
        <v>0.04</v>
      </c>
      <c r="BC1495" s="2">
        <f>VLOOKUP(Y1495,Spp!B:H,7,FALSE)</f>
        <v>3.5</v>
      </c>
      <c r="BD1495" s="5" t="str">
        <f>VLOOKUP(Y1495,GFQuimbayo!B:C,2,FALSE)</f>
        <v>IN</v>
      </c>
      <c r="BE1495" s="5" t="str">
        <f>VLOOKUP(BD1495,GFQuimbayo!E:F,2,FALSE)</f>
        <v>Invertebrivores</v>
      </c>
      <c r="BF1495" s="2" t="str">
        <f>VLOOKUP(Y1495,Spp!B:L,11,FALSE)</f>
        <v>LC</v>
      </c>
    </row>
    <row r="1496" spans="1:58" s="1" customFormat="1">
      <c r="A1496" s="2" t="s">
        <v>242</v>
      </c>
      <c r="B1496" s="2" t="s">
        <v>41</v>
      </c>
      <c r="C1496" s="2" t="s">
        <v>42</v>
      </c>
      <c r="D1496" s="2" t="s">
        <v>42</v>
      </c>
      <c r="E1496" s="2" t="s">
        <v>1483</v>
      </c>
      <c r="F1496" s="2" t="s">
        <v>244</v>
      </c>
      <c r="G1496" s="22" t="s">
        <v>1482</v>
      </c>
      <c r="H1496" s="22">
        <v>2</v>
      </c>
      <c r="I1496" s="2">
        <v>2</v>
      </c>
      <c r="J1496" s="2"/>
      <c r="K1496" s="2">
        <v>50</v>
      </c>
      <c r="L1496" s="11">
        <v>42802</v>
      </c>
      <c r="M1496" s="2">
        <v>2017</v>
      </c>
      <c r="N1496" s="2" t="s">
        <v>517</v>
      </c>
      <c r="O1496" s="2" t="s">
        <v>136</v>
      </c>
      <c r="P1496" s="11">
        <v>43161</v>
      </c>
      <c r="Q1496" s="9">
        <v>6</v>
      </c>
      <c r="R1496" s="2"/>
      <c r="S1496" s="22" t="s">
        <v>516</v>
      </c>
      <c r="T1496" s="4" t="s">
        <v>516</v>
      </c>
      <c r="U1496" s="4" t="s">
        <v>516</v>
      </c>
      <c r="V1496" s="4" t="s">
        <v>516</v>
      </c>
      <c r="W1496" s="2">
        <v>10</v>
      </c>
      <c r="X1496" s="4" t="s">
        <v>109</v>
      </c>
      <c r="Y1496" s="6" t="str">
        <f>VLOOKUP(X1496,Spp!A:B,2,FALSE)</f>
        <v>Chromis atrilobata</v>
      </c>
      <c r="Z1496" s="7">
        <f t="shared" si="161"/>
        <v>10</v>
      </c>
      <c r="AA1496" s="2">
        <v>10</v>
      </c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>
        <f>VLOOKUP(Y1496,Spp!B:C,2,FALSE)</f>
        <v>5.2300000000000003E-3</v>
      </c>
      <c r="AV1496" s="2">
        <f>VLOOKUP(Y1496,Spp!B:D,3,FALSE)</f>
        <v>3.41655</v>
      </c>
      <c r="AW1496" s="2">
        <f t="shared" si="162"/>
        <v>1.1969709916520685</v>
      </c>
      <c r="AX1496" s="2">
        <f t="shared" si="163"/>
        <v>2.3939419833041372E-2</v>
      </c>
      <c r="AY1496" s="2">
        <f t="shared" si="164"/>
        <v>0.23939419833041373</v>
      </c>
      <c r="AZ1496" s="2">
        <f t="shared" si="165"/>
        <v>2.3939419833041373E-4</v>
      </c>
      <c r="BA1496" s="2">
        <f t="shared" si="166"/>
        <v>1</v>
      </c>
      <c r="BB1496" s="2">
        <f t="shared" si="160"/>
        <v>0.2</v>
      </c>
      <c r="BC1496" s="2">
        <f>VLOOKUP(Y1496,Spp!B:H,7,FALSE)</f>
        <v>3.4</v>
      </c>
      <c r="BD1496" s="5" t="str">
        <f>VLOOKUP(Y1496,GFQuimbayo!B:C,2,FALSE)</f>
        <v>PK</v>
      </c>
      <c r="BE1496" s="5" t="str">
        <f>VLOOKUP(BD1496,GFQuimbayo!E:F,2,FALSE)</f>
        <v>Planktivores</v>
      </c>
      <c r="BF1496" s="2" t="str">
        <f>VLOOKUP(Y1496,Spp!B:L,11,FALSE)</f>
        <v>LC</v>
      </c>
    </row>
    <row r="1497" spans="1:58" s="1" customFormat="1">
      <c r="A1497" s="2" t="s">
        <v>242</v>
      </c>
      <c r="B1497" s="2" t="s">
        <v>41</v>
      </c>
      <c r="C1497" s="2" t="s">
        <v>42</v>
      </c>
      <c r="D1497" s="2" t="s">
        <v>42</v>
      </c>
      <c r="E1497" s="2" t="s">
        <v>1483</v>
      </c>
      <c r="F1497" s="2" t="s">
        <v>244</v>
      </c>
      <c r="G1497" s="22" t="s">
        <v>1482</v>
      </c>
      <c r="H1497" s="22">
        <v>2</v>
      </c>
      <c r="I1497" s="2">
        <v>2</v>
      </c>
      <c r="J1497" s="2"/>
      <c r="K1497" s="2">
        <v>50</v>
      </c>
      <c r="L1497" s="11">
        <v>42802</v>
      </c>
      <c r="M1497" s="2">
        <v>2017</v>
      </c>
      <c r="N1497" s="2" t="s">
        <v>517</v>
      </c>
      <c r="O1497" s="2" t="s">
        <v>136</v>
      </c>
      <c r="P1497" s="11">
        <v>43161</v>
      </c>
      <c r="Q1497" s="9">
        <v>6</v>
      </c>
      <c r="R1497" s="2"/>
      <c r="S1497" s="22" t="s">
        <v>516</v>
      </c>
      <c r="T1497" s="4" t="s">
        <v>516</v>
      </c>
      <c r="U1497" s="4" t="s">
        <v>516</v>
      </c>
      <c r="V1497" s="4" t="s">
        <v>516</v>
      </c>
      <c r="W1497" s="2">
        <v>10</v>
      </c>
      <c r="X1497" s="4" t="s">
        <v>85</v>
      </c>
      <c r="Y1497" s="6" t="str">
        <f>VLOOKUP(X1497,Spp!A:B,2,FALSE)</f>
        <v>Sargocentron suborbitalis</v>
      </c>
      <c r="Z1497" s="7">
        <f t="shared" si="161"/>
        <v>2</v>
      </c>
      <c r="AA1497" s="2"/>
      <c r="AB1497" s="2"/>
      <c r="AC1497" s="2">
        <v>2</v>
      </c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>
        <f>VLOOKUP(Y1497,Spp!B:C,2,FALSE)</f>
        <v>2.3199999999999998E-2</v>
      </c>
      <c r="AV1497" s="2">
        <f>VLOOKUP(Y1497,Spp!B:D,3,FALSE)</f>
        <v>2.9554</v>
      </c>
      <c r="AW1497" s="2">
        <f t="shared" si="162"/>
        <v>80.970315778811653</v>
      </c>
      <c r="AX1497" s="2">
        <f t="shared" si="163"/>
        <v>1.619406315576233</v>
      </c>
      <c r="AY1497" s="2">
        <f t="shared" si="164"/>
        <v>16.194063155762329</v>
      </c>
      <c r="AZ1497" s="2">
        <f t="shared" si="165"/>
        <v>1.6194063155762328E-2</v>
      </c>
      <c r="BA1497" s="2">
        <f t="shared" si="166"/>
        <v>0.2</v>
      </c>
      <c r="BB1497" s="2">
        <f t="shared" si="160"/>
        <v>0.04</v>
      </c>
      <c r="BC1497" s="2">
        <f>VLOOKUP(Y1497,Spp!B:H,7,FALSE)</f>
        <v>3.5</v>
      </c>
      <c r="BD1497" s="5" t="str">
        <f>VLOOKUP(Y1497,GFQuimbayo!B:C,2,FALSE)</f>
        <v>IN</v>
      </c>
      <c r="BE1497" s="5" t="str">
        <f>VLOOKUP(BD1497,GFQuimbayo!E:F,2,FALSE)</f>
        <v>Invertebrivores</v>
      </c>
      <c r="BF1497" s="2" t="str">
        <f>VLOOKUP(Y1497,Spp!B:L,11,FALSE)</f>
        <v>LC</v>
      </c>
    </row>
    <row r="1498" spans="1:58" s="1" customFormat="1">
      <c r="A1498" s="2" t="s">
        <v>242</v>
      </c>
      <c r="B1498" s="2" t="s">
        <v>41</v>
      </c>
      <c r="C1498" s="2" t="s">
        <v>42</v>
      </c>
      <c r="D1498" s="2" t="s">
        <v>42</v>
      </c>
      <c r="E1498" s="2" t="s">
        <v>1483</v>
      </c>
      <c r="F1498" s="2" t="s">
        <v>244</v>
      </c>
      <c r="G1498" s="22" t="s">
        <v>1482</v>
      </c>
      <c r="H1498" s="22">
        <v>2</v>
      </c>
      <c r="I1498" s="2">
        <v>2</v>
      </c>
      <c r="J1498" s="2"/>
      <c r="K1498" s="2">
        <v>50</v>
      </c>
      <c r="L1498" s="11">
        <v>42802</v>
      </c>
      <c r="M1498" s="2">
        <v>2017</v>
      </c>
      <c r="N1498" s="2" t="s">
        <v>517</v>
      </c>
      <c r="O1498" s="2" t="s">
        <v>136</v>
      </c>
      <c r="P1498" s="11">
        <v>43161</v>
      </c>
      <c r="Q1498" s="9">
        <v>6</v>
      </c>
      <c r="R1498" s="2"/>
      <c r="S1498" s="22" t="s">
        <v>516</v>
      </c>
      <c r="T1498" s="4" t="s">
        <v>516</v>
      </c>
      <c r="U1498" s="4" t="s">
        <v>516</v>
      </c>
      <c r="V1498" s="4" t="s">
        <v>516</v>
      </c>
      <c r="W1498" s="2">
        <v>10</v>
      </c>
      <c r="X1498" s="4" t="s">
        <v>72</v>
      </c>
      <c r="Y1498" s="6" t="str">
        <f>VLOOKUP(X1498,Spp!A:B,2,FALSE)</f>
        <v>Scarus ghobban</v>
      </c>
      <c r="Z1498" s="7">
        <f t="shared" si="161"/>
        <v>15</v>
      </c>
      <c r="AA1498" s="2"/>
      <c r="AB1498" s="2"/>
      <c r="AC1498" s="2">
        <v>15</v>
      </c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>
        <f>VLOOKUP(Y1498,Spp!B:C,2,FALSE)</f>
        <v>2.3300000000000001E-2</v>
      </c>
      <c r="AV1498" s="2">
        <f>VLOOKUP(Y1498,Spp!B:D,3,FALSE)</f>
        <v>2.919</v>
      </c>
      <c r="AW1498" s="2">
        <f t="shared" si="162"/>
        <v>556.32363120593868</v>
      </c>
      <c r="AX1498" s="2">
        <f t="shared" si="163"/>
        <v>11.126472624118774</v>
      </c>
      <c r="AY1498" s="2">
        <f t="shared" si="164"/>
        <v>111.26472624118774</v>
      </c>
      <c r="AZ1498" s="2">
        <f t="shared" si="165"/>
        <v>0.11126472624118774</v>
      </c>
      <c r="BA1498" s="2">
        <f t="shared" si="166"/>
        <v>1.5</v>
      </c>
      <c r="BB1498" s="2">
        <f t="shared" ref="BB1498:BB1561" si="167">Z1498/K1498</f>
        <v>0.3</v>
      </c>
      <c r="BC1498" s="2">
        <f>VLOOKUP(Y1498,Spp!B:H,7,FALSE)</f>
        <v>2</v>
      </c>
      <c r="BD1498" s="5" t="str">
        <f>VLOOKUP(Y1498,GFQuimbayo!B:C,2,FALSE)</f>
        <v>HM</v>
      </c>
      <c r="BE1498" s="5" t="str">
        <f>VLOOKUP(BD1498,GFQuimbayo!E:F,2,FALSE)</f>
        <v>Macroalgae feeders</v>
      </c>
      <c r="BF1498" s="2" t="str">
        <f>VLOOKUP(Y1498,Spp!B:L,11,FALSE)</f>
        <v>LC</v>
      </c>
    </row>
    <row r="1499" spans="1:58" s="1" customFormat="1">
      <c r="A1499" s="2" t="s">
        <v>242</v>
      </c>
      <c r="B1499" s="2" t="s">
        <v>41</v>
      </c>
      <c r="C1499" s="2" t="s">
        <v>42</v>
      </c>
      <c r="D1499" s="2" t="s">
        <v>42</v>
      </c>
      <c r="E1499" s="2" t="s">
        <v>1483</v>
      </c>
      <c r="F1499" s="2" t="s">
        <v>244</v>
      </c>
      <c r="G1499" s="22" t="s">
        <v>1482</v>
      </c>
      <c r="H1499" s="22">
        <v>3</v>
      </c>
      <c r="I1499" s="2">
        <v>3</v>
      </c>
      <c r="J1499" s="2"/>
      <c r="K1499" s="2">
        <v>50</v>
      </c>
      <c r="L1499" s="11">
        <v>42802</v>
      </c>
      <c r="M1499" s="2">
        <v>2017</v>
      </c>
      <c r="N1499" s="2" t="s">
        <v>517</v>
      </c>
      <c r="O1499" s="2" t="s">
        <v>136</v>
      </c>
      <c r="P1499" s="11">
        <v>43161</v>
      </c>
      <c r="Q1499" s="9">
        <v>6</v>
      </c>
      <c r="R1499" s="2"/>
      <c r="S1499" s="22" t="s">
        <v>516</v>
      </c>
      <c r="T1499" s="4" t="s">
        <v>516</v>
      </c>
      <c r="U1499" s="4" t="s">
        <v>516</v>
      </c>
      <c r="V1499" s="4" t="s">
        <v>516</v>
      </c>
      <c r="W1499" s="2">
        <v>10</v>
      </c>
      <c r="X1499" s="4" t="s">
        <v>72</v>
      </c>
      <c r="Y1499" s="6" t="str">
        <f>VLOOKUP(X1499,Spp!A:B,2,FALSE)</f>
        <v>Scarus ghobban</v>
      </c>
      <c r="Z1499" s="7">
        <f t="shared" si="161"/>
        <v>33</v>
      </c>
      <c r="AA1499" s="2"/>
      <c r="AB1499" s="2">
        <v>20</v>
      </c>
      <c r="AC1499" s="2">
        <v>10</v>
      </c>
      <c r="AD1499" s="2"/>
      <c r="AE1499" s="2">
        <v>3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>
        <f>VLOOKUP(Y1499,Spp!B:C,2,FALSE)</f>
        <v>2.3300000000000001E-2</v>
      </c>
      <c r="AV1499" s="2">
        <f>VLOOKUP(Y1499,Spp!B:D,3,FALSE)</f>
        <v>2.919</v>
      </c>
      <c r="AW1499" s="2">
        <f t="shared" si="162"/>
        <v>1379.3914055532391</v>
      </c>
      <c r="AX1499" s="2">
        <f t="shared" si="163"/>
        <v>27.587828111064781</v>
      </c>
      <c r="AY1499" s="2">
        <f t="shared" si="164"/>
        <v>275.87828111064778</v>
      </c>
      <c r="AZ1499" s="2">
        <f t="shared" si="165"/>
        <v>0.27587828111064777</v>
      </c>
      <c r="BA1499" s="2">
        <f t="shared" si="166"/>
        <v>3.3</v>
      </c>
      <c r="BB1499" s="2">
        <f t="shared" si="167"/>
        <v>0.66</v>
      </c>
      <c r="BC1499" s="2">
        <f>VLOOKUP(Y1499,Spp!B:H,7,FALSE)</f>
        <v>2</v>
      </c>
      <c r="BD1499" s="5" t="str">
        <f>VLOOKUP(Y1499,GFQuimbayo!B:C,2,FALSE)</f>
        <v>HM</v>
      </c>
      <c r="BE1499" s="5" t="str">
        <f>VLOOKUP(BD1499,GFQuimbayo!E:F,2,FALSE)</f>
        <v>Macroalgae feeders</v>
      </c>
      <c r="BF1499" s="2" t="str">
        <f>VLOOKUP(Y1499,Spp!B:L,11,FALSE)</f>
        <v>LC</v>
      </c>
    </row>
    <row r="1500" spans="1:58" s="1" customFormat="1">
      <c r="A1500" s="2" t="s">
        <v>242</v>
      </c>
      <c r="B1500" s="2" t="s">
        <v>41</v>
      </c>
      <c r="C1500" s="2" t="s">
        <v>42</v>
      </c>
      <c r="D1500" s="2" t="s">
        <v>42</v>
      </c>
      <c r="E1500" s="2" t="s">
        <v>1483</v>
      </c>
      <c r="F1500" s="2" t="s">
        <v>244</v>
      </c>
      <c r="G1500" s="22" t="s">
        <v>1482</v>
      </c>
      <c r="H1500" s="22">
        <v>3</v>
      </c>
      <c r="I1500" s="2">
        <v>3</v>
      </c>
      <c r="J1500" s="2"/>
      <c r="K1500" s="2">
        <v>50</v>
      </c>
      <c r="L1500" s="11">
        <v>42802</v>
      </c>
      <c r="M1500" s="2">
        <v>2017</v>
      </c>
      <c r="N1500" s="2" t="s">
        <v>517</v>
      </c>
      <c r="O1500" s="2" t="s">
        <v>136</v>
      </c>
      <c r="P1500" s="11">
        <v>43161</v>
      </c>
      <c r="Q1500" s="9">
        <v>6</v>
      </c>
      <c r="R1500" s="2"/>
      <c r="S1500" s="22" t="s">
        <v>516</v>
      </c>
      <c r="T1500" s="4" t="s">
        <v>516</v>
      </c>
      <c r="U1500" s="4" t="s">
        <v>516</v>
      </c>
      <c r="V1500" s="4" t="s">
        <v>516</v>
      </c>
      <c r="W1500" s="2">
        <v>10</v>
      </c>
      <c r="X1500" s="4" t="s">
        <v>89</v>
      </c>
      <c r="Y1500" s="6" t="str">
        <f>VLOOKUP(X1500,Spp!A:B,2,FALSE)</f>
        <v>Lutjanus argentiventris</v>
      </c>
      <c r="Z1500" s="7">
        <f t="shared" si="161"/>
        <v>1</v>
      </c>
      <c r="AA1500" s="2"/>
      <c r="AB1500" s="2"/>
      <c r="AC1500" s="2"/>
      <c r="AD1500" s="2"/>
      <c r="AE1500" s="2">
        <v>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>
        <f>VLOOKUP(Y1500,Spp!B:C,2,FALSE)</f>
        <v>1.7299999999999999E-2</v>
      </c>
      <c r="AV1500" s="2">
        <f>VLOOKUP(Y1500,Spp!B:D,3,FALSE)</f>
        <v>3</v>
      </c>
      <c r="AW1500" s="2">
        <f t="shared" si="162"/>
        <v>270.3125</v>
      </c>
      <c r="AX1500" s="2">
        <f t="shared" si="163"/>
        <v>5.40625</v>
      </c>
      <c r="AY1500" s="2">
        <f t="shared" si="164"/>
        <v>54.0625</v>
      </c>
      <c r="AZ1500" s="2">
        <f t="shared" si="165"/>
        <v>5.4062499999999999E-2</v>
      </c>
      <c r="BA1500" s="2">
        <f t="shared" si="166"/>
        <v>0.1</v>
      </c>
      <c r="BB1500" s="2">
        <f t="shared" si="167"/>
        <v>0.02</v>
      </c>
      <c r="BC1500" s="2">
        <f>VLOOKUP(Y1500,Spp!B:H,7,FALSE)</f>
        <v>4</v>
      </c>
      <c r="BD1500" s="5" t="str">
        <f>VLOOKUP(Y1500,GFQuimbayo!B:C,2,FALSE)</f>
        <v>PS</v>
      </c>
      <c r="BE1500" s="5" t="str">
        <f>VLOOKUP(BD1500,GFQuimbayo!E:F,2,FALSE)</f>
        <v>Piscivores</v>
      </c>
      <c r="BF1500" s="2" t="str">
        <f>VLOOKUP(Y1500,Spp!B:L,11,FALSE)</f>
        <v>LC</v>
      </c>
    </row>
    <row r="1501" spans="1:58" s="1" customFormat="1">
      <c r="A1501" s="2" t="s">
        <v>242</v>
      </c>
      <c r="B1501" s="2" t="s">
        <v>41</v>
      </c>
      <c r="C1501" s="2" t="s">
        <v>42</v>
      </c>
      <c r="D1501" s="2" t="s">
        <v>42</v>
      </c>
      <c r="E1501" s="2" t="s">
        <v>1483</v>
      </c>
      <c r="F1501" s="2" t="s">
        <v>244</v>
      </c>
      <c r="G1501" s="22" t="s">
        <v>1482</v>
      </c>
      <c r="H1501" s="22">
        <v>3</v>
      </c>
      <c r="I1501" s="2">
        <v>3</v>
      </c>
      <c r="J1501" s="2"/>
      <c r="K1501" s="2">
        <v>50</v>
      </c>
      <c r="L1501" s="11">
        <v>42802</v>
      </c>
      <c r="M1501" s="2">
        <v>2017</v>
      </c>
      <c r="N1501" s="2" t="s">
        <v>517</v>
      </c>
      <c r="O1501" s="2" t="s">
        <v>136</v>
      </c>
      <c r="P1501" s="11">
        <v>43161</v>
      </c>
      <c r="Q1501" s="9">
        <v>6</v>
      </c>
      <c r="R1501" s="2"/>
      <c r="S1501" s="22" t="s">
        <v>516</v>
      </c>
      <c r="T1501" s="4" t="s">
        <v>516</v>
      </c>
      <c r="U1501" s="4" t="s">
        <v>516</v>
      </c>
      <c r="V1501" s="4" t="s">
        <v>516</v>
      </c>
      <c r="W1501" s="2">
        <v>10</v>
      </c>
      <c r="X1501" s="4" t="s">
        <v>66</v>
      </c>
      <c r="Y1501" s="6" t="str">
        <f>VLOOKUP(X1501,Spp!A:B,2,FALSE)</f>
        <v>Kyphosus elegans</v>
      </c>
      <c r="Z1501" s="7">
        <f t="shared" si="161"/>
        <v>2</v>
      </c>
      <c r="AA1501" s="2"/>
      <c r="AB1501" s="2"/>
      <c r="AC1501" s="2"/>
      <c r="AD1501" s="2"/>
      <c r="AE1501" s="2">
        <v>2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>
        <f>VLOOKUP(Y1501,Spp!B:C,2,FALSE)</f>
        <v>2.18E-2</v>
      </c>
      <c r="AV1501" s="2">
        <f>VLOOKUP(Y1501,Spp!B:D,3,FALSE)</f>
        <v>3.0053000000000001</v>
      </c>
      <c r="AW1501" s="2">
        <f t="shared" si="162"/>
        <v>692.97185691239929</v>
      </c>
      <c r="AX1501" s="2">
        <f t="shared" si="163"/>
        <v>13.859437138247985</v>
      </c>
      <c r="AY1501" s="2">
        <f t="shared" si="164"/>
        <v>138.59437138247986</v>
      </c>
      <c r="AZ1501" s="2">
        <f t="shared" si="165"/>
        <v>0.13859437138247988</v>
      </c>
      <c r="BA1501" s="2">
        <f t="shared" si="166"/>
        <v>0.2</v>
      </c>
      <c r="BB1501" s="2">
        <f t="shared" si="167"/>
        <v>0.04</v>
      </c>
      <c r="BC1501" s="2">
        <f>VLOOKUP(Y1501,Spp!B:H,7,FALSE)</f>
        <v>2.9</v>
      </c>
      <c r="BD1501" s="5" t="str">
        <f>VLOOKUP(Y1501,GFQuimbayo!B:C,2,FALSE)</f>
        <v>HM</v>
      </c>
      <c r="BE1501" s="5" t="str">
        <f>VLOOKUP(BD1501,GFQuimbayo!E:F,2,FALSE)</f>
        <v>Macroalgae feeders</v>
      </c>
      <c r="BF1501" s="2" t="str">
        <f>VLOOKUP(Y1501,Spp!B:L,11,FALSE)</f>
        <v>LC</v>
      </c>
    </row>
    <row r="1502" spans="1:58" s="1" customFormat="1">
      <c r="A1502" s="2" t="s">
        <v>242</v>
      </c>
      <c r="B1502" s="2" t="s">
        <v>41</v>
      </c>
      <c r="C1502" s="2" t="s">
        <v>42</v>
      </c>
      <c r="D1502" s="2" t="s">
        <v>42</v>
      </c>
      <c r="E1502" s="2" t="s">
        <v>1483</v>
      </c>
      <c r="F1502" s="2" t="s">
        <v>244</v>
      </c>
      <c r="G1502" s="22" t="s">
        <v>1482</v>
      </c>
      <c r="H1502" s="22">
        <v>3</v>
      </c>
      <c r="I1502" s="2">
        <v>3</v>
      </c>
      <c r="J1502" s="2"/>
      <c r="K1502" s="2">
        <v>50</v>
      </c>
      <c r="L1502" s="11">
        <v>42802</v>
      </c>
      <c r="M1502" s="2">
        <v>2017</v>
      </c>
      <c r="N1502" s="2" t="s">
        <v>517</v>
      </c>
      <c r="O1502" s="2" t="s">
        <v>136</v>
      </c>
      <c r="P1502" s="11">
        <v>43161</v>
      </c>
      <c r="Q1502" s="9">
        <v>6</v>
      </c>
      <c r="R1502" s="2"/>
      <c r="S1502" s="22" t="s">
        <v>516</v>
      </c>
      <c r="T1502" s="4" t="s">
        <v>516</v>
      </c>
      <c r="U1502" s="4" t="s">
        <v>516</v>
      </c>
      <c r="V1502" s="4" t="s">
        <v>516</v>
      </c>
      <c r="W1502" s="2">
        <v>10</v>
      </c>
      <c r="X1502" s="4" t="s">
        <v>87</v>
      </c>
      <c r="Y1502" s="6" t="str">
        <f>VLOOKUP(X1502,Spp!A:B,2,FALSE)</f>
        <v>Stegastes acapulcoensis</v>
      </c>
      <c r="Z1502" s="7">
        <f t="shared" si="161"/>
        <v>20</v>
      </c>
      <c r="AA1502" s="2"/>
      <c r="AB1502" s="2">
        <v>10</v>
      </c>
      <c r="AC1502" s="2">
        <v>10</v>
      </c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>
        <f>VLOOKUP(Y1502,Spp!B:C,2,FALSE)</f>
        <v>3.49E-2</v>
      </c>
      <c r="AV1502" s="2">
        <f>VLOOKUP(Y1502,Spp!B:D,3,FALSE)</f>
        <v>2.9108999999999998</v>
      </c>
      <c r="AW1502" s="2">
        <f t="shared" si="162"/>
        <v>667.31656982034906</v>
      </c>
      <c r="AX1502" s="2">
        <f t="shared" si="163"/>
        <v>13.346331396406981</v>
      </c>
      <c r="AY1502" s="2">
        <f t="shared" si="164"/>
        <v>133.46331396406981</v>
      </c>
      <c r="AZ1502" s="2">
        <f t="shared" si="165"/>
        <v>0.13346331396406982</v>
      </c>
      <c r="BA1502" s="2">
        <f t="shared" si="166"/>
        <v>2</v>
      </c>
      <c r="BB1502" s="2">
        <f t="shared" si="167"/>
        <v>0.4</v>
      </c>
      <c r="BC1502" s="2">
        <f>VLOOKUP(Y1502,Spp!B:H,7,FALSE)</f>
        <v>2</v>
      </c>
      <c r="BD1502" s="5" t="str">
        <f>VLOOKUP(Y1502,GFQuimbayo!B:C,2,FALSE)</f>
        <v>HD</v>
      </c>
      <c r="BE1502" s="5" t="str">
        <f>VLOOKUP(BD1502,GFQuimbayo!E:F,2,FALSE)</f>
        <v>Detritivores</v>
      </c>
      <c r="BF1502" s="2" t="str">
        <f>VLOOKUP(Y1502,Spp!B:L,11,FALSE)</f>
        <v>LC</v>
      </c>
    </row>
    <row r="1503" spans="1:58" s="1" customFormat="1">
      <c r="A1503" s="2" t="s">
        <v>242</v>
      </c>
      <c r="B1503" s="2" t="s">
        <v>41</v>
      </c>
      <c r="C1503" s="2" t="s">
        <v>42</v>
      </c>
      <c r="D1503" s="2" t="s">
        <v>42</v>
      </c>
      <c r="E1503" s="2" t="s">
        <v>1483</v>
      </c>
      <c r="F1503" s="2" t="s">
        <v>244</v>
      </c>
      <c r="G1503" s="22" t="s">
        <v>1482</v>
      </c>
      <c r="H1503" s="22">
        <v>3</v>
      </c>
      <c r="I1503" s="2">
        <v>3</v>
      </c>
      <c r="J1503" s="2"/>
      <c r="K1503" s="2">
        <v>50</v>
      </c>
      <c r="L1503" s="11">
        <v>42802</v>
      </c>
      <c r="M1503" s="2">
        <v>2017</v>
      </c>
      <c r="N1503" s="2" t="s">
        <v>517</v>
      </c>
      <c r="O1503" s="2" t="s">
        <v>136</v>
      </c>
      <c r="P1503" s="11">
        <v>43161</v>
      </c>
      <c r="Q1503" s="9">
        <v>6</v>
      </c>
      <c r="R1503" s="2"/>
      <c r="S1503" s="22" t="s">
        <v>516</v>
      </c>
      <c r="T1503" s="4" t="s">
        <v>516</v>
      </c>
      <c r="U1503" s="4" t="s">
        <v>516</v>
      </c>
      <c r="V1503" s="4" t="s">
        <v>516</v>
      </c>
      <c r="W1503" s="2">
        <v>10</v>
      </c>
      <c r="X1503" s="4" t="s">
        <v>109</v>
      </c>
      <c r="Y1503" s="6" t="str">
        <f>VLOOKUP(X1503,Spp!A:B,2,FALSE)</f>
        <v>Chromis atrilobata</v>
      </c>
      <c r="Z1503" s="7">
        <f t="shared" si="161"/>
        <v>30</v>
      </c>
      <c r="AA1503" s="2">
        <v>30</v>
      </c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>
        <f>VLOOKUP(Y1503,Spp!B:C,2,FALSE)</f>
        <v>5.2300000000000003E-3</v>
      </c>
      <c r="AV1503" s="2">
        <f>VLOOKUP(Y1503,Spp!B:D,3,FALSE)</f>
        <v>3.41655</v>
      </c>
      <c r="AW1503" s="2">
        <f t="shared" si="162"/>
        <v>3.5909129749562059</v>
      </c>
      <c r="AX1503" s="2">
        <f t="shared" si="163"/>
        <v>7.1818259499124112E-2</v>
      </c>
      <c r="AY1503" s="2">
        <f t="shared" si="164"/>
        <v>0.71818259499124115</v>
      </c>
      <c r="AZ1503" s="2">
        <f t="shared" si="165"/>
        <v>7.1818259499124111E-4</v>
      </c>
      <c r="BA1503" s="2">
        <f t="shared" si="166"/>
        <v>3</v>
      </c>
      <c r="BB1503" s="2">
        <f t="shared" si="167"/>
        <v>0.6</v>
      </c>
      <c r="BC1503" s="2">
        <f>VLOOKUP(Y1503,Spp!B:H,7,FALSE)</f>
        <v>3.4</v>
      </c>
      <c r="BD1503" s="5" t="str">
        <f>VLOOKUP(Y1503,GFQuimbayo!B:C,2,FALSE)</f>
        <v>PK</v>
      </c>
      <c r="BE1503" s="5" t="str">
        <f>VLOOKUP(BD1503,GFQuimbayo!E:F,2,FALSE)</f>
        <v>Planktivores</v>
      </c>
      <c r="BF1503" s="2" t="str">
        <f>VLOOKUP(Y1503,Spp!B:L,11,FALSE)</f>
        <v>LC</v>
      </c>
    </row>
    <row r="1504" spans="1:58" s="1" customFormat="1">
      <c r="A1504" s="2" t="s">
        <v>242</v>
      </c>
      <c r="B1504" s="2" t="s">
        <v>41</v>
      </c>
      <c r="C1504" s="2" t="s">
        <v>42</v>
      </c>
      <c r="D1504" s="2" t="s">
        <v>42</v>
      </c>
      <c r="E1504" s="2" t="s">
        <v>1483</v>
      </c>
      <c r="F1504" s="2" t="s">
        <v>244</v>
      </c>
      <c r="G1504" s="22" t="s">
        <v>1482</v>
      </c>
      <c r="H1504" s="22">
        <v>3</v>
      </c>
      <c r="I1504" s="2">
        <v>3</v>
      </c>
      <c r="J1504" s="2"/>
      <c r="K1504" s="2">
        <v>50</v>
      </c>
      <c r="L1504" s="11">
        <v>42802</v>
      </c>
      <c r="M1504" s="2">
        <v>2017</v>
      </c>
      <c r="N1504" s="2" t="s">
        <v>517</v>
      </c>
      <c r="O1504" s="2" t="s">
        <v>136</v>
      </c>
      <c r="P1504" s="11">
        <v>43161</v>
      </c>
      <c r="Q1504" s="9">
        <v>6</v>
      </c>
      <c r="R1504" s="2"/>
      <c r="S1504" s="22" t="s">
        <v>516</v>
      </c>
      <c r="T1504" s="4" t="s">
        <v>516</v>
      </c>
      <c r="U1504" s="4" t="s">
        <v>516</v>
      </c>
      <c r="V1504" s="4" t="s">
        <v>516</v>
      </c>
      <c r="W1504" s="2">
        <v>10</v>
      </c>
      <c r="X1504" s="4" t="s">
        <v>251</v>
      </c>
      <c r="Y1504" s="6" t="str">
        <f>VLOOKUP(X1504,Spp!A:B,2,FALSE)</f>
        <v>Holacanthus passer</v>
      </c>
      <c r="Z1504" s="7">
        <f t="shared" si="161"/>
        <v>1</v>
      </c>
      <c r="AA1504" s="2"/>
      <c r="AB1504" s="2"/>
      <c r="AC1504" s="2">
        <v>1</v>
      </c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>
        <f>VLOOKUP(Y1504,Spp!B:C,2,FALSE)</f>
        <v>2.7130000000000001E-2</v>
      </c>
      <c r="AV1504" s="2">
        <f>VLOOKUP(Y1504,Spp!B:D,3,FALSE)</f>
        <v>3.0842299999999998</v>
      </c>
      <c r="AW1504" s="2">
        <f t="shared" si="162"/>
        <v>65.549979949165603</v>
      </c>
      <c r="AX1504" s="2">
        <f t="shared" si="163"/>
        <v>1.3109995989833121</v>
      </c>
      <c r="AY1504" s="2">
        <f t="shared" si="164"/>
        <v>13.10999598983312</v>
      </c>
      <c r="AZ1504" s="2">
        <f t="shared" si="165"/>
        <v>1.3109995989833119E-2</v>
      </c>
      <c r="BA1504" s="2">
        <f t="shared" si="166"/>
        <v>0.1</v>
      </c>
      <c r="BB1504" s="2">
        <f t="shared" si="167"/>
        <v>0.02</v>
      </c>
      <c r="BC1504" s="2">
        <f>VLOOKUP(Y1504,Spp!B:H,7,FALSE)</f>
        <v>2.6</v>
      </c>
      <c r="BD1504" s="5" t="str">
        <f>VLOOKUP(Y1504,GFQuimbayo!B:C,2,FALSE)</f>
        <v>IN</v>
      </c>
      <c r="BE1504" s="5" t="str">
        <f>VLOOKUP(BD1504,GFQuimbayo!E:F,2,FALSE)</f>
        <v>Invertebrivores</v>
      </c>
      <c r="BF1504" s="2" t="str">
        <f>VLOOKUP(Y1504,Spp!B:L,11,FALSE)</f>
        <v>LC</v>
      </c>
    </row>
    <row r="1505" spans="1:58" s="1" customFormat="1">
      <c r="A1505" s="2" t="s">
        <v>242</v>
      </c>
      <c r="B1505" s="2" t="s">
        <v>41</v>
      </c>
      <c r="C1505" s="2" t="s">
        <v>42</v>
      </c>
      <c r="D1505" s="2" t="s">
        <v>42</v>
      </c>
      <c r="E1505" s="2" t="s">
        <v>1483</v>
      </c>
      <c r="F1505" s="2" t="s">
        <v>244</v>
      </c>
      <c r="G1505" s="22" t="s">
        <v>1482</v>
      </c>
      <c r="H1505" s="22">
        <v>3</v>
      </c>
      <c r="I1505" s="2">
        <v>3</v>
      </c>
      <c r="J1505" s="2"/>
      <c r="K1505" s="2">
        <v>50</v>
      </c>
      <c r="L1505" s="11">
        <v>42802</v>
      </c>
      <c r="M1505" s="2">
        <v>2017</v>
      </c>
      <c r="N1505" s="2" t="s">
        <v>517</v>
      </c>
      <c r="O1505" s="2" t="s">
        <v>136</v>
      </c>
      <c r="P1505" s="11">
        <v>43161</v>
      </c>
      <c r="Q1505" s="9">
        <v>6</v>
      </c>
      <c r="R1505" s="2"/>
      <c r="S1505" s="22" t="s">
        <v>516</v>
      </c>
      <c r="T1505" s="4" t="s">
        <v>516</v>
      </c>
      <c r="U1505" s="4" t="s">
        <v>516</v>
      </c>
      <c r="V1505" s="4" t="s">
        <v>516</v>
      </c>
      <c r="W1505" s="2">
        <v>10</v>
      </c>
      <c r="X1505" s="4" t="s">
        <v>49</v>
      </c>
      <c r="Y1505" s="6" t="str">
        <f>VLOOKUP(X1505,Spp!A:B,2,FALSE)</f>
        <v>Lutjanus novemfasciatus</v>
      </c>
      <c r="Z1505" s="7">
        <f t="shared" si="161"/>
        <v>1</v>
      </c>
      <c r="AA1505" s="2"/>
      <c r="AB1505" s="2"/>
      <c r="AC1505" s="2"/>
      <c r="AD1505" s="2"/>
      <c r="AE1505" s="2"/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>
        <f>VLOOKUP(Y1505,Spp!B:C,2,FALSE)</f>
        <v>1.4500000000000001E-2</v>
      </c>
      <c r="AV1505" s="2">
        <f>VLOOKUP(Y1505,Spp!B:D,3,FALSE)</f>
        <v>3</v>
      </c>
      <c r="AW1505" s="2">
        <f t="shared" si="162"/>
        <v>621.6875</v>
      </c>
      <c r="AX1505" s="2">
        <f t="shared" si="163"/>
        <v>12.43375</v>
      </c>
      <c r="AY1505" s="2">
        <f t="shared" si="164"/>
        <v>124.33750000000001</v>
      </c>
      <c r="AZ1505" s="2">
        <f t="shared" si="165"/>
        <v>0.1243375</v>
      </c>
      <c r="BA1505" s="2">
        <f t="shared" si="166"/>
        <v>0.1</v>
      </c>
      <c r="BB1505" s="2">
        <f t="shared" si="167"/>
        <v>0.02</v>
      </c>
      <c r="BC1505" s="2">
        <f>VLOOKUP(Y1505,Spp!B:H,7,FALSE)</f>
        <v>4</v>
      </c>
      <c r="BD1505" s="5" t="str">
        <f>VLOOKUP(Y1505,GFQuimbayo!B:C,2,FALSE)</f>
        <v>PS</v>
      </c>
      <c r="BE1505" s="5" t="str">
        <f>VLOOKUP(BD1505,GFQuimbayo!E:F,2,FALSE)</f>
        <v>Piscivores</v>
      </c>
      <c r="BF1505" s="2" t="str">
        <f>VLOOKUP(Y1505,Spp!B:L,11,FALSE)</f>
        <v>LC</v>
      </c>
    </row>
    <row r="1506" spans="1:58" s="1" customFormat="1">
      <c r="A1506" s="2" t="s">
        <v>242</v>
      </c>
      <c r="B1506" s="2" t="s">
        <v>41</v>
      </c>
      <c r="C1506" s="2" t="s">
        <v>42</v>
      </c>
      <c r="D1506" s="2" t="s">
        <v>42</v>
      </c>
      <c r="E1506" s="2" t="s">
        <v>1483</v>
      </c>
      <c r="F1506" s="2" t="s">
        <v>244</v>
      </c>
      <c r="G1506" s="22" t="s">
        <v>1482</v>
      </c>
      <c r="H1506" s="22">
        <v>3</v>
      </c>
      <c r="I1506" s="2">
        <v>3</v>
      </c>
      <c r="J1506" s="2"/>
      <c r="K1506" s="2">
        <v>50</v>
      </c>
      <c r="L1506" s="11">
        <v>42802</v>
      </c>
      <c r="M1506" s="2">
        <v>2017</v>
      </c>
      <c r="N1506" s="2" t="s">
        <v>517</v>
      </c>
      <c r="O1506" s="2" t="s">
        <v>136</v>
      </c>
      <c r="P1506" s="11">
        <v>43161</v>
      </c>
      <c r="Q1506" s="9">
        <v>6</v>
      </c>
      <c r="R1506" s="2"/>
      <c r="S1506" s="22" t="s">
        <v>516</v>
      </c>
      <c r="T1506" s="4" t="s">
        <v>516</v>
      </c>
      <c r="U1506" s="4" t="s">
        <v>516</v>
      </c>
      <c r="V1506" s="4" t="s">
        <v>516</v>
      </c>
      <c r="W1506" s="2">
        <v>10</v>
      </c>
      <c r="X1506" s="4" t="s">
        <v>107</v>
      </c>
      <c r="Y1506" s="6" t="str">
        <f>VLOOKUP(X1506,Spp!A:B,2,FALSE)</f>
        <v>Thalassoma lucasanum</v>
      </c>
      <c r="Z1506" s="7">
        <f t="shared" si="161"/>
        <v>41</v>
      </c>
      <c r="AA1506" s="2"/>
      <c r="AB1506" s="2">
        <v>20</v>
      </c>
      <c r="AC1506" s="2">
        <v>20</v>
      </c>
      <c r="AD1506" s="2">
        <v>1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>
        <f>VLOOKUP(Y1506,Spp!B:C,2,FALSE)</f>
        <v>1.261E-2</v>
      </c>
      <c r="AV1506" s="2">
        <f>VLOOKUP(Y1506,Spp!B:D,3,FALSE)</f>
        <v>2.8782999999999999</v>
      </c>
      <c r="AW1506" s="2">
        <f t="shared" si="162"/>
        <v>493.19045578650343</v>
      </c>
      <c r="AX1506" s="2">
        <f t="shared" si="163"/>
        <v>9.8638091157300689</v>
      </c>
      <c r="AY1506" s="2">
        <f t="shared" si="164"/>
        <v>98.638091157300693</v>
      </c>
      <c r="AZ1506" s="2">
        <f t="shared" si="165"/>
        <v>9.8638091157300697E-2</v>
      </c>
      <c r="BA1506" s="2">
        <f t="shared" si="166"/>
        <v>4.0999999999999996</v>
      </c>
      <c r="BB1506" s="2">
        <f t="shared" si="167"/>
        <v>0.82</v>
      </c>
      <c r="BC1506" s="2">
        <f>VLOOKUP(Y1506,Spp!B:H,7,FALSE)</f>
        <v>3.5</v>
      </c>
      <c r="BD1506" s="5" t="str">
        <f>VLOOKUP(Y1506,GFQuimbayo!B:C,2,FALSE)</f>
        <v>IN</v>
      </c>
      <c r="BE1506" s="5" t="str">
        <f>VLOOKUP(BD1506,GFQuimbayo!E:F,2,FALSE)</f>
        <v>Invertebrivores</v>
      </c>
      <c r="BF1506" s="2" t="str">
        <f>VLOOKUP(Y1506,Spp!B:L,11,FALSE)</f>
        <v>LC</v>
      </c>
    </row>
    <row r="1507" spans="1:58" s="1" customFormat="1">
      <c r="A1507" s="2" t="s">
        <v>242</v>
      </c>
      <c r="B1507" s="2" t="s">
        <v>41</v>
      </c>
      <c r="C1507" s="2" t="s">
        <v>42</v>
      </c>
      <c r="D1507" s="2" t="s">
        <v>42</v>
      </c>
      <c r="E1507" s="2" t="s">
        <v>1483</v>
      </c>
      <c r="F1507" s="2" t="s">
        <v>244</v>
      </c>
      <c r="G1507" s="22" t="s">
        <v>1482</v>
      </c>
      <c r="H1507" s="22">
        <v>3</v>
      </c>
      <c r="I1507" s="2">
        <v>3</v>
      </c>
      <c r="J1507" s="2"/>
      <c r="K1507" s="2">
        <v>50</v>
      </c>
      <c r="L1507" s="11">
        <v>42802</v>
      </c>
      <c r="M1507" s="2">
        <v>2017</v>
      </c>
      <c r="N1507" s="2" t="s">
        <v>517</v>
      </c>
      <c r="O1507" s="2" t="s">
        <v>136</v>
      </c>
      <c r="P1507" s="11">
        <v>43161</v>
      </c>
      <c r="Q1507" s="9">
        <v>6</v>
      </c>
      <c r="R1507" s="2"/>
      <c r="S1507" s="22" t="s">
        <v>516</v>
      </c>
      <c r="T1507" s="4" t="s">
        <v>516</v>
      </c>
      <c r="U1507" s="4" t="s">
        <v>516</v>
      </c>
      <c r="V1507" s="4" t="s">
        <v>516</v>
      </c>
      <c r="W1507" s="2">
        <v>10</v>
      </c>
      <c r="X1507" s="4" t="s">
        <v>257</v>
      </c>
      <c r="Y1507" s="6" t="str">
        <f>VLOOKUP(X1507,Spp!A:B,2,FALSE)</f>
        <v>Acanthurus xanthopterus</v>
      </c>
      <c r="Z1507" s="7">
        <f t="shared" si="161"/>
        <v>2</v>
      </c>
      <c r="AA1507" s="2"/>
      <c r="AB1507" s="2"/>
      <c r="AC1507" s="2"/>
      <c r="AD1507" s="2"/>
      <c r="AE1507" s="2">
        <v>2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>
        <f>VLOOKUP(Y1507,Spp!B:C,2,FALSE)</f>
        <v>2.673E-2</v>
      </c>
      <c r="AV1507" s="2">
        <f>VLOOKUP(Y1507,Spp!B:D,3,FALSE)</f>
        <v>2.9844900000000001</v>
      </c>
      <c r="AW1507" s="2">
        <f t="shared" si="162"/>
        <v>794.63361142397594</v>
      </c>
      <c r="AX1507" s="2">
        <f t="shared" si="163"/>
        <v>15.892672228479519</v>
      </c>
      <c r="AY1507" s="2">
        <f t="shared" si="164"/>
        <v>158.92672228479518</v>
      </c>
      <c r="AZ1507" s="2">
        <f t="shared" si="165"/>
        <v>0.15892672228479518</v>
      </c>
      <c r="BA1507" s="2">
        <f t="shared" si="166"/>
        <v>0.2</v>
      </c>
      <c r="BB1507" s="2">
        <f t="shared" si="167"/>
        <v>0.04</v>
      </c>
      <c r="BC1507" s="2">
        <f>VLOOKUP(Y1507,Spp!B:H,7,FALSE)</f>
        <v>2.9</v>
      </c>
      <c r="BD1507" s="5" t="str">
        <f>VLOOKUP(Y1507,GFQuimbayo!B:C,2,FALSE)</f>
        <v>HD</v>
      </c>
      <c r="BE1507" s="5" t="str">
        <f>VLOOKUP(BD1507,GFQuimbayo!E:F,2,FALSE)</f>
        <v>Detritivores</v>
      </c>
      <c r="BF1507" s="2" t="str">
        <f>VLOOKUP(Y1507,Spp!B:L,11,FALSE)</f>
        <v>LC</v>
      </c>
    </row>
    <row r="1508" spans="1:58" s="1" customFormat="1">
      <c r="A1508" s="2" t="s">
        <v>242</v>
      </c>
      <c r="B1508" s="2" t="s">
        <v>41</v>
      </c>
      <c r="C1508" s="2" t="s">
        <v>42</v>
      </c>
      <c r="D1508" s="2" t="s">
        <v>42</v>
      </c>
      <c r="E1508" s="2" t="s">
        <v>1483</v>
      </c>
      <c r="F1508" s="2" t="s">
        <v>244</v>
      </c>
      <c r="G1508" s="22" t="s">
        <v>1482</v>
      </c>
      <c r="H1508" s="22">
        <v>3</v>
      </c>
      <c r="I1508" s="2">
        <v>3</v>
      </c>
      <c r="J1508" s="2"/>
      <c r="K1508" s="2">
        <v>50</v>
      </c>
      <c r="L1508" s="11">
        <v>42802</v>
      </c>
      <c r="M1508" s="2">
        <v>2017</v>
      </c>
      <c r="N1508" s="2" t="s">
        <v>517</v>
      </c>
      <c r="O1508" s="2" t="s">
        <v>136</v>
      </c>
      <c r="P1508" s="11">
        <v>43161</v>
      </c>
      <c r="Q1508" s="9">
        <v>6</v>
      </c>
      <c r="R1508" s="2"/>
      <c r="S1508" s="22" t="s">
        <v>516</v>
      </c>
      <c r="T1508" s="4" t="s">
        <v>516</v>
      </c>
      <c r="U1508" s="4" t="s">
        <v>516</v>
      </c>
      <c r="V1508" s="4" t="s">
        <v>516</v>
      </c>
      <c r="W1508" s="2">
        <v>10</v>
      </c>
      <c r="X1508" s="4" t="s">
        <v>462</v>
      </c>
      <c r="Y1508" s="6" t="str">
        <f>VLOOKUP(X1508,Spp!A:B,2,FALSE)</f>
        <v>Stethojoulis bandanensis</v>
      </c>
      <c r="Z1508" s="7">
        <f t="shared" si="161"/>
        <v>2</v>
      </c>
      <c r="AA1508" s="2"/>
      <c r="AB1508" s="2"/>
      <c r="AC1508" s="2">
        <v>2</v>
      </c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>
        <f>VLOOKUP(Y1508,Spp!B:C,2,FALSE)</f>
        <v>1.0959999999999999E-2</v>
      </c>
      <c r="AV1508" s="2">
        <f>VLOOKUP(Y1508,Spp!B:D,3,FALSE)</f>
        <v>3.09</v>
      </c>
      <c r="AW1508" s="2">
        <f t="shared" si="162"/>
        <v>53.739360004630456</v>
      </c>
      <c r="AX1508" s="2">
        <f t="shared" si="163"/>
        <v>1.0747872000926091</v>
      </c>
      <c r="AY1508" s="2">
        <f t="shared" si="164"/>
        <v>10.74787200092609</v>
      </c>
      <c r="AZ1508" s="2">
        <f t="shared" si="165"/>
        <v>1.0747872000926091E-2</v>
      </c>
      <c r="BA1508" s="2">
        <f t="shared" si="166"/>
        <v>0.2</v>
      </c>
      <c r="BB1508" s="2">
        <f t="shared" si="167"/>
        <v>0.04</v>
      </c>
      <c r="BC1508" s="2">
        <f>VLOOKUP(Y1508,Spp!B:H,7,FALSE)</f>
        <v>3.2</v>
      </c>
      <c r="BD1508" s="5" t="str">
        <f>VLOOKUP(Y1508,GFQuimbayo!B:C,2,FALSE)</f>
        <v>IN</v>
      </c>
      <c r="BE1508" s="5" t="str">
        <f>VLOOKUP(BD1508,GFQuimbayo!E:F,2,FALSE)</f>
        <v>Invertebrivores</v>
      </c>
      <c r="BF1508" s="2" t="str">
        <f>VLOOKUP(Y1508,Spp!B:L,11,FALSE)</f>
        <v>LC</v>
      </c>
    </row>
    <row r="1509" spans="1:58" s="1" customFormat="1">
      <c r="A1509" s="2" t="s">
        <v>242</v>
      </c>
      <c r="B1509" s="2" t="s">
        <v>41</v>
      </c>
      <c r="C1509" s="2" t="s">
        <v>135</v>
      </c>
      <c r="D1509" s="2" t="s">
        <v>1446</v>
      </c>
      <c r="E1509" s="2" t="s">
        <v>1485</v>
      </c>
      <c r="F1509" s="2" t="s">
        <v>244</v>
      </c>
      <c r="G1509" s="22" t="s">
        <v>1482</v>
      </c>
      <c r="H1509" s="22">
        <v>1</v>
      </c>
      <c r="I1509" s="2">
        <v>1</v>
      </c>
      <c r="J1509" s="2"/>
      <c r="K1509" s="2">
        <v>50</v>
      </c>
      <c r="L1509" s="11">
        <v>42802</v>
      </c>
      <c r="M1509" s="2">
        <v>2017</v>
      </c>
      <c r="N1509" s="2" t="s">
        <v>517</v>
      </c>
      <c r="O1509" s="2" t="s">
        <v>136</v>
      </c>
      <c r="P1509" s="11">
        <v>43161</v>
      </c>
      <c r="Q1509" s="9">
        <v>6</v>
      </c>
      <c r="R1509" s="2"/>
      <c r="S1509" s="22" t="s">
        <v>516</v>
      </c>
      <c r="T1509" s="4" t="s">
        <v>516</v>
      </c>
      <c r="U1509" s="4" t="s">
        <v>516</v>
      </c>
      <c r="V1509" s="4" t="s">
        <v>516</v>
      </c>
      <c r="W1509" s="2">
        <v>10</v>
      </c>
      <c r="X1509" s="4" t="s">
        <v>125</v>
      </c>
      <c r="Y1509" s="6" t="str">
        <f>VLOOKUP(X1509,Spp!A:B,2,FALSE)</f>
        <v>Diodon holocanthus</v>
      </c>
      <c r="Z1509" s="7">
        <f t="shared" si="161"/>
        <v>1</v>
      </c>
      <c r="AA1509" s="2"/>
      <c r="AB1509" s="2">
        <v>1</v>
      </c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>
        <f>VLOOKUP(Y1509,Spp!B:C,2,FALSE)</f>
        <v>2.1899999999999999E-2</v>
      </c>
      <c r="AV1509" s="2">
        <f>VLOOKUP(Y1509,Spp!B:D,3,FALSE)</f>
        <v>3</v>
      </c>
      <c r="AW1509" s="2">
        <f t="shared" si="162"/>
        <v>9.2390624999999993</v>
      </c>
      <c r="AX1509" s="2">
        <f t="shared" si="163"/>
        <v>0.18478124999999998</v>
      </c>
      <c r="AY1509" s="2">
        <f t="shared" si="164"/>
        <v>1.8478124999999999</v>
      </c>
      <c r="AZ1509" s="2">
        <f t="shared" si="165"/>
        <v>1.8478124999999998E-3</v>
      </c>
      <c r="BA1509" s="2">
        <f t="shared" si="166"/>
        <v>0.1</v>
      </c>
      <c r="BB1509" s="2">
        <f t="shared" si="167"/>
        <v>0.02</v>
      </c>
      <c r="BC1509" s="2">
        <f>VLOOKUP(Y1509,Spp!B:H,7,FALSE)</f>
        <v>3.3</v>
      </c>
      <c r="BD1509" s="5" t="str">
        <f>VLOOKUP(Y1509,GFQuimbayo!B:C,2,FALSE)</f>
        <v>IN</v>
      </c>
      <c r="BE1509" s="5" t="str">
        <f>VLOOKUP(BD1509,GFQuimbayo!E:F,2,FALSE)</f>
        <v>Invertebrivores</v>
      </c>
      <c r="BF1509" s="2" t="str">
        <f>VLOOKUP(Y1509,Spp!B:L,11,FALSE)</f>
        <v>NE</v>
      </c>
    </row>
    <row r="1510" spans="1:58" s="1" customFormat="1">
      <c r="A1510" s="2" t="s">
        <v>242</v>
      </c>
      <c r="B1510" s="2" t="s">
        <v>41</v>
      </c>
      <c r="C1510" s="2" t="s">
        <v>135</v>
      </c>
      <c r="D1510" s="2" t="s">
        <v>1446</v>
      </c>
      <c r="E1510" s="2" t="s">
        <v>1485</v>
      </c>
      <c r="F1510" s="2" t="s">
        <v>244</v>
      </c>
      <c r="G1510" s="22" t="s">
        <v>1482</v>
      </c>
      <c r="H1510" s="22">
        <v>1</v>
      </c>
      <c r="I1510" s="2">
        <v>1</v>
      </c>
      <c r="J1510" s="2"/>
      <c r="K1510" s="2">
        <v>50</v>
      </c>
      <c r="L1510" s="11">
        <v>42802</v>
      </c>
      <c r="M1510" s="2">
        <v>2017</v>
      </c>
      <c r="N1510" s="2" t="s">
        <v>517</v>
      </c>
      <c r="O1510" s="2" t="s">
        <v>136</v>
      </c>
      <c r="P1510" s="11">
        <v>43161</v>
      </c>
      <c r="Q1510" s="9">
        <v>6</v>
      </c>
      <c r="R1510" s="2"/>
      <c r="S1510" s="22" t="s">
        <v>516</v>
      </c>
      <c r="T1510" s="4" t="s">
        <v>516</v>
      </c>
      <c r="U1510" s="4" t="s">
        <v>516</v>
      </c>
      <c r="V1510" s="4" t="s">
        <v>516</v>
      </c>
      <c r="W1510" s="2">
        <v>10</v>
      </c>
      <c r="X1510" s="4" t="s">
        <v>64</v>
      </c>
      <c r="Y1510" s="6" t="str">
        <f>VLOOKUP(X1510,Spp!A:B,2,FALSE)</f>
        <v>Johnrandallia nigrirostris</v>
      </c>
      <c r="Z1510" s="7">
        <f t="shared" si="161"/>
        <v>1</v>
      </c>
      <c r="AA1510" s="2"/>
      <c r="AB1510" s="2">
        <v>1</v>
      </c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>
        <f>VLOOKUP(Y1510,Spp!B:C,2,FALSE)</f>
        <v>2.5600000000000001E-2</v>
      </c>
      <c r="AV1510" s="2">
        <f>VLOOKUP(Y1510,Spp!B:D,3,FALSE)</f>
        <v>3.0005999999999999</v>
      </c>
      <c r="AW1510" s="2">
        <f t="shared" si="162"/>
        <v>10.813064467072175</v>
      </c>
      <c r="AX1510" s="2">
        <f t="shared" si="163"/>
        <v>0.21626128934144351</v>
      </c>
      <c r="AY1510" s="2">
        <f t="shared" si="164"/>
        <v>2.1626128934144351</v>
      </c>
      <c r="AZ1510" s="2">
        <f t="shared" si="165"/>
        <v>2.1626128934144353E-3</v>
      </c>
      <c r="BA1510" s="2">
        <f t="shared" si="166"/>
        <v>0.1</v>
      </c>
      <c r="BB1510" s="2">
        <f t="shared" si="167"/>
        <v>0.02</v>
      </c>
      <c r="BC1510" s="2">
        <f>VLOOKUP(Y1510,Spp!B:H,7,FALSE)</f>
        <v>3</v>
      </c>
      <c r="BD1510" s="5" t="str">
        <f>VLOOKUP(Y1510,GFQuimbayo!B:C,2,FALSE)</f>
        <v>IN</v>
      </c>
      <c r="BE1510" s="5" t="str">
        <f>VLOOKUP(BD1510,GFQuimbayo!E:F,2,FALSE)</f>
        <v>Invertebrivores</v>
      </c>
      <c r="BF1510" s="2" t="str">
        <f>VLOOKUP(Y1510,Spp!B:L,11,FALSE)</f>
        <v>LC</v>
      </c>
    </row>
    <row r="1511" spans="1:58" s="1" customFormat="1">
      <c r="A1511" s="2" t="s">
        <v>242</v>
      </c>
      <c r="B1511" s="2" t="s">
        <v>41</v>
      </c>
      <c r="C1511" s="2" t="s">
        <v>135</v>
      </c>
      <c r="D1511" s="2" t="s">
        <v>1446</v>
      </c>
      <c r="E1511" s="2" t="s">
        <v>1485</v>
      </c>
      <c r="F1511" s="2" t="s">
        <v>244</v>
      </c>
      <c r="G1511" s="22" t="s">
        <v>1482</v>
      </c>
      <c r="H1511" s="22">
        <v>2</v>
      </c>
      <c r="I1511" s="2">
        <v>2</v>
      </c>
      <c r="J1511" s="2"/>
      <c r="K1511" s="2">
        <v>50</v>
      </c>
      <c r="L1511" s="11">
        <v>42802</v>
      </c>
      <c r="M1511" s="2">
        <v>2017</v>
      </c>
      <c r="N1511" s="2" t="s">
        <v>517</v>
      </c>
      <c r="O1511" s="2" t="s">
        <v>136</v>
      </c>
      <c r="P1511" s="11">
        <v>43161</v>
      </c>
      <c r="Q1511" s="9">
        <v>6</v>
      </c>
      <c r="R1511" s="2"/>
      <c r="S1511" s="22" t="s">
        <v>516</v>
      </c>
      <c r="T1511" s="4" t="s">
        <v>516</v>
      </c>
      <c r="U1511" s="4" t="s">
        <v>516</v>
      </c>
      <c r="V1511" s="4" t="s">
        <v>516</v>
      </c>
      <c r="W1511" s="2">
        <v>10</v>
      </c>
      <c r="X1511" s="4" t="s">
        <v>57</v>
      </c>
      <c r="Y1511" s="6" t="str">
        <f>VLOOKUP(X1511,Spp!A:B,2,FALSE)</f>
        <v>Serranus psittacinus</v>
      </c>
      <c r="Z1511" s="7">
        <f t="shared" si="161"/>
        <v>2</v>
      </c>
      <c r="AA1511" s="2"/>
      <c r="AB1511" s="2">
        <v>2</v>
      </c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>
        <f>VLOOKUP(Y1511,Spp!B:C,2,FALSE)</f>
        <v>1.9300000000000001E-2</v>
      </c>
      <c r="AV1511" s="2">
        <f>VLOOKUP(Y1511,Spp!B:D,3,FALSE)</f>
        <v>2.8511000000000002</v>
      </c>
      <c r="AW1511" s="2">
        <f t="shared" si="162"/>
        <v>12.063531782217289</v>
      </c>
      <c r="AX1511" s="2">
        <f t="shared" si="163"/>
        <v>0.24127063564434578</v>
      </c>
      <c r="AY1511" s="2">
        <f t="shared" si="164"/>
        <v>2.4127063564434579</v>
      </c>
      <c r="AZ1511" s="2">
        <f t="shared" si="165"/>
        <v>2.4127063564434578E-3</v>
      </c>
      <c r="BA1511" s="2">
        <f t="shared" si="166"/>
        <v>0.2</v>
      </c>
      <c r="BB1511" s="2">
        <f t="shared" si="167"/>
        <v>0.04</v>
      </c>
      <c r="BC1511" s="2">
        <f>VLOOKUP(Y1511,Spp!B:H,7,FALSE)</f>
        <v>3.6</v>
      </c>
      <c r="BD1511" s="5" t="str">
        <f>VLOOKUP(Y1511,GFQuimbayo!B:C,2,FALSE)</f>
        <v>PS</v>
      </c>
      <c r="BE1511" s="5" t="str">
        <f>VLOOKUP(BD1511,GFQuimbayo!E:F,2,FALSE)</f>
        <v>Piscivores</v>
      </c>
      <c r="BF1511" s="2" t="str">
        <f>VLOOKUP(Y1511,Spp!B:L,11,FALSE)</f>
        <v>LC</v>
      </c>
    </row>
    <row r="1512" spans="1:58" s="1" customFormat="1">
      <c r="A1512" s="2" t="s">
        <v>242</v>
      </c>
      <c r="B1512" s="2" t="s">
        <v>41</v>
      </c>
      <c r="C1512" s="2" t="s">
        <v>135</v>
      </c>
      <c r="D1512" s="2" t="s">
        <v>1446</v>
      </c>
      <c r="E1512" s="2" t="s">
        <v>1485</v>
      </c>
      <c r="F1512" s="2" t="s">
        <v>244</v>
      </c>
      <c r="G1512" s="22" t="s">
        <v>1482</v>
      </c>
      <c r="H1512" s="22">
        <v>2</v>
      </c>
      <c r="I1512" s="2">
        <v>2</v>
      </c>
      <c r="J1512" s="2"/>
      <c r="K1512" s="2">
        <v>50</v>
      </c>
      <c r="L1512" s="11">
        <v>42802</v>
      </c>
      <c r="M1512" s="2">
        <v>2017</v>
      </c>
      <c r="N1512" s="2" t="s">
        <v>517</v>
      </c>
      <c r="O1512" s="2" t="s">
        <v>136</v>
      </c>
      <c r="P1512" s="11">
        <v>43161</v>
      </c>
      <c r="Q1512" s="9">
        <v>6</v>
      </c>
      <c r="R1512" s="2"/>
      <c r="S1512" s="22" t="s">
        <v>516</v>
      </c>
      <c r="T1512" s="4" t="s">
        <v>516</v>
      </c>
      <c r="U1512" s="4" t="s">
        <v>516</v>
      </c>
      <c r="V1512" s="4" t="s">
        <v>516</v>
      </c>
      <c r="W1512" s="2">
        <v>10</v>
      </c>
      <c r="X1512" s="4" t="s">
        <v>45</v>
      </c>
      <c r="Y1512" s="6" t="str">
        <f>VLOOKUP(X1512,Spp!A:B,2,FALSE)</f>
        <v>Canthigaster punctatissima</v>
      </c>
      <c r="Z1512" s="7">
        <f t="shared" si="161"/>
        <v>1</v>
      </c>
      <c r="AA1512" s="2">
        <v>1</v>
      </c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>
        <f>VLOOKUP(Y1512,Spp!B:C,2,FALSE)</f>
        <v>1.9699999999999999E-2</v>
      </c>
      <c r="AV1512" s="2">
        <f>VLOOKUP(Y1512,Spp!B:D,3,FALSE)</f>
        <v>2.9174000000000002</v>
      </c>
      <c r="AW1512" s="2">
        <f t="shared" si="162"/>
        <v>0.28537531735533872</v>
      </c>
      <c r="AX1512" s="2">
        <f t="shared" si="163"/>
        <v>5.7075063471067741E-3</v>
      </c>
      <c r="AY1512" s="2">
        <f t="shared" si="164"/>
        <v>5.7075063471067743E-2</v>
      </c>
      <c r="AZ1512" s="2">
        <f t="shared" si="165"/>
        <v>5.7075063471067742E-5</v>
      </c>
      <c r="BA1512" s="2">
        <f t="shared" si="166"/>
        <v>0.1</v>
      </c>
      <c r="BB1512" s="2">
        <f t="shared" si="167"/>
        <v>0.02</v>
      </c>
      <c r="BC1512" s="2">
        <f>VLOOKUP(Y1512,Spp!B:H,7,FALSE)</f>
        <v>3</v>
      </c>
      <c r="BD1512" s="5" t="str">
        <f>VLOOKUP(Y1512,GFQuimbayo!B:C,2,FALSE)</f>
        <v>IN</v>
      </c>
      <c r="BE1512" s="5" t="str">
        <f>VLOOKUP(BD1512,GFQuimbayo!E:F,2,FALSE)</f>
        <v>Invertebrivores</v>
      </c>
      <c r="BF1512" s="2" t="str">
        <f>VLOOKUP(Y1512,Spp!B:L,11,FALSE)</f>
        <v>LC</v>
      </c>
    </row>
    <row r="1513" spans="1:58" s="1" customFormat="1">
      <c r="A1513" s="2" t="s">
        <v>242</v>
      </c>
      <c r="B1513" s="2" t="s">
        <v>41</v>
      </c>
      <c r="C1513" s="2" t="s">
        <v>113</v>
      </c>
      <c r="D1513" s="2" t="s">
        <v>113</v>
      </c>
      <c r="E1513" s="2" t="s">
        <v>1497</v>
      </c>
      <c r="F1513" s="2" t="s">
        <v>244</v>
      </c>
      <c r="G1513" s="22" t="s">
        <v>1482</v>
      </c>
      <c r="H1513" s="22">
        <v>1</v>
      </c>
      <c r="I1513" s="2">
        <v>1</v>
      </c>
      <c r="J1513" s="2"/>
      <c r="K1513" s="2">
        <v>50</v>
      </c>
      <c r="L1513" s="11">
        <v>42802</v>
      </c>
      <c r="M1513" s="2">
        <v>2017</v>
      </c>
      <c r="N1513" s="2" t="s">
        <v>517</v>
      </c>
      <c r="O1513" s="2" t="s">
        <v>136</v>
      </c>
      <c r="P1513" s="11">
        <v>43161</v>
      </c>
      <c r="Q1513" s="9">
        <v>3.8</v>
      </c>
      <c r="R1513" s="2"/>
      <c r="S1513" s="22" t="s">
        <v>516</v>
      </c>
      <c r="T1513" s="4" t="s">
        <v>516</v>
      </c>
      <c r="U1513" s="4" t="s">
        <v>516</v>
      </c>
      <c r="V1513" s="4" t="s">
        <v>516</v>
      </c>
      <c r="W1513" s="2">
        <v>10</v>
      </c>
      <c r="X1513" s="4" t="s">
        <v>57</v>
      </c>
      <c r="Y1513" s="6" t="str">
        <f>VLOOKUP(X1513,Spp!A:B,2,FALSE)</f>
        <v>Serranus psittacinus</v>
      </c>
      <c r="Z1513" s="7">
        <f t="shared" si="161"/>
        <v>2</v>
      </c>
      <c r="AA1513" s="2"/>
      <c r="AB1513" s="2">
        <v>2</v>
      </c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>
        <f>VLOOKUP(Y1513,Spp!B:C,2,FALSE)</f>
        <v>1.9300000000000001E-2</v>
      </c>
      <c r="AV1513" s="2">
        <f>VLOOKUP(Y1513,Spp!B:D,3,FALSE)</f>
        <v>2.8511000000000002</v>
      </c>
      <c r="AW1513" s="2">
        <f t="shared" si="162"/>
        <v>12.063531782217289</v>
      </c>
      <c r="AX1513" s="2">
        <f t="shared" si="163"/>
        <v>0.24127063564434578</v>
      </c>
      <c r="AY1513" s="2">
        <f t="shared" si="164"/>
        <v>2.4127063564434579</v>
      </c>
      <c r="AZ1513" s="2">
        <f t="shared" si="165"/>
        <v>2.4127063564434578E-3</v>
      </c>
      <c r="BA1513" s="2">
        <f t="shared" si="166"/>
        <v>0.2</v>
      </c>
      <c r="BB1513" s="2">
        <f t="shared" si="167"/>
        <v>0.04</v>
      </c>
      <c r="BC1513" s="2">
        <f>VLOOKUP(Y1513,Spp!B:H,7,FALSE)</f>
        <v>3.6</v>
      </c>
      <c r="BD1513" s="5" t="str">
        <f>VLOOKUP(Y1513,GFQuimbayo!B:C,2,FALSE)</f>
        <v>PS</v>
      </c>
      <c r="BE1513" s="5" t="str">
        <f>VLOOKUP(BD1513,GFQuimbayo!E:F,2,FALSE)</f>
        <v>Piscivores</v>
      </c>
      <c r="BF1513" s="2" t="str">
        <f>VLOOKUP(Y1513,Spp!B:L,11,FALSE)</f>
        <v>LC</v>
      </c>
    </row>
    <row r="1514" spans="1:58" s="1" customFormat="1">
      <c r="A1514" s="2" t="s">
        <v>242</v>
      </c>
      <c r="B1514" s="2" t="s">
        <v>41</v>
      </c>
      <c r="C1514" s="2" t="s">
        <v>113</v>
      </c>
      <c r="D1514" s="2" t="s">
        <v>113</v>
      </c>
      <c r="E1514" s="2" t="s">
        <v>1497</v>
      </c>
      <c r="F1514" s="2" t="s">
        <v>244</v>
      </c>
      <c r="G1514" s="22" t="s">
        <v>1482</v>
      </c>
      <c r="H1514" s="22">
        <v>1</v>
      </c>
      <c r="I1514" s="2">
        <v>1</v>
      </c>
      <c r="J1514" s="2"/>
      <c r="K1514" s="2">
        <v>50</v>
      </c>
      <c r="L1514" s="11">
        <v>42802</v>
      </c>
      <c r="M1514" s="2">
        <v>2017</v>
      </c>
      <c r="N1514" s="2" t="s">
        <v>517</v>
      </c>
      <c r="O1514" s="2" t="s">
        <v>136</v>
      </c>
      <c r="P1514" s="11">
        <v>43161</v>
      </c>
      <c r="Q1514" s="9">
        <v>3.8</v>
      </c>
      <c r="R1514" s="2"/>
      <c r="S1514" s="22" t="s">
        <v>516</v>
      </c>
      <c r="T1514" s="4" t="s">
        <v>516</v>
      </c>
      <c r="U1514" s="4" t="s">
        <v>516</v>
      </c>
      <c r="V1514" s="4" t="s">
        <v>516</v>
      </c>
      <c r="W1514" s="2">
        <v>10</v>
      </c>
      <c r="X1514" s="4" t="s">
        <v>266</v>
      </c>
      <c r="Y1514" s="6" t="str">
        <f>VLOOKUP(X1514,Spp!A:B,2,FALSE)</f>
        <v>Halichoeres dispilus</v>
      </c>
      <c r="Z1514" s="7">
        <f t="shared" si="161"/>
        <v>20</v>
      </c>
      <c r="AA1514" s="2"/>
      <c r="AB1514" s="2">
        <v>10</v>
      </c>
      <c r="AC1514" s="2">
        <v>10</v>
      </c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>
        <f>VLOOKUP(Y1514,Spp!B:C,2,FALSE)</f>
        <v>1.26E-2</v>
      </c>
      <c r="AV1514" s="2">
        <f>VLOOKUP(Y1514,Spp!B:D,3,FALSE)</f>
        <v>3.0672999999999999</v>
      </c>
      <c r="AW1514" s="2">
        <f t="shared" si="162"/>
        <v>352.56670940892076</v>
      </c>
      <c r="AX1514" s="2">
        <f t="shared" si="163"/>
        <v>7.0513341881784148</v>
      </c>
      <c r="AY1514" s="2">
        <f t="shared" si="164"/>
        <v>70.513341881784143</v>
      </c>
      <c r="AZ1514" s="2">
        <f t="shared" si="165"/>
        <v>7.0513341881784139E-2</v>
      </c>
      <c r="BA1514" s="2">
        <f t="shared" si="166"/>
        <v>2</v>
      </c>
      <c r="BB1514" s="2">
        <f t="shared" si="167"/>
        <v>0.4</v>
      </c>
      <c r="BC1514" s="2">
        <f>VLOOKUP(Y1514,Spp!B:H,7,FALSE)</f>
        <v>3.9</v>
      </c>
      <c r="BD1514" s="5" t="str">
        <f>VLOOKUP(Y1514,GFQuimbayo!B:C,2,FALSE)</f>
        <v>IN</v>
      </c>
      <c r="BE1514" s="5" t="str">
        <f>VLOOKUP(BD1514,GFQuimbayo!E:F,2,FALSE)</f>
        <v>Invertebrivores</v>
      </c>
      <c r="BF1514" s="2" t="str">
        <f>VLOOKUP(Y1514,Spp!B:L,11,FALSE)</f>
        <v>LC</v>
      </c>
    </row>
    <row r="1515" spans="1:58" s="1" customFormat="1">
      <c r="A1515" s="2" t="s">
        <v>242</v>
      </c>
      <c r="B1515" s="2" t="s">
        <v>41</v>
      </c>
      <c r="C1515" s="2" t="s">
        <v>113</v>
      </c>
      <c r="D1515" s="2" t="s">
        <v>113</v>
      </c>
      <c r="E1515" s="2" t="s">
        <v>1497</v>
      </c>
      <c r="F1515" s="2" t="s">
        <v>244</v>
      </c>
      <c r="G1515" s="22" t="s">
        <v>1482</v>
      </c>
      <c r="H1515" s="22">
        <v>1</v>
      </c>
      <c r="I1515" s="2">
        <v>1</v>
      </c>
      <c r="J1515" s="2"/>
      <c r="K1515" s="2">
        <v>50</v>
      </c>
      <c r="L1515" s="11">
        <v>42802</v>
      </c>
      <c r="M1515" s="2">
        <v>2017</v>
      </c>
      <c r="N1515" s="2" t="s">
        <v>517</v>
      </c>
      <c r="O1515" s="2" t="s">
        <v>136</v>
      </c>
      <c r="P1515" s="11">
        <v>43161</v>
      </c>
      <c r="Q1515" s="9">
        <v>3.8</v>
      </c>
      <c r="R1515" s="2"/>
      <c r="S1515" s="22" t="s">
        <v>516</v>
      </c>
      <c r="T1515" s="4" t="s">
        <v>516</v>
      </c>
      <c r="U1515" s="4" t="s">
        <v>516</v>
      </c>
      <c r="V1515" s="4" t="s">
        <v>516</v>
      </c>
      <c r="W1515" s="2">
        <v>10</v>
      </c>
      <c r="X1515" s="4" t="s">
        <v>91</v>
      </c>
      <c r="Y1515" s="6" t="str">
        <f>VLOOKUP(X1515,Spp!A:B,2,FALSE)</f>
        <v>Halichoeres nicholsi</v>
      </c>
      <c r="Z1515" s="7">
        <f t="shared" si="161"/>
        <v>1</v>
      </c>
      <c r="AA1515" s="2"/>
      <c r="AB1515" s="2">
        <v>1</v>
      </c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>
        <f>VLOOKUP(Y1515,Spp!B:C,2,FALSE)</f>
        <v>1.26E-2</v>
      </c>
      <c r="AV1515" s="2">
        <f>VLOOKUP(Y1515,Spp!B:D,3,FALSE)</f>
        <v>3.0672999999999999</v>
      </c>
      <c r="AW1515" s="2">
        <f t="shared" si="162"/>
        <v>6.0875978967715536</v>
      </c>
      <c r="AX1515" s="2">
        <f t="shared" si="163"/>
        <v>0.12175195793543107</v>
      </c>
      <c r="AY1515" s="2">
        <f t="shared" si="164"/>
        <v>1.2175195793543108</v>
      </c>
      <c r="AZ1515" s="2">
        <f t="shared" si="165"/>
        <v>1.2175195793543109E-3</v>
      </c>
      <c r="BA1515" s="2">
        <f t="shared" si="166"/>
        <v>0.1</v>
      </c>
      <c r="BB1515" s="2">
        <f t="shared" si="167"/>
        <v>0.02</v>
      </c>
      <c r="BC1515" s="2">
        <f>VLOOKUP(Y1515,Spp!B:H,7,FALSE)</f>
        <v>4</v>
      </c>
      <c r="BD1515" s="5" t="str">
        <f>VLOOKUP(Y1515,GFQuimbayo!B:C,2,FALSE)</f>
        <v>IN</v>
      </c>
      <c r="BE1515" s="5" t="str">
        <f>VLOOKUP(BD1515,GFQuimbayo!E:F,2,FALSE)</f>
        <v>Invertebrivores</v>
      </c>
      <c r="BF1515" s="2" t="str">
        <f>VLOOKUP(Y1515,Spp!B:L,11,FALSE)</f>
        <v>LC</v>
      </c>
    </row>
    <row r="1516" spans="1:58" s="1" customFormat="1">
      <c r="A1516" s="2" t="s">
        <v>242</v>
      </c>
      <c r="B1516" s="2" t="s">
        <v>41</v>
      </c>
      <c r="C1516" s="2" t="s">
        <v>113</v>
      </c>
      <c r="D1516" s="2" t="s">
        <v>113</v>
      </c>
      <c r="E1516" s="2" t="s">
        <v>1497</v>
      </c>
      <c r="F1516" s="2" t="s">
        <v>244</v>
      </c>
      <c r="G1516" s="22" t="s">
        <v>1482</v>
      </c>
      <c r="H1516" s="22">
        <v>1</v>
      </c>
      <c r="I1516" s="2">
        <v>1</v>
      </c>
      <c r="J1516" s="2"/>
      <c r="K1516" s="2">
        <v>50</v>
      </c>
      <c r="L1516" s="11">
        <v>42802</v>
      </c>
      <c r="M1516" s="2">
        <v>2017</v>
      </c>
      <c r="N1516" s="2" t="s">
        <v>517</v>
      </c>
      <c r="O1516" s="2" t="s">
        <v>136</v>
      </c>
      <c r="P1516" s="11">
        <v>43161</v>
      </c>
      <c r="Q1516" s="9">
        <v>3.8</v>
      </c>
      <c r="R1516" s="2"/>
      <c r="S1516" s="22" t="s">
        <v>516</v>
      </c>
      <c r="T1516" s="4" t="s">
        <v>516</v>
      </c>
      <c r="U1516" s="4" t="s">
        <v>516</v>
      </c>
      <c r="V1516" s="4" t="s">
        <v>516</v>
      </c>
      <c r="W1516" s="2">
        <v>10</v>
      </c>
      <c r="X1516" s="4" t="s">
        <v>70</v>
      </c>
      <c r="Y1516" s="6" t="str">
        <f>VLOOKUP(X1516,Spp!A:B,2,FALSE)</f>
        <v>Chaetodon humeralis</v>
      </c>
      <c r="Z1516" s="7">
        <f t="shared" si="161"/>
        <v>1</v>
      </c>
      <c r="AA1516" s="2"/>
      <c r="AB1516" s="2">
        <v>1</v>
      </c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>
        <f>VLOOKUP(Y1516,Spp!B:C,2,FALSE)</f>
        <v>2.9600000000000001E-2</v>
      </c>
      <c r="AV1516" s="2">
        <f>VLOOKUP(Y1516,Spp!B:D,3,FALSE)</f>
        <v>2.9895</v>
      </c>
      <c r="AW1516" s="2">
        <f t="shared" si="162"/>
        <v>12.226083511842001</v>
      </c>
      <c r="AX1516" s="2">
        <f t="shared" si="163"/>
        <v>0.24452167023684002</v>
      </c>
      <c r="AY1516" s="2">
        <f t="shared" si="164"/>
        <v>2.4452167023684002</v>
      </c>
      <c r="AZ1516" s="2">
        <f t="shared" si="165"/>
        <v>2.4452167023684E-3</v>
      </c>
      <c r="BA1516" s="2">
        <f t="shared" si="166"/>
        <v>0.1</v>
      </c>
      <c r="BB1516" s="2">
        <f t="shared" si="167"/>
        <v>0.02</v>
      </c>
      <c r="BC1516" s="2">
        <f>VLOOKUP(Y1516,Spp!B:H,7,FALSE)</f>
        <v>2.7</v>
      </c>
      <c r="BD1516" s="5" t="str">
        <f>VLOOKUP(Y1516,GFQuimbayo!B:C,2,FALSE)</f>
        <v>OM</v>
      </c>
      <c r="BE1516" s="5" t="str">
        <f>VLOOKUP(BD1516,GFQuimbayo!E:F,2,FALSE)</f>
        <v>Omnivores</v>
      </c>
      <c r="BF1516" s="2" t="str">
        <f>VLOOKUP(Y1516,Spp!B:L,11,FALSE)</f>
        <v>LC</v>
      </c>
    </row>
    <row r="1517" spans="1:58" s="1" customFormat="1">
      <c r="A1517" s="2" t="s">
        <v>242</v>
      </c>
      <c r="B1517" s="2" t="s">
        <v>41</v>
      </c>
      <c r="C1517" s="2" t="s">
        <v>113</v>
      </c>
      <c r="D1517" s="2" t="s">
        <v>113</v>
      </c>
      <c r="E1517" s="2" t="s">
        <v>1497</v>
      </c>
      <c r="F1517" s="2" t="s">
        <v>244</v>
      </c>
      <c r="G1517" s="22" t="s">
        <v>1482</v>
      </c>
      <c r="H1517" s="22">
        <v>1</v>
      </c>
      <c r="I1517" s="2">
        <v>1</v>
      </c>
      <c r="J1517" s="2"/>
      <c r="K1517" s="2">
        <v>50</v>
      </c>
      <c r="L1517" s="11">
        <v>42802</v>
      </c>
      <c r="M1517" s="2">
        <v>2017</v>
      </c>
      <c r="N1517" s="2" t="s">
        <v>517</v>
      </c>
      <c r="O1517" s="2" t="s">
        <v>136</v>
      </c>
      <c r="P1517" s="11">
        <v>43161</v>
      </c>
      <c r="Q1517" s="9">
        <v>3.8</v>
      </c>
      <c r="R1517" s="2"/>
      <c r="S1517" s="22" t="s">
        <v>516</v>
      </c>
      <c r="T1517" s="4" t="s">
        <v>516</v>
      </c>
      <c r="U1517" s="4" t="s">
        <v>516</v>
      </c>
      <c r="V1517" s="4" t="s">
        <v>516</v>
      </c>
      <c r="W1517" s="2">
        <v>10</v>
      </c>
      <c r="X1517" s="4" t="s">
        <v>45</v>
      </c>
      <c r="Y1517" s="6" t="str">
        <f>VLOOKUP(X1517,Spp!A:B,2,FALSE)</f>
        <v>Canthigaster punctatissima</v>
      </c>
      <c r="Z1517" s="7">
        <f t="shared" si="161"/>
        <v>5</v>
      </c>
      <c r="AA1517" s="2">
        <v>5</v>
      </c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>
        <f>VLOOKUP(Y1517,Spp!B:C,2,FALSE)</f>
        <v>1.9699999999999999E-2</v>
      </c>
      <c r="AV1517" s="2">
        <f>VLOOKUP(Y1517,Spp!B:D,3,FALSE)</f>
        <v>2.9174000000000002</v>
      </c>
      <c r="AW1517" s="2">
        <f t="shared" si="162"/>
        <v>1.4268765867766935</v>
      </c>
      <c r="AX1517" s="2">
        <f t="shared" si="163"/>
        <v>2.8537531735533871E-2</v>
      </c>
      <c r="AY1517" s="2">
        <f t="shared" si="164"/>
        <v>0.28537531735533872</v>
      </c>
      <c r="AZ1517" s="2">
        <f t="shared" si="165"/>
        <v>2.8537531735533872E-4</v>
      </c>
      <c r="BA1517" s="2">
        <f t="shared" si="166"/>
        <v>0.5</v>
      </c>
      <c r="BB1517" s="2">
        <f t="shared" si="167"/>
        <v>0.1</v>
      </c>
      <c r="BC1517" s="2">
        <f>VLOOKUP(Y1517,Spp!B:H,7,FALSE)</f>
        <v>3</v>
      </c>
      <c r="BD1517" s="5" t="str">
        <f>VLOOKUP(Y1517,GFQuimbayo!B:C,2,FALSE)</f>
        <v>IN</v>
      </c>
      <c r="BE1517" s="5" t="str">
        <f>VLOOKUP(BD1517,GFQuimbayo!E:F,2,FALSE)</f>
        <v>Invertebrivores</v>
      </c>
      <c r="BF1517" s="2" t="str">
        <f>VLOOKUP(Y1517,Spp!B:L,11,FALSE)</f>
        <v>LC</v>
      </c>
    </row>
    <row r="1518" spans="1:58" s="1" customFormat="1">
      <c r="A1518" s="2" t="s">
        <v>242</v>
      </c>
      <c r="B1518" s="2" t="s">
        <v>41</v>
      </c>
      <c r="C1518" s="2" t="s">
        <v>113</v>
      </c>
      <c r="D1518" s="2" t="s">
        <v>113</v>
      </c>
      <c r="E1518" s="2" t="s">
        <v>1497</v>
      </c>
      <c r="F1518" s="2" t="s">
        <v>244</v>
      </c>
      <c r="G1518" s="22" t="s">
        <v>1482</v>
      </c>
      <c r="H1518" s="22">
        <v>1</v>
      </c>
      <c r="I1518" s="2">
        <v>1</v>
      </c>
      <c r="J1518" s="2"/>
      <c r="K1518" s="2">
        <v>50</v>
      </c>
      <c r="L1518" s="11">
        <v>42802</v>
      </c>
      <c r="M1518" s="2">
        <v>2017</v>
      </c>
      <c r="N1518" s="2" t="s">
        <v>517</v>
      </c>
      <c r="O1518" s="2" t="s">
        <v>136</v>
      </c>
      <c r="P1518" s="11">
        <v>43161</v>
      </c>
      <c r="Q1518" s="9">
        <v>3.8</v>
      </c>
      <c r="R1518" s="2"/>
      <c r="S1518" s="22" t="s">
        <v>516</v>
      </c>
      <c r="T1518" s="4" t="s">
        <v>516</v>
      </c>
      <c r="U1518" s="4" t="s">
        <v>516</v>
      </c>
      <c r="V1518" s="4" t="s">
        <v>516</v>
      </c>
      <c r="W1518" s="2">
        <v>10</v>
      </c>
      <c r="X1518" s="4" t="s">
        <v>87</v>
      </c>
      <c r="Y1518" s="6" t="str">
        <f>VLOOKUP(X1518,Spp!A:B,2,FALSE)</f>
        <v>Stegastes acapulcoensis</v>
      </c>
      <c r="Z1518" s="7">
        <f t="shared" si="161"/>
        <v>10</v>
      </c>
      <c r="AA1518" s="2"/>
      <c r="AB1518" s="2">
        <v>10</v>
      </c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>
        <f>VLOOKUP(Y1518,Spp!B:C,2,FALSE)</f>
        <v>3.49E-2</v>
      </c>
      <c r="AV1518" s="2">
        <f>VLOOKUP(Y1518,Spp!B:D,3,FALSE)</f>
        <v>2.9108999999999998</v>
      </c>
      <c r="AW1518" s="2">
        <f t="shared" si="162"/>
        <v>123.0385653569728</v>
      </c>
      <c r="AX1518" s="2">
        <f t="shared" si="163"/>
        <v>2.4607713071394559</v>
      </c>
      <c r="AY1518" s="2">
        <f t="shared" si="164"/>
        <v>24.60771307139456</v>
      </c>
      <c r="AZ1518" s="2">
        <f t="shared" si="165"/>
        <v>2.460771307139456E-2</v>
      </c>
      <c r="BA1518" s="2">
        <f t="shared" si="166"/>
        <v>1</v>
      </c>
      <c r="BB1518" s="2">
        <f t="shared" si="167"/>
        <v>0.2</v>
      </c>
      <c r="BC1518" s="2">
        <f>VLOOKUP(Y1518,Spp!B:H,7,FALSE)</f>
        <v>2</v>
      </c>
      <c r="BD1518" s="5" t="str">
        <f>VLOOKUP(Y1518,GFQuimbayo!B:C,2,FALSE)</f>
        <v>HD</v>
      </c>
      <c r="BE1518" s="5" t="str">
        <f>VLOOKUP(BD1518,GFQuimbayo!E:F,2,FALSE)</f>
        <v>Detritivores</v>
      </c>
      <c r="BF1518" s="2" t="str">
        <f>VLOOKUP(Y1518,Spp!B:L,11,FALSE)</f>
        <v>LC</v>
      </c>
    </row>
    <row r="1519" spans="1:58" s="1" customFormat="1">
      <c r="A1519" s="2" t="s">
        <v>242</v>
      </c>
      <c r="B1519" s="2" t="s">
        <v>41</v>
      </c>
      <c r="C1519" s="2" t="s">
        <v>113</v>
      </c>
      <c r="D1519" s="2" t="s">
        <v>113</v>
      </c>
      <c r="E1519" s="2" t="s">
        <v>1497</v>
      </c>
      <c r="F1519" s="2" t="s">
        <v>244</v>
      </c>
      <c r="G1519" s="22" t="s">
        <v>1482</v>
      </c>
      <c r="H1519" s="22">
        <v>1</v>
      </c>
      <c r="I1519" s="2">
        <v>1</v>
      </c>
      <c r="J1519" s="2"/>
      <c r="K1519" s="2">
        <v>50</v>
      </c>
      <c r="L1519" s="11">
        <v>42802</v>
      </c>
      <c r="M1519" s="2">
        <v>2017</v>
      </c>
      <c r="N1519" s="2" t="s">
        <v>517</v>
      </c>
      <c r="O1519" s="2" t="s">
        <v>136</v>
      </c>
      <c r="P1519" s="11">
        <v>43161</v>
      </c>
      <c r="Q1519" s="9">
        <v>3.8</v>
      </c>
      <c r="R1519" s="2"/>
      <c r="S1519" s="22" t="s">
        <v>516</v>
      </c>
      <c r="T1519" s="4" t="s">
        <v>516</v>
      </c>
      <c r="U1519" s="4" t="s">
        <v>516</v>
      </c>
      <c r="V1519" s="4" t="s">
        <v>516</v>
      </c>
      <c r="W1519" s="2">
        <v>10</v>
      </c>
      <c r="X1519" s="4" t="s">
        <v>402</v>
      </c>
      <c r="Y1519" s="6" t="str">
        <f>VLOOKUP(X1519,Spp!A:B,2,FALSE)</f>
        <v>Halichoeres melanotis</v>
      </c>
      <c r="Z1519" s="7">
        <f t="shared" si="161"/>
        <v>1</v>
      </c>
      <c r="AA1519" s="2"/>
      <c r="AB1519" s="2">
        <v>1</v>
      </c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>
        <f>VLOOKUP(Y1519,Spp!B:C,2,FALSE)</f>
        <v>1.26E-2</v>
      </c>
      <c r="AV1519" s="2">
        <f>VLOOKUP(Y1519,Spp!B:D,3,FALSE)</f>
        <v>3.0672999999999999</v>
      </c>
      <c r="AW1519" s="2">
        <f t="shared" si="162"/>
        <v>6.0875978967715536</v>
      </c>
      <c r="AX1519" s="2">
        <f t="shared" si="163"/>
        <v>0.12175195793543107</v>
      </c>
      <c r="AY1519" s="2">
        <f t="shared" si="164"/>
        <v>1.2175195793543108</v>
      </c>
      <c r="AZ1519" s="2">
        <f t="shared" si="165"/>
        <v>1.2175195793543109E-3</v>
      </c>
      <c r="BA1519" s="2">
        <f t="shared" si="166"/>
        <v>0.1</v>
      </c>
      <c r="BB1519" s="2">
        <f t="shared" si="167"/>
        <v>0.02</v>
      </c>
      <c r="BC1519" s="2">
        <f>VLOOKUP(Y1519,Spp!B:H,7,FALSE)</f>
        <v>3.5</v>
      </c>
      <c r="BD1519" s="5" t="str">
        <f>VLOOKUP(Y1519,GFQuimbayo!B:C,2,FALSE)</f>
        <v>IN</v>
      </c>
      <c r="BE1519" s="5" t="str">
        <f>VLOOKUP(BD1519,GFQuimbayo!E:F,2,FALSE)</f>
        <v>Invertebrivores</v>
      </c>
      <c r="BF1519" s="2" t="str">
        <f>VLOOKUP(Y1519,Spp!B:L,11,FALSE)</f>
        <v>LC</v>
      </c>
    </row>
    <row r="1520" spans="1:58" s="1" customFormat="1">
      <c r="A1520" s="2" t="s">
        <v>242</v>
      </c>
      <c r="B1520" s="2" t="s">
        <v>41</v>
      </c>
      <c r="C1520" s="2" t="s">
        <v>113</v>
      </c>
      <c r="D1520" s="2" t="s">
        <v>113</v>
      </c>
      <c r="E1520" s="2" t="s">
        <v>1497</v>
      </c>
      <c r="F1520" s="2" t="s">
        <v>244</v>
      </c>
      <c r="G1520" s="22" t="s">
        <v>1482</v>
      </c>
      <c r="H1520" s="22">
        <v>2</v>
      </c>
      <c r="I1520" s="2">
        <v>2</v>
      </c>
      <c r="J1520" s="2"/>
      <c r="K1520" s="2">
        <v>50</v>
      </c>
      <c r="L1520" s="11">
        <v>42802</v>
      </c>
      <c r="M1520" s="2">
        <v>2017</v>
      </c>
      <c r="N1520" s="2" t="s">
        <v>517</v>
      </c>
      <c r="O1520" s="2" t="s">
        <v>136</v>
      </c>
      <c r="P1520" s="11">
        <v>43161</v>
      </c>
      <c r="Q1520" s="9">
        <v>3.8</v>
      </c>
      <c r="R1520" s="2"/>
      <c r="S1520" s="22" t="s">
        <v>516</v>
      </c>
      <c r="T1520" s="4" t="s">
        <v>516</v>
      </c>
      <c r="U1520" s="4" t="s">
        <v>516</v>
      </c>
      <c r="V1520" s="4" t="s">
        <v>516</v>
      </c>
      <c r="W1520" s="2">
        <v>10</v>
      </c>
      <c r="X1520" s="4" t="s">
        <v>87</v>
      </c>
      <c r="Y1520" s="6" t="str">
        <f>VLOOKUP(X1520,Spp!A:B,2,FALSE)</f>
        <v>Stegastes acapulcoensis</v>
      </c>
      <c r="Z1520" s="7">
        <f t="shared" si="161"/>
        <v>10</v>
      </c>
      <c r="AA1520" s="2"/>
      <c r="AB1520" s="2">
        <v>5</v>
      </c>
      <c r="AC1520" s="2">
        <v>5</v>
      </c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>
        <f>VLOOKUP(Y1520,Spp!B:C,2,FALSE)</f>
        <v>3.49E-2</v>
      </c>
      <c r="AV1520" s="2">
        <f>VLOOKUP(Y1520,Spp!B:D,3,FALSE)</f>
        <v>2.9108999999999998</v>
      </c>
      <c r="AW1520" s="2">
        <f t="shared" si="162"/>
        <v>333.65828491017453</v>
      </c>
      <c r="AX1520" s="2">
        <f t="shared" si="163"/>
        <v>6.6731656982034906</v>
      </c>
      <c r="AY1520" s="2">
        <f t="shared" si="164"/>
        <v>66.731656982034906</v>
      </c>
      <c r="AZ1520" s="2">
        <f t="shared" si="165"/>
        <v>6.6731656982034912E-2</v>
      </c>
      <c r="BA1520" s="2">
        <f t="shared" si="166"/>
        <v>1</v>
      </c>
      <c r="BB1520" s="2">
        <f t="shared" si="167"/>
        <v>0.2</v>
      </c>
      <c r="BC1520" s="2">
        <f>VLOOKUP(Y1520,Spp!B:H,7,FALSE)</f>
        <v>2</v>
      </c>
      <c r="BD1520" s="5" t="str">
        <f>VLOOKUP(Y1520,GFQuimbayo!B:C,2,FALSE)</f>
        <v>HD</v>
      </c>
      <c r="BE1520" s="5" t="str">
        <f>VLOOKUP(BD1520,GFQuimbayo!E:F,2,FALSE)</f>
        <v>Detritivores</v>
      </c>
      <c r="BF1520" s="2" t="str">
        <f>VLOOKUP(Y1520,Spp!B:L,11,FALSE)</f>
        <v>LC</v>
      </c>
    </row>
    <row r="1521" spans="1:58" s="1" customFormat="1">
      <c r="A1521" s="2" t="s">
        <v>242</v>
      </c>
      <c r="B1521" s="2" t="s">
        <v>41</v>
      </c>
      <c r="C1521" s="2" t="s">
        <v>113</v>
      </c>
      <c r="D1521" s="2" t="s">
        <v>113</v>
      </c>
      <c r="E1521" s="2" t="s">
        <v>1497</v>
      </c>
      <c r="F1521" s="2" t="s">
        <v>244</v>
      </c>
      <c r="G1521" s="22" t="s">
        <v>1482</v>
      </c>
      <c r="H1521" s="22">
        <v>2</v>
      </c>
      <c r="I1521" s="2">
        <v>2</v>
      </c>
      <c r="J1521" s="2"/>
      <c r="K1521" s="2">
        <v>50</v>
      </c>
      <c r="L1521" s="11">
        <v>42802</v>
      </c>
      <c r="M1521" s="2">
        <v>2017</v>
      </c>
      <c r="N1521" s="2" t="s">
        <v>517</v>
      </c>
      <c r="O1521" s="2" t="s">
        <v>136</v>
      </c>
      <c r="P1521" s="11">
        <v>43161</v>
      </c>
      <c r="Q1521" s="9">
        <v>3.8</v>
      </c>
      <c r="R1521" s="2"/>
      <c r="S1521" s="22" t="s">
        <v>516</v>
      </c>
      <c r="T1521" s="4" t="s">
        <v>516</v>
      </c>
      <c r="U1521" s="4" t="s">
        <v>516</v>
      </c>
      <c r="V1521" s="4" t="s">
        <v>516</v>
      </c>
      <c r="W1521" s="2">
        <v>10</v>
      </c>
      <c r="X1521" s="4" t="s">
        <v>266</v>
      </c>
      <c r="Y1521" s="6" t="str">
        <f>VLOOKUP(X1521,Spp!A:B,2,FALSE)</f>
        <v>Halichoeres dispilus</v>
      </c>
      <c r="Z1521" s="7">
        <f t="shared" si="161"/>
        <v>30</v>
      </c>
      <c r="AA1521" s="2">
        <v>10</v>
      </c>
      <c r="AB1521" s="2">
        <v>10</v>
      </c>
      <c r="AC1521" s="2">
        <v>10</v>
      </c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>
        <f>VLOOKUP(Y1521,Spp!B:C,2,FALSE)</f>
        <v>1.26E-2</v>
      </c>
      <c r="AV1521" s="2">
        <f>VLOOKUP(Y1521,Spp!B:D,3,FALSE)</f>
        <v>3.0672999999999999</v>
      </c>
      <c r="AW1521" s="2">
        <f t="shared" si="162"/>
        <v>354.66068653711835</v>
      </c>
      <c r="AX1521" s="2">
        <f t="shared" si="163"/>
        <v>7.0932137307423666</v>
      </c>
      <c r="AY1521" s="2">
        <f t="shared" si="164"/>
        <v>70.932137307423659</v>
      </c>
      <c r="AZ1521" s="2">
        <f t="shared" si="165"/>
        <v>7.0932137307423662E-2</v>
      </c>
      <c r="BA1521" s="2">
        <f t="shared" si="166"/>
        <v>3</v>
      </c>
      <c r="BB1521" s="2">
        <f t="shared" si="167"/>
        <v>0.6</v>
      </c>
      <c r="BC1521" s="2">
        <f>VLOOKUP(Y1521,Spp!B:H,7,FALSE)</f>
        <v>3.9</v>
      </c>
      <c r="BD1521" s="5" t="str">
        <f>VLOOKUP(Y1521,GFQuimbayo!B:C,2,FALSE)</f>
        <v>IN</v>
      </c>
      <c r="BE1521" s="5" t="str">
        <f>VLOOKUP(BD1521,GFQuimbayo!E:F,2,FALSE)</f>
        <v>Invertebrivores</v>
      </c>
      <c r="BF1521" s="2" t="str">
        <f>VLOOKUP(Y1521,Spp!B:L,11,FALSE)</f>
        <v>LC</v>
      </c>
    </row>
    <row r="1522" spans="1:58" s="1" customFormat="1">
      <c r="A1522" s="2" t="s">
        <v>242</v>
      </c>
      <c r="B1522" s="2" t="s">
        <v>41</v>
      </c>
      <c r="C1522" s="2" t="s">
        <v>113</v>
      </c>
      <c r="D1522" s="2" t="s">
        <v>113</v>
      </c>
      <c r="E1522" s="2" t="s">
        <v>1497</v>
      </c>
      <c r="F1522" s="2" t="s">
        <v>244</v>
      </c>
      <c r="G1522" s="22" t="s">
        <v>1482</v>
      </c>
      <c r="H1522" s="22">
        <v>2</v>
      </c>
      <c r="I1522" s="2">
        <v>2</v>
      </c>
      <c r="J1522" s="2"/>
      <c r="K1522" s="2">
        <v>50</v>
      </c>
      <c r="L1522" s="11">
        <v>42802</v>
      </c>
      <c r="M1522" s="2">
        <v>2017</v>
      </c>
      <c r="N1522" s="2" t="s">
        <v>517</v>
      </c>
      <c r="O1522" s="2" t="s">
        <v>136</v>
      </c>
      <c r="P1522" s="11">
        <v>43161</v>
      </c>
      <c r="Q1522" s="9">
        <v>3.8</v>
      </c>
      <c r="R1522" s="2"/>
      <c r="S1522" s="22" t="s">
        <v>516</v>
      </c>
      <c r="T1522" s="4" t="s">
        <v>516</v>
      </c>
      <c r="U1522" s="4" t="s">
        <v>516</v>
      </c>
      <c r="V1522" s="4" t="s">
        <v>516</v>
      </c>
      <c r="W1522" s="2">
        <v>10</v>
      </c>
      <c r="X1522" s="4" t="s">
        <v>57</v>
      </c>
      <c r="Y1522" s="6" t="str">
        <f>VLOOKUP(X1522,Spp!A:B,2,FALSE)</f>
        <v>Serranus psittacinus</v>
      </c>
      <c r="Z1522" s="7">
        <f t="shared" si="161"/>
        <v>2</v>
      </c>
      <c r="AA1522" s="2"/>
      <c r="AB1522" s="2"/>
      <c r="AC1522" s="2">
        <v>2</v>
      </c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>
        <f>VLOOKUP(Y1522,Spp!B:C,2,FALSE)</f>
        <v>1.9300000000000001E-2</v>
      </c>
      <c r="AV1522" s="2">
        <f>VLOOKUP(Y1522,Spp!B:D,3,FALSE)</f>
        <v>2.8511000000000002</v>
      </c>
      <c r="AW1522" s="2">
        <f t="shared" si="162"/>
        <v>51.759186602301376</v>
      </c>
      <c r="AX1522" s="2">
        <f t="shared" si="163"/>
        <v>1.0351837320460275</v>
      </c>
      <c r="AY1522" s="2">
        <f t="shared" si="164"/>
        <v>10.351837320460275</v>
      </c>
      <c r="AZ1522" s="2">
        <f t="shared" si="165"/>
        <v>1.0351837320460276E-2</v>
      </c>
      <c r="BA1522" s="2">
        <f t="shared" si="166"/>
        <v>0.2</v>
      </c>
      <c r="BB1522" s="2">
        <f t="shared" si="167"/>
        <v>0.04</v>
      </c>
      <c r="BC1522" s="2">
        <f>VLOOKUP(Y1522,Spp!B:H,7,FALSE)</f>
        <v>3.6</v>
      </c>
      <c r="BD1522" s="5" t="str">
        <f>VLOOKUP(Y1522,GFQuimbayo!B:C,2,FALSE)</f>
        <v>PS</v>
      </c>
      <c r="BE1522" s="5" t="str">
        <f>VLOOKUP(BD1522,GFQuimbayo!E:F,2,FALSE)</f>
        <v>Piscivores</v>
      </c>
      <c r="BF1522" s="2" t="str">
        <f>VLOOKUP(Y1522,Spp!B:L,11,FALSE)</f>
        <v>LC</v>
      </c>
    </row>
    <row r="1523" spans="1:58" s="1" customFormat="1">
      <c r="A1523" s="2" t="s">
        <v>242</v>
      </c>
      <c r="B1523" s="2" t="s">
        <v>41</v>
      </c>
      <c r="C1523" s="2" t="s">
        <v>113</v>
      </c>
      <c r="D1523" s="2" t="s">
        <v>113</v>
      </c>
      <c r="E1523" s="2" t="s">
        <v>1497</v>
      </c>
      <c r="F1523" s="2" t="s">
        <v>244</v>
      </c>
      <c r="G1523" s="22" t="s">
        <v>1482</v>
      </c>
      <c r="H1523" s="22">
        <v>2</v>
      </c>
      <c r="I1523" s="2">
        <v>2</v>
      </c>
      <c r="J1523" s="2"/>
      <c r="K1523" s="2">
        <v>50</v>
      </c>
      <c r="L1523" s="11">
        <v>42802</v>
      </c>
      <c r="M1523" s="2">
        <v>2017</v>
      </c>
      <c r="N1523" s="2" t="s">
        <v>517</v>
      </c>
      <c r="O1523" s="2" t="s">
        <v>136</v>
      </c>
      <c r="P1523" s="11">
        <v>43161</v>
      </c>
      <c r="Q1523" s="9">
        <v>3.8</v>
      </c>
      <c r="R1523" s="2"/>
      <c r="S1523" s="22" t="s">
        <v>516</v>
      </c>
      <c r="T1523" s="4" t="s">
        <v>516</v>
      </c>
      <c r="U1523" s="4" t="s">
        <v>516</v>
      </c>
      <c r="V1523" s="4" t="s">
        <v>516</v>
      </c>
      <c r="W1523" s="2">
        <v>10</v>
      </c>
      <c r="X1523" s="4" t="s">
        <v>72</v>
      </c>
      <c r="Y1523" s="6" t="str">
        <f>VLOOKUP(X1523,Spp!A:B,2,FALSE)</f>
        <v>Scarus ghobban</v>
      </c>
      <c r="Z1523" s="7">
        <f t="shared" si="161"/>
        <v>2</v>
      </c>
      <c r="AA1523" s="2"/>
      <c r="AB1523" s="2"/>
      <c r="AC1523" s="2"/>
      <c r="AD1523" s="2"/>
      <c r="AE1523" s="2">
        <v>2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>
        <f>VLOOKUP(Y1523,Spp!B:C,2,FALSE)</f>
        <v>2.3300000000000001E-2</v>
      </c>
      <c r="AV1523" s="2">
        <f>VLOOKUP(Y1523,Spp!B:D,3,FALSE)</f>
        <v>2.919</v>
      </c>
      <c r="AW1523" s="2">
        <f t="shared" si="162"/>
        <v>561.01284110992469</v>
      </c>
      <c r="AX1523" s="2">
        <f t="shared" si="163"/>
        <v>11.220256822198493</v>
      </c>
      <c r="AY1523" s="2">
        <f t="shared" si="164"/>
        <v>112.20256822198493</v>
      </c>
      <c r="AZ1523" s="2">
        <f t="shared" si="165"/>
        <v>0.11220256822198493</v>
      </c>
      <c r="BA1523" s="2">
        <f t="shared" si="166"/>
        <v>0.2</v>
      </c>
      <c r="BB1523" s="2">
        <f t="shared" si="167"/>
        <v>0.04</v>
      </c>
      <c r="BC1523" s="2">
        <f>VLOOKUP(Y1523,Spp!B:H,7,FALSE)</f>
        <v>2</v>
      </c>
      <c r="BD1523" s="5" t="str">
        <f>VLOOKUP(Y1523,GFQuimbayo!B:C,2,FALSE)</f>
        <v>HM</v>
      </c>
      <c r="BE1523" s="5" t="str">
        <f>VLOOKUP(BD1523,GFQuimbayo!E:F,2,FALSE)</f>
        <v>Macroalgae feeders</v>
      </c>
      <c r="BF1523" s="2" t="str">
        <f>VLOOKUP(Y1523,Spp!B:L,11,FALSE)</f>
        <v>LC</v>
      </c>
    </row>
    <row r="1524" spans="1:58" s="1" customFormat="1">
      <c r="A1524" s="2" t="s">
        <v>242</v>
      </c>
      <c r="B1524" s="2" t="s">
        <v>41</v>
      </c>
      <c r="C1524" s="2" t="s">
        <v>113</v>
      </c>
      <c r="D1524" s="2" t="s">
        <v>113</v>
      </c>
      <c r="E1524" s="2" t="s">
        <v>1497</v>
      </c>
      <c r="F1524" s="2" t="s">
        <v>244</v>
      </c>
      <c r="G1524" s="22" t="s">
        <v>1482</v>
      </c>
      <c r="H1524" s="22">
        <v>3</v>
      </c>
      <c r="I1524" s="2">
        <v>3</v>
      </c>
      <c r="J1524" s="2"/>
      <c r="K1524" s="2">
        <v>50</v>
      </c>
      <c r="L1524" s="11">
        <v>42802</v>
      </c>
      <c r="M1524" s="2">
        <v>2017</v>
      </c>
      <c r="N1524" s="2" t="s">
        <v>517</v>
      </c>
      <c r="O1524" s="2" t="s">
        <v>136</v>
      </c>
      <c r="P1524" s="11">
        <v>43161</v>
      </c>
      <c r="Q1524" s="9">
        <v>3.8</v>
      </c>
      <c r="R1524" s="2"/>
      <c r="S1524" s="22" t="s">
        <v>516</v>
      </c>
      <c r="T1524" s="4" t="s">
        <v>516</v>
      </c>
      <c r="U1524" s="4" t="s">
        <v>516</v>
      </c>
      <c r="V1524" s="4" t="s">
        <v>516</v>
      </c>
      <c r="W1524" s="2">
        <v>10</v>
      </c>
      <c r="X1524" s="4" t="s">
        <v>125</v>
      </c>
      <c r="Y1524" s="6" t="str">
        <f>VLOOKUP(X1524,Spp!A:B,2,FALSE)</f>
        <v>Diodon holocanthus</v>
      </c>
      <c r="Z1524" s="7">
        <f t="shared" si="161"/>
        <v>1</v>
      </c>
      <c r="AA1524" s="2"/>
      <c r="AB1524" s="2"/>
      <c r="AC1524" s="2"/>
      <c r="AD1524" s="2"/>
      <c r="AE1524" s="2">
        <v>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>
        <f>VLOOKUP(Y1524,Spp!B:C,2,FALSE)</f>
        <v>2.1899999999999999E-2</v>
      </c>
      <c r="AV1524" s="2">
        <f>VLOOKUP(Y1524,Spp!B:D,3,FALSE)</f>
        <v>3</v>
      </c>
      <c r="AW1524" s="2">
        <f t="shared" si="162"/>
        <v>342.1875</v>
      </c>
      <c r="AX1524" s="2">
        <f t="shared" si="163"/>
        <v>6.84375</v>
      </c>
      <c r="AY1524" s="2">
        <f t="shared" si="164"/>
        <v>68.4375</v>
      </c>
      <c r="AZ1524" s="2">
        <f t="shared" si="165"/>
        <v>6.8437499999999998E-2</v>
      </c>
      <c r="BA1524" s="2">
        <f t="shared" si="166"/>
        <v>0.1</v>
      </c>
      <c r="BB1524" s="2">
        <f t="shared" si="167"/>
        <v>0.02</v>
      </c>
      <c r="BC1524" s="2">
        <f>VLOOKUP(Y1524,Spp!B:H,7,FALSE)</f>
        <v>3.3</v>
      </c>
      <c r="BD1524" s="5" t="str">
        <f>VLOOKUP(Y1524,GFQuimbayo!B:C,2,FALSE)</f>
        <v>IN</v>
      </c>
      <c r="BE1524" s="5" t="str">
        <f>VLOOKUP(BD1524,GFQuimbayo!E:F,2,FALSE)</f>
        <v>Invertebrivores</v>
      </c>
      <c r="BF1524" s="2" t="str">
        <f>VLOOKUP(Y1524,Spp!B:L,11,FALSE)</f>
        <v>NE</v>
      </c>
    </row>
    <row r="1525" spans="1:58" s="1" customFormat="1">
      <c r="A1525" s="2" t="s">
        <v>242</v>
      </c>
      <c r="B1525" s="2" t="s">
        <v>41</v>
      </c>
      <c r="C1525" s="2" t="s">
        <v>113</v>
      </c>
      <c r="D1525" s="2" t="s">
        <v>113</v>
      </c>
      <c r="E1525" s="2" t="s">
        <v>1497</v>
      </c>
      <c r="F1525" s="2" t="s">
        <v>244</v>
      </c>
      <c r="G1525" s="22" t="s">
        <v>1482</v>
      </c>
      <c r="H1525" s="22">
        <v>3</v>
      </c>
      <c r="I1525" s="2">
        <v>3</v>
      </c>
      <c r="J1525" s="2"/>
      <c r="K1525" s="2">
        <v>50</v>
      </c>
      <c r="L1525" s="11">
        <v>42802</v>
      </c>
      <c r="M1525" s="2">
        <v>2017</v>
      </c>
      <c r="N1525" s="2" t="s">
        <v>517</v>
      </c>
      <c r="O1525" s="2" t="s">
        <v>136</v>
      </c>
      <c r="P1525" s="11">
        <v>43161</v>
      </c>
      <c r="Q1525" s="9">
        <v>3.8</v>
      </c>
      <c r="R1525" s="2"/>
      <c r="S1525" s="22" t="s">
        <v>516</v>
      </c>
      <c r="T1525" s="4" t="s">
        <v>516</v>
      </c>
      <c r="U1525" s="4" t="s">
        <v>516</v>
      </c>
      <c r="V1525" s="4" t="s">
        <v>516</v>
      </c>
      <c r="W1525" s="2">
        <v>10</v>
      </c>
      <c r="X1525" s="4" t="s">
        <v>45</v>
      </c>
      <c r="Y1525" s="6" t="str">
        <f>VLOOKUP(X1525,Spp!A:B,2,FALSE)</f>
        <v>Canthigaster punctatissima</v>
      </c>
      <c r="Z1525" s="7">
        <f t="shared" si="161"/>
        <v>4</v>
      </c>
      <c r="AA1525" s="2">
        <v>4</v>
      </c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>
        <f>VLOOKUP(Y1525,Spp!B:C,2,FALSE)</f>
        <v>1.9699999999999999E-2</v>
      </c>
      <c r="AV1525" s="2">
        <f>VLOOKUP(Y1525,Spp!B:D,3,FALSE)</f>
        <v>2.9174000000000002</v>
      </c>
      <c r="AW1525" s="2">
        <f t="shared" si="162"/>
        <v>1.1415012694213549</v>
      </c>
      <c r="AX1525" s="2">
        <f t="shared" si="163"/>
        <v>2.2830025388427096E-2</v>
      </c>
      <c r="AY1525" s="2">
        <f t="shared" si="164"/>
        <v>0.22830025388427097</v>
      </c>
      <c r="AZ1525" s="2">
        <f t="shared" si="165"/>
        <v>2.2830025388427097E-4</v>
      </c>
      <c r="BA1525" s="2">
        <f t="shared" si="166"/>
        <v>0.4</v>
      </c>
      <c r="BB1525" s="2">
        <f t="shared" si="167"/>
        <v>0.08</v>
      </c>
      <c r="BC1525" s="2">
        <f>VLOOKUP(Y1525,Spp!B:H,7,FALSE)</f>
        <v>3</v>
      </c>
      <c r="BD1525" s="5" t="str">
        <f>VLOOKUP(Y1525,GFQuimbayo!B:C,2,FALSE)</f>
        <v>IN</v>
      </c>
      <c r="BE1525" s="5" t="str">
        <f>VLOOKUP(BD1525,GFQuimbayo!E:F,2,FALSE)</f>
        <v>Invertebrivores</v>
      </c>
      <c r="BF1525" s="2" t="str">
        <f>VLOOKUP(Y1525,Spp!B:L,11,FALSE)</f>
        <v>LC</v>
      </c>
    </row>
    <row r="1526" spans="1:58" s="1" customFormat="1">
      <c r="A1526" s="2" t="s">
        <v>242</v>
      </c>
      <c r="B1526" s="2" t="s">
        <v>41</v>
      </c>
      <c r="C1526" s="2" t="s">
        <v>113</v>
      </c>
      <c r="D1526" s="2" t="s">
        <v>113</v>
      </c>
      <c r="E1526" s="2" t="s">
        <v>1497</v>
      </c>
      <c r="F1526" s="2" t="s">
        <v>244</v>
      </c>
      <c r="G1526" s="22" t="s">
        <v>1482</v>
      </c>
      <c r="H1526" s="22">
        <v>3</v>
      </c>
      <c r="I1526" s="2">
        <v>3</v>
      </c>
      <c r="J1526" s="2"/>
      <c r="K1526" s="2">
        <v>50</v>
      </c>
      <c r="L1526" s="11">
        <v>42802</v>
      </c>
      <c r="M1526" s="2">
        <v>2017</v>
      </c>
      <c r="N1526" s="2" t="s">
        <v>517</v>
      </c>
      <c r="O1526" s="2" t="s">
        <v>136</v>
      </c>
      <c r="P1526" s="11">
        <v>43161</v>
      </c>
      <c r="Q1526" s="9">
        <v>3.8</v>
      </c>
      <c r="R1526" s="2"/>
      <c r="S1526" s="22" t="s">
        <v>516</v>
      </c>
      <c r="T1526" s="4" t="s">
        <v>516</v>
      </c>
      <c r="U1526" s="4" t="s">
        <v>516</v>
      </c>
      <c r="V1526" s="4" t="s">
        <v>516</v>
      </c>
      <c r="W1526" s="2">
        <v>10</v>
      </c>
      <c r="X1526" s="4" t="s">
        <v>87</v>
      </c>
      <c r="Y1526" s="6" t="str">
        <f>VLOOKUP(X1526,Spp!A:B,2,FALSE)</f>
        <v>Stegastes acapulcoensis</v>
      </c>
      <c r="Z1526" s="7">
        <f t="shared" si="161"/>
        <v>10</v>
      </c>
      <c r="AA1526" s="2"/>
      <c r="AB1526" s="2"/>
      <c r="AC1526" s="2">
        <v>10</v>
      </c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>
        <f>VLOOKUP(Y1526,Spp!B:C,2,FALSE)</f>
        <v>3.49E-2</v>
      </c>
      <c r="AV1526" s="2">
        <f>VLOOKUP(Y1526,Spp!B:D,3,FALSE)</f>
        <v>2.9108999999999998</v>
      </c>
      <c r="AW1526" s="2">
        <f t="shared" si="162"/>
        <v>544.27800446337631</v>
      </c>
      <c r="AX1526" s="2">
        <f t="shared" si="163"/>
        <v>10.885560089267527</v>
      </c>
      <c r="AY1526" s="2">
        <f t="shared" si="164"/>
        <v>108.85560089267527</v>
      </c>
      <c r="AZ1526" s="2">
        <f t="shared" si="165"/>
        <v>0.10885560089267526</v>
      </c>
      <c r="BA1526" s="2">
        <f t="shared" si="166"/>
        <v>1</v>
      </c>
      <c r="BB1526" s="2">
        <f t="shared" si="167"/>
        <v>0.2</v>
      </c>
      <c r="BC1526" s="2">
        <f>VLOOKUP(Y1526,Spp!B:H,7,FALSE)</f>
        <v>2</v>
      </c>
      <c r="BD1526" s="5" t="str">
        <f>VLOOKUP(Y1526,GFQuimbayo!B:C,2,FALSE)</f>
        <v>HD</v>
      </c>
      <c r="BE1526" s="5" t="str">
        <f>VLOOKUP(BD1526,GFQuimbayo!E:F,2,FALSE)</f>
        <v>Detritivores</v>
      </c>
      <c r="BF1526" s="2" t="str">
        <f>VLOOKUP(Y1526,Spp!B:L,11,FALSE)</f>
        <v>LC</v>
      </c>
    </row>
    <row r="1527" spans="1:58" s="1" customFormat="1">
      <c r="A1527" s="2" t="s">
        <v>242</v>
      </c>
      <c r="B1527" s="2" t="s">
        <v>41</v>
      </c>
      <c r="C1527" s="2" t="s">
        <v>113</v>
      </c>
      <c r="D1527" s="2" t="s">
        <v>113</v>
      </c>
      <c r="E1527" s="2" t="s">
        <v>1497</v>
      </c>
      <c r="F1527" s="2" t="s">
        <v>244</v>
      </c>
      <c r="G1527" s="22" t="s">
        <v>1482</v>
      </c>
      <c r="H1527" s="22">
        <v>3</v>
      </c>
      <c r="I1527" s="2">
        <v>3</v>
      </c>
      <c r="J1527" s="2"/>
      <c r="K1527" s="2">
        <v>50</v>
      </c>
      <c r="L1527" s="11">
        <v>42802</v>
      </c>
      <c r="M1527" s="2">
        <v>2017</v>
      </c>
      <c r="N1527" s="2" t="s">
        <v>517</v>
      </c>
      <c r="O1527" s="2" t="s">
        <v>136</v>
      </c>
      <c r="P1527" s="11">
        <v>43161</v>
      </c>
      <c r="Q1527" s="9">
        <v>3.8</v>
      </c>
      <c r="R1527" s="2"/>
      <c r="S1527" s="22" t="s">
        <v>516</v>
      </c>
      <c r="T1527" s="4" t="s">
        <v>516</v>
      </c>
      <c r="U1527" s="4" t="s">
        <v>516</v>
      </c>
      <c r="V1527" s="4" t="s">
        <v>516</v>
      </c>
      <c r="W1527" s="2">
        <v>10</v>
      </c>
      <c r="X1527" s="4" t="s">
        <v>266</v>
      </c>
      <c r="Y1527" s="6" t="str">
        <f>VLOOKUP(X1527,Spp!A:B,2,FALSE)</f>
        <v>Halichoeres dispilus</v>
      </c>
      <c r="Z1527" s="7">
        <f t="shared" si="161"/>
        <v>20</v>
      </c>
      <c r="AA1527" s="2"/>
      <c r="AB1527" s="2">
        <v>5</v>
      </c>
      <c r="AC1527" s="2">
        <v>15</v>
      </c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>
        <f>VLOOKUP(Y1527,Spp!B:C,2,FALSE)</f>
        <v>1.26E-2</v>
      </c>
      <c r="AV1527" s="2">
        <f>VLOOKUP(Y1527,Spp!B:D,3,FALSE)</f>
        <v>3.0672999999999999</v>
      </c>
      <c r="AW1527" s="2">
        <f t="shared" si="162"/>
        <v>467.97408514566564</v>
      </c>
      <c r="AX1527" s="2">
        <f t="shared" si="163"/>
        <v>9.3594817029133122</v>
      </c>
      <c r="AY1527" s="2">
        <f t="shared" si="164"/>
        <v>93.594817029133125</v>
      </c>
      <c r="AZ1527" s="2">
        <f t="shared" si="165"/>
        <v>9.3594817029133123E-2</v>
      </c>
      <c r="BA1527" s="2">
        <f t="shared" si="166"/>
        <v>2</v>
      </c>
      <c r="BB1527" s="2">
        <f t="shared" si="167"/>
        <v>0.4</v>
      </c>
      <c r="BC1527" s="2">
        <f>VLOOKUP(Y1527,Spp!B:H,7,FALSE)</f>
        <v>3.9</v>
      </c>
      <c r="BD1527" s="5" t="str">
        <f>VLOOKUP(Y1527,GFQuimbayo!B:C,2,FALSE)</f>
        <v>IN</v>
      </c>
      <c r="BE1527" s="5" t="str">
        <f>VLOOKUP(BD1527,GFQuimbayo!E:F,2,FALSE)</f>
        <v>Invertebrivores</v>
      </c>
      <c r="BF1527" s="2" t="str">
        <f>VLOOKUP(Y1527,Spp!B:L,11,FALSE)</f>
        <v>LC</v>
      </c>
    </row>
    <row r="1528" spans="1:58" s="1" customFormat="1">
      <c r="A1528" s="2" t="s">
        <v>242</v>
      </c>
      <c r="B1528" s="2" t="s">
        <v>41</v>
      </c>
      <c r="C1528" s="2" t="s">
        <v>113</v>
      </c>
      <c r="D1528" s="2" t="s">
        <v>113</v>
      </c>
      <c r="E1528" s="2" t="s">
        <v>1497</v>
      </c>
      <c r="F1528" s="2" t="s">
        <v>244</v>
      </c>
      <c r="G1528" s="22" t="s">
        <v>1482</v>
      </c>
      <c r="H1528" s="22">
        <v>3</v>
      </c>
      <c r="I1528" s="2">
        <v>3</v>
      </c>
      <c r="J1528" s="2"/>
      <c r="K1528" s="2">
        <v>50</v>
      </c>
      <c r="L1528" s="11">
        <v>42802</v>
      </c>
      <c r="M1528" s="2">
        <v>2017</v>
      </c>
      <c r="N1528" s="2" t="s">
        <v>517</v>
      </c>
      <c r="O1528" s="2" t="s">
        <v>136</v>
      </c>
      <c r="P1528" s="11">
        <v>43161</v>
      </c>
      <c r="Q1528" s="9">
        <v>3.8</v>
      </c>
      <c r="R1528" s="2"/>
      <c r="S1528" s="22" t="s">
        <v>516</v>
      </c>
      <c r="T1528" s="4" t="s">
        <v>516</v>
      </c>
      <c r="U1528" s="4" t="s">
        <v>516</v>
      </c>
      <c r="V1528" s="4" t="s">
        <v>516</v>
      </c>
      <c r="W1528" s="2">
        <v>10</v>
      </c>
      <c r="X1528" s="4" t="s">
        <v>59</v>
      </c>
      <c r="Y1528" s="6" t="str">
        <f>VLOOKUP(X1528,Spp!A:B,2,FALSE)</f>
        <v>Synodus lacertinus</v>
      </c>
      <c r="Z1528" s="7">
        <f t="shared" si="161"/>
        <v>1</v>
      </c>
      <c r="AA1528" s="2"/>
      <c r="AB1528" s="2"/>
      <c r="AC1528" s="2">
        <v>1</v>
      </c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>
        <f>VLOOKUP(Y1528,Spp!B:C,2,FALSE)</f>
        <v>6.4999999999999997E-3</v>
      </c>
      <c r="AV1528" s="2">
        <f>VLOOKUP(Y1528,Spp!B:D,3,FALSE)</f>
        <v>2.99</v>
      </c>
      <c r="AW1528" s="2">
        <f t="shared" si="162"/>
        <v>12.378678841551402</v>
      </c>
      <c r="AX1528" s="2">
        <f t="shared" si="163"/>
        <v>0.24757357683102804</v>
      </c>
      <c r="AY1528" s="2">
        <f t="shared" si="164"/>
        <v>2.4757357683102805</v>
      </c>
      <c r="AZ1528" s="2">
        <f t="shared" si="165"/>
        <v>2.4757357683102806E-3</v>
      </c>
      <c r="BA1528" s="2">
        <f t="shared" si="166"/>
        <v>0.1</v>
      </c>
      <c r="BB1528" s="2">
        <f t="shared" si="167"/>
        <v>0.02</v>
      </c>
      <c r="BC1528" s="2">
        <f>VLOOKUP(Y1528,Spp!B:H,7,FALSE)</f>
        <v>4.2</v>
      </c>
      <c r="BD1528" s="5" t="str">
        <f>VLOOKUP(Y1528,GFQuimbayo!B:C,2,FALSE)</f>
        <v>PS</v>
      </c>
      <c r="BE1528" s="5" t="str">
        <f>VLOOKUP(BD1528,GFQuimbayo!E:F,2,FALSE)</f>
        <v>Piscivores</v>
      </c>
      <c r="BF1528" s="2" t="str">
        <f>VLOOKUP(Y1528,Spp!B:L,11,FALSE)</f>
        <v>LC</v>
      </c>
    </row>
    <row r="1529" spans="1:58" s="1" customFormat="1">
      <c r="A1529" s="1" t="s">
        <v>242</v>
      </c>
      <c r="B1529" s="1" t="s">
        <v>41</v>
      </c>
      <c r="C1529" s="1" t="s">
        <v>220</v>
      </c>
      <c r="D1529" s="1" t="s">
        <v>1444</v>
      </c>
      <c r="E1529" s="1" t="s">
        <v>1485</v>
      </c>
      <c r="F1529" s="1" t="s">
        <v>244</v>
      </c>
      <c r="G1529" s="19" t="s">
        <v>1482</v>
      </c>
      <c r="H1529" s="19">
        <v>1</v>
      </c>
      <c r="I1529" s="1">
        <v>1</v>
      </c>
      <c r="K1529" s="1">
        <v>50</v>
      </c>
      <c r="L1529" s="18">
        <v>42803</v>
      </c>
      <c r="M1529" s="2">
        <v>2017</v>
      </c>
      <c r="N1529" s="1" t="s">
        <v>517</v>
      </c>
      <c r="O1529" s="1" t="s">
        <v>136</v>
      </c>
      <c r="P1529" s="18">
        <v>43161</v>
      </c>
      <c r="Q1529" s="10">
        <v>7</v>
      </c>
      <c r="S1529" s="19" t="s">
        <v>516</v>
      </c>
      <c r="T1529" s="8" t="s">
        <v>516</v>
      </c>
      <c r="U1529" s="8" t="s">
        <v>516</v>
      </c>
      <c r="V1529" s="8" t="s">
        <v>516</v>
      </c>
      <c r="W1529" s="1">
        <v>10</v>
      </c>
      <c r="X1529" s="8" t="s">
        <v>125</v>
      </c>
      <c r="Y1529" s="6" t="str">
        <f>VLOOKUP(X1529,Spp!A:B,2,FALSE)</f>
        <v>Diodon holocanthus</v>
      </c>
      <c r="Z1529" s="7">
        <f t="shared" si="161"/>
        <v>1</v>
      </c>
      <c r="AC1529" s="1">
        <v>1</v>
      </c>
      <c r="AU1529" s="2">
        <f>VLOOKUP(Y1529,Spp!B:C,2,FALSE)</f>
        <v>2.1899999999999999E-2</v>
      </c>
      <c r="AV1529" s="2">
        <f>VLOOKUP(Y1529,Spp!B:D,3,FALSE)</f>
        <v>3</v>
      </c>
      <c r="AW1529" s="2">
        <f t="shared" si="162"/>
        <v>42.7734375</v>
      </c>
      <c r="AX1529" s="2">
        <f t="shared" si="163"/>
        <v>0.85546875</v>
      </c>
      <c r="AY1529" s="2">
        <f t="shared" si="164"/>
        <v>8.5546875</v>
      </c>
      <c r="AZ1529" s="2">
        <f t="shared" si="165"/>
        <v>8.5546874999999998E-3</v>
      </c>
      <c r="BA1529" s="2">
        <f t="shared" si="166"/>
        <v>0.1</v>
      </c>
      <c r="BB1529" s="2">
        <f t="shared" si="167"/>
        <v>0.02</v>
      </c>
      <c r="BC1529" s="2">
        <f>VLOOKUP(Y1529,Spp!B:H,7,FALSE)</f>
        <v>3.3</v>
      </c>
      <c r="BD1529" s="5" t="str">
        <f>VLOOKUP(Y1529,GFQuimbayo!B:C,2,FALSE)</f>
        <v>IN</v>
      </c>
      <c r="BE1529" s="5" t="str">
        <f>VLOOKUP(BD1529,GFQuimbayo!E:F,2,FALSE)</f>
        <v>Invertebrivores</v>
      </c>
      <c r="BF1529" s="2" t="str">
        <f>VLOOKUP(Y1529,Spp!B:L,11,FALSE)</f>
        <v>NE</v>
      </c>
    </row>
    <row r="1530" spans="1:58" s="1" customFormat="1">
      <c r="A1530" s="1" t="s">
        <v>242</v>
      </c>
      <c r="B1530" s="1" t="s">
        <v>41</v>
      </c>
      <c r="C1530" s="1" t="s">
        <v>220</v>
      </c>
      <c r="D1530" s="1" t="s">
        <v>1444</v>
      </c>
      <c r="E1530" s="1" t="s">
        <v>1485</v>
      </c>
      <c r="F1530" s="1" t="s">
        <v>244</v>
      </c>
      <c r="G1530" s="19" t="s">
        <v>1482</v>
      </c>
      <c r="H1530" s="19">
        <v>1</v>
      </c>
      <c r="I1530" s="1">
        <v>1</v>
      </c>
      <c r="K1530" s="1">
        <v>50</v>
      </c>
      <c r="L1530" s="18">
        <v>42803</v>
      </c>
      <c r="M1530" s="2">
        <v>2017</v>
      </c>
      <c r="N1530" s="1" t="s">
        <v>517</v>
      </c>
      <c r="O1530" s="1" t="s">
        <v>136</v>
      </c>
      <c r="P1530" s="18">
        <v>43161</v>
      </c>
      <c r="Q1530" s="10">
        <v>7</v>
      </c>
      <c r="S1530" s="19" t="s">
        <v>516</v>
      </c>
      <c r="T1530" s="8" t="s">
        <v>516</v>
      </c>
      <c r="U1530" s="8" t="s">
        <v>516</v>
      </c>
      <c r="V1530" s="8" t="s">
        <v>516</v>
      </c>
      <c r="W1530" s="1">
        <v>10</v>
      </c>
      <c r="X1530" s="8" t="s">
        <v>45</v>
      </c>
      <c r="Y1530" s="6" t="str">
        <f>VLOOKUP(X1530,Spp!A:B,2,FALSE)</f>
        <v>Canthigaster punctatissima</v>
      </c>
      <c r="Z1530" s="7">
        <f t="shared" si="161"/>
        <v>1</v>
      </c>
      <c r="AA1530" s="1">
        <v>1</v>
      </c>
      <c r="AU1530" s="2">
        <f>VLOOKUP(Y1530,Spp!B:C,2,FALSE)</f>
        <v>1.9699999999999999E-2</v>
      </c>
      <c r="AV1530" s="2">
        <f>VLOOKUP(Y1530,Spp!B:D,3,FALSE)</f>
        <v>2.9174000000000002</v>
      </c>
      <c r="AW1530" s="2">
        <f t="shared" si="162"/>
        <v>0.28537531735533872</v>
      </c>
      <c r="AX1530" s="2">
        <f t="shared" si="163"/>
        <v>5.7075063471067741E-3</v>
      </c>
      <c r="AY1530" s="2">
        <f t="shared" si="164"/>
        <v>5.7075063471067743E-2</v>
      </c>
      <c r="AZ1530" s="2">
        <f t="shared" si="165"/>
        <v>5.7075063471067742E-5</v>
      </c>
      <c r="BA1530" s="2">
        <f t="shared" si="166"/>
        <v>0.1</v>
      </c>
      <c r="BB1530" s="2">
        <f t="shared" si="167"/>
        <v>0.02</v>
      </c>
      <c r="BC1530" s="2">
        <f>VLOOKUP(Y1530,Spp!B:H,7,FALSE)</f>
        <v>3</v>
      </c>
      <c r="BD1530" s="5" t="str">
        <f>VLOOKUP(Y1530,GFQuimbayo!B:C,2,FALSE)</f>
        <v>IN</v>
      </c>
      <c r="BE1530" s="5" t="str">
        <f>VLOOKUP(BD1530,GFQuimbayo!E:F,2,FALSE)</f>
        <v>Invertebrivores</v>
      </c>
      <c r="BF1530" s="2" t="str">
        <f>VLOOKUP(Y1530,Spp!B:L,11,FALSE)</f>
        <v>LC</v>
      </c>
    </row>
    <row r="1531" spans="1:58" s="1" customFormat="1">
      <c r="A1531" s="1" t="s">
        <v>242</v>
      </c>
      <c r="B1531" s="1" t="s">
        <v>41</v>
      </c>
      <c r="C1531" s="1" t="s">
        <v>220</v>
      </c>
      <c r="D1531" s="1" t="s">
        <v>1444</v>
      </c>
      <c r="E1531" s="1" t="s">
        <v>1485</v>
      </c>
      <c r="F1531" s="1" t="s">
        <v>244</v>
      </c>
      <c r="G1531" s="19" t="s">
        <v>1482</v>
      </c>
      <c r="H1531" s="19">
        <v>1</v>
      </c>
      <c r="I1531" s="1">
        <v>1</v>
      </c>
      <c r="K1531" s="1">
        <v>50</v>
      </c>
      <c r="L1531" s="18">
        <v>42803</v>
      </c>
      <c r="M1531" s="2">
        <v>2017</v>
      </c>
      <c r="N1531" s="1" t="s">
        <v>517</v>
      </c>
      <c r="O1531" s="1" t="s">
        <v>136</v>
      </c>
      <c r="P1531" s="18">
        <v>43161</v>
      </c>
      <c r="Q1531" s="10">
        <v>7</v>
      </c>
      <c r="S1531" s="19" t="s">
        <v>516</v>
      </c>
      <c r="T1531" s="8" t="s">
        <v>516</v>
      </c>
      <c r="U1531" s="8" t="s">
        <v>516</v>
      </c>
      <c r="V1531" s="8" t="s">
        <v>516</v>
      </c>
      <c r="W1531" s="1">
        <v>10</v>
      </c>
      <c r="X1531" s="8" t="s">
        <v>103</v>
      </c>
      <c r="Y1531" s="6" t="str">
        <f>VLOOKUP(X1531,Spp!A:B,2,FALSE)</f>
        <v>Apogon dovii</v>
      </c>
      <c r="Z1531" s="7">
        <f t="shared" si="161"/>
        <v>20</v>
      </c>
      <c r="AA1531" s="1">
        <v>20</v>
      </c>
      <c r="AU1531" s="2">
        <f>VLOOKUP(Y1531,Spp!B:C,2,FALSE)</f>
        <v>1.41E-2</v>
      </c>
      <c r="AV1531" s="2">
        <f>VLOOKUP(Y1531,Spp!B:D,3,FALSE)</f>
        <v>3.1286</v>
      </c>
      <c r="AW1531" s="2">
        <f t="shared" si="162"/>
        <v>4.9572887866705608</v>
      </c>
      <c r="AX1531" s="2">
        <f t="shared" si="163"/>
        <v>9.9145775733411212E-2</v>
      </c>
      <c r="AY1531" s="2">
        <f t="shared" si="164"/>
        <v>0.99145775733411212</v>
      </c>
      <c r="AZ1531" s="2">
        <f t="shared" si="165"/>
        <v>9.9145775733411215E-4</v>
      </c>
      <c r="BA1531" s="2">
        <f t="shared" si="166"/>
        <v>2</v>
      </c>
      <c r="BB1531" s="2">
        <f t="shared" si="167"/>
        <v>0.4</v>
      </c>
      <c r="BC1531" s="2">
        <f>VLOOKUP(Y1531,Spp!B:H,7,FALSE)</f>
        <v>3.4</v>
      </c>
      <c r="BD1531" s="5" t="str">
        <f>VLOOKUP(Y1531,GFQuimbayo!B:C,2,FALSE)</f>
        <v>PK</v>
      </c>
      <c r="BE1531" s="5" t="str">
        <f>VLOOKUP(BD1531,GFQuimbayo!E:F,2,FALSE)</f>
        <v>Planktivores</v>
      </c>
      <c r="BF1531" s="2" t="str">
        <f>VLOOKUP(Y1531,Spp!B:L,11,FALSE)</f>
        <v>LC</v>
      </c>
    </row>
    <row r="1532" spans="1:58" s="1" customFormat="1">
      <c r="A1532" s="1" t="s">
        <v>242</v>
      </c>
      <c r="B1532" s="1" t="s">
        <v>41</v>
      </c>
      <c r="C1532" s="1" t="s">
        <v>220</v>
      </c>
      <c r="D1532" s="1" t="s">
        <v>1444</v>
      </c>
      <c r="E1532" s="1" t="s">
        <v>1485</v>
      </c>
      <c r="F1532" s="1" t="s">
        <v>244</v>
      </c>
      <c r="G1532" s="19" t="s">
        <v>1482</v>
      </c>
      <c r="H1532" s="19">
        <v>1</v>
      </c>
      <c r="I1532" s="1">
        <v>1</v>
      </c>
      <c r="K1532" s="1">
        <v>50</v>
      </c>
      <c r="L1532" s="18">
        <v>42803</v>
      </c>
      <c r="M1532" s="2">
        <v>2017</v>
      </c>
      <c r="N1532" s="1" t="s">
        <v>517</v>
      </c>
      <c r="O1532" s="1" t="s">
        <v>136</v>
      </c>
      <c r="P1532" s="18">
        <v>43161</v>
      </c>
      <c r="Q1532" s="10">
        <v>7</v>
      </c>
      <c r="S1532" s="19" t="s">
        <v>516</v>
      </c>
      <c r="T1532" s="8" t="s">
        <v>516</v>
      </c>
      <c r="U1532" s="8" t="s">
        <v>516</v>
      </c>
      <c r="V1532" s="8" t="s">
        <v>516</v>
      </c>
      <c r="W1532" s="1">
        <v>10</v>
      </c>
      <c r="X1532" s="8" t="s">
        <v>57</v>
      </c>
      <c r="Y1532" s="6" t="str">
        <f>VLOOKUP(X1532,Spp!A:B,2,FALSE)</f>
        <v>Serranus psittacinus</v>
      </c>
      <c r="Z1532" s="7">
        <f t="shared" si="161"/>
        <v>1</v>
      </c>
      <c r="AA1532" s="1">
        <v>1</v>
      </c>
      <c r="AU1532" s="2">
        <f>VLOOKUP(Y1532,Spp!B:C,2,FALSE)</f>
        <v>1.9300000000000001E-2</v>
      </c>
      <c r="AV1532" s="2">
        <f>VLOOKUP(Y1532,Spp!B:D,3,FALSE)</f>
        <v>2.8511000000000002</v>
      </c>
      <c r="AW1532" s="2">
        <f t="shared" si="162"/>
        <v>0.26310195050197321</v>
      </c>
      <c r="AX1532" s="2">
        <f t="shared" si="163"/>
        <v>5.2620390100394645E-3</v>
      </c>
      <c r="AY1532" s="2">
        <f t="shared" si="164"/>
        <v>5.2620390100394647E-2</v>
      </c>
      <c r="AZ1532" s="2">
        <f t="shared" si="165"/>
        <v>5.2620390100394649E-5</v>
      </c>
      <c r="BA1532" s="2">
        <f t="shared" si="166"/>
        <v>0.1</v>
      </c>
      <c r="BB1532" s="2">
        <f t="shared" si="167"/>
        <v>0.02</v>
      </c>
      <c r="BC1532" s="2">
        <f>VLOOKUP(Y1532,Spp!B:H,7,FALSE)</f>
        <v>3.6</v>
      </c>
      <c r="BD1532" s="5" t="str">
        <f>VLOOKUP(Y1532,GFQuimbayo!B:C,2,FALSE)</f>
        <v>PS</v>
      </c>
      <c r="BE1532" s="5" t="str">
        <f>VLOOKUP(BD1532,GFQuimbayo!E:F,2,FALSE)</f>
        <v>Piscivores</v>
      </c>
      <c r="BF1532" s="2" t="str">
        <f>VLOOKUP(Y1532,Spp!B:L,11,FALSE)</f>
        <v>LC</v>
      </c>
    </row>
    <row r="1533" spans="1:58" s="1" customFormat="1">
      <c r="A1533" s="1" t="s">
        <v>242</v>
      </c>
      <c r="B1533" s="1" t="s">
        <v>41</v>
      </c>
      <c r="C1533" s="1" t="s">
        <v>220</v>
      </c>
      <c r="D1533" s="1" t="s">
        <v>1444</v>
      </c>
      <c r="E1533" s="1" t="s">
        <v>1485</v>
      </c>
      <c r="F1533" s="1" t="s">
        <v>244</v>
      </c>
      <c r="G1533" s="19" t="s">
        <v>1482</v>
      </c>
      <c r="H1533" s="19">
        <v>2</v>
      </c>
      <c r="I1533" s="1">
        <v>2</v>
      </c>
      <c r="K1533" s="1">
        <v>50</v>
      </c>
      <c r="L1533" s="18">
        <v>42803</v>
      </c>
      <c r="M1533" s="2">
        <v>2017</v>
      </c>
      <c r="N1533" s="1" t="s">
        <v>517</v>
      </c>
      <c r="O1533" s="1" t="s">
        <v>136</v>
      </c>
      <c r="P1533" s="18">
        <v>43161</v>
      </c>
      <c r="Q1533" s="10">
        <v>7</v>
      </c>
      <c r="S1533" s="19" t="s">
        <v>516</v>
      </c>
      <c r="T1533" s="8" t="s">
        <v>516</v>
      </c>
      <c r="U1533" s="8" t="s">
        <v>516</v>
      </c>
      <c r="V1533" s="8" t="s">
        <v>516</v>
      </c>
      <c r="W1533" s="1">
        <v>10</v>
      </c>
      <c r="X1533" s="8" t="s">
        <v>109</v>
      </c>
      <c r="Y1533" s="6" t="str">
        <f>VLOOKUP(X1533,Spp!A:B,2,FALSE)</f>
        <v>Chromis atrilobata</v>
      </c>
      <c r="Z1533" s="7">
        <f t="shared" si="161"/>
        <v>100</v>
      </c>
      <c r="AA1533" s="1">
        <v>100</v>
      </c>
      <c r="AU1533" s="2">
        <f>VLOOKUP(Y1533,Spp!B:C,2,FALSE)</f>
        <v>5.2300000000000003E-3</v>
      </c>
      <c r="AV1533" s="2">
        <f>VLOOKUP(Y1533,Spp!B:D,3,FALSE)</f>
        <v>3.41655</v>
      </c>
      <c r="AW1533" s="2">
        <f t="shared" si="162"/>
        <v>11.969709916520687</v>
      </c>
      <c r="AX1533" s="2">
        <f t="shared" si="163"/>
        <v>0.23939419833041373</v>
      </c>
      <c r="AY1533" s="2">
        <f t="shared" si="164"/>
        <v>2.3939419833041371</v>
      </c>
      <c r="AZ1533" s="2">
        <f t="shared" si="165"/>
        <v>2.393941983304137E-3</v>
      </c>
      <c r="BA1533" s="2">
        <f t="shared" si="166"/>
        <v>10</v>
      </c>
      <c r="BB1533" s="2">
        <f t="shared" si="167"/>
        <v>2</v>
      </c>
      <c r="BC1533" s="2">
        <f>VLOOKUP(Y1533,Spp!B:H,7,FALSE)</f>
        <v>3.4</v>
      </c>
      <c r="BD1533" s="5" t="str">
        <f>VLOOKUP(Y1533,GFQuimbayo!B:C,2,FALSE)</f>
        <v>PK</v>
      </c>
      <c r="BE1533" s="5" t="str">
        <f>VLOOKUP(BD1533,GFQuimbayo!E:F,2,FALSE)</f>
        <v>Planktivores</v>
      </c>
      <c r="BF1533" s="2" t="str">
        <f>VLOOKUP(Y1533,Spp!B:L,11,FALSE)</f>
        <v>LC</v>
      </c>
    </row>
    <row r="1534" spans="1:58" s="1" customFormat="1">
      <c r="A1534" s="1" t="s">
        <v>242</v>
      </c>
      <c r="B1534" s="1" t="s">
        <v>41</v>
      </c>
      <c r="C1534" s="1" t="s">
        <v>220</v>
      </c>
      <c r="D1534" s="1" t="s">
        <v>1444</v>
      </c>
      <c r="E1534" s="1" t="s">
        <v>1485</v>
      </c>
      <c r="F1534" s="1" t="s">
        <v>244</v>
      </c>
      <c r="G1534" s="19" t="s">
        <v>1482</v>
      </c>
      <c r="H1534" s="19">
        <v>2</v>
      </c>
      <c r="I1534" s="1">
        <v>2</v>
      </c>
      <c r="K1534" s="1">
        <v>50</v>
      </c>
      <c r="L1534" s="18">
        <v>42803</v>
      </c>
      <c r="M1534" s="2">
        <v>2017</v>
      </c>
      <c r="N1534" s="1" t="s">
        <v>517</v>
      </c>
      <c r="O1534" s="1" t="s">
        <v>136</v>
      </c>
      <c r="P1534" s="18">
        <v>43161</v>
      </c>
      <c r="Q1534" s="10">
        <v>7</v>
      </c>
      <c r="S1534" s="19" t="s">
        <v>516</v>
      </c>
      <c r="T1534" s="8" t="s">
        <v>516</v>
      </c>
      <c r="U1534" s="8" t="s">
        <v>516</v>
      </c>
      <c r="V1534" s="8" t="s">
        <v>516</v>
      </c>
      <c r="W1534" s="1">
        <v>10</v>
      </c>
      <c r="X1534" s="8" t="s">
        <v>45</v>
      </c>
      <c r="Y1534" s="6" t="str">
        <f>VLOOKUP(X1534,Spp!A:B,2,FALSE)</f>
        <v>Canthigaster punctatissima</v>
      </c>
      <c r="Z1534" s="7">
        <f t="shared" si="161"/>
        <v>7</v>
      </c>
      <c r="AA1534" s="1">
        <v>7</v>
      </c>
      <c r="AU1534" s="2">
        <f>VLOOKUP(Y1534,Spp!B:C,2,FALSE)</f>
        <v>1.9699999999999999E-2</v>
      </c>
      <c r="AV1534" s="2">
        <f>VLOOKUP(Y1534,Spp!B:D,3,FALSE)</f>
        <v>2.9174000000000002</v>
      </c>
      <c r="AW1534" s="2">
        <f t="shared" si="162"/>
        <v>1.9976272214873712</v>
      </c>
      <c r="AX1534" s="2">
        <f t="shared" si="163"/>
        <v>3.9952544429747425E-2</v>
      </c>
      <c r="AY1534" s="2">
        <f t="shared" si="164"/>
        <v>0.39952544429747427</v>
      </c>
      <c r="AZ1534" s="2">
        <f t="shared" si="165"/>
        <v>3.9952544429747427E-4</v>
      </c>
      <c r="BA1534" s="2">
        <f t="shared" si="166"/>
        <v>0.7</v>
      </c>
      <c r="BB1534" s="2">
        <f t="shared" si="167"/>
        <v>0.14000000000000001</v>
      </c>
      <c r="BC1534" s="2">
        <f>VLOOKUP(Y1534,Spp!B:H,7,FALSE)</f>
        <v>3</v>
      </c>
      <c r="BD1534" s="5" t="str">
        <f>VLOOKUP(Y1534,GFQuimbayo!B:C,2,FALSE)</f>
        <v>IN</v>
      </c>
      <c r="BE1534" s="5" t="str">
        <f>VLOOKUP(BD1534,GFQuimbayo!E:F,2,FALSE)</f>
        <v>Invertebrivores</v>
      </c>
      <c r="BF1534" s="2" t="str">
        <f>VLOOKUP(Y1534,Spp!B:L,11,FALSE)</f>
        <v>LC</v>
      </c>
    </row>
    <row r="1535" spans="1:58" s="1" customFormat="1">
      <c r="A1535" s="1" t="s">
        <v>242</v>
      </c>
      <c r="B1535" s="1" t="s">
        <v>41</v>
      </c>
      <c r="C1535" s="1" t="s">
        <v>220</v>
      </c>
      <c r="D1535" s="1" t="s">
        <v>1444</v>
      </c>
      <c r="E1535" s="1" t="s">
        <v>1485</v>
      </c>
      <c r="F1535" s="1" t="s">
        <v>244</v>
      </c>
      <c r="G1535" s="19" t="s">
        <v>1482</v>
      </c>
      <c r="H1535" s="19">
        <v>2</v>
      </c>
      <c r="I1535" s="1">
        <v>2</v>
      </c>
      <c r="K1535" s="1">
        <v>50</v>
      </c>
      <c r="L1535" s="18">
        <v>42803</v>
      </c>
      <c r="M1535" s="2">
        <v>2017</v>
      </c>
      <c r="N1535" s="1" t="s">
        <v>517</v>
      </c>
      <c r="O1535" s="1" t="s">
        <v>136</v>
      </c>
      <c r="P1535" s="18">
        <v>43161</v>
      </c>
      <c r="Q1535" s="10">
        <v>7</v>
      </c>
      <c r="S1535" s="19" t="s">
        <v>516</v>
      </c>
      <c r="T1535" s="8" t="s">
        <v>516</v>
      </c>
      <c r="U1535" s="8" t="s">
        <v>516</v>
      </c>
      <c r="V1535" s="8" t="s">
        <v>516</v>
      </c>
      <c r="W1535" s="1">
        <v>10</v>
      </c>
      <c r="X1535" s="8" t="s">
        <v>87</v>
      </c>
      <c r="Y1535" s="6" t="str">
        <f>VLOOKUP(X1535,Spp!A:B,2,FALSE)</f>
        <v>Stegastes acapulcoensis</v>
      </c>
      <c r="Z1535" s="7">
        <f t="shared" si="161"/>
        <v>5</v>
      </c>
      <c r="AB1535" s="1">
        <v>5</v>
      </c>
      <c r="AU1535" s="2">
        <f>VLOOKUP(Y1535,Spp!B:C,2,FALSE)</f>
        <v>3.49E-2</v>
      </c>
      <c r="AV1535" s="2">
        <f>VLOOKUP(Y1535,Spp!B:D,3,FALSE)</f>
        <v>2.9108999999999998</v>
      </c>
      <c r="AW1535" s="2">
        <f t="shared" si="162"/>
        <v>61.519282678486398</v>
      </c>
      <c r="AX1535" s="2">
        <f t="shared" si="163"/>
        <v>1.230385653569728</v>
      </c>
      <c r="AY1535" s="2">
        <f t="shared" si="164"/>
        <v>12.30385653569728</v>
      </c>
      <c r="AZ1535" s="2">
        <f t="shared" si="165"/>
        <v>1.230385653569728E-2</v>
      </c>
      <c r="BA1535" s="2">
        <f t="shared" si="166"/>
        <v>0.5</v>
      </c>
      <c r="BB1535" s="2">
        <f t="shared" si="167"/>
        <v>0.1</v>
      </c>
      <c r="BC1535" s="2">
        <f>VLOOKUP(Y1535,Spp!B:H,7,FALSE)</f>
        <v>2</v>
      </c>
      <c r="BD1535" s="5" t="str">
        <f>VLOOKUP(Y1535,GFQuimbayo!B:C,2,FALSE)</f>
        <v>HD</v>
      </c>
      <c r="BE1535" s="5" t="str">
        <f>VLOOKUP(BD1535,GFQuimbayo!E:F,2,FALSE)</f>
        <v>Detritivores</v>
      </c>
      <c r="BF1535" s="2" t="str">
        <f>VLOOKUP(Y1535,Spp!B:L,11,FALSE)</f>
        <v>LC</v>
      </c>
    </row>
    <row r="1536" spans="1:58" s="1" customFormat="1">
      <c r="A1536" s="1" t="s">
        <v>242</v>
      </c>
      <c r="B1536" s="1" t="s">
        <v>41</v>
      </c>
      <c r="C1536" s="1" t="s">
        <v>220</v>
      </c>
      <c r="D1536" s="1" t="s">
        <v>1444</v>
      </c>
      <c r="E1536" s="1" t="s">
        <v>1485</v>
      </c>
      <c r="F1536" s="1" t="s">
        <v>244</v>
      </c>
      <c r="G1536" s="19" t="s">
        <v>1482</v>
      </c>
      <c r="H1536" s="19">
        <v>2</v>
      </c>
      <c r="I1536" s="1">
        <v>2</v>
      </c>
      <c r="K1536" s="1">
        <v>50</v>
      </c>
      <c r="L1536" s="18">
        <v>42803</v>
      </c>
      <c r="M1536" s="2">
        <v>2017</v>
      </c>
      <c r="N1536" s="1" t="s">
        <v>517</v>
      </c>
      <c r="O1536" s="1" t="s">
        <v>136</v>
      </c>
      <c r="P1536" s="18">
        <v>43161</v>
      </c>
      <c r="Q1536" s="10">
        <v>7</v>
      </c>
      <c r="S1536" s="19" t="s">
        <v>516</v>
      </c>
      <c r="T1536" s="8" t="s">
        <v>516</v>
      </c>
      <c r="U1536" s="8" t="s">
        <v>516</v>
      </c>
      <c r="V1536" s="8" t="s">
        <v>516</v>
      </c>
      <c r="W1536" s="1">
        <v>10</v>
      </c>
      <c r="X1536" s="8" t="s">
        <v>107</v>
      </c>
      <c r="Y1536" s="6" t="str">
        <f>VLOOKUP(X1536,Spp!A:B,2,FALSE)</f>
        <v>Thalassoma lucasanum</v>
      </c>
      <c r="Z1536" s="7">
        <f t="shared" si="161"/>
        <v>5</v>
      </c>
      <c r="AC1536" s="1">
        <v>5</v>
      </c>
      <c r="AU1536" s="2">
        <f>VLOOKUP(Y1536,Spp!B:C,2,FALSE)</f>
        <v>1.261E-2</v>
      </c>
      <c r="AV1536" s="2">
        <f>VLOOKUP(Y1536,Spp!B:D,3,FALSE)</f>
        <v>2.8782999999999999</v>
      </c>
      <c r="AW1536" s="2">
        <f t="shared" si="162"/>
        <v>90.556823743972203</v>
      </c>
      <c r="AX1536" s="2">
        <f t="shared" si="163"/>
        <v>1.8111364748794441</v>
      </c>
      <c r="AY1536" s="2">
        <f t="shared" si="164"/>
        <v>18.11136474879444</v>
      </c>
      <c r="AZ1536" s="2">
        <f t="shared" si="165"/>
        <v>1.8111364748794441E-2</v>
      </c>
      <c r="BA1536" s="2">
        <f t="shared" si="166"/>
        <v>0.5</v>
      </c>
      <c r="BB1536" s="2">
        <f t="shared" si="167"/>
        <v>0.1</v>
      </c>
      <c r="BC1536" s="2">
        <f>VLOOKUP(Y1536,Spp!B:H,7,FALSE)</f>
        <v>3.5</v>
      </c>
      <c r="BD1536" s="5" t="str">
        <f>VLOOKUP(Y1536,GFQuimbayo!B:C,2,FALSE)</f>
        <v>IN</v>
      </c>
      <c r="BE1536" s="5" t="str">
        <f>VLOOKUP(BD1536,GFQuimbayo!E:F,2,FALSE)</f>
        <v>Invertebrivores</v>
      </c>
      <c r="BF1536" s="2" t="str">
        <f>VLOOKUP(Y1536,Spp!B:L,11,FALSE)</f>
        <v>LC</v>
      </c>
    </row>
    <row r="1537" spans="1:58" s="1" customFormat="1">
      <c r="A1537" s="1" t="s">
        <v>242</v>
      </c>
      <c r="B1537" s="1" t="s">
        <v>41</v>
      </c>
      <c r="C1537" s="1" t="s">
        <v>220</v>
      </c>
      <c r="D1537" s="1" t="s">
        <v>1444</v>
      </c>
      <c r="E1537" s="1" t="s">
        <v>1485</v>
      </c>
      <c r="F1537" s="1" t="s">
        <v>244</v>
      </c>
      <c r="G1537" s="19" t="s">
        <v>1482</v>
      </c>
      <c r="H1537" s="19">
        <v>2</v>
      </c>
      <c r="I1537" s="1">
        <v>2</v>
      </c>
      <c r="K1537" s="1">
        <v>50</v>
      </c>
      <c r="L1537" s="18">
        <v>42803</v>
      </c>
      <c r="M1537" s="2">
        <v>2017</v>
      </c>
      <c r="N1537" s="1" t="s">
        <v>517</v>
      </c>
      <c r="O1537" s="1" t="s">
        <v>136</v>
      </c>
      <c r="P1537" s="18">
        <v>43161</v>
      </c>
      <c r="Q1537" s="10">
        <v>7</v>
      </c>
      <c r="S1537" s="19" t="s">
        <v>516</v>
      </c>
      <c r="T1537" s="8" t="s">
        <v>516</v>
      </c>
      <c r="U1537" s="8" t="s">
        <v>516</v>
      </c>
      <c r="V1537" s="8" t="s">
        <v>516</v>
      </c>
      <c r="W1537" s="1">
        <v>10</v>
      </c>
      <c r="X1537" s="8" t="s">
        <v>103</v>
      </c>
      <c r="Y1537" s="6" t="str">
        <f>VLOOKUP(X1537,Spp!A:B,2,FALSE)</f>
        <v>Apogon dovii</v>
      </c>
      <c r="Z1537" s="7">
        <f t="shared" si="161"/>
        <v>10</v>
      </c>
      <c r="AA1537" s="1">
        <v>10</v>
      </c>
      <c r="AU1537" s="2">
        <f>VLOOKUP(Y1537,Spp!B:C,2,FALSE)</f>
        <v>1.41E-2</v>
      </c>
      <c r="AV1537" s="2">
        <f>VLOOKUP(Y1537,Spp!B:D,3,FALSE)</f>
        <v>3.1286</v>
      </c>
      <c r="AW1537" s="2">
        <f t="shared" si="162"/>
        <v>2.4786443933352804</v>
      </c>
      <c r="AX1537" s="2">
        <f t="shared" si="163"/>
        <v>4.9572887866705606E-2</v>
      </c>
      <c r="AY1537" s="2">
        <f t="shared" si="164"/>
        <v>0.49572887866705606</v>
      </c>
      <c r="AZ1537" s="2">
        <f t="shared" si="165"/>
        <v>4.9572887866705607E-4</v>
      </c>
      <c r="BA1537" s="2">
        <f t="shared" si="166"/>
        <v>1</v>
      </c>
      <c r="BB1537" s="2">
        <f t="shared" si="167"/>
        <v>0.2</v>
      </c>
      <c r="BC1537" s="2">
        <f>VLOOKUP(Y1537,Spp!B:H,7,FALSE)</f>
        <v>3.4</v>
      </c>
      <c r="BD1537" s="5" t="str">
        <f>VLOOKUP(Y1537,GFQuimbayo!B:C,2,FALSE)</f>
        <v>PK</v>
      </c>
      <c r="BE1537" s="5" t="str">
        <f>VLOOKUP(BD1537,GFQuimbayo!E:F,2,FALSE)</f>
        <v>Planktivores</v>
      </c>
      <c r="BF1537" s="2" t="str">
        <f>VLOOKUP(Y1537,Spp!B:L,11,FALSE)</f>
        <v>LC</v>
      </c>
    </row>
    <row r="1538" spans="1:58" s="1" customFormat="1">
      <c r="A1538" s="1" t="s">
        <v>242</v>
      </c>
      <c r="B1538" s="1" t="s">
        <v>41</v>
      </c>
      <c r="C1538" s="1" t="s">
        <v>220</v>
      </c>
      <c r="D1538" s="1" t="s">
        <v>1444</v>
      </c>
      <c r="E1538" s="1" t="s">
        <v>1485</v>
      </c>
      <c r="F1538" s="1" t="s">
        <v>244</v>
      </c>
      <c r="G1538" s="19" t="s">
        <v>1482</v>
      </c>
      <c r="H1538" s="19">
        <v>2</v>
      </c>
      <c r="I1538" s="1">
        <v>2</v>
      </c>
      <c r="K1538" s="1">
        <v>50</v>
      </c>
      <c r="L1538" s="18">
        <v>42803</v>
      </c>
      <c r="M1538" s="2">
        <v>2017</v>
      </c>
      <c r="N1538" s="1" t="s">
        <v>517</v>
      </c>
      <c r="O1538" s="1" t="s">
        <v>136</v>
      </c>
      <c r="P1538" s="18">
        <v>43161</v>
      </c>
      <c r="Q1538" s="10">
        <v>7</v>
      </c>
      <c r="S1538" s="19" t="s">
        <v>516</v>
      </c>
      <c r="T1538" s="8" t="s">
        <v>516</v>
      </c>
      <c r="U1538" s="8" t="s">
        <v>516</v>
      </c>
      <c r="V1538" s="8" t="s">
        <v>516</v>
      </c>
      <c r="W1538" s="1">
        <v>10</v>
      </c>
      <c r="X1538" s="8" t="s">
        <v>57</v>
      </c>
      <c r="Y1538" s="6" t="str">
        <f>VLOOKUP(X1538,Spp!A:B,2,FALSE)</f>
        <v>Serranus psittacinus</v>
      </c>
      <c r="Z1538" s="7">
        <f t="shared" si="161"/>
        <v>2</v>
      </c>
      <c r="AC1538" s="1">
        <v>2</v>
      </c>
      <c r="AU1538" s="2">
        <f>VLOOKUP(Y1538,Spp!B:C,2,FALSE)</f>
        <v>1.9300000000000001E-2</v>
      </c>
      <c r="AV1538" s="2">
        <f>VLOOKUP(Y1538,Spp!B:D,3,FALSE)</f>
        <v>2.8511000000000002</v>
      </c>
      <c r="AW1538" s="2">
        <f t="shared" si="162"/>
        <v>51.759186602301376</v>
      </c>
      <c r="AX1538" s="2">
        <f t="shared" si="163"/>
        <v>1.0351837320460275</v>
      </c>
      <c r="AY1538" s="2">
        <f t="shared" si="164"/>
        <v>10.351837320460275</v>
      </c>
      <c r="AZ1538" s="2">
        <f t="shared" si="165"/>
        <v>1.0351837320460276E-2</v>
      </c>
      <c r="BA1538" s="2">
        <f t="shared" si="166"/>
        <v>0.2</v>
      </c>
      <c r="BB1538" s="2">
        <f t="shared" si="167"/>
        <v>0.04</v>
      </c>
      <c r="BC1538" s="2">
        <f>VLOOKUP(Y1538,Spp!B:H,7,FALSE)</f>
        <v>3.6</v>
      </c>
      <c r="BD1538" s="5" t="str">
        <f>VLOOKUP(Y1538,GFQuimbayo!B:C,2,FALSE)</f>
        <v>PS</v>
      </c>
      <c r="BE1538" s="5" t="str">
        <f>VLOOKUP(BD1538,GFQuimbayo!E:F,2,FALSE)</f>
        <v>Piscivores</v>
      </c>
      <c r="BF1538" s="2" t="str">
        <f>VLOOKUP(Y1538,Spp!B:L,11,FALSE)</f>
        <v>LC</v>
      </c>
    </row>
    <row r="1539" spans="1:58" s="1" customFormat="1">
      <c r="A1539" s="1" t="s">
        <v>242</v>
      </c>
      <c r="B1539" s="1" t="s">
        <v>41</v>
      </c>
      <c r="C1539" s="1" t="s">
        <v>220</v>
      </c>
      <c r="D1539" s="1" t="s">
        <v>1444</v>
      </c>
      <c r="E1539" s="1" t="s">
        <v>1485</v>
      </c>
      <c r="F1539" s="1" t="s">
        <v>244</v>
      </c>
      <c r="G1539" s="19" t="s">
        <v>1482</v>
      </c>
      <c r="H1539" s="19">
        <v>3</v>
      </c>
      <c r="I1539" s="1">
        <v>3</v>
      </c>
      <c r="K1539" s="1">
        <v>50</v>
      </c>
      <c r="L1539" s="18">
        <v>42803</v>
      </c>
      <c r="M1539" s="2">
        <v>2017</v>
      </c>
      <c r="N1539" s="1" t="s">
        <v>517</v>
      </c>
      <c r="O1539" s="1" t="s">
        <v>136</v>
      </c>
      <c r="P1539" s="18">
        <v>43161</v>
      </c>
      <c r="Q1539" s="10">
        <v>7</v>
      </c>
      <c r="S1539" s="19" t="s">
        <v>516</v>
      </c>
      <c r="T1539" s="8" t="s">
        <v>516</v>
      </c>
      <c r="U1539" s="8" t="s">
        <v>516</v>
      </c>
      <c r="V1539" s="8" t="s">
        <v>516</v>
      </c>
      <c r="W1539" s="1">
        <v>10</v>
      </c>
      <c r="X1539" s="8" t="s">
        <v>87</v>
      </c>
      <c r="Y1539" s="6" t="str">
        <f>VLOOKUP(X1539,Spp!A:B,2,FALSE)</f>
        <v>Stegastes acapulcoensis</v>
      </c>
      <c r="Z1539" s="7">
        <f t="shared" ref="Z1539:Z1602" si="168">SUM(AA1539:AT1539)</f>
        <v>20</v>
      </c>
      <c r="AB1539" s="1">
        <v>10</v>
      </c>
      <c r="AC1539" s="1">
        <v>10</v>
      </c>
      <c r="AU1539" s="2">
        <f>VLOOKUP(Y1539,Spp!B:C,2,FALSE)</f>
        <v>3.49E-2</v>
      </c>
      <c r="AV1539" s="2">
        <f>VLOOKUP(Y1539,Spp!B:D,3,FALSE)</f>
        <v>2.9108999999999998</v>
      </c>
      <c r="AW1539" s="2">
        <f t="shared" si="162"/>
        <v>667.31656982034906</v>
      </c>
      <c r="AX1539" s="2">
        <f t="shared" si="163"/>
        <v>13.346331396406981</v>
      </c>
      <c r="AY1539" s="2">
        <f t="shared" si="164"/>
        <v>133.46331396406981</v>
      </c>
      <c r="AZ1539" s="2">
        <f t="shared" si="165"/>
        <v>0.13346331396406982</v>
      </c>
      <c r="BA1539" s="2">
        <f t="shared" si="166"/>
        <v>2</v>
      </c>
      <c r="BB1539" s="2">
        <f t="shared" si="167"/>
        <v>0.4</v>
      </c>
      <c r="BC1539" s="2">
        <f>VLOOKUP(Y1539,Spp!B:H,7,FALSE)</f>
        <v>2</v>
      </c>
      <c r="BD1539" s="5" t="str">
        <f>VLOOKUP(Y1539,GFQuimbayo!B:C,2,FALSE)</f>
        <v>HD</v>
      </c>
      <c r="BE1539" s="5" t="str">
        <f>VLOOKUP(BD1539,GFQuimbayo!E:F,2,FALSE)</f>
        <v>Detritivores</v>
      </c>
      <c r="BF1539" s="2" t="str">
        <f>VLOOKUP(Y1539,Spp!B:L,11,FALSE)</f>
        <v>LC</v>
      </c>
    </row>
    <row r="1540" spans="1:58" s="1" customFormat="1">
      <c r="A1540" s="1" t="s">
        <v>242</v>
      </c>
      <c r="B1540" s="1" t="s">
        <v>41</v>
      </c>
      <c r="C1540" s="1" t="s">
        <v>220</v>
      </c>
      <c r="D1540" s="1" t="s">
        <v>1444</v>
      </c>
      <c r="E1540" s="1" t="s">
        <v>1485</v>
      </c>
      <c r="F1540" s="1" t="s">
        <v>244</v>
      </c>
      <c r="G1540" s="19" t="s">
        <v>1482</v>
      </c>
      <c r="H1540" s="19">
        <v>3</v>
      </c>
      <c r="I1540" s="1">
        <v>3</v>
      </c>
      <c r="K1540" s="1">
        <v>50</v>
      </c>
      <c r="L1540" s="18">
        <v>42803</v>
      </c>
      <c r="M1540" s="2">
        <v>2017</v>
      </c>
      <c r="N1540" s="1" t="s">
        <v>517</v>
      </c>
      <c r="O1540" s="1" t="s">
        <v>136</v>
      </c>
      <c r="P1540" s="18">
        <v>43161</v>
      </c>
      <c r="Q1540" s="10">
        <v>7</v>
      </c>
      <c r="S1540" s="19" t="s">
        <v>516</v>
      </c>
      <c r="T1540" s="8" t="s">
        <v>516</v>
      </c>
      <c r="U1540" s="8" t="s">
        <v>516</v>
      </c>
      <c r="V1540" s="8" t="s">
        <v>516</v>
      </c>
      <c r="W1540" s="1">
        <v>10</v>
      </c>
      <c r="X1540" s="8" t="s">
        <v>266</v>
      </c>
      <c r="Y1540" s="6" t="str">
        <f>VLOOKUP(X1540,Spp!A:B,2,FALSE)</f>
        <v>Halichoeres dispilus</v>
      </c>
      <c r="Z1540" s="7">
        <f t="shared" si="168"/>
        <v>25</v>
      </c>
      <c r="AA1540" s="1">
        <v>10</v>
      </c>
      <c r="AB1540" s="1">
        <v>10</v>
      </c>
      <c r="AC1540" s="1">
        <v>5</v>
      </c>
      <c r="AU1540" s="2">
        <f>VLOOKUP(Y1540,Spp!B:C,2,FALSE)</f>
        <v>1.26E-2</v>
      </c>
      <c r="AV1540" s="2">
        <f>VLOOKUP(Y1540,Spp!B:D,3,FALSE)</f>
        <v>3.0672999999999999</v>
      </c>
      <c r="AW1540" s="2">
        <f t="shared" ref="AW1540:AW1603" si="169">((AU1540*$AA$2^AV1540)*AA1540)+((AU1540*$AB$2^AV1540)*AB1540)+((AU1540*$AC$2^AV1540)*AC1540)+((AU1540*$AD$2^AV1540)*AD1540)+((AU1540*$AE$2^AV1540)*AE1540)+((AU1540*$AF$2^AV1540)*AF1540)+((AU1540*$AG$2^AV1540)*AG1540)+((AU1540*$AH$2^AV1540)*AH1540)+((AU1540*$AI$2^AV1540)*AI1540)+((AU1540*$AJ$2^AV1540)*AJ1540)+((AU1540*$AK$2^AV1540)*AK1540)+((AU1540*$AL$2^AV1540)*AL1540)+((AU1540*$AM$2^AV1540)*AM1540)+((AU1540*$AN$2^AV1540)*AN1540)+((AU1540*$AO$2^AV1540)*AO1540)+((AU1540*$AP$2^AV1540)*AP1540)+((AU1540*$AQ$2^AV1540)*AQ1540)+((AU1540*$AR$2^AV1540)*AR1540)+((AU1540*$AS$2^AV1540)*AS1540)+((AU1540*$AT$2^AV1540)*AT1540)</f>
        <v>208.81532131651571</v>
      </c>
      <c r="AX1540" s="2">
        <f t="shared" ref="AX1540:AX1603" si="170">AW1540/K1540</f>
        <v>4.1763064263303145</v>
      </c>
      <c r="AY1540" s="2">
        <f t="shared" ref="AY1540:AY1603" si="171">AX1540*10</f>
        <v>41.763064263303143</v>
      </c>
      <c r="AZ1540" s="2">
        <f t="shared" ref="AZ1540:AZ1603" si="172">AY1540/1000</f>
        <v>4.1763064263303146E-2</v>
      </c>
      <c r="BA1540" s="2">
        <f t="shared" ref="BA1540:BA1603" si="173">Z1540/W1540</f>
        <v>2.5</v>
      </c>
      <c r="BB1540" s="2">
        <f t="shared" si="167"/>
        <v>0.5</v>
      </c>
      <c r="BC1540" s="2">
        <f>VLOOKUP(Y1540,Spp!B:H,7,FALSE)</f>
        <v>3.9</v>
      </c>
      <c r="BD1540" s="5" t="str">
        <f>VLOOKUP(Y1540,GFQuimbayo!B:C,2,FALSE)</f>
        <v>IN</v>
      </c>
      <c r="BE1540" s="5" t="str">
        <f>VLOOKUP(BD1540,GFQuimbayo!E:F,2,FALSE)</f>
        <v>Invertebrivores</v>
      </c>
      <c r="BF1540" s="2" t="str">
        <f>VLOOKUP(Y1540,Spp!B:L,11,FALSE)</f>
        <v>LC</v>
      </c>
    </row>
    <row r="1541" spans="1:58" s="1" customFormat="1">
      <c r="A1541" s="1" t="s">
        <v>242</v>
      </c>
      <c r="B1541" s="1" t="s">
        <v>41</v>
      </c>
      <c r="C1541" s="1" t="s">
        <v>220</v>
      </c>
      <c r="D1541" s="1" t="s">
        <v>1444</v>
      </c>
      <c r="E1541" s="1" t="s">
        <v>1485</v>
      </c>
      <c r="F1541" s="1" t="s">
        <v>244</v>
      </c>
      <c r="G1541" s="19" t="s">
        <v>1482</v>
      </c>
      <c r="H1541" s="19">
        <v>3</v>
      </c>
      <c r="I1541" s="1">
        <v>3</v>
      </c>
      <c r="K1541" s="1">
        <v>50</v>
      </c>
      <c r="L1541" s="18">
        <v>42803</v>
      </c>
      <c r="M1541" s="2">
        <v>2017</v>
      </c>
      <c r="N1541" s="1" t="s">
        <v>517</v>
      </c>
      <c r="O1541" s="1" t="s">
        <v>136</v>
      </c>
      <c r="P1541" s="18">
        <v>43161</v>
      </c>
      <c r="Q1541" s="10">
        <v>7</v>
      </c>
      <c r="S1541" s="19" t="s">
        <v>516</v>
      </c>
      <c r="T1541" s="8" t="s">
        <v>516</v>
      </c>
      <c r="U1541" s="8" t="s">
        <v>516</v>
      </c>
      <c r="V1541" s="8" t="s">
        <v>516</v>
      </c>
      <c r="W1541" s="1">
        <v>10</v>
      </c>
      <c r="X1541" s="8" t="s">
        <v>45</v>
      </c>
      <c r="Y1541" s="6" t="str">
        <f>VLOOKUP(X1541,Spp!A:B,2,FALSE)</f>
        <v>Canthigaster punctatissima</v>
      </c>
      <c r="Z1541" s="7">
        <f t="shared" si="168"/>
        <v>4</v>
      </c>
      <c r="AA1541" s="1">
        <v>4</v>
      </c>
      <c r="AU1541" s="2">
        <f>VLOOKUP(Y1541,Spp!B:C,2,FALSE)</f>
        <v>1.9699999999999999E-2</v>
      </c>
      <c r="AV1541" s="2">
        <f>VLOOKUP(Y1541,Spp!B:D,3,FALSE)</f>
        <v>2.9174000000000002</v>
      </c>
      <c r="AW1541" s="2">
        <f t="shared" si="169"/>
        <v>1.1415012694213549</v>
      </c>
      <c r="AX1541" s="2">
        <f t="shared" si="170"/>
        <v>2.2830025388427096E-2</v>
      </c>
      <c r="AY1541" s="2">
        <f t="shared" si="171"/>
        <v>0.22830025388427097</v>
      </c>
      <c r="AZ1541" s="2">
        <f t="shared" si="172"/>
        <v>2.2830025388427097E-4</v>
      </c>
      <c r="BA1541" s="2">
        <f t="shared" si="173"/>
        <v>0.4</v>
      </c>
      <c r="BB1541" s="2">
        <f t="shared" si="167"/>
        <v>0.08</v>
      </c>
      <c r="BC1541" s="2">
        <f>VLOOKUP(Y1541,Spp!B:H,7,FALSE)</f>
        <v>3</v>
      </c>
      <c r="BD1541" s="5" t="str">
        <f>VLOOKUP(Y1541,GFQuimbayo!B:C,2,FALSE)</f>
        <v>IN</v>
      </c>
      <c r="BE1541" s="5" t="str">
        <f>VLOOKUP(BD1541,GFQuimbayo!E:F,2,FALSE)</f>
        <v>Invertebrivores</v>
      </c>
      <c r="BF1541" s="2" t="str">
        <f>VLOOKUP(Y1541,Spp!B:L,11,FALSE)</f>
        <v>LC</v>
      </c>
    </row>
    <row r="1542" spans="1:58" s="1" customFormat="1">
      <c r="A1542" s="1" t="s">
        <v>242</v>
      </c>
      <c r="B1542" s="1" t="s">
        <v>41</v>
      </c>
      <c r="C1542" s="1" t="s">
        <v>220</v>
      </c>
      <c r="D1542" s="1" t="s">
        <v>1444</v>
      </c>
      <c r="E1542" s="1" t="s">
        <v>1485</v>
      </c>
      <c r="F1542" s="1" t="s">
        <v>244</v>
      </c>
      <c r="G1542" s="19" t="s">
        <v>1482</v>
      </c>
      <c r="H1542" s="19">
        <v>3</v>
      </c>
      <c r="I1542" s="1">
        <v>3</v>
      </c>
      <c r="K1542" s="1">
        <v>50</v>
      </c>
      <c r="L1542" s="18">
        <v>42803</v>
      </c>
      <c r="M1542" s="2">
        <v>2017</v>
      </c>
      <c r="N1542" s="1" t="s">
        <v>517</v>
      </c>
      <c r="O1542" s="1" t="s">
        <v>136</v>
      </c>
      <c r="P1542" s="18">
        <v>43161</v>
      </c>
      <c r="Q1542" s="10">
        <v>7</v>
      </c>
      <c r="S1542" s="19" t="s">
        <v>516</v>
      </c>
      <c r="T1542" s="8" t="s">
        <v>516</v>
      </c>
      <c r="U1542" s="8" t="s">
        <v>516</v>
      </c>
      <c r="V1542" s="8" t="s">
        <v>516</v>
      </c>
      <c r="W1542" s="1">
        <v>10</v>
      </c>
      <c r="X1542" s="8" t="s">
        <v>72</v>
      </c>
      <c r="Y1542" s="6" t="str">
        <f>VLOOKUP(X1542,Spp!A:B,2,FALSE)</f>
        <v>Scarus ghobban</v>
      </c>
      <c r="Z1542" s="7">
        <f t="shared" si="168"/>
        <v>15</v>
      </c>
      <c r="AC1542" s="1">
        <v>15</v>
      </c>
      <c r="AU1542" s="2">
        <f>VLOOKUP(Y1542,Spp!B:C,2,FALSE)</f>
        <v>2.3300000000000001E-2</v>
      </c>
      <c r="AV1542" s="2">
        <f>VLOOKUP(Y1542,Spp!B:D,3,FALSE)</f>
        <v>2.919</v>
      </c>
      <c r="AW1542" s="2">
        <f t="shared" si="169"/>
        <v>556.32363120593868</v>
      </c>
      <c r="AX1542" s="2">
        <f t="shared" si="170"/>
        <v>11.126472624118774</v>
      </c>
      <c r="AY1542" s="2">
        <f t="shared" si="171"/>
        <v>111.26472624118774</v>
      </c>
      <c r="AZ1542" s="2">
        <f t="shared" si="172"/>
        <v>0.11126472624118774</v>
      </c>
      <c r="BA1542" s="2">
        <f t="shared" si="173"/>
        <v>1.5</v>
      </c>
      <c r="BB1542" s="2">
        <f t="shared" si="167"/>
        <v>0.3</v>
      </c>
      <c r="BC1542" s="2">
        <f>VLOOKUP(Y1542,Spp!B:H,7,FALSE)</f>
        <v>2</v>
      </c>
      <c r="BD1542" s="5" t="str">
        <f>VLOOKUP(Y1542,GFQuimbayo!B:C,2,FALSE)</f>
        <v>HM</v>
      </c>
      <c r="BE1542" s="5" t="str">
        <f>VLOOKUP(BD1542,GFQuimbayo!E:F,2,FALSE)</f>
        <v>Macroalgae feeders</v>
      </c>
      <c r="BF1542" s="2" t="str">
        <f>VLOOKUP(Y1542,Spp!B:L,11,FALSE)</f>
        <v>LC</v>
      </c>
    </row>
    <row r="1543" spans="1:58" s="1" customFormat="1">
      <c r="A1543" s="1" t="s">
        <v>242</v>
      </c>
      <c r="B1543" s="1" t="s">
        <v>41</v>
      </c>
      <c r="C1543" s="1" t="s">
        <v>220</v>
      </c>
      <c r="D1543" s="1" t="s">
        <v>1444</v>
      </c>
      <c r="E1543" s="1" t="s">
        <v>1485</v>
      </c>
      <c r="F1543" s="1" t="s">
        <v>244</v>
      </c>
      <c r="G1543" s="19" t="s">
        <v>1482</v>
      </c>
      <c r="H1543" s="19">
        <v>3</v>
      </c>
      <c r="I1543" s="1">
        <v>3</v>
      </c>
      <c r="K1543" s="1">
        <v>50</v>
      </c>
      <c r="L1543" s="18">
        <v>42803</v>
      </c>
      <c r="M1543" s="2">
        <v>2017</v>
      </c>
      <c r="N1543" s="1" t="s">
        <v>517</v>
      </c>
      <c r="O1543" s="1" t="s">
        <v>136</v>
      </c>
      <c r="P1543" s="18">
        <v>43161</v>
      </c>
      <c r="Q1543" s="10">
        <v>7</v>
      </c>
      <c r="S1543" s="19" t="s">
        <v>516</v>
      </c>
      <c r="T1543" s="8" t="s">
        <v>516</v>
      </c>
      <c r="U1543" s="8" t="s">
        <v>516</v>
      </c>
      <c r="V1543" s="8" t="s">
        <v>516</v>
      </c>
      <c r="W1543" s="1">
        <v>10</v>
      </c>
      <c r="X1543" s="8" t="s">
        <v>125</v>
      </c>
      <c r="Y1543" s="6" t="str">
        <f>VLOOKUP(X1543,Spp!A:B,2,FALSE)</f>
        <v>Diodon holocanthus</v>
      </c>
      <c r="Z1543" s="7">
        <f t="shared" si="168"/>
        <v>1</v>
      </c>
      <c r="AC1543" s="1">
        <v>1</v>
      </c>
      <c r="AU1543" s="2">
        <f>VLOOKUP(Y1543,Spp!B:C,2,FALSE)</f>
        <v>2.1899999999999999E-2</v>
      </c>
      <c r="AV1543" s="2">
        <f>VLOOKUP(Y1543,Spp!B:D,3,FALSE)</f>
        <v>3</v>
      </c>
      <c r="AW1543" s="2">
        <f t="shared" si="169"/>
        <v>42.7734375</v>
      </c>
      <c r="AX1543" s="2">
        <f t="shared" si="170"/>
        <v>0.85546875</v>
      </c>
      <c r="AY1543" s="2">
        <f t="shared" si="171"/>
        <v>8.5546875</v>
      </c>
      <c r="AZ1543" s="2">
        <f t="shared" si="172"/>
        <v>8.5546874999999998E-3</v>
      </c>
      <c r="BA1543" s="2">
        <f t="shared" si="173"/>
        <v>0.1</v>
      </c>
      <c r="BB1543" s="2">
        <f t="shared" si="167"/>
        <v>0.02</v>
      </c>
      <c r="BC1543" s="2">
        <f>VLOOKUP(Y1543,Spp!B:H,7,FALSE)</f>
        <v>3.3</v>
      </c>
      <c r="BD1543" s="5" t="str">
        <f>VLOOKUP(Y1543,GFQuimbayo!B:C,2,FALSE)</f>
        <v>IN</v>
      </c>
      <c r="BE1543" s="5" t="str">
        <f>VLOOKUP(BD1543,GFQuimbayo!E:F,2,FALSE)</f>
        <v>Invertebrivores</v>
      </c>
      <c r="BF1543" s="2" t="str">
        <f>VLOOKUP(Y1543,Spp!B:L,11,FALSE)</f>
        <v>NE</v>
      </c>
    </row>
    <row r="1544" spans="1:58" s="1" customFormat="1">
      <c r="A1544" s="1" t="s">
        <v>242</v>
      </c>
      <c r="B1544" s="1" t="s">
        <v>41</v>
      </c>
      <c r="C1544" s="1" t="s">
        <v>220</v>
      </c>
      <c r="D1544" s="1" t="s">
        <v>1444</v>
      </c>
      <c r="E1544" s="1" t="s">
        <v>1485</v>
      </c>
      <c r="F1544" s="1" t="s">
        <v>244</v>
      </c>
      <c r="G1544" s="19" t="s">
        <v>1482</v>
      </c>
      <c r="H1544" s="19">
        <v>3</v>
      </c>
      <c r="I1544" s="1">
        <v>3</v>
      </c>
      <c r="K1544" s="1">
        <v>50</v>
      </c>
      <c r="L1544" s="18">
        <v>42803</v>
      </c>
      <c r="M1544" s="2">
        <v>2017</v>
      </c>
      <c r="N1544" s="1" t="s">
        <v>517</v>
      </c>
      <c r="O1544" s="1" t="s">
        <v>136</v>
      </c>
      <c r="P1544" s="18">
        <v>43161</v>
      </c>
      <c r="Q1544" s="10">
        <v>7</v>
      </c>
      <c r="S1544" s="19" t="s">
        <v>516</v>
      </c>
      <c r="T1544" s="8" t="s">
        <v>516</v>
      </c>
      <c r="U1544" s="8" t="s">
        <v>516</v>
      </c>
      <c r="V1544" s="8" t="s">
        <v>516</v>
      </c>
      <c r="W1544" s="1">
        <v>10</v>
      </c>
      <c r="X1544" s="8" t="s">
        <v>265</v>
      </c>
      <c r="Y1544" s="6" t="str">
        <f>VLOOKUP(X1544,Spp!A:B,2,FALSE)</f>
        <v>Bodianus diplotaenia</v>
      </c>
      <c r="Z1544" s="7">
        <f t="shared" si="168"/>
        <v>1</v>
      </c>
      <c r="AC1544" s="1">
        <v>1</v>
      </c>
      <c r="AU1544" s="2">
        <f>VLOOKUP(Y1544,Spp!B:C,2,FALSE)</f>
        <v>2.01E-2</v>
      </c>
      <c r="AV1544" s="2">
        <f>VLOOKUP(Y1544,Spp!B:D,3,FALSE)</f>
        <v>2.9992000000000001</v>
      </c>
      <c r="AW1544" s="2">
        <f t="shared" si="169"/>
        <v>39.178568920836838</v>
      </c>
      <c r="AX1544" s="2">
        <f t="shared" si="170"/>
        <v>0.78357137841673674</v>
      </c>
      <c r="AY1544" s="2">
        <f t="shared" si="171"/>
        <v>7.8357137841673676</v>
      </c>
      <c r="AZ1544" s="2">
        <f t="shared" si="172"/>
        <v>7.8357137841673676E-3</v>
      </c>
      <c r="BA1544" s="2">
        <f t="shared" si="173"/>
        <v>0.1</v>
      </c>
      <c r="BB1544" s="2">
        <f t="shared" si="167"/>
        <v>0.02</v>
      </c>
      <c r="BC1544" s="2">
        <f>VLOOKUP(Y1544,Spp!B:H,7,FALSE)</f>
        <v>3.4</v>
      </c>
      <c r="BD1544" s="5" t="str">
        <f>VLOOKUP(Y1544,GFQuimbayo!B:C,2,FALSE)</f>
        <v>IN</v>
      </c>
      <c r="BE1544" s="5" t="str">
        <f>VLOOKUP(BD1544,GFQuimbayo!E:F,2,FALSE)</f>
        <v>Invertebrivores</v>
      </c>
      <c r="BF1544" s="2" t="str">
        <f>VLOOKUP(Y1544,Spp!B:L,11,FALSE)</f>
        <v>LC</v>
      </c>
    </row>
    <row r="1545" spans="1:58" s="1" customFormat="1">
      <c r="A1545" s="1" t="s">
        <v>242</v>
      </c>
      <c r="B1545" s="1" t="s">
        <v>41</v>
      </c>
      <c r="C1545" s="1" t="s">
        <v>220</v>
      </c>
      <c r="D1545" s="1" t="s">
        <v>1444</v>
      </c>
      <c r="E1545" s="1" t="s">
        <v>1485</v>
      </c>
      <c r="F1545" s="1" t="s">
        <v>244</v>
      </c>
      <c r="G1545" s="19" t="s">
        <v>1482</v>
      </c>
      <c r="H1545" s="19">
        <v>3</v>
      </c>
      <c r="I1545" s="1">
        <v>3</v>
      </c>
      <c r="K1545" s="1">
        <v>50</v>
      </c>
      <c r="L1545" s="18">
        <v>42803</v>
      </c>
      <c r="M1545" s="2">
        <v>2017</v>
      </c>
      <c r="N1545" s="1" t="s">
        <v>517</v>
      </c>
      <c r="O1545" s="1" t="s">
        <v>136</v>
      </c>
      <c r="P1545" s="18">
        <v>43161</v>
      </c>
      <c r="Q1545" s="10">
        <v>7</v>
      </c>
      <c r="S1545" s="19" t="s">
        <v>516</v>
      </c>
      <c r="T1545" s="8" t="s">
        <v>516</v>
      </c>
      <c r="U1545" s="8" t="s">
        <v>516</v>
      </c>
      <c r="V1545" s="8" t="s">
        <v>516</v>
      </c>
      <c r="W1545" s="1">
        <v>10</v>
      </c>
      <c r="X1545" s="8" t="s">
        <v>64</v>
      </c>
      <c r="Y1545" s="6" t="str">
        <f>VLOOKUP(X1545,Spp!A:B,2,FALSE)</f>
        <v>Johnrandallia nigrirostris</v>
      </c>
      <c r="Z1545" s="7">
        <f t="shared" si="168"/>
        <v>1</v>
      </c>
      <c r="AC1545" s="1">
        <v>1</v>
      </c>
      <c r="AU1545" s="2">
        <f>VLOOKUP(Y1545,Spp!B:C,2,FALSE)</f>
        <v>2.5600000000000001E-2</v>
      </c>
      <c r="AV1545" s="2">
        <f>VLOOKUP(Y1545,Spp!B:D,3,FALSE)</f>
        <v>3.0005999999999999</v>
      </c>
      <c r="AW1545" s="2">
        <f t="shared" si="169"/>
        <v>50.075829302089247</v>
      </c>
      <c r="AX1545" s="2">
        <f t="shared" si="170"/>
        <v>1.001516586041785</v>
      </c>
      <c r="AY1545" s="2">
        <f t="shared" si="171"/>
        <v>10.015165860417849</v>
      </c>
      <c r="AZ1545" s="2">
        <f t="shared" si="172"/>
        <v>1.0015165860417849E-2</v>
      </c>
      <c r="BA1545" s="2">
        <f t="shared" si="173"/>
        <v>0.1</v>
      </c>
      <c r="BB1545" s="2">
        <f t="shared" si="167"/>
        <v>0.02</v>
      </c>
      <c r="BC1545" s="2">
        <f>VLOOKUP(Y1545,Spp!B:H,7,FALSE)</f>
        <v>3</v>
      </c>
      <c r="BD1545" s="5" t="str">
        <f>VLOOKUP(Y1545,GFQuimbayo!B:C,2,FALSE)</f>
        <v>IN</v>
      </c>
      <c r="BE1545" s="5" t="str">
        <f>VLOOKUP(BD1545,GFQuimbayo!E:F,2,FALSE)</f>
        <v>Invertebrivores</v>
      </c>
      <c r="BF1545" s="2" t="str">
        <f>VLOOKUP(Y1545,Spp!B:L,11,FALSE)</f>
        <v>LC</v>
      </c>
    </row>
    <row r="1546" spans="1:58" s="1" customFormat="1">
      <c r="A1546" s="1" t="s">
        <v>242</v>
      </c>
      <c r="B1546" s="1" t="s">
        <v>41</v>
      </c>
      <c r="C1546" s="1" t="s">
        <v>291</v>
      </c>
      <c r="D1546" s="1" t="s">
        <v>1445</v>
      </c>
      <c r="E1546" s="1" t="s">
        <v>1491</v>
      </c>
      <c r="F1546" s="1" t="s">
        <v>244</v>
      </c>
      <c r="G1546" s="19" t="s">
        <v>1482</v>
      </c>
      <c r="H1546" s="19">
        <v>1</v>
      </c>
      <c r="I1546" s="1">
        <v>1</v>
      </c>
      <c r="K1546" s="1">
        <v>50</v>
      </c>
      <c r="L1546" s="18">
        <v>42803</v>
      </c>
      <c r="M1546" s="2">
        <v>2017</v>
      </c>
      <c r="N1546" s="1" t="s">
        <v>517</v>
      </c>
      <c r="O1546" s="1" t="s">
        <v>136</v>
      </c>
      <c r="P1546" s="18">
        <v>43161</v>
      </c>
      <c r="Q1546" s="10">
        <v>4</v>
      </c>
      <c r="S1546" s="19" t="s">
        <v>516</v>
      </c>
      <c r="T1546" s="8" t="s">
        <v>516</v>
      </c>
      <c r="U1546" s="8" t="s">
        <v>516</v>
      </c>
      <c r="V1546" s="8" t="s">
        <v>516</v>
      </c>
      <c r="W1546" s="1">
        <v>10</v>
      </c>
      <c r="X1546" s="8" t="s">
        <v>99</v>
      </c>
      <c r="Y1546" s="6" t="str">
        <f>VLOOKUP(X1546,Spp!A:B,2,FALSE)</f>
        <v>Abudefduf troschelii</v>
      </c>
      <c r="Z1546" s="7">
        <f t="shared" si="168"/>
        <v>1</v>
      </c>
      <c r="AB1546" s="1">
        <v>1</v>
      </c>
      <c r="AU1546" s="2">
        <f>VLOOKUP(Y1546,Spp!B:C,2,FALSE)</f>
        <v>1.6E-2</v>
      </c>
      <c r="AV1546" s="2">
        <f>VLOOKUP(Y1546,Spp!B:D,3,FALSE)</f>
        <v>3.0516000000000001</v>
      </c>
      <c r="AW1546" s="2">
        <f t="shared" si="169"/>
        <v>7.4895708593768351</v>
      </c>
      <c r="AX1546" s="2">
        <f t="shared" si="170"/>
        <v>0.14979141718753669</v>
      </c>
      <c r="AY1546" s="2">
        <f t="shared" si="171"/>
        <v>1.497914171875367</v>
      </c>
      <c r="AZ1546" s="2">
        <f t="shared" si="172"/>
        <v>1.4979141718753669E-3</v>
      </c>
      <c r="BA1546" s="2">
        <f t="shared" si="173"/>
        <v>0.1</v>
      </c>
      <c r="BB1546" s="2">
        <f t="shared" si="167"/>
        <v>0.02</v>
      </c>
      <c r="BC1546" s="2">
        <f>VLOOKUP(Y1546,Spp!B:H,7,FALSE)</f>
        <v>3</v>
      </c>
      <c r="BD1546" s="5" t="str">
        <f>VLOOKUP(Y1546,GFQuimbayo!B:C,2,FALSE)</f>
        <v>PK</v>
      </c>
      <c r="BE1546" s="5" t="str">
        <f>VLOOKUP(BD1546,GFQuimbayo!E:F,2,FALSE)</f>
        <v>Planktivores</v>
      </c>
      <c r="BF1546" s="2" t="str">
        <f>VLOOKUP(Y1546,Spp!B:L,11,FALSE)</f>
        <v>LC</v>
      </c>
    </row>
    <row r="1547" spans="1:58" s="1" customFormat="1">
      <c r="A1547" s="1" t="s">
        <v>242</v>
      </c>
      <c r="B1547" s="1" t="s">
        <v>41</v>
      </c>
      <c r="C1547" s="1" t="s">
        <v>291</v>
      </c>
      <c r="D1547" s="1" t="s">
        <v>1445</v>
      </c>
      <c r="E1547" s="1" t="s">
        <v>1491</v>
      </c>
      <c r="F1547" s="1" t="s">
        <v>244</v>
      </c>
      <c r="G1547" s="19" t="s">
        <v>1482</v>
      </c>
      <c r="H1547" s="19">
        <v>1</v>
      </c>
      <c r="I1547" s="1">
        <v>1</v>
      </c>
      <c r="K1547" s="1">
        <v>50</v>
      </c>
      <c r="L1547" s="18">
        <v>42803</v>
      </c>
      <c r="M1547" s="2">
        <v>2017</v>
      </c>
      <c r="N1547" s="1" t="s">
        <v>517</v>
      </c>
      <c r="O1547" s="1" t="s">
        <v>136</v>
      </c>
      <c r="P1547" s="18">
        <v>43161</v>
      </c>
      <c r="Q1547" s="10">
        <v>4</v>
      </c>
      <c r="S1547" s="19" t="s">
        <v>516</v>
      </c>
      <c r="T1547" s="8" t="s">
        <v>516</v>
      </c>
      <c r="U1547" s="8" t="s">
        <v>516</v>
      </c>
      <c r="V1547" s="8" t="s">
        <v>516</v>
      </c>
      <c r="W1547" s="1">
        <v>10</v>
      </c>
      <c r="X1547" s="8" t="s">
        <v>107</v>
      </c>
      <c r="Y1547" s="6" t="str">
        <f>VLOOKUP(X1547,Spp!A:B,2,FALSE)</f>
        <v>Thalassoma lucasanum</v>
      </c>
      <c r="Z1547" s="7">
        <f t="shared" si="168"/>
        <v>100</v>
      </c>
      <c r="AB1547" s="1">
        <v>50</v>
      </c>
      <c r="AC1547" s="1">
        <v>50</v>
      </c>
      <c r="AU1547" s="2">
        <f>VLOOKUP(Y1547,Spp!B:C,2,FALSE)</f>
        <v>1.261E-2</v>
      </c>
      <c r="AV1547" s="2">
        <f>VLOOKUP(Y1547,Spp!B:D,3,FALSE)</f>
        <v>2.8782999999999999</v>
      </c>
      <c r="AW1547" s="2">
        <f t="shared" si="169"/>
        <v>1113.7170440793639</v>
      </c>
      <c r="AX1547" s="2">
        <f t="shared" si="170"/>
        <v>22.274340881587278</v>
      </c>
      <c r="AY1547" s="2">
        <f t="shared" si="171"/>
        <v>222.74340881587278</v>
      </c>
      <c r="AZ1547" s="2">
        <f t="shared" si="172"/>
        <v>0.22274340881587279</v>
      </c>
      <c r="BA1547" s="2">
        <f t="shared" si="173"/>
        <v>10</v>
      </c>
      <c r="BB1547" s="2">
        <f t="shared" si="167"/>
        <v>2</v>
      </c>
      <c r="BC1547" s="2">
        <f>VLOOKUP(Y1547,Spp!B:H,7,FALSE)</f>
        <v>3.5</v>
      </c>
      <c r="BD1547" s="5" t="str">
        <f>VLOOKUP(Y1547,GFQuimbayo!B:C,2,FALSE)</f>
        <v>IN</v>
      </c>
      <c r="BE1547" s="5" t="str">
        <f>VLOOKUP(BD1547,GFQuimbayo!E:F,2,FALSE)</f>
        <v>Invertebrivores</v>
      </c>
      <c r="BF1547" s="2" t="str">
        <f>VLOOKUP(Y1547,Spp!B:L,11,FALSE)</f>
        <v>LC</v>
      </c>
    </row>
    <row r="1548" spans="1:58" s="1" customFormat="1">
      <c r="A1548" s="1" t="s">
        <v>242</v>
      </c>
      <c r="B1548" s="1" t="s">
        <v>41</v>
      </c>
      <c r="C1548" s="1" t="s">
        <v>291</v>
      </c>
      <c r="D1548" s="1" t="s">
        <v>1445</v>
      </c>
      <c r="E1548" s="1" t="s">
        <v>1491</v>
      </c>
      <c r="F1548" s="1" t="s">
        <v>244</v>
      </c>
      <c r="G1548" s="19" t="s">
        <v>1482</v>
      </c>
      <c r="H1548" s="19">
        <v>1</v>
      </c>
      <c r="I1548" s="1">
        <v>1</v>
      </c>
      <c r="K1548" s="1">
        <v>50</v>
      </c>
      <c r="L1548" s="18">
        <v>42803</v>
      </c>
      <c r="M1548" s="2">
        <v>2017</v>
      </c>
      <c r="N1548" s="1" t="s">
        <v>517</v>
      </c>
      <c r="O1548" s="1" t="s">
        <v>136</v>
      </c>
      <c r="P1548" s="18">
        <v>43161</v>
      </c>
      <c r="Q1548" s="10">
        <v>4</v>
      </c>
      <c r="S1548" s="19" t="s">
        <v>516</v>
      </c>
      <c r="T1548" s="8" t="s">
        <v>516</v>
      </c>
      <c r="U1548" s="8" t="s">
        <v>516</v>
      </c>
      <c r="V1548" s="8" t="s">
        <v>516</v>
      </c>
      <c r="W1548" s="1">
        <v>10</v>
      </c>
      <c r="X1548" s="8" t="s">
        <v>109</v>
      </c>
      <c r="Y1548" s="6" t="str">
        <f>VLOOKUP(X1548,Spp!A:B,2,FALSE)</f>
        <v>Chromis atrilobata</v>
      </c>
      <c r="Z1548" s="7">
        <f t="shared" si="168"/>
        <v>50</v>
      </c>
      <c r="AA1548" s="1">
        <v>50</v>
      </c>
      <c r="AU1548" s="2">
        <f>VLOOKUP(Y1548,Spp!B:C,2,FALSE)</f>
        <v>5.2300000000000003E-3</v>
      </c>
      <c r="AV1548" s="2">
        <f>VLOOKUP(Y1548,Spp!B:D,3,FALSE)</f>
        <v>3.41655</v>
      </c>
      <c r="AW1548" s="2">
        <f t="shared" si="169"/>
        <v>5.9848549582603434</v>
      </c>
      <c r="AX1548" s="2">
        <f t="shared" si="170"/>
        <v>0.11969709916520686</v>
      </c>
      <c r="AY1548" s="2">
        <f t="shared" si="171"/>
        <v>1.1969709916520685</v>
      </c>
      <c r="AZ1548" s="2">
        <f t="shared" si="172"/>
        <v>1.1969709916520685E-3</v>
      </c>
      <c r="BA1548" s="2">
        <f t="shared" si="173"/>
        <v>5</v>
      </c>
      <c r="BB1548" s="2">
        <f t="shared" si="167"/>
        <v>1</v>
      </c>
      <c r="BC1548" s="2">
        <f>VLOOKUP(Y1548,Spp!B:H,7,FALSE)</f>
        <v>3.4</v>
      </c>
      <c r="BD1548" s="5" t="str">
        <f>VLOOKUP(Y1548,GFQuimbayo!B:C,2,FALSE)</f>
        <v>PK</v>
      </c>
      <c r="BE1548" s="5" t="str">
        <f>VLOOKUP(BD1548,GFQuimbayo!E:F,2,FALSE)</f>
        <v>Planktivores</v>
      </c>
      <c r="BF1548" s="2" t="str">
        <f>VLOOKUP(Y1548,Spp!B:L,11,FALSE)</f>
        <v>LC</v>
      </c>
    </row>
    <row r="1549" spans="1:58" s="1" customFormat="1">
      <c r="A1549" s="1" t="s">
        <v>242</v>
      </c>
      <c r="B1549" s="1" t="s">
        <v>41</v>
      </c>
      <c r="C1549" s="1" t="s">
        <v>291</v>
      </c>
      <c r="D1549" s="1" t="s">
        <v>1445</v>
      </c>
      <c r="E1549" s="1" t="s">
        <v>1491</v>
      </c>
      <c r="F1549" s="1" t="s">
        <v>244</v>
      </c>
      <c r="G1549" s="19" t="s">
        <v>1482</v>
      </c>
      <c r="H1549" s="19">
        <v>2</v>
      </c>
      <c r="I1549" s="1">
        <v>2</v>
      </c>
      <c r="K1549" s="1">
        <v>50</v>
      </c>
      <c r="L1549" s="18">
        <v>42803</v>
      </c>
      <c r="M1549" s="2">
        <v>2017</v>
      </c>
      <c r="N1549" s="1" t="s">
        <v>517</v>
      </c>
      <c r="O1549" s="1" t="s">
        <v>136</v>
      </c>
      <c r="P1549" s="18">
        <v>43161</v>
      </c>
      <c r="Q1549" s="10">
        <v>4</v>
      </c>
      <c r="S1549" s="19" t="s">
        <v>516</v>
      </c>
      <c r="T1549" s="8" t="s">
        <v>516</v>
      </c>
      <c r="U1549" s="8" t="s">
        <v>516</v>
      </c>
      <c r="V1549" s="8" t="s">
        <v>516</v>
      </c>
      <c r="W1549" s="1">
        <v>10</v>
      </c>
      <c r="X1549" s="8" t="s">
        <v>72</v>
      </c>
      <c r="Y1549" s="6" t="str">
        <f>VLOOKUP(X1549,Spp!A:B,2,FALSE)</f>
        <v>Scarus ghobban</v>
      </c>
      <c r="Z1549" s="7">
        <f t="shared" si="168"/>
        <v>10</v>
      </c>
      <c r="AC1549" s="1">
        <v>10</v>
      </c>
      <c r="AU1549" s="2">
        <f>VLOOKUP(Y1549,Spp!B:C,2,FALSE)</f>
        <v>2.3300000000000001E-2</v>
      </c>
      <c r="AV1549" s="2">
        <f>VLOOKUP(Y1549,Spp!B:D,3,FALSE)</f>
        <v>2.919</v>
      </c>
      <c r="AW1549" s="2">
        <f t="shared" si="169"/>
        <v>370.88242080395912</v>
      </c>
      <c r="AX1549" s="2">
        <f t="shared" si="170"/>
        <v>7.4176484160791825</v>
      </c>
      <c r="AY1549" s="2">
        <f t="shared" si="171"/>
        <v>74.17648416079183</v>
      </c>
      <c r="AZ1549" s="2">
        <f t="shared" si="172"/>
        <v>7.4176484160791825E-2</v>
      </c>
      <c r="BA1549" s="2">
        <f t="shared" si="173"/>
        <v>1</v>
      </c>
      <c r="BB1549" s="2">
        <f t="shared" si="167"/>
        <v>0.2</v>
      </c>
      <c r="BC1549" s="2">
        <f>VLOOKUP(Y1549,Spp!B:H,7,FALSE)</f>
        <v>2</v>
      </c>
      <c r="BD1549" s="5" t="str">
        <f>VLOOKUP(Y1549,GFQuimbayo!B:C,2,FALSE)</f>
        <v>HM</v>
      </c>
      <c r="BE1549" s="5" t="str">
        <f>VLOOKUP(BD1549,GFQuimbayo!E:F,2,FALSE)</f>
        <v>Macroalgae feeders</v>
      </c>
      <c r="BF1549" s="2" t="str">
        <f>VLOOKUP(Y1549,Spp!B:L,11,FALSE)</f>
        <v>LC</v>
      </c>
    </row>
    <row r="1550" spans="1:58" s="1" customFormat="1">
      <c r="A1550" s="1" t="s">
        <v>242</v>
      </c>
      <c r="B1550" s="1" t="s">
        <v>41</v>
      </c>
      <c r="C1550" s="1" t="s">
        <v>291</v>
      </c>
      <c r="D1550" s="1" t="s">
        <v>1445</v>
      </c>
      <c r="E1550" s="1" t="s">
        <v>1491</v>
      </c>
      <c r="F1550" s="1" t="s">
        <v>244</v>
      </c>
      <c r="G1550" s="19" t="s">
        <v>1482</v>
      </c>
      <c r="H1550" s="19">
        <v>2</v>
      </c>
      <c r="I1550" s="1">
        <v>2</v>
      </c>
      <c r="K1550" s="1">
        <v>50</v>
      </c>
      <c r="L1550" s="18">
        <v>42803</v>
      </c>
      <c r="M1550" s="2">
        <v>2017</v>
      </c>
      <c r="N1550" s="1" t="s">
        <v>517</v>
      </c>
      <c r="O1550" s="1" t="s">
        <v>136</v>
      </c>
      <c r="P1550" s="18">
        <v>43161</v>
      </c>
      <c r="Q1550" s="10">
        <v>4</v>
      </c>
      <c r="S1550" s="19" t="s">
        <v>516</v>
      </c>
      <c r="T1550" s="8" t="s">
        <v>516</v>
      </c>
      <c r="U1550" s="8" t="s">
        <v>516</v>
      </c>
      <c r="V1550" s="8" t="s">
        <v>516</v>
      </c>
      <c r="W1550" s="1">
        <v>10</v>
      </c>
      <c r="X1550" s="8" t="s">
        <v>99</v>
      </c>
      <c r="Y1550" s="6" t="str">
        <f>VLOOKUP(X1550,Spp!A:B,2,FALSE)</f>
        <v>Abudefduf troschelii</v>
      </c>
      <c r="Z1550" s="7">
        <f t="shared" si="168"/>
        <v>5</v>
      </c>
      <c r="AB1550" s="1">
        <v>5</v>
      </c>
      <c r="AU1550" s="2">
        <f>VLOOKUP(Y1550,Spp!B:C,2,FALSE)</f>
        <v>1.6E-2</v>
      </c>
      <c r="AV1550" s="2">
        <f>VLOOKUP(Y1550,Spp!B:D,3,FALSE)</f>
        <v>3.0516000000000001</v>
      </c>
      <c r="AW1550" s="2">
        <f t="shared" si="169"/>
        <v>37.447854296884174</v>
      </c>
      <c r="AX1550" s="2">
        <f t="shared" si="170"/>
        <v>0.74895708593768351</v>
      </c>
      <c r="AY1550" s="2">
        <f t="shared" si="171"/>
        <v>7.4895708593768351</v>
      </c>
      <c r="AZ1550" s="2">
        <f t="shared" si="172"/>
        <v>7.4895708593768354E-3</v>
      </c>
      <c r="BA1550" s="2">
        <f t="shared" si="173"/>
        <v>0.5</v>
      </c>
      <c r="BB1550" s="2">
        <f t="shared" si="167"/>
        <v>0.1</v>
      </c>
      <c r="BC1550" s="2">
        <f>VLOOKUP(Y1550,Spp!B:H,7,FALSE)</f>
        <v>3</v>
      </c>
      <c r="BD1550" s="5" t="str">
        <f>VLOOKUP(Y1550,GFQuimbayo!B:C,2,FALSE)</f>
        <v>PK</v>
      </c>
      <c r="BE1550" s="5" t="str">
        <f>VLOOKUP(BD1550,GFQuimbayo!E:F,2,FALSE)</f>
        <v>Planktivores</v>
      </c>
      <c r="BF1550" s="2" t="str">
        <f>VLOOKUP(Y1550,Spp!B:L,11,FALSE)</f>
        <v>LC</v>
      </c>
    </row>
    <row r="1551" spans="1:58" s="1" customFormat="1">
      <c r="A1551" s="1" t="s">
        <v>242</v>
      </c>
      <c r="B1551" s="1" t="s">
        <v>41</v>
      </c>
      <c r="C1551" s="1" t="s">
        <v>291</v>
      </c>
      <c r="D1551" s="1" t="s">
        <v>1445</v>
      </c>
      <c r="E1551" s="1" t="s">
        <v>1491</v>
      </c>
      <c r="F1551" s="1" t="s">
        <v>244</v>
      </c>
      <c r="G1551" s="19" t="s">
        <v>1482</v>
      </c>
      <c r="H1551" s="19">
        <v>2</v>
      </c>
      <c r="I1551" s="1">
        <v>2</v>
      </c>
      <c r="K1551" s="1">
        <v>50</v>
      </c>
      <c r="L1551" s="18">
        <v>42803</v>
      </c>
      <c r="M1551" s="2">
        <v>2017</v>
      </c>
      <c r="N1551" s="1" t="s">
        <v>517</v>
      </c>
      <c r="O1551" s="1" t="s">
        <v>136</v>
      </c>
      <c r="P1551" s="18">
        <v>43161</v>
      </c>
      <c r="Q1551" s="10">
        <v>4</v>
      </c>
      <c r="S1551" s="19" t="s">
        <v>516</v>
      </c>
      <c r="T1551" s="8" t="s">
        <v>516</v>
      </c>
      <c r="U1551" s="8" t="s">
        <v>516</v>
      </c>
      <c r="V1551" s="8" t="s">
        <v>516</v>
      </c>
      <c r="W1551" s="1">
        <v>10</v>
      </c>
      <c r="X1551" s="8" t="s">
        <v>85</v>
      </c>
      <c r="Y1551" s="6" t="str">
        <f>VLOOKUP(X1551,Spp!A:B,2,FALSE)</f>
        <v>Sargocentron suborbitalis</v>
      </c>
      <c r="Z1551" s="7">
        <f t="shared" si="168"/>
        <v>1</v>
      </c>
      <c r="AC1551" s="1">
        <v>1</v>
      </c>
      <c r="AU1551" s="2">
        <f>VLOOKUP(Y1551,Spp!B:C,2,FALSE)</f>
        <v>2.3199999999999998E-2</v>
      </c>
      <c r="AV1551" s="2">
        <f>VLOOKUP(Y1551,Spp!B:D,3,FALSE)</f>
        <v>2.9554</v>
      </c>
      <c r="AW1551" s="2">
        <f t="shared" si="169"/>
        <v>40.485157889405826</v>
      </c>
      <c r="AX1551" s="2">
        <f t="shared" si="170"/>
        <v>0.80970315778811652</v>
      </c>
      <c r="AY1551" s="2">
        <f t="shared" si="171"/>
        <v>8.0970315778811646</v>
      </c>
      <c r="AZ1551" s="2">
        <f t="shared" si="172"/>
        <v>8.0970315778811641E-3</v>
      </c>
      <c r="BA1551" s="2">
        <f t="shared" si="173"/>
        <v>0.1</v>
      </c>
      <c r="BB1551" s="2">
        <f t="shared" si="167"/>
        <v>0.02</v>
      </c>
      <c r="BC1551" s="2">
        <f>VLOOKUP(Y1551,Spp!B:H,7,FALSE)</f>
        <v>3.5</v>
      </c>
      <c r="BD1551" s="5" t="str">
        <f>VLOOKUP(Y1551,GFQuimbayo!B:C,2,FALSE)</f>
        <v>IN</v>
      </c>
      <c r="BE1551" s="5" t="str">
        <f>VLOOKUP(BD1551,GFQuimbayo!E:F,2,FALSE)</f>
        <v>Invertebrivores</v>
      </c>
      <c r="BF1551" s="2" t="str">
        <f>VLOOKUP(Y1551,Spp!B:L,11,FALSE)</f>
        <v>LC</v>
      </c>
    </row>
    <row r="1552" spans="1:58" s="1" customFormat="1">
      <c r="A1552" s="1" t="s">
        <v>242</v>
      </c>
      <c r="B1552" s="1" t="s">
        <v>41</v>
      </c>
      <c r="C1552" s="1" t="s">
        <v>291</v>
      </c>
      <c r="D1552" s="1" t="s">
        <v>1445</v>
      </c>
      <c r="E1552" s="1" t="s">
        <v>1491</v>
      </c>
      <c r="F1552" s="1" t="s">
        <v>244</v>
      </c>
      <c r="G1552" s="19" t="s">
        <v>1482</v>
      </c>
      <c r="H1552" s="19">
        <v>2</v>
      </c>
      <c r="I1552" s="1">
        <v>2</v>
      </c>
      <c r="K1552" s="1">
        <v>50</v>
      </c>
      <c r="L1552" s="18">
        <v>42803</v>
      </c>
      <c r="M1552" s="2">
        <v>2017</v>
      </c>
      <c r="N1552" s="1" t="s">
        <v>517</v>
      </c>
      <c r="O1552" s="1" t="s">
        <v>136</v>
      </c>
      <c r="P1552" s="18">
        <v>43161</v>
      </c>
      <c r="Q1552" s="10">
        <v>4</v>
      </c>
      <c r="S1552" s="19" t="s">
        <v>516</v>
      </c>
      <c r="T1552" s="8" t="s">
        <v>516</v>
      </c>
      <c r="U1552" s="8" t="s">
        <v>516</v>
      </c>
      <c r="V1552" s="8" t="s">
        <v>516</v>
      </c>
      <c r="W1552" s="1">
        <v>10</v>
      </c>
      <c r="X1552" s="8" t="s">
        <v>107</v>
      </c>
      <c r="Y1552" s="6" t="str">
        <f>VLOOKUP(X1552,Spp!A:B,2,FALSE)</f>
        <v>Thalassoma lucasanum</v>
      </c>
      <c r="Z1552" s="7">
        <f t="shared" si="168"/>
        <v>100</v>
      </c>
      <c r="AB1552" s="1">
        <v>50</v>
      </c>
      <c r="AC1552" s="1">
        <v>50</v>
      </c>
      <c r="AU1552" s="2">
        <f>VLOOKUP(Y1552,Spp!B:C,2,FALSE)</f>
        <v>1.261E-2</v>
      </c>
      <c r="AV1552" s="2">
        <f>VLOOKUP(Y1552,Spp!B:D,3,FALSE)</f>
        <v>2.8782999999999999</v>
      </c>
      <c r="AW1552" s="2">
        <f t="shared" si="169"/>
        <v>1113.7170440793639</v>
      </c>
      <c r="AX1552" s="2">
        <f t="shared" si="170"/>
        <v>22.274340881587278</v>
      </c>
      <c r="AY1552" s="2">
        <f t="shared" si="171"/>
        <v>222.74340881587278</v>
      </c>
      <c r="AZ1552" s="2">
        <f t="shared" si="172"/>
        <v>0.22274340881587279</v>
      </c>
      <c r="BA1552" s="2">
        <f t="shared" si="173"/>
        <v>10</v>
      </c>
      <c r="BB1552" s="2">
        <f t="shared" si="167"/>
        <v>2</v>
      </c>
      <c r="BC1552" s="2">
        <f>VLOOKUP(Y1552,Spp!B:H,7,FALSE)</f>
        <v>3.5</v>
      </c>
      <c r="BD1552" s="5" t="str">
        <f>VLOOKUP(Y1552,GFQuimbayo!B:C,2,FALSE)</f>
        <v>IN</v>
      </c>
      <c r="BE1552" s="5" t="str">
        <f>VLOOKUP(BD1552,GFQuimbayo!E:F,2,FALSE)</f>
        <v>Invertebrivores</v>
      </c>
      <c r="BF1552" s="2" t="str">
        <f>VLOOKUP(Y1552,Spp!B:L,11,FALSE)</f>
        <v>LC</v>
      </c>
    </row>
    <row r="1553" spans="1:58" s="1" customFormat="1">
      <c r="A1553" s="1" t="s">
        <v>242</v>
      </c>
      <c r="B1553" s="1" t="s">
        <v>41</v>
      </c>
      <c r="C1553" s="1" t="s">
        <v>291</v>
      </c>
      <c r="D1553" s="1" t="s">
        <v>1445</v>
      </c>
      <c r="E1553" s="1" t="s">
        <v>1491</v>
      </c>
      <c r="F1553" s="1" t="s">
        <v>244</v>
      </c>
      <c r="G1553" s="19" t="s">
        <v>1482</v>
      </c>
      <c r="H1553" s="19">
        <v>3</v>
      </c>
      <c r="I1553" s="1">
        <v>3</v>
      </c>
      <c r="K1553" s="1">
        <v>50</v>
      </c>
      <c r="L1553" s="18">
        <v>42803</v>
      </c>
      <c r="M1553" s="2">
        <v>2017</v>
      </c>
      <c r="N1553" s="1" t="s">
        <v>517</v>
      </c>
      <c r="O1553" s="1" t="s">
        <v>136</v>
      </c>
      <c r="P1553" s="18">
        <v>43161</v>
      </c>
      <c r="Q1553" s="10">
        <v>4</v>
      </c>
      <c r="S1553" s="19" t="s">
        <v>516</v>
      </c>
      <c r="T1553" s="8" t="s">
        <v>516</v>
      </c>
      <c r="U1553" s="8" t="s">
        <v>516</v>
      </c>
      <c r="V1553" s="8" t="s">
        <v>516</v>
      </c>
      <c r="W1553" s="1">
        <v>10</v>
      </c>
      <c r="X1553" s="8" t="s">
        <v>87</v>
      </c>
      <c r="Y1553" s="6" t="str">
        <f>VLOOKUP(X1553,Spp!A:B,2,FALSE)</f>
        <v>Stegastes acapulcoensis</v>
      </c>
      <c r="Z1553" s="7">
        <f t="shared" si="168"/>
        <v>2</v>
      </c>
      <c r="AB1553" s="1">
        <v>2</v>
      </c>
      <c r="AU1553" s="2">
        <f>VLOOKUP(Y1553,Spp!B:C,2,FALSE)</f>
        <v>3.49E-2</v>
      </c>
      <c r="AV1553" s="2">
        <f>VLOOKUP(Y1553,Spp!B:D,3,FALSE)</f>
        <v>2.9108999999999998</v>
      </c>
      <c r="AW1553" s="2">
        <f t="shared" si="169"/>
        <v>24.60771307139456</v>
      </c>
      <c r="AX1553" s="2">
        <f t="shared" si="170"/>
        <v>0.4921542614278912</v>
      </c>
      <c r="AY1553" s="2">
        <f t="shared" si="171"/>
        <v>4.9215426142789118</v>
      </c>
      <c r="AZ1553" s="2">
        <f t="shared" si="172"/>
        <v>4.9215426142789117E-3</v>
      </c>
      <c r="BA1553" s="2">
        <f t="shared" si="173"/>
        <v>0.2</v>
      </c>
      <c r="BB1553" s="2">
        <f t="shared" si="167"/>
        <v>0.04</v>
      </c>
      <c r="BC1553" s="2">
        <f>VLOOKUP(Y1553,Spp!B:H,7,FALSE)</f>
        <v>2</v>
      </c>
      <c r="BD1553" s="5" t="str">
        <f>VLOOKUP(Y1553,GFQuimbayo!B:C,2,FALSE)</f>
        <v>HD</v>
      </c>
      <c r="BE1553" s="5" t="str">
        <f>VLOOKUP(BD1553,GFQuimbayo!E:F,2,FALSE)</f>
        <v>Detritivores</v>
      </c>
      <c r="BF1553" s="2" t="str">
        <f>VLOOKUP(Y1553,Spp!B:L,11,FALSE)</f>
        <v>LC</v>
      </c>
    </row>
    <row r="1554" spans="1:58" s="1" customFormat="1">
      <c r="A1554" s="1" t="s">
        <v>242</v>
      </c>
      <c r="B1554" s="1" t="s">
        <v>41</v>
      </c>
      <c r="C1554" s="1" t="s">
        <v>291</v>
      </c>
      <c r="D1554" s="1" t="s">
        <v>1445</v>
      </c>
      <c r="E1554" s="1" t="s">
        <v>1491</v>
      </c>
      <c r="F1554" s="1" t="s">
        <v>244</v>
      </c>
      <c r="G1554" s="19" t="s">
        <v>1482</v>
      </c>
      <c r="H1554" s="19">
        <v>3</v>
      </c>
      <c r="I1554" s="1">
        <v>3</v>
      </c>
      <c r="K1554" s="1">
        <v>50</v>
      </c>
      <c r="L1554" s="18">
        <v>42803</v>
      </c>
      <c r="M1554" s="2">
        <v>2017</v>
      </c>
      <c r="N1554" s="1" t="s">
        <v>517</v>
      </c>
      <c r="O1554" s="1" t="s">
        <v>136</v>
      </c>
      <c r="P1554" s="18">
        <v>43161</v>
      </c>
      <c r="Q1554" s="10">
        <v>4</v>
      </c>
      <c r="S1554" s="19" t="s">
        <v>516</v>
      </c>
      <c r="T1554" s="8" t="s">
        <v>516</v>
      </c>
      <c r="U1554" s="8" t="s">
        <v>516</v>
      </c>
      <c r="V1554" s="8" t="s">
        <v>516</v>
      </c>
      <c r="W1554" s="1">
        <v>10</v>
      </c>
      <c r="X1554" s="8" t="s">
        <v>99</v>
      </c>
      <c r="Y1554" s="6" t="str">
        <f>VLOOKUP(X1554,Spp!A:B,2,FALSE)</f>
        <v>Abudefduf troschelii</v>
      </c>
      <c r="Z1554" s="7">
        <f t="shared" si="168"/>
        <v>2</v>
      </c>
      <c r="AC1554" s="1">
        <v>2</v>
      </c>
      <c r="AU1554" s="2">
        <f>VLOOKUP(Y1554,Spp!B:C,2,FALSE)</f>
        <v>1.6E-2</v>
      </c>
      <c r="AV1554" s="2">
        <f>VLOOKUP(Y1554,Spp!B:D,3,FALSE)</f>
        <v>3.0516000000000001</v>
      </c>
      <c r="AW1554" s="2">
        <f t="shared" si="169"/>
        <v>71.200095149659731</v>
      </c>
      <c r="AX1554" s="2">
        <f t="shared" si="170"/>
        <v>1.4240019029931945</v>
      </c>
      <c r="AY1554" s="2">
        <f t="shared" si="171"/>
        <v>14.240019029931945</v>
      </c>
      <c r="AZ1554" s="2">
        <f t="shared" si="172"/>
        <v>1.4240019029931945E-2</v>
      </c>
      <c r="BA1554" s="2">
        <f t="shared" si="173"/>
        <v>0.2</v>
      </c>
      <c r="BB1554" s="2">
        <f t="shared" si="167"/>
        <v>0.04</v>
      </c>
      <c r="BC1554" s="2">
        <f>VLOOKUP(Y1554,Spp!B:H,7,FALSE)</f>
        <v>3</v>
      </c>
      <c r="BD1554" s="5" t="str">
        <f>VLOOKUP(Y1554,GFQuimbayo!B:C,2,FALSE)</f>
        <v>PK</v>
      </c>
      <c r="BE1554" s="5" t="str">
        <f>VLOOKUP(BD1554,GFQuimbayo!E:F,2,FALSE)</f>
        <v>Planktivores</v>
      </c>
      <c r="BF1554" s="2" t="str">
        <f>VLOOKUP(Y1554,Spp!B:L,11,FALSE)</f>
        <v>LC</v>
      </c>
    </row>
    <row r="1555" spans="1:58" s="1" customFormat="1">
      <c r="A1555" s="1" t="s">
        <v>242</v>
      </c>
      <c r="B1555" s="1" t="s">
        <v>41</v>
      </c>
      <c r="C1555" s="1" t="s">
        <v>291</v>
      </c>
      <c r="D1555" s="1" t="s">
        <v>1445</v>
      </c>
      <c r="E1555" s="1" t="s">
        <v>1491</v>
      </c>
      <c r="F1555" s="1" t="s">
        <v>244</v>
      </c>
      <c r="G1555" s="19" t="s">
        <v>1482</v>
      </c>
      <c r="H1555" s="19">
        <v>3</v>
      </c>
      <c r="I1555" s="1">
        <v>3</v>
      </c>
      <c r="K1555" s="1">
        <v>50</v>
      </c>
      <c r="L1555" s="18">
        <v>42803</v>
      </c>
      <c r="M1555" s="2">
        <v>2017</v>
      </c>
      <c r="N1555" s="1" t="s">
        <v>517</v>
      </c>
      <c r="O1555" s="1" t="s">
        <v>136</v>
      </c>
      <c r="P1555" s="18">
        <v>43161</v>
      </c>
      <c r="Q1555" s="10">
        <v>4</v>
      </c>
      <c r="S1555" s="19" t="s">
        <v>516</v>
      </c>
      <c r="T1555" s="8" t="s">
        <v>516</v>
      </c>
      <c r="U1555" s="8" t="s">
        <v>516</v>
      </c>
      <c r="V1555" s="8" t="s">
        <v>516</v>
      </c>
      <c r="W1555" s="1">
        <v>10</v>
      </c>
      <c r="X1555" s="8" t="s">
        <v>109</v>
      </c>
      <c r="Y1555" s="6" t="str">
        <f>VLOOKUP(X1555,Spp!A:B,2,FALSE)</f>
        <v>Chromis atrilobata</v>
      </c>
      <c r="Z1555" s="7">
        <f t="shared" si="168"/>
        <v>70</v>
      </c>
      <c r="AA1555" s="1">
        <v>50</v>
      </c>
      <c r="AB1555" s="1">
        <v>20</v>
      </c>
      <c r="AU1555" s="2">
        <f>VLOOKUP(Y1555,Spp!B:C,2,FALSE)</f>
        <v>5.2300000000000003E-3</v>
      </c>
      <c r="AV1555" s="2">
        <f>VLOOKUP(Y1555,Spp!B:D,3,FALSE)</f>
        <v>3.41655</v>
      </c>
      <c r="AW1555" s="2">
        <f t="shared" si="169"/>
        <v>108.13106181293085</v>
      </c>
      <c r="AX1555" s="2">
        <f t="shared" si="170"/>
        <v>2.1626212362586172</v>
      </c>
      <c r="AY1555" s="2">
        <f t="shared" si="171"/>
        <v>21.626212362586173</v>
      </c>
      <c r="AZ1555" s="2">
        <f t="shared" si="172"/>
        <v>2.1626212362586172E-2</v>
      </c>
      <c r="BA1555" s="2">
        <f t="shared" si="173"/>
        <v>7</v>
      </c>
      <c r="BB1555" s="2">
        <f t="shared" si="167"/>
        <v>1.4</v>
      </c>
      <c r="BC1555" s="2">
        <f>VLOOKUP(Y1555,Spp!B:H,7,FALSE)</f>
        <v>3.4</v>
      </c>
      <c r="BD1555" s="5" t="str">
        <f>VLOOKUP(Y1555,GFQuimbayo!B:C,2,FALSE)</f>
        <v>PK</v>
      </c>
      <c r="BE1555" s="5" t="str">
        <f>VLOOKUP(BD1555,GFQuimbayo!E:F,2,FALSE)</f>
        <v>Planktivores</v>
      </c>
      <c r="BF1555" s="2" t="str">
        <f>VLOOKUP(Y1555,Spp!B:L,11,FALSE)</f>
        <v>LC</v>
      </c>
    </row>
    <row r="1556" spans="1:58" s="1" customFormat="1">
      <c r="A1556" s="1" t="s">
        <v>242</v>
      </c>
      <c r="B1556" s="1" t="s">
        <v>41</v>
      </c>
      <c r="C1556" s="1" t="s">
        <v>291</v>
      </c>
      <c r="D1556" s="1" t="s">
        <v>1445</v>
      </c>
      <c r="E1556" s="1" t="s">
        <v>1491</v>
      </c>
      <c r="F1556" s="1" t="s">
        <v>244</v>
      </c>
      <c r="G1556" s="19" t="s">
        <v>1482</v>
      </c>
      <c r="H1556" s="19">
        <v>3</v>
      </c>
      <c r="I1556" s="1">
        <v>3</v>
      </c>
      <c r="K1556" s="1">
        <v>50</v>
      </c>
      <c r="L1556" s="18">
        <v>42803</v>
      </c>
      <c r="M1556" s="2">
        <v>2017</v>
      </c>
      <c r="N1556" s="1" t="s">
        <v>517</v>
      </c>
      <c r="O1556" s="1" t="s">
        <v>136</v>
      </c>
      <c r="P1556" s="18">
        <v>43161</v>
      </c>
      <c r="Q1556" s="10">
        <v>4</v>
      </c>
      <c r="S1556" s="19" t="s">
        <v>516</v>
      </c>
      <c r="T1556" s="8" t="s">
        <v>516</v>
      </c>
      <c r="U1556" s="8" t="s">
        <v>516</v>
      </c>
      <c r="V1556" s="8" t="s">
        <v>516</v>
      </c>
      <c r="W1556" s="1">
        <v>10</v>
      </c>
      <c r="X1556" s="8" t="s">
        <v>80</v>
      </c>
      <c r="Y1556" s="6" t="str">
        <f>VLOOKUP(X1556,Spp!A:B,2,FALSE)</f>
        <v>Sufflamen verres</v>
      </c>
      <c r="Z1556" s="7">
        <f t="shared" si="168"/>
        <v>2</v>
      </c>
      <c r="AE1556" s="1">
        <v>2</v>
      </c>
      <c r="AU1556" s="2">
        <f>VLOOKUP(Y1556,Spp!B:C,2,FALSE)</f>
        <v>2.4899999999999999E-2</v>
      </c>
      <c r="AV1556" s="2">
        <f>VLOOKUP(Y1556,Spp!B:D,3,FALSE)</f>
        <v>3.0129999999999999</v>
      </c>
      <c r="AW1556" s="2">
        <f t="shared" si="169"/>
        <v>811.37680614119904</v>
      </c>
      <c r="AX1556" s="2">
        <f t="shared" si="170"/>
        <v>16.227536122823981</v>
      </c>
      <c r="AY1556" s="2">
        <f t="shared" si="171"/>
        <v>162.2753612282398</v>
      </c>
      <c r="AZ1556" s="2">
        <f t="shared" si="172"/>
        <v>0.1622753612282398</v>
      </c>
      <c r="BA1556" s="2">
        <f t="shared" si="173"/>
        <v>0.2</v>
      </c>
      <c r="BB1556" s="2">
        <f t="shared" si="167"/>
        <v>0.04</v>
      </c>
      <c r="BC1556" s="2">
        <f>VLOOKUP(Y1556,Spp!B:H,7,FALSE)</f>
        <v>3.3</v>
      </c>
      <c r="BD1556" s="5" t="str">
        <f>VLOOKUP(Y1556,GFQuimbayo!B:C,2,FALSE)</f>
        <v>IN</v>
      </c>
      <c r="BE1556" s="5" t="str">
        <f>VLOOKUP(BD1556,GFQuimbayo!E:F,2,FALSE)</f>
        <v>Invertebrivores</v>
      </c>
      <c r="BF1556" s="2" t="str">
        <f>VLOOKUP(Y1556,Spp!B:L,11,FALSE)</f>
        <v>LC</v>
      </c>
    </row>
    <row r="1557" spans="1:58" s="1" customFormat="1">
      <c r="A1557" s="1" t="s">
        <v>242</v>
      </c>
      <c r="B1557" s="1" t="s">
        <v>41</v>
      </c>
      <c r="C1557" s="1" t="s">
        <v>291</v>
      </c>
      <c r="D1557" s="1" t="s">
        <v>1445</v>
      </c>
      <c r="E1557" s="1" t="s">
        <v>1491</v>
      </c>
      <c r="F1557" s="1" t="s">
        <v>244</v>
      </c>
      <c r="G1557" s="19" t="s">
        <v>1482</v>
      </c>
      <c r="H1557" s="19">
        <v>3</v>
      </c>
      <c r="I1557" s="1">
        <v>3</v>
      </c>
      <c r="K1557" s="1">
        <v>50</v>
      </c>
      <c r="L1557" s="18">
        <v>42803</v>
      </c>
      <c r="M1557" s="2">
        <v>2017</v>
      </c>
      <c r="N1557" s="1" t="s">
        <v>517</v>
      </c>
      <c r="O1557" s="1" t="s">
        <v>136</v>
      </c>
      <c r="P1557" s="18">
        <v>43161</v>
      </c>
      <c r="Q1557" s="10">
        <v>4</v>
      </c>
      <c r="S1557" s="19" t="s">
        <v>516</v>
      </c>
      <c r="T1557" s="8" t="s">
        <v>516</v>
      </c>
      <c r="U1557" s="8" t="s">
        <v>516</v>
      </c>
      <c r="V1557" s="8" t="s">
        <v>516</v>
      </c>
      <c r="W1557" s="1">
        <v>10</v>
      </c>
      <c r="X1557" s="8" t="s">
        <v>426</v>
      </c>
      <c r="Y1557" s="6" t="str">
        <f>VLOOKUP(X1557,Spp!A:B,2,FALSE)</f>
        <v>Novaculichthys taeniourus</v>
      </c>
      <c r="Z1557" s="7">
        <f t="shared" si="168"/>
        <v>1</v>
      </c>
      <c r="AC1557" s="1">
        <v>1</v>
      </c>
      <c r="AU1557" s="2">
        <f>VLOOKUP(Y1557,Spp!B:C,2,FALSE)</f>
        <v>1.2999999999999999E-2</v>
      </c>
      <c r="AV1557" s="2">
        <f>VLOOKUP(Y1557,Spp!B:D,3,FALSE)</f>
        <v>2.91</v>
      </c>
      <c r="AW1557" s="2">
        <f t="shared" si="169"/>
        <v>20.227932240332532</v>
      </c>
      <c r="AX1557" s="2">
        <f t="shared" si="170"/>
        <v>0.40455864480665066</v>
      </c>
      <c r="AY1557" s="2">
        <f t="shared" si="171"/>
        <v>4.0455864480665067</v>
      </c>
      <c r="AZ1557" s="2">
        <f t="shared" si="172"/>
        <v>4.045586448066507E-3</v>
      </c>
      <c r="BA1557" s="2">
        <f t="shared" si="173"/>
        <v>0.1</v>
      </c>
      <c r="BB1557" s="2">
        <f t="shared" si="167"/>
        <v>0.02</v>
      </c>
      <c r="BC1557" s="2">
        <f>VLOOKUP(Y1557,Spp!B:H,7,FALSE)</f>
        <v>3.3</v>
      </c>
      <c r="BD1557" s="5" t="str">
        <f>VLOOKUP(Y1557,GFQuimbayo!B:C,2,FALSE)</f>
        <v>IN</v>
      </c>
      <c r="BE1557" s="5" t="str">
        <f>VLOOKUP(BD1557,GFQuimbayo!E:F,2,FALSE)</f>
        <v>Invertebrivores</v>
      </c>
      <c r="BF1557" s="2" t="str">
        <f>VLOOKUP(Y1557,Spp!B:L,11,FALSE)</f>
        <v>LC</v>
      </c>
    </row>
    <row r="1558" spans="1:58" s="1" customFormat="1">
      <c r="A1558" s="1" t="s">
        <v>242</v>
      </c>
      <c r="B1558" s="1" t="s">
        <v>41</v>
      </c>
      <c r="C1558" s="1" t="s">
        <v>212</v>
      </c>
      <c r="D1558" s="1" t="s">
        <v>212</v>
      </c>
      <c r="E1558" s="1" t="s">
        <v>1488</v>
      </c>
      <c r="F1558" s="1" t="s">
        <v>244</v>
      </c>
      <c r="G1558" s="19" t="s">
        <v>1482</v>
      </c>
      <c r="H1558" s="19">
        <v>1</v>
      </c>
      <c r="I1558" s="1">
        <v>1</v>
      </c>
      <c r="K1558" s="1">
        <v>50</v>
      </c>
      <c r="L1558" s="18">
        <v>42803</v>
      </c>
      <c r="M1558" s="2">
        <v>2017</v>
      </c>
      <c r="N1558" s="1" t="s">
        <v>517</v>
      </c>
      <c r="O1558" s="1" t="s">
        <v>136</v>
      </c>
      <c r="P1558" s="18">
        <v>43161</v>
      </c>
      <c r="Q1558" s="10">
        <v>2.8</v>
      </c>
      <c r="S1558" s="19" t="s">
        <v>516</v>
      </c>
      <c r="T1558" s="8" t="s">
        <v>516</v>
      </c>
      <c r="U1558" s="8" t="s">
        <v>516</v>
      </c>
      <c r="V1558" s="8" t="s">
        <v>516</v>
      </c>
      <c r="W1558" s="1">
        <v>10</v>
      </c>
      <c r="X1558" s="8" t="s">
        <v>80</v>
      </c>
      <c r="Y1558" s="6" t="str">
        <f>VLOOKUP(X1558,Spp!A:B,2,FALSE)</f>
        <v>Sufflamen verres</v>
      </c>
      <c r="Z1558" s="7">
        <f t="shared" si="168"/>
        <v>1</v>
      </c>
      <c r="AC1558" s="1">
        <v>1</v>
      </c>
      <c r="AU1558" s="2">
        <f>VLOOKUP(Y1558,Spp!B:C,2,FALSE)</f>
        <v>2.4899999999999999E-2</v>
      </c>
      <c r="AV1558" s="2">
        <f>VLOOKUP(Y1558,Spp!B:D,3,FALSE)</f>
        <v>3.0129999999999999</v>
      </c>
      <c r="AW1558" s="2">
        <f t="shared" si="169"/>
        <v>50.256150114544802</v>
      </c>
      <c r="AX1558" s="2">
        <f t="shared" si="170"/>
        <v>1.0051230022908961</v>
      </c>
      <c r="AY1558" s="2">
        <f t="shared" si="171"/>
        <v>10.05123002290896</v>
      </c>
      <c r="AZ1558" s="2">
        <f t="shared" si="172"/>
        <v>1.0051230022908961E-2</v>
      </c>
      <c r="BA1558" s="2">
        <f t="shared" si="173"/>
        <v>0.1</v>
      </c>
      <c r="BB1558" s="2">
        <f t="shared" si="167"/>
        <v>0.02</v>
      </c>
      <c r="BC1558" s="2">
        <f>VLOOKUP(Y1558,Spp!B:H,7,FALSE)</f>
        <v>3.3</v>
      </c>
      <c r="BD1558" s="5" t="str">
        <f>VLOOKUP(Y1558,GFQuimbayo!B:C,2,FALSE)</f>
        <v>IN</v>
      </c>
      <c r="BE1558" s="5" t="str">
        <f>VLOOKUP(BD1558,GFQuimbayo!E:F,2,FALSE)</f>
        <v>Invertebrivores</v>
      </c>
      <c r="BF1558" s="2" t="str">
        <f>VLOOKUP(Y1558,Spp!B:L,11,FALSE)</f>
        <v>LC</v>
      </c>
    </row>
    <row r="1559" spans="1:58" s="1" customFormat="1">
      <c r="A1559" s="1" t="s">
        <v>242</v>
      </c>
      <c r="B1559" s="1" t="s">
        <v>41</v>
      </c>
      <c r="C1559" s="1" t="s">
        <v>212</v>
      </c>
      <c r="D1559" s="1" t="s">
        <v>212</v>
      </c>
      <c r="E1559" s="1" t="s">
        <v>1488</v>
      </c>
      <c r="F1559" s="1" t="s">
        <v>244</v>
      </c>
      <c r="G1559" s="19" t="s">
        <v>1482</v>
      </c>
      <c r="H1559" s="19">
        <v>1</v>
      </c>
      <c r="I1559" s="1">
        <v>1</v>
      </c>
      <c r="K1559" s="1">
        <v>50</v>
      </c>
      <c r="L1559" s="18">
        <v>42803</v>
      </c>
      <c r="M1559" s="2">
        <v>2017</v>
      </c>
      <c r="N1559" s="1" t="s">
        <v>517</v>
      </c>
      <c r="O1559" s="1" t="s">
        <v>136</v>
      </c>
      <c r="P1559" s="18">
        <v>43161</v>
      </c>
      <c r="Q1559" s="10">
        <v>2.8</v>
      </c>
      <c r="S1559" s="19" t="s">
        <v>516</v>
      </c>
      <c r="T1559" s="8" t="s">
        <v>516</v>
      </c>
      <c r="U1559" s="8" t="s">
        <v>516</v>
      </c>
      <c r="V1559" s="8" t="s">
        <v>516</v>
      </c>
      <c r="W1559" s="1">
        <v>10</v>
      </c>
      <c r="X1559" s="8" t="s">
        <v>45</v>
      </c>
      <c r="Y1559" s="6" t="str">
        <f>VLOOKUP(X1559,Spp!A:B,2,FALSE)</f>
        <v>Canthigaster punctatissima</v>
      </c>
      <c r="Z1559" s="7">
        <f t="shared" si="168"/>
        <v>1</v>
      </c>
      <c r="AA1559" s="1">
        <v>1</v>
      </c>
      <c r="AU1559" s="2">
        <f>VLOOKUP(Y1559,Spp!B:C,2,FALSE)</f>
        <v>1.9699999999999999E-2</v>
      </c>
      <c r="AV1559" s="2">
        <f>VLOOKUP(Y1559,Spp!B:D,3,FALSE)</f>
        <v>2.9174000000000002</v>
      </c>
      <c r="AW1559" s="2">
        <f t="shared" si="169"/>
        <v>0.28537531735533872</v>
      </c>
      <c r="AX1559" s="2">
        <f t="shared" si="170"/>
        <v>5.7075063471067741E-3</v>
      </c>
      <c r="AY1559" s="2">
        <f t="shared" si="171"/>
        <v>5.7075063471067743E-2</v>
      </c>
      <c r="AZ1559" s="2">
        <f t="shared" si="172"/>
        <v>5.7075063471067742E-5</v>
      </c>
      <c r="BA1559" s="2">
        <f t="shared" si="173"/>
        <v>0.1</v>
      </c>
      <c r="BB1559" s="2">
        <f t="shared" si="167"/>
        <v>0.02</v>
      </c>
      <c r="BC1559" s="2">
        <f>VLOOKUP(Y1559,Spp!B:H,7,FALSE)</f>
        <v>3</v>
      </c>
      <c r="BD1559" s="5" t="str">
        <f>VLOOKUP(Y1559,GFQuimbayo!B:C,2,FALSE)</f>
        <v>IN</v>
      </c>
      <c r="BE1559" s="5" t="str">
        <f>VLOOKUP(BD1559,GFQuimbayo!E:F,2,FALSE)</f>
        <v>Invertebrivores</v>
      </c>
      <c r="BF1559" s="2" t="str">
        <f>VLOOKUP(Y1559,Spp!B:L,11,FALSE)</f>
        <v>LC</v>
      </c>
    </row>
    <row r="1560" spans="1:58" s="1" customFormat="1">
      <c r="A1560" s="1" t="s">
        <v>242</v>
      </c>
      <c r="B1560" s="1" t="s">
        <v>41</v>
      </c>
      <c r="C1560" s="1" t="s">
        <v>212</v>
      </c>
      <c r="D1560" s="1" t="s">
        <v>212</v>
      </c>
      <c r="E1560" s="1" t="s">
        <v>1488</v>
      </c>
      <c r="F1560" s="1" t="s">
        <v>244</v>
      </c>
      <c r="G1560" s="19" t="s">
        <v>1482</v>
      </c>
      <c r="H1560" s="19">
        <v>3</v>
      </c>
      <c r="I1560" s="1">
        <v>3</v>
      </c>
      <c r="K1560" s="1">
        <v>50</v>
      </c>
      <c r="L1560" s="18">
        <v>42803</v>
      </c>
      <c r="M1560" s="2">
        <v>2017</v>
      </c>
      <c r="N1560" s="1" t="s">
        <v>517</v>
      </c>
      <c r="O1560" s="1" t="s">
        <v>136</v>
      </c>
      <c r="P1560" s="18">
        <v>43161</v>
      </c>
      <c r="Q1560" s="10">
        <v>2.8</v>
      </c>
      <c r="S1560" s="19" t="s">
        <v>516</v>
      </c>
      <c r="T1560" s="8" t="s">
        <v>516</v>
      </c>
      <c r="U1560" s="8" t="s">
        <v>516</v>
      </c>
      <c r="V1560" s="8" t="s">
        <v>516</v>
      </c>
      <c r="W1560" s="1">
        <v>10</v>
      </c>
      <c r="X1560" s="8" t="s">
        <v>125</v>
      </c>
      <c r="Y1560" s="6" t="str">
        <f>VLOOKUP(X1560,Spp!A:B,2,FALSE)</f>
        <v>Diodon holocanthus</v>
      </c>
      <c r="Z1560" s="7">
        <f t="shared" si="168"/>
        <v>1</v>
      </c>
      <c r="AC1560" s="1">
        <v>1</v>
      </c>
      <c r="AU1560" s="2">
        <f>VLOOKUP(Y1560,Spp!B:C,2,FALSE)</f>
        <v>2.1899999999999999E-2</v>
      </c>
      <c r="AV1560" s="2">
        <f>VLOOKUP(Y1560,Spp!B:D,3,FALSE)</f>
        <v>3</v>
      </c>
      <c r="AW1560" s="2">
        <f t="shared" si="169"/>
        <v>42.7734375</v>
      </c>
      <c r="AX1560" s="2">
        <f t="shared" si="170"/>
        <v>0.85546875</v>
      </c>
      <c r="AY1560" s="2">
        <f t="shared" si="171"/>
        <v>8.5546875</v>
      </c>
      <c r="AZ1560" s="2">
        <f t="shared" si="172"/>
        <v>8.5546874999999998E-3</v>
      </c>
      <c r="BA1560" s="2">
        <f t="shared" si="173"/>
        <v>0.1</v>
      </c>
      <c r="BB1560" s="2">
        <f t="shared" si="167"/>
        <v>0.02</v>
      </c>
      <c r="BC1560" s="2">
        <f>VLOOKUP(Y1560,Spp!B:H,7,FALSE)</f>
        <v>3.3</v>
      </c>
      <c r="BD1560" s="5" t="str">
        <f>VLOOKUP(Y1560,GFQuimbayo!B:C,2,FALSE)</f>
        <v>IN</v>
      </c>
      <c r="BE1560" s="5" t="str">
        <f>VLOOKUP(BD1560,GFQuimbayo!E:F,2,FALSE)</f>
        <v>Invertebrivores</v>
      </c>
      <c r="BF1560" s="2" t="str">
        <f>VLOOKUP(Y1560,Spp!B:L,11,FALSE)</f>
        <v>NE</v>
      </c>
    </row>
    <row r="1561" spans="1:58" s="1" customFormat="1">
      <c r="A1561" s="1" t="s">
        <v>242</v>
      </c>
      <c r="B1561" s="1" t="s">
        <v>41</v>
      </c>
      <c r="C1561" s="1" t="s">
        <v>212</v>
      </c>
      <c r="D1561" s="1" t="s">
        <v>212</v>
      </c>
      <c r="E1561" s="1" t="s">
        <v>1488</v>
      </c>
      <c r="F1561" s="1" t="s">
        <v>244</v>
      </c>
      <c r="G1561" s="19" t="s">
        <v>1482</v>
      </c>
      <c r="H1561" s="19">
        <v>3</v>
      </c>
      <c r="I1561" s="1">
        <v>3</v>
      </c>
      <c r="K1561" s="1">
        <v>50</v>
      </c>
      <c r="L1561" s="18">
        <v>42803</v>
      </c>
      <c r="M1561" s="2">
        <v>2017</v>
      </c>
      <c r="N1561" s="1" t="s">
        <v>517</v>
      </c>
      <c r="O1561" s="1" t="s">
        <v>136</v>
      </c>
      <c r="P1561" s="18">
        <v>43161</v>
      </c>
      <c r="Q1561" s="10">
        <v>2.8</v>
      </c>
      <c r="S1561" s="19" t="s">
        <v>516</v>
      </c>
      <c r="T1561" s="8" t="s">
        <v>516</v>
      </c>
      <c r="U1561" s="8" t="s">
        <v>516</v>
      </c>
      <c r="V1561" s="8" t="s">
        <v>516</v>
      </c>
      <c r="W1561" s="1">
        <v>10</v>
      </c>
      <c r="X1561" s="8" t="s">
        <v>57</v>
      </c>
      <c r="Y1561" s="6" t="str">
        <f>VLOOKUP(X1561,Spp!A:B,2,FALSE)</f>
        <v>Serranus psittacinus</v>
      </c>
      <c r="Z1561" s="7">
        <f t="shared" si="168"/>
        <v>1</v>
      </c>
      <c r="AB1561" s="1">
        <v>1</v>
      </c>
      <c r="AU1561" s="2">
        <f>VLOOKUP(Y1561,Spp!B:C,2,FALSE)</f>
        <v>1.9300000000000001E-2</v>
      </c>
      <c r="AV1561" s="2">
        <f>VLOOKUP(Y1561,Spp!B:D,3,FALSE)</f>
        <v>2.8511000000000002</v>
      </c>
      <c r="AW1561" s="2">
        <f t="shared" si="169"/>
        <v>6.0317658911086447</v>
      </c>
      <c r="AX1561" s="2">
        <f t="shared" si="170"/>
        <v>0.12063531782217289</v>
      </c>
      <c r="AY1561" s="2">
        <f t="shared" si="171"/>
        <v>1.2063531782217289</v>
      </c>
      <c r="AZ1561" s="2">
        <f t="shared" si="172"/>
        <v>1.2063531782217289E-3</v>
      </c>
      <c r="BA1561" s="2">
        <f t="shared" si="173"/>
        <v>0.1</v>
      </c>
      <c r="BB1561" s="2">
        <f t="shared" si="167"/>
        <v>0.02</v>
      </c>
      <c r="BC1561" s="2">
        <f>VLOOKUP(Y1561,Spp!B:H,7,FALSE)</f>
        <v>3.6</v>
      </c>
      <c r="BD1561" s="5" t="str">
        <f>VLOOKUP(Y1561,GFQuimbayo!B:C,2,FALSE)</f>
        <v>PS</v>
      </c>
      <c r="BE1561" s="5" t="str">
        <f>VLOOKUP(BD1561,GFQuimbayo!E:F,2,FALSE)</f>
        <v>Piscivores</v>
      </c>
      <c r="BF1561" s="2" t="str">
        <f>VLOOKUP(Y1561,Spp!B:L,11,FALSE)</f>
        <v>LC</v>
      </c>
    </row>
    <row r="1562" spans="1:58" s="1" customFormat="1">
      <c r="A1562" s="1" t="s">
        <v>242</v>
      </c>
      <c r="B1562" s="1" t="s">
        <v>41</v>
      </c>
      <c r="C1562" s="1" t="s">
        <v>135</v>
      </c>
      <c r="D1562" s="1" t="s">
        <v>1446</v>
      </c>
      <c r="E1562" s="1" t="s">
        <v>1485</v>
      </c>
      <c r="F1562" s="1" t="s">
        <v>245</v>
      </c>
      <c r="G1562" s="19" t="s">
        <v>1482</v>
      </c>
      <c r="H1562" s="19">
        <v>1</v>
      </c>
      <c r="I1562" s="1">
        <v>1</v>
      </c>
      <c r="K1562" s="1">
        <v>50</v>
      </c>
      <c r="L1562" s="18">
        <v>42948</v>
      </c>
      <c r="M1562" s="1">
        <v>2017</v>
      </c>
      <c r="N1562" s="1" t="s">
        <v>517</v>
      </c>
      <c r="O1562" s="1" t="s">
        <v>136</v>
      </c>
      <c r="P1562" s="18">
        <v>43161</v>
      </c>
      <c r="Q1562" s="10" t="s">
        <v>1466</v>
      </c>
      <c r="S1562" s="19" t="s">
        <v>516</v>
      </c>
      <c r="T1562" s="8" t="s">
        <v>516</v>
      </c>
      <c r="U1562" s="8" t="s">
        <v>516</v>
      </c>
      <c r="V1562" s="8" t="s">
        <v>516</v>
      </c>
      <c r="W1562" s="1">
        <v>10</v>
      </c>
      <c r="X1562" s="8" t="s">
        <v>57</v>
      </c>
      <c r="Y1562" s="6" t="str">
        <f>VLOOKUP(X1562,Spp!A:B,2,FALSE)</f>
        <v>Serranus psittacinus</v>
      </c>
      <c r="Z1562" s="7">
        <f t="shared" si="168"/>
        <v>1</v>
      </c>
      <c r="AA1562" s="1">
        <v>1</v>
      </c>
      <c r="AU1562" s="2">
        <f>VLOOKUP(Y1562,Spp!B:C,2,FALSE)</f>
        <v>1.9300000000000001E-2</v>
      </c>
      <c r="AV1562" s="2">
        <f>VLOOKUP(Y1562,Spp!B:D,3,FALSE)</f>
        <v>2.8511000000000002</v>
      </c>
      <c r="AW1562" s="2">
        <f t="shared" si="169"/>
        <v>0.26310195050197321</v>
      </c>
      <c r="AX1562" s="2">
        <f t="shared" si="170"/>
        <v>5.2620390100394645E-3</v>
      </c>
      <c r="AY1562" s="2">
        <f t="shared" si="171"/>
        <v>5.2620390100394647E-2</v>
      </c>
      <c r="AZ1562" s="2">
        <f t="shared" si="172"/>
        <v>5.2620390100394649E-5</v>
      </c>
      <c r="BA1562" s="2">
        <f t="shared" si="173"/>
        <v>0.1</v>
      </c>
      <c r="BB1562" s="2">
        <f t="shared" ref="BB1562:BB1625" si="174">Z1562/K1562</f>
        <v>0.02</v>
      </c>
      <c r="BC1562" s="2">
        <f>VLOOKUP(Y1562,Spp!B:H,7,FALSE)</f>
        <v>3.6</v>
      </c>
      <c r="BD1562" s="5" t="str">
        <f>VLOOKUP(Y1562,GFQuimbayo!B:C,2,FALSE)</f>
        <v>PS</v>
      </c>
      <c r="BE1562" s="5" t="str">
        <f>VLOOKUP(BD1562,GFQuimbayo!E:F,2,FALSE)</f>
        <v>Piscivores</v>
      </c>
      <c r="BF1562" s="2" t="str">
        <f>VLOOKUP(Y1562,Spp!B:L,11,FALSE)</f>
        <v>LC</v>
      </c>
    </row>
    <row r="1563" spans="1:58" s="1" customFormat="1">
      <c r="A1563" s="1" t="s">
        <v>242</v>
      </c>
      <c r="B1563" s="1" t="s">
        <v>41</v>
      </c>
      <c r="C1563" s="1" t="s">
        <v>135</v>
      </c>
      <c r="D1563" s="1" t="s">
        <v>1446</v>
      </c>
      <c r="E1563" s="1" t="s">
        <v>1485</v>
      </c>
      <c r="F1563" s="1" t="s">
        <v>245</v>
      </c>
      <c r="G1563" s="19" t="s">
        <v>1482</v>
      </c>
      <c r="H1563" s="19">
        <v>2</v>
      </c>
      <c r="I1563" s="1">
        <v>2</v>
      </c>
      <c r="K1563" s="1">
        <v>50</v>
      </c>
      <c r="L1563" s="18">
        <v>42948</v>
      </c>
      <c r="M1563" s="1">
        <v>2017</v>
      </c>
      <c r="N1563" s="1" t="s">
        <v>517</v>
      </c>
      <c r="O1563" s="1" t="s">
        <v>136</v>
      </c>
      <c r="P1563" s="18">
        <v>43161</v>
      </c>
      <c r="Q1563" s="10" t="s">
        <v>1466</v>
      </c>
      <c r="S1563" s="19" t="s">
        <v>516</v>
      </c>
      <c r="T1563" s="8" t="s">
        <v>516</v>
      </c>
      <c r="U1563" s="8" t="s">
        <v>516</v>
      </c>
      <c r="V1563" s="8" t="s">
        <v>516</v>
      </c>
      <c r="W1563" s="1">
        <v>10</v>
      </c>
      <c r="X1563" s="8" t="s">
        <v>115</v>
      </c>
      <c r="Y1563" s="6" t="str">
        <f>VLOOKUP(X1563,Spp!A:B,2,FALSE)</f>
        <v>Pomacanthus zonipectus</v>
      </c>
      <c r="Z1563" s="7">
        <f t="shared" si="168"/>
        <v>1</v>
      </c>
      <c r="AB1563" s="1">
        <v>1</v>
      </c>
      <c r="AU1563" s="2">
        <f>VLOOKUP(Y1563,Spp!B:C,2,FALSE)</f>
        <v>1.9300000000000001E-2</v>
      </c>
      <c r="AV1563" s="2">
        <f>VLOOKUP(Y1563,Spp!B:D,3,FALSE)</f>
        <v>2.9695999999999998</v>
      </c>
      <c r="AW1563" s="2">
        <f t="shared" si="169"/>
        <v>7.6584209999819617</v>
      </c>
      <c r="AX1563" s="2">
        <f t="shared" si="170"/>
        <v>0.15316841999963923</v>
      </c>
      <c r="AY1563" s="2">
        <f t="shared" si="171"/>
        <v>1.5316841999963924</v>
      </c>
      <c r="AZ1563" s="2">
        <f t="shared" si="172"/>
        <v>1.5316841999963924E-3</v>
      </c>
      <c r="BA1563" s="2">
        <f t="shared" si="173"/>
        <v>0.1</v>
      </c>
      <c r="BB1563" s="2">
        <f t="shared" si="174"/>
        <v>0.02</v>
      </c>
      <c r="BC1563" s="2">
        <f>VLOOKUP(Y1563,Spp!B:H,7,FALSE)</f>
        <v>3.1</v>
      </c>
      <c r="BD1563" s="5" t="str">
        <f>VLOOKUP(Y1563,GFQuimbayo!B:C,2,FALSE)</f>
        <v>IN</v>
      </c>
      <c r="BE1563" s="5" t="str">
        <f>VLOOKUP(BD1563,GFQuimbayo!E:F,2,FALSE)</f>
        <v>Invertebrivores</v>
      </c>
      <c r="BF1563" s="2" t="str">
        <f>VLOOKUP(Y1563,Spp!B:L,11,FALSE)</f>
        <v>LC</v>
      </c>
    </row>
    <row r="1564" spans="1:58" s="1" customFormat="1">
      <c r="A1564" s="1" t="s">
        <v>242</v>
      </c>
      <c r="B1564" s="1" t="s">
        <v>41</v>
      </c>
      <c r="C1564" s="1" t="s">
        <v>135</v>
      </c>
      <c r="D1564" s="1" t="s">
        <v>1446</v>
      </c>
      <c r="E1564" s="1" t="s">
        <v>1485</v>
      </c>
      <c r="F1564" s="1" t="s">
        <v>245</v>
      </c>
      <c r="G1564" s="19" t="s">
        <v>1482</v>
      </c>
      <c r="H1564" s="19">
        <v>2</v>
      </c>
      <c r="I1564" s="1">
        <v>2</v>
      </c>
      <c r="K1564" s="1">
        <v>50</v>
      </c>
      <c r="L1564" s="18">
        <v>42948</v>
      </c>
      <c r="M1564" s="1">
        <v>2017</v>
      </c>
      <c r="N1564" s="1" t="s">
        <v>517</v>
      </c>
      <c r="O1564" s="1" t="s">
        <v>136</v>
      </c>
      <c r="P1564" s="18">
        <v>43161</v>
      </c>
      <c r="Q1564" s="10" t="s">
        <v>1466</v>
      </c>
      <c r="S1564" s="19" t="s">
        <v>516</v>
      </c>
      <c r="T1564" s="8" t="s">
        <v>516</v>
      </c>
      <c r="U1564" s="8" t="s">
        <v>516</v>
      </c>
      <c r="V1564" s="8" t="s">
        <v>516</v>
      </c>
      <c r="W1564" s="1">
        <v>10</v>
      </c>
      <c r="X1564" s="8" t="s">
        <v>57</v>
      </c>
      <c r="Y1564" s="6" t="str">
        <f>VLOOKUP(X1564,Spp!A:B,2,FALSE)</f>
        <v>Serranus psittacinus</v>
      </c>
      <c r="Z1564" s="7">
        <f t="shared" si="168"/>
        <v>3</v>
      </c>
      <c r="AB1564" s="1">
        <v>3</v>
      </c>
      <c r="AU1564" s="2">
        <f>VLOOKUP(Y1564,Spp!B:C,2,FALSE)</f>
        <v>1.9300000000000001E-2</v>
      </c>
      <c r="AV1564" s="2">
        <f>VLOOKUP(Y1564,Spp!B:D,3,FALSE)</f>
        <v>2.8511000000000002</v>
      </c>
      <c r="AW1564" s="2">
        <f t="shared" si="169"/>
        <v>18.095297673325934</v>
      </c>
      <c r="AX1564" s="2">
        <f t="shared" si="170"/>
        <v>0.36190595346651866</v>
      </c>
      <c r="AY1564" s="2">
        <f t="shared" si="171"/>
        <v>3.6190595346651868</v>
      </c>
      <c r="AZ1564" s="2">
        <f t="shared" si="172"/>
        <v>3.6190595346651867E-3</v>
      </c>
      <c r="BA1564" s="2">
        <f t="shared" si="173"/>
        <v>0.3</v>
      </c>
      <c r="BB1564" s="2">
        <f t="shared" si="174"/>
        <v>0.06</v>
      </c>
      <c r="BC1564" s="2">
        <f>VLOOKUP(Y1564,Spp!B:H,7,FALSE)</f>
        <v>3.6</v>
      </c>
      <c r="BD1564" s="5" t="str">
        <f>VLOOKUP(Y1564,GFQuimbayo!B:C,2,FALSE)</f>
        <v>PS</v>
      </c>
      <c r="BE1564" s="5" t="str">
        <f>VLOOKUP(BD1564,GFQuimbayo!E:F,2,FALSE)</f>
        <v>Piscivores</v>
      </c>
      <c r="BF1564" s="2" t="str">
        <f>VLOOKUP(Y1564,Spp!B:L,11,FALSE)</f>
        <v>LC</v>
      </c>
    </row>
    <row r="1565" spans="1:58" s="1" customFormat="1">
      <c r="A1565" s="1" t="s">
        <v>242</v>
      </c>
      <c r="B1565" s="1" t="s">
        <v>41</v>
      </c>
      <c r="C1565" s="1" t="s">
        <v>135</v>
      </c>
      <c r="D1565" s="1" t="s">
        <v>1446</v>
      </c>
      <c r="E1565" s="1" t="s">
        <v>1485</v>
      </c>
      <c r="F1565" s="1" t="s">
        <v>245</v>
      </c>
      <c r="G1565" s="19" t="s">
        <v>1482</v>
      </c>
      <c r="H1565" s="19">
        <v>2</v>
      </c>
      <c r="I1565" s="1">
        <v>2</v>
      </c>
      <c r="K1565" s="1">
        <v>50</v>
      </c>
      <c r="L1565" s="18">
        <v>42948</v>
      </c>
      <c r="M1565" s="1">
        <v>2017</v>
      </c>
      <c r="N1565" s="1" t="s">
        <v>517</v>
      </c>
      <c r="O1565" s="1" t="s">
        <v>136</v>
      </c>
      <c r="P1565" s="18">
        <v>43161</v>
      </c>
      <c r="Q1565" s="10" t="s">
        <v>1466</v>
      </c>
      <c r="S1565" s="19" t="s">
        <v>516</v>
      </c>
      <c r="T1565" s="8" t="s">
        <v>516</v>
      </c>
      <c r="U1565" s="8" t="s">
        <v>516</v>
      </c>
      <c r="V1565" s="8" t="s">
        <v>516</v>
      </c>
      <c r="W1565" s="1">
        <v>10</v>
      </c>
      <c r="X1565" s="8" t="s">
        <v>1470</v>
      </c>
      <c r="Y1565" s="6" t="str">
        <f>VLOOKUP(X1565,Spp!A:B,2,FALSE)</f>
        <v>Sphoeroides annulatus</v>
      </c>
      <c r="Z1565" s="7">
        <f t="shared" si="168"/>
        <v>2</v>
      </c>
      <c r="AC1565" s="1">
        <v>2</v>
      </c>
      <c r="AU1565" s="2">
        <f>VLOOKUP(Y1565,Spp!B:C,2,FALSE)</f>
        <v>2.63E-2</v>
      </c>
      <c r="AV1565" s="2">
        <f>VLOOKUP(Y1565,Spp!B:D,3,FALSE)</f>
        <v>2.86</v>
      </c>
      <c r="AW1565" s="2">
        <f t="shared" si="169"/>
        <v>72.135389536212244</v>
      </c>
      <c r="AX1565" s="2">
        <f t="shared" si="170"/>
        <v>1.4427077907242449</v>
      </c>
      <c r="AY1565" s="2">
        <f t="shared" si="171"/>
        <v>14.427077907242449</v>
      </c>
      <c r="AZ1565" s="2">
        <f t="shared" si="172"/>
        <v>1.442707790724245E-2</v>
      </c>
      <c r="BA1565" s="2">
        <f t="shared" si="173"/>
        <v>0.2</v>
      </c>
      <c r="BB1565" s="2">
        <f t="shared" si="174"/>
        <v>0.04</v>
      </c>
      <c r="BC1565" s="2">
        <f>VLOOKUP(Y1565,Spp!B:H,7,FALSE)</f>
        <v>0</v>
      </c>
      <c r="BD1565" s="5" t="str">
        <f>VLOOKUP(Y1565,GFQuimbayo!B:C,2,FALSE)</f>
        <v>IN</v>
      </c>
      <c r="BE1565" s="5" t="str">
        <f>VLOOKUP(BD1565,GFQuimbayo!E:F,2,FALSE)</f>
        <v>Invertebrivores</v>
      </c>
      <c r="BF1565" s="2">
        <f>VLOOKUP(Y1565,Spp!B:L,11,FALSE)</f>
        <v>0</v>
      </c>
    </row>
    <row r="1566" spans="1:58" s="1" customFormat="1">
      <c r="A1566" s="1" t="s">
        <v>242</v>
      </c>
      <c r="B1566" s="1" t="s">
        <v>41</v>
      </c>
      <c r="C1566" s="1" t="s">
        <v>135</v>
      </c>
      <c r="D1566" s="1" t="s">
        <v>1446</v>
      </c>
      <c r="E1566" s="1" t="s">
        <v>1485</v>
      </c>
      <c r="F1566" s="1" t="s">
        <v>245</v>
      </c>
      <c r="G1566" s="19" t="s">
        <v>1482</v>
      </c>
      <c r="H1566" s="19">
        <v>3</v>
      </c>
      <c r="I1566" s="1">
        <v>3</v>
      </c>
      <c r="K1566" s="1">
        <v>50</v>
      </c>
      <c r="L1566" s="18">
        <v>42948</v>
      </c>
      <c r="M1566" s="1">
        <v>2017</v>
      </c>
      <c r="N1566" s="1" t="s">
        <v>517</v>
      </c>
      <c r="O1566" s="1" t="s">
        <v>136</v>
      </c>
      <c r="P1566" s="18">
        <v>43161</v>
      </c>
      <c r="Q1566" s="10" t="s">
        <v>1466</v>
      </c>
      <c r="S1566" s="19" t="s">
        <v>516</v>
      </c>
      <c r="T1566" s="8" t="s">
        <v>516</v>
      </c>
      <c r="U1566" s="8" t="s">
        <v>516</v>
      </c>
      <c r="V1566" s="8" t="s">
        <v>516</v>
      </c>
      <c r="W1566" s="1">
        <v>10</v>
      </c>
      <c r="X1566" s="8" t="s">
        <v>115</v>
      </c>
      <c r="Y1566" s="6" t="str">
        <f>VLOOKUP(X1566,Spp!A:B,2,FALSE)</f>
        <v>Pomacanthus zonipectus</v>
      </c>
      <c r="Z1566" s="7">
        <f t="shared" si="168"/>
        <v>1</v>
      </c>
      <c r="AB1566" s="1">
        <v>1</v>
      </c>
      <c r="AU1566" s="2">
        <f>VLOOKUP(Y1566,Spp!B:C,2,FALSE)</f>
        <v>1.9300000000000001E-2</v>
      </c>
      <c r="AV1566" s="2">
        <f>VLOOKUP(Y1566,Spp!B:D,3,FALSE)</f>
        <v>2.9695999999999998</v>
      </c>
      <c r="AW1566" s="2">
        <f t="shared" si="169"/>
        <v>7.6584209999819617</v>
      </c>
      <c r="AX1566" s="2">
        <f t="shared" si="170"/>
        <v>0.15316841999963923</v>
      </c>
      <c r="AY1566" s="2">
        <f t="shared" si="171"/>
        <v>1.5316841999963924</v>
      </c>
      <c r="AZ1566" s="2">
        <f t="shared" si="172"/>
        <v>1.5316841999963924E-3</v>
      </c>
      <c r="BA1566" s="2">
        <f t="shared" si="173"/>
        <v>0.1</v>
      </c>
      <c r="BB1566" s="2">
        <f t="shared" si="174"/>
        <v>0.02</v>
      </c>
      <c r="BC1566" s="2">
        <f>VLOOKUP(Y1566,Spp!B:H,7,FALSE)</f>
        <v>3.1</v>
      </c>
      <c r="BD1566" s="5" t="str">
        <f>VLOOKUP(Y1566,GFQuimbayo!B:C,2,FALSE)</f>
        <v>IN</v>
      </c>
      <c r="BE1566" s="5" t="str">
        <f>VLOOKUP(BD1566,GFQuimbayo!E:F,2,FALSE)</f>
        <v>Invertebrivores</v>
      </c>
      <c r="BF1566" s="2" t="str">
        <f>VLOOKUP(Y1566,Spp!B:L,11,FALSE)</f>
        <v>LC</v>
      </c>
    </row>
    <row r="1567" spans="1:58" s="1" customFormat="1">
      <c r="A1567" s="1" t="s">
        <v>242</v>
      </c>
      <c r="B1567" s="1" t="s">
        <v>41</v>
      </c>
      <c r="C1567" s="1" t="s">
        <v>135</v>
      </c>
      <c r="D1567" s="1" t="s">
        <v>1446</v>
      </c>
      <c r="E1567" s="1" t="s">
        <v>1485</v>
      </c>
      <c r="F1567" s="1" t="s">
        <v>245</v>
      </c>
      <c r="G1567" s="19" t="s">
        <v>1482</v>
      </c>
      <c r="H1567" s="19">
        <v>3</v>
      </c>
      <c r="I1567" s="1">
        <v>3</v>
      </c>
      <c r="K1567" s="1">
        <v>50</v>
      </c>
      <c r="L1567" s="18">
        <v>42948</v>
      </c>
      <c r="M1567" s="1">
        <v>2017</v>
      </c>
      <c r="N1567" s="1" t="s">
        <v>517</v>
      </c>
      <c r="O1567" s="1" t="s">
        <v>136</v>
      </c>
      <c r="P1567" s="18">
        <v>43161</v>
      </c>
      <c r="Q1567" s="10" t="s">
        <v>1466</v>
      </c>
      <c r="S1567" s="19" t="s">
        <v>516</v>
      </c>
      <c r="T1567" s="8" t="s">
        <v>516</v>
      </c>
      <c r="U1567" s="8" t="s">
        <v>516</v>
      </c>
      <c r="V1567" s="8" t="s">
        <v>516</v>
      </c>
      <c r="W1567" s="1">
        <v>10</v>
      </c>
      <c r="X1567" s="8" t="s">
        <v>55</v>
      </c>
      <c r="Y1567" s="6" t="str">
        <f>VLOOKUP(X1567,Spp!A:B,2,FALSE)</f>
        <v>Rypticus bicolor</v>
      </c>
      <c r="Z1567" s="7">
        <f t="shared" si="168"/>
        <v>1</v>
      </c>
      <c r="AC1567" s="1">
        <v>1</v>
      </c>
      <c r="AU1567" s="2">
        <f>VLOOKUP(Y1567,Spp!B:C,2,FALSE)</f>
        <v>1.52E-2</v>
      </c>
      <c r="AV1567" s="2">
        <f>VLOOKUP(Y1567,Spp!B:D,3,FALSE)</f>
        <v>3.0063</v>
      </c>
      <c r="AW1567" s="2">
        <f t="shared" si="169"/>
        <v>30.163668557182842</v>
      </c>
      <c r="AX1567" s="2">
        <f t="shared" si="170"/>
        <v>0.60327337114365687</v>
      </c>
      <c r="AY1567" s="2">
        <f t="shared" si="171"/>
        <v>6.0327337114365687</v>
      </c>
      <c r="AZ1567" s="2">
        <f t="shared" si="172"/>
        <v>6.0327337114365687E-3</v>
      </c>
      <c r="BA1567" s="2">
        <f t="shared" si="173"/>
        <v>0.1</v>
      </c>
      <c r="BB1567" s="2">
        <f t="shared" si="174"/>
        <v>0.02</v>
      </c>
      <c r="BC1567" s="2">
        <f>VLOOKUP(Y1567,Spp!B:H,7,FALSE)</f>
        <v>4</v>
      </c>
      <c r="BD1567" s="5" t="str">
        <f>VLOOKUP(Y1567,GFQuimbayo!B:C,2,FALSE)</f>
        <v>PS</v>
      </c>
      <c r="BE1567" s="5" t="str">
        <f>VLOOKUP(BD1567,GFQuimbayo!E:F,2,FALSE)</f>
        <v>Piscivores</v>
      </c>
      <c r="BF1567" s="2" t="str">
        <f>VLOOKUP(Y1567,Spp!B:L,11,FALSE)</f>
        <v>LC</v>
      </c>
    </row>
    <row r="1568" spans="1:58" s="1" customFormat="1">
      <c r="A1568" s="1" t="s">
        <v>242</v>
      </c>
      <c r="B1568" s="1" t="s">
        <v>41</v>
      </c>
      <c r="C1568" s="1" t="s">
        <v>135</v>
      </c>
      <c r="D1568" s="1" t="s">
        <v>1446</v>
      </c>
      <c r="E1568" s="1" t="s">
        <v>1485</v>
      </c>
      <c r="F1568" s="1" t="s">
        <v>245</v>
      </c>
      <c r="G1568" s="19" t="s">
        <v>1482</v>
      </c>
      <c r="H1568" s="19">
        <v>3</v>
      </c>
      <c r="I1568" s="1">
        <v>3</v>
      </c>
      <c r="K1568" s="1">
        <v>50</v>
      </c>
      <c r="L1568" s="18">
        <v>42948</v>
      </c>
      <c r="M1568" s="1">
        <v>2017</v>
      </c>
      <c r="N1568" s="1" t="s">
        <v>517</v>
      </c>
      <c r="O1568" s="1" t="s">
        <v>136</v>
      </c>
      <c r="P1568" s="18">
        <v>43161</v>
      </c>
      <c r="Q1568" s="10" t="s">
        <v>1466</v>
      </c>
      <c r="S1568" s="19" t="s">
        <v>516</v>
      </c>
      <c r="T1568" s="8" t="s">
        <v>516</v>
      </c>
      <c r="U1568" s="8" t="s">
        <v>516</v>
      </c>
      <c r="V1568" s="8" t="s">
        <v>516</v>
      </c>
      <c r="W1568" s="1">
        <v>10</v>
      </c>
      <c r="X1568" s="8" t="s">
        <v>57</v>
      </c>
      <c r="Y1568" s="6" t="str">
        <f>VLOOKUP(X1568,Spp!A:B,2,FALSE)</f>
        <v>Serranus psittacinus</v>
      </c>
      <c r="Z1568" s="7">
        <f t="shared" si="168"/>
        <v>9</v>
      </c>
      <c r="AA1568" s="1">
        <v>2</v>
      </c>
      <c r="AB1568" s="1">
        <v>4</v>
      </c>
      <c r="AC1568" s="1">
        <v>3</v>
      </c>
      <c r="AU1568" s="2">
        <f>VLOOKUP(Y1568,Spp!B:C,2,FALSE)</f>
        <v>1.9300000000000001E-2</v>
      </c>
      <c r="AV1568" s="2">
        <f>VLOOKUP(Y1568,Spp!B:D,3,FALSE)</f>
        <v>2.8511000000000002</v>
      </c>
      <c r="AW1568" s="2">
        <f t="shared" si="169"/>
        <v>102.29204736889059</v>
      </c>
      <c r="AX1568" s="2">
        <f t="shared" si="170"/>
        <v>2.0458409473778119</v>
      </c>
      <c r="AY1568" s="2">
        <f t="shared" si="171"/>
        <v>20.458409473778119</v>
      </c>
      <c r="AZ1568" s="2">
        <f t="shared" si="172"/>
        <v>2.0458409473778118E-2</v>
      </c>
      <c r="BA1568" s="2">
        <f t="shared" si="173"/>
        <v>0.9</v>
      </c>
      <c r="BB1568" s="2">
        <f t="shared" si="174"/>
        <v>0.18</v>
      </c>
      <c r="BC1568" s="2">
        <f>VLOOKUP(Y1568,Spp!B:H,7,FALSE)</f>
        <v>3.6</v>
      </c>
      <c r="BD1568" s="5" t="str">
        <f>VLOOKUP(Y1568,GFQuimbayo!B:C,2,FALSE)</f>
        <v>PS</v>
      </c>
      <c r="BE1568" s="5" t="str">
        <f>VLOOKUP(BD1568,GFQuimbayo!E:F,2,FALSE)</f>
        <v>Piscivores</v>
      </c>
      <c r="BF1568" s="2" t="str">
        <f>VLOOKUP(Y1568,Spp!B:L,11,FALSE)</f>
        <v>LC</v>
      </c>
    </row>
    <row r="1569" spans="1:58" s="1" customFormat="1">
      <c r="A1569" s="1" t="s">
        <v>242</v>
      </c>
      <c r="B1569" s="1" t="s">
        <v>41</v>
      </c>
      <c r="C1569" s="1" t="s">
        <v>135</v>
      </c>
      <c r="D1569" s="1" t="s">
        <v>1446</v>
      </c>
      <c r="E1569" s="1" t="s">
        <v>1485</v>
      </c>
      <c r="F1569" s="1" t="s">
        <v>245</v>
      </c>
      <c r="G1569" s="19" t="s">
        <v>1482</v>
      </c>
      <c r="H1569" s="19">
        <v>3</v>
      </c>
      <c r="I1569" s="1">
        <v>3</v>
      </c>
      <c r="K1569" s="1">
        <v>50</v>
      </c>
      <c r="L1569" s="18">
        <v>42948</v>
      </c>
      <c r="M1569" s="1">
        <v>2017</v>
      </c>
      <c r="N1569" s="1" t="s">
        <v>517</v>
      </c>
      <c r="O1569" s="1" t="s">
        <v>136</v>
      </c>
      <c r="P1569" s="18">
        <v>43161</v>
      </c>
      <c r="Q1569" s="10" t="s">
        <v>1466</v>
      </c>
      <c r="S1569" s="19" t="s">
        <v>516</v>
      </c>
      <c r="T1569" s="8" t="s">
        <v>516</v>
      </c>
      <c r="U1569" s="8" t="s">
        <v>516</v>
      </c>
      <c r="V1569" s="8" t="s">
        <v>516</v>
      </c>
      <c r="W1569" s="1">
        <v>10</v>
      </c>
      <c r="X1569" s="8" t="s">
        <v>80</v>
      </c>
      <c r="Y1569" s="6" t="str">
        <f>VLOOKUP(X1569,Spp!A:B,2,FALSE)</f>
        <v>Sufflamen verres</v>
      </c>
      <c r="Z1569" s="7">
        <f t="shared" si="168"/>
        <v>1</v>
      </c>
      <c r="AC1569" s="1">
        <v>1</v>
      </c>
      <c r="AU1569" s="2">
        <f>VLOOKUP(Y1569,Spp!B:C,2,FALSE)</f>
        <v>2.4899999999999999E-2</v>
      </c>
      <c r="AV1569" s="2">
        <f>VLOOKUP(Y1569,Spp!B:D,3,FALSE)</f>
        <v>3.0129999999999999</v>
      </c>
      <c r="AW1569" s="2">
        <f t="shared" si="169"/>
        <v>50.256150114544802</v>
      </c>
      <c r="AX1569" s="2">
        <f t="shared" si="170"/>
        <v>1.0051230022908961</v>
      </c>
      <c r="AY1569" s="2">
        <f t="shared" si="171"/>
        <v>10.05123002290896</v>
      </c>
      <c r="AZ1569" s="2">
        <f t="shared" si="172"/>
        <v>1.0051230022908961E-2</v>
      </c>
      <c r="BA1569" s="2">
        <f t="shared" si="173"/>
        <v>0.1</v>
      </c>
      <c r="BB1569" s="2">
        <f t="shared" si="174"/>
        <v>0.02</v>
      </c>
      <c r="BC1569" s="2">
        <f>VLOOKUP(Y1569,Spp!B:H,7,FALSE)</f>
        <v>3.3</v>
      </c>
      <c r="BD1569" s="5" t="str">
        <f>VLOOKUP(Y1569,GFQuimbayo!B:C,2,FALSE)</f>
        <v>IN</v>
      </c>
      <c r="BE1569" s="5" t="str">
        <f>VLOOKUP(BD1569,GFQuimbayo!E:F,2,FALSE)</f>
        <v>Invertebrivores</v>
      </c>
      <c r="BF1569" s="2" t="str">
        <f>VLOOKUP(Y1569,Spp!B:L,11,FALSE)</f>
        <v>LC</v>
      </c>
    </row>
    <row r="1570" spans="1:58" s="1" customFormat="1">
      <c r="A1570" s="1" t="s">
        <v>242</v>
      </c>
      <c r="B1570" s="1" t="s">
        <v>41</v>
      </c>
      <c r="C1570" s="1" t="s">
        <v>135</v>
      </c>
      <c r="D1570" s="1" t="s">
        <v>1446</v>
      </c>
      <c r="E1570" s="1" t="s">
        <v>1485</v>
      </c>
      <c r="F1570" s="1" t="s">
        <v>245</v>
      </c>
      <c r="G1570" s="19" t="s">
        <v>1482</v>
      </c>
      <c r="H1570" s="19">
        <v>3</v>
      </c>
      <c r="I1570" s="1">
        <v>3</v>
      </c>
      <c r="K1570" s="1">
        <v>50</v>
      </c>
      <c r="L1570" s="18">
        <v>42948</v>
      </c>
      <c r="M1570" s="1">
        <v>2017</v>
      </c>
      <c r="N1570" s="1" t="s">
        <v>517</v>
      </c>
      <c r="O1570" s="1" t="s">
        <v>136</v>
      </c>
      <c r="P1570" s="18">
        <v>43161</v>
      </c>
      <c r="Q1570" s="10" t="s">
        <v>1466</v>
      </c>
      <c r="S1570" s="19" t="s">
        <v>516</v>
      </c>
      <c r="T1570" s="8" t="s">
        <v>516</v>
      </c>
      <c r="U1570" s="8" t="s">
        <v>516</v>
      </c>
      <c r="V1570" s="8" t="s">
        <v>516</v>
      </c>
      <c r="W1570" s="1">
        <v>10</v>
      </c>
      <c r="X1570" s="8" t="s">
        <v>45</v>
      </c>
      <c r="Y1570" s="6" t="str">
        <f>VLOOKUP(X1570,Spp!A:B,2,FALSE)</f>
        <v>Canthigaster punctatissima</v>
      </c>
      <c r="Z1570" s="7">
        <f t="shared" si="168"/>
        <v>1</v>
      </c>
      <c r="AA1570" s="1">
        <v>1</v>
      </c>
      <c r="AU1570" s="2">
        <f>VLOOKUP(Y1570,Spp!B:C,2,FALSE)</f>
        <v>1.9699999999999999E-2</v>
      </c>
      <c r="AV1570" s="2">
        <f>VLOOKUP(Y1570,Spp!B:D,3,FALSE)</f>
        <v>2.9174000000000002</v>
      </c>
      <c r="AW1570" s="2">
        <f t="shared" si="169"/>
        <v>0.28537531735533872</v>
      </c>
      <c r="AX1570" s="2">
        <f t="shared" si="170"/>
        <v>5.7075063471067741E-3</v>
      </c>
      <c r="AY1570" s="2">
        <f t="shared" si="171"/>
        <v>5.7075063471067743E-2</v>
      </c>
      <c r="AZ1570" s="2">
        <f t="shared" si="172"/>
        <v>5.7075063471067742E-5</v>
      </c>
      <c r="BA1570" s="2">
        <f t="shared" si="173"/>
        <v>0.1</v>
      </c>
      <c r="BB1570" s="2">
        <f t="shared" si="174"/>
        <v>0.02</v>
      </c>
      <c r="BC1570" s="2">
        <f>VLOOKUP(Y1570,Spp!B:H,7,FALSE)</f>
        <v>3</v>
      </c>
      <c r="BD1570" s="5" t="str">
        <f>VLOOKUP(Y1570,GFQuimbayo!B:C,2,FALSE)</f>
        <v>IN</v>
      </c>
      <c r="BE1570" s="5" t="str">
        <f>VLOOKUP(BD1570,GFQuimbayo!E:F,2,FALSE)</f>
        <v>Invertebrivores</v>
      </c>
      <c r="BF1570" s="2" t="str">
        <f>VLOOKUP(Y1570,Spp!B:L,11,FALSE)</f>
        <v>LC</v>
      </c>
    </row>
    <row r="1571" spans="1:58" s="1" customFormat="1">
      <c r="A1571" s="1" t="s">
        <v>242</v>
      </c>
      <c r="B1571" s="1" t="s">
        <v>41</v>
      </c>
      <c r="C1571" s="1" t="s">
        <v>135</v>
      </c>
      <c r="D1571" s="1" t="s">
        <v>1446</v>
      </c>
      <c r="E1571" s="1" t="s">
        <v>1485</v>
      </c>
      <c r="F1571" s="1" t="s">
        <v>245</v>
      </c>
      <c r="G1571" s="19" t="s">
        <v>1482</v>
      </c>
      <c r="H1571" s="19">
        <v>3</v>
      </c>
      <c r="I1571" s="1">
        <v>3</v>
      </c>
      <c r="K1571" s="1">
        <v>50</v>
      </c>
      <c r="L1571" s="18">
        <v>42948</v>
      </c>
      <c r="M1571" s="1">
        <v>2017</v>
      </c>
      <c r="N1571" s="1" t="s">
        <v>517</v>
      </c>
      <c r="O1571" s="1" t="s">
        <v>136</v>
      </c>
      <c r="P1571" s="18">
        <v>43161</v>
      </c>
      <c r="Q1571" s="10" t="s">
        <v>1466</v>
      </c>
      <c r="S1571" s="19" t="s">
        <v>516</v>
      </c>
      <c r="T1571" s="8" t="s">
        <v>516</v>
      </c>
      <c r="U1571" s="8" t="s">
        <v>516</v>
      </c>
      <c r="V1571" s="8" t="s">
        <v>516</v>
      </c>
      <c r="W1571" s="1">
        <v>10</v>
      </c>
      <c r="X1571" s="8" t="s">
        <v>253</v>
      </c>
      <c r="Y1571" s="6" t="str">
        <f>VLOOKUP(X1571,Spp!A:B,2,FALSE)</f>
        <v>Sphoeroides lobatus</v>
      </c>
      <c r="Z1571" s="7">
        <f t="shared" si="168"/>
        <v>1</v>
      </c>
      <c r="AB1571" s="1">
        <v>1</v>
      </c>
      <c r="AU1571" s="2">
        <f>VLOOKUP(Y1571,Spp!B:C,2,FALSE)</f>
        <v>3.7199999999999997E-2</v>
      </c>
      <c r="AV1571" s="2">
        <f>VLOOKUP(Y1571,Spp!B:D,3,FALSE)</f>
        <v>2.77</v>
      </c>
      <c r="AW1571" s="2">
        <f t="shared" si="169"/>
        <v>9.8733069619666711</v>
      </c>
      <c r="AX1571" s="2">
        <f t="shared" si="170"/>
        <v>0.19746613923933343</v>
      </c>
      <c r="AY1571" s="2">
        <f t="shared" si="171"/>
        <v>1.9746613923933343</v>
      </c>
      <c r="AZ1571" s="2">
        <f t="shared" si="172"/>
        <v>1.9746613923933344E-3</v>
      </c>
      <c r="BA1571" s="2">
        <f t="shared" si="173"/>
        <v>0.1</v>
      </c>
      <c r="BB1571" s="2">
        <f t="shared" si="174"/>
        <v>0.02</v>
      </c>
      <c r="BC1571" s="2">
        <f>VLOOKUP(Y1571,Spp!B:H,7,FALSE)</f>
        <v>3.1</v>
      </c>
      <c r="BD1571" s="5" t="str">
        <f>VLOOKUP(Y1571,GFQuimbayo!B:C,2,FALSE)</f>
        <v>IN</v>
      </c>
      <c r="BE1571" s="5" t="str">
        <f>VLOOKUP(BD1571,GFQuimbayo!E:F,2,FALSE)</f>
        <v>Invertebrivores</v>
      </c>
      <c r="BF1571" s="2" t="str">
        <f>VLOOKUP(Y1571,Spp!B:L,11,FALSE)</f>
        <v>LC</v>
      </c>
    </row>
    <row r="1572" spans="1:58" s="1" customFormat="1">
      <c r="A1572" s="1" t="s">
        <v>242</v>
      </c>
      <c r="B1572" s="1" t="s">
        <v>41</v>
      </c>
      <c r="C1572" s="1" t="s">
        <v>135</v>
      </c>
      <c r="D1572" s="1" t="s">
        <v>1446</v>
      </c>
      <c r="E1572" s="1" t="s">
        <v>1485</v>
      </c>
      <c r="F1572" s="1" t="s">
        <v>245</v>
      </c>
      <c r="G1572" s="19" t="s">
        <v>1482</v>
      </c>
      <c r="H1572" s="19">
        <v>3</v>
      </c>
      <c r="I1572" s="1">
        <v>3</v>
      </c>
      <c r="K1572" s="1">
        <v>50</v>
      </c>
      <c r="L1572" s="18">
        <v>42948</v>
      </c>
      <c r="M1572" s="1">
        <v>2017</v>
      </c>
      <c r="N1572" s="1" t="s">
        <v>517</v>
      </c>
      <c r="O1572" s="1" t="s">
        <v>136</v>
      </c>
      <c r="P1572" s="18">
        <v>43161</v>
      </c>
      <c r="Q1572" s="10" t="s">
        <v>1467</v>
      </c>
      <c r="S1572" s="19" t="s">
        <v>516</v>
      </c>
      <c r="T1572" s="8" t="s">
        <v>516</v>
      </c>
      <c r="U1572" s="8" t="s">
        <v>516</v>
      </c>
      <c r="V1572" s="8" t="s">
        <v>516</v>
      </c>
      <c r="W1572" s="1">
        <v>10</v>
      </c>
      <c r="X1572" s="8" t="s">
        <v>288</v>
      </c>
      <c r="Y1572" s="6" t="str">
        <f>VLOOKUP(X1572,Spp!A:B,2,FALSE)</f>
        <v>Arothron hispidus</v>
      </c>
      <c r="Z1572" s="7">
        <f t="shared" si="168"/>
        <v>1</v>
      </c>
      <c r="AC1572" s="1">
        <v>1</v>
      </c>
      <c r="AU1572" s="2">
        <f>VLOOKUP(Y1572,Spp!B:C,2,FALSE)</f>
        <v>5.7000000000000002E-2</v>
      </c>
      <c r="AV1572" s="2">
        <f>VLOOKUP(Y1572,Spp!B:D,3,FALSE)</f>
        <v>2.8010000000000002</v>
      </c>
      <c r="AW1572" s="2">
        <f t="shared" si="169"/>
        <v>67.347239966233573</v>
      </c>
      <c r="AX1572" s="2">
        <f t="shared" si="170"/>
        <v>1.3469447993246715</v>
      </c>
      <c r="AY1572" s="2">
        <f t="shared" si="171"/>
        <v>13.469447993246714</v>
      </c>
      <c r="AZ1572" s="2">
        <f t="shared" si="172"/>
        <v>1.3469447993246715E-2</v>
      </c>
      <c r="BA1572" s="2">
        <f t="shared" si="173"/>
        <v>0.1</v>
      </c>
      <c r="BB1572" s="2">
        <f t="shared" si="174"/>
        <v>0.02</v>
      </c>
      <c r="BC1572" s="2">
        <f>VLOOKUP(Y1572,Spp!B:H,7,FALSE)</f>
        <v>3.1</v>
      </c>
      <c r="BD1572" s="5" t="str">
        <f>VLOOKUP(Y1572,GFQuimbayo!B:C,2,FALSE)</f>
        <v>IN</v>
      </c>
      <c r="BE1572" s="5" t="str">
        <f>VLOOKUP(BD1572,GFQuimbayo!E:F,2,FALSE)</f>
        <v>Invertebrivores</v>
      </c>
      <c r="BF1572" s="2" t="str">
        <f>VLOOKUP(Y1572,Spp!B:L,11,FALSE)</f>
        <v>NE</v>
      </c>
    </row>
    <row r="1573" spans="1:58" s="1" customFormat="1">
      <c r="A1573" s="1" t="s">
        <v>242</v>
      </c>
      <c r="B1573" s="1" t="s">
        <v>41</v>
      </c>
      <c r="C1573" s="1" t="s">
        <v>507</v>
      </c>
      <c r="D1573" s="1" t="s">
        <v>507</v>
      </c>
      <c r="E1573" s="1" t="s">
        <v>1500</v>
      </c>
      <c r="F1573" s="1" t="s">
        <v>245</v>
      </c>
      <c r="G1573" s="19" t="s">
        <v>1480</v>
      </c>
      <c r="H1573" s="19">
        <v>1</v>
      </c>
      <c r="I1573" s="10">
        <v>1</v>
      </c>
      <c r="K1573" s="1">
        <v>10</v>
      </c>
      <c r="L1573" s="18">
        <v>42948</v>
      </c>
      <c r="M1573" s="1">
        <v>2017</v>
      </c>
      <c r="N1573" s="1" t="s">
        <v>517</v>
      </c>
      <c r="O1573" s="1" t="s">
        <v>136</v>
      </c>
      <c r="P1573" s="18">
        <v>43161</v>
      </c>
      <c r="Q1573" s="10">
        <v>10</v>
      </c>
      <c r="S1573" s="19" t="s">
        <v>516</v>
      </c>
      <c r="T1573" s="8" t="s">
        <v>516</v>
      </c>
      <c r="U1573" s="8" t="s">
        <v>516</v>
      </c>
      <c r="V1573" s="8" t="s">
        <v>516</v>
      </c>
      <c r="W1573" s="1">
        <v>10</v>
      </c>
      <c r="X1573" s="8" t="s">
        <v>265</v>
      </c>
      <c r="Y1573" s="6" t="str">
        <f>VLOOKUP(X1573,Spp!A:B,2,FALSE)</f>
        <v>Bodianus diplotaenia</v>
      </c>
      <c r="Z1573" s="7">
        <f t="shared" si="168"/>
        <v>5</v>
      </c>
      <c r="AC1573" s="1">
        <v>5</v>
      </c>
      <c r="AU1573" s="2">
        <f>VLOOKUP(Y1573,Spp!B:C,2,FALSE)</f>
        <v>2.01E-2</v>
      </c>
      <c r="AV1573" s="2">
        <f>VLOOKUP(Y1573,Spp!B:D,3,FALSE)</f>
        <v>2.9992000000000001</v>
      </c>
      <c r="AW1573" s="2">
        <f t="shared" si="169"/>
        <v>195.89284460418418</v>
      </c>
      <c r="AX1573" s="2">
        <f t="shared" si="170"/>
        <v>19.589284460418419</v>
      </c>
      <c r="AY1573" s="2">
        <f t="shared" si="171"/>
        <v>195.89284460418418</v>
      </c>
      <c r="AZ1573" s="2">
        <f t="shared" si="172"/>
        <v>0.19589284460418419</v>
      </c>
      <c r="BA1573" s="2">
        <f t="shared" si="173"/>
        <v>0.5</v>
      </c>
      <c r="BB1573" s="2">
        <f t="shared" si="174"/>
        <v>0.5</v>
      </c>
      <c r="BC1573" s="2">
        <f>VLOOKUP(Y1573,Spp!B:H,7,FALSE)</f>
        <v>3.4</v>
      </c>
      <c r="BD1573" s="5" t="str">
        <f>VLOOKUP(Y1573,GFQuimbayo!B:C,2,FALSE)</f>
        <v>IN</v>
      </c>
      <c r="BE1573" s="5" t="str">
        <f>VLOOKUP(BD1573,GFQuimbayo!E:F,2,FALSE)</f>
        <v>Invertebrivores</v>
      </c>
      <c r="BF1573" s="2" t="str">
        <f>VLOOKUP(Y1573,Spp!B:L,11,FALSE)</f>
        <v>LC</v>
      </c>
    </row>
    <row r="1574" spans="1:58" s="1" customFormat="1">
      <c r="A1574" s="1" t="s">
        <v>242</v>
      </c>
      <c r="B1574" s="1" t="s">
        <v>41</v>
      </c>
      <c r="C1574" s="1" t="s">
        <v>507</v>
      </c>
      <c r="D1574" s="1" t="s">
        <v>507</v>
      </c>
      <c r="E1574" s="1" t="s">
        <v>1500</v>
      </c>
      <c r="F1574" s="1" t="s">
        <v>245</v>
      </c>
      <c r="G1574" s="19" t="s">
        <v>1480</v>
      </c>
      <c r="H1574" s="19">
        <v>1</v>
      </c>
      <c r="I1574" s="10">
        <v>1</v>
      </c>
      <c r="K1574" s="1">
        <v>10</v>
      </c>
      <c r="L1574" s="18">
        <v>42948</v>
      </c>
      <c r="M1574" s="1">
        <v>2017</v>
      </c>
      <c r="N1574" s="1" t="s">
        <v>517</v>
      </c>
      <c r="O1574" s="1" t="s">
        <v>136</v>
      </c>
      <c r="P1574" s="18">
        <v>43161</v>
      </c>
      <c r="Q1574" s="10">
        <v>10</v>
      </c>
      <c r="S1574" s="19" t="s">
        <v>516</v>
      </c>
      <c r="T1574" s="8" t="s">
        <v>516</v>
      </c>
      <c r="U1574" s="8" t="s">
        <v>516</v>
      </c>
      <c r="V1574" s="8" t="s">
        <v>516</v>
      </c>
      <c r="W1574" s="1">
        <v>10</v>
      </c>
      <c r="X1574" s="8" t="s">
        <v>64</v>
      </c>
      <c r="Y1574" s="6" t="str">
        <f>VLOOKUP(X1574,Spp!A:B,2,FALSE)</f>
        <v>Johnrandallia nigrirostris</v>
      </c>
      <c r="Z1574" s="7">
        <f t="shared" si="168"/>
        <v>17</v>
      </c>
      <c r="AB1574" s="1">
        <v>17</v>
      </c>
      <c r="AU1574" s="2">
        <f>VLOOKUP(Y1574,Spp!B:C,2,FALSE)</f>
        <v>2.5600000000000001E-2</v>
      </c>
      <c r="AV1574" s="2">
        <f>VLOOKUP(Y1574,Spp!B:D,3,FALSE)</f>
        <v>3.0005999999999999</v>
      </c>
      <c r="AW1574" s="2">
        <f t="shared" si="169"/>
        <v>183.82209594022697</v>
      </c>
      <c r="AX1574" s="2">
        <f t="shared" si="170"/>
        <v>18.382209594022697</v>
      </c>
      <c r="AY1574" s="2">
        <f t="shared" si="171"/>
        <v>183.82209594022697</v>
      </c>
      <c r="AZ1574" s="2">
        <f t="shared" si="172"/>
        <v>0.18382209594022697</v>
      </c>
      <c r="BA1574" s="2">
        <f t="shared" si="173"/>
        <v>1.7</v>
      </c>
      <c r="BB1574" s="2">
        <f t="shared" si="174"/>
        <v>1.7</v>
      </c>
      <c r="BC1574" s="2">
        <f>VLOOKUP(Y1574,Spp!B:H,7,FALSE)</f>
        <v>3</v>
      </c>
      <c r="BD1574" s="5" t="str">
        <f>VLOOKUP(Y1574,GFQuimbayo!B:C,2,FALSE)</f>
        <v>IN</v>
      </c>
      <c r="BE1574" s="5" t="str">
        <f>VLOOKUP(BD1574,GFQuimbayo!E:F,2,FALSE)</f>
        <v>Invertebrivores</v>
      </c>
      <c r="BF1574" s="2" t="str">
        <f>VLOOKUP(Y1574,Spp!B:L,11,FALSE)</f>
        <v>LC</v>
      </c>
    </row>
    <row r="1575" spans="1:58" s="1" customFormat="1">
      <c r="A1575" s="1" t="s">
        <v>242</v>
      </c>
      <c r="B1575" s="1" t="s">
        <v>41</v>
      </c>
      <c r="C1575" s="1" t="s">
        <v>507</v>
      </c>
      <c r="D1575" s="1" t="s">
        <v>507</v>
      </c>
      <c r="E1575" s="1" t="s">
        <v>1500</v>
      </c>
      <c r="F1575" s="1" t="s">
        <v>245</v>
      </c>
      <c r="G1575" s="19" t="s">
        <v>1480</v>
      </c>
      <c r="H1575" s="19">
        <v>1</v>
      </c>
      <c r="I1575" s="10">
        <v>1</v>
      </c>
      <c r="K1575" s="1">
        <v>10</v>
      </c>
      <c r="L1575" s="18">
        <v>42948</v>
      </c>
      <c r="M1575" s="1">
        <v>2017</v>
      </c>
      <c r="N1575" s="1" t="s">
        <v>517</v>
      </c>
      <c r="O1575" s="1" t="s">
        <v>136</v>
      </c>
      <c r="P1575" s="18">
        <v>43161</v>
      </c>
      <c r="Q1575" s="10">
        <v>10</v>
      </c>
      <c r="S1575" s="19" t="s">
        <v>516</v>
      </c>
      <c r="T1575" s="8" t="s">
        <v>516</v>
      </c>
      <c r="U1575" s="8" t="s">
        <v>516</v>
      </c>
      <c r="V1575" s="8" t="s">
        <v>516</v>
      </c>
      <c r="W1575" s="1">
        <v>10</v>
      </c>
      <c r="X1575" s="8" t="s">
        <v>252</v>
      </c>
      <c r="Y1575" s="6" t="str">
        <f>VLOOKUP(X1575,Spp!A:B,2,FALSE)</f>
        <v>Epinephelus labriformis</v>
      </c>
      <c r="Z1575" s="7">
        <f t="shared" si="168"/>
        <v>3</v>
      </c>
      <c r="AC1575" s="1">
        <v>3</v>
      </c>
      <c r="AU1575" s="2">
        <f>VLOOKUP(Y1575,Spp!B:C,2,FALSE)</f>
        <v>3.4299999999999997E-2</v>
      </c>
      <c r="AV1575" s="2">
        <f>VLOOKUP(Y1575,Spp!B:D,3,FALSE)</f>
        <v>2.9</v>
      </c>
      <c r="AW1575" s="2">
        <f t="shared" si="169"/>
        <v>156.11851531200986</v>
      </c>
      <c r="AX1575" s="2">
        <f t="shared" si="170"/>
        <v>15.611851531200987</v>
      </c>
      <c r="AY1575" s="2">
        <f t="shared" si="171"/>
        <v>156.11851531200986</v>
      </c>
      <c r="AZ1575" s="2">
        <f t="shared" si="172"/>
        <v>0.15611851531200988</v>
      </c>
      <c r="BA1575" s="2">
        <f t="shared" si="173"/>
        <v>0.3</v>
      </c>
      <c r="BB1575" s="2">
        <f t="shared" si="174"/>
        <v>0.3</v>
      </c>
      <c r="BC1575" s="2">
        <f>VLOOKUP(Y1575,Spp!B:H,7,FALSE)</f>
        <v>4</v>
      </c>
      <c r="BD1575" s="5" t="str">
        <f>VLOOKUP(Y1575,GFQuimbayo!B:C,2,FALSE)</f>
        <v>PS</v>
      </c>
      <c r="BE1575" s="5" t="str">
        <f>VLOOKUP(BD1575,GFQuimbayo!E:F,2,FALSE)</f>
        <v>Piscivores</v>
      </c>
      <c r="BF1575" s="2" t="str">
        <f>VLOOKUP(Y1575,Spp!B:L,11,FALSE)</f>
        <v>LC</v>
      </c>
    </row>
    <row r="1576" spans="1:58" s="1" customFormat="1">
      <c r="A1576" s="1" t="s">
        <v>242</v>
      </c>
      <c r="B1576" s="1" t="s">
        <v>41</v>
      </c>
      <c r="C1576" s="1" t="s">
        <v>507</v>
      </c>
      <c r="D1576" s="1" t="s">
        <v>507</v>
      </c>
      <c r="E1576" s="1" t="s">
        <v>1500</v>
      </c>
      <c r="F1576" s="1" t="s">
        <v>245</v>
      </c>
      <c r="G1576" s="19" t="s">
        <v>1480</v>
      </c>
      <c r="H1576" s="19">
        <v>1</v>
      </c>
      <c r="I1576" s="10">
        <v>1</v>
      </c>
      <c r="K1576" s="1">
        <v>10</v>
      </c>
      <c r="L1576" s="18">
        <v>42948</v>
      </c>
      <c r="M1576" s="1">
        <v>2017</v>
      </c>
      <c r="N1576" s="1" t="s">
        <v>517</v>
      </c>
      <c r="O1576" s="1" t="s">
        <v>136</v>
      </c>
      <c r="P1576" s="18">
        <v>43161</v>
      </c>
      <c r="Q1576" s="10">
        <v>10</v>
      </c>
      <c r="S1576" s="19" t="s">
        <v>516</v>
      </c>
      <c r="T1576" s="8" t="s">
        <v>516</v>
      </c>
      <c r="U1576" s="8" t="s">
        <v>516</v>
      </c>
      <c r="V1576" s="8" t="s">
        <v>516</v>
      </c>
      <c r="W1576" s="1">
        <v>10</v>
      </c>
      <c r="X1576" s="8" t="s">
        <v>99</v>
      </c>
      <c r="Y1576" s="6" t="str">
        <f>VLOOKUP(X1576,Spp!A:B,2,FALSE)</f>
        <v>Abudefduf troschelii</v>
      </c>
      <c r="Z1576" s="7">
        <f t="shared" si="168"/>
        <v>110</v>
      </c>
      <c r="AC1576" s="1">
        <v>110</v>
      </c>
      <c r="AU1576" s="2">
        <f>VLOOKUP(Y1576,Spp!B:C,2,FALSE)</f>
        <v>1.6E-2</v>
      </c>
      <c r="AV1576" s="2">
        <f>VLOOKUP(Y1576,Spp!B:D,3,FALSE)</f>
        <v>3.0516000000000001</v>
      </c>
      <c r="AW1576" s="2">
        <f t="shared" si="169"/>
        <v>3916.0052332312853</v>
      </c>
      <c r="AX1576" s="2">
        <f t="shared" si="170"/>
        <v>391.60052332312853</v>
      </c>
      <c r="AY1576" s="2">
        <f t="shared" si="171"/>
        <v>3916.0052332312853</v>
      </c>
      <c r="AZ1576" s="2">
        <f t="shared" si="172"/>
        <v>3.9160052332312851</v>
      </c>
      <c r="BA1576" s="2">
        <f t="shared" si="173"/>
        <v>11</v>
      </c>
      <c r="BB1576" s="2">
        <f t="shared" si="174"/>
        <v>11</v>
      </c>
      <c r="BC1576" s="2">
        <f>VLOOKUP(Y1576,Spp!B:H,7,FALSE)</f>
        <v>3</v>
      </c>
      <c r="BD1576" s="5" t="str">
        <f>VLOOKUP(Y1576,GFQuimbayo!B:C,2,FALSE)</f>
        <v>PK</v>
      </c>
      <c r="BE1576" s="5" t="str">
        <f>VLOOKUP(BD1576,GFQuimbayo!E:F,2,FALSE)</f>
        <v>Planktivores</v>
      </c>
      <c r="BF1576" s="2" t="str">
        <f>VLOOKUP(Y1576,Spp!B:L,11,FALSE)</f>
        <v>LC</v>
      </c>
    </row>
    <row r="1577" spans="1:58" s="1" customFormat="1">
      <c r="A1577" s="1" t="s">
        <v>242</v>
      </c>
      <c r="B1577" s="1" t="s">
        <v>41</v>
      </c>
      <c r="C1577" s="1" t="s">
        <v>507</v>
      </c>
      <c r="D1577" s="1" t="s">
        <v>507</v>
      </c>
      <c r="E1577" s="1" t="s">
        <v>1500</v>
      </c>
      <c r="F1577" s="1" t="s">
        <v>245</v>
      </c>
      <c r="G1577" s="19" t="s">
        <v>1480</v>
      </c>
      <c r="H1577" s="19">
        <v>1</v>
      </c>
      <c r="I1577" s="10">
        <v>1</v>
      </c>
      <c r="K1577" s="1">
        <v>10</v>
      </c>
      <c r="L1577" s="18">
        <v>42948</v>
      </c>
      <c r="M1577" s="1">
        <v>2017</v>
      </c>
      <c r="N1577" s="1" t="s">
        <v>517</v>
      </c>
      <c r="O1577" s="1" t="s">
        <v>136</v>
      </c>
      <c r="P1577" s="18">
        <v>43161</v>
      </c>
      <c r="Q1577" s="10">
        <v>10</v>
      </c>
      <c r="S1577" s="19" t="s">
        <v>516</v>
      </c>
      <c r="T1577" s="8" t="s">
        <v>516</v>
      </c>
      <c r="U1577" s="8" t="s">
        <v>516</v>
      </c>
      <c r="V1577" s="8" t="s">
        <v>516</v>
      </c>
      <c r="W1577" s="1">
        <v>10</v>
      </c>
      <c r="X1577" s="8" t="s">
        <v>49</v>
      </c>
      <c r="Y1577" s="6" t="str">
        <f>VLOOKUP(X1577,Spp!A:B,2,FALSE)</f>
        <v>Lutjanus novemfasciatus</v>
      </c>
      <c r="Z1577" s="7">
        <f t="shared" si="168"/>
        <v>1</v>
      </c>
      <c r="AE1577" s="1">
        <v>1</v>
      </c>
      <c r="AU1577" s="2">
        <f>VLOOKUP(Y1577,Spp!B:C,2,FALSE)</f>
        <v>1.4500000000000001E-2</v>
      </c>
      <c r="AV1577" s="2">
        <f>VLOOKUP(Y1577,Spp!B:D,3,FALSE)</f>
        <v>3</v>
      </c>
      <c r="AW1577" s="2">
        <f t="shared" si="169"/>
        <v>226.5625</v>
      </c>
      <c r="AX1577" s="2">
        <f t="shared" si="170"/>
        <v>22.65625</v>
      </c>
      <c r="AY1577" s="2">
        <f t="shared" si="171"/>
        <v>226.5625</v>
      </c>
      <c r="AZ1577" s="2">
        <f t="shared" si="172"/>
        <v>0.2265625</v>
      </c>
      <c r="BA1577" s="2">
        <f t="shared" si="173"/>
        <v>0.1</v>
      </c>
      <c r="BB1577" s="2">
        <f t="shared" si="174"/>
        <v>0.1</v>
      </c>
      <c r="BC1577" s="2">
        <f>VLOOKUP(Y1577,Spp!B:H,7,FALSE)</f>
        <v>4</v>
      </c>
      <c r="BD1577" s="5" t="str">
        <f>VLOOKUP(Y1577,GFQuimbayo!B:C,2,FALSE)</f>
        <v>PS</v>
      </c>
      <c r="BE1577" s="5" t="str">
        <f>VLOOKUP(BD1577,GFQuimbayo!E:F,2,FALSE)</f>
        <v>Piscivores</v>
      </c>
      <c r="BF1577" s="2" t="str">
        <f>VLOOKUP(Y1577,Spp!B:L,11,FALSE)</f>
        <v>LC</v>
      </c>
    </row>
    <row r="1578" spans="1:58" s="1" customFormat="1">
      <c r="A1578" s="1" t="s">
        <v>242</v>
      </c>
      <c r="B1578" s="1" t="s">
        <v>41</v>
      </c>
      <c r="C1578" s="1" t="s">
        <v>507</v>
      </c>
      <c r="D1578" s="1" t="s">
        <v>507</v>
      </c>
      <c r="E1578" s="1" t="s">
        <v>1500</v>
      </c>
      <c r="F1578" s="1" t="s">
        <v>245</v>
      </c>
      <c r="G1578" s="19" t="s">
        <v>1480</v>
      </c>
      <c r="H1578" s="19">
        <v>1</v>
      </c>
      <c r="I1578" s="10">
        <v>1</v>
      </c>
      <c r="K1578" s="1">
        <v>10</v>
      </c>
      <c r="L1578" s="18">
        <v>42948</v>
      </c>
      <c r="M1578" s="1">
        <v>2017</v>
      </c>
      <c r="N1578" s="1" t="s">
        <v>517</v>
      </c>
      <c r="O1578" s="1" t="s">
        <v>136</v>
      </c>
      <c r="P1578" s="18">
        <v>43161</v>
      </c>
      <c r="Q1578" s="10">
        <v>10</v>
      </c>
      <c r="S1578" s="19" t="s">
        <v>516</v>
      </c>
      <c r="T1578" s="8" t="s">
        <v>516</v>
      </c>
      <c r="U1578" s="8" t="s">
        <v>516</v>
      </c>
      <c r="V1578" s="8" t="s">
        <v>516</v>
      </c>
      <c r="W1578" s="1">
        <v>10</v>
      </c>
      <c r="X1578" s="8" t="s">
        <v>308</v>
      </c>
      <c r="Y1578" s="6" t="str">
        <f>VLOOKUP(X1578,Spp!A:B,2,FALSE)</f>
        <v>Paranthias colonus</v>
      </c>
      <c r="Z1578" s="7">
        <f t="shared" si="168"/>
        <v>3</v>
      </c>
      <c r="AD1578" s="1">
        <v>3</v>
      </c>
      <c r="AU1578" s="2">
        <f>VLOOKUP(Y1578,Spp!B:C,2,FALSE)</f>
        <v>1.485E-2</v>
      </c>
      <c r="AV1578" s="2">
        <f>VLOOKUP(Y1578,Spp!B:D,3,FALSE)</f>
        <v>2.8633299999999999</v>
      </c>
      <c r="AW1578" s="2">
        <f t="shared" si="169"/>
        <v>161.4640509788168</v>
      </c>
      <c r="AX1578" s="2">
        <f t="shared" si="170"/>
        <v>16.146405097881679</v>
      </c>
      <c r="AY1578" s="2">
        <f t="shared" si="171"/>
        <v>161.4640509788168</v>
      </c>
      <c r="AZ1578" s="2">
        <f t="shared" si="172"/>
        <v>0.1614640509788168</v>
      </c>
      <c r="BA1578" s="2">
        <f t="shared" si="173"/>
        <v>0.3</v>
      </c>
      <c r="BB1578" s="2">
        <f t="shared" si="174"/>
        <v>0.3</v>
      </c>
      <c r="BC1578" s="2">
        <f>VLOOKUP(Y1578,Spp!B:H,7,FALSE)</f>
        <v>3.8</v>
      </c>
      <c r="BD1578" s="5" t="str">
        <f>VLOOKUP(Y1578,GFQuimbayo!B:C,2,FALSE)</f>
        <v>PK</v>
      </c>
      <c r="BE1578" s="5" t="str">
        <f>VLOOKUP(BD1578,GFQuimbayo!E:F,2,FALSE)</f>
        <v>Planktivores</v>
      </c>
      <c r="BF1578" s="2" t="str">
        <f>VLOOKUP(Y1578,Spp!B:L,11,FALSE)</f>
        <v>LC</v>
      </c>
    </row>
    <row r="1579" spans="1:58" s="1" customFormat="1">
      <c r="A1579" s="1" t="s">
        <v>242</v>
      </c>
      <c r="B1579" s="1" t="s">
        <v>41</v>
      </c>
      <c r="C1579" s="1" t="s">
        <v>507</v>
      </c>
      <c r="D1579" s="1" t="s">
        <v>507</v>
      </c>
      <c r="E1579" s="1" t="s">
        <v>1500</v>
      </c>
      <c r="F1579" s="1" t="s">
        <v>245</v>
      </c>
      <c r="G1579" s="19" t="s">
        <v>1480</v>
      </c>
      <c r="H1579" s="19">
        <v>1</v>
      </c>
      <c r="I1579" s="10">
        <v>1</v>
      </c>
      <c r="K1579" s="1">
        <v>10</v>
      </c>
      <c r="L1579" s="18">
        <v>42948</v>
      </c>
      <c r="M1579" s="1">
        <v>2017</v>
      </c>
      <c r="N1579" s="1" t="s">
        <v>517</v>
      </c>
      <c r="O1579" s="1" t="s">
        <v>136</v>
      </c>
      <c r="P1579" s="18">
        <v>43161</v>
      </c>
      <c r="Q1579" s="10">
        <v>10</v>
      </c>
      <c r="S1579" s="19" t="s">
        <v>516</v>
      </c>
      <c r="T1579" s="8" t="s">
        <v>516</v>
      </c>
      <c r="U1579" s="8" t="s">
        <v>516</v>
      </c>
      <c r="V1579" s="8" t="s">
        <v>516</v>
      </c>
      <c r="W1579" s="1">
        <v>10</v>
      </c>
      <c r="X1579" s="8" t="s">
        <v>251</v>
      </c>
      <c r="Y1579" s="6" t="str">
        <f>VLOOKUP(X1579,Spp!A:B,2,FALSE)</f>
        <v>Holacanthus passer</v>
      </c>
      <c r="Z1579" s="7">
        <f t="shared" si="168"/>
        <v>75</v>
      </c>
      <c r="AB1579" s="1">
        <v>1</v>
      </c>
      <c r="AC1579" s="1">
        <v>74</v>
      </c>
      <c r="AU1579" s="2">
        <f>VLOOKUP(Y1579,Spp!B:C,2,FALSE)</f>
        <v>2.7130000000000001E-2</v>
      </c>
      <c r="AV1579" s="2">
        <f>VLOOKUP(Y1579,Spp!B:D,3,FALSE)</f>
        <v>3.0842299999999998</v>
      </c>
      <c r="AW1579" s="2">
        <f t="shared" si="169"/>
        <v>4864.2610238255947</v>
      </c>
      <c r="AX1579" s="2">
        <f t="shared" si="170"/>
        <v>486.42610238255946</v>
      </c>
      <c r="AY1579" s="2">
        <f t="shared" si="171"/>
        <v>4864.2610238255947</v>
      </c>
      <c r="AZ1579" s="2">
        <f t="shared" si="172"/>
        <v>4.8642610238255948</v>
      </c>
      <c r="BA1579" s="2">
        <f t="shared" si="173"/>
        <v>7.5</v>
      </c>
      <c r="BB1579" s="2">
        <f t="shared" si="174"/>
        <v>7.5</v>
      </c>
      <c r="BC1579" s="2">
        <f>VLOOKUP(Y1579,Spp!B:H,7,FALSE)</f>
        <v>2.6</v>
      </c>
      <c r="BD1579" s="5" t="str">
        <f>VLOOKUP(Y1579,GFQuimbayo!B:C,2,FALSE)</f>
        <v>IN</v>
      </c>
      <c r="BE1579" s="5" t="str">
        <f>VLOOKUP(BD1579,GFQuimbayo!E:F,2,FALSE)</f>
        <v>Invertebrivores</v>
      </c>
      <c r="BF1579" s="2" t="str">
        <f>VLOOKUP(Y1579,Spp!B:L,11,FALSE)</f>
        <v>LC</v>
      </c>
    </row>
    <row r="1580" spans="1:58">
      <c r="A1580" s="1" t="s">
        <v>242</v>
      </c>
      <c r="B1580" s="1" t="s">
        <v>41</v>
      </c>
      <c r="C1580" s="1" t="s">
        <v>507</v>
      </c>
      <c r="D1580" s="1" t="s">
        <v>507</v>
      </c>
      <c r="E1580" s="1" t="s">
        <v>1500</v>
      </c>
      <c r="F1580" s="1" t="s">
        <v>245</v>
      </c>
      <c r="G1580" s="19" t="s">
        <v>1480</v>
      </c>
      <c r="H1580" s="19">
        <v>1</v>
      </c>
      <c r="I1580" s="10">
        <v>1</v>
      </c>
      <c r="J1580" s="1"/>
      <c r="K1580" s="1">
        <v>10</v>
      </c>
      <c r="L1580" s="18">
        <v>42948</v>
      </c>
      <c r="M1580" s="1">
        <v>2017</v>
      </c>
      <c r="N1580" s="1" t="s">
        <v>517</v>
      </c>
      <c r="O1580" s="1" t="s">
        <v>136</v>
      </c>
      <c r="P1580" s="18">
        <v>43161</v>
      </c>
      <c r="Q1580" s="10">
        <v>10</v>
      </c>
      <c r="R1580" s="1"/>
      <c r="S1580" s="19" t="s">
        <v>516</v>
      </c>
      <c r="T1580" s="8" t="s">
        <v>516</v>
      </c>
      <c r="U1580" s="8" t="s">
        <v>516</v>
      </c>
      <c r="V1580" s="8" t="s">
        <v>516</v>
      </c>
      <c r="W1580" s="1">
        <v>10</v>
      </c>
      <c r="X1580" s="8" t="s">
        <v>91</v>
      </c>
      <c r="Y1580" s="6" t="str">
        <f>VLOOKUP(X1580,Spp!A:B,2,FALSE)</f>
        <v>Halichoeres nicholsi</v>
      </c>
      <c r="Z1580" s="7">
        <f t="shared" si="168"/>
        <v>6</v>
      </c>
      <c r="AA1580" s="1"/>
      <c r="AB1580" s="1">
        <v>6</v>
      </c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2">
        <f>VLOOKUP(Y1580,Spp!B:C,2,FALSE)</f>
        <v>1.26E-2</v>
      </c>
      <c r="AV1580" s="2">
        <f>VLOOKUP(Y1580,Spp!B:D,3,FALSE)</f>
        <v>3.0672999999999999</v>
      </c>
      <c r="AW1580" s="2">
        <f t="shared" si="169"/>
        <v>36.525587380629318</v>
      </c>
      <c r="AX1580" s="2">
        <f t="shared" si="170"/>
        <v>3.6525587380629316</v>
      </c>
      <c r="AY1580" s="2">
        <f t="shared" si="171"/>
        <v>36.525587380629318</v>
      </c>
      <c r="AZ1580" s="2">
        <f t="shared" si="172"/>
        <v>3.6525587380629318E-2</v>
      </c>
      <c r="BA1580" s="2">
        <f t="shared" si="173"/>
        <v>0.6</v>
      </c>
      <c r="BB1580" s="2">
        <f t="shared" si="174"/>
        <v>0.6</v>
      </c>
      <c r="BC1580" s="2">
        <f>VLOOKUP(Y1580,Spp!B:H,7,FALSE)</f>
        <v>4</v>
      </c>
      <c r="BD1580" s="5" t="str">
        <f>VLOOKUP(Y1580,GFQuimbayo!B:C,2,FALSE)</f>
        <v>IN</v>
      </c>
      <c r="BE1580" s="5" t="str">
        <f>VLOOKUP(BD1580,GFQuimbayo!E:F,2,FALSE)</f>
        <v>Invertebrivores</v>
      </c>
      <c r="BF1580" s="2" t="str">
        <f>VLOOKUP(Y1580,Spp!B:L,11,FALSE)</f>
        <v>LC</v>
      </c>
    </row>
    <row r="1581" spans="1:58">
      <c r="A1581" s="1" t="s">
        <v>242</v>
      </c>
      <c r="B1581" s="1" t="s">
        <v>41</v>
      </c>
      <c r="C1581" s="1" t="s">
        <v>507</v>
      </c>
      <c r="D1581" s="1" t="s">
        <v>507</v>
      </c>
      <c r="E1581" s="1" t="s">
        <v>1500</v>
      </c>
      <c r="F1581" s="1" t="s">
        <v>245</v>
      </c>
      <c r="G1581" s="19" t="s">
        <v>1480</v>
      </c>
      <c r="H1581" s="19">
        <v>1</v>
      </c>
      <c r="I1581" s="10">
        <v>1</v>
      </c>
      <c r="J1581" s="1"/>
      <c r="K1581" s="1">
        <v>10</v>
      </c>
      <c r="L1581" s="18">
        <v>42948</v>
      </c>
      <c r="M1581" s="1">
        <v>2017</v>
      </c>
      <c r="N1581" s="1" t="s">
        <v>517</v>
      </c>
      <c r="O1581" s="1" t="s">
        <v>136</v>
      </c>
      <c r="P1581" s="18">
        <v>43161</v>
      </c>
      <c r="Q1581" s="10">
        <v>10</v>
      </c>
      <c r="R1581" s="1"/>
      <c r="S1581" s="19" t="s">
        <v>516</v>
      </c>
      <c r="T1581" s="8" t="s">
        <v>516</v>
      </c>
      <c r="U1581" s="8" t="s">
        <v>516</v>
      </c>
      <c r="V1581" s="8" t="s">
        <v>516</v>
      </c>
      <c r="W1581" s="1">
        <v>10</v>
      </c>
      <c r="X1581" s="8" t="s">
        <v>87</v>
      </c>
      <c r="Y1581" s="6" t="str">
        <f>VLOOKUP(X1581,Spp!A:B,2,FALSE)</f>
        <v>Stegastes acapulcoensis</v>
      </c>
      <c r="Z1581" s="7">
        <f t="shared" si="168"/>
        <v>52</v>
      </c>
      <c r="AA1581" s="1"/>
      <c r="AB1581" s="1">
        <v>52</v>
      </c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2">
        <f>VLOOKUP(Y1581,Spp!B:C,2,FALSE)</f>
        <v>3.49E-2</v>
      </c>
      <c r="AV1581" s="2">
        <f>VLOOKUP(Y1581,Spp!B:D,3,FALSE)</f>
        <v>2.9108999999999998</v>
      </c>
      <c r="AW1581" s="2">
        <f t="shared" si="169"/>
        <v>639.80053985625852</v>
      </c>
      <c r="AX1581" s="2">
        <f t="shared" si="170"/>
        <v>63.980053985625851</v>
      </c>
      <c r="AY1581" s="2">
        <f t="shared" si="171"/>
        <v>639.80053985625852</v>
      </c>
      <c r="AZ1581" s="2">
        <f t="shared" si="172"/>
        <v>0.63980053985625851</v>
      </c>
      <c r="BA1581" s="2">
        <f t="shared" si="173"/>
        <v>5.2</v>
      </c>
      <c r="BB1581" s="2">
        <f t="shared" si="174"/>
        <v>5.2</v>
      </c>
      <c r="BC1581" s="2">
        <f>VLOOKUP(Y1581,Spp!B:H,7,FALSE)</f>
        <v>2</v>
      </c>
      <c r="BD1581" s="5" t="str">
        <f>VLOOKUP(Y1581,GFQuimbayo!B:C,2,FALSE)</f>
        <v>HD</v>
      </c>
      <c r="BE1581" s="5" t="str">
        <f>VLOOKUP(BD1581,GFQuimbayo!E:F,2,FALSE)</f>
        <v>Detritivores</v>
      </c>
      <c r="BF1581" s="2" t="str">
        <f>VLOOKUP(Y1581,Spp!B:L,11,FALSE)</f>
        <v>LC</v>
      </c>
    </row>
    <row r="1582" spans="1:58">
      <c r="A1582" s="1" t="s">
        <v>242</v>
      </c>
      <c r="B1582" s="1" t="s">
        <v>41</v>
      </c>
      <c r="C1582" s="1" t="s">
        <v>507</v>
      </c>
      <c r="D1582" s="1" t="s">
        <v>507</v>
      </c>
      <c r="E1582" s="1" t="s">
        <v>1500</v>
      </c>
      <c r="F1582" s="1" t="s">
        <v>245</v>
      </c>
      <c r="G1582" s="19" t="s">
        <v>1480</v>
      </c>
      <c r="H1582" s="19">
        <v>1</v>
      </c>
      <c r="I1582" s="10">
        <v>1</v>
      </c>
      <c r="J1582" s="1"/>
      <c r="K1582" s="1">
        <v>10</v>
      </c>
      <c r="L1582" s="18">
        <v>42948</v>
      </c>
      <c r="M1582" s="1">
        <v>2017</v>
      </c>
      <c r="N1582" s="1" t="s">
        <v>517</v>
      </c>
      <c r="O1582" s="1" t="s">
        <v>136</v>
      </c>
      <c r="P1582" s="18">
        <v>43161</v>
      </c>
      <c r="Q1582" s="10">
        <v>10</v>
      </c>
      <c r="R1582" s="1"/>
      <c r="S1582" s="19" t="s">
        <v>516</v>
      </c>
      <c r="T1582" s="8" t="s">
        <v>516</v>
      </c>
      <c r="U1582" s="8" t="s">
        <v>516</v>
      </c>
      <c r="V1582" s="8" t="s">
        <v>516</v>
      </c>
      <c r="W1582" s="1">
        <v>10</v>
      </c>
      <c r="X1582" s="8" t="s">
        <v>89</v>
      </c>
      <c r="Y1582" s="6" t="str">
        <f>VLOOKUP(X1582,Spp!A:B,2,FALSE)</f>
        <v>Lutjanus argentiventris</v>
      </c>
      <c r="Z1582" s="7">
        <f t="shared" si="168"/>
        <v>33</v>
      </c>
      <c r="AA1582" s="1"/>
      <c r="AB1582" s="1"/>
      <c r="AC1582" s="1"/>
      <c r="AD1582" s="1">
        <v>33</v>
      </c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2">
        <f>VLOOKUP(Y1582,Spp!B:C,2,FALSE)</f>
        <v>1.7299999999999999E-2</v>
      </c>
      <c r="AV1582" s="2">
        <f>VLOOKUP(Y1582,Spp!B:D,3,FALSE)</f>
        <v>3</v>
      </c>
      <c r="AW1582" s="2">
        <f t="shared" si="169"/>
        <v>3059.6671874999997</v>
      </c>
      <c r="AX1582" s="2">
        <f t="shared" si="170"/>
        <v>305.96671874999998</v>
      </c>
      <c r="AY1582" s="2">
        <f t="shared" si="171"/>
        <v>3059.6671874999997</v>
      </c>
      <c r="AZ1582" s="2">
        <f t="shared" si="172"/>
        <v>3.0596671874999997</v>
      </c>
      <c r="BA1582" s="2">
        <f t="shared" si="173"/>
        <v>3.3</v>
      </c>
      <c r="BB1582" s="2">
        <f t="shared" si="174"/>
        <v>3.3</v>
      </c>
      <c r="BC1582" s="2">
        <f>VLOOKUP(Y1582,Spp!B:H,7,FALSE)</f>
        <v>4</v>
      </c>
      <c r="BD1582" s="5" t="str">
        <f>VLOOKUP(Y1582,GFQuimbayo!B:C,2,FALSE)</f>
        <v>PS</v>
      </c>
      <c r="BE1582" s="5" t="str">
        <f>VLOOKUP(BD1582,GFQuimbayo!E:F,2,FALSE)</f>
        <v>Piscivores</v>
      </c>
      <c r="BF1582" s="2" t="str">
        <f>VLOOKUP(Y1582,Spp!B:L,11,FALSE)</f>
        <v>LC</v>
      </c>
    </row>
    <row r="1583" spans="1:58">
      <c r="A1583" s="1" t="s">
        <v>242</v>
      </c>
      <c r="B1583" s="1" t="s">
        <v>41</v>
      </c>
      <c r="C1583" s="1" t="s">
        <v>507</v>
      </c>
      <c r="D1583" s="1" t="s">
        <v>507</v>
      </c>
      <c r="E1583" s="1" t="s">
        <v>1500</v>
      </c>
      <c r="F1583" s="1" t="s">
        <v>245</v>
      </c>
      <c r="G1583" s="19" t="s">
        <v>1480</v>
      </c>
      <c r="H1583" s="19">
        <v>1</v>
      </c>
      <c r="I1583" s="10">
        <v>1</v>
      </c>
      <c r="J1583" s="1"/>
      <c r="K1583" s="1">
        <v>10</v>
      </c>
      <c r="L1583" s="18">
        <v>42948</v>
      </c>
      <c r="M1583" s="1">
        <v>2017</v>
      </c>
      <c r="N1583" s="1" t="s">
        <v>517</v>
      </c>
      <c r="O1583" s="1" t="s">
        <v>136</v>
      </c>
      <c r="P1583" s="18">
        <v>43161</v>
      </c>
      <c r="Q1583" s="10">
        <v>10</v>
      </c>
      <c r="R1583" s="1"/>
      <c r="S1583" s="19" t="s">
        <v>516</v>
      </c>
      <c r="T1583" s="8" t="s">
        <v>516</v>
      </c>
      <c r="U1583" s="8" t="s">
        <v>516</v>
      </c>
      <c r="V1583" s="8" t="s">
        <v>516</v>
      </c>
      <c r="W1583" s="1">
        <v>10</v>
      </c>
      <c r="X1583" s="8" t="s">
        <v>256</v>
      </c>
      <c r="Y1583" s="6" t="str">
        <f>VLOOKUP(X1583,Spp!A:B,2,FALSE)</f>
        <v>Fistularia commersonii</v>
      </c>
      <c r="Z1583" s="7">
        <f t="shared" si="168"/>
        <v>2</v>
      </c>
      <c r="AA1583" s="1"/>
      <c r="AB1583" s="1"/>
      <c r="AC1583" s="1"/>
      <c r="AD1583" s="1"/>
      <c r="AE1583" s="1"/>
      <c r="AF1583" s="1"/>
      <c r="AG1583" s="1"/>
      <c r="AH1583" s="1"/>
      <c r="AI1583" s="1"/>
      <c r="AJ1583" s="1">
        <v>1</v>
      </c>
      <c r="AK1583" s="1">
        <v>1</v>
      </c>
      <c r="AL1583" s="1"/>
      <c r="AM1583" s="1"/>
      <c r="AN1583" s="1"/>
      <c r="AO1583" s="1"/>
      <c r="AP1583" s="1"/>
      <c r="AQ1583" s="1"/>
      <c r="AR1583" s="1"/>
      <c r="AS1583" s="1"/>
      <c r="AT1583" s="1"/>
      <c r="AU1583" s="2">
        <f>VLOOKUP(Y1583,Spp!B:C,2,FALSE)</f>
        <v>5.9999999999999995E-4</v>
      </c>
      <c r="AV1583" s="2">
        <f>VLOOKUP(Y1583,Spp!B:D,3,FALSE)</f>
        <v>3</v>
      </c>
      <c r="AW1583" s="2">
        <f t="shared" si="169"/>
        <v>621.59999999999991</v>
      </c>
      <c r="AX1583" s="2">
        <f t="shared" si="170"/>
        <v>62.159999999999989</v>
      </c>
      <c r="AY1583" s="2">
        <f t="shared" si="171"/>
        <v>621.59999999999991</v>
      </c>
      <c r="AZ1583" s="2">
        <f t="shared" si="172"/>
        <v>0.62159999999999993</v>
      </c>
      <c r="BA1583" s="2">
        <f t="shared" si="173"/>
        <v>0.2</v>
      </c>
      <c r="BB1583" s="2">
        <f t="shared" si="174"/>
        <v>0.2</v>
      </c>
      <c r="BC1583" s="2">
        <f>VLOOKUP(Y1583,Spp!B:H,7,FALSE)</f>
        <v>4.3</v>
      </c>
      <c r="BD1583" s="5" t="str">
        <f>VLOOKUP(Y1583,GFQuimbayo!B:C,2,FALSE)</f>
        <v>PS</v>
      </c>
      <c r="BE1583" s="5" t="str">
        <f>VLOOKUP(BD1583,GFQuimbayo!E:F,2,FALSE)</f>
        <v>Piscivores</v>
      </c>
      <c r="BF1583" s="2" t="str">
        <f>VLOOKUP(Y1583,Spp!B:L,11,FALSE)</f>
        <v>NE</v>
      </c>
    </row>
    <row r="1584" spans="1:58">
      <c r="A1584" s="1" t="s">
        <v>242</v>
      </c>
      <c r="B1584" s="1" t="s">
        <v>41</v>
      </c>
      <c r="C1584" s="1" t="s">
        <v>507</v>
      </c>
      <c r="D1584" s="1" t="s">
        <v>507</v>
      </c>
      <c r="E1584" s="1" t="s">
        <v>1500</v>
      </c>
      <c r="F1584" s="1" t="s">
        <v>245</v>
      </c>
      <c r="G1584" s="19" t="s">
        <v>1480</v>
      </c>
      <c r="H1584" s="19">
        <v>1</v>
      </c>
      <c r="I1584" s="10">
        <v>1</v>
      </c>
      <c r="J1584" s="1"/>
      <c r="K1584" s="1">
        <v>10</v>
      </c>
      <c r="L1584" s="18">
        <v>42948</v>
      </c>
      <c r="M1584" s="1">
        <v>2017</v>
      </c>
      <c r="N1584" s="1" t="s">
        <v>517</v>
      </c>
      <c r="O1584" s="1" t="s">
        <v>136</v>
      </c>
      <c r="P1584" s="18">
        <v>43161</v>
      </c>
      <c r="Q1584" s="10">
        <v>10</v>
      </c>
      <c r="R1584" s="1"/>
      <c r="S1584" s="19" t="s">
        <v>516</v>
      </c>
      <c r="T1584" s="8" t="s">
        <v>516</v>
      </c>
      <c r="U1584" s="8" t="s">
        <v>516</v>
      </c>
      <c r="V1584" s="8" t="s">
        <v>516</v>
      </c>
      <c r="W1584" s="1">
        <v>10</v>
      </c>
      <c r="X1584" s="8" t="s">
        <v>469</v>
      </c>
      <c r="Y1584" s="6" t="str">
        <f>VLOOKUP(X1584,Spp!A:B,2,FALSE)</f>
        <v>Trachinotus rhodopus</v>
      </c>
      <c r="Z1584" s="7">
        <f t="shared" si="168"/>
        <v>9</v>
      </c>
      <c r="AA1584" s="1"/>
      <c r="AB1584" s="1"/>
      <c r="AC1584" s="1"/>
      <c r="AD1584" s="1"/>
      <c r="AE1584" s="1">
        <v>9</v>
      </c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2">
        <f>VLOOKUP(Y1584,Spp!B:C,2,FALSE)</f>
        <v>2.53E-2</v>
      </c>
      <c r="AV1584" s="2">
        <f>VLOOKUP(Y1584,Spp!B:D,3,FALSE)</f>
        <v>3</v>
      </c>
      <c r="AW1584" s="2">
        <f t="shared" si="169"/>
        <v>3557.8125</v>
      </c>
      <c r="AX1584" s="2">
        <f t="shared" si="170"/>
        <v>355.78125</v>
      </c>
      <c r="AY1584" s="2">
        <f t="shared" si="171"/>
        <v>3557.8125</v>
      </c>
      <c r="AZ1584" s="2">
        <f t="shared" si="172"/>
        <v>3.5578124999999998</v>
      </c>
      <c r="BA1584" s="2">
        <f t="shared" si="173"/>
        <v>0.9</v>
      </c>
      <c r="BB1584" s="2">
        <f t="shared" si="174"/>
        <v>0.9</v>
      </c>
      <c r="BC1584" s="2">
        <f>VLOOKUP(Y1584,Spp!B:H,7,FALSE)</f>
        <v>4</v>
      </c>
      <c r="BD1584" s="5" t="str">
        <f>VLOOKUP(Y1584,GFQuimbayo!B:C,2,FALSE)</f>
        <v>PS</v>
      </c>
      <c r="BE1584" s="5" t="str">
        <f>VLOOKUP(BD1584,GFQuimbayo!E:F,2,FALSE)</f>
        <v>Piscivores</v>
      </c>
      <c r="BF1584" s="2" t="str">
        <f>VLOOKUP(Y1584,Spp!B:L,11,FALSE)</f>
        <v>LC</v>
      </c>
    </row>
    <row r="1585" spans="1:58">
      <c r="A1585" s="1" t="s">
        <v>242</v>
      </c>
      <c r="B1585" s="1" t="s">
        <v>41</v>
      </c>
      <c r="C1585" s="1" t="s">
        <v>507</v>
      </c>
      <c r="D1585" s="1" t="s">
        <v>507</v>
      </c>
      <c r="E1585" s="1" t="s">
        <v>1500</v>
      </c>
      <c r="F1585" s="1" t="s">
        <v>245</v>
      </c>
      <c r="G1585" s="19" t="s">
        <v>1480</v>
      </c>
      <c r="H1585" s="19">
        <v>1</v>
      </c>
      <c r="I1585" s="10">
        <v>1</v>
      </c>
      <c r="J1585" s="1"/>
      <c r="K1585" s="1">
        <v>10</v>
      </c>
      <c r="L1585" s="18">
        <v>42948</v>
      </c>
      <c r="M1585" s="1">
        <v>2017</v>
      </c>
      <c r="N1585" s="1" t="s">
        <v>517</v>
      </c>
      <c r="O1585" s="1" t="s">
        <v>136</v>
      </c>
      <c r="P1585" s="18">
        <v>43161</v>
      </c>
      <c r="Q1585" s="10">
        <v>10</v>
      </c>
      <c r="R1585" s="1"/>
      <c r="S1585" s="19" t="s">
        <v>516</v>
      </c>
      <c r="T1585" s="8" t="s">
        <v>516</v>
      </c>
      <c r="U1585" s="8" t="s">
        <v>516</v>
      </c>
      <c r="V1585" s="8" t="s">
        <v>516</v>
      </c>
      <c r="W1585" s="1">
        <v>10</v>
      </c>
      <c r="X1585" s="8" t="s">
        <v>269</v>
      </c>
      <c r="Y1585" s="6" t="str">
        <f>VLOOKUP(X1585,Spp!A:B,2,FALSE)</f>
        <v>Cirrhitus rivulatus</v>
      </c>
      <c r="Z1585" s="7">
        <f t="shared" si="168"/>
        <v>1</v>
      </c>
      <c r="AA1585" s="1"/>
      <c r="AB1585" s="1"/>
      <c r="AC1585" s="1"/>
      <c r="AD1585" s="1">
        <v>1</v>
      </c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2">
        <f>VLOOKUP(Y1585,Spp!B:C,2,FALSE)</f>
        <v>2.76E-2</v>
      </c>
      <c r="AV1585" s="2">
        <f>VLOOKUP(Y1585,Spp!B:D,3,FALSE)</f>
        <v>3</v>
      </c>
      <c r="AW1585" s="2">
        <f t="shared" si="169"/>
        <v>147.91874999999999</v>
      </c>
      <c r="AX1585" s="2">
        <f t="shared" si="170"/>
        <v>14.791874999999999</v>
      </c>
      <c r="AY1585" s="2">
        <f t="shared" si="171"/>
        <v>147.91874999999999</v>
      </c>
      <c r="AZ1585" s="2">
        <f t="shared" si="172"/>
        <v>0.14791874999999999</v>
      </c>
      <c r="BA1585" s="2">
        <f t="shared" si="173"/>
        <v>0.1</v>
      </c>
      <c r="BB1585" s="2">
        <f t="shared" si="174"/>
        <v>0.1</v>
      </c>
      <c r="BC1585" s="2">
        <f>VLOOKUP(Y1585,Spp!B:H,7,FALSE)</f>
        <v>4</v>
      </c>
      <c r="BD1585" s="5" t="str">
        <f>VLOOKUP(Y1585,GFQuimbayo!B:C,2,FALSE)</f>
        <v>IN</v>
      </c>
      <c r="BE1585" s="5" t="str">
        <f>VLOOKUP(BD1585,GFQuimbayo!E:F,2,FALSE)</f>
        <v>Invertebrivores</v>
      </c>
      <c r="BF1585" s="2" t="str">
        <f>VLOOKUP(Y1585,Spp!B:L,11,FALSE)</f>
        <v>LC</v>
      </c>
    </row>
    <row r="1586" spans="1:58">
      <c r="A1586" s="1" t="s">
        <v>242</v>
      </c>
      <c r="B1586" s="1" t="s">
        <v>41</v>
      </c>
      <c r="C1586" s="1" t="s">
        <v>507</v>
      </c>
      <c r="D1586" s="1" t="s">
        <v>507</v>
      </c>
      <c r="E1586" s="1" t="s">
        <v>1500</v>
      </c>
      <c r="F1586" s="1" t="s">
        <v>245</v>
      </c>
      <c r="G1586" s="19" t="s">
        <v>1480</v>
      </c>
      <c r="H1586" s="19">
        <v>1</v>
      </c>
      <c r="I1586" s="10">
        <v>1</v>
      </c>
      <c r="J1586" s="1"/>
      <c r="K1586" s="1">
        <v>10</v>
      </c>
      <c r="L1586" s="18">
        <v>42948</v>
      </c>
      <c r="M1586" s="1">
        <v>2017</v>
      </c>
      <c r="N1586" s="1" t="s">
        <v>517</v>
      </c>
      <c r="O1586" s="1" t="s">
        <v>136</v>
      </c>
      <c r="P1586" s="18">
        <v>43161</v>
      </c>
      <c r="Q1586" s="10">
        <v>10</v>
      </c>
      <c r="R1586" s="1"/>
      <c r="S1586" s="19" t="s">
        <v>516</v>
      </c>
      <c r="T1586" s="8" t="s">
        <v>516</v>
      </c>
      <c r="U1586" s="8" t="s">
        <v>516</v>
      </c>
      <c r="V1586" s="8" t="s">
        <v>516</v>
      </c>
      <c r="W1586" s="1">
        <v>10</v>
      </c>
      <c r="X1586" s="8" t="s">
        <v>257</v>
      </c>
      <c r="Y1586" s="6" t="str">
        <f>VLOOKUP(X1586,Spp!A:B,2,FALSE)</f>
        <v>Acanthurus xanthopterus</v>
      </c>
      <c r="Z1586" s="7">
        <f t="shared" si="168"/>
        <v>30</v>
      </c>
      <c r="AA1586" s="1"/>
      <c r="AB1586" s="1"/>
      <c r="AC1586" s="1"/>
      <c r="AD1586" s="1">
        <v>30</v>
      </c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2">
        <f>VLOOKUP(Y1586,Spp!B:C,2,FALSE)</f>
        <v>2.673E-2</v>
      </c>
      <c r="AV1586" s="2">
        <f>VLOOKUP(Y1586,Spp!B:D,3,FALSE)</f>
        <v>2.9844900000000001</v>
      </c>
      <c r="AW1586" s="2">
        <f t="shared" si="169"/>
        <v>4111.0696946128555</v>
      </c>
      <c r="AX1586" s="2">
        <f t="shared" si="170"/>
        <v>411.10696946128553</v>
      </c>
      <c r="AY1586" s="2">
        <f t="shared" si="171"/>
        <v>4111.0696946128555</v>
      </c>
      <c r="AZ1586" s="2">
        <f t="shared" si="172"/>
        <v>4.1110696946128558</v>
      </c>
      <c r="BA1586" s="2">
        <f t="shared" si="173"/>
        <v>3</v>
      </c>
      <c r="BB1586" s="2">
        <f t="shared" si="174"/>
        <v>3</v>
      </c>
      <c r="BC1586" s="2">
        <f>VLOOKUP(Y1586,Spp!B:H,7,FALSE)</f>
        <v>2.9</v>
      </c>
      <c r="BD1586" s="5" t="str">
        <f>VLOOKUP(Y1586,GFQuimbayo!B:C,2,FALSE)</f>
        <v>HD</v>
      </c>
      <c r="BE1586" s="5" t="str">
        <f>VLOOKUP(BD1586,GFQuimbayo!E:F,2,FALSE)</f>
        <v>Detritivores</v>
      </c>
      <c r="BF1586" s="2" t="str">
        <f>VLOOKUP(Y1586,Spp!B:L,11,FALSE)</f>
        <v>LC</v>
      </c>
    </row>
    <row r="1587" spans="1:58">
      <c r="A1587" s="1" t="s">
        <v>242</v>
      </c>
      <c r="B1587" s="1" t="s">
        <v>41</v>
      </c>
      <c r="C1587" s="1" t="s">
        <v>507</v>
      </c>
      <c r="D1587" s="1" t="s">
        <v>507</v>
      </c>
      <c r="E1587" s="1" t="s">
        <v>1500</v>
      </c>
      <c r="F1587" s="1" t="s">
        <v>245</v>
      </c>
      <c r="G1587" s="19" t="s">
        <v>1480</v>
      </c>
      <c r="H1587" s="19">
        <v>1</v>
      </c>
      <c r="I1587" s="10">
        <v>1</v>
      </c>
      <c r="J1587" s="1"/>
      <c r="K1587" s="1">
        <v>10</v>
      </c>
      <c r="L1587" s="18">
        <v>42948</v>
      </c>
      <c r="M1587" s="1">
        <v>2017</v>
      </c>
      <c r="N1587" s="1" t="s">
        <v>517</v>
      </c>
      <c r="O1587" s="1" t="s">
        <v>136</v>
      </c>
      <c r="P1587" s="18">
        <v>43161</v>
      </c>
      <c r="Q1587" s="10">
        <v>10</v>
      </c>
      <c r="R1587" s="1"/>
      <c r="S1587" s="19" t="s">
        <v>516</v>
      </c>
      <c r="T1587" s="8" t="s">
        <v>516</v>
      </c>
      <c r="U1587" s="8" t="s">
        <v>516</v>
      </c>
      <c r="V1587" s="8" t="s">
        <v>516</v>
      </c>
      <c r="W1587" s="1">
        <v>10</v>
      </c>
      <c r="X1587" s="8" t="s">
        <v>272</v>
      </c>
      <c r="Y1587" s="6" t="str">
        <f>VLOOKUP(X1587,Spp!A:B,2,FALSE)</f>
        <v>Kyphosus analogus</v>
      </c>
      <c r="Z1587" s="7">
        <f t="shared" si="168"/>
        <v>15</v>
      </c>
      <c r="AA1587" s="1"/>
      <c r="AB1587" s="1">
        <v>15</v>
      </c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2">
        <f>VLOOKUP(Y1587,Spp!B:C,2,FALSE)</f>
        <v>2.18E-2</v>
      </c>
      <c r="AV1587" s="2">
        <f>VLOOKUP(Y1587,Spp!B:D,3,FALSE)</f>
        <v>3.0053000000000001</v>
      </c>
      <c r="AW1587" s="2">
        <f t="shared" si="169"/>
        <v>139.43421870584473</v>
      </c>
      <c r="AX1587" s="2">
        <f t="shared" si="170"/>
        <v>13.943421870584473</v>
      </c>
      <c r="AY1587" s="2">
        <f t="shared" si="171"/>
        <v>139.43421870584473</v>
      </c>
      <c r="AZ1587" s="2">
        <f t="shared" si="172"/>
        <v>0.13943421870584471</v>
      </c>
      <c r="BA1587" s="2">
        <f t="shared" si="173"/>
        <v>1.5</v>
      </c>
      <c r="BB1587" s="2">
        <f t="shared" si="174"/>
        <v>1.5</v>
      </c>
      <c r="BC1587" s="2">
        <f>VLOOKUP(Y1587,Spp!B:H,7,FALSE)</f>
        <v>2</v>
      </c>
      <c r="BD1587" s="5" t="str">
        <f>VLOOKUP(Y1587,GFQuimbayo!B:C,2,FALSE)</f>
        <v>HM</v>
      </c>
      <c r="BE1587" s="5" t="str">
        <f>VLOOKUP(BD1587,GFQuimbayo!E:F,2,FALSE)</f>
        <v>Macroalgae feeders</v>
      </c>
      <c r="BF1587" s="2" t="str">
        <f>VLOOKUP(Y1587,Spp!B:L,11,FALSE)</f>
        <v>LC</v>
      </c>
    </row>
    <row r="1588" spans="1:58">
      <c r="A1588" s="1" t="s">
        <v>242</v>
      </c>
      <c r="B1588" s="1" t="s">
        <v>41</v>
      </c>
      <c r="C1588" s="1" t="s">
        <v>507</v>
      </c>
      <c r="D1588" s="1" t="s">
        <v>507</v>
      </c>
      <c r="E1588" s="1" t="s">
        <v>1500</v>
      </c>
      <c r="F1588" s="1" t="s">
        <v>245</v>
      </c>
      <c r="G1588" s="19" t="s">
        <v>1480</v>
      </c>
      <c r="H1588" s="19">
        <v>1</v>
      </c>
      <c r="I1588" s="10">
        <v>1</v>
      </c>
      <c r="J1588" s="1"/>
      <c r="K1588" s="1">
        <v>10</v>
      </c>
      <c r="L1588" s="18">
        <v>42948</v>
      </c>
      <c r="M1588" s="1">
        <v>2017</v>
      </c>
      <c r="N1588" s="1" t="s">
        <v>517</v>
      </c>
      <c r="O1588" s="1" t="s">
        <v>136</v>
      </c>
      <c r="P1588" s="18">
        <v>43161</v>
      </c>
      <c r="Q1588" s="10">
        <v>10</v>
      </c>
      <c r="R1588" s="1"/>
      <c r="S1588" s="19" t="s">
        <v>516</v>
      </c>
      <c r="T1588" s="8" t="s">
        <v>516</v>
      </c>
      <c r="U1588" s="8" t="s">
        <v>516</v>
      </c>
      <c r="V1588" s="8" t="s">
        <v>516</v>
      </c>
      <c r="W1588" s="1">
        <v>10</v>
      </c>
      <c r="X1588" s="8" t="s">
        <v>80</v>
      </c>
      <c r="Y1588" s="6" t="str">
        <f>VLOOKUP(X1588,Spp!A:B,2,FALSE)</f>
        <v>Sufflamen verres</v>
      </c>
      <c r="Z1588" s="7">
        <f t="shared" si="168"/>
        <v>2</v>
      </c>
      <c r="AA1588" s="1"/>
      <c r="AB1588" s="1"/>
      <c r="AC1588" s="1">
        <v>2</v>
      </c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2">
        <f>VLOOKUP(Y1588,Spp!B:C,2,FALSE)</f>
        <v>2.4899999999999999E-2</v>
      </c>
      <c r="AV1588" s="2">
        <f>VLOOKUP(Y1588,Spp!B:D,3,FALSE)</f>
        <v>3.0129999999999999</v>
      </c>
      <c r="AW1588" s="2">
        <f t="shared" si="169"/>
        <v>100.5123002290896</v>
      </c>
      <c r="AX1588" s="2">
        <f t="shared" si="170"/>
        <v>10.05123002290896</v>
      </c>
      <c r="AY1588" s="2">
        <f t="shared" si="171"/>
        <v>100.5123002290896</v>
      </c>
      <c r="AZ1588" s="2">
        <f t="shared" si="172"/>
        <v>0.10051230022908961</v>
      </c>
      <c r="BA1588" s="2">
        <f t="shared" si="173"/>
        <v>0.2</v>
      </c>
      <c r="BB1588" s="2">
        <f t="shared" si="174"/>
        <v>0.2</v>
      </c>
      <c r="BC1588" s="2">
        <f>VLOOKUP(Y1588,Spp!B:H,7,FALSE)</f>
        <v>3.3</v>
      </c>
      <c r="BD1588" s="5" t="str">
        <f>VLOOKUP(Y1588,GFQuimbayo!B:C,2,FALSE)</f>
        <v>IN</v>
      </c>
      <c r="BE1588" s="5" t="str">
        <f>VLOOKUP(BD1588,GFQuimbayo!E:F,2,FALSE)</f>
        <v>Invertebrivores</v>
      </c>
      <c r="BF1588" s="2" t="str">
        <f>VLOOKUP(Y1588,Spp!B:L,11,FALSE)</f>
        <v>LC</v>
      </c>
    </row>
    <row r="1589" spans="1:58">
      <c r="A1589" s="1" t="s">
        <v>242</v>
      </c>
      <c r="B1589" s="1" t="s">
        <v>41</v>
      </c>
      <c r="C1589" s="1" t="s">
        <v>507</v>
      </c>
      <c r="D1589" s="1" t="s">
        <v>507</v>
      </c>
      <c r="E1589" s="1" t="s">
        <v>1500</v>
      </c>
      <c r="F1589" s="1" t="s">
        <v>245</v>
      </c>
      <c r="G1589" s="19" t="s">
        <v>1480</v>
      </c>
      <c r="H1589" s="19">
        <v>1</v>
      </c>
      <c r="I1589" s="10">
        <v>1</v>
      </c>
      <c r="J1589" s="1"/>
      <c r="K1589" s="1">
        <v>10</v>
      </c>
      <c r="L1589" s="18">
        <v>42948</v>
      </c>
      <c r="M1589" s="1">
        <v>2017</v>
      </c>
      <c r="N1589" s="1" t="s">
        <v>517</v>
      </c>
      <c r="O1589" s="1" t="s">
        <v>136</v>
      </c>
      <c r="P1589" s="18">
        <v>43161</v>
      </c>
      <c r="Q1589" s="10">
        <v>10</v>
      </c>
      <c r="R1589" s="1"/>
      <c r="S1589" s="19" t="s">
        <v>516</v>
      </c>
      <c r="T1589" s="8" t="s">
        <v>516</v>
      </c>
      <c r="U1589" s="8" t="s">
        <v>516</v>
      </c>
      <c r="V1589" s="8" t="s">
        <v>516</v>
      </c>
      <c r="W1589" s="1">
        <v>10</v>
      </c>
      <c r="X1589" s="8" t="s">
        <v>384</v>
      </c>
      <c r="Y1589" s="6" t="str">
        <f>VLOOKUP(X1589,Spp!A:B,2,FALSE)</f>
        <v>Elagatis bipinnulata</v>
      </c>
      <c r="Z1589" s="7">
        <f t="shared" si="168"/>
        <v>1</v>
      </c>
      <c r="AA1589" s="1"/>
      <c r="AB1589" s="1"/>
      <c r="AC1589" s="1">
        <v>1</v>
      </c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2">
        <f>VLOOKUP(Y1589,Spp!B:C,2,FALSE)</f>
        <v>1.35E-2</v>
      </c>
      <c r="AV1589" s="2">
        <f>VLOOKUP(Y1589,Spp!B:D,3,FALSE)</f>
        <v>2.92</v>
      </c>
      <c r="AW1589" s="2">
        <f t="shared" si="169"/>
        <v>21.543239345051898</v>
      </c>
      <c r="AX1589" s="2">
        <f t="shared" si="170"/>
        <v>2.1543239345051899</v>
      </c>
      <c r="AY1589" s="2">
        <f t="shared" si="171"/>
        <v>21.543239345051898</v>
      </c>
      <c r="AZ1589" s="2">
        <f t="shared" si="172"/>
        <v>2.1543239345051899E-2</v>
      </c>
      <c r="BA1589" s="2">
        <f t="shared" si="173"/>
        <v>0.1</v>
      </c>
      <c r="BB1589" s="2">
        <f t="shared" si="174"/>
        <v>0.1</v>
      </c>
      <c r="BC1589" s="2">
        <f>VLOOKUP(Y1589,Spp!B:H,7,FALSE)</f>
        <v>3.6</v>
      </c>
      <c r="BD1589" s="5" t="str">
        <f>VLOOKUP(Y1589,GFQuimbayo!B:C,2,FALSE)</f>
        <v>PS</v>
      </c>
      <c r="BE1589" s="5" t="str">
        <f>VLOOKUP(BD1589,GFQuimbayo!E:F,2,FALSE)</f>
        <v>Piscivores</v>
      </c>
      <c r="BF1589" s="2" t="str">
        <f>VLOOKUP(Y1589,Spp!B:L,11,FALSE)</f>
        <v>NE</v>
      </c>
    </row>
    <row r="1590" spans="1:58">
      <c r="A1590" s="1" t="s">
        <v>242</v>
      </c>
      <c r="B1590" s="1" t="s">
        <v>41</v>
      </c>
      <c r="C1590" s="1" t="s">
        <v>507</v>
      </c>
      <c r="D1590" s="1" t="s">
        <v>507</v>
      </c>
      <c r="E1590" s="1" t="s">
        <v>1500</v>
      </c>
      <c r="F1590" s="1" t="s">
        <v>245</v>
      </c>
      <c r="G1590" s="19" t="s">
        <v>1480</v>
      </c>
      <c r="H1590" s="19">
        <v>1</v>
      </c>
      <c r="I1590" s="10">
        <v>1</v>
      </c>
      <c r="J1590" s="1"/>
      <c r="K1590" s="1">
        <v>10</v>
      </c>
      <c r="L1590" s="18">
        <v>42948</v>
      </c>
      <c r="M1590" s="1">
        <v>2017</v>
      </c>
      <c r="N1590" s="1" t="s">
        <v>517</v>
      </c>
      <c r="O1590" s="1" t="s">
        <v>136</v>
      </c>
      <c r="P1590" s="18">
        <v>43161</v>
      </c>
      <c r="Q1590" s="10">
        <v>10</v>
      </c>
      <c r="R1590" s="1"/>
      <c r="S1590" s="19" t="s">
        <v>516</v>
      </c>
      <c r="T1590" s="8" t="s">
        <v>516</v>
      </c>
      <c r="U1590" s="8" t="s">
        <v>516</v>
      </c>
      <c r="V1590" s="8" t="s">
        <v>516</v>
      </c>
      <c r="W1590" s="1">
        <v>10</v>
      </c>
      <c r="X1590" s="8" t="s">
        <v>331</v>
      </c>
      <c r="Y1590" s="6" t="str">
        <f>VLOOKUP(X1590,Spp!A:B,2,FALSE)</f>
        <v>Aetobatus narinari</v>
      </c>
      <c r="Z1590" s="7">
        <f t="shared" si="168"/>
        <v>2</v>
      </c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>
        <v>2</v>
      </c>
      <c r="AL1590" s="1"/>
      <c r="AM1590" s="1"/>
      <c r="AN1590" s="1"/>
      <c r="AO1590" s="1"/>
      <c r="AP1590" s="1"/>
      <c r="AQ1590" s="1"/>
      <c r="AR1590" s="1"/>
      <c r="AS1590" s="1"/>
      <c r="AT1590" s="1"/>
      <c r="AU1590" s="2">
        <f>VLOOKUP(Y1590,Spp!B:C,2,FALSE)</f>
        <v>5.8999999999999999E-3</v>
      </c>
      <c r="AV1590" s="2">
        <f>VLOOKUP(Y1590,Spp!B:D,3,FALSE)</f>
        <v>3.13</v>
      </c>
      <c r="AW1590" s="2">
        <f t="shared" si="169"/>
        <v>12911.099997753625</v>
      </c>
      <c r="AX1590" s="2">
        <f t="shared" si="170"/>
        <v>1291.1099997753624</v>
      </c>
      <c r="AY1590" s="2">
        <f t="shared" si="171"/>
        <v>12911.099997753625</v>
      </c>
      <c r="AZ1590" s="2">
        <f t="shared" si="172"/>
        <v>12.911099997753626</v>
      </c>
      <c r="BA1590" s="2">
        <f t="shared" si="173"/>
        <v>0.2</v>
      </c>
      <c r="BB1590" s="2">
        <f t="shared" si="174"/>
        <v>0.2</v>
      </c>
      <c r="BC1590" s="2">
        <f>VLOOKUP(Y1590,Spp!B:H,7,FALSE)</f>
        <v>3.2</v>
      </c>
      <c r="BD1590" s="5" t="str">
        <f>VLOOKUP(Y1590,GFQuimbayo!B:C,2,FALSE)</f>
        <v>IN</v>
      </c>
      <c r="BE1590" s="5" t="str">
        <f>VLOOKUP(BD1590,GFQuimbayo!E:F,2,FALSE)</f>
        <v>Invertebrivores</v>
      </c>
      <c r="BF1590" s="2" t="str">
        <f>VLOOKUP(Y1590,Spp!B:L,11,FALSE)</f>
        <v>NT</v>
      </c>
    </row>
    <row r="1591" spans="1:58">
      <c r="A1591" s="1" t="s">
        <v>242</v>
      </c>
      <c r="B1591" s="1" t="s">
        <v>41</v>
      </c>
      <c r="C1591" s="1" t="s">
        <v>507</v>
      </c>
      <c r="D1591" s="1" t="s">
        <v>507</v>
      </c>
      <c r="E1591" s="1" t="s">
        <v>1500</v>
      </c>
      <c r="F1591" s="1" t="s">
        <v>245</v>
      </c>
      <c r="G1591" s="19" t="s">
        <v>1480</v>
      </c>
      <c r="H1591" s="19">
        <v>1</v>
      </c>
      <c r="I1591" s="10">
        <v>1</v>
      </c>
      <c r="J1591" s="1"/>
      <c r="K1591" s="1">
        <v>10</v>
      </c>
      <c r="L1591" s="18">
        <v>42948</v>
      </c>
      <c r="M1591" s="1">
        <v>2017</v>
      </c>
      <c r="N1591" s="1" t="s">
        <v>517</v>
      </c>
      <c r="O1591" s="1" t="s">
        <v>136</v>
      </c>
      <c r="P1591" s="18">
        <v>43161</v>
      </c>
      <c r="Q1591" s="10">
        <v>10</v>
      </c>
      <c r="R1591" s="1"/>
      <c r="S1591" s="19" t="s">
        <v>516</v>
      </c>
      <c r="T1591" s="8" t="s">
        <v>516</v>
      </c>
      <c r="U1591" s="8" t="s">
        <v>516</v>
      </c>
      <c r="V1591" s="8" t="s">
        <v>516</v>
      </c>
      <c r="W1591" s="1">
        <v>10</v>
      </c>
      <c r="X1591" s="8" t="s">
        <v>420</v>
      </c>
      <c r="Y1591" s="6" t="str">
        <f>VLOOKUP(X1591,Spp!A:B,2,FALSE)</f>
        <v>Mulloidichthys dentatus</v>
      </c>
      <c r="Z1591" s="7">
        <f t="shared" si="168"/>
        <v>8</v>
      </c>
      <c r="AA1591" s="1"/>
      <c r="AB1591" s="1"/>
      <c r="AC1591" s="1"/>
      <c r="AD1591" s="1"/>
      <c r="AE1591" s="1">
        <v>8</v>
      </c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2">
        <f>VLOOKUP(Y1591,Spp!B:C,2,FALSE)</f>
        <v>1.26E-2</v>
      </c>
      <c r="AV1591" s="2">
        <f>VLOOKUP(Y1591,Spp!B:D,3,FALSE)</f>
        <v>3.0493999999999999</v>
      </c>
      <c r="AW1591" s="2">
        <f t="shared" si="169"/>
        <v>1846.4552833258228</v>
      </c>
      <c r="AX1591" s="2">
        <f t="shared" si="170"/>
        <v>184.64552833258227</v>
      </c>
      <c r="AY1591" s="2">
        <f t="shared" si="171"/>
        <v>1846.4552833258226</v>
      </c>
      <c r="AZ1591" s="2">
        <f t="shared" si="172"/>
        <v>1.8464552833258225</v>
      </c>
      <c r="BA1591" s="2">
        <f t="shared" si="173"/>
        <v>0.8</v>
      </c>
      <c r="BB1591" s="2">
        <f t="shared" si="174"/>
        <v>0.8</v>
      </c>
      <c r="BC1591" s="2">
        <f>VLOOKUP(Y1591,Spp!B:H,7,FALSE)</f>
        <v>3.7</v>
      </c>
      <c r="BD1591" s="5" t="str">
        <f>VLOOKUP(Y1591,GFQuimbayo!B:C,2,FALSE)</f>
        <v>IN</v>
      </c>
      <c r="BE1591" s="5" t="str">
        <f>VLOOKUP(BD1591,GFQuimbayo!E:F,2,FALSE)</f>
        <v>Invertebrivores</v>
      </c>
      <c r="BF1591" s="2" t="str">
        <f>VLOOKUP(Y1591,Spp!B:L,11,FALSE)</f>
        <v>LC</v>
      </c>
    </row>
    <row r="1592" spans="1:58">
      <c r="A1592" s="1" t="s">
        <v>242</v>
      </c>
      <c r="B1592" s="1" t="s">
        <v>41</v>
      </c>
      <c r="C1592" s="1" t="s">
        <v>507</v>
      </c>
      <c r="D1592" s="1" t="s">
        <v>507</v>
      </c>
      <c r="E1592" s="1" t="s">
        <v>1500</v>
      </c>
      <c r="F1592" s="1" t="s">
        <v>245</v>
      </c>
      <c r="G1592" s="19" t="s">
        <v>1480</v>
      </c>
      <c r="H1592" s="19">
        <v>1</v>
      </c>
      <c r="I1592" s="10">
        <v>1</v>
      </c>
      <c r="J1592" s="1"/>
      <c r="K1592" s="1">
        <v>10</v>
      </c>
      <c r="L1592" s="18">
        <v>42948</v>
      </c>
      <c r="M1592" s="1">
        <v>2017</v>
      </c>
      <c r="N1592" s="1" t="s">
        <v>517</v>
      </c>
      <c r="O1592" s="1" t="s">
        <v>136</v>
      </c>
      <c r="P1592" s="18">
        <v>43161</v>
      </c>
      <c r="Q1592" s="10">
        <v>10</v>
      </c>
      <c r="R1592" s="1"/>
      <c r="S1592" s="19" t="s">
        <v>516</v>
      </c>
      <c r="T1592" s="8" t="s">
        <v>516</v>
      </c>
      <c r="U1592" s="8" t="s">
        <v>516</v>
      </c>
      <c r="V1592" s="8" t="s">
        <v>516</v>
      </c>
      <c r="W1592" s="1">
        <v>10</v>
      </c>
      <c r="X1592" s="8" t="s">
        <v>105</v>
      </c>
      <c r="Y1592" s="6" t="str">
        <f>VLOOKUP(X1592,Spp!A:B,2,FALSE)</f>
        <v>Haemulon maculicauda</v>
      </c>
      <c r="Z1592" s="7">
        <f t="shared" si="168"/>
        <v>310</v>
      </c>
      <c r="AA1592" s="1"/>
      <c r="AB1592" s="1"/>
      <c r="AC1592" s="1">
        <v>310</v>
      </c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2">
        <f>VLOOKUP(Y1592,Spp!B:C,2,FALSE)</f>
        <v>8.8999999999999999E-3</v>
      </c>
      <c r="AV1592" s="2">
        <f>VLOOKUP(Y1592,Spp!B:D,3,FALSE)</f>
        <v>3.16</v>
      </c>
      <c r="AW1592" s="2">
        <f t="shared" si="169"/>
        <v>8072.1150204893474</v>
      </c>
      <c r="AX1592" s="2">
        <f t="shared" si="170"/>
        <v>807.21150204893479</v>
      </c>
      <c r="AY1592" s="2">
        <f t="shared" si="171"/>
        <v>8072.1150204893474</v>
      </c>
      <c r="AZ1592" s="2">
        <f t="shared" si="172"/>
        <v>8.0721150204893473</v>
      </c>
      <c r="BA1592" s="2">
        <f t="shared" si="173"/>
        <v>31</v>
      </c>
      <c r="BB1592" s="2">
        <f t="shared" si="174"/>
        <v>31</v>
      </c>
      <c r="BC1592" s="2">
        <f>VLOOKUP(Y1592,Spp!B:H,7,FALSE)</f>
        <v>4.2</v>
      </c>
      <c r="BD1592" s="5" t="str">
        <f>VLOOKUP(Y1592,GFQuimbayo!B:C,2,FALSE)</f>
        <v>PS</v>
      </c>
      <c r="BE1592" s="5" t="str">
        <f>VLOOKUP(BD1592,GFQuimbayo!E:F,2,FALSE)</f>
        <v>Piscivores</v>
      </c>
      <c r="BF1592" s="2" t="str">
        <f>VLOOKUP(Y1592,Spp!B:L,11,FALSE)</f>
        <v>LC</v>
      </c>
    </row>
    <row r="1593" spans="1:58">
      <c r="A1593" s="1" t="s">
        <v>242</v>
      </c>
      <c r="B1593" s="1" t="s">
        <v>41</v>
      </c>
      <c r="C1593" s="1" t="s">
        <v>507</v>
      </c>
      <c r="D1593" s="1" t="s">
        <v>507</v>
      </c>
      <c r="E1593" s="1" t="s">
        <v>1500</v>
      </c>
      <c r="F1593" s="1" t="s">
        <v>245</v>
      </c>
      <c r="G1593" s="19" t="s">
        <v>1480</v>
      </c>
      <c r="H1593" s="19">
        <v>1</v>
      </c>
      <c r="I1593" s="10">
        <v>1</v>
      </c>
      <c r="J1593" s="1"/>
      <c r="K1593" s="1">
        <v>10</v>
      </c>
      <c r="L1593" s="18">
        <v>42948</v>
      </c>
      <c r="M1593" s="1">
        <v>2017</v>
      </c>
      <c r="N1593" s="1" t="s">
        <v>517</v>
      </c>
      <c r="O1593" s="1" t="s">
        <v>136</v>
      </c>
      <c r="P1593" s="18">
        <v>43161</v>
      </c>
      <c r="Q1593" s="10">
        <v>10</v>
      </c>
      <c r="R1593" s="1"/>
      <c r="S1593" s="19" t="s">
        <v>516</v>
      </c>
      <c r="T1593" s="8" t="s">
        <v>516</v>
      </c>
      <c r="U1593" s="8" t="s">
        <v>516</v>
      </c>
      <c r="V1593" s="8" t="s">
        <v>516</v>
      </c>
      <c r="W1593" s="1">
        <v>10</v>
      </c>
      <c r="X1593" s="8" t="s">
        <v>72</v>
      </c>
      <c r="Y1593" s="6" t="str">
        <f>VLOOKUP(X1593,Spp!A:B,2,FALSE)</f>
        <v>Scarus ghobban</v>
      </c>
      <c r="Z1593" s="7">
        <f t="shared" si="168"/>
        <v>2</v>
      </c>
      <c r="AA1593" s="1"/>
      <c r="AB1593" s="1">
        <v>1</v>
      </c>
      <c r="AC1593" s="1">
        <v>1</v>
      </c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2">
        <f>VLOOKUP(Y1593,Spp!B:C,2,FALSE)</f>
        <v>2.3300000000000001E-2</v>
      </c>
      <c r="AV1593" s="2">
        <f>VLOOKUP(Y1593,Spp!B:D,3,FALSE)</f>
        <v>2.919</v>
      </c>
      <c r="AW1593" s="2">
        <f t="shared" si="169"/>
        <v>45.437728234615562</v>
      </c>
      <c r="AX1593" s="2">
        <f t="shared" si="170"/>
        <v>4.5437728234615564</v>
      </c>
      <c r="AY1593" s="2">
        <f t="shared" si="171"/>
        <v>45.437728234615562</v>
      </c>
      <c r="AZ1593" s="2">
        <f t="shared" si="172"/>
        <v>4.543772823461556E-2</v>
      </c>
      <c r="BA1593" s="2">
        <f t="shared" si="173"/>
        <v>0.2</v>
      </c>
      <c r="BB1593" s="2">
        <f t="shared" si="174"/>
        <v>0.2</v>
      </c>
      <c r="BC1593" s="2">
        <f>VLOOKUP(Y1593,Spp!B:H,7,FALSE)</f>
        <v>2</v>
      </c>
      <c r="BD1593" s="5" t="str">
        <f>VLOOKUP(Y1593,GFQuimbayo!B:C,2,FALSE)</f>
        <v>HM</v>
      </c>
      <c r="BE1593" s="5" t="str">
        <f>VLOOKUP(BD1593,GFQuimbayo!E:F,2,FALSE)</f>
        <v>Macroalgae feeders</v>
      </c>
      <c r="BF1593" s="2" t="str">
        <f>VLOOKUP(Y1593,Spp!B:L,11,FALSE)</f>
        <v>LC</v>
      </c>
    </row>
    <row r="1594" spans="1:58">
      <c r="A1594" s="1" t="s">
        <v>242</v>
      </c>
      <c r="B1594" s="1" t="s">
        <v>41</v>
      </c>
      <c r="C1594" s="1" t="s">
        <v>507</v>
      </c>
      <c r="D1594" s="1" t="s">
        <v>507</v>
      </c>
      <c r="E1594" s="1" t="s">
        <v>1500</v>
      </c>
      <c r="F1594" s="1" t="s">
        <v>245</v>
      </c>
      <c r="G1594" s="19" t="s">
        <v>1480</v>
      </c>
      <c r="H1594" s="19">
        <v>1</v>
      </c>
      <c r="I1594" s="10">
        <v>1</v>
      </c>
      <c r="J1594" s="1"/>
      <c r="K1594" s="1">
        <v>10</v>
      </c>
      <c r="L1594" s="18">
        <v>42948</v>
      </c>
      <c r="M1594" s="1">
        <v>2017</v>
      </c>
      <c r="N1594" s="1" t="s">
        <v>517</v>
      </c>
      <c r="O1594" s="1" t="s">
        <v>136</v>
      </c>
      <c r="P1594" s="18">
        <v>43161</v>
      </c>
      <c r="Q1594" s="10">
        <v>10</v>
      </c>
      <c r="R1594" s="1"/>
      <c r="S1594" s="19" t="s">
        <v>516</v>
      </c>
      <c r="T1594" s="8" t="s">
        <v>516</v>
      </c>
      <c r="U1594" s="8" t="s">
        <v>516</v>
      </c>
      <c r="V1594" s="8" t="s">
        <v>516</v>
      </c>
      <c r="W1594" s="1">
        <v>10</v>
      </c>
      <c r="X1594" s="8" t="s">
        <v>85</v>
      </c>
      <c r="Y1594" s="6" t="str">
        <f>VLOOKUP(X1594,Spp!A:B,2,FALSE)</f>
        <v>Sargocentron suborbitalis</v>
      </c>
      <c r="Z1594" s="7">
        <f t="shared" si="168"/>
        <v>5</v>
      </c>
      <c r="AA1594" s="1"/>
      <c r="AB1594" s="1"/>
      <c r="AC1594" s="1">
        <v>5</v>
      </c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2">
        <f>VLOOKUP(Y1594,Spp!B:C,2,FALSE)</f>
        <v>2.3199999999999998E-2</v>
      </c>
      <c r="AV1594" s="2">
        <f>VLOOKUP(Y1594,Spp!B:D,3,FALSE)</f>
        <v>2.9554</v>
      </c>
      <c r="AW1594" s="2">
        <f t="shared" si="169"/>
        <v>202.42578944702913</v>
      </c>
      <c r="AX1594" s="2">
        <f t="shared" si="170"/>
        <v>20.242578944702913</v>
      </c>
      <c r="AY1594" s="2">
        <f t="shared" si="171"/>
        <v>202.42578944702913</v>
      </c>
      <c r="AZ1594" s="2">
        <f t="shared" si="172"/>
        <v>0.20242578944702913</v>
      </c>
      <c r="BA1594" s="2">
        <f t="shared" si="173"/>
        <v>0.5</v>
      </c>
      <c r="BB1594" s="2">
        <f t="shared" si="174"/>
        <v>0.5</v>
      </c>
      <c r="BC1594" s="2">
        <f>VLOOKUP(Y1594,Spp!B:H,7,FALSE)</f>
        <v>3.5</v>
      </c>
      <c r="BD1594" s="5" t="str">
        <f>VLOOKUP(Y1594,GFQuimbayo!B:C,2,FALSE)</f>
        <v>IN</v>
      </c>
      <c r="BE1594" s="5" t="str">
        <f>VLOOKUP(BD1594,GFQuimbayo!E:F,2,FALSE)</f>
        <v>Invertebrivores</v>
      </c>
      <c r="BF1594" s="2" t="str">
        <f>VLOOKUP(Y1594,Spp!B:L,11,FALSE)</f>
        <v>LC</v>
      </c>
    </row>
    <row r="1595" spans="1:58">
      <c r="A1595" s="1" t="s">
        <v>242</v>
      </c>
      <c r="B1595" s="1" t="s">
        <v>41</v>
      </c>
      <c r="C1595" s="1" t="s">
        <v>507</v>
      </c>
      <c r="D1595" s="1" t="s">
        <v>507</v>
      </c>
      <c r="E1595" s="1" t="s">
        <v>1500</v>
      </c>
      <c r="F1595" s="1" t="s">
        <v>245</v>
      </c>
      <c r="G1595" s="19" t="s">
        <v>1480</v>
      </c>
      <c r="H1595" s="19">
        <v>1</v>
      </c>
      <c r="I1595" s="10">
        <v>1</v>
      </c>
      <c r="J1595" s="1"/>
      <c r="K1595" s="1">
        <v>10</v>
      </c>
      <c r="L1595" s="18">
        <v>42948</v>
      </c>
      <c r="M1595" s="1">
        <v>2017</v>
      </c>
      <c r="N1595" s="1" t="s">
        <v>517</v>
      </c>
      <c r="O1595" s="1" t="s">
        <v>136</v>
      </c>
      <c r="P1595" s="18">
        <v>43161</v>
      </c>
      <c r="Q1595" s="10">
        <v>10</v>
      </c>
      <c r="R1595" s="1"/>
      <c r="S1595" s="19" t="s">
        <v>516</v>
      </c>
      <c r="T1595" s="8" t="s">
        <v>516</v>
      </c>
      <c r="U1595" s="8" t="s">
        <v>516</v>
      </c>
      <c r="V1595" s="8" t="s">
        <v>516</v>
      </c>
      <c r="W1595" s="1">
        <v>10</v>
      </c>
      <c r="X1595" s="8" t="s">
        <v>125</v>
      </c>
      <c r="Y1595" s="6" t="str">
        <f>VLOOKUP(X1595,Spp!A:B,2,FALSE)</f>
        <v>Diodon holocanthus</v>
      </c>
      <c r="Z1595" s="7">
        <f t="shared" si="168"/>
        <v>1</v>
      </c>
      <c r="AA1595" s="1"/>
      <c r="AB1595" s="1"/>
      <c r="AC1595" s="1">
        <v>1</v>
      </c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2">
        <f>VLOOKUP(Y1595,Spp!B:C,2,FALSE)</f>
        <v>2.1899999999999999E-2</v>
      </c>
      <c r="AV1595" s="2">
        <f>VLOOKUP(Y1595,Spp!B:D,3,FALSE)</f>
        <v>3</v>
      </c>
      <c r="AW1595" s="2">
        <f t="shared" si="169"/>
        <v>42.7734375</v>
      </c>
      <c r="AX1595" s="2">
        <f t="shared" si="170"/>
        <v>4.27734375</v>
      </c>
      <c r="AY1595" s="2">
        <f t="shared" si="171"/>
        <v>42.7734375</v>
      </c>
      <c r="AZ1595" s="2">
        <f t="shared" si="172"/>
        <v>4.2773437499999997E-2</v>
      </c>
      <c r="BA1595" s="2">
        <f t="shared" si="173"/>
        <v>0.1</v>
      </c>
      <c r="BB1595" s="2">
        <f t="shared" si="174"/>
        <v>0.1</v>
      </c>
      <c r="BC1595" s="2">
        <f>VLOOKUP(Y1595,Spp!B:H,7,FALSE)</f>
        <v>3.3</v>
      </c>
      <c r="BD1595" s="5" t="str">
        <f>VLOOKUP(Y1595,GFQuimbayo!B:C,2,FALSE)</f>
        <v>IN</v>
      </c>
      <c r="BE1595" s="5" t="str">
        <f>VLOOKUP(BD1595,GFQuimbayo!E:F,2,FALSE)</f>
        <v>Invertebrivores</v>
      </c>
      <c r="BF1595" s="2" t="str">
        <f>VLOOKUP(Y1595,Spp!B:L,11,FALSE)</f>
        <v>NE</v>
      </c>
    </row>
    <row r="1596" spans="1:58">
      <c r="A1596" s="1" t="s">
        <v>242</v>
      </c>
      <c r="B1596" s="1" t="s">
        <v>41</v>
      </c>
      <c r="C1596" s="1" t="s">
        <v>507</v>
      </c>
      <c r="D1596" s="1" t="s">
        <v>507</v>
      </c>
      <c r="E1596" s="1" t="s">
        <v>1500</v>
      </c>
      <c r="F1596" s="1" t="s">
        <v>245</v>
      </c>
      <c r="G1596" s="19" t="s">
        <v>1480</v>
      </c>
      <c r="H1596" s="19">
        <v>1</v>
      </c>
      <c r="I1596" s="10">
        <v>1</v>
      </c>
      <c r="J1596" s="1"/>
      <c r="K1596" s="1">
        <v>10</v>
      </c>
      <c r="L1596" s="18">
        <v>42948</v>
      </c>
      <c r="M1596" s="1">
        <v>2017</v>
      </c>
      <c r="N1596" s="1" t="s">
        <v>517</v>
      </c>
      <c r="O1596" s="1" t="s">
        <v>136</v>
      </c>
      <c r="P1596" s="18">
        <v>43161</v>
      </c>
      <c r="Q1596" s="10">
        <v>10</v>
      </c>
      <c r="R1596" s="1"/>
      <c r="S1596" s="19" t="s">
        <v>516</v>
      </c>
      <c r="T1596" s="8" t="s">
        <v>516</v>
      </c>
      <c r="U1596" s="8" t="s">
        <v>516</v>
      </c>
      <c r="V1596" s="8" t="s">
        <v>516</v>
      </c>
      <c r="W1596" s="1">
        <v>10</v>
      </c>
      <c r="X1596" s="8" t="s">
        <v>402</v>
      </c>
      <c r="Y1596" s="6" t="str">
        <f>VLOOKUP(X1596,Spp!A:B,2,FALSE)</f>
        <v>Halichoeres melanotis</v>
      </c>
      <c r="Z1596" s="7">
        <f t="shared" si="168"/>
        <v>3</v>
      </c>
      <c r="AA1596" s="1"/>
      <c r="AB1596" s="1">
        <v>3</v>
      </c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2">
        <f>VLOOKUP(Y1596,Spp!B:C,2,FALSE)</f>
        <v>1.26E-2</v>
      </c>
      <c r="AV1596" s="2">
        <f>VLOOKUP(Y1596,Spp!B:D,3,FALSE)</f>
        <v>3.0672999999999999</v>
      </c>
      <c r="AW1596" s="2">
        <f t="shared" si="169"/>
        <v>18.262793690314659</v>
      </c>
      <c r="AX1596" s="2">
        <f t="shared" si="170"/>
        <v>1.8262793690314658</v>
      </c>
      <c r="AY1596" s="2">
        <f t="shared" si="171"/>
        <v>18.262793690314659</v>
      </c>
      <c r="AZ1596" s="2">
        <f t="shared" si="172"/>
        <v>1.8262793690314659E-2</v>
      </c>
      <c r="BA1596" s="2">
        <f t="shared" si="173"/>
        <v>0.3</v>
      </c>
      <c r="BB1596" s="2">
        <f t="shared" si="174"/>
        <v>0.3</v>
      </c>
      <c r="BC1596" s="2">
        <f>VLOOKUP(Y1596,Spp!B:H,7,FALSE)</f>
        <v>3.5</v>
      </c>
      <c r="BD1596" s="5" t="str">
        <f>VLOOKUP(Y1596,GFQuimbayo!B:C,2,FALSE)</f>
        <v>IN</v>
      </c>
      <c r="BE1596" s="5" t="str">
        <f>VLOOKUP(BD1596,GFQuimbayo!E:F,2,FALSE)</f>
        <v>Invertebrivores</v>
      </c>
      <c r="BF1596" s="2" t="str">
        <f>VLOOKUP(Y1596,Spp!B:L,11,FALSE)</f>
        <v>LC</v>
      </c>
    </row>
    <row r="1597" spans="1:58">
      <c r="A1597" s="1" t="s">
        <v>242</v>
      </c>
      <c r="B1597" s="1" t="s">
        <v>41</v>
      </c>
      <c r="C1597" s="1" t="s">
        <v>507</v>
      </c>
      <c r="D1597" s="1" t="s">
        <v>507</v>
      </c>
      <c r="E1597" s="1" t="s">
        <v>1500</v>
      </c>
      <c r="F1597" s="1" t="s">
        <v>245</v>
      </c>
      <c r="G1597" s="19" t="s">
        <v>1480</v>
      </c>
      <c r="H1597" s="19">
        <v>1</v>
      </c>
      <c r="I1597" s="10">
        <v>1</v>
      </c>
      <c r="J1597" s="1"/>
      <c r="K1597" s="1">
        <v>10</v>
      </c>
      <c r="L1597" s="18">
        <v>42948</v>
      </c>
      <c r="M1597" s="1">
        <v>2017</v>
      </c>
      <c r="N1597" s="1" t="s">
        <v>517</v>
      </c>
      <c r="O1597" s="1" t="s">
        <v>136</v>
      </c>
      <c r="P1597" s="18">
        <v>43161</v>
      </c>
      <c r="Q1597" s="10">
        <v>10</v>
      </c>
      <c r="R1597" s="1"/>
      <c r="S1597" s="19" t="s">
        <v>516</v>
      </c>
      <c r="T1597" s="8" t="s">
        <v>516</v>
      </c>
      <c r="U1597" s="8" t="s">
        <v>516</v>
      </c>
      <c r="V1597" s="8" t="s">
        <v>516</v>
      </c>
      <c r="W1597" s="1">
        <v>10</v>
      </c>
      <c r="X1597" s="8" t="s">
        <v>70</v>
      </c>
      <c r="Y1597" s="6" t="str">
        <f>VLOOKUP(X1597,Spp!A:B,2,FALSE)</f>
        <v>Chaetodon humeralis</v>
      </c>
      <c r="Z1597" s="7">
        <f t="shared" si="168"/>
        <v>1</v>
      </c>
      <c r="AA1597" s="1"/>
      <c r="AB1597" s="1">
        <v>1</v>
      </c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2">
        <f>VLOOKUP(Y1597,Spp!B:C,2,FALSE)</f>
        <v>2.9600000000000001E-2</v>
      </c>
      <c r="AV1597" s="2">
        <f>VLOOKUP(Y1597,Spp!B:D,3,FALSE)</f>
        <v>2.9895</v>
      </c>
      <c r="AW1597" s="2">
        <f t="shared" si="169"/>
        <v>12.226083511842001</v>
      </c>
      <c r="AX1597" s="2">
        <f t="shared" si="170"/>
        <v>1.2226083511842001</v>
      </c>
      <c r="AY1597" s="2">
        <f t="shared" si="171"/>
        <v>12.226083511842001</v>
      </c>
      <c r="AZ1597" s="2">
        <f t="shared" si="172"/>
        <v>1.2226083511842002E-2</v>
      </c>
      <c r="BA1597" s="2">
        <f t="shared" si="173"/>
        <v>0.1</v>
      </c>
      <c r="BB1597" s="2">
        <f t="shared" si="174"/>
        <v>0.1</v>
      </c>
      <c r="BC1597" s="2">
        <f>VLOOKUP(Y1597,Spp!B:H,7,FALSE)</f>
        <v>2.7</v>
      </c>
      <c r="BD1597" s="5" t="str">
        <f>VLOOKUP(Y1597,GFQuimbayo!B:C,2,FALSE)</f>
        <v>OM</v>
      </c>
      <c r="BE1597" s="5" t="str">
        <f>VLOOKUP(BD1597,GFQuimbayo!E:F,2,FALSE)</f>
        <v>Omnivores</v>
      </c>
      <c r="BF1597" s="2" t="str">
        <f>VLOOKUP(Y1597,Spp!B:L,11,FALSE)</f>
        <v>LC</v>
      </c>
    </row>
    <row r="1598" spans="1:58" s="38" customFormat="1">
      <c r="A1598" s="34" t="s">
        <v>242</v>
      </c>
      <c r="B1598" s="34" t="s">
        <v>41</v>
      </c>
      <c r="C1598" s="34" t="s">
        <v>42</v>
      </c>
      <c r="D1598" s="34" t="s">
        <v>42</v>
      </c>
      <c r="E1598" s="34" t="s">
        <v>1483</v>
      </c>
      <c r="F1598" s="34" t="s">
        <v>245</v>
      </c>
      <c r="G1598" s="39" t="s">
        <v>1482</v>
      </c>
      <c r="H1598" s="39">
        <v>1</v>
      </c>
      <c r="I1598" s="34">
        <v>1</v>
      </c>
      <c r="J1598" s="34"/>
      <c r="K1598" s="34">
        <v>50</v>
      </c>
      <c r="L1598" s="35">
        <v>42948</v>
      </c>
      <c r="M1598" s="34">
        <v>2017</v>
      </c>
      <c r="N1598" s="34" t="s">
        <v>517</v>
      </c>
      <c r="O1598" s="34" t="s">
        <v>136</v>
      </c>
      <c r="P1598" s="35">
        <v>43161</v>
      </c>
      <c r="Q1598" s="36" t="s">
        <v>1467</v>
      </c>
      <c r="R1598" s="34"/>
      <c r="S1598" s="39" t="s">
        <v>516</v>
      </c>
      <c r="T1598" s="37" t="s">
        <v>516</v>
      </c>
      <c r="U1598" s="37" t="s">
        <v>516</v>
      </c>
      <c r="V1598" s="37" t="s">
        <v>516</v>
      </c>
      <c r="W1598" s="34">
        <v>10</v>
      </c>
      <c r="X1598" s="37" t="s">
        <v>87</v>
      </c>
      <c r="Y1598" s="6" t="str">
        <f>VLOOKUP(X1598,Spp!A:B,2,FALSE)</f>
        <v>Stegastes acapulcoensis</v>
      </c>
      <c r="Z1598" s="7">
        <f t="shared" si="168"/>
        <v>1</v>
      </c>
      <c r="AA1598" s="34"/>
      <c r="AB1598" s="34">
        <v>1</v>
      </c>
      <c r="AC1598" s="34"/>
      <c r="AD1598" s="34"/>
      <c r="AE1598" s="34"/>
      <c r="AF1598" s="34"/>
      <c r="AG1598" s="34"/>
      <c r="AH1598" s="34"/>
      <c r="AI1598" s="34"/>
      <c r="AJ1598" s="34"/>
      <c r="AK1598" s="34"/>
      <c r="AL1598" s="34"/>
      <c r="AM1598" s="34"/>
      <c r="AN1598" s="34"/>
      <c r="AO1598" s="34"/>
      <c r="AP1598" s="34"/>
      <c r="AQ1598" s="34"/>
      <c r="AR1598" s="34"/>
      <c r="AS1598" s="34"/>
      <c r="AT1598" s="34"/>
      <c r="AU1598" s="2">
        <f>VLOOKUP(Y1598,Spp!B:C,2,FALSE)</f>
        <v>3.49E-2</v>
      </c>
      <c r="AV1598" s="2">
        <f>VLOOKUP(Y1598,Spp!B:D,3,FALSE)</f>
        <v>2.9108999999999998</v>
      </c>
      <c r="AW1598" s="2">
        <f t="shared" si="169"/>
        <v>12.30385653569728</v>
      </c>
      <c r="AX1598" s="2">
        <f t="shared" si="170"/>
        <v>0.2460771307139456</v>
      </c>
      <c r="AY1598" s="2">
        <f t="shared" si="171"/>
        <v>2.4607713071394559</v>
      </c>
      <c r="AZ1598" s="2">
        <f t="shared" si="172"/>
        <v>2.4607713071394558E-3</v>
      </c>
      <c r="BA1598" s="2">
        <f t="shared" si="173"/>
        <v>0.1</v>
      </c>
      <c r="BB1598" s="2">
        <f t="shared" si="174"/>
        <v>0.02</v>
      </c>
      <c r="BC1598" s="2">
        <f>VLOOKUP(Y1598,Spp!B:H,7,FALSE)</f>
        <v>2</v>
      </c>
      <c r="BD1598" s="5" t="str">
        <f>VLOOKUP(Y1598,GFQuimbayo!B:C,2,FALSE)</f>
        <v>HD</v>
      </c>
      <c r="BE1598" s="5" t="str">
        <f>VLOOKUP(BD1598,GFQuimbayo!E:F,2,FALSE)</f>
        <v>Detritivores</v>
      </c>
      <c r="BF1598" s="2" t="str">
        <f>VLOOKUP(Y1598,Spp!B:L,11,FALSE)</f>
        <v>LC</v>
      </c>
    </row>
    <row r="1599" spans="1:58" s="38" customFormat="1">
      <c r="A1599" s="34" t="s">
        <v>242</v>
      </c>
      <c r="B1599" s="34" t="s">
        <v>41</v>
      </c>
      <c r="C1599" s="34" t="s">
        <v>42</v>
      </c>
      <c r="D1599" s="34" t="s">
        <v>42</v>
      </c>
      <c r="E1599" s="34" t="s">
        <v>1483</v>
      </c>
      <c r="F1599" s="34" t="s">
        <v>245</v>
      </c>
      <c r="G1599" s="39" t="s">
        <v>1482</v>
      </c>
      <c r="H1599" s="39">
        <v>1</v>
      </c>
      <c r="I1599" s="34">
        <v>1</v>
      </c>
      <c r="J1599" s="34"/>
      <c r="K1599" s="34">
        <v>50</v>
      </c>
      <c r="L1599" s="35">
        <v>42948</v>
      </c>
      <c r="M1599" s="34">
        <v>2017</v>
      </c>
      <c r="N1599" s="34" t="s">
        <v>517</v>
      </c>
      <c r="O1599" s="34" t="s">
        <v>136</v>
      </c>
      <c r="P1599" s="35">
        <v>43161</v>
      </c>
      <c r="Q1599" s="36" t="s">
        <v>1467</v>
      </c>
      <c r="R1599" s="34"/>
      <c r="S1599" s="39" t="s">
        <v>516</v>
      </c>
      <c r="T1599" s="37" t="s">
        <v>516</v>
      </c>
      <c r="U1599" s="37" t="s">
        <v>516</v>
      </c>
      <c r="V1599" s="37" t="s">
        <v>516</v>
      </c>
      <c r="W1599" s="34">
        <v>10</v>
      </c>
      <c r="X1599" s="37" t="s">
        <v>99</v>
      </c>
      <c r="Y1599" s="6" t="str">
        <f>VLOOKUP(X1599,Spp!A:B,2,FALSE)</f>
        <v>Abudefduf troschelii</v>
      </c>
      <c r="Z1599" s="7">
        <f t="shared" si="168"/>
        <v>25</v>
      </c>
      <c r="AA1599" s="34"/>
      <c r="AB1599" s="34">
        <v>25</v>
      </c>
      <c r="AC1599" s="34"/>
      <c r="AD1599" s="34"/>
      <c r="AE1599" s="34"/>
      <c r="AF1599" s="34"/>
      <c r="AG1599" s="34"/>
      <c r="AH1599" s="34"/>
      <c r="AI1599" s="34"/>
      <c r="AJ1599" s="34"/>
      <c r="AK1599" s="34"/>
      <c r="AL1599" s="34"/>
      <c r="AM1599" s="34"/>
      <c r="AN1599" s="34"/>
      <c r="AO1599" s="34"/>
      <c r="AP1599" s="34"/>
      <c r="AQ1599" s="34"/>
      <c r="AR1599" s="34"/>
      <c r="AS1599" s="34"/>
      <c r="AT1599" s="34"/>
      <c r="AU1599" s="2">
        <f>VLOOKUP(Y1599,Spp!B:C,2,FALSE)</f>
        <v>1.6E-2</v>
      </c>
      <c r="AV1599" s="2">
        <f>VLOOKUP(Y1599,Spp!B:D,3,FALSE)</f>
        <v>3.0516000000000001</v>
      </c>
      <c r="AW1599" s="2">
        <f t="shared" si="169"/>
        <v>187.23927148442087</v>
      </c>
      <c r="AX1599" s="2">
        <f t="shared" si="170"/>
        <v>3.7447854296884175</v>
      </c>
      <c r="AY1599" s="2">
        <f t="shared" si="171"/>
        <v>37.447854296884174</v>
      </c>
      <c r="AZ1599" s="2">
        <f t="shared" si="172"/>
        <v>3.7447854296884173E-2</v>
      </c>
      <c r="BA1599" s="2">
        <f t="shared" si="173"/>
        <v>2.5</v>
      </c>
      <c r="BB1599" s="2">
        <f t="shared" si="174"/>
        <v>0.5</v>
      </c>
      <c r="BC1599" s="2">
        <f>VLOOKUP(Y1599,Spp!B:H,7,FALSE)</f>
        <v>3</v>
      </c>
      <c r="BD1599" s="5" t="str">
        <f>VLOOKUP(Y1599,GFQuimbayo!B:C,2,FALSE)</f>
        <v>PK</v>
      </c>
      <c r="BE1599" s="5" t="str">
        <f>VLOOKUP(BD1599,GFQuimbayo!E:F,2,FALSE)</f>
        <v>Planktivores</v>
      </c>
      <c r="BF1599" s="2" t="str">
        <f>VLOOKUP(Y1599,Spp!B:L,11,FALSE)</f>
        <v>LC</v>
      </c>
    </row>
    <row r="1600" spans="1:58" s="38" customFormat="1">
      <c r="A1600" s="34" t="s">
        <v>242</v>
      </c>
      <c r="B1600" s="34" t="s">
        <v>41</v>
      </c>
      <c r="C1600" s="34" t="s">
        <v>42</v>
      </c>
      <c r="D1600" s="34" t="s">
        <v>42</v>
      </c>
      <c r="E1600" s="34" t="s">
        <v>1483</v>
      </c>
      <c r="F1600" s="34" t="s">
        <v>245</v>
      </c>
      <c r="G1600" s="39" t="s">
        <v>1482</v>
      </c>
      <c r="H1600" s="39">
        <v>1</v>
      </c>
      <c r="I1600" s="34">
        <v>1</v>
      </c>
      <c r="J1600" s="34"/>
      <c r="K1600" s="34">
        <v>50</v>
      </c>
      <c r="L1600" s="35">
        <v>42948</v>
      </c>
      <c r="M1600" s="34">
        <v>2017</v>
      </c>
      <c r="N1600" s="34" t="s">
        <v>517</v>
      </c>
      <c r="O1600" s="34" t="s">
        <v>136</v>
      </c>
      <c r="P1600" s="35">
        <v>43161</v>
      </c>
      <c r="Q1600" s="36" t="s">
        <v>1467</v>
      </c>
      <c r="R1600" s="34"/>
      <c r="S1600" s="39" t="s">
        <v>516</v>
      </c>
      <c r="T1600" s="37" t="s">
        <v>516</v>
      </c>
      <c r="U1600" s="37" t="s">
        <v>516</v>
      </c>
      <c r="V1600" s="37" t="s">
        <v>516</v>
      </c>
      <c r="W1600" s="34">
        <v>10</v>
      </c>
      <c r="X1600" s="37" t="s">
        <v>107</v>
      </c>
      <c r="Y1600" s="6" t="str">
        <f>VLOOKUP(X1600,Spp!A:B,2,FALSE)</f>
        <v>Thalassoma lucasanum</v>
      </c>
      <c r="Z1600" s="7">
        <f t="shared" si="168"/>
        <v>20</v>
      </c>
      <c r="AA1600" s="34"/>
      <c r="AB1600" s="34">
        <v>20</v>
      </c>
      <c r="AC1600" s="34"/>
      <c r="AD1600" s="34"/>
      <c r="AE1600" s="34"/>
      <c r="AF1600" s="34"/>
      <c r="AG1600" s="34"/>
      <c r="AH1600" s="34"/>
      <c r="AI1600" s="34"/>
      <c r="AJ1600" s="34"/>
      <c r="AK1600" s="34"/>
      <c r="AL1600" s="34"/>
      <c r="AM1600" s="34"/>
      <c r="AN1600" s="34"/>
      <c r="AO1600" s="34"/>
      <c r="AP1600" s="34"/>
      <c r="AQ1600" s="34"/>
      <c r="AR1600" s="34"/>
      <c r="AS1600" s="34"/>
      <c r="AT1600" s="34"/>
      <c r="AU1600" s="2">
        <f>VLOOKUP(Y1600,Spp!B:C,2,FALSE)</f>
        <v>1.261E-2</v>
      </c>
      <c r="AV1600" s="2">
        <f>VLOOKUP(Y1600,Spp!B:D,3,FALSE)</f>
        <v>2.8782999999999999</v>
      </c>
      <c r="AW1600" s="2">
        <f t="shared" si="169"/>
        <v>83.259522655856784</v>
      </c>
      <c r="AX1600" s="2">
        <f t="shared" si="170"/>
        <v>1.6651904531171358</v>
      </c>
      <c r="AY1600" s="2">
        <f t="shared" si="171"/>
        <v>16.651904531171358</v>
      </c>
      <c r="AZ1600" s="2">
        <f t="shared" si="172"/>
        <v>1.6651904531171359E-2</v>
      </c>
      <c r="BA1600" s="2">
        <f t="shared" si="173"/>
        <v>2</v>
      </c>
      <c r="BB1600" s="2">
        <f t="shared" si="174"/>
        <v>0.4</v>
      </c>
      <c r="BC1600" s="2">
        <f>VLOOKUP(Y1600,Spp!B:H,7,FALSE)</f>
        <v>3.5</v>
      </c>
      <c r="BD1600" s="5" t="str">
        <f>VLOOKUP(Y1600,GFQuimbayo!B:C,2,FALSE)</f>
        <v>IN</v>
      </c>
      <c r="BE1600" s="5" t="str">
        <f>VLOOKUP(BD1600,GFQuimbayo!E:F,2,FALSE)</f>
        <v>Invertebrivores</v>
      </c>
      <c r="BF1600" s="2" t="str">
        <f>VLOOKUP(Y1600,Spp!B:L,11,FALSE)</f>
        <v>LC</v>
      </c>
    </row>
    <row r="1601" spans="1:58" s="38" customFormat="1">
      <c r="A1601" s="34" t="s">
        <v>242</v>
      </c>
      <c r="B1601" s="34" t="s">
        <v>41</v>
      </c>
      <c r="C1601" s="34" t="s">
        <v>42</v>
      </c>
      <c r="D1601" s="34" t="s">
        <v>42</v>
      </c>
      <c r="E1601" s="34" t="s">
        <v>1483</v>
      </c>
      <c r="F1601" s="34" t="s">
        <v>245</v>
      </c>
      <c r="G1601" s="39" t="s">
        <v>1482</v>
      </c>
      <c r="H1601" s="39">
        <v>1</v>
      </c>
      <c r="I1601" s="34">
        <v>1</v>
      </c>
      <c r="J1601" s="34"/>
      <c r="K1601" s="34">
        <v>50</v>
      </c>
      <c r="L1601" s="35">
        <v>42948</v>
      </c>
      <c r="M1601" s="34">
        <v>2017</v>
      </c>
      <c r="N1601" s="34" t="s">
        <v>517</v>
      </c>
      <c r="O1601" s="34" t="s">
        <v>136</v>
      </c>
      <c r="P1601" s="35">
        <v>43161</v>
      </c>
      <c r="Q1601" s="36" t="s">
        <v>1467</v>
      </c>
      <c r="R1601" s="34"/>
      <c r="S1601" s="39" t="s">
        <v>516</v>
      </c>
      <c r="T1601" s="37" t="s">
        <v>516</v>
      </c>
      <c r="U1601" s="37" t="s">
        <v>516</v>
      </c>
      <c r="V1601" s="37" t="s">
        <v>516</v>
      </c>
      <c r="W1601" s="34">
        <v>10</v>
      </c>
      <c r="X1601" s="37" t="s">
        <v>72</v>
      </c>
      <c r="Y1601" s="6" t="str">
        <f>VLOOKUP(X1601,Spp!A:B,2,FALSE)</f>
        <v>Scarus ghobban</v>
      </c>
      <c r="Z1601" s="7">
        <f t="shared" si="168"/>
        <v>2</v>
      </c>
      <c r="AA1601" s="34"/>
      <c r="AB1601" s="34">
        <v>2</v>
      </c>
      <c r="AC1601" s="34"/>
      <c r="AD1601" s="34"/>
      <c r="AE1601" s="34"/>
      <c r="AF1601" s="34"/>
      <c r="AG1601" s="34"/>
      <c r="AH1601" s="34"/>
      <c r="AI1601" s="34"/>
      <c r="AJ1601" s="34"/>
      <c r="AK1601" s="34"/>
      <c r="AL1601" s="34"/>
      <c r="AM1601" s="34"/>
      <c r="AN1601" s="34"/>
      <c r="AO1601" s="34"/>
      <c r="AP1601" s="34"/>
      <c r="AQ1601" s="34"/>
      <c r="AR1601" s="34"/>
      <c r="AS1601" s="34"/>
      <c r="AT1601" s="34"/>
      <c r="AU1601" s="2">
        <f>VLOOKUP(Y1601,Spp!B:C,2,FALSE)</f>
        <v>2.3300000000000001E-2</v>
      </c>
      <c r="AV1601" s="2">
        <f>VLOOKUP(Y1601,Spp!B:D,3,FALSE)</f>
        <v>2.919</v>
      </c>
      <c r="AW1601" s="2">
        <f t="shared" si="169"/>
        <v>16.698972308439288</v>
      </c>
      <c r="AX1601" s="2">
        <f t="shared" si="170"/>
        <v>0.33397944616878578</v>
      </c>
      <c r="AY1601" s="2">
        <f t="shared" si="171"/>
        <v>3.3397944616878577</v>
      </c>
      <c r="AZ1601" s="2">
        <f t="shared" si="172"/>
        <v>3.3397944616878577E-3</v>
      </c>
      <c r="BA1601" s="2">
        <f t="shared" si="173"/>
        <v>0.2</v>
      </c>
      <c r="BB1601" s="2">
        <f t="shared" si="174"/>
        <v>0.04</v>
      </c>
      <c r="BC1601" s="2">
        <f>VLOOKUP(Y1601,Spp!B:H,7,FALSE)</f>
        <v>2</v>
      </c>
      <c r="BD1601" s="5" t="str">
        <f>VLOOKUP(Y1601,GFQuimbayo!B:C,2,FALSE)</f>
        <v>HM</v>
      </c>
      <c r="BE1601" s="5" t="str">
        <f>VLOOKUP(BD1601,GFQuimbayo!E:F,2,FALSE)</f>
        <v>Macroalgae feeders</v>
      </c>
      <c r="BF1601" s="2" t="str">
        <f>VLOOKUP(Y1601,Spp!B:L,11,FALSE)</f>
        <v>LC</v>
      </c>
    </row>
    <row r="1602" spans="1:58" s="38" customFormat="1">
      <c r="A1602" s="34" t="s">
        <v>242</v>
      </c>
      <c r="B1602" s="34" t="s">
        <v>41</v>
      </c>
      <c r="C1602" s="34" t="s">
        <v>42</v>
      </c>
      <c r="D1602" s="34" t="s">
        <v>42</v>
      </c>
      <c r="E1602" s="34" t="s">
        <v>1483</v>
      </c>
      <c r="F1602" s="34" t="s">
        <v>245</v>
      </c>
      <c r="G1602" s="39" t="s">
        <v>1482</v>
      </c>
      <c r="H1602" s="39">
        <v>2</v>
      </c>
      <c r="I1602" s="34">
        <v>2</v>
      </c>
      <c r="J1602" s="34"/>
      <c r="K1602" s="34">
        <v>50</v>
      </c>
      <c r="L1602" s="35">
        <v>42948</v>
      </c>
      <c r="M1602" s="34">
        <v>2017</v>
      </c>
      <c r="N1602" s="34" t="s">
        <v>517</v>
      </c>
      <c r="O1602" s="34" t="s">
        <v>136</v>
      </c>
      <c r="P1602" s="35">
        <v>43161</v>
      </c>
      <c r="Q1602" s="36" t="s">
        <v>1467</v>
      </c>
      <c r="R1602" s="34"/>
      <c r="S1602" s="39" t="s">
        <v>516</v>
      </c>
      <c r="T1602" s="37" t="s">
        <v>516</v>
      </c>
      <c r="U1602" s="37" t="s">
        <v>516</v>
      </c>
      <c r="V1602" s="37" t="s">
        <v>516</v>
      </c>
      <c r="W1602" s="34">
        <v>10</v>
      </c>
      <c r="X1602" s="37" t="s">
        <v>87</v>
      </c>
      <c r="Y1602" s="6" t="str">
        <f>VLOOKUP(X1602,Spp!A:B,2,FALSE)</f>
        <v>Stegastes acapulcoensis</v>
      </c>
      <c r="Z1602" s="7">
        <f t="shared" si="168"/>
        <v>3</v>
      </c>
      <c r="AA1602" s="34"/>
      <c r="AB1602" s="34">
        <v>3</v>
      </c>
      <c r="AC1602" s="34"/>
      <c r="AD1602" s="34"/>
      <c r="AE1602" s="34"/>
      <c r="AF1602" s="34"/>
      <c r="AG1602" s="34"/>
      <c r="AH1602" s="34"/>
      <c r="AI1602" s="34"/>
      <c r="AJ1602" s="34"/>
      <c r="AK1602" s="34"/>
      <c r="AL1602" s="34"/>
      <c r="AM1602" s="34"/>
      <c r="AN1602" s="34"/>
      <c r="AO1602" s="34"/>
      <c r="AP1602" s="34"/>
      <c r="AQ1602" s="34"/>
      <c r="AR1602" s="34"/>
      <c r="AS1602" s="34"/>
      <c r="AT1602" s="34"/>
      <c r="AU1602" s="2">
        <f>VLOOKUP(Y1602,Spp!B:C,2,FALSE)</f>
        <v>3.49E-2</v>
      </c>
      <c r="AV1602" s="2">
        <f>VLOOKUP(Y1602,Spp!B:D,3,FALSE)</f>
        <v>2.9108999999999998</v>
      </c>
      <c r="AW1602" s="2">
        <f t="shared" si="169"/>
        <v>36.911569607091842</v>
      </c>
      <c r="AX1602" s="2">
        <f t="shared" si="170"/>
        <v>0.73823139214183686</v>
      </c>
      <c r="AY1602" s="2">
        <f t="shared" si="171"/>
        <v>7.3823139214183691</v>
      </c>
      <c r="AZ1602" s="2">
        <f t="shared" si="172"/>
        <v>7.3823139214183693E-3</v>
      </c>
      <c r="BA1602" s="2">
        <f t="shared" si="173"/>
        <v>0.3</v>
      </c>
      <c r="BB1602" s="2">
        <f t="shared" si="174"/>
        <v>0.06</v>
      </c>
      <c r="BC1602" s="2">
        <f>VLOOKUP(Y1602,Spp!B:H,7,FALSE)</f>
        <v>2</v>
      </c>
      <c r="BD1602" s="5" t="str">
        <f>VLOOKUP(Y1602,GFQuimbayo!B:C,2,FALSE)</f>
        <v>HD</v>
      </c>
      <c r="BE1602" s="5" t="str">
        <f>VLOOKUP(BD1602,GFQuimbayo!E:F,2,FALSE)</f>
        <v>Detritivores</v>
      </c>
      <c r="BF1602" s="2" t="str">
        <f>VLOOKUP(Y1602,Spp!B:L,11,FALSE)</f>
        <v>LC</v>
      </c>
    </row>
    <row r="1603" spans="1:58" s="38" customFormat="1">
      <c r="A1603" s="34" t="s">
        <v>242</v>
      </c>
      <c r="B1603" s="34" t="s">
        <v>41</v>
      </c>
      <c r="C1603" s="34" t="s">
        <v>42</v>
      </c>
      <c r="D1603" s="34" t="s">
        <v>42</v>
      </c>
      <c r="E1603" s="34" t="s">
        <v>1483</v>
      </c>
      <c r="F1603" s="34" t="s">
        <v>245</v>
      </c>
      <c r="G1603" s="39" t="s">
        <v>1482</v>
      </c>
      <c r="H1603" s="39">
        <v>2</v>
      </c>
      <c r="I1603" s="34">
        <v>2</v>
      </c>
      <c r="J1603" s="34"/>
      <c r="K1603" s="34">
        <v>50</v>
      </c>
      <c r="L1603" s="35">
        <v>42948</v>
      </c>
      <c r="M1603" s="34">
        <v>2017</v>
      </c>
      <c r="N1603" s="34" t="s">
        <v>517</v>
      </c>
      <c r="O1603" s="34" t="s">
        <v>136</v>
      </c>
      <c r="P1603" s="35">
        <v>43161</v>
      </c>
      <c r="Q1603" s="36" t="s">
        <v>1467</v>
      </c>
      <c r="R1603" s="34"/>
      <c r="S1603" s="39" t="s">
        <v>516</v>
      </c>
      <c r="T1603" s="37" t="s">
        <v>516</v>
      </c>
      <c r="U1603" s="37" t="s">
        <v>516</v>
      </c>
      <c r="V1603" s="37" t="s">
        <v>516</v>
      </c>
      <c r="W1603" s="34">
        <v>10</v>
      </c>
      <c r="X1603" s="37" t="s">
        <v>125</v>
      </c>
      <c r="Y1603" s="6" t="str">
        <f>VLOOKUP(X1603,Spp!A:B,2,FALSE)</f>
        <v>Diodon holocanthus</v>
      </c>
      <c r="Z1603" s="7">
        <f t="shared" ref="Z1603:Z1666" si="175">SUM(AA1603:AT1603)</f>
        <v>1</v>
      </c>
      <c r="AA1603" s="34"/>
      <c r="AB1603" s="34"/>
      <c r="AC1603" s="34">
        <v>1</v>
      </c>
      <c r="AD1603" s="34"/>
      <c r="AE1603" s="34"/>
      <c r="AF1603" s="34"/>
      <c r="AG1603" s="34"/>
      <c r="AH1603" s="34"/>
      <c r="AI1603" s="34"/>
      <c r="AJ1603" s="34"/>
      <c r="AK1603" s="34"/>
      <c r="AL1603" s="34"/>
      <c r="AM1603" s="34"/>
      <c r="AN1603" s="34"/>
      <c r="AO1603" s="34"/>
      <c r="AP1603" s="34"/>
      <c r="AQ1603" s="34"/>
      <c r="AR1603" s="34"/>
      <c r="AS1603" s="34"/>
      <c r="AT1603" s="34"/>
      <c r="AU1603" s="2">
        <f>VLOOKUP(Y1603,Spp!B:C,2,FALSE)</f>
        <v>2.1899999999999999E-2</v>
      </c>
      <c r="AV1603" s="2">
        <f>VLOOKUP(Y1603,Spp!B:D,3,FALSE)</f>
        <v>3</v>
      </c>
      <c r="AW1603" s="2">
        <f t="shared" si="169"/>
        <v>42.7734375</v>
      </c>
      <c r="AX1603" s="2">
        <f t="shared" si="170"/>
        <v>0.85546875</v>
      </c>
      <c r="AY1603" s="2">
        <f t="shared" si="171"/>
        <v>8.5546875</v>
      </c>
      <c r="AZ1603" s="2">
        <f t="shared" si="172"/>
        <v>8.5546874999999998E-3</v>
      </c>
      <c r="BA1603" s="2">
        <f t="shared" si="173"/>
        <v>0.1</v>
      </c>
      <c r="BB1603" s="2">
        <f t="shared" si="174"/>
        <v>0.02</v>
      </c>
      <c r="BC1603" s="2">
        <f>VLOOKUP(Y1603,Spp!B:H,7,FALSE)</f>
        <v>3.3</v>
      </c>
      <c r="BD1603" s="5" t="str">
        <f>VLOOKUP(Y1603,GFQuimbayo!B:C,2,FALSE)</f>
        <v>IN</v>
      </c>
      <c r="BE1603" s="5" t="str">
        <f>VLOOKUP(BD1603,GFQuimbayo!E:F,2,FALSE)</f>
        <v>Invertebrivores</v>
      </c>
      <c r="BF1603" s="2" t="str">
        <f>VLOOKUP(Y1603,Spp!B:L,11,FALSE)</f>
        <v>NE</v>
      </c>
    </row>
    <row r="1604" spans="1:58" s="38" customFormat="1">
      <c r="A1604" s="34" t="s">
        <v>242</v>
      </c>
      <c r="B1604" s="34" t="s">
        <v>41</v>
      </c>
      <c r="C1604" s="34" t="s">
        <v>42</v>
      </c>
      <c r="D1604" s="34" t="s">
        <v>42</v>
      </c>
      <c r="E1604" s="34" t="s">
        <v>1483</v>
      </c>
      <c r="F1604" s="34" t="s">
        <v>245</v>
      </c>
      <c r="G1604" s="39" t="s">
        <v>1482</v>
      </c>
      <c r="H1604" s="39">
        <v>2</v>
      </c>
      <c r="I1604" s="34">
        <v>2</v>
      </c>
      <c r="J1604" s="34"/>
      <c r="K1604" s="34">
        <v>50</v>
      </c>
      <c r="L1604" s="35">
        <v>42948</v>
      </c>
      <c r="M1604" s="34">
        <v>2017</v>
      </c>
      <c r="N1604" s="34" t="s">
        <v>517</v>
      </c>
      <c r="O1604" s="34" t="s">
        <v>136</v>
      </c>
      <c r="P1604" s="35">
        <v>43161</v>
      </c>
      <c r="Q1604" s="36" t="s">
        <v>1467</v>
      </c>
      <c r="R1604" s="34"/>
      <c r="S1604" s="39" t="s">
        <v>516</v>
      </c>
      <c r="T1604" s="37" t="s">
        <v>516</v>
      </c>
      <c r="U1604" s="37" t="s">
        <v>516</v>
      </c>
      <c r="V1604" s="37" t="s">
        <v>516</v>
      </c>
      <c r="W1604" s="34">
        <v>10</v>
      </c>
      <c r="X1604" s="37" t="s">
        <v>99</v>
      </c>
      <c r="Y1604" s="6" t="str">
        <f>VLOOKUP(X1604,Spp!A:B,2,FALSE)</f>
        <v>Abudefduf troschelii</v>
      </c>
      <c r="Z1604" s="7">
        <f t="shared" si="175"/>
        <v>1</v>
      </c>
      <c r="AA1604" s="34">
        <v>1</v>
      </c>
      <c r="AB1604" s="34"/>
      <c r="AC1604" s="34"/>
      <c r="AD1604" s="34"/>
      <c r="AE1604" s="34"/>
      <c r="AF1604" s="34"/>
      <c r="AG1604" s="34"/>
      <c r="AH1604" s="34"/>
      <c r="AI1604" s="34"/>
      <c r="AJ1604" s="34"/>
      <c r="AK1604" s="34"/>
      <c r="AL1604" s="34"/>
      <c r="AM1604" s="34"/>
      <c r="AN1604" s="34"/>
      <c r="AO1604" s="34"/>
      <c r="AP1604" s="34"/>
      <c r="AQ1604" s="34"/>
      <c r="AR1604" s="34"/>
      <c r="AS1604" s="34"/>
      <c r="AT1604" s="34"/>
      <c r="AU1604" s="2">
        <f>VLOOKUP(Y1604,Spp!B:C,2,FALSE)</f>
        <v>1.6E-2</v>
      </c>
      <c r="AV1604" s="2">
        <f>VLOOKUP(Y1604,Spp!B:D,3,FALSE)</f>
        <v>3.0516000000000001</v>
      </c>
      <c r="AW1604" s="2">
        <f t="shared" ref="AW1604:AW1667" si="176">((AU1604*$AA$2^AV1604)*AA1604)+((AU1604*$AB$2^AV1604)*AB1604)+((AU1604*$AC$2^AV1604)*AC1604)+((AU1604*$AD$2^AV1604)*AD1604)+((AU1604*$AE$2^AV1604)*AE1604)+((AU1604*$AF$2^AV1604)*AF1604)+((AU1604*$AG$2^AV1604)*AG1604)+((AU1604*$AH$2^AV1604)*AH1604)+((AU1604*$AI$2^AV1604)*AI1604)+((AU1604*$AJ$2^AV1604)*AJ1604)+((AU1604*$AK$2^AV1604)*AK1604)+((AU1604*$AL$2^AV1604)*AL1604)+((AU1604*$AM$2^AV1604)*AM1604)+((AU1604*$AN$2^AV1604)*AN1604)+((AU1604*$AO$2^AV1604)*AO1604)+((AU1604*$AP$2^AV1604)*AP1604)+((AU1604*$AQ$2^AV1604)*AQ1604)+((AU1604*$AR$2^AV1604)*AR1604)+((AU1604*$AS$2^AV1604)*AS1604)+((AU1604*$AT$2^AV1604)*AT1604)</f>
        <v>0.26210403880801642</v>
      </c>
      <c r="AX1604" s="2">
        <f t="shared" ref="AX1604:AX1667" si="177">AW1604/K1604</f>
        <v>5.2420807761603284E-3</v>
      </c>
      <c r="AY1604" s="2">
        <f t="shared" ref="AY1604:AY1667" si="178">AX1604*10</f>
        <v>5.242080776160328E-2</v>
      </c>
      <c r="AZ1604" s="2">
        <f t="shared" ref="AZ1604:AZ1667" si="179">AY1604/1000</f>
        <v>5.2420807761603282E-5</v>
      </c>
      <c r="BA1604" s="2">
        <f t="shared" ref="BA1604:BA1667" si="180">Z1604/W1604</f>
        <v>0.1</v>
      </c>
      <c r="BB1604" s="2">
        <f t="shared" si="174"/>
        <v>0.02</v>
      </c>
      <c r="BC1604" s="2">
        <f>VLOOKUP(Y1604,Spp!B:H,7,FALSE)</f>
        <v>3</v>
      </c>
      <c r="BD1604" s="5" t="str">
        <f>VLOOKUP(Y1604,GFQuimbayo!B:C,2,FALSE)</f>
        <v>PK</v>
      </c>
      <c r="BE1604" s="5" t="str">
        <f>VLOOKUP(BD1604,GFQuimbayo!E:F,2,FALSE)</f>
        <v>Planktivores</v>
      </c>
      <c r="BF1604" s="2" t="str">
        <f>VLOOKUP(Y1604,Spp!B:L,11,FALSE)</f>
        <v>LC</v>
      </c>
    </row>
    <row r="1605" spans="1:58" s="38" customFormat="1">
      <c r="A1605" s="34" t="s">
        <v>242</v>
      </c>
      <c r="B1605" s="34" t="s">
        <v>41</v>
      </c>
      <c r="C1605" s="34" t="s">
        <v>42</v>
      </c>
      <c r="D1605" s="34" t="s">
        <v>42</v>
      </c>
      <c r="E1605" s="34" t="s">
        <v>1483</v>
      </c>
      <c r="F1605" s="34" t="s">
        <v>245</v>
      </c>
      <c r="G1605" s="39" t="s">
        <v>1482</v>
      </c>
      <c r="H1605" s="39">
        <v>3</v>
      </c>
      <c r="I1605" s="34">
        <v>3</v>
      </c>
      <c r="J1605" s="34"/>
      <c r="K1605" s="34">
        <v>50</v>
      </c>
      <c r="L1605" s="35">
        <v>42948</v>
      </c>
      <c r="M1605" s="34">
        <v>2017</v>
      </c>
      <c r="N1605" s="34" t="s">
        <v>517</v>
      </c>
      <c r="O1605" s="34" t="s">
        <v>136</v>
      </c>
      <c r="P1605" s="35">
        <v>43161</v>
      </c>
      <c r="Q1605" s="36" t="s">
        <v>1467</v>
      </c>
      <c r="R1605" s="34"/>
      <c r="S1605" s="39" t="s">
        <v>516</v>
      </c>
      <c r="T1605" s="37" t="s">
        <v>516</v>
      </c>
      <c r="U1605" s="37" t="s">
        <v>516</v>
      </c>
      <c r="V1605" s="37" t="s">
        <v>516</v>
      </c>
      <c r="W1605" s="34">
        <v>10</v>
      </c>
      <c r="X1605" s="37" t="s">
        <v>87</v>
      </c>
      <c r="Y1605" s="6" t="str">
        <f>VLOOKUP(X1605,Spp!A:B,2,FALSE)</f>
        <v>Stegastes acapulcoensis</v>
      </c>
      <c r="Z1605" s="7">
        <f t="shared" si="175"/>
        <v>1</v>
      </c>
      <c r="AA1605" s="34"/>
      <c r="AB1605" s="34">
        <v>1</v>
      </c>
      <c r="AC1605" s="34"/>
      <c r="AD1605" s="34"/>
      <c r="AE1605" s="34"/>
      <c r="AF1605" s="34"/>
      <c r="AG1605" s="34"/>
      <c r="AH1605" s="34"/>
      <c r="AI1605" s="34"/>
      <c r="AJ1605" s="34"/>
      <c r="AK1605" s="34"/>
      <c r="AL1605" s="34"/>
      <c r="AM1605" s="34"/>
      <c r="AN1605" s="34"/>
      <c r="AO1605" s="34"/>
      <c r="AP1605" s="34"/>
      <c r="AQ1605" s="34"/>
      <c r="AR1605" s="34"/>
      <c r="AS1605" s="34"/>
      <c r="AT1605" s="34"/>
      <c r="AU1605" s="2">
        <f>VLOOKUP(Y1605,Spp!B:C,2,FALSE)</f>
        <v>3.49E-2</v>
      </c>
      <c r="AV1605" s="2">
        <f>VLOOKUP(Y1605,Spp!B:D,3,FALSE)</f>
        <v>2.9108999999999998</v>
      </c>
      <c r="AW1605" s="2">
        <f t="shared" si="176"/>
        <v>12.30385653569728</v>
      </c>
      <c r="AX1605" s="2">
        <f t="shared" si="177"/>
        <v>0.2460771307139456</v>
      </c>
      <c r="AY1605" s="2">
        <f t="shared" si="178"/>
        <v>2.4607713071394559</v>
      </c>
      <c r="AZ1605" s="2">
        <f t="shared" si="179"/>
        <v>2.4607713071394558E-3</v>
      </c>
      <c r="BA1605" s="2">
        <f t="shared" si="180"/>
        <v>0.1</v>
      </c>
      <c r="BB1605" s="2">
        <f t="shared" si="174"/>
        <v>0.02</v>
      </c>
      <c r="BC1605" s="2">
        <f>VLOOKUP(Y1605,Spp!B:H,7,FALSE)</f>
        <v>2</v>
      </c>
      <c r="BD1605" s="5" t="str">
        <f>VLOOKUP(Y1605,GFQuimbayo!B:C,2,FALSE)</f>
        <v>HD</v>
      </c>
      <c r="BE1605" s="5" t="str">
        <f>VLOOKUP(BD1605,GFQuimbayo!E:F,2,FALSE)</f>
        <v>Detritivores</v>
      </c>
      <c r="BF1605" s="2" t="str">
        <f>VLOOKUP(Y1605,Spp!B:L,11,FALSE)</f>
        <v>LC</v>
      </c>
    </row>
    <row r="1606" spans="1:58" s="38" customFormat="1">
      <c r="A1606" s="34" t="s">
        <v>242</v>
      </c>
      <c r="B1606" s="34" t="s">
        <v>41</v>
      </c>
      <c r="C1606" s="34" t="s">
        <v>42</v>
      </c>
      <c r="D1606" s="34" t="s">
        <v>42</v>
      </c>
      <c r="E1606" s="34" t="s">
        <v>1483</v>
      </c>
      <c r="F1606" s="34" t="s">
        <v>245</v>
      </c>
      <c r="G1606" s="39" t="s">
        <v>1482</v>
      </c>
      <c r="H1606" s="39">
        <v>3</v>
      </c>
      <c r="I1606" s="34">
        <v>3</v>
      </c>
      <c r="J1606" s="34"/>
      <c r="K1606" s="34">
        <v>50</v>
      </c>
      <c r="L1606" s="35">
        <v>42948</v>
      </c>
      <c r="M1606" s="34">
        <v>2017</v>
      </c>
      <c r="N1606" s="34" t="s">
        <v>517</v>
      </c>
      <c r="O1606" s="34" t="s">
        <v>136</v>
      </c>
      <c r="P1606" s="35">
        <v>43161</v>
      </c>
      <c r="Q1606" s="36" t="s">
        <v>1467</v>
      </c>
      <c r="R1606" s="34"/>
      <c r="S1606" s="39" t="s">
        <v>516</v>
      </c>
      <c r="T1606" s="37" t="s">
        <v>516</v>
      </c>
      <c r="U1606" s="37" t="s">
        <v>516</v>
      </c>
      <c r="V1606" s="37" t="s">
        <v>516</v>
      </c>
      <c r="W1606" s="34">
        <v>10</v>
      </c>
      <c r="X1606" s="37" t="s">
        <v>45</v>
      </c>
      <c r="Y1606" s="6" t="str">
        <f>VLOOKUP(X1606,Spp!A:B,2,FALSE)</f>
        <v>Canthigaster punctatissima</v>
      </c>
      <c r="Z1606" s="7">
        <f t="shared" si="175"/>
        <v>1</v>
      </c>
      <c r="AA1606" s="34">
        <v>1</v>
      </c>
      <c r="AB1606" s="34"/>
      <c r="AC1606" s="34"/>
      <c r="AD1606" s="34"/>
      <c r="AE1606" s="34"/>
      <c r="AF1606" s="34"/>
      <c r="AG1606" s="34"/>
      <c r="AH1606" s="34"/>
      <c r="AI1606" s="34"/>
      <c r="AJ1606" s="34"/>
      <c r="AK1606" s="34"/>
      <c r="AL1606" s="34"/>
      <c r="AM1606" s="34"/>
      <c r="AN1606" s="34"/>
      <c r="AO1606" s="34"/>
      <c r="AP1606" s="34"/>
      <c r="AQ1606" s="34"/>
      <c r="AR1606" s="34"/>
      <c r="AS1606" s="34"/>
      <c r="AT1606" s="34"/>
      <c r="AU1606" s="2">
        <f>VLOOKUP(Y1606,Spp!B:C,2,FALSE)</f>
        <v>1.9699999999999999E-2</v>
      </c>
      <c r="AV1606" s="2">
        <f>VLOOKUP(Y1606,Spp!B:D,3,FALSE)</f>
        <v>2.9174000000000002</v>
      </c>
      <c r="AW1606" s="2">
        <f t="shared" si="176"/>
        <v>0.28537531735533872</v>
      </c>
      <c r="AX1606" s="2">
        <f t="shared" si="177"/>
        <v>5.7075063471067741E-3</v>
      </c>
      <c r="AY1606" s="2">
        <f t="shared" si="178"/>
        <v>5.7075063471067743E-2</v>
      </c>
      <c r="AZ1606" s="2">
        <f t="shared" si="179"/>
        <v>5.7075063471067742E-5</v>
      </c>
      <c r="BA1606" s="2">
        <f t="shared" si="180"/>
        <v>0.1</v>
      </c>
      <c r="BB1606" s="2">
        <f t="shared" si="174"/>
        <v>0.02</v>
      </c>
      <c r="BC1606" s="2">
        <f>VLOOKUP(Y1606,Spp!B:H,7,FALSE)</f>
        <v>3</v>
      </c>
      <c r="BD1606" s="5" t="str">
        <f>VLOOKUP(Y1606,GFQuimbayo!B:C,2,FALSE)</f>
        <v>IN</v>
      </c>
      <c r="BE1606" s="5" t="str">
        <f>VLOOKUP(BD1606,GFQuimbayo!E:F,2,FALSE)</f>
        <v>Invertebrivores</v>
      </c>
      <c r="BF1606" s="2" t="str">
        <f>VLOOKUP(Y1606,Spp!B:L,11,FALSE)</f>
        <v>LC</v>
      </c>
    </row>
    <row r="1607" spans="1:58" s="38" customFormat="1">
      <c r="A1607" s="34" t="s">
        <v>242</v>
      </c>
      <c r="B1607" s="34" t="s">
        <v>41</v>
      </c>
      <c r="C1607" s="34" t="s">
        <v>42</v>
      </c>
      <c r="D1607" s="34" t="s">
        <v>42</v>
      </c>
      <c r="E1607" s="34" t="s">
        <v>1483</v>
      </c>
      <c r="F1607" s="34" t="s">
        <v>245</v>
      </c>
      <c r="G1607" s="39" t="s">
        <v>1482</v>
      </c>
      <c r="H1607" s="39">
        <v>3</v>
      </c>
      <c r="I1607" s="34">
        <v>3</v>
      </c>
      <c r="J1607" s="34"/>
      <c r="K1607" s="34">
        <v>50</v>
      </c>
      <c r="L1607" s="35">
        <v>42948</v>
      </c>
      <c r="M1607" s="34">
        <v>2017</v>
      </c>
      <c r="N1607" s="34" t="s">
        <v>517</v>
      </c>
      <c r="O1607" s="34" t="s">
        <v>136</v>
      </c>
      <c r="P1607" s="35">
        <v>43161</v>
      </c>
      <c r="Q1607" s="36" t="s">
        <v>1467</v>
      </c>
      <c r="R1607" s="34"/>
      <c r="S1607" s="39" t="s">
        <v>516</v>
      </c>
      <c r="T1607" s="37" t="s">
        <v>516</v>
      </c>
      <c r="U1607" s="37" t="s">
        <v>516</v>
      </c>
      <c r="V1607" s="37" t="s">
        <v>516</v>
      </c>
      <c r="W1607" s="34">
        <v>10</v>
      </c>
      <c r="X1607" s="37" t="s">
        <v>85</v>
      </c>
      <c r="Y1607" s="6" t="str">
        <f>VLOOKUP(X1607,Spp!A:B,2,FALSE)</f>
        <v>Sargocentron suborbitalis</v>
      </c>
      <c r="Z1607" s="7">
        <f t="shared" si="175"/>
        <v>1</v>
      </c>
      <c r="AA1607" s="34"/>
      <c r="AB1607" s="34">
        <v>1</v>
      </c>
      <c r="AC1607" s="34"/>
      <c r="AD1607" s="34"/>
      <c r="AE1607" s="34"/>
      <c r="AF1607" s="34"/>
      <c r="AG1607" s="34"/>
      <c r="AH1607" s="34"/>
      <c r="AI1607" s="34"/>
      <c r="AJ1607" s="34"/>
      <c r="AK1607" s="34"/>
      <c r="AL1607" s="34"/>
      <c r="AM1607" s="34"/>
      <c r="AN1607" s="34"/>
      <c r="AO1607" s="34"/>
      <c r="AP1607" s="34"/>
      <c r="AQ1607" s="34"/>
      <c r="AR1607" s="34"/>
      <c r="AS1607" s="34"/>
      <c r="AT1607" s="34"/>
      <c r="AU1607" s="2">
        <f>VLOOKUP(Y1607,Spp!B:C,2,FALSE)</f>
        <v>2.3199999999999998E-2</v>
      </c>
      <c r="AV1607" s="2">
        <f>VLOOKUP(Y1607,Spp!B:D,3,FALSE)</f>
        <v>2.9554</v>
      </c>
      <c r="AW1607" s="2">
        <f t="shared" si="176"/>
        <v>8.9463120561473275</v>
      </c>
      <c r="AX1607" s="2">
        <f t="shared" si="177"/>
        <v>0.17892624112294656</v>
      </c>
      <c r="AY1607" s="2">
        <f t="shared" si="178"/>
        <v>1.7892624112294655</v>
      </c>
      <c r="AZ1607" s="2">
        <f t="shared" si="179"/>
        <v>1.7892624112294654E-3</v>
      </c>
      <c r="BA1607" s="2">
        <f t="shared" si="180"/>
        <v>0.1</v>
      </c>
      <c r="BB1607" s="2">
        <f t="shared" si="174"/>
        <v>0.02</v>
      </c>
      <c r="BC1607" s="2">
        <f>VLOOKUP(Y1607,Spp!B:H,7,FALSE)</f>
        <v>3.5</v>
      </c>
      <c r="BD1607" s="5" t="str">
        <f>VLOOKUP(Y1607,GFQuimbayo!B:C,2,FALSE)</f>
        <v>IN</v>
      </c>
      <c r="BE1607" s="5" t="str">
        <f>VLOOKUP(BD1607,GFQuimbayo!E:F,2,FALSE)</f>
        <v>Invertebrivores</v>
      </c>
      <c r="BF1607" s="2" t="str">
        <f>VLOOKUP(Y1607,Spp!B:L,11,FALSE)</f>
        <v>LC</v>
      </c>
    </row>
    <row r="1608" spans="1:58">
      <c r="A1608" s="1" t="s">
        <v>242</v>
      </c>
      <c r="B1608" s="1" t="s">
        <v>41</v>
      </c>
      <c r="C1608" s="1" t="s">
        <v>1469</v>
      </c>
      <c r="D1608" s="1" t="s">
        <v>1469</v>
      </c>
      <c r="E1608" s="1" t="s">
        <v>1502</v>
      </c>
      <c r="F1608" s="1" t="s">
        <v>245</v>
      </c>
      <c r="G1608" s="19" t="s">
        <v>1482</v>
      </c>
      <c r="H1608" s="19">
        <v>1</v>
      </c>
      <c r="I1608" s="10">
        <v>1</v>
      </c>
      <c r="J1608" s="1"/>
      <c r="K1608" s="1">
        <v>50</v>
      </c>
      <c r="L1608" s="18">
        <v>42949</v>
      </c>
      <c r="M1608" s="1">
        <v>2017</v>
      </c>
      <c r="N1608" s="1" t="s">
        <v>517</v>
      </c>
      <c r="O1608" s="1" t="s">
        <v>136</v>
      </c>
      <c r="P1608" s="18">
        <v>43161</v>
      </c>
      <c r="Q1608" s="10">
        <v>6.7</v>
      </c>
      <c r="R1608" s="1"/>
      <c r="S1608" s="19" t="s">
        <v>516</v>
      </c>
      <c r="T1608" s="8" t="s">
        <v>516</v>
      </c>
      <c r="U1608" s="8" t="s">
        <v>516</v>
      </c>
      <c r="V1608" s="8" t="s">
        <v>516</v>
      </c>
      <c r="W1608" s="1">
        <v>10</v>
      </c>
      <c r="X1608" s="8" t="s">
        <v>99</v>
      </c>
      <c r="Y1608" s="6" t="str">
        <f>VLOOKUP(X1608,Spp!A:B,2,FALSE)</f>
        <v>Abudefduf troschelii</v>
      </c>
      <c r="Z1608" s="7">
        <f t="shared" si="175"/>
        <v>55</v>
      </c>
      <c r="AA1608" s="1"/>
      <c r="AB1608" s="1"/>
      <c r="AC1608" s="1">
        <v>55</v>
      </c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2">
        <f>VLOOKUP(Y1608,Spp!B:C,2,FALSE)</f>
        <v>1.6E-2</v>
      </c>
      <c r="AV1608" s="2">
        <f>VLOOKUP(Y1608,Spp!B:D,3,FALSE)</f>
        <v>3.0516000000000001</v>
      </c>
      <c r="AW1608" s="2">
        <f t="shared" si="176"/>
        <v>1958.0026166156426</v>
      </c>
      <c r="AX1608" s="2">
        <f t="shared" si="177"/>
        <v>39.160052332312851</v>
      </c>
      <c r="AY1608" s="2">
        <f t="shared" si="178"/>
        <v>391.60052332312853</v>
      </c>
      <c r="AZ1608" s="2">
        <f t="shared" si="179"/>
        <v>0.3916005233231285</v>
      </c>
      <c r="BA1608" s="2">
        <f t="shared" si="180"/>
        <v>5.5</v>
      </c>
      <c r="BB1608" s="2">
        <f t="shared" si="174"/>
        <v>1.1000000000000001</v>
      </c>
      <c r="BC1608" s="2">
        <f>VLOOKUP(Y1608,Spp!B:H,7,FALSE)</f>
        <v>3</v>
      </c>
      <c r="BD1608" s="5" t="str">
        <f>VLOOKUP(Y1608,GFQuimbayo!B:C,2,FALSE)</f>
        <v>PK</v>
      </c>
      <c r="BE1608" s="5" t="str">
        <f>VLOOKUP(BD1608,GFQuimbayo!E:F,2,FALSE)</f>
        <v>Planktivores</v>
      </c>
      <c r="BF1608" s="2" t="str">
        <f>VLOOKUP(Y1608,Spp!B:L,11,FALSE)</f>
        <v>LC</v>
      </c>
    </row>
    <row r="1609" spans="1:58">
      <c r="A1609" s="1" t="s">
        <v>242</v>
      </c>
      <c r="B1609" s="1" t="s">
        <v>41</v>
      </c>
      <c r="C1609" s="1" t="s">
        <v>1469</v>
      </c>
      <c r="D1609" s="1" t="s">
        <v>1469</v>
      </c>
      <c r="E1609" s="1" t="s">
        <v>1502</v>
      </c>
      <c r="F1609" s="1" t="s">
        <v>245</v>
      </c>
      <c r="G1609" s="19" t="s">
        <v>1482</v>
      </c>
      <c r="H1609" s="19">
        <v>1</v>
      </c>
      <c r="I1609" s="10">
        <v>1</v>
      </c>
      <c r="J1609" s="1"/>
      <c r="K1609" s="1">
        <v>50</v>
      </c>
      <c r="L1609" s="18">
        <v>42949</v>
      </c>
      <c r="M1609" s="1">
        <v>2017</v>
      </c>
      <c r="N1609" s="1" t="s">
        <v>517</v>
      </c>
      <c r="O1609" s="1" t="s">
        <v>136</v>
      </c>
      <c r="P1609" s="18">
        <v>43161</v>
      </c>
      <c r="Q1609" s="10">
        <v>6.7</v>
      </c>
      <c r="R1609" s="1"/>
      <c r="S1609" s="19" t="s">
        <v>516</v>
      </c>
      <c r="T1609" s="8" t="s">
        <v>516</v>
      </c>
      <c r="U1609" s="8" t="s">
        <v>516</v>
      </c>
      <c r="V1609" s="8" t="s">
        <v>516</v>
      </c>
      <c r="W1609" s="1">
        <v>10</v>
      </c>
      <c r="X1609" s="8" t="s">
        <v>87</v>
      </c>
      <c r="Y1609" s="6" t="str">
        <f>VLOOKUP(X1609,Spp!A:B,2,FALSE)</f>
        <v>Stegastes acapulcoensis</v>
      </c>
      <c r="Z1609" s="7">
        <f t="shared" si="175"/>
        <v>15</v>
      </c>
      <c r="AA1609" s="1"/>
      <c r="AB1609" s="1"/>
      <c r="AC1609" s="1">
        <v>15</v>
      </c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2">
        <f>VLOOKUP(Y1609,Spp!B:C,2,FALSE)</f>
        <v>3.49E-2</v>
      </c>
      <c r="AV1609" s="2">
        <f>VLOOKUP(Y1609,Spp!B:D,3,FALSE)</f>
        <v>2.9108999999999998</v>
      </c>
      <c r="AW1609" s="2">
        <f t="shared" si="176"/>
        <v>816.4170066950644</v>
      </c>
      <c r="AX1609" s="2">
        <f t="shared" si="177"/>
        <v>16.328340133901289</v>
      </c>
      <c r="AY1609" s="2">
        <f t="shared" si="178"/>
        <v>163.2834013390129</v>
      </c>
      <c r="AZ1609" s="2">
        <f t="shared" si="179"/>
        <v>0.1632834013390129</v>
      </c>
      <c r="BA1609" s="2">
        <f t="shared" si="180"/>
        <v>1.5</v>
      </c>
      <c r="BB1609" s="2">
        <f t="shared" si="174"/>
        <v>0.3</v>
      </c>
      <c r="BC1609" s="2">
        <f>VLOOKUP(Y1609,Spp!B:H,7,FALSE)</f>
        <v>2</v>
      </c>
      <c r="BD1609" s="5" t="str">
        <f>VLOOKUP(Y1609,GFQuimbayo!B:C,2,FALSE)</f>
        <v>HD</v>
      </c>
      <c r="BE1609" s="5" t="str">
        <f>VLOOKUP(BD1609,GFQuimbayo!E:F,2,FALSE)</f>
        <v>Detritivores</v>
      </c>
      <c r="BF1609" s="2" t="str">
        <f>VLOOKUP(Y1609,Spp!B:L,11,FALSE)</f>
        <v>LC</v>
      </c>
    </row>
    <row r="1610" spans="1:58">
      <c r="A1610" s="1" t="s">
        <v>242</v>
      </c>
      <c r="B1610" s="1" t="s">
        <v>41</v>
      </c>
      <c r="C1610" s="1" t="s">
        <v>1469</v>
      </c>
      <c r="D1610" s="1" t="s">
        <v>1469</v>
      </c>
      <c r="E1610" s="1" t="s">
        <v>1502</v>
      </c>
      <c r="F1610" s="1" t="s">
        <v>245</v>
      </c>
      <c r="G1610" s="19" t="s">
        <v>1482</v>
      </c>
      <c r="H1610" s="19">
        <v>1</v>
      </c>
      <c r="I1610" s="10">
        <v>1</v>
      </c>
      <c r="J1610" s="1"/>
      <c r="K1610" s="1">
        <v>50</v>
      </c>
      <c r="L1610" s="18">
        <v>42949</v>
      </c>
      <c r="M1610" s="1">
        <v>2017</v>
      </c>
      <c r="N1610" s="1" t="s">
        <v>517</v>
      </c>
      <c r="O1610" s="1" t="s">
        <v>136</v>
      </c>
      <c r="P1610" s="18">
        <v>43161</v>
      </c>
      <c r="Q1610" s="10">
        <v>6.7</v>
      </c>
      <c r="R1610" s="1"/>
      <c r="S1610" s="19" t="s">
        <v>516</v>
      </c>
      <c r="T1610" s="8" t="s">
        <v>516</v>
      </c>
      <c r="U1610" s="8" t="s">
        <v>516</v>
      </c>
      <c r="V1610" s="8" t="s">
        <v>516</v>
      </c>
      <c r="W1610" s="1">
        <v>10</v>
      </c>
      <c r="X1610" s="8" t="s">
        <v>257</v>
      </c>
      <c r="Y1610" s="6" t="str">
        <f>VLOOKUP(X1610,Spp!A:B,2,FALSE)</f>
        <v>Acanthurus xanthopterus</v>
      </c>
      <c r="Z1610" s="7">
        <f t="shared" si="175"/>
        <v>2</v>
      </c>
      <c r="AA1610" s="1"/>
      <c r="AB1610" s="1"/>
      <c r="AC1610" s="1"/>
      <c r="AD1610" s="1"/>
      <c r="AE1610" s="1">
        <v>2</v>
      </c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2">
        <f>VLOOKUP(Y1610,Spp!B:C,2,FALSE)</f>
        <v>2.673E-2</v>
      </c>
      <c r="AV1610" s="2">
        <f>VLOOKUP(Y1610,Spp!B:D,3,FALSE)</f>
        <v>2.9844900000000001</v>
      </c>
      <c r="AW1610" s="2">
        <f t="shared" si="176"/>
        <v>794.63361142397594</v>
      </c>
      <c r="AX1610" s="2">
        <f t="shared" si="177"/>
        <v>15.892672228479519</v>
      </c>
      <c r="AY1610" s="2">
        <f t="shared" si="178"/>
        <v>158.92672228479518</v>
      </c>
      <c r="AZ1610" s="2">
        <f t="shared" si="179"/>
        <v>0.15892672228479518</v>
      </c>
      <c r="BA1610" s="2">
        <f t="shared" si="180"/>
        <v>0.2</v>
      </c>
      <c r="BB1610" s="2">
        <f t="shared" si="174"/>
        <v>0.04</v>
      </c>
      <c r="BC1610" s="2">
        <f>VLOOKUP(Y1610,Spp!B:H,7,FALSE)</f>
        <v>2.9</v>
      </c>
      <c r="BD1610" s="5" t="str">
        <f>VLOOKUP(Y1610,GFQuimbayo!B:C,2,FALSE)</f>
        <v>HD</v>
      </c>
      <c r="BE1610" s="5" t="str">
        <f>VLOOKUP(BD1610,GFQuimbayo!E:F,2,FALSE)</f>
        <v>Detritivores</v>
      </c>
      <c r="BF1610" s="2" t="str">
        <f>VLOOKUP(Y1610,Spp!B:L,11,FALSE)</f>
        <v>LC</v>
      </c>
    </row>
    <row r="1611" spans="1:58">
      <c r="A1611" s="1" t="s">
        <v>242</v>
      </c>
      <c r="B1611" s="1" t="s">
        <v>41</v>
      </c>
      <c r="C1611" s="1" t="s">
        <v>1469</v>
      </c>
      <c r="D1611" s="1" t="s">
        <v>1469</v>
      </c>
      <c r="E1611" s="1" t="s">
        <v>1502</v>
      </c>
      <c r="F1611" s="1" t="s">
        <v>245</v>
      </c>
      <c r="G1611" s="19" t="s">
        <v>1482</v>
      </c>
      <c r="H1611" s="19">
        <v>1</v>
      </c>
      <c r="I1611" s="10">
        <v>1</v>
      </c>
      <c r="J1611" s="1"/>
      <c r="K1611" s="1">
        <v>50</v>
      </c>
      <c r="L1611" s="18">
        <v>42949</v>
      </c>
      <c r="M1611" s="1">
        <v>2017</v>
      </c>
      <c r="N1611" s="1" t="s">
        <v>517</v>
      </c>
      <c r="O1611" s="1" t="s">
        <v>136</v>
      </c>
      <c r="P1611" s="18">
        <v>43161</v>
      </c>
      <c r="Q1611" s="10">
        <v>6.7</v>
      </c>
      <c r="R1611" s="1"/>
      <c r="S1611" s="19" t="s">
        <v>516</v>
      </c>
      <c r="T1611" s="8" t="s">
        <v>516</v>
      </c>
      <c r="U1611" s="8" t="s">
        <v>516</v>
      </c>
      <c r="V1611" s="8" t="s">
        <v>516</v>
      </c>
      <c r="W1611" s="1">
        <v>10</v>
      </c>
      <c r="X1611" s="8" t="s">
        <v>265</v>
      </c>
      <c r="Y1611" s="6" t="str">
        <f>VLOOKUP(X1611,Spp!A:B,2,FALSE)</f>
        <v>Bodianus diplotaenia</v>
      </c>
      <c r="Z1611" s="7">
        <f t="shared" si="175"/>
        <v>1</v>
      </c>
      <c r="AA1611" s="1"/>
      <c r="AB1611" s="1"/>
      <c r="AC1611" s="1"/>
      <c r="AD1611" s="1"/>
      <c r="AE1611" s="1">
        <v>1</v>
      </c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2">
        <f>VLOOKUP(Y1611,Spp!B:C,2,FALSE)</f>
        <v>2.01E-2</v>
      </c>
      <c r="AV1611" s="2">
        <f>VLOOKUP(Y1611,Spp!B:D,3,FALSE)</f>
        <v>2.9992000000000001</v>
      </c>
      <c r="AW1611" s="2">
        <f t="shared" si="176"/>
        <v>313.25479785250087</v>
      </c>
      <c r="AX1611" s="2">
        <f t="shared" si="177"/>
        <v>6.2650959570500175</v>
      </c>
      <c r="AY1611" s="2">
        <f t="shared" si="178"/>
        <v>62.650959570500177</v>
      </c>
      <c r="AZ1611" s="2">
        <f t="shared" si="179"/>
        <v>6.2650959570500181E-2</v>
      </c>
      <c r="BA1611" s="2">
        <f t="shared" si="180"/>
        <v>0.1</v>
      </c>
      <c r="BB1611" s="2">
        <f t="shared" si="174"/>
        <v>0.02</v>
      </c>
      <c r="BC1611" s="2">
        <f>VLOOKUP(Y1611,Spp!B:H,7,FALSE)</f>
        <v>3.4</v>
      </c>
      <c r="BD1611" s="5" t="str">
        <f>VLOOKUP(Y1611,GFQuimbayo!B:C,2,FALSE)</f>
        <v>IN</v>
      </c>
      <c r="BE1611" s="5" t="str">
        <f>VLOOKUP(BD1611,GFQuimbayo!E:F,2,FALSE)</f>
        <v>Invertebrivores</v>
      </c>
      <c r="BF1611" s="2" t="str">
        <f>VLOOKUP(Y1611,Spp!B:L,11,FALSE)</f>
        <v>LC</v>
      </c>
    </row>
    <row r="1612" spans="1:58">
      <c r="A1612" s="1" t="s">
        <v>242</v>
      </c>
      <c r="B1612" s="1" t="s">
        <v>41</v>
      </c>
      <c r="C1612" s="1" t="s">
        <v>1469</v>
      </c>
      <c r="D1612" s="1" t="s">
        <v>1469</v>
      </c>
      <c r="E1612" s="1" t="s">
        <v>1502</v>
      </c>
      <c r="F1612" s="1" t="s">
        <v>245</v>
      </c>
      <c r="G1612" s="19" t="s">
        <v>1482</v>
      </c>
      <c r="H1612" s="19">
        <v>1</v>
      </c>
      <c r="I1612" s="10">
        <v>1</v>
      </c>
      <c r="J1612" s="1"/>
      <c r="K1612" s="1">
        <v>50</v>
      </c>
      <c r="L1612" s="18">
        <v>42949</v>
      </c>
      <c r="M1612" s="1">
        <v>2017</v>
      </c>
      <c r="N1612" s="1" t="s">
        <v>517</v>
      </c>
      <c r="O1612" s="1" t="s">
        <v>136</v>
      </c>
      <c r="P1612" s="18">
        <v>43161</v>
      </c>
      <c r="Q1612" s="10">
        <v>6.7</v>
      </c>
      <c r="R1612" s="1"/>
      <c r="S1612" s="19" t="s">
        <v>516</v>
      </c>
      <c r="T1612" s="8" t="s">
        <v>516</v>
      </c>
      <c r="U1612" s="8" t="s">
        <v>516</v>
      </c>
      <c r="V1612" s="8" t="s">
        <v>516</v>
      </c>
      <c r="W1612" s="1">
        <v>10</v>
      </c>
      <c r="X1612" s="8" t="s">
        <v>80</v>
      </c>
      <c r="Y1612" s="6" t="str">
        <f>VLOOKUP(X1612,Spp!A:B,2,FALSE)</f>
        <v>Sufflamen verres</v>
      </c>
      <c r="Z1612" s="7">
        <f t="shared" si="175"/>
        <v>2</v>
      </c>
      <c r="AA1612" s="1"/>
      <c r="AB1612" s="1"/>
      <c r="AC1612" s="1"/>
      <c r="AD1612" s="1">
        <v>2</v>
      </c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2">
        <f>VLOOKUP(Y1612,Spp!B:C,2,FALSE)</f>
        <v>2.4899999999999999E-2</v>
      </c>
      <c r="AV1612" s="2">
        <f>VLOOKUP(Y1612,Spp!B:D,3,FALSE)</f>
        <v>3.0129999999999999</v>
      </c>
      <c r="AW1612" s="2">
        <f t="shared" si="176"/>
        <v>277.01480690488262</v>
      </c>
      <c r="AX1612" s="2">
        <f t="shared" si="177"/>
        <v>5.5402961380976521</v>
      </c>
      <c r="AY1612" s="2">
        <f t="shared" si="178"/>
        <v>55.402961380976521</v>
      </c>
      <c r="AZ1612" s="2">
        <f t="shared" si="179"/>
        <v>5.5402961380976522E-2</v>
      </c>
      <c r="BA1612" s="2">
        <f t="shared" si="180"/>
        <v>0.2</v>
      </c>
      <c r="BB1612" s="2">
        <f t="shared" si="174"/>
        <v>0.04</v>
      </c>
      <c r="BC1612" s="2">
        <f>VLOOKUP(Y1612,Spp!B:H,7,FALSE)</f>
        <v>3.3</v>
      </c>
      <c r="BD1612" s="5" t="str">
        <f>VLOOKUP(Y1612,GFQuimbayo!B:C,2,FALSE)</f>
        <v>IN</v>
      </c>
      <c r="BE1612" s="5" t="str">
        <f>VLOOKUP(BD1612,GFQuimbayo!E:F,2,FALSE)</f>
        <v>Invertebrivores</v>
      </c>
      <c r="BF1612" s="2" t="str">
        <f>VLOOKUP(Y1612,Spp!B:L,11,FALSE)</f>
        <v>LC</v>
      </c>
    </row>
    <row r="1613" spans="1:58">
      <c r="A1613" s="1" t="s">
        <v>242</v>
      </c>
      <c r="B1613" s="1" t="s">
        <v>41</v>
      </c>
      <c r="C1613" s="1" t="s">
        <v>1469</v>
      </c>
      <c r="D1613" s="1" t="s">
        <v>1469</v>
      </c>
      <c r="E1613" s="1" t="s">
        <v>1502</v>
      </c>
      <c r="F1613" s="1" t="s">
        <v>245</v>
      </c>
      <c r="G1613" s="19" t="s">
        <v>1482</v>
      </c>
      <c r="H1613" s="19">
        <v>1</v>
      </c>
      <c r="I1613" s="10">
        <v>1</v>
      </c>
      <c r="J1613" s="1"/>
      <c r="K1613" s="1">
        <v>50</v>
      </c>
      <c r="L1613" s="18">
        <v>42949</v>
      </c>
      <c r="M1613" s="1">
        <v>2017</v>
      </c>
      <c r="N1613" s="1" t="s">
        <v>517</v>
      </c>
      <c r="O1613" s="1" t="s">
        <v>136</v>
      </c>
      <c r="P1613" s="18">
        <v>43161</v>
      </c>
      <c r="Q1613" s="10">
        <v>6.7</v>
      </c>
      <c r="R1613" s="1"/>
      <c r="S1613" s="19" t="s">
        <v>516</v>
      </c>
      <c r="T1613" s="8" t="s">
        <v>516</v>
      </c>
      <c r="U1613" s="8" t="s">
        <v>516</v>
      </c>
      <c r="V1613" s="8" t="s">
        <v>516</v>
      </c>
      <c r="W1613" s="1">
        <v>10</v>
      </c>
      <c r="X1613" s="8" t="s">
        <v>64</v>
      </c>
      <c r="Y1613" s="6" t="str">
        <f>VLOOKUP(X1613,Spp!A:B,2,FALSE)</f>
        <v>Johnrandallia nigrirostris</v>
      </c>
      <c r="Z1613" s="7">
        <f t="shared" si="175"/>
        <v>9</v>
      </c>
      <c r="AA1613" s="1"/>
      <c r="AB1613" s="1"/>
      <c r="AC1613" s="1">
        <v>9</v>
      </c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2">
        <f>VLOOKUP(Y1613,Spp!B:C,2,FALSE)</f>
        <v>2.5600000000000001E-2</v>
      </c>
      <c r="AV1613" s="2">
        <f>VLOOKUP(Y1613,Spp!B:D,3,FALSE)</f>
        <v>3.0005999999999999</v>
      </c>
      <c r="AW1613" s="2">
        <f t="shared" si="176"/>
        <v>450.68246371880321</v>
      </c>
      <c r="AX1613" s="2">
        <f t="shared" si="177"/>
        <v>9.0136492743760641</v>
      </c>
      <c r="AY1613" s="2">
        <f t="shared" si="178"/>
        <v>90.136492743760641</v>
      </c>
      <c r="AZ1613" s="2">
        <f t="shared" si="179"/>
        <v>9.0136492743760635E-2</v>
      </c>
      <c r="BA1613" s="2">
        <f t="shared" si="180"/>
        <v>0.9</v>
      </c>
      <c r="BB1613" s="2">
        <f t="shared" si="174"/>
        <v>0.18</v>
      </c>
      <c r="BC1613" s="2">
        <f>VLOOKUP(Y1613,Spp!B:H,7,FALSE)</f>
        <v>3</v>
      </c>
      <c r="BD1613" s="5" t="str">
        <f>VLOOKUP(Y1613,GFQuimbayo!B:C,2,FALSE)</f>
        <v>IN</v>
      </c>
      <c r="BE1613" s="5" t="str">
        <f>VLOOKUP(BD1613,GFQuimbayo!E:F,2,FALSE)</f>
        <v>Invertebrivores</v>
      </c>
      <c r="BF1613" s="2" t="str">
        <f>VLOOKUP(Y1613,Spp!B:L,11,FALSE)</f>
        <v>LC</v>
      </c>
    </row>
    <row r="1614" spans="1:58">
      <c r="A1614" s="1" t="s">
        <v>242</v>
      </c>
      <c r="B1614" s="1" t="s">
        <v>41</v>
      </c>
      <c r="C1614" s="1" t="s">
        <v>1469</v>
      </c>
      <c r="D1614" s="1" t="s">
        <v>1469</v>
      </c>
      <c r="E1614" s="1" t="s">
        <v>1502</v>
      </c>
      <c r="F1614" s="1" t="s">
        <v>245</v>
      </c>
      <c r="G1614" s="19" t="s">
        <v>1482</v>
      </c>
      <c r="H1614" s="19">
        <v>1</v>
      </c>
      <c r="I1614" s="10">
        <v>1</v>
      </c>
      <c r="J1614" s="1"/>
      <c r="K1614" s="1">
        <v>50</v>
      </c>
      <c r="L1614" s="18">
        <v>42949</v>
      </c>
      <c r="M1614" s="1">
        <v>2017</v>
      </c>
      <c r="N1614" s="1" t="s">
        <v>517</v>
      </c>
      <c r="O1614" s="1" t="s">
        <v>136</v>
      </c>
      <c r="P1614" s="18">
        <v>43161</v>
      </c>
      <c r="Q1614" s="10">
        <v>6.7</v>
      </c>
      <c r="R1614" s="1"/>
      <c r="S1614" s="19" t="s">
        <v>516</v>
      </c>
      <c r="T1614" s="8" t="s">
        <v>516</v>
      </c>
      <c r="U1614" s="8" t="s">
        <v>516</v>
      </c>
      <c r="V1614" s="8" t="s">
        <v>516</v>
      </c>
      <c r="W1614" s="1">
        <v>10</v>
      </c>
      <c r="X1614" s="8" t="s">
        <v>251</v>
      </c>
      <c r="Y1614" s="6" t="str">
        <f>VLOOKUP(X1614,Spp!A:B,2,FALSE)</f>
        <v>Holacanthus passer</v>
      </c>
      <c r="Z1614" s="7">
        <f t="shared" si="175"/>
        <v>10</v>
      </c>
      <c r="AA1614" s="1"/>
      <c r="AB1614" s="1"/>
      <c r="AC1614" s="1">
        <v>1</v>
      </c>
      <c r="AD1614" s="1">
        <v>8</v>
      </c>
      <c r="AE1614" s="1">
        <v>1</v>
      </c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2">
        <f>VLOOKUP(Y1614,Spp!B:C,2,FALSE)</f>
        <v>2.7130000000000001E-2</v>
      </c>
      <c r="AV1614" s="2">
        <f>VLOOKUP(Y1614,Spp!B:D,3,FALSE)</f>
        <v>3.0842299999999998</v>
      </c>
      <c r="AW1614" s="2">
        <f t="shared" si="176"/>
        <v>2101.7956762555241</v>
      </c>
      <c r="AX1614" s="2">
        <f t="shared" si="177"/>
        <v>42.03591352511048</v>
      </c>
      <c r="AY1614" s="2">
        <f t="shared" si="178"/>
        <v>420.35913525110482</v>
      </c>
      <c r="AZ1614" s="2">
        <f t="shared" si="179"/>
        <v>0.4203591352511048</v>
      </c>
      <c r="BA1614" s="2">
        <f t="shared" si="180"/>
        <v>1</v>
      </c>
      <c r="BB1614" s="2">
        <f t="shared" si="174"/>
        <v>0.2</v>
      </c>
      <c r="BC1614" s="2">
        <f>VLOOKUP(Y1614,Spp!B:H,7,FALSE)</f>
        <v>2.6</v>
      </c>
      <c r="BD1614" s="5" t="str">
        <f>VLOOKUP(Y1614,GFQuimbayo!B:C,2,FALSE)</f>
        <v>IN</v>
      </c>
      <c r="BE1614" s="5" t="str">
        <f>VLOOKUP(BD1614,GFQuimbayo!E:F,2,FALSE)</f>
        <v>Invertebrivores</v>
      </c>
      <c r="BF1614" s="2" t="str">
        <f>VLOOKUP(Y1614,Spp!B:L,11,FALSE)</f>
        <v>LC</v>
      </c>
    </row>
    <row r="1615" spans="1:58">
      <c r="A1615" s="1" t="s">
        <v>242</v>
      </c>
      <c r="B1615" s="1" t="s">
        <v>41</v>
      </c>
      <c r="C1615" s="1" t="s">
        <v>1469</v>
      </c>
      <c r="D1615" s="1" t="s">
        <v>1469</v>
      </c>
      <c r="E1615" s="1" t="s">
        <v>1502</v>
      </c>
      <c r="F1615" s="1" t="s">
        <v>245</v>
      </c>
      <c r="G1615" s="19" t="s">
        <v>1482</v>
      </c>
      <c r="H1615" s="19">
        <v>1</v>
      </c>
      <c r="I1615" s="10">
        <v>1</v>
      </c>
      <c r="J1615" s="1"/>
      <c r="K1615" s="1">
        <v>50</v>
      </c>
      <c r="L1615" s="18">
        <v>42949</v>
      </c>
      <c r="M1615" s="1">
        <v>2017</v>
      </c>
      <c r="N1615" s="1" t="s">
        <v>517</v>
      </c>
      <c r="O1615" s="1" t="s">
        <v>136</v>
      </c>
      <c r="P1615" s="18">
        <v>43161</v>
      </c>
      <c r="Q1615" s="10">
        <v>6.7</v>
      </c>
      <c r="R1615" s="1"/>
      <c r="S1615" s="19" t="s">
        <v>516</v>
      </c>
      <c r="T1615" s="8" t="s">
        <v>516</v>
      </c>
      <c r="U1615" s="8" t="s">
        <v>516</v>
      </c>
      <c r="V1615" s="8" t="s">
        <v>516</v>
      </c>
      <c r="W1615" s="1">
        <v>10</v>
      </c>
      <c r="X1615" s="8" t="s">
        <v>72</v>
      </c>
      <c r="Y1615" s="6" t="str">
        <f>VLOOKUP(X1615,Spp!A:B,2,FALSE)</f>
        <v>Scarus ghobban</v>
      </c>
      <c r="Z1615" s="7">
        <f t="shared" si="175"/>
        <v>1</v>
      </c>
      <c r="AA1615" s="1"/>
      <c r="AB1615" s="1"/>
      <c r="AC1615" s="1">
        <v>1</v>
      </c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2">
        <f>VLOOKUP(Y1615,Spp!B:C,2,FALSE)</f>
        <v>2.3300000000000001E-2</v>
      </c>
      <c r="AV1615" s="2">
        <f>VLOOKUP(Y1615,Spp!B:D,3,FALSE)</f>
        <v>2.919</v>
      </c>
      <c r="AW1615" s="2">
        <f t="shared" si="176"/>
        <v>37.088242080395915</v>
      </c>
      <c r="AX1615" s="2">
        <f t="shared" si="177"/>
        <v>0.74176484160791833</v>
      </c>
      <c r="AY1615" s="2">
        <f t="shared" si="178"/>
        <v>7.4176484160791833</v>
      </c>
      <c r="AZ1615" s="2">
        <f t="shared" si="179"/>
        <v>7.417648416079183E-3</v>
      </c>
      <c r="BA1615" s="2">
        <f t="shared" si="180"/>
        <v>0.1</v>
      </c>
      <c r="BB1615" s="2">
        <f t="shared" si="174"/>
        <v>0.02</v>
      </c>
      <c r="BC1615" s="2">
        <f>VLOOKUP(Y1615,Spp!B:H,7,FALSE)</f>
        <v>2</v>
      </c>
      <c r="BD1615" s="5" t="str">
        <f>VLOOKUP(Y1615,GFQuimbayo!B:C,2,FALSE)</f>
        <v>HM</v>
      </c>
      <c r="BE1615" s="5" t="str">
        <f>VLOOKUP(BD1615,GFQuimbayo!E:F,2,FALSE)</f>
        <v>Macroalgae feeders</v>
      </c>
      <c r="BF1615" s="2" t="str">
        <f>VLOOKUP(Y1615,Spp!B:L,11,FALSE)</f>
        <v>LC</v>
      </c>
    </row>
    <row r="1616" spans="1:58">
      <c r="A1616" s="1" t="s">
        <v>242</v>
      </c>
      <c r="B1616" s="1" t="s">
        <v>41</v>
      </c>
      <c r="C1616" s="1" t="s">
        <v>1469</v>
      </c>
      <c r="D1616" s="1" t="s">
        <v>1469</v>
      </c>
      <c r="E1616" s="1" t="s">
        <v>1502</v>
      </c>
      <c r="F1616" s="1" t="s">
        <v>245</v>
      </c>
      <c r="G1616" s="19" t="s">
        <v>1482</v>
      </c>
      <c r="H1616" s="19">
        <v>1</v>
      </c>
      <c r="I1616" s="10">
        <v>1</v>
      </c>
      <c r="J1616" s="1"/>
      <c r="K1616" s="1">
        <v>50</v>
      </c>
      <c r="L1616" s="18">
        <v>42949</v>
      </c>
      <c r="M1616" s="1">
        <v>2017</v>
      </c>
      <c r="N1616" s="1" t="s">
        <v>517</v>
      </c>
      <c r="O1616" s="1" t="s">
        <v>136</v>
      </c>
      <c r="P1616" s="18">
        <v>43161</v>
      </c>
      <c r="Q1616" s="10">
        <v>6.7</v>
      </c>
      <c r="R1616" s="1"/>
      <c r="S1616" s="19" t="s">
        <v>516</v>
      </c>
      <c r="T1616" s="8" t="s">
        <v>516</v>
      </c>
      <c r="U1616" s="8" t="s">
        <v>516</v>
      </c>
      <c r="V1616" s="8" t="s">
        <v>516</v>
      </c>
      <c r="W1616" s="1">
        <v>10</v>
      </c>
      <c r="X1616" s="8" t="s">
        <v>125</v>
      </c>
      <c r="Y1616" s="6" t="str">
        <f>VLOOKUP(X1616,Spp!A:B,2,FALSE)</f>
        <v>Diodon holocanthus</v>
      </c>
      <c r="Z1616" s="7">
        <f t="shared" si="175"/>
        <v>1</v>
      </c>
      <c r="AA1616" s="1"/>
      <c r="AB1616" s="1"/>
      <c r="AC1616" s="1">
        <v>1</v>
      </c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2">
        <f>VLOOKUP(Y1616,Spp!B:C,2,FALSE)</f>
        <v>2.1899999999999999E-2</v>
      </c>
      <c r="AV1616" s="2">
        <f>VLOOKUP(Y1616,Spp!B:D,3,FALSE)</f>
        <v>3</v>
      </c>
      <c r="AW1616" s="2">
        <f t="shared" si="176"/>
        <v>42.7734375</v>
      </c>
      <c r="AX1616" s="2">
        <f t="shared" si="177"/>
        <v>0.85546875</v>
      </c>
      <c r="AY1616" s="2">
        <f t="shared" si="178"/>
        <v>8.5546875</v>
      </c>
      <c r="AZ1616" s="2">
        <f t="shared" si="179"/>
        <v>8.5546874999999998E-3</v>
      </c>
      <c r="BA1616" s="2">
        <f t="shared" si="180"/>
        <v>0.1</v>
      </c>
      <c r="BB1616" s="2">
        <f t="shared" si="174"/>
        <v>0.02</v>
      </c>
      <c r="BC1616" s="2">
        <f>VLOOKUP(Y1616,Spp!B:H,7,FALSE)</f>
        <v>3.3</v>
      </c>
      <c r="BD1616" s="5" t="str">
        <f>VLOOKUP(Y1616,GFQuimbayo!B:C,2,FALSE)</f>
        <v>IN</v>
      </c>
      <c r="BE1616" s="5" t="str">
        <f>VLOOKUP(BD1616,GFQuimbayo!E:F,2,FALSE)</f>
        <v>Invertebrivores</v>
      </c>
      <c r="BF1616" s="2" t="str">
        <f>VLOOKUP(Y1616,Spp!B:L,11,FALSE)</f>
        <v>NE</v>
      </c>
    </row>
    <row r="1617" spans="1:58">
      <c r="A1617" s="1" t="s">
        <v>242</v>
      </c>
      <c r="B1617" s="1" t="s">
        <v>41</v>
      </c>
      <c r="C1617" s="1" t="s">
        <v>1469</v>
      </c>
      <c r="D1617" s="1" t="s">
        <v>1469</v>
      </c>
      <c r="E1617" s="1" t="s">
        <v>1502</v>
      </c>
      <c r="F1617" s="1" t="s">
        <v>245</v>
      </c>
      <c r="G1617" s="19" t="s">
        <v>1482</v>
      </c>
      <c r="H1617" s="19">
        <v>2</v>
      </c>
      <c r="I1617" s="10">
        <v>2</v>
      </c>
      <c r="J1617" s="1"/>
      <c r="K1617" s="1">
        <v>50</v>
      </c>
      <c r="L1617" s="18">
        <v>42949</v>
      </c>
      <c r="M1617" s="1">
        <v>2017</v>
      </c>
      <c r="N1617" s="1" t="s">
        <v>517</v>
      </c>
      <c r="O1617" s="1" t="s">
        <v>136</v>
      </c>
      <c r="P1617" s="18">
        <v>43161</v>
      </c>
      <c r="Q1617" s="10">
        <v>6.7</v>
      </c>
      <c r="R1617" s="1"/>
      <c r="S1617" s="19" t="s">
        <v>516</v>
      </c>
      <c r="T1617" s="8" t="s">
        <v>516</v>
      </c>
      <c r="U1617" s="8" t="s">
        <v>516</v>
      </c>
      <c r="V1617" s="8" t="s">
        <v>516</v>
      </c>
      <c r="W1617" s="1">
        <v>10</v>
      </c>
      <c r="X1617" s="8" t="s">
        <v>87</v>
      </c>
      <c r="Y1617" s="6" t="str">
        <f>VLOOKUP(X1617,Spp!A:B,2,FALSE)</f>
        <v>Stegastes acapulcoensis</v>
      </c>
      <c r="Z1617" s="7">
        <f t="shared" si="175"/>
        <v>52</v>
      </c>
      <c r="AA1617" s="1"/>
      <c r="AB1617" s="1"/>
      <c r="AC1617" s="1">
        <v>52</v>
      </c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2">
        <f>VLOOKUP(Y1617,Spp!B:C,2,FALSE)</f>
        <v>3.49E-2</v>
      </c>
      <c r="AV1617" s="2">
        <f>VLOOKUP(Y1617,Spp!B:D,3,FALSE)</f>
        <v>2.9108999999999998</v>
      </c>
      <c r="AW1617" s="2">
        <f t="shared" si="176"/>
        <v>2830.2456232095565</v>
      </c>
      <c r="AX1617" s="2">
        <f t="shared" si="177"/>
        <v>56.604912464191131</v>
      </c>
      <c r="AY1617" s="2">
        <f t="shared" si="178"/>
        <v>566.04912464191125</v>
      </c>
      <c r="AZ1617" s="2">
        <f t="shared" si="179"/>
        <v>0.56604912464191126</v>
      </c>
      <c r="BA1617" s="2">
        <f t="shared" si="180"/>
        <v>5.2</v>
      </c>
      <c r="BB1617" s="2">
        <f t="shared" si="174"/>
        <v>1.04</v>
      </c>
      <c r="BC1617" s="2">
        <f>VLOOKUP(Y1617,Spp!B:H,7,FALSE)</f>
        <v>2</v>
      </c>
      <c r="BD1617" s="5" t="str">
        <f>VLOOKUP(Y1617,GFQuimbayo!B:C,2,FALSE)</f>
        <v>HD</v>
      </c>
      <c r="BE1617" s="5" t="str">
        <f>VLOOKUP(BD1617,GFQuimbayo!E:F,2,FALSE)</f>
        <v>Detritivores</v>
      </c>
      <c r="BF1617" s="2" t="str">
        <f>VLOOKUP(Y1617,Spp!B:L,11,FALSE)</f>
        <v>LC</v>
      </c>
    </row>
    <row r="1618" spans="1:58">
      <c r="A1618" s="1" t="s">
        <v>242</v>
      </c>
      <c r="B1618" s="1" t="s">
        <v>41</v>
      </c>
      <c r="C1618" s="1" t="s">
        <v>1469</v>
      </c>
      <c r="D1618" s="1" t="s">
        <v>1469</v>
      </c>
      <c r="E1618" s="1" t="s">
        <v>1502</v>
      </c>
      <c r="F1618" s="1" t="s">
        <v>245</v>
      </c>
      <c r="G1618" s="19" t="s">
        <v>1482</v>
      </c>
      <c r="H1618" s="19">
        <v>2</v>
      </c>
      <c r="I1618" s="10">
        <v>2</v>
      </c>
      <c r="J1618" s="1"/>
      <c r="K1618" s="1">
        <v>50</v>
      </c>
      <c r="L1618" s="18">
        <v>42949</v>
      </c>
      <c r="M1618" s="1">
        <v>2017</v>
      </c>
      <c r="N1618" s="1" t="s">
        <v>517</v>
      </c>
      <c r="O1618" s="1" t="s">
        <v>136</v>
      </c>
      <c r="P1618" s="18">
        <v>43161</v>
      </c>
      <c r="Q1618" s="10">
        <v>6.7</v>
      </c>
      <c r="R1618" s="1"/>
      <c r="S1618" s="19" t="s">
        <v>516</v>
      </c>
      <c r="T1618" s="8" t="s">
        <v>516</v>
      </c>
      <c r="U1618" s="8" t="s">
        <v>516</v>
      </c>
      <c r="V1618" s="8" t="s">
        <v>516</v>
      </c>
      <c r="W1618" s="1">
        <v>10</v>
      </c>
      <c r="X1618" s="8" t="s">
        <v>99</v>
      </c>
      <c r="Y1618" s="6" t="str">
        <f>VLOOKUP(X1618,Spp!A:B,2,FALSE)</f>
        <v>Abudefduf troschelii</v>
      </c>
      <c r="Z1618" s="7">
        <f t="shared" si="175"/>
        <v>80</v>
      </c>
      <c r="AA1618" s="1"/>
      <c r="AB1618" s="1"/>
      <c r="AC1618" s="1">
        <v>80</v>
      </c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2">
        <f>VLOOKUP(Y1618,Spp!B:C,2,FALSE)</f>
        <v>1.6E-2</v>
      </c>
      <c r="AV1618" s="2">
        <f>VLOOKUP(Y1618,Spp!B:D,3,FALSE)</f>
        <v>3.0516000000000001</v>
      </c>
      <c r="AW1618" s="2">
        <f t="shared" si="176"/>
        <v>2848.0038059863891</v>
      </c>
      <c r="AX1618" s="2">
        <f t="shared" si="177"/>
        <v>56.960076119727781</v>
      </c>
      <c r="AY1618" s="2">
        <f t="shared" si="178"/>
        <v>569.60076119727785</v>
      </c>
      <c r="AZ1618" s="2">
        <f t="shared" si="179"/>
        <v>0.56960076119727787</v>
      </c>
      <c r="BA1618" s="2">
        <f t="shared" si="180"/>
        <v>8</v>
      </c>
      <c r="BB1618" s="2">
        <f t="shared" si="174"/>
        <v>1.6</v>
      </c>
      <c r="BC1618" s="2">
        <f>VLOOKUP(Y1618,Spp!B:H,7,FALSE)</f>
        <v>3</v>
      </c>
      <c r="BD1618" s="5" t="str">
        <f>VLOOKUP(Y1618,GFQuimbayo!B:C,2,FALSE)</f>
        <v>PK</v>
      </c>
      <c r="BE1618" s="5" t="str">
        <f>VLOOKUP(BD1618,GFQuimbayo!E:F,2,FALSE)</f>
        <v>Planktivores</v>
      </c>
      <c r="BF1618" s="2" t="str">
        <f>VLOOKUP(Y1618,Spp!B:L,11,FALSE)</f>
        <v>LC</v>
      </c>
    </row>
    <row r="1619" spans="1:58">
      <c r="A1619" s="1" t="s">
        <v>242</v>
      </c>
      <c r="B1619" s="1" t="s">
        <v>41</v>
      </c>
      <c r="C1619" s="1" t="s">
        <v>1469</v>
      </c>
      <c r="D1619" s="1" t="s">
        <v>1469</v>
      </c>
      <c r="E1619" s="1" t="s">
        <v>1502</v>
      </c>
      <c r="F1619" s="1" t="s">
        <v>245</v>
      </c>
      <c r="G1619" s="19" t="s">
        <v>1482</v>
      </c>
      <c r="H1619" s="19">
        <v>2</v>
      </c>
      <c r="I1619" s="10">
        <v>2</v>
      </c>
      <c r="J1619" s="1"/>
      <c r="K1619" s="1">
        <v>50</v>
      </c>
      <c r="L1619" s="18">
        <v>42949</v>
      </c>
      <c r="M1619" s="1">
        <v>2017</v>
      </c>
      <c r="N1619" s="1" t="s">
        <v>517</v>
      </c>
      <c r="O1619" s="1" t="s">
        <v>136</v>
      </c>
      <c r="P1619" s="18">
        <v>43161</v>
      </c>
      <c r="Q1619" s="10">
        <v>6.7</v>
      </c>
      <c r="R1619" s="1"/>
      <c r="S1619" s="19" t="s">
        <v>516</v>
      </c>
      <c r="T1619" s="8" t="s">
        <v>516</v>
      </c>
      <c r="U1619" s="8" t="s">
        <v>516</v>
      </c>
      <c r="V1619" s="8" t="s">
        <v>516</v>
      </c>
      <c r="W1619" s="1">
        <v>10</v>
      </c>
      <c r="X1619" s="8" t="s">
        <v>265</v>
      </c>
      <c r="Y1619" s="6" t="str">
        <f>VLOOKUP(X1619,Spp!A:B,2,FALSE)</f>
        <v>Bodianus diplotaenia</v>
      </c>
      <c r="Z1619" s="7">
        <f t="shared" si="175"/>
        <v>1</v>
      </c>
      <c r="AA1619" s="1"/>
      <c r="AB1619" s="1"/>
      <c r="AC1619" s="1"/>
      <c r="AD1619" s="1"/>
      <c r="AE1619" s="1">
        <v>1</v>
      </c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2">
        <f>VLOOKUP(Y1619,Spp!B:C,2,FALSE)</f>
        <v>2.01E-2</v>
      </c>
      <c r="AV1619" s="2">
        <f>VLOOKUP(Y1619,Spp!B:D,3,FALSE)</f>
        <v>2.9992000000000001</v>
      </c>
      <c r="AW1619" s="2">
        <f t="shared" si="176"/>
        <v>313.25479785250087</v>
      </c>
      <c r="AX1619" s="2">
        <f t="shared" si="177"/>
        <v>6.2650959570500175</v>
      </c>
      <c r="AY1619" s="2">
        <f t="shared" si="178"/>
        <v>62.650959570500177</v>
      </c>
      <c r="AZ1619" s="2">
        <f t="shared" si="179"/>
        <v>6.2650959570500181E-2</v>
      </c>
      <c r="BA1619" s="2">
        <f t="shared" si="180"/>
        <v>0.1</v>
      </c>
      <c r="BB1619" s="2">
        <f t="shared" si="174"/>
        <v>0.02</v>
      </c>
      <c r="BC1619" s="2">
        <f>VLOOKUP(Y1619,Spp!B:H,7,FALSE)</f>
        <v>3.4</v>
      </c>
      <c r="BD1619" s="5" t="str">
        <f>VLOOKUP(Y1619,GFQuimbayo!B:C,2,FALSE)</f>
        <v>IN</v>
      </c>
      <c r="BE1619" s="5" t="str">
        <f>VLOOKUP(BD1619,GFQuimbayo!E:F,2,FALSE)</f>
        <v>Invertebrivores</v>
      </c>
      <c r="BF1619" s="2" t="str">
        <f>VLOOKUP(Y1619,Spp!B:L,11,FALSE)</f>
        <v>LC</v>
      </c>
    </row>
    <row r="1620" spans="1:58">
      <c r="A1620" s="1" t="s">
        <v>242</v>
      </c>
      <c r="B1620" s="1" t="s">
        <v>41</v>
      </c>
      <c r="C1620" s="1" t="s">
        <v>1469</v>
      </c>
      <c r="D1620" s="1" t="s">
        <v>1469</v>
      </c>
      <c r="E1620" s="1" t="s">
        <v>1502</v>
      </c>
      <c r="F1620" s="1" t="s">
        <v>245</v>
      </c>
      <c r="G1620" s="19" t="s">
        <v>1482</v>
      </c>
      <c r="H1620" s="19">
        <v>2</v>
      </c>
      <c r="I1620" s="10">
        <v>2</v>
      </c>
      <c r="J1620" s="1"/>
      <c r="K1620" s="1">
        <v>50</v>
      </c>
      <c r="L1620" s="18">
        <v>42949</v>
      </c>
      <c r="M1620" s="1">
        <v>2017</v>
      </c>
      <c r="N1620" s="1" t="s">
        <v>517</v>
      </c>
      <c r="O1620" s="1" t="s">
        <v>136</v>
      </c>
      <c r="P1620" s="18">
        <v>43161</v>
      </c>
      <c r="Q1620" s="10">
        <v>6.7</v>
      </c>
      <c r="R1620" s="1"/>
      <c r="S1620" s="19" t="s">
        <v>516</v>
      </c>
      <c r="T1620" s="8" t="s">
        <v>516</v>
      </c>
      <c r="U1620" s="8" t="s">
        <v>516</v>
      </c>
      <c r="V1620" s="8" t="s">
        <v>516</v>
      </c>
      <c r="W1620" s="1">
        <v>10</v>
      </c>
      <c r="X1620" s="8" t="s">
        <v>80</v>
      </c>
      <c r="Y1620" s="6" t="str">
        <f>VLOOKUP(X1620,Spp!A:B,2,FALSE)</f>
        <v>Sufflamen verres</v>
      </c>
      <c r="Z1620" s="7">
        <f t="shared" si="175"/>
        <v>1</v>
      </c>
      <c r="AA1620" s="1"/>
      <c r="AB1620" s="1"/>
      <c r="AC1620" s="1"/>
      <c r="AD1620" s="1">
        <v>1</v>
      </c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2">
        <f>VLOOKUP(Y1620,Spp!B:C,2,FALSE)</f>
        <v>2.4899999999999999E-2</v>
      </c>
      <c r="AV1620" s="2">
        <f>VLOOKUP(Y1620,Spp!B:D,3,FALSE)</f>
        <v>3.0129999999999999</v>
      </c>
      <c r="AW1620" s="2">
        <f t="shared" si="176"/>
        <v>138.50740345244131</v>
      </c>
      <c r="AX1620" s="2">
        <f t="shared" si="177"/>
        <v>2.770148069048826</v>
      </c>
      <c r="AY1620" s="2">
        <f t="shared" si="178"/>
        <v>27.70148069048826</v>
      </c>
      <c r="AZ1620" s="2">
        <f t="shared" si="179"/>
        <v>2.7701480690488261E-2</v>
      </c>
      <c r="BA1620" s="2">
        <f t="shared" si="180"/>
        <v>0.1</v>
      </c>
      <c r="BB1620" s="2">
        <f t="shared" si="174"/>
        <v>0.02</v>
      </c>
      <c r="BC1620" s="2">
        <f>VLOOKUP(Y1620,Spp!B:H,7,FALSE)</f>
        <v>3.3</v>
      </c>
      <c r="BD1620" s="5" t="str">
        <f>VLOOKUP(Y1620,GFQuimbayo!B:C,2,FALSE)</f>
        <v>IN</v>
      </c>
      <c r="BE1620" s="5" t="str">
        <f>VLOOKUP(BD1620,GFQuimbayo!E:F,2,FALSE)</f>
        <v>Invertebrivores</v>
      </c>
      <c r="BF1620" s="2" t="str">
        <f>VLOOKUP(Y1620,Spp!B:L,11,FALSE)</f>
        <v>LC</v>
      </c>
    </row>
    <row r="1621" spans="1:58">
      <c r="A1621" s="1" t="s">
        <v>242</v>
      </c>
      <c r="B1621" s="1" t="s">
        <v>41</v>
      </c>
      <c r="C1621" s="1" t="s">
        <v>1469</v>
      </c>
      <c r="D1621" s="1" t="s">
        <v>1469</v>
      </c>
      <c r="E1621" s="1" t="s">
        <v>1502</v>
      </c>
      <c r="F1621" s="1" t="s">
        <v>245</v>
      </c>
      <c r="G1621" s="19" t="s">
        <v>1482</v>
      </c>
      <c r="H1621" s="19">
        <v>2</v>
      </c>
      <c r="I1621" s="10">
        <v>2</v>
      </c>
      <c r="J1621" s="1"/>
      <c r="K1621" s="1">
        <v>50</v>
      </c>
      <c r="L1621" s="18">
        <v>42949</v>
      </c>
      <c r="M1621" s="1">
        <v>2017</v>
      </c>
      <c r="N1621" s="1" t="s">
        <v>517</v>
      </c>
      <c r="O1621" s="1" t="s">
        <v>136</v>
      </c>
      <c r="P1621" s="18">
        <v>43161</v>
      </c>
      <c r="Q1621" s="10">
        <v>6.7</v>
      </c>
      <c r="R1621" s="1"/>
      <c r="S1621" s="19" t="s">
        <v>516</v>
      </c>
      <c r="T1621" s="8" t="s">
        <v>516</v>
      </c>
      <c r="U1621" s="8" t="s">
        <v>516</v>
      </c>
      <c r="V1621" s="8" t="s">
        <v>516</v>
      </c>
      <c r="W1621" s="1">
        <v>10</v>
      </c>
      <c r="X1621" s="8" t="s">
        <v>64</v>
      </c>
      <c r="Y1621" s="6" t="str">
        <f>VLOOKUP(X1621,Spp!A:B,2,FALSE)</f>
        <v>Johnrandallia nigrirostris</v>
      </c>
      <c r="Z1621" s="7">
        <f t="shared" si="175"/>
        <v>10</v>
      </c>
      <c r="AA1621" s="1"/>
      <c r="AB1621" s="1"/>
      <c r="AC1621" s="1">
        <v>10</v>
      </c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2">
        <f>VLOOKUP(Y1621,Spp!B:C,2,FALSE)</f>
        <v>2.5600000000000001E-2</v>
      </c>
      <c r="AV1621" s="2">
        <f>VLOOKUP(Y1621,Spp!B:D,3,FALSE)</f>
        <v>3.0005999999999999</v>
      </c>
      <c r="AW1621" s="2">
        <f t="shared" si="176"/>
        <v>500.75829302089244</v>
      </c>
      <c r="AX1621" s="2">
        <f t="shared" si="177"/>
        <v>10.015165860417849</v>
      </c>
      <c r="AY1621" s="2">
        <f t="shared" si="178"/>
        <v>100.15165860417849</v>
      </c>
      <c r="AZ1621" s="2">
        <f t="shared" si="179"/>
        <v>0.10015165860417849</v>
      </c>
      <c r="BA1621" s="2">
        <f t="shared" si="180"/>
        <v>1</v>
      </c>
      <c r="BB1621" s="2">
        <f t="shared" si="174"/>
        <v>0.2</v>
      </c>
      <c r="BC1621" s="2">
        <f>VLOOKUP(Y1621,Spp!B:H,7,FALSE)</f>
        <v>3</v>
      </c>
      <c r="BD1621" s="5" t="str">
        <f>VLOOKUP(Y1621,GFQuimbayo!B:C,2,FALSE)</f>
        <v>IN</v>
      </c>
      <c r="BE1621" s="5" t="str">
        <f>VLOOKUP(BD1621,GFQuimbayo!E:F,2,FALSE)</f>
        <v>Invertebrivores</v>
      </c>
      <c r="BF1621" s="2" t="str">
        <f>VLOOKUP(Y1621,Spp!B:L,11,FALSE)</f>
        <v>LC</v>
      </c>
    </row>
    <row r="1622" spans="1:58">
      <c r="A1622" s="1" t="s">
        <v>242</v>
      </c>
      <c r="B1622" s="1" t="s">
        <v>41</v>
      </c>
      <c r="C1622" s="1" t="s">
        <v>1469</v>
      </c>
      <c r="D1622" s="1" t="s">
        <v>1469</v>
      </c>
      <c r="E1622" s="1" t="s">
        <v>1502</v>
      </c>
      <c r="F1622" s="1" t="s">
        <v>245</v>
      </c>
      <c r="G1622" s="19" t="s">
        <v>1482</v>
      </c>
      <c r="H1622" s="19">
        <v>2</v>
      </c>
      <c r="I1622" s="10">
        <v>2</v>
      </c>
      <c r="J1622" s="1"/>
      <c r="K1622" s="1">
        <v>50</v>
      </c>
      <c r="L1622" s="18">
        <v>42949</v>
      </c>
      <c r="M1622" s="1">
        <v>2017</v>
      </c>
      <c r="N1622" s="1" t="s">
        <v>517</v>
      </c>
      <c r="O1622" s="1" t="s">
        <v>136</v>
      </c>
      <c r="P1622" s="18">
        <v>43161</v>
      </c>
      <c r="Q1622" s="10">
        <v>6.7</v>
      </c>
      <c r="R1622" s="1"/>
      <c r="S1622" s="19" t="s">
        <v>516</v>
      </c>
      <c r="T1622" s="8" t="s">
        <v>516</v>
      </c>
      <c r="U1622" s="8" t="s">
        <v>516</v>
      </c>
      <c r="V1622" s="8" t="s">
        <v>516</v>
      </c>
      <c r="W1622" s="1">
        <v>10</v>
      </c>
      <c r="X1622" s="8" t="s">
        <v>105</v>
      </c>
      <c r="Y1622" s="6" t="str">
        <f>VLOOKUP(X1622,Spp!A:B,2,FALSE)</f>
        <v>Haemulon maculicauda</v>
      </c>
      <c r="Z1622" s="7">
        <f t="shared" si="175"/>
        <v>2</v>
      </c>
      <c r="AA1622" s="1"/>
      <c r="AB1622" s="1"/>
      <c r="AC1622" s="1"/>
      <c r="AD1622" s="1">
        <v>2</v>
      </c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2">
        <f>VLOOKUP(Y1622,Spp!B:C,2,FALSE)</f>
        <v>8.8999999999999999E-3</v>
      </c>
      <c r="AV1622" s="2">
        <f>VLOOKUP(Y1622,Spp!B:D,3,FALSE)</f>
        <v>3.16</v>
      </c>
      <c r="AW1622" s="2">
        <f t="shared" si="176"/>
        <v>150.80656091977875</v>
      </c>
      <c r="AX1622" s="2">
        <f t="shared" si="177"/>
        <v>3.0161312183955751</v>
      </c>
      <c r="AY1622" s="2">
        <f t="shared" si="178"/>
        <v>30.161312183955751</v>
      </c>
      <c r="AZ1622" s="2">
        <f t="shared" si="179"/>
        <v>3.0161312183955749E-2</v>
      </c>
      <c r="BA1622" s="2">
        <f t="shared" si="180"/>
        <v>0.2</v>
      </c>
      <c r="BB1622" s="2">
        <f t="shared" si="174"/>
        <v>0.04</v>
      </c>
      <c r="BC1622" s="2">
        <f>VLOOKUP(Y1622,Spp!B:H,7,FALSE)</f>
        <v>4.2</v>
      </c>
      <c r="BD1622" s="5" t="str">
        <f>VLOOKUP(Y1622,GFQuimbayo!B:C,2,FALSE)</f>
        <v>PS</v>
      </c>
      <c r="BE1622" s="5" t="str">
        <f>VLOOKUP(BD1622,GFQuimbayo!E:F,2,FALSE)</f>
        <v>Piscivores</v>
      </c>
      <c r="BF1622" s="2" t="str">
        <f>VLOOKUP(Y1622,Spp!B:L,11,FALSE)</f>
        <v>LC</v>
      </c>
    </row>
    <row r="1623" spans="1:58">
      <c r="A1623" s="1" t="s">
        <v>242</v>
      </c>
      <c r="B1623" s="1" t="s">
        <v>41</v>
      </c>
      <c r="C1623" s="1" t="s">
        <v>1469</v>
      </c>
      <c r="D1623" s="1" t="s">
        <v>1469</v>
      </c>
      <c r="E1623" s="1" t="s">
        <v>1502</v>
      </c>
      <c r="F1623" s="1" t="s">
        <v>245</v>
      </c>
      <c r="G1623" s="19" t="s">
        <v>1482</v>
      </c>
      <c r="H1623" s="19">
        <v>2</v>
      </c>
      <c r="I1623" s="10">
        <v>2</v>
      </c>
      <c r="J1623" s="1"/>
      <c r="K1623" s="1">
        <v>50</v>
      </c>
      <c r="L1623" s="18">
        <v>42949</v>
      </c>
      <c r="M1623" s="1">
        <v>2017</v>
      </c>
      <c r="N1623" s="1" t="s">
        <v>517</v>
      </c>
      <c r="O1623" s="1" t="s">
        <v>136</v>
      </c>
      <c r="P1623" s="18">
        <v>43161</v>
      </c>
      <c r="Q1623" s="10">
        <v>6.7</v>
      </c>
      <c r="R1623" s="1"/>
      <c r="S1623" s="19" t="s">
        <v>516</v>
      </c>
      <c r="T1623" s="8" t="s">
        <v>516</v>
      </c>
      <c r="U1623" s="8" t="s">
        <v>516</v>
      </c>
      <c r="V1623" s="8" t="s">
        <v>516</v>
      </c>
      <c r="W1623" s="1">
        <v>10</v>
      </c>
      <c r="X1623" s="8" t="s">
        <v>256</v>
      </c>
      <c r="Y1623" s="6" t="str">
        <f>VLOOKUP(X1623,Spp!A:B,2,FALSE)</f>
        <v>Fistularia commersonii</v>
      </c>
      <c r="Z1623" s="7">
        <f t="shared" si="175"/>
        <v>1</v>
      </c>
      <c r="AA1623" s="1"/>
      <c r="AB1623" s="1"/>
      <c r="AC1623" s="1"/>
      <c r="AD1623" s="1"/>
      <c r="AE1623" s="1"/>
      <c r="AF1623" s="1"/>
      <c r="AG1623" s="1"/>
      <c r="AH1623" s="1"/>
      <c r="AI1623" s="1">
        <v>1</v>
      </c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2">
        <f>VLOOKUP(Y1623,Spp!B:C,2,FALSE)</f>
        <v>5.9999999999999995E-4</v>
      </c>
      <c r="AV1623" s="2">
        <f>VLOOKUP(Y1623,Spp!B:D,3,FALSE)</f>
        <v>3</v>
      </c>
      <c r="AW1623" s="2">
        <f t="shared" si="176"/>
        <v>164.77499999999998</v>
      </c>
      <c r="AX1623" s="2">
        <f t="shared" si="177"/>
        <v>3.2954999999999997</v>
      </c>
      <c r="AY1623" s="2">
        <f t="shared" si="178"/>
        <v>32.954999999999998</v>
      </c>
      <c r="AZ1623" s="2">
        <f t="shared" si="179"/>
        <v>3.2954999999999998E-2</v>
      </c>
      <c r="BA1623" s="2">
        <f t="shared" si="180"/>
        <v>0.1</v>
      </c>
      <c r="BB1623" s="2">
        <f t="shared" si="174"/>
        <v>0.02</v>
      </c>
      <c r="BC1623" s="2">
        <f>VLOOKUP(Y1623,Spp!B:H,7,FALSE)</f>
        <v>4.3</v>
      </c>
      <c r="BD1623" s="5" t="str">
        <f>VLOOKUP(Y1623,GFQuimbayo!B:C,2,FALSE)</f>
        <v>PS</v>
      </c>
      <c r="BE1623" s="5" t="str">
        <f>VLOOKUP(BD1623,GFQuimbayo!E:F,2,FALSE)</f>
        <v>Piscivores</v>
      </c>
      <c r="BF1623" s="2" t="str">
        <f>VLOOKUP(Y1623,Spp!B:L,11,FALSE)</f>
        <v>NE</v>
      </c>
    </row>
    <row r="1624" spans="1:58">
      <c r="A1624" s="1" t="s">
        <v>242</v>
      </c>
      <c r="B1624" s="1" t="s">
        <v>41</v>
      </c>
      <c r="C1624" s="1" t="s">
        <v>1469</v>
      </c>
      <c r="D1624" s="1" t="s">
        <v>1469</v>
      </c>
      <c r="E1624" s="1" t="s">
        <v>1502</v>
      </c>
      <c r="F1624" s="1" t="s">
        <v>245</v>
      </c>
      <c r="G1624" s="19" t="s">
        <v>1482</v>
      </c>
      <c r="H1624" s="19">
        <v>2</v>
      </c>
      <c r="I1624" s="10">
        <v>2</v>
      </c>
      <c r="J1624" s="1"/>
      <c r="K1624" s="1">
        <v>50</v>
      </c>
      <c r="L1624" s="18">
        <v>42949</v>
      </c>
      <c r="M1624" s="1">
        <v>2017</v>
      </c>
      <c r="N1624" s="1" t="s">
        <v>517</v>
      </c>
      <c r="O1624" s="1" t="s">
        <v>136</v>
      </c>
      <c r="P1624" s="18">
        <v>43161</v>
      </c>
      <c r="Q1624" s="10">
        <v>6.7</v>
      </c>
      <c r="R1624" s="1"/>
      <c r="S1624" s="19" t="s">
        <v>516</v>
      </c>
      <c r="T1624" s="8" t="s">
        <v>516</v>
      </c>
      <c r="U1624" s="8" t="s">
        <v>516</v>
      </c>
      <c r="V1624" s="8" t="s">
        <v>516</v>
      </c>
      <c r="W1624" s="1">
        <v>10</v>
      </c>
      <c r="X1624" s="8" t="s">
        <v>252</v>
      </c>
      <c r="Y1624" s="6" t="str">
        <f>VLOOKUP(X1624,Spp!A:B,2,FALSE)</f>
        <v>Epinephelus labriformis</v>
      </c>
      <c r="Z1624" s="7">
        <f t="shared" si="175"/>
        <v>1</v>
      </c>
      <c r="AA1624" s="1"/>
      <c r="AB1624" s="1"/>
      <c r="AC1624" s="1">
        <v>1</v>
      </c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2">
        <f>VLOOKUP(Y1624,Spp!B:C,2,FALSE)</f>
        <v>3.4299999999999997E-2</v>
      </c>
      <c r="AV1624" s="2">
        <f>VLOOKUP(Y1624,Spp!B:D,3,FALSE)</f>
        <v>2.9</v>
      </c>
      <c r="AW1624" s="2">
        <f t="shared" si="176"/>
        <v>52.03950510400329</v>
      </c>
      <c r="AX1624" s="2">
        <f t="shared" si="177"/>
        <v>1.0407901020800658</v>
      </c>
      <c r="AY1624" s="2">
        <f t="shared" si="178"/>
        <v>10.407901020800658</v>
      </c>
      <c r="AZ1624" s="2">
        <f t="shared" si="179"/>
        <v>1.0407901020800659E-2</v>
      </c>
      <c r="BA1624" s="2">
        <f t="shared" si="180"/>
        <v>0.1</v>
      </c>
      <c r="BB1624" s="2">
        <f t="shared" si="174"/>
        <v>0.02</v>
      </c>
      <c r="BC1624" s="2">
        <f>VLOOKUP(Y1624,Spp!B:H,7,FALSE)</f>
        <v>4</v>
      </c>
      <c r="BD1624" s="5" t="str">
        <f>VLOOKUP(Y1624,GFQuimbayo!B:C,2,FALSE)</f>
        <v>PS</v>
      </c>
      <c r="BE1624" s="5" t="str">
        <f>VLOOKUP(BD1624,GFQuimbayo!E:F,2,FALSE)</f>
        <v>Piscivores</v>
      </c>
      <c r="BF1624" s="2" t="str">
        <f>VLOOKUP(Y1624,Spp!B:L,11,FALSE)</f>
        <v>LC</v>
      </c>
    </row>
    <row r="1625" spans="1:58">
      <c r="A1625" s="1" t="s">
        <v>242</v>
      </c>
      <c r="B1625" s="1" t="s">
        <v>41</v>
      </c>
      <c r="C1625" s="1" t="s">
        <v>220</v>
      </c>
      <c r="D1625" s="1" t="s">
        <v>1444</v>
      </c>
      <c r="E1625" s="1" t="s">
        <v>1486</v>
      </c>
      <c r="F1625" s="1" t="s">
        <v>245</v>
      </c>
      <c r="G1625" s="19" t="s">
        <v>1482</v>
      </c>
      <c r="H1625" s="19">
        <v>1</v>
      </c>
      <c r="I1625" s="1">
        <v>1</v>
      </c>
      <c r="J1625" s="1"/>
      <c r="K1625" s="1">
        <v>50</v>
      </c>
      <c r="L1625" s="18">
        <v>42949</v>
      </c>
      <c r="M1625" s="1">
        <v>2017</v>
      </c>
      <c r="N1625" s="1" t="s">
        <v>517</v>
      </c>
      <c r="O1625" s="1" t="s">
        <v>136</v>
      </c>
      <c r="P1625" s="18">
        <v>43161</v>
      </c>
      <c r="Q1625" s="10">
        <v>5.5</v>
      </c>
      <c r="R1625" s="1"/>
      <c r="S1625" s="19" t="s">
        <v>516</v>
      </c>
      <c r="T1625" s="8" t="s">
        <v>516</v>
      </c>
      <c r="U1625" s="8" t="s">
        <v>516</v>
      </c>
      <c r="V1625" s="8" t="s">
        <v>516</v>
      </c>
      <c r="W1625" s="1">
        <v>10</v>
      </c>
      <c r="X1625" s="8" t="s">
        <v>266</v>
      </c>
      <c r="Y1625" s="6" t="str">
        <f>VLOOKUP(X1625,Spp!A:B,2,FALSE)</f>
        <v>Halichoeres dispilus</v>
      </c>
      <c r="Z1625" s="7">
        <f t="shared" si="175"/>
        <v>3</v>
      </c>
      <c r="AA1625" s="1"/>
      <c r="AB1625" s="1"/>
      <c r="AC1625" s="1">
        <v>1</v>
      </c>
      <c r="AD1625" s="1">
        <v>2</v>
      </c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2">
        <f>VLOOKUP(Y1625,Spp!B:C,2,FALSE)</f>
        <v>1.26E-2</v>
      </c>
      <c r="AV1625" s="2">
        <f>VLOOKUP(Y1625,Spp!B:D,3,FALSE)</f>
        <v>3.0672999999999999</v>
      </c>
      <c r="AW1625" s="2">
        <f t="shared" si="176"/>
        <v>192.91524184571961</v>
      </c>
      <c r="AX1625" s="2">
        <f t="shared" si="177"/>
        <v>3.858304836914392</v>
      </c>
      <c r="AY1625" s="2">
        <f t="shared" si="178"/>
        <v>38.583048369143917</v>
      </c>
      <c r="AZ1625" s="2">
        <f t="shared" si="179"/>
        <v>3.8583048369143919E-2</v>
      </c>
      <c r="BA1625" s="2">
        <f t="shared" si="180"/>
        <v>0.3</v>
      </c>
      <c r="BB1625" s="2">
        <f t="shared" si="174"/>
        <v>0.06</v>
      </c>
      <c r="BC1625" s="2">
        <f>VLOOKUP(Y1625,Spp!B:H,7,FALSE)</f>
        <v>3.9</v>
      </c>
      <c r="BD1625" s="5" t="str">
        <f>VLOOKUP(Y1625,GFQuimbayo!B:C,2,FALSE)</f>
        <v>IN</v>
      </c>
      <c r="BE1625" s="5" t="str">
        <f>VLOOKUP(BD1625,GFQuimbayo!E:F,2,FALSE)</f>
        <v>Invertebrivores</v>
      </c>
      <c r="BF1625" s="2" t="str">
        <f>VLOOKUP(Y1625,Spp!B:L,11,FALSE)</f>
        <v>LC</v>
      </c>
    </row>
    <row r="1626" spans="1:58">
      <c r="A1626" s="1" t="s">
        <v>242</v>
      </c>
      <c r="B1626" s="1" t="s">
        <v>41</v>
      </c>
      <c r="C1626" s="1" t="s">
        <v>220</v>
      </c>
      <c r="D1626" s="1" t="s">
        <v>1444</v>
      </c>
      <c r="E1626" s="1" t="s">
        <v>1486</v>
      </c>
      <c r="F1626" s="1" t="s">
        <v>245</v>
      </c>
      <c r="G1626" s="19" t="s">
        <v>1482</v>
      </c>
      <c r="H1626" s="19">
        <v>1</v>
      </c>
      <c r="I1626" s="1">
        <v>1</v>
      </c>
      <c r="J1626" s="1"/>
      <c r="K1626" s="1">
        <v>50</v>
      </c>
      <c r="L1626" s="18">
        <v>42949</v>
      </c>
      <c r="M1626" s="1">
        <v>2017</v>
      </c>
      <c r="N1626" s="1" t="s">
        <v>517</v>
      </c>
      <c r="O1626" s="1" t="s">
        <v>136</v>
      </c>
      <c r="P1626" s="18">
        <v>43161</v>
      </c>
      <c r="Q1626" s="10">
        <v>5.5</v>
      </c>
      <c r="R1626" s="1"/>
      <c r="S1626" s="19" t="s">
        <v>516</v>
      </c>
      <c r="T1626" s="8" t="s">
        <v>516</v>
      </c>
      <c r="U1626" s="8" t="s">
        <v>516</v>
      </c>
      <c r="V1626" s="8" t="s">
        <v>516</v>
      </c>
      <c r="W1626" s="1">
        <v>10</v>
      </c>
      <c r="X1626" s="8" t="s">
        <v>107</v>
      </c>
      <c r="Y1626" s="6" t="str">
        <f>VLOOKUP(X1626,Spp!A:B,2,FALSE)</f>
        <v>Thalassoma lucasanum</v>
      </c>
      <c r="Z1626" s="7">
        <f t="shared" si="175"/>
        <v>13</v>
      </c>
      <c r="AA1626" s="1">
        <v>2</v>
      </c>
      <c r="AB1626" s="1">
        <v>11</v>
      </c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2">
        <f>VLOOKUP(Y1626,Spp!B:C,2,FALSE)</f>
        <v>1.261E-2</v>
      </c>
      <c r="AV1626" s="2">
        <f>VLOOKUP(Y1626,Spp!B:D,3,FALSE)</f>
        <v>2.8782999999999999</v>
      </c>
      <c r="AW1626" s="2">
        <f t="shared" si="176"/>
        <v>46.145218539676897</v>
      </c>
      <c r="AX1626" s="2">
        <f t="shared" si="177"/>
        <v>0.92290437079353793</v>
      </c>
      <c r="AY1626" s="2">
        <f t="shared" si="178"/>
        <v>9.2290437079353786</v>
      </c>
      <c r="AZ1626" s="2">
        <f t="shared" si="179"/>
        <v>9.229043707935378E-3</v>
      </c>
      <c r="BA1626" s="2">
        <f t="shared" si="180"/>
        <v>1.3</v>
      </c>
      <c r="BB1626" s="2">
        <f t="shared" ref="BB1626:BB1689" si="181">Z1626/K1626</f>
        <v>0.26</v>
      </c>
      <c r="BC1626" s="2">
        <f>VLOOKUP(Y1626,Spp!B:H,7,FALSE)</f>
        <v>3.5</v>
      </c>
      <c r="BD1626" s="5" t="str">
        <f>VLOOKUP(Y1626,GFQuimbayo!B:C,2,FALSE)</f>
        <v>IN</v>
      </c>
      <c r="BE1626" s="5" t="str">
        <f>VLOOKUP(BD1626,GFQuimbayo!E:F,2,FALSE)</f>
        <v>Invertebrivores</v>
      </c>
      <c r="BF1626" s="2" t="str">
        <f>VLOOKUP(Y1626,Spp!B:L,11,FALSE)</f>
        <v>LC</v>
      </c>
    </row>
    <row r="1627" spans="1:58">
      <c r="A1627" s="1" t="s">
        <v>242</v>
      </c>
      <c r="B1627" s="1" t="s">
        <v>41</v>
      </c>
      <c r="C1627" s="1" t="s">
        <v>220</v>
      </c>
      <c r="D1627" s="1" t="s">
        <v>1444</v>
      </c>
      <c r="E1627" s="1" t="s">
        <v>1486</v>
      </c>
      <c r="F1627" s="1" t="s">
        <v>245</v>
      </c>
      <c r="G1627" s="19" t="s">
        <v>1482</v>
      </c>
      <c r="H1627" s="19">
        <v>1</v>
      </c>
      <c r="I1627" s="1">
        <v>1</v>
      </c>
      <c r="J1627" s="1"/>
      <c r="K1627" s="1">
        <v>50</v>
      </c>
      <c r="L1627" s="18">
        <v>42949</v>
      </c>
      <c r="M1627" s="1">
        <v>2017</v>
      </c>
      <c r="N1627" s="1" t="s">
        <v>517</v>
      </c>
      <c r="O1627" s="1" t="s">
        <v>136</v>
      </c>
      <c r="P1627" s="18">
        <v>43161</v>
      </c>
      <c r="Q1627" s="10">
        <v>5.5</v>
      </c>
      <c r="R1627" s="1"/>
      <c r="S1627" s="19" t="s">
        <v>516</v>
      </c>
      <c r="T1627" s="8" t="s">
        <v>516</v>
      </c>
      <c r="U1627" s="8" t="s">
        <v>516</v>
      </c>
      <c r="V1627" s="8" t="s">
        <v>516</v>
      </c>
      <c r="W1627" s="1">
        <v>10</v>
      </c>
      <c r="X1627" s="8" t="s">
        <v>45</v>
      </c>
      <c r="Y1627" s="6" t="str">
        <f>VLOOKUP(X1627,Spp!A:B,2,FALSE)</f>
        <v>Canthigaster punctatissima</v>
      </c>
      <c r="Z1627" s="7">
        <f t="shared" si="175"/>
        <v>9</v>
      </c>
      <c r="AA1627" s="1">
        <v>2</v>
      </c>
      <c r="AB1627" s="1">
        <v>7</v>
      </c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2">
        <f>VLOOKUP(Y1627,Spp!B:C,2,FALSE)</f>
        <v>1.9699999999999999E-2</v>
      </c>
      <c r="AV1627" s="2">
        <f>VLOOKUP(Y1627,Spp!B:D,3,FALSE)</f>
        <v>2.9174000000000002</v>
      </c>
      <c r="AW1627" s="2">
        <f t="shared" si="176"/>
        <v>49.827754991449261</v>
      </c>
      <c r="AX1627" s="2">
        <f t="shared" si="177"/>
        <v>0.99655509982898527</v>
      </c>
      <c r="AY1627" s="2">
        <f t="shared" si="178"/>
        <v>9.9655509982898529</v>
      </c>
      <c r="AZ1627" s="2">
        <f t="shared" si="179"/>
        <v>9.9655509982898537E-3</v>
      </c>
      <c r="BA1627" s="2">
        <f t="shared" si="180"/>
        <v>0.9</v>
      </c>
      <c r="BB1627" s="2">
        <f t="shared" si="181"/>
        <v>0.18</v>
      </c>
      <c r="BC1627" s="2">
        <f>VLOOKUP(Y1627,Spp!B:H,7,FALSE)</f>
        <v>3</v>
      </c>
      <c r="BD1627" s="5" t="str">
        <f>VLOOKUP(Y1627,GFQuimbayo!B:C,2,FALSE)</f>
        <v>IN</v>
      </c>
      <c r="BE1627" s="5" t="str">
        <f>VLOOKUP(BD1627,GFQuimbayo!E:F,2,FALSE)</f>
        <v>Invertebrivores</v>
      </c>
      <c r="BF1627" s="2" t="str">
        <f>VLOOKUP(Y1627,Spp!B:L,11,FALSE)</f>
        <v>LC</v>
      </c>
    </row>
    <row r="1628" spans="1:58">
      <c r="A1628" s="1" t="s">
        <v>242</v>
      </c>
      <c r="B1628" s="1" t="s">
        <v>41</v>
      </c>
      <c r="C1628" s="1" t="s">
        <v>220</v>
      </c>
      <c r="D1628" s="1" t="s">
        <v>1444</v>
      </c>
      <c r="E1628" s="1" t="s">
        <v>1486</v>
      </c>
      <c r="F1628" s="1" t="s">
        <v>245</v>
      </c>
      <c r="G1628" s="19" t="s">
        <v>1482</v>
      </c>
      <c r="H1628" s="19">
        <v>1</v>
      </c>
      <c r="I1628" s="1">
        <v>1</v>
      </c>
      <c r="J1628" s="1"/>
      <c r="K1628" s="1">
        <v>50</v>
      </c>
      <c r="L1628" s="18">
        <v>42949</v>
      </c>
      <c r="M1628" s="1">
        <v>2017</v>
      </c>
      <c r="N1628" s="1" t="s">
        <v>517</v>
      </c>
      <c r="O1628" s="1" t="s">
        <v>136</v>
      </c>
      <c r="P1628" s="18">
        <v>43161</v>
      </c>
      <c r="Q1628" s="10">
        <v>5.5</v>
      </c>
      <c r="R1628" s="1"/>
      <c r="S1628" s="19" t="s">
        <v>516</v>
      </c>
      <c r="T1628" s="8" t="s">
        <v>516</v>
      </c>
      <c r="U1628" s="8" t="s">
        <v>516</v>
      </c>
      <c r="V1628" s="8" t="s">
        <v>516</v>
      </c>
      <c r="W1628" s="1">
        <v>10</v>
      </c>
      <c r="X1628" s="8" t="s">
        <v>72</v>
      </c>
      <c r="Y1628" s="6" t="str">
        <f>VLOOKUP(X1628,Spp!A:B,2,FALSE)</f>
        <v>Scarus ghobban</v>
      </c>
      <c r="Z1628" s="7">
        <f t="shared" si="175"/>
        <v>2</v>
      </c>
      <c r="AA1628" s="1"/>
      <c r="AB1628" s="1"/>
      <c r="AC1628" s="1">
        <v>1</v>
      </c>
      <c r="AD1628" s="1">
        <v>1</v>
      </c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2">
        <f>VLOOKUP(Y1628,Spp!B:C,2,FALSE)</f>
        <v>2.3300000000000001E-2</v>
      </c>
      <c r="AV1628" s="2">
        <f>VLOOKUP(Y1628,Spp!B:D,3,FALSE)</f>
        <v>2.919</v>
      </c>
      <c r="AW1628" s="2">
        <f t="shared" si="176"/>
        <v>136.12216557712463</v>
      </c>
      <c r="AX1628" s="2">
        <f t="shared" si="177"/>
        <v>2.7224433115424929</v>
      </c>
      <c r="AY1628" s="2">
        <f t="shared" si="178"/>
        <v>27.224433115424929</v>
      </c>
      <c r="AZ1628" s="2">
        <f t="shared" si="179"/>
        <v>2.7224433115424929E-2</v>
      </c>
      <c r="BA1628" s="2">
        <f t="shared" si="180"/>
        <v>0.2</v>
      </c>
      <c r="BB1628" s="2">
        <f t="shared" si="181"/>
        <v>0.04</v>
      </c>
      <c r="BC1628" s="2">
        <f>VLOOKUP(Y1628,Spp!B:H,7,FALSE)</f>
        <v>2</v>
      </c>
      <c r="BD1628" s="5" t="str">
        <f>VLOOKUP(Y1628,GFQuimbayo!B:C,2,FALSE)</f>
        <v>HM</v>
      </c>
      <c r="BE1628" s="5" t="str">
        <f>VLOOKUP(BD1628,GFQuimbayo!E:F,2,FALSE)</f>
        <v>Macroalgae feeders</v>
      </c>
      <c r="BF1628" s="2" t="str">
        <f>VLOOKUP(Y1628,Spp!B:L,11,FALSE)</f>
        <v>LC</v>
      </c>
    </row>
    <row r="1629" spans="1:58">
      <c r="A1629" s="1" t="s">
        <v>242</v>
      </c>
      <c r="B1629" s="1" t="s">
        <v>41</v>
      </c>
      <c r="C1629" s="1" t="s">
        <v>220</v>
      </c>
      <c r="D1629" s="1" t="s">
        <v>1444</v>
      </c>
      <c r="E1629" s="1" t="s">
        <v>1486</v>
      </c>
      <c r="F1629" s="1" t="s">
        <v>245</v>
      </c>
      <c r="G1629" s="19" t="s">
        <v>1482</v>
      </c>
      <c r="H1629" s="19">
        <v>1</v>
      </c>
      <c r="I1629" s="1">
        <v>1</v>
      </c>
      <c r="J1629" s="1"/>
      <c r="K1629" s="1">
        <v>50</v>
      </c>
      <c r="L1629" s="18">
        <v>42949</v>
      </c>
      <c r="M1629" s="1">
        <v>2017</v>
      </c>
      <c r="N1629" s="1" t="s">
        <v>517</v>
      </c>
      <c r="O1629" s="1" t="s">
        <v>136</v>
      </c>
      <c r="P1629" s="18">
        <v>43161</v>
      </c>
      <c r="Q1629" s="10">
        <v>5.5</v>
      </c>
      <c r="R1629" s="1"/>
      <c r="S1629" s="19" t="s">
        <v>516</v>
      </c>
      <c r="T1629" s="8" t="s">
        <v>516</v>
      </c>
      <c r="U1629" s="8" t="s">
        <v>516</v>
      </c>
      <c r="V1629" s="8" t="s">
        <v>516</v>
      </c>
      <c r="W1629" s="1">
        <v>10</v>
      </c>
      <c r="X1629" s="8" t="s">
        <v>105</v>
      </c>
      <c r="Y1629" s="6" t="str">
        <f>VLOOKUP(X1629,Spp!A:B,2,FALSE)</f>
        <v>Haemulon maculicauda</v>
      </c>
      <c r="Z1629" s="7">
        <f t="shared" si="175"/>
        <v>1</v>
      </c>
      <c r="AA1629" s="1"/>
      <c r="AB1629" s="1"/>
      <c r="AC1629" s="1">
        <v>1</v>
      </c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2">
        <f>VLOOKUP(Y1629,Spp!B:C,2,FALSE)</f>
        <v>8.8999999999999999E-3</v>
      </c>
      <c r="AV1629" s="2">
        <f>VLOOKUP(Y1629,Spp!B:D,3,FALSE)</f>
        <v>3.16</v>
      </c>
      <c r="AW1629" s="2">
        <f t="shared" si="176"/>
        <v>26.039080711255959</v>
      </c>
      <c r="AX1629" s="2">
        <f t="shared" si="177"/>
        <v>0.52078161422511915</v>
      </c>
      <c r="AY1629" s="2">
        <f t="shared" si="178"/>
        <v>5.2078161422511915</v>
      </c>
      <c r="AZ1629" s="2">
        <f t="shared" si="179"/>
        <v>5.2078161422511914E-3</v>
      </c>
      <c r="BA1629" s="2">
        <f t="shared" si="180"/>
        <v>0.1</v>
      </c>
      <c r="BB1629" s="2">
        <f t="shared" si="181"/>
        <v>0.02</v>
      </c>
      <c r="BC1629" s="2">
        <f>VLOOKUP(Y1629,Spp!B:H,7,FALSE)</f>
        <v>4.2</v>
      </c>
      <c r="BD1629" s="5" t="str">
        <f>VLOOKUP(Y1629,GFQuimbayo!B:C,2,FALSE)</f>
        <v>PS</v>
      </c>
      <c r="BE1629" s="5" t="str">
        <f>VLOOKUP(BD1629,GFQuimbayo!E:F,2,FALSE)</f>
        <v>Piscivores</v>
      </c>
      <c r="BF1629" s="2" t="str">
        <f>VLOOKUP(Y1629,Spp!B:L,11,FALSE)</f>
        <v>LC</v>
      </c>
    </row>
    <row r="1630" spans="1:58">
      <c r="A1630" s="1" t="s">
        <v>242</v>
      </c>
      <c r="B1630" s="1" t="s">
        <v>41</v>
      </c>
      <c r="C1630" s="1" t="s">
        <v>220</v>
      </c>
      <c r="D1630" s="1" t="s">
        <v>1444</v>
      </c>
      <c r="E1630" s="1" t="s">
        <v>1486</v>
      </c>
      <c r="F1630" s="1" t="s">
        <v>245</v>
      </c>
      <c r="G1630" s="19" t="s">
        <v>1482</v>
      </c>
      <c r="H1630" s="19">
        <v>1</v>
      </c>
      <c r="I1630" s="1">
        <v>1</v>
      </c>
      <c r="J1630" s="1"/>
      <c r="K1630" s="1">
        <v>50</v>
      </c>
      <c r="L1630" s="18">
        <v>42949</v>
      </c>
      <c r="M1630" s="1">
        <v>2017</v>
      </c>
      <c r="N1630" s="1" t="s">
        <v>517</v>
      </c>
      <c r="O1630" s="1" t="s">
        <v>136</v>
      </c>
      <c r="P1630" s="18">
        <v>43161</v>
      </c>
      <c r="Q1630" s="10">
        <v>5.5</v>
      </c>
      <c r="R1630" s="1"/>
      <c r="S1630" s="19" t="s">
        <v>516</v>
      </c>
      <c r="T1630" s="8" t="s">
        <v>516</v>
      </c>
      <c r="U1630" s="8" t="s">
        <v>516</v>
      </c>
      <c r="V1630" s="8" t="s">
        <v>516</v>
      </c>
      <c r="W1630" s="1">
        <v>10</v>
      </c>
      <c r="X1630" s="8" t="s">
        <v>115</v>
      </c>
      <c r="Y1630" s="6" t="str">
        <f>VLOOKUP(X1630,Spp!A:B,2,FALSE)</f>
        <v>Pomacanthus zonipectus</v>
      </c>
      <c r="Z1630" s="7">
        <f t="shared" si="175"/>
        <v>1</v>
      </c>
      <c r="AA1630" s="1"/>
      <c r="AB1630" s="1"/>
      <c r="AC1630" s="1">
        <v>1</v>
      </c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2">
        <f>VLOOKUP(Y1630,Spp!B:C,2,FALSE)</f>
        <v>1.9300000000000001E-2</v>
      </c>
      <c r="AV1630" s="2">
        <f>VLOOKUP(Y1630,Spp!B:D,3,FALSE)</f>
        <v>2.9695999999999998</v>
      </c>
      <c r="AW1630" s="2">
        <f t="shared" si="176"/>
        <v>34.909311510008138</v>
      </c>
      <c r="AX1630" s="2">
        <f t="shared" si="177"/>
        <v>0.69818623020016279</v>
      </c>
      <c r="AY1630" s="2">
        <f t="shared" si="178"/>
        <v>6.9818623020016277</v>
      </c>
      <c r="AZ1630" s="2">
        <f t="shared" si="179"/>
        <v>6.9818623020016278E-3</v>
      </c>
      <c r="BA1630" s="2">
        <f t="shared" si="180"/>
        <v>0.1</v>
      </c>
      <c r="BB1630" s="2">
        <f t="shared" si="181"/>
        <v>0.02</v>
      </c>
      <c r="BC1630" s="2">
        <f>VLOOKUP(Y1630,Spp!B:H,7,FALSE)</f>
        <v>3.1</v>
      </c>
      <c r="BD1630" s="5" t="str">
        <f>VLOOKUP(Y1630,GFQuimbayo!B:C,2,FALSE)</f>
        <v>IN</v>
      </c>
      <c r="BE1630" s="5" t="str">
        <f>VLOOKUP(BD1630,GFQuimbayo!E:F,2,FALSE)</f>
        <v>Invertebrivores</v>
      </c>
      <c r="BF1630" s="2" t="str">
        <f>VLOOKUP(Y1630,Spp!B:L,11,FALSE)</f>
        <v>LC</v>
      </c>
    </row>
    <row r="1631" spans="1:58">
      <c r="A1631" s="1" t="s">
        <v>242</v>
      </c>
      <c r="B1631" s="1" t="s">
        <v>41</v>
      </c>
      <c r="C1631" s="1" t="s">
        <v>220</v>
      </c>
      <c r="D1631" s="1" t="s">
        <v>1444</v>
      </c>
      <c r="E1631" s="1" t="s">
        <v>1486</v>
      </c>
      <c r="F1631" s="1" t="s">
        <v>245</v>
      </c>
      <c r="G1631" s="19" t="s">
        <v>1482</v>
      </c>
      <c r="H1631" s="19">
        <v>2</v>
      </c>
      <c r="I1631" s="1">
        <v>2</v>
      </c>
      <c r="J1631" s="1"/>
      <c r="K1631" s="1">
        <v>50</v>
      </c>
      <c r="L1631" s="18">
        <v>42949</v>
      </c>
      <c r="M1631" s="1">
        <v>2017</v>
      </c>
      <c r="N1631" s="1" t="s">
        <v>517</v>
      </c>
      <c r="O1631" s="1" t="s">
        <v>136</v>
      </c>
      <c r="P1631" s="18">
        <v>43161</v>
      </c>
      <c r="Q1631" s="10">
        <v>5.5</v>
      </c>
      <c r="R1631" s="1"/>
      <c r="S1631" s="19" t="s">
        <v>516</v>
      </c>
      <c r="T1631" s="8" t="s">
        <v>516</v>
      </c>
      <c r="U1631" s="8" t="s">
        <v>516</v>
      </c>
      <c r="V1631" s="8" t="s">
        <v>516</v>
      </c>
      <c r="W1631" s="1">
        <v>10</v>
      </c>
      <c r="X1631" s="8" t="s">
        <v>72</v>
      </c>
      <c r="Y1631" s="6" t="str">
        <f>VLOOKUP(X1631,Spp!A:B,2,FALSE)</f>
        <v>Scarus ghobban</v>
      </c>
      <c r="Z1631" s="7">
        <f t="shared" si="175"/>
        <v>4</v>
      </c>
      <c r="AA1631" s="1"/>
      <c r="AB1631" s="1"/>
      <c r="AC1631" s="1">
        <v>3</v>
      </c>
      <c r="AD1631" s="1">
        <v>1</v>
      </c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2">
        <f>VLOOKUP(Y1631,Spp!B:C,2,FALSE)</f>
        <v>2.3300000000000001E-2</v>
      </c>
      <c r="AV1631" s="2">
        <f>VLOOKUP(Y1631,Spp!B:D,3,FALSE)</f>
        <v>2.919</v>
      </c>
      <c r="AW1631" s="2">
        <f t="shared" si="176"/>
        <v>210.29864973791649</v>
      </c>
      <c r="AX1631" s="2">
        <f t="shared" si="177"/>
        <v>4.20597299475833</v>
      </c>
      <c r="AY1631" s="2">
        <f t="shared" si="178"/>
        <v>42.0597299475833</v>
      </c>
      <c r="AZ1631" s="2">
        <f t="shared" si="179"/>
        <v>4.2059729947583301E-2</v>
      </c>
      <c r="BA1631" s="2">
        <f t="shared" si="180"/>
        <v>0.4</v>
      </c>
      <c r="BB1631" s="2">
        <f t="shared" si="181"/>
        <v>0.08</v>
      </c>
      <c r="BC1631" s="2">
        <f>VLOOKUP(Y1631,Spp!B:H,7,FALSE)</f>
        <v>2</v>
      </c>
      <c r="BD1631" s="5" t="str">
        <f>VLOOKUP(Y1631,GFQuimbayo!B:C,2,FALSE)</f>
        <v>HM</v>
      </c>
      <c r="BE1631" s="5" t="str">
        <f>VLOOKUP(BD1631,GFQuimbayo!E:F,2,FALSE)</f>
        <v>Macroalgae feeders</v>
      </c>
      <c r="BF1631" s="2" t="str">
        <f>VLOOKUP(Y1631,Spp!B:L,11,FALSE)</f>
        <v>LC</v>
      </c>
    </row>
    <row r="1632" spans="1:58">
      <c r="A1632" s="1" t="s">
        <v>242</v>
      </c>
      <c r="B1632" s="1" t="s">
        <v>41</v>
      </c>
      <c r="C1632" s="1" t="s">
        <v>220</v>
      </c>
      <c r="D1632" s="1" t="s">
        <v>1444</v>
      </c>
      <c r="E1632" s="1" t="s">
        <v>1486</v>
      </c>
      <c r="F1632" s="1" t="s">
        <v>245</v>
      </c>
      <c r="G1632" s="19" t="s">
        <v>1482</v>
      </c>
      <c r="H1632" s="19">
        <v>2</v>
      </c>
      <c r="I1632" s="1">
        <v>2</v>
      </c>
      <c r="J1632" s="1"/>
      <c r="K1632" s="1">
        <v>50</v>
      </c>
      <c r="L1632" s="18">
        <v>42949</v>
      </c>
      <c r="M1632" s="1">
        <v>2017</v>
      </c>
      <c r="N1632" s="1" t="s">
        <v>517</v>
      </c>
      <c r="O1632" s="1" t="s">
        <v>136</v>
      </c>
      <c r="P1632" s="18">
        <v>43161</v>
      </c>
      <c r="Q1632" s="10">
        <v>5.5</v>
      </c>
      <c r="R1632" s="1"/>
      <c r="S1632" s="19" t="s">
        <v>516</v>
      </c>
      <c r="T1632" s="8" t="s">
        <v>516</v>
      </c>
      <c r="U1632" s="8" t="s">
        <v>516</v>
      </c>
      <c r="V1632" s="8" t="s">
        <v>516</v>
      </c>
      <c r="W1632" s="1">
        <v>10</v>
      </c>
      <c r="X1632" s="8" t="s">
        <v>266</v>
      </c>
      <c r="Y1632" s="6" t="str">
        <f>VLOOKUP(X1632,Spp!A:B,2,FALSE)</f>
        <v>Halichoeres dispilus</v>
      </c>
      <c r="Z1632" s="7">
        <f t="shared" si="175"/>
        <v>14</v>
      </c>
      <c r="AA1632" s="1">
        <v>2</v>
      </c>
      <c r="AB1632" s="1">
        <v>12</v>
      </c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2">
        <f>VLOOKUP(Y1632,Spp!B:C,2,FALSE)</f>
        <v>1.26E-2</v>
      </c>
      <c r="AV1632" s="2">
        <f>VLOOKUP(Y1632,Spp!B:D,3,FALSE)</f>
        <v>3.0672999999999999</v>
      </c>
      <c r="AW1632" s="2">
        <f t="shared" si="176"/>
        <v>73.469970186898152</v>
      </c>
      <c r="AX1632" s="2">
        <f t="shared" si="177"/>
        <v>1.469399403737963</v>
      </c>
      <c r="AY1632" s="2">
        <f t="shared" si="178"/>
        <v>14.69399403737963</v>
      </c>
      <c r="AZ1632" s="2">
        <f t="shared" si="179"/>
        <v>1.4693994037379631E-2</v>
      </c>
      <c r="BA1632" s="2">
        <f t="shared" si="180"/>
        <v>1.4</v>
      </c>
      <c r="BB1632" s="2">
        <f t="shared" si="181"/>
        <v>0.28000000000000003</v>
      </c>
      <c r="BC1632" s="2">
        <f>VLOOKUP(Y1632,Spp!B:H,7,FALSE)</f>
        <v>3.9</v>
      </c>
      <c r="BD1632" s="5" t="str">
        <f>VLOOKUP(Y1632,GFQuimbayo!B:C,2,FALSE)</f>
        <v>IN</v>
      </c>
      <c r="BE1632" s="5" t="str">
        <f>VLOOKUP(BD1632,GFQuimbayo!E:F,2,FALSE)</f>
        <v>Invertebrivores</v>
      </c>
      <c r="BF1632" s="2" t="str">
        <f>VLOOKUP(Y1632,Spp!B:L,11,FALSE)</f>
        <v>LC</v>
      </c>
    </row>
    <row r="1633" spans="1:58">
      <c r="A1633" s="1" t="s">
        <v>242</v>
      </c>
      <c r="B1633" s="1" t="s">
        <v>41</v>
      </c>
      <c r="C1633" s="1" t="s">
        <v>220</v>
      </c>
      <c r="D1633" s="1" t="s">
        <v>1444</v>
      </c>
      <c r="E1633" s="1" t="s">
        <v>1486</v>
      </c>
      <c r="F1633" s="1" t="s">
        <v>245</v>
      </c>
      <c r="G1633" s="19" t="s">
        <v>1482</v>
      </c>
      <c r="H1633" s="19">
        <v>2</v>
      </c>
      <c r="I1633" s="1">
        <v>2</v>
      </c>
      <c r="J1633" s="1"/>
      <c r="K1633" s="1">
        <v>50</v>
      </c>
      <c r="L1633" s="18">
        <v>42949</v>
      </c>
      <c r="M1633" s="1">
        <v>2017</v>
      </c>
      <c r="N1633" s="1" t="s">
        <v>517</v>
      </c>
      <c r="O1633" s="1" t="s">
        <v>136</v>
      </c>
      <c r="P1633" s="18">
        <v>43161</v>
      </c>
      <c r="Q1633" s="10">
        <v>5.5</v>
      </c>
      <c r="R1633" s="1"/>
      <c r="S1633" s="19" t="s">
        <v>516</v>
      </c>
      <c r="T1633" s="8" t="s">
        <v>516</v>
      </c>
      <c r="U1633" s="8" t="s">
        <v>516</v>
      </c>
      <c r="V1633" s="8" t="s">
        <v>516</v>
      </c>
      <c r="W1633" s="1">
        <v>10</v>
      </c>
      <c r="X1633" s="8" t="s">
        <v>125</v>
      </c>
      <c r="Y1633" s="6" t="str">
        <f>VLOOKUP(X1633,Spp!A:B,2,FALSE)</f>
        <v>Diodon holocanthus</v>
      </c>
      <c r="Z1633" s="7">
        <f t="shared" si="175"/>
        <v>2</v>
      </c>
      <c r="AA1633" s="1"/>
      <c r="AB1633" s="1"/>
      <c r="AC1633" s="1">
        <v>2</v>
      </c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2">
        <f>VLOOKUP(Y1633,Spp!B:C,2,FALSE)</f>
        <v>2.1899999999999999E-2</v>
      </c>
      <c r="AV1633" s="2">
        <f>VLOOKUP(Y1633,Spp!B:D,3,FALSE)</f>
        <v>3</v>
      </c>
      <c r="AW1633" s="2">
        <f t="shared" si="176"/>
        <v>85.546875</v>
      </c>
      <c r="AX1633" s="2">
        <f t="shared" si="177"/>
        <v>1.7109375</v>
      </c>
      <c r="AY1633" s="2">
        <f t="shared" si="178"/>
        <v>17.109375</v>
      </c>
      <c r="AZ1633" s="2">
        <f t="shared" si="179"/>
        <v>1.7109375E-2</v>
      </c>
      <c r="BA1633" s="2">
        <f t="shared" si="180"/>
        <v>0.2</v>
      </c>
      <c r="BB1633" s="2">
        <f t="shared" si="181"/>
        <v>0.04</v>
      </c>
      <c r="BC1633" s="2">
        <f>VLOOKUP(Y1633,Spp!B:H,7,FALSE)</f>
        <v>3.3</v>
      </c>
      <c r="BD1633" s="5" t="str">
        <f>VLOOKUP(Y1633,GFQuimbayo!B:C,2,FALSE)</f>
        <v>IN</v>
      </c>
      <c r="BE1633" s="5" t="str">
        <f>VLOOKUP(BD1633,GFQuimbayo!E:F,2,FALSE)</f>
        <v>Invertebrivores</v>
      </c>
      <c r="BF1633" s="2" t="str">
        <f>VLOOKUP(Y1633,Spp!B:L,11,FALSE)</f>
        <v>NE</v>
      </c>
    </row>
    <row r="1634" spans="1:58">
      <c r="A1634" s="1" t="s">
        <v>242</v>
      </c>
      <c r="B1634" s="1" t="s">
        <v>41</v>
      </c>
      <c r="C1634" s="1" t="s">
        <v>220</v>
      </c>
      <c r="D1634" s="1" t="s">
        <v>1444</v>
      </c>
      <c r="E1634" s="1" t="s">
        <v>1486</v>
      </c>
      <c r="F1634" s="1" t="s">
        <v>245</v>
      </c>
      <c r="G1634" s="19" t="s">
        <v>1482</v>
      </c>
      <c r="H1634" s="19">
        <v>2</v>
      </c>
      <c r="I1634" s="1">
        <v>2</v>
      </c>
      <c r="J1634" s="1"/>
      <c r="K1634" s="1">
        <v>50</v>
      </c>
      <c r="L1634" s="18">
        <v>42949</v>
      </c>
      <c r="M1634" s="1">
        <v>2017</v>
      </c>
      <c r="N1634" s="1" t="s">
        <v>517</v>
      </c>
      <c r="O1634" s="1" t="s">
        <v>136</v>
      </c>
      <c r="P1634" s="18">
        <v>43161</v>
      </c>
      <c r="Q1634" s="10">
        <v>5.5</v>
      </c>
      <c r="R1634" s="1"/>
      <c r="S1634" s="19" t="s">
        <v>516</v>
      </c>
      <c r="T1634" s="8" t="s">
        <v>516</v>
      </c>
      <c r="U1634" s="8" t="s">
        <v>516</v>
      </c>
      <c r="V1634" s="8" t="s">
        <v>516</v>
      </c>
      <c r="W1634" s="1">
        <v>10</v>
      </c>
      <c r="X1634" s="8" t="s">
        <v>87</v>
      </c>
      <c r="Y1634" s="6" t="str">
        <f>VLOOKUP(X1634,Spp!A:B,2,FALSE)</f>
        <v>Stegastes acapulcoensis</v>
      </c>
      <c r="Z1634" s="7">
        <f t="shared" si="175"/>
        <v>7</v>
      </c>
      <c r="AA1634" s="1"/>
      <c r="AB1634" s="1">
        <v>7</v>
      </c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2">
        <f>VLOOKUP(Y1634,Spp!B:C,2,FALSE)</f>
        <v>3.49E-2</v>
      </c>
      <c r="AV1634" s="2">
        <f>VLOOKUP(Y1634,Spp!B:D,3,FALSE)</f>
        <v>2.9108999999999998</v>
      </c>
      <c r="AW1634" s="2">
        <f t="shared" si="176"/>
        <v>86.126995749880962</v>
      </c>
      <c r="AX1634" s="2">
        <f t="shared" si="177"/>
        <v>1.7225399149976193</v>
      </c>
      <c r="AY1634" s="2">
        <f t="shared" si="178"/>
        <v>17.225399149976191</v>
      </c>
      <c r="AZ1634" s="2">
        <f t="shared" si="179"/>
        <v>1.722539914997619E-2</v>
      </c>
      <c r="BA1634" s="2">
        <f t="shared" si="180"/>
        <v>0.7</v>
      </c>
      <c r="BB1634" s="2">
        <f t="shared" si="181"/>
        <v>0.14000000000000001</v>
      </c>
      <c r="BC1634" s="2">
        <f>VLOOKUP(Y1634,Spp!B:H,7,FALSE)</f>
        <v>2</v>
      </c>
      <c r="BD1634" s="5" t="str">
        <f>VLOOKUP(Y1634,GFQuimbayo!B:C,2,FALSE)</f>
        <v>HD</v>
      </c>
      <c r="BE1634" s="5" t="str">
        <f>VLOOKUP(BD1634,GFQuimbayo!E:F,2,FALSE)</f>
        <v>Detritivores</v>
      </c>
      <c r="BF1634" s="2" t="str">
        <f>VLOOKUP(Y1634,Spp!B:L,11,FALSE)</f>
        <v>LC</v>
      </c>
    </row>
    <row r="1635" spans="1:58">
      <c r="A1635" s="1" t="s">
        <v>242</v>
      </c>
      <c r="B1635" s="1" t="s">
        <v>41</v>
      </c>
      <c r="C1635" s="1" t="s">
        <v>220</v>
      </c>
      <c r="D1635" s="1" t="s">
        <v>1444</v>
      </c>
      <c r="E1635" s="1" t="s">
        <v>1486</v>
      </c>
      <c r="F1635" s="1" t="s">
        <v>245</v>
      </c>
      <c r="G1635" s="19" t="s">
        <v>1482</v>
      </c>
      <c r="H1635" s="19">
        <v>2</v>
      </c>
      <c r="I1635" s="1">
        <v>2</v>
      </c>
      <c r="J1635" s="1"/>
      <c r="K1635" s="1">
        <v>50</v>
      </c>
      <c r="L1635" s="18">
        <v>42949</v>
      </c>
      <c r="M1635" s="1">
        <v>2017</v>
      </c>
      <c r="N1635" s="1" t="s">
        <v>517</v>
      </c>
      <c r="O1635" s="1" t="s">
        <v>136</v>
      </c>
      <c r="P1635" s="18">
        <v>43161</v>
      </c>
      <c r="Q1635" s="10">
        <v>5.5</v>
      </c>
      <c r="R1635" s="1"/>
      <c r="S1635" s="19" t="s">
        <v>516</v>
      </c>
      <c r="T1635" s="8" t="s">
        <v>516</v>
      </c>
      <c r="U1635" s="8" t="s">
        <v>516</v>
      </c>
      <c r="V1635" s="8" t="s">
        <v>516</v>
      </c>
      <c r="W1635" s="1">
        <v>10</v>
      </c>
      <c r="X1635" s="8" t="s">
        <v>57</v>
      </c>
      <c r="Y1635" s="6" t="str">
        <f>VLOOKUP(X1635,Spp!A:B,2,FALSE)</f>
        <v>Serranus psittacinus</v>
      </c>
      <c r="Z1635" s="7">
        <f t="shared" si="175"/>
        <v>2</v>
      </c>
      <c r="AA1635" s="1">
        <v>2</v>
      </c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2">
        <f>VLOOKUP(Y1635,Spp!B:C,2,FALSE)</f>
        <v>1.9300000000000001E-2</v>
      </c>
      <c r="AV1635" s="2">
        <f>VLOOKUP(Y1635,Spp!B:D,3,FALSE)</f>
        <v>2.8511000000000002</v>
      </c>
      <c r="AW1635" s="2">
        <f t="shared" si="176"/>
        <v>0.52620390100394643</v>
      </c>
      <c r="AX1635" s="2">
        <f t="shared" si="177"/>
        <v>1.0524078020078929E-2</v>
      </c>
      <c r="AY1635" s="2">
        <f t="shared" si="178"/>
        <v>0.10524078020078929</v>
      </c>
      <c r="AZ1635" s="2">
        <f t="shared" si="179"/>
        <v>1.052407802007893E-4</v>
      </c>
      <c r="BA1635" s="2">
        <f t="shared" si="180"/>
        <v>0.2</v>
      </c>
      <c r="BB1635" s="2">
        <f t="shared" si="181"/>
        <v>0.04</v>
      </c>
      <c r="BC1635" s="2">
        <f>VLOOKUP(Y1635,Spp!B:H,7,FALSE)</f>
        <v>3.6</v>
      </c>
      <c r="BD1635" s="5" t="str">
        <f>VLOOKUP(Y1635,GFQuimbayo!B:C,2,FALSE)</f>
        <v>PS</v>
      </c>
      <c r="BE1635" s="5" t="str">
        <f>VLOOKUP(BD1635,GFQuimbayo!E:F,2,FALSE)</f>
        <v>Piscivores</v>
      </c>
      <c r="BF1635" s="2" t="str">
        <f>VLOOKUP(Y1635,Spp!B:L,11,FALSE)</f>
        <v>LC</v>
      </c>
    </row>
    <row r="1636" spans="1:58">
      <c r="A1636" s="1" t="s">
        <v>242</v>
      </c>
      <c r="B1636" s="1" t="s">
        <v>41</v>
      </c>
      <c r="C1636" s="1" t="s">
        <v>220</v>
      </c>
      <c r="D1636" s="1" t="s">
        <v>1444</v>
      </c>
      <c r="E1636" s="1" t="s">
        <v>1486</v>
      </c>
      <c r="F1636" s="1" t="s">
        <v>245</v>
      </c>
      <c r="G1636" s="19" t="s">
        <v>1482</v>
      </c>
      <c r="H1636" s="19">
        <v>2</v>
      </c>
      <c r="I1636" s="1">
        <v>2</v>
      </c>
      <c r="J1636" s="1"/>
      <c r="K1636" s="1">
        <v>50</v>
      </c>
      <c r="L1636" s="18">
        <v>42949</v>
      </c>
      <c r="M1636" s="1">
        <v>2017</v>
      </c>
      <c r="N1636" s="1" t="s">
        <v>517</v>
      </c>
      <c r="O1636" s="1" t="s">
        <v>136</v>
      </c>
      <c r="P1636" s="18">
        <v>43161</v>
      </c>
      <c r="Q1636" s="10">
        <v>5.5</v>
      </c>
      <c r="R1636" s="1"/>
      <c r="S1636" s="19" t="s">
        <v>516</v>
      </c>
      <c r="T1636" s="8" t="s">
        <v>516</v>
      </c>
      <c r="U1636" s="8" t="s">
        <v>516</v>
      </c>
      <c r="V1636" s="8" t="s">
        <v>516</v>
      </c>
      <c r="W1636" s="1">
        <v>10</v>
      </c>
      <c r="X1636" s="8" t="s">
        <v>80</v>
      </c>
      <c r="Y1636" s="6" t="str">
        <f>VLOOKUP(X1636,Spp!A:B,2,FALSE)</f>
        <v>Sufflamen verres</v>
      </c>
      <c r="Z1636" s="7">
        <f t="shared" si="175"/>
        <v>1</v>
      </c>
      <c r="AA1636" s="1"/>
      <c r="AB1636" s="1"/>
      <c r="AC1636" s="1"/>
      <c r="AD1636" s="1">
        <v>1</v>
      </c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2">
        <f>VLOOKUP(Y1636,Spp!B:C,2,FALSE)</f>
        <v>2.4899999999999999E-2</v>
      </c>
      <c r="AV1636" s="2">
        <f>VLOOKUP(Y1636,Spp!B:D,3,FALSE)</f>
        <v>3.0129999999999999</v>
      </c>
      <c r="AW1636" s="2">
        <f t="shared" si="176"/>
        <v>138.50740345244131</v>
      </c>
      <c r="AX1636" s="2">
        <f t="shared" si="177"/>
        <v>2.770148069048826</v>
      </c>
      <c r="AY1636" s="2">
        <f t="shared" si="178"/>
        <v>27.70148069048826</v>
      </c>
      <c r="AZ1636" s="2">
        <f t="shared" si="179"/>
        <v>2.7701480690488261E-2</v>
      </c>
      <c r="BA1636" s="2">
        <f t="shared" si="180"/>
        <v>0.1</v>
      </c>
      <c r="BB1636" s="2">
        <f t="shared" si="181"/>
        <v>0.02</v>
      </c>
      <c r="BC1636" s="2">
        <f>VLOOKUP(Y1636,Spp!B:H,7,FALSE)</f>
        <v>3.3</v>
      </c>
      <c r="BD1636" s="5" t="str">
        <f>VLOOKUP(Y1636,GFQuimbayo!B:C,2,FALSE)</f>
        <v>IN</v>
      </c>
      <c r="BE1636" s="5" t="str">
        <f>VLOOKUP(BD1636,GFQuimbayo!E:F,2,FALSE)</f>
        <v>Invertebrivores</v>
      </c>
      <c r="BF1636" s="2" t="str">
        <f>VLOOKUP(Y1636,Spp!B:L,11,FALSE)</f>
        <v>LC</v>
      </c>
    </row>
    <row r="1637" spans="1:58">
      <c r="A1637" s="1" t="s">
        <v>242</v>
      </c>
      <c r="B1637" s="1" t="s">
        <v>41</v>
      </c>
      <c r="C1637" s="1" t="s">
        <v>220</v>
      </c>
      <c r="D1637" s="1" t="s">
        <v>1444</v>
      </c>
      <c r="E1637" s="1" t="s">
        <v>1486</v>
      </c>
      <c r="F1637" s="1" t="s">
        <v>245</v>
      </c>
      <c r="G1637" s="19" t="s">
        <v>1482</v>
      </c>
      <c r="H1637" s="19">
        <v>3</v>
      </c>
      <c r="I1637" s="1">
        <v>3</v>
      </c>
      <c r="J1637" s="1"/>
      <c r="K1637" s="1">
        <v>50</v>
      </c>
      <c r="L1637" s="18">
        <v>42949</v>
      </c>
      <c r="M1637" s="1">
        <v>2017</v>
      </c>
      <c r="N1637" s="1" t="s">
        <v>517</v>
      </c>
      <c r="O1637" s="1" t="s">
        <v>136</v>
      </c>
      <c r="P1637" s="18">
        <v>43161</v>
      </c>
      <c r="Q1637" s="10">
        <v>5.5</v>
      </c>
      <c r="R1637" s="1"/>
      <c r="S1637" s="19" t="s">
        <v>516</v>
      </c>
      <c r="T1637" s="8" t="s">
        <v>516</v>
      </c>
      <c r="U1637" s="8" t="s">
        <v>516</v>
      </c>
      <c r="V1637" s="8" t="s">
        <v>516</v>
      </c>
      <c r="W1637" s="1">
        <v>10</v>
      </c>
      <c r="X1637" s="8" t="s">
        <v>64</v>
      </c>
      <c r="Y1637" s="6" t="str">
        <f>VLOOKUP(X1637,Spp!A:B,2,FALSE)</f>
        <v>Johnrandallia nigrirostris</v>
      </c>
      <c r="Z1637" s="7">
        <f t="shared" si="175"/>
        <v>8</v>
      </c>
      <c r="AA1637" s="1"/>
      <c r="AB1637" s="1"/>
      <c r="AC1637" s="1">
        <v>8</v>
      </c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2">
        <f>VLOOKUP(Y1637,Spp!B:C,2,FALSE)</f>
        <v>2.5600000000000001E-2</v>
      </c>
      <c r="AV1637" s="2">
        <f>VLOOKUP(Y1637,Spp!B:D,3,FALSE)</f>
        <v>3.0005999999999999</v>
      </c>
      <c r="AW1637" s="2">
        <f t="shared" si="176"/>
        <v>400.60663441671397</v>
      </c>
      <c r="AX1637" s="2">
        <f t="shared" si="177"/>
        <v>8.0121326883342796</v>
      </c>
      <c r="AY1637" s="2">
        <f t="shared" si="178"/>
        <v>80.121326883342789</v>
      </c>
      <c r="AZ1637" s="2">
        <f t="shared" si="179"/>
        <v>8.0121326883342794E-2</v>
      </c>
      <c r="BA1637" s="2">
        <f t="shared" si="180"/>
        <v>0.8</v>
      </c>
      <c r="BB1637" s="2">
        <f t="shared" si="181"/>
        <v>0.16</v>
      </c>
      <c r="BC1637" s="2">
        <f>VLOOKUP(Y1637,Spp!B:H,7,FALSE)</f>
        <v>3</v>
      </c>
      <c r="BD1637" s="5" t="str">
        <f>VLOOKUP(Y1637,GFQuimbayo!B:C,2,FALSE)</f>
        <v>IN</v>
      </c>
      <c r="BE1637" s="5" t="str">
        <f>VLOOKUP(BD1637,GFQuimbayo!E:F,2,FALSE)</f>
        <v>Invertebrivores</v>
      </c>
      <c r="BF1637" s="2" t="str">
        <f>VLOOKUP(Y1637,Spp!B:L,11,FALSE)</f>
        <v>LC</v>
      </c>
    </row>
    <row r="1638" spans="1:58">
      <c r="A1638" s="1" t="s">
        <v>242</v>
      </c>
      <c r="B1638" s="1" t="s">
        <v>41</v>
      </c>
      <c r="C1638" s="1" t="s">
        <v>220</v>
      </c>
      <c r="D1638" s="1" t="s">
        <v>1444</v>
      </c>
      <c r="E1638" s="1" t="s">
        <v>1486</v>
      </c>
      <c r="F1638" s="1" t="s">
        <v>245</v>
      </c>
      <c r="G1638" s="19" t="s">
        <v>1482</v>
      </c>
      <c r="H1638" s="19">
        <v>3</v>
      </c>
      <c r="I1638" s="1">
        <v>3</v>
      </c>
      <c r="J1638" s="1"/>
      <c r="K1638" s="1">
        <v>50</v>
      </c>
      <c r="L1638" s="18">
        <v>42949</v>
      </c>
      <c r="M1638" s="1">
        <v>2017</v>
      </c>
      <c r="N1638" s="1" t="s">
        <v>517</v>
      </c>
      <c r="O1638" s="1" t="s">
        <v>136</v>
      </c>
      <c r="P1638" s="18">
        <v>43161</v>
      </c>
      <c r="Q1638" s="10">
        <v>5.5</v>
      </c>
      <c r="R1638" s="1"/>
      <c r="S1638" s="19" t="s">
        <v>516</v>
      </c>
      <c r="T1638" s="8" t="s">
        <v>516</v>
      </c>
      <c r="U1638" s="8" t="s">
        <v>516</v>
      </c>
      <c r="V1638" s="8" t="s">
        <v>516</v>
      </c>
      <c r="W1638" s="1">
        <v>10</v>
      </c>
      <c r="X1638" s="8" t="s">
        <v>87</v>
      </c>
      <c r="Y1638" s="6" t="str">
        <f>VLOOKUP(X1638,Spp!A:B,2,FALSE)</f>
        <v>Stegastes acapulcoensis</v>
      </c>
      <c r="Z1638" s="7">
        <f t="shared" si="175"/>
        <v>32</v>
      </c>
      <c r="AA1638" s="1"/>
      <c r="AB1638" s="1"/>
      <c r="AC1638" s="1">
        <v>32</v>
      </c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2">
        <f>VLOOKUP(Y1638,Spp!B:C,2,FALSE)</f>
        <v>3.49E-2</v>
      </c>
      <c r="AV1638" s="2">
        <f>VLOOKUP(Y1638,Spp!B:D,3,FALSE)</f>
        <v>2.9108999999999998</v>
      </c>
      <c r="AW1638" s="2">
        <f t="shared" si="176"/>
        <v>1741.6896142828041</v>
      </c>
      <c r="AX1638" s="2">
        <f t="shared" si="177"/>
        <v>34.833792285656081</v>
      </c>
      <c r="AY1638" s="2">
        <f t="shared" si="178"/>
        <v>348.33792285656079</v>
      </c>
      <c r="AZ1638" s="2">
        <f t="shared" si="179"/>
        <v>0.34833792285656079</v>
      </c>
      <c r="BA1638" s="2">
        <f t="shared" si="180"/>
        <v>3.2</v>
      </c>
      <c r="BB1638" s="2">
        <f t="shared" si="181"/>
        <v>0.64</v>
      </c>
      <c r="BC1638" s="2">
        <f>VLOOKUP(Y1638,Spp!B:H,7,FALSE)</f>
        <v>2</v>
      </c>
      <c r="BD1638" s="5" t="str">
        <f>VLOOKUP(Y1638,GFQuimbayo!B:C,2,FALSE)</f>
        <v>HD</v>
      </c>
      <c r="BE1638" s="5" t="str">
        <f>VLOOKUP(BD1638,GFQuimbayo!E:F,2,FALSE)</f>
        <v>Detritivores</v>
      </c>
      <c r="BF1638" s="2" t="str">
        <f>VLOOKUP(Y1638,Spp!B:L,11,FALSE)</f>
        <v>LC</v>
      </c>
    </row>
    <row r="1639" spans="1:58">
      <c r="A1639" s="1" t="s">
        <v>242</v>
      </c>
      <c r="B1639" s="1" t="s">
        <v>41</v>
      </c>
      <c r="C1639" s="1" t="s">
        <v>220</v>
      </c>
      <c r="D1639" s="1" t="s">
        <v>1444</v>
      </c>
      <c r="E1639" s="1" t="s">
        <v>1486</v>
      </c>
      <c r="F1639" s="1" t="s">
        <v>245</v>
      </c>
      <c r="G1639" s="19" t="s">
        <v>1482</v>
      </c>
      <c r="H1639" s="19">
        <v>3</v>
      </c>
      <c r="I1639" s="1">
        <v>3</v>
      </c>
      <c r="J1639" s="1"/>
      <c r="K1639" s="1">
        <v>50</v>
      </c>
      <c r="L1639" s="18">
        <v>42949</v>
      </c>
      <c r="M1639" s="1">
        <v>2017</v>
      </c>
      <c r="N1639" s="1" t="s">
        <v>517</v>
      </c>
      <c r="O1639" s="1" t="s">
        <v>136</v>
      </c>
      <c r="P1639" s="18">
        <v>43161</v>
      </c>
      <c r="Q1639" s="10">
        <v>5.5</v>
      </c>
      <c r="R1639" s="1"/>
      <c r="S1639" s="19" t="s">
        <v>516</v>
      </c>
      <c r="T1639" s="8" t="s">
        <v>516</v>
      </c>
      <c r="U1639" s="8" t="s">
        <v>516</v>
      </c>
      <c r="V1639" s="8" t="s">
        <v>516</v>
      </c>
      <c r="W1639" s="1">
        <v>10</v>
      </c>
      <c r="X1639" s="8" t="s">
        <v>265</v>
      </c>
      <c r="Y1639" s="6" t="str">
        <f>VLOOKUP(X1639,Spp!A:B,2,FALSE)</f>
        <v>Bodianus diplotaenia</v>
      </c>
      <c r="Z1639" s="7">
        <f t="shared" si="175"/>
        <v>1</v>
      </c>
      <c r="AA1639" s="1"/>
      <c r="AB1639" s="1"/>
      <c r="AC1639" s="1">
        <v>1</v>
      </c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2">
        <f>VLOOKUP(Y1639,Spp!B:C,2,FALSE)</f>
        <v>2.01E-2</v>
      </c>
      <c r="AV1639" s="2">
        <f>VLOOKUP(Y1639,Spp!B:D,3,FALSE)</f>
        <v>2.9992000000000001</v>
      </c>
      <c r="AW1639" s="2">
        <f t="shared" si="176"/>
        <v>39.178568920836838</v>
      </c>
      <c r="AX1639" s="2">
        <f t="shared" si="177"/>
        <v>0.78357137841673674</v>
      </c>
      <c r="AY1639" s="2">
        <f t="shared" si="178"/>
        <v>7.8357137841673676</v>
      </c>
      <c r="AZ1639" s="2">
        <f t="shared" si="179"/>
        <v>7.8357137841673676E-3</v>
      </c>
      <c r="BA1639" s="2">
        <f t="shared" si="180"/>
        <v>0.1</v>
      </c>
      <c r="BB1639" s="2">
        <f t="shared" si="181"/>
        <v>0.02</v>
      </c>
      <c r="BC1639" s="2">
        <f>VLOOKUP(Y1639,Spp!B:H,7,FALSE)</f>
        <v>3.4</v>
      </c>
      <c r="BD1639" s="5" t="str">
        <f>VLOOKUP(Y1639,GFQuimbayo!B:C,2,FALSE)</f>
        <v>IN</v>
      </c>
      <c r="BE1639" s="5" t="str">
        <f>VLOOKUP(BD1639,GFQuimbayo!E:F,2,FALSE)</f>
        <v>Invertebrivores</v>
      </c>
      <c r="BF1639" s="2" t="str">
        <f>VLOOKUP(Y1639,Spp!B:L,11,FALSE)</f>
        <v>LC</v>
      </c>
    </row>
    <row r="1640" spans="1:58">
      <c r="A1640" s="1" t="s">
        <v>242</v>
      </c>
      <c r="B1640" s="1" t="s">
        <v>41</v>
      </c>
      <c r="C1640" s="1" t="s">
        <v>220</v>
      </c>
      <c r="D1640" s="1" t="s">
        <v>1444</v>
      </c>
      <c r="E1640" s="1" t="s">
        <v>1486</v>
      </c>
      <c r="F1640" s="1" t="s">
        <v>245</v>
      </c>
      <c r="G1640" s="19" t="s">
        <v>1482</v>
      </c>
      <c r="H1640" s="19">
        <v>3</v>
      </c>
      <c r="I1640" s="1">
        <v>3</v>
      </c>
      <c r="J1640" s="1"/>
      <c r="K1640" s="1">
        <v>50</v>
      </c>
      <c r="L1640" s="18">
        <v>42949</v>
      </c>
      <c r="M1640" s="1">
        <v>2017</v>
      </c>
      <c r="N1640" s="1" t="s">
        <v>517</v>
      </c>
      <c r="O1640" s="1" t="s">
        <v>136</v>
      </c>
      <c r="P1640" s="18">
        <v>43161</v>
      </c>
      <c r="Q1640" s="10">
        <v>5.5</v>
      </c>
      <c r="R1640" s="1"/>
      <c r="S1640" s="19" t="s">
        <v>516</v>
      </c>
      <c r="T1640" s="8" t="s">
        <v>516</v>
      </c>
      <c r="U1640" s="8" t="s">
        <v>516</v>
      </c>
      <c r="V1640" s="8" t="s">
        <v>516</v>
      </c>
      <c r="W1640" s="1">
        <v>10</v>
      </c>
      <c r="X1640" s="8" t="s">
        <v>121</v>
      </c>
      <c r="Y1640" s="6" t="str">
        <f>VLOOKUP(X1640,Spp!A:B,2,FALSE)</f>
        <v>Scarus rubroviolaceus</v>
      </c>
      <c r="Z1640" s="7">
        <f t="shared" si="175"/>
        <v>1</v>
      </c>
      <c r="AA1640" s="1"/>
      <c r="AB1640" s="1"/>
      <c r="AC1640" s="1">
        <v>1</v>
      </c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2">
        <f>VLOOKUP(Y1640,Spp!B:C,2,FALSE)</f>
        <v>1.3599999999999999E-2</v>
      </c>
      <c r="AV1640" s="2">
        <f>VLOOKUP(Y1640,Spp!B:D,3,FALSE)</f>
        <v>3.109</v>
      </c>
      <c r="AW1640" s="2">
        <f t="shared" si="176"/>
        <v>34.980993422452016</v>
      </c>
      <c r="AX1640" s="2">
        <f t="shared" si="177"/>
        <v>0.69961986844904034</v>
      </c>
      <c r="AY1640" s="2">
        <f t="shared" si="178"/>
        <v>6.9961986844904036</v>
      </c>
      <c r="AZ1640" s="2">
        <f t="shared" si="179"/>
        <v>6.9961986844904039E-3</v>
      </c>
      <c r="BA1640" s="2">
        <f t="shared" si="180"/>
        <v>0.1</v>
      </c>
      <c r="BB1640" s="2">
        <f t="shared" si="181"/>
        <v>0.02</v>
      </c>
      <c r="BC1640" s="2">
        <f>VLOOKUP(Y1640,Spp!B:H,7,FALSE)</f>
        <v>2</v>
      </c>
      <c r="BD1640" s="5" t="str">
        <f>VLOOKUP(Y1640,GFQuimbayo!B:C,2,FALSE)</f>
        <v>HM</v>
      </c>
      <c r="BE1640" s="5" t="str">
        <f>VLOOKUP(BD1640,GFQuimbayo!E:F,2,FALSE)</f>
        <v>Macroalgae feeders</v>
      </c>
      <c r="BF1640" s="2" t="str">
        <f>VLOOKUP(Y1640,Spp!B:L,11,FALSE)</f>
        <v>LC</v>
      </c>
    </row>
    <row r="1641" spans="1:58">
      <c r="A1641" s="1" t="s">
        <v>242</v>
      </c>
      <c r="B1641" s="1" t="s">
        <v>41</v>
      </c>
      <c r="C1641" s="1" t="s">
        <v>220</v>
      </c>
      <c r="D1641" s="1" t="s">
        <v>1444</v>
      </c>
      <c r="E1641" s="1" t="s">
        <v>1486</v>
      </c>
      <c r="F1641" s="1" t="s">
        <v>245</v>
      </c>
      <c r="G1641" s="19" t="s">
        <v>1482</v>
      </c>
      <c r="H1641" s="19">
        <v>3</v>
      </c>
      <c r="I1641" s="1">
        <v>3</v>
      </c>
      <c r="J1641" s="1"/>
      <c r="K1641" s="1">
        <v>50</v>
      </c>
      <c r="L1641" s="18">
        <v>42949</v>
      </c>
      <c r="M1641" s="1">
        <v>2017</v>
      </c>
      <c r="N1641" s="1" t="s">
        <v>517</v>
      </c>
      <c r="O1641" s="1" t="s">
        <v>136</v>
      </c>
      <c r="P1641" s="18">
        <v>43161</v>
      </c>
      <c r="Q1641" s="10">
        <v>5.5</v>
      </c>
      <c r="R1641" s="1"/>
      <c r="S1641" s="19" t="s">
        <v>516</v>
      </c>
      <c r="T1641" s="8" t="s">
        <v>516</v>
      </c>
      <c r="U1641" s="8" t="s">
        <v>516</v>
      </c>
      <c r="V1641" s="8" t="s">
        <v>516</v>
      </c>
      <c r="W1641" s="1">
        <v>10</v>
      </c>
      <c r="X1641" s="8" t="s">
        <v>57</v>
      </c>
      <c r="Y1641" s="6" t="str">
        <f>VLOOKUP(X1641,Spp!A:B,2,FALSE)</f>
        <v>Serranus psittacinus</v>
      </c>
      <c r="Z1641" s="7">
        <f t="shared" si="175"/>
        <v>7</v>
      </c>
      <c r="AA1641" s="1"/>
      <c r="AB1641" s="1">
        <v>5</v>
      </c>
      <c r="AC1641" s="1">
        <v>2</v>
      </c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2">
        <f>VLOOKUP(Y1641,Spp!B:C,2,FALSE)</f>
        <v>1.9300000000000001E-2</v>
      </c>
      <c r="AV1641" s="2">
        <f>VLOOKUP(Y1641,Spp!B:D,3,FALSE)</f>
        <v>2.8511000000000002</v>
      </c>
      <c r="AW1641" s="2">
        <f t="shared" si="176"/>
        <v>81.918016057844596</v>
      </c>
      <c r="AX1641" s="2">
        <f t="shared" si="177"/>
        <v>1.638360321156892</v>
      </c>
      <c r="AY1641" s="2">
        <f t="shared" si="178"/>
        <v>16.383603211568921</v>
      </c>
      <c r="AZ1641" s="2">
        <f t="shared" si="179"/>
        <v>1.6383603211568922E-2</v>
      </c>
      <c r="BA1641" s="2">
        <f t="shared" si="180"/>
        <v>0.7</v>
      </c>
      <c r="BB1641" s="2">
        <f t="shared" si="181"/>
        <v>0.14000000000000001</v>
      </c>
      <c r="BC1641" s="2">
        <f>VLOOKUP(Y1641,Spp!B:H,7,FALSE)</f>
        <v>3.6</v>
      </c>
      <c r="BD1641" s="5" t="str">
        <f>VLOOKUP(Y1641,GFQuimbayo!B:C,2,FALSE)</f>
        <v>PS</v>
      </c>
      <c r="BE1641" s="5" t="str">
        <f>VLOOKUP(BD1641,GFQuimbayo!E:F,2,FALSE)</f>
        <v>Piscivores</v>
      </c>
      <c r="BF1641" s="2" t="str">
        <f>VLOOKUP(Y1641,Spp!B:L,11,FALSE)</f>
        <v>LC</v>
      </c>
    </row>
    <row r="1642" spans="1:58">
      <c r="A1642" s="1" t="s">
        <v>242</v>
      </c>
      <c r="B1642" s="1" t="s">
        <v>41</v>
      </c>
      <c r="C1642" s="1" t="s">
        <v>220</v>
      </c>
      <c r="D1642" s="1" t="s">
        <v>1444</v>
      </c>
      <c r="E1642" s="1" t="s">
        <v>1486</v>
      </c>
      <c r="F1642" s="1" t="s">
        <v>245</v>
      </c>
      <c r="G1642" s="19" t="s">
        <v>1482</v>
      </c>
      <c r="H1642" s="19">
        <v>3</v>
      </c>
      <c r="I1642" s="1">
        <v>3</v>
      </c>
      <c r="J1642" s="1"/>
      <c r="K1642" s="1">
        <v>50</v>
      </c>
      <c r="L1642" s="18">
        <v>42949</v>
      </c>
      <c r="M1642" s="1">
        <v>2017</v>
      </c>
      <c r="N1642" s="1" t="s">
        <v>517</v>
      </c>
      <c r="O1642" s="1" t="s">
        <v>136</v>
      </c>
      <c r="P1642" s="18">
        <v>43161</v>
      </c>
      <c r="Q1642" s="10">
        <v>5.5</v>
      </c>
      <c r="R1642" s="1"/>
      <c r="S1642" s="19" t="s">
        <v>516</v>
      </c>
      <c r="T1642" s="8" t="s">
        <v>516</v>
      </c>
      <c r="U1642" s="8" t="s">
        <v>516</v>
      </c>
      <c r="V1642" s="8" t="s">
        <v>516</v>
      </c>
      <c r="W1642" s="1">
        <v>10</v>
      </c>
      <c r="X1642" s="8" t="s">
        <v>109</v>
      </c>
      <c r="Y1642" s="6" t="str">
        <f>VLOOKUP(X1642,Spp!A:B,2,FALSE)</f>
        <v>Chromis atrilobata</v>
      </c>
      <c r="Z1642" s="7">
        <f t="shared" si="175"/>
        <v>60</v>
      </c>
      <c r="AA1642" s="1"/>
      <c r="AB1642" s="1">
        <v>60</v>
      </c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2">
        <f>VLOOKUP(Y1642,Spp!B:C,2,FALSE)</f>
        <v>5.2300000000000003E-3</v>
      </c>
      <c r="AV1642" s="2">
        <f>VLOOKUP(Y1642,Spp!B:D,3,FALSE)</f>
        <v>3.41655</v>
      </c>
      <c r="AW1642" s="2">
        <f t="shared" si="176"/>
        <v>306.4386205640115</v>
      </c>
      <c r="AX1642" s="2">
        <f t="shared" si="177"/>
        <v>6.12877241128023</v>
      </c>
      <c r="AY1642" s="2">
        <f t="shared" si="178"/>
        <v>61.287724112802302</v>
      </c>
      <c r="AZ1642" s="2">
        <f t="shared" si="179"/>
        <v>6.1287724112802304E-2</v>
      </c>
      <c r="BA1642" s="2">
        <f t="shared" si="180"/>
        <v>6</v>
      </c>
      <c r="BB1642" s="2">
        <f t="shared" si="181"/>
        <v>1.2</v>
      </c>
      <c r="BC1642" s="2">
        <f>VLOOKUP(Y1642,Spp!B:H,7,FALSE)</f>
        <v>3.4</v>
      </c>
      <c r="BD1642" s="5" t="str">
        <f>VLOOKUP(Y1642,GFQuimbayo!B:C,2,FALSE)</f>
        <v>PK</v>
      </c>
      <c r="BE1642" s="5" t="str">
        <f>VLOOKUP(BD1642,GFQuimbayo!E:F,2,FALSE)</f>
        <v>Planktivores</v>
      </c>
      <c r="BF1642" s="2" t="str">
        <f>VLOOKUP(Y1642,Spp!B:L,11,FALSE)</f>
        <v>LC</v>
      </c>
    </row>
    <row r="1643" spans="1:58">
      <c r="A1643" s="1" t="s">
        <v>242</v>
      </c>
      <c r="B1643" s="1" t="s">
        <v>41</v>
      </c>
      <c r="C1643" s="1" t="s">
        <v>220</v>
      </c>
      <c r="D1643" s="1" t="s">
        <v>1444</v>
      </c>
      <c r="E1643" s="1" t="s">
        <v>1486</v>
      </c>
      <c r="F1643" s="1" t="s">
        <v>245</v>
      </c>
      <c r="G1643" s="19" t="s">
        <v>1482</v>
      </c>
      <c r="H1643" s="19">
        <v>3</v>
      </c>
      <c r="I1643" s="1">
        <v>3</v>
      </c>
      <c r="J1643" s="1"/>
      <c r="K1643" s="1">
        <v>50</v>
      </c>
      <c r="L1643" s="18">
        <v>42949</v>
      </c>
      <c r="M1643" s="1">
        <v>2017</v>
      </c>
      <c r="N1643" s="1" t="s">
        <v>517</v>
      </c>
      <c r="O1643" s="1" t="s">
        <v>136</v>
      </c>
      <c r="P1643" s="18">
        <v>43161</v>
      </c>
      <c r="Q1643" s="10">
        <v>5.5</v>
      </c>
      <c r="R1643" s="1"/>
      <c r="S1643" s="19" t="s">
        <v>516</v>
      </c>
      <c r="T1643" s="8" t="s">
        <v>516</v>
      </c>
      <c r="U1643" s="8" t="s">
        <v>516</v>
      </c>
      <c r="V1643" s="8" t="s">
        <v>516</v>
      </c>
      <c r="W1643" s="1">
        <v>10</v>
      </c>
      <c r="X1643" s="8" t="s">
        <v>295</v>
      </c>
      <c r="Y1643" s="6" t="str">
        <f>VLOOKUP(X1643,Spp!A:B,2,FALSE)</f>
        <v>Cephalopholis panamensis</v>
      </c>
      <c r="Z1643" s="7">
        <f t="shared" si="175"/>
        <v>1</v>
      </c>
      <c r="AA1643" s="1"/>
      <c r="AB1643" s="1"/>
      <c r="AC1643" s="1"/>
      <c r="AD1643" s="1">
        <v>1</v>
      </c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2">
        <f>VLOOKUP(Y1643,Spp!B:C,2,FALSE)</f>
        <v>2.1700000000000001E-2</v>
      </c>
      <c r="AV1643" s="2">
        <f>VLOOKUP(Y1643,Spp!B:D,3,FALSE)</f>
        <v>3.0350000000000001</v>
      </c>
      <c r="AW1643" s="2">
        <f t="shared" si="176"/>
        <v>128.55240666792295</v>
      </c>
      <c r="AX1643" s="2">
        <f t="shared" si="177"/>
        <v>2.5710481333584592</v>
      </c>
      <c r="AY1643" s="2">
        <f t="shared" si="178"/>
        <v>25.710481333584593</v>
      </c>
      <c r="AZ1643" s="2">
        <f t="shared" si="179"/>
        <v>2.5710481333584591E-2</v>
      </c>
      <c r="BA1643" s="2">
        <f t="shared" si="180"/>
        <v>0.1</v>
      </c>
      <c r="BB1643" s="2">
        <f t="shared" si="181"/>
        <v>0.02</v>
      </c>
      <c r="BC1643" s="2">
        <f>VLOOKUP(Y1643,Spp!B:H,7,FALSE)</f>
        <v>4</v>
      </c>
      <c r="BD1643" s="5" t="str">
        <f>VLOOKUP(Y1643,GFQuimbayo!B:C,2,FALSE)</f>
        <v>PS</v>
      </c>
      <c r="BE1643" s="5" t="str">
        <f>VLOOKUP(BD1643,GFQuimbayo!E:F,2,FALSE)</f>
        <v>Piscivores</v>
      </c>
      <c r="BF1643" s="2" t="str">
        <f>VLOOKUP(Y1643,Spp!B:L,11,FALSE)</f>
        <v>LC</v>
      </c>
    </row>
    <row r="1644" spans="1:58">
      <c r="A1644" s="1" t="s">
        <v>242</v>
      </c>
      <c r="B1644" s="1" t="s">
        <v>41</v>
      </c>
      <c r="C1644" s="1" t="s">
        <v>220</v>
      </c>
      <c r="D1644" s="1" t="s">
        <v>1444</v>
      </c>
      <c r="E1644" s="1" t="s">
        <v>1486</v>
      </c>
      <c r="F1644" s="1" t="s">
        <v>245</v>
      </c>
      <c r="G1644" s="19" t="s">
        <v>1482</v>
      </c>
      <c r="H1644" s="19">
        <v>3</v>
      </c>
      <c r="I1644" s="1">
        <v>3</v>
      </c>
      <c r="J1644" s="1"/>
      <c r="K1644" s="1">
        <v>50</v>
      </c>
      <c r="L1644" s="18">
        <v>42949</v>
      </c>
      <c r="M1644" s="1">
        <v>2017</v>
      </c>
      <c r="N1644" s="1" t="s">
        <v>517</v>
      </c>
      <c r="O1644" s="1" t="s">
        <v>136</v>
      </c>
      <c r="P1644" s="18">
        <v>43161</v>
      </c>
      <c r="Q1644" s="10">
        <v>5.5</v>
      </c>
      <c r="R1644" s="1"/>
      <c r="S1644" s="19" t="s">
        <v>516</v>
      </c>
      <c r="T1644" s="8" t="s">
        <v>516</v>
      </c>
      <c r="U1644" s="8" t="s">
        <v>516</v>
      </c>
      <c r="V1644" s="8" t="s">
        <v>516</v>
      </c>
      <c r="W1644" s="1">
        <v>10</v>
      </c>
      <c r="X1644" s="8" t="s">
        <v>80</v>
      </c>
      <c r="Y1644" s="6" t="str">
        <f>VLOOKUP(X1644,Spp!A:B,2,FALSE)</f>
        <v>Sufflamen verres</v>
      </c>
      <c r="Z1644" s="7">
        <f t="shared" si="175"/>
        <v>3</v>
      </c>
      <c r="AA1644" s="1"/>
      <c r="AB1644" s="1"/>
      <c r="AC1644" s="1">
        <v>2</v>
      </c>
      <c r="AD1644" s="1">
        <v>1</v>
      </c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2">
        <f>VLOOKUP(Y1644,Spp!B:C,2,FALSE)</f>
        <v>2.4899999999999999E-2</v>
      </c>
      <c r="AV1644" s="2">
        <f>VLOOKUP(Y1644,Spp!B:D,3,FALSE)</f>
        <v>3.0129999999999999</v>
      </c>
      <c r="AW1644" s="2">
        <f t="shared" si="176"/>
        <v>239.01970368153093</v>
      </c>
      <c r="AX1644" s="2">
        <f t="shared" si="177"/>
        <v>4.7803940736306183</v>
      </c>
      <c r="AY1644" s="2">
        <f t="shared" si="178"/>
        <v>47.803940736306181</v>
      </c>
      <c r="AZ1644" s="2">
        <f t="shared" si="179"/>
        <v>4.7803940736306179E-2</v>
      </c>
      <c r="BA1644" s="2">
        <f t="shared" si="180"/>
        <v>0.3</v>
      </c>
      <c r="BB1644" s="2">
        <f t="shared" si="181"/>
        <v>0.06</v>
      </c>
      <c r="BC1644" s="2">
        <f>VLOOKUP(Y1644,Spp!B:H,7,FALSE)</f>
        <v>3.3</v>
      </c>
      <c r="BD1644" s="5" t="str">
        <f>VLOOKUP(Y1644,GFQuimbayo!B:C,2,FALSE)</f>
        <v>IN</v>
      </c>
      <c r="BE1644" s="5" t="str">
        <f>VLOOKUP(BD1644,GFQuimbayo!E:F,2,FALSE)</f>
        <v>Invertebrivores</v>
      </c>
      <c r="BF1644" s="2" t="str">
        <f>VLOOKUP(Y1644,Spp!B:L,11,FALSE)</f>
        <v>LC</v>
      </c>
    </row>
    <row r="1645" spans="1:58">
      <c r="A1645" s="1" t="s">
        <v>242</v>
      </c>
      <c r="B1645" s="1" t="s">
        <v>41</v>
      </c>
      <c r="C1645" s="1" t="s">
        <v>220</v>
      </c>
      <c r="D1645" s="1" t="s">
        <v>1444</v>
      </c>
      <c r="E1645" s="1" t="s">
        <v>1486</v>
      </c>
      <c r="F1645" s="1" t="s">
        <v>245</v>
      </c>
      <c r="G1645" s="19" t="s">
        <v>1482</v>
      </c>
      <c r="H1645" s="19">
        <v>3</v>
      </c>
      <c r="I1645" s="1">
        <v>3</v>
      </c>
      <c r="J1645" s="1"/>
      <c r="K1645" s="1">
        <v>50</v>
      </c>
      <c r="L1645" s="18">
        <v>42949</v>
      </c>
      <c r="M1645" s="1">
        <v>2017</v>
      </c>
      <c r="N1645" s="1" t="s">
        <v>517</v>
      </c>
      <c r="O1645" s="1" t="s">
        <v>136</v>
      </c>
      <c r="P1645" s="18">
        <v>43161</v>
      </c>
      <c r="Q1645" s="10">
        <v>5.5</v>
      </c>
      <c r="R1645" s="1"/>
      <c r="S1645" s="19" t="s">
        <v>516</v>
      </c>
      <c r="T1645" s="8" t="s">
        <v>516</v>
      </c>
      <c r="U1645" s="8" t="s">
        <v>516</v>
      </c>
      <c r="V1645" s="8" t="s">
        <v>516</v>
      </c>
      <c r="W1645" s="1">
        <v>10</v>
      </c>
      <c r="X1645" s="8" t="s">
        <v>256</v>
      </c>
      <c r="Y1645" s="6" t="str">
        <f>VLOOKUP(X1645,Spp!A:B,2,FALSE)</f>
        <v>Fistularia commersonii</v>
      </c>
      <c r="Z1645" s="7">
        <f t="shared" si="175"/>
        <v>1</v>
      </c>
      <c r="AA1645" s="1"/>
      <c r="AB1645" s="1"/>
      <c r="AC1645" s="1"/>
      <c r="AD1645" s="1"/>
      <c r="AE1645" s="1"/>
      <c r="AF1645" s="1">
        <v>1</v>
      </c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2">
        <f>VLOOKUP(Y1645,Spp!B:C,2,FALSE)</f>
        <v>5.9999999999999995E-4</v>
      </c>
      <c r="AV1645" s="2">
        <f>VLOOKUP(Y1645,Spp!B:D,3,FALSE)</f>
        <v>3</v>
      </c>
      <c r="AW1645" s="2">
        <f t="shared" si="176"/>
        <v>25.724999999999998</v>
      </c>
      <c r="AX1645" s="2">
        <f t="shared" si="177"/>
        <v>0.51449999999999996</v>
      </c>
      <c r="AY1645" s="2">
        <f t="shared" si="178"/>
        <v>5.1449999999999996</v>
      </c>
      <c r="AZ1645" s="2">
        <f t="shared" si="179"/>
        <v>5.1449999999999994E-3</v>
      </c>
      <c r="BA1645" s="2">
        <f t="shared" si="180"/>
        <v>0.1</v>
      </c>
      <c r="BB1645" s="2">
        <f t="shared" si="181"/>
        <v>0.02</v>
      </c>
      <c r="BC1645" s="2">
        <f>VLOOKUP(Y1645,Spp!B:H,7,FALSE)</f>
        <v>4.3</v>
      </c>
      <c r="BD1645" s="5" t="str">
        <f>VLOOKUP(Y1645,GFQuimbayo!B:C,2,FALSE)</f>
        <v>PS</v>
      </c>
      <c r="BE1645" s="5" t="str">
        <f>VLOOKUP(BD1645,GFQuimbayo!E:F,2,FALSE)</f>
        <v>Piscivores</v>
      </c>
      <c r="BF1645" s="2" t="str">
        <f>VLOOKUP(Y1645,Spp!B:L,11,FALSE)</f>
        <v>NE</v>
      </c>
    </row>
    <row r="1646" spans="1:58">
      <c r="A1646" s="1" t="s">
        <v>242</v>
      </c>
      <c r="B1646" s="1" t="s">
        <v>41</v>
      </c>
      <c r="C1646" s="1" t="s">
        <v>220</v>
      </c>
      <c r="D1646" s="1" t="s">
        <v>1444</v>
      </c>
      <c r="E1646" s="1" t="s">
        <v>1486</v>
      </c>
      <c r="F1646" s="1" t="s">
        <v>245</v>
      </c>
      <c r="G1646" s="19" t="s">
        <v>1482</v>
      </c>
      <c r="H1646" s="19">
        <v>3</v>
      </c>
      <c r="I1646" s="1">
        <v>3</v>
      </c>
      <c r="J1646" s="1"/>
      <c r="K1646" s="1">
        <v>50</v>
      </c>
      <c r="L1646" s="18">
        <v>42949</v>
      </c>
      <c r="M1646" s="1">
        <v>2017</v>
      </c>
      <c r="N1646" s="1" t="s">
        <v>517</v>
      </c>
      <c r="O1646" s="1" t="s">
        <v>136</v>
      </c>
      <c r="P1646" s="18">
        <v>43161</v>
      </c>
      <c r="Q1646" s="10">
        <v>5.5</v>
      </c>
      <c r="R1646" s="1"/>
      <c r="S1646" s="19" t="s">
        <v>516</v>
      </c>
      <c r="T1646" s="8" t="s">
        <v>516</v>
      </c>
      <c r="U1646" s="8" t="s">
        <v>516</v>
      </c>
      <c r="V1646" s="8" t="s">
        <v>516</v>
      </c>
      <c r="W1646" s="1">
        <v>10</v>
      </c>
      <c r="X1646" s="8" t="s">
        <v>99</v>
      </c>
      <c r="Y1646" s="6" t="str">
        <f>VLOOKUP(X1646,Spp!A:B,2,FALSE)</f>
        <v>Abudefduf troschelii</v>
      </c>
      <c r="Z1646" s="7">
        <f t="shared" si="175"/>
        <v>1</v>
      </c>
      <c r="AA1646" s="1"/>
      <c r="AB1646" s="1">
        <v>1</v>
      </c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2">
        <f>VLOOKUP(Y1646,Spp!B:C,2,FALSE)</f>
        <v>1.6E-2</v>
      </c>
      <c r="AV1646" s="2">
        <f>VLOOKUP(Y1646,Spp!B:D,3,FALSE)</f>
        <v>3.0516000000000001</v>
      </c>
      <c r="AW1646" s="2">
        <f t="shared" si="176"/>
        <v>7.4895708593768351</v>
      </c>
      <c r="AX1646" s="2">
        <f t="shared" si="177"/>
        <v>0.14979141718753669</v>
      </c>
      <c r="AY1646" s="2">
        <f t="shared" si="178"/>
        <v>1.497914171875367</v>
      </c>
      <c r="AZ1646" s="2">
        <f t="shared" si="179"/>
        <v>1.4979141718753669E-3</v>
      </c>
      <c r="BA1646" s="2">
        <f t="shared" si="180"/>
        <v>0.1</v>
      </c>
      <c r="BB1646" s="2">
        <f t="shared" si="181"/>
        <v>0.02</v>
      </c>
      <c r="BC1646" s="2">
        <f>VLOOKUP(Y1646,Spp!B:H,7,FALSE)</f>
        <v>3</v>
      </c>
      <c r="BD1646" s="5" t="str">
        <f>VLOOKUP(Y1646,GFQuimbayo!B:C,2,FALSE)</f>
        <v>PK</v>
      </c>
      <c r="BE1646" s="5" t="str">
        <f>VLOOKUP(BD1646,GFQuimbayo!E:F,2,FALSE)</f>
        <v>Planktivores</v>
      </c>
      <c r="BF1646" s="2" t="str">
        <f>VLOOKUP(Y1646,Spp!B:L,11,FALSE)</f>
        <v>LC</v>
      </c>
    </row>
    <row r="1647" spans="1:58">
      <c r="A1647" s="1" t="s">
        <v>242</v>
      </c>
      <c r="B1647" s="1" t="s">
        <v>41</v>
      </c>
      <c r="C1647" s="1" t="s">
        <v>220</v>
      </c>
      <c r="D1647" s="1" t="s">
        <v>1444</v>
      </c>
      <c r="E1647" s="1" t="s">
        <v>1486</v>
      </c>
      <c r="F1647" s="1" t="s">
        <v>245</v>
      </c>
      <c r="G1647" s="19" t="s">
        <v>1482</v>
      </c>
      <c r="H1647" s="19">
        <v>3</v>
      </c>
      <c r="I1647" s="1">
        <v>3</v>
      </c>
      <c r="J1647" s="1"/>
      <c r="K1647" s="1">
        <v>50</v>
      </c>
      <c r="L1647" s="18">
        <v>42949</v>
      </c>
      <c r="M1647" s="1">
        <v>2017</v>
      </c>
      <c r="N1647" s="1" t="s">
        <v>517</v>
      </c>
      <c r="O1647" s="1" t="s">
        <v>136</v>
      </c>
      <c r="P1647" s="18">
        <v>43161</v>
      </c>
      <c r="Q1647" s="10">
        <v>5.5</v>
      </c>
      <c r="R1647" s="1"/>
      <c r="S1647" s="19" t="s">
        <v>516</v>
      </c>
      <c r="T1647" s="8" t="s">
        <v>516</v>
      </c>
      <c r="U1647" s="8" t="s">
        <v>516</v>
      </c>
      <c r="V1647" s="8" t="s">
        <v>516</v>
      </c>
      <c r="W1647" s="1">
        <v>10</v>
      </c>
      <c r="X1647" s="8" t="s">
        <v>107</v>
      </c>
      <c r="Y1647" s="6" t="str">
        <f>VLOOKUP(X1647,Spp!A:B,2,FALSE)</f>
        <v>Thalassoma lucasanum</v>
      </c>
      <c r="Z1647" s="7">
        <f t="shared" si="175"/>
        <v>12</v>
      </c>
      <c r="AA1647" s="1"/>
      <c r="AB1647" s="1">
        <v>10</v>
      </c>
      <c r="AC1647" s="1">
        <v>2</v>
      </c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2">
        <f>VLOOKUP(Y1647,Spp!B:C,2,FALSE)</f>
        <v>1.261E-2</v>
      </c>
      <c r="AV1647" s="2">
        <f>VLOOKUP(Y1647,Spp!B:D,3,FALSE)</f>
        <v>2.8782999999999999</v>
      </c>
      <c r="AW1647" s="2">
        <f t="shared" si="176"/>
        <v>77.852490825517265</v>
      </c>
      <c r="AX1647" s="2">
        <f t="shared" si="177"/>
        <v>1.5570498165103452</v>
      </c>
      <c r="AY1647" s="2">
        <f t="shared" si="178"/>
        <v>15.570498165103452</v>
      </c>
      <c r="AZ1647" s="2">
        <f t="shared" si="179"/>
        <v>1.5570498165103452E-2</v>
      </c>
      <c r="BA1647" s="2">
        <f t="shared" si="180"/>
        <v>1.2</v>
      </c>
      <c r="BB1647" s="2">
        <f t="shared" si="181"/>
        <v>0.24</v>
      </c>
      <c r="BC1647" s="2">
        <f>VLOOKUP(Y1647,Spp!B:H,7,FALSE)</f>
        <v>3.5</v>
      </c>
      <c r="BD1647" s="5" t="str">
        <f>VLOOKUP(Y1647,GFQuimbayo!B:C,2,FALSE)</f>
        <v>IN</v>
      </c>
      <c r="BE1647" s="5" t="str">
        <f>VLOOKUP(BD1647,GFQuimbayo!E:F,2,FALSE)</f>
        <v>Invertebrivores</v>
      </c>
      <c r="BF1647" s="2" t="str">
        <f>VLOOKUP(Y1647,Spp!B:L,11,FALSE)</f>
        <v>LC</v>
      </c>
    </row>
    <row r="1648" spans="1:58">
      <c r="A1648" s="1" t="s">
        <v>242</v>
      </c>
      <c r="B1648" s="1" t="s">
        <v>41</v>
      </c>
      <c r="C1648" s="1" t="s">
        <v>220</v>
      </c>
      <c r="D1648" s="1" t="s">
        <v>1444</v>
      </c>
      <c r="E1648" s="1" t="s">
        <v>1486</v>
      </c>
      <c r="F1648" s="1" t="s">
        <v>245</v>
      </c>
      <c r="G1648" s="19" t="s">
        <v>1482</v>
      </c>
      <c r="H1648" s="19">
        <v>3</v>
      </c>
      <c r="I1648" s="1">
        <v>3</v>
      </c>
      <c r="J1648" s="1"/>
      <c r="K1648" s="1">
        <v>50</v>
      </c>
      <c r="L1648" s="18">
        <v>42949</v>
      </c>
      <c r="M1648" s="1">
        <v>2017</v>
      </c>
      <c r="N1648" s="1" t="s">
        <v>517</v>
      </c>
      <c r="O1648" s="1" t="s">
        <v>136</v>
      </c>
      <c r="P1648" s="18">
        <v>43161</v>
      </c>
      <c r="Q1648" s="10">
        <v>5.5</v>
      </c>
      <c r="R1648" s="1"/>
      <c r="S1648" s="19" t="s">
        <v>516</v>
      </c>
      <c r="T1648" s="8" t="s">
        <v>516</v>
      </c>
      <c r="U1648" s="8" t="s">
        <v>516</v>
      </c>
      <c r="V1648" s="8" t="s">
        <v>516</v>
      </c>
      <c r="W1648" s="1">
        <v>10</v>
      </c>
      <c r="X1648" s="8" t="s">
        <v>266</v>
      </c>
      <c r="Y1648" s="6" t="str">
        <f>VLOOKUP(X1648,Spp!A:B,2,FALSE)</f>
        <v>Halichoeres dispilus</v>
      </c>
      <c r="Z1648" s="7">
        <f t="shared" si="175"/>
        <v>10</v>
      </c>
      <c r="AA1648" s="1"/>
      <c r="AB1648" s="1">
        <v>10</v>
      </c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2">
        <f>VLOOKUP(Y1648,Spp!B:C,2,FALSE)</f>
        <v>1.26E-2</v>
      </c>
      <c r="AV1648" s="2">
        <f>VLOOKUP(Y1648,Spp!B:D,3,FALSE)</f>
        <v>3.0672999999999999</v>
      </c>
      <c r="AW1648" s="2">
        <f t="shared" si="176"/>
        <v>60.87597896771554</v>
      </c>
      <c r="AX1648" s="2">
        <f t="shared" si="177"/>
        <v>1.2175195793543108</v>
      </c>
      <c r="AY1648" s="2">
        <f t="shared" si="178"/>
        <v>12.175195793543107</v>
      </c>
      <c r="AZ1648" s="2">
        <f t="shared" si="179"/>
        <v>1.2175195793543108E-2</v>
      </c>
      <c r="BA1648" s="2">
        <f t="shared" si="180"/>
        <v>1</v>
      </c>
      <c r="BB1648" s="2">
        <f t="shared" si="181"/>
        <v>0.2</v>
      </c>
      <c r="BC1648" s="2">
        <f>VLOOKUP(Y1648,Spp!B:H,7,FALSE)</f>
        <v>3.9</v>
      </c>
      <c r="BD1648" s="5" t="str">
        <f>VLOOKUP(Y1648,GFQuimbayo!B:C,2,FALSE)</f>
        <v>IN</v>
      </c>
      <c r="BE1648" s="5" t="str">
        <f>VLOOKUP(BD1648,GFQuimbayo!E:F,2,FALSE)</f>
        <v>Invertebrivores</v>
      </c>
      <c r="BF1648" s="2" t="str">
        <f>VLOOKUP(Y1648,Spp!B:L,11,FALSE)</f>
        <v>LC</v>
      </c>
    </row>
    <row r="1649" spans="1:58">
      <c r="A1649" s="1" t="s">
        <v>242</v>
      </c>
      <c r="B1649" s="1" t="s">
        <v>41</v>
      </c>
      <c r="C1649" s="1" t="s">
        <v>220</v>
      </c>
      <c r="D1649" s="1" t="s">
        <v>1444</v>
      </c>
      <c r="E1649" s="1" t="s">
        <v>1486</v>
      </c>
      <c r="F1649" s="1" t="s">
        <v>245</v>
      </c>
      <c r="G1649" s="19" t="s">
        <v>1482</v>
      </c>
      <c r="H1649" s="19">
        <v>3</v>
      </c>
      <c r="I1649" s="1">
        <v>3</v>
      </c>
      <c r="J1649" s="1"/>
      <c r="K1649" s="1">
        <v>50</v>
      </c>
      <c r="L1649" s="18">
        <v>42949</v>
      </c>
      <c r="M1649" s="1">
        <v>2017</v>
      </c>
      <c r="N1649" s="1" t="s">
        <v>517</v>
      </c>
      <c r="O1649" s="1" t="s">
        <v>136</v>
      </c>
      <c r="P1649" s="18">
        <v>43161</v>
      </c>
      <c r="Q1649" s="10">
        <v>5.5</v>
      </c>
      <c r="R1649" s="1"/>
      <c r="S1649" s="19" t="s">
        <v>516</v>
      </c>
      <c r="T1649" s="8" t="s">
        <v>516</v>
      </c>
      <c r="U1649" s="8" t="s">
        <v>516</v>
      </c>
      <c r="V1649" s="8" t="s">
        <v>516</v>
      </c>
      <c r="W1649" s="1">
        <v>10</v>
      </c>
      <c r="X1649" s="8" t="s">
        <v>284</v>
      </c>
      <c r="Y1649" s="6" t="str">
        <f>VLOOKUP(X1649,Spp!A:B,2,FALSE)</f>
        <v>Microspathodon dorsalis</v>
      </c>
      <c r="Z1649" s="7">
        <f t="shared" si="175"/>
        <v>1</v>
      </c>
      <c r="AA1649" s="1"/>
      <c r="AB1649" s="1"/>
      <c r="AC1649" s="1">
        <v>1</v>
      </c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2">
        <f>VLOOKUP(Y1649,Spp!B:C,2,FALSE)</f>
        <v>2.3900000000000001E-2</v>
      </c>
      <c r="AV1649" s="2">
        <f>VLOOKUP(Y1649,Spp!B:D,3,FALSE)</f>
        <v>3.0819999999999999</v>
      </c>
      <c r="AW1649" s="2">
        <f t="shared" si="176"/>
        <v>57.421503678402765</v>
      </c>
      <c r="AX1649" s="2">
        <f t="shared" si="177"/>
        <v>1.1484300735680553</v>
      </c>
      <c r="AY1649" s="2">
        <f t="shared" si="178"/>
        <v>11.484300735680552</v>
      </c>
      <c r="AZ1649" s="2">
        <f t="shared" si="179"/>
        <v>1.1484300735680552E-2</v>
      </c>
      <c r="BA1649" s="2">
        <f t="shared" si="180"/>
        <v>0.1</v>
      </c>
      <c r="BB1649" s="2">
        <f t="shared" si="181"/>
        <v>0.02</v>
      </c>
      <c r="BC1649" s="2">
        <f>VLOOKUP(Y1649,Spp!B:H,7,FALSE)</f>
        <v>2.1</v>
      </c>
      <c r="BD1649" s="5" t="str">
        <f>VLOOKUP(Y1649,GFQuimbayo!B:C,2,FALSE)</f>
        <v>HM</v>
      </c>
      <c r="BE1649" s="5" t="str">
        <f>VLOOKUP(BD1649,GFQuimbayo!E:F,2,FALSE)</f>
        <v>Macroalgae feeders</v>
      </c>
      <c r="BF1649" s="2" t="str">
        <f>VLOOKUP(Y1649,Spp!B:L,11,FALSE)</f>
        <v>LC</v>
      </c>
    </row>
    <row r="1650" spans="1:58">
      <c r="A1650" s="1" t="s">
        <v>242</v>
      </c>
      <c r="B1650" s="1" t="s">
        <v>41</v>
      </c>
      <c r="C1650" s="1" t="s">
        <v>508</v>
      </c>
      <c r="D1650" s="1" t="s">
        <v>508</v>
      </c>
      <c r="E1650" s="1" t="s">
        <v>1499</v>
      </c>
      <c r="F1650" s="1" t="s">
        <v>245</v>
      </c>
      <c r="G1650" s="19" t="s">
        <v>1480</v>
      </c>
      <c r="H1650" s="19">
        <v>1</v>
      </c>
      <c r="I1650" s="1">
        <v>1</v>
      </c>
      <c r="J1650" s="1"/>
      <c r="K1650" s="1">
        <v>50</v>
      </c>
      <c r="L1650" s="18">
        <v>42949</v>
      </c>
      <c r="M1650" s="1">
        <v>2017</v>
      </c>
      <c r="N1650" s="1" t="s">
        <v>517</v>
      </c>
      <c r="O1650" s="1" t="s">
        <v>136</v>
      </c>
      <c r="P1650" s="18">
        <v>43161</v>
      </c>
      <c r="Q1650" s="10">
        <v>9.3000000000000007</v>
      </c>
      <c r="R1650" s="1"/>
      <c r="S1650" s="19" t="s">
        <v>516</v>
      </c>
      <c r="T1650" s="8" t="s">
        <v>516</v>
      </c>
      <c r="U1650" s="8" t="s">
        <v>516</v>
      </c>
      <c r="V1650" s="8" t="s">
        <v>516</v>
      </c>
      <c r="W1650" s="1">
        <v>10</v>
      </c>
      <c r="X1650" s="8" t="s">
        <v>353</v>
      </c>
      <c r="Y1650" s="6" t="str">
        <f>VLOOKUP(X1650,Spp!A:B,2,FALSE)</f>
        <v>Arothron meleagris</v>
      </c>
      <c r="Z1650" s="7">
        <f t="shared" si="175"/>
        <v>1</v>
      </c>
      <c r="AA1650" s="1"/>
      <c r="AB1650" s="1"/>
      <c r="AC1650" s="1"/>
      <c r="AD1650" s="1"/>
      <c r="AE1650" s="1">
        <v>1</v>
      </c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2">
        <f>VLOOKUP(Y1650,Spp!B:C,2,FALSE)</f>
        <v>3.0700000000000002E-2</v>
      </c>
      <c r="AV1650" s="2">
        <f>VLOOKUP(Y1650,Spp!B:D,3,FALSE)</f>
        <v>2.8498999999999999</v>
      </c>
      <c r="AW1650" s="2">
        <f t="shared" si="176"/>
        <v>295.88817296445171</v>
      </c>
      <c r="AX1650" s="2">
        <f t="shared" si="177"/>
        <v>5.9177634592890342</v>
      </c>
      <c r="AY1650" s="2">
        <f t="shared" si="178"/>
        <v>59.177634592890342</v>
      </c>
      <c r="AZ1650" s="2">
        <f t="shared" si="179"/>
        <v>5.9177634592890341E-2</v>
      </c>
      <c r="BA1650" s="2">
        <f t="shared" si="180"/>
        <v>0.1</v>
      </c>
      <c r="BB1650" s="2">
        <f t="shared" si="181"/>
        <v>0.02</v>
      </c>
      <c r="BC1650" s="2">
        <f>VLOOKUP(Y1650,Spp!B:H,7,FALSE)</f>
        <v>3.4</v>
      </c>
      <c r="BD1650" s="5" t="str">
        <f>VLOOKUP(Y1650,GFQuimbayo!B:C,2,FALSE)</f>
        <v>IN</v>
      </c>
      <c r="BE1650" s="5" t="str">
        <f>VLOOKUP(BD1650,GFQuimbayo!E:F,2,FALSE)</f>
        <v>Invertebrivores</v>
      </c>
      <c r="BF1650" s="2" t="str">
        <f>VLOOKUP(Y1650,Spp!B:L,11,FALSE)</f>
        <v>NE</v>
      </c>
    </row>
    <row r="1651" spans="1:58">
      <c r="A1651" s="1" t="s">
        <v>242</v>
      </c>
      <c r="B1651" s="1" t="s">
        <v>41</v>
      </c>
      <c r="C1651" s="1" t="s">
        <v>508</v>
      </c>
      <c r="D1651" s="1" t="s">
        <v>508</v>
      </c>
      <c r="E1651" s="1" t="s">
        <v>1499</v>
      </c>
      <c r="F1651" s="1" t="s">
        <v>245</v>
      </c>
      <c r="G1651" s="19" t="s">
        <v>1480</v>
      </c>
      <c r="H1651" s="19">
        <v>1</v>
      </c>
      <c r="I1651" s="1">
        <v>1</v>
      </c>
      <c r="J1651" s="1"/>
      <c r="K1651" s="1">
        <v>50</v>
      </c>
      <c r="L1651" s="18">
        <v>42949</v>
      </c>
      <c r="M1651" s="1">
        <v>2017</v>
      </c>
      <c r="N1651" s="1" t="s">
        <v>517</v>
      </c>
      <c r="O1651" s="1" t="s">
        <v>136</v>
      </c>
      <c r="P1651" s="18">
        <v>43161</v>
      </c>
      <c r="Q1651" s="10">
        <v>9.3000000000000007</v>
      </c>
      <c r="R1651" s="1"/>
      <c r="S1651" s="19" t="s">
        <v>516</v>
      </c>
      <c r="T1651" s="8" t="s">
        <v>516</v>
      </c>
      <c r="U1651" s="8" t="s">
        <v>516</v>
      </c>
      <c r="V1651" s="8" t="s">
        <v>516</v>
      </c>
      <c r="W1651" s="1">
        <v>10</v>
      </c>
      <c r="X1651" s="8" t="s">
        <v>121</v>
      </c>
      <c r="Y1651" s="6" t="str">
        <f>VLOOKUP(X1651,Spp!A:B,2,FALSE)</f>
        <v>Scarus rubroviolaceus</v>
      </c>
      <c r="Z1651" s="7">
        <f t="shared" si="175"/>
        <v>3</v>
      </c>
      <c r="AA1651" s="1"/>
      <c r="AB1651" s="1"/>
      <c r="AC1651" s="1"/>
      <c r="AD1651" s="1">
        <v>2</v>
      </c>
      <c r="AE1651" s="1">
        <v>1</v>
      </c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2">
        <f>VLOOKUP(Y1651,Spp!B:C,2,FALSE)</f>
        <v>1.3599999999999999E-2</v>
      </c>
      <c r="AV1651" s="2">
        <f>VLOOKUP(Y1651,Spp!B:D,3,FALSE)</f>
        <v>3.109</v>
      </c>
      <c r="AW1651" s="2">
        <f t="shared" si="176"/>
        <v>500.95773178390391</v>
      </c>
      <c r="AX1651" s="2">
        <f t="shared" si="177"/>
        <v>10.019154635678078</v>
      </c>
      <c r="AY1651" s="2">
        <f t="shared" si="178"/>
        <v>100.19154635678078</v>
      </c>
      <c r="AZ1651" s="2">
        <f t="shared" si="179"/>
        <v>0.10019154635678078</v>
      </c>
      <c r="BA1651" s="2">
        <f t="shared" si="180"/>
        <v>0.3</v>
      </c>
      <c r="BB1651" s="2">
        <f t="shared" si="181"/>
        <v>0.06</v>
      </c>
      <c r="BC1651" s="2">
        <f>VLOOKUP(Y1651,Spp!B:H,7,FALSE)</f>
        <v>2</v>
      </c>
      <c r="BD1651" s="5" t="str">
        <f>VLOOKUP(Y1651,GFQuimbayo!B:C,2,FALSE)</f>
        <v>HM</v>
      </c>
      <c r="BE1651" s="5" t="str">
        <f>VLOOKUP(BD1651,GFQuimbayo!E:F,2,FALSE)</f>
        <v>Macroalgae feeders</v>
      </c>
      <c r="BF1651" s="2" t="str">
        <f>VLOOKUP(Y1651,Spp!B:L,11,FALSE)</f>
        <v>LC</v>
      </c>
    </row>
    <row r="1652" spans="1:58">
      <c r="A1652" s="1" t="s">
        <v>242</v>
      </c>
      <c r="B1652" s="1" t="s">
        <v>41</v>
      </c>
      <c r="C1652" s="1" t="s">
        <v>508</v>
      </c>
      <c r="D1652" s="1" t="s">
        <v>508</v>
      </c>
      <c r="E1652" s="1" t="s">
        <v>1499</v>
      </c>
      <c r="F1652" s="1" t="s">
        <v>245</v>
      </c>
      <c r="G1652" s="19" t="s">
        <v>1480</v>
      </c>
      <c r="H1652" s="19">
        <v>1</v>
      </c>
      <c r="I1652" s="1">
        <v>1</v>
      </c>
      <c r="J1652" s="1"/>
      <c r="K1652" s="1">
        <v>50</v>
      </c>
      <c r="L1652" s="18">
        <v>42949</v>
      </c>
      <c r="M1652" s="1">
        <v>2017</v>
      </c>
      <c r="N1652" s="1" t="s">
        <v>517</v>
      </c>
      <c r="O1652" s="1" t="s">
        <v>136</v>
      </c>
      <c r="P1652" s="18">
        <v>43161</v>
      </c>
      <c r="Q1652" s="10">
        <v>9.3000000000000007</v>
      </c>
      <c r="R1652" s="1"/>
      <c r="S1652" s="19" t="s">
        <v>516</v>
      </c>
      <c r="T1652" s="8" t="s">
        <v>516</v>
      </c>
      <c r="U1652" s="8" t="s">
        <v>516</v>
      </c>
      <c r="V1652" s="8" t="s">
        <v>516</v>
      </c>
      <c r="W1652" s="1">
        <v>10</v>
      </c>
      <c r="X1652" s="8" t="s">
        <v>101</v>
      </c>
      <c r="Y1652" s="6" t="str">
        <f>VLOOKUP(X1652,Spp!A:B,2,FALSE)</f>
        <v>Caranx caballus</v>
      </c>
      <c r="Z1652" s="7">
        <f t="shared" si="175"/>
        <v>82</v>
      </c>
      <c r="AA1652" s="1"/>
      <c r="AB1652" s="1"/>
      <c r="AC1652" s="1"/>
      <c r="AD1652" s="1">
        <v>82</v>
      </c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2">
        <f>VLOOKUP(Y1652,Spp!B:C,2,FALSE)</f>
        <v>2.5000000000000001E-2</v>
      </c>
      <c r="AV1652" s="2">
        <f>VLOOKUP(Y1652,Spp!B:D,3,FALSE)</f>
        <v>3</v>
      </c>
      <c r="AW1652" s="2">
        <f t="shared" si="176"/>
        <v>10986.71875</v>
      </c>
      <c r="AX1652" s="2">
        <f t="shared" si="177"/>
        <v>219.734375</v>
      </c>
      <c r="AY1652" s="2">
        <f t="shared" si="178"/>
        <v>2197.34375</v>
      </c>
      <c r="AZ1652" s="2">
        <f t="shared" si="179"/>
        <v>2.1973437499999999</v>
      </c>
      <c r="BA1652" s="2">
        <f t="shared" si="180"/>
        <v>8.1999999999999993</v>
      </c>
      <c r="BB1652" s="2">
        <f t="shared" si="181"/>
        <v>1.64</v>
      </c>
      <c r="BC1652" s="2">
        <f>VLOOKUP(Y1652,Spp!B:H,7,FALSE)</f>
        <v>4</v>
      </c>
      <c r="BD1652" s="5" t="str">
        <f>VLOOKUP(Y1652,GFQuimbayo!B:C,2,FALSE)</f>
        <v>PS</v>
      </c>
      <c r="BE1652" s="5" t="str">
        <f>VLOOKUP(BD1652,GFQuimbayo!E:F,2,FALSE)</f>
        <v>Piscivores</v>
      </c>
      <c r="BF1652" s="2" t="str">
        <f>VLOOKUP(Y1652,Spp!B:L,11,FALSE)</f>
        <v>LC</v>
      </c>
    </row>
    <row r="1653" spans="1:58">
      <c r="A1653" s="1" t="s">
        <v>242</v>
      </c>
      <c r="B1653" s="1" t="s">
        <v>41</v>
      </c>
      <c r="C1653" s="1" t="s">
        <v>508</v>
      </c>
      <c r="D1653" s="1" t="s">
        <v>508</v>
      </c>
      <c r="E1653" s="1" t="s">
        <v>1499</v>
      </c>
      <c r="F1653" s="1" t="s">
        <v>245</v>
      </c>
      <c r="G1653" s="19" t="s">
        <v>1480</v>
      </c>
      <c r="H1653" s="19">
        <v>1</v>
      </c>
      <c r="I1653" s="1">
        <v>1</v>
      </c>
      <c r="J1653" s="1"/>
      <c r="K1653" s="1">
        <v>50</v>
      </c>
      <c r="L1653" s="18">
        <v>42949</v>
      </c>
      <c r="M1653" s="1">
        <v>2017</v>
      </c>
      <c r="N1653" s="1" t="s">
        <v>517</v>
      </c>
      <c r="O1653" s="1" t="s">
        <v>136</v>
      </c>
      <c r="P1653" s="18">
        <v>43161</v>
      </c>
      <c r="Q1653" s="10">
        <v>9.3000000000000007</v>
      </c>
      <c r="R1653" s="1"/>
      <c r="S1653" s="19" t="s">
        <v>516</v>
      </c>
      <c r="T1653" s="8" t="s">
        <v>516</v>
      </c>
      <c r="U1653" s="8" t="s">
        <v>516</v>
      </c>
      <c r="V1653" s="8" t="s">
        <v>516</v>
      </c>
      <c r="W1653" s="1">
        <v>10</v>
      </c>
      <c r="X1653" s="8" t="s">
        <v>64</v>
      </c>
      <c r="Y1653" s="6" t="str">
        <f>VLOOKUP(X1653,Spp!A:B,2,FALSE)</f>
        <v>Johnrandallia nigrirostris</v>
      </c>
      <c r="Z1653" s="7">
        <f t="shared" si="175"/>
        <v>30</v>
      </c>
      <c r="AA1653" s="1"/>
      <c r="AB1653" s="1"/>
      <c r="AC1653" s="1">
        <v>30</v>
      </c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2">
        <f>VLOOKUP(Y1653,Spp!B:C,2,FALSE)</f>
        <v>2.5600000000000001E-2</v>
      </c>
      <c r="AV1653" s="2">
        <f>VLOOKUP(Y1653,Spp!B:D,3,FALSE)</f>
        <v>3.0005999999999999</v>
      </c>
      <c r="AW1653" s="2">
        <f t="shared" si="176"/>
        <v>1502.2748790626774</v>
      </c>
      <c r="AX1653" s="2">
        <f t="shared" si="177"/>
        <v>30.045497581253549</v>
      </c>
      <c r="AY1653" s="2">
        <f t="shared" si="178"/>
        <v>300.45497581253551</v>
      </c>
      <c r="AZ1653" s="2">
        <f t="shared" si="179"/>
        <v>0.3004549758125355</v>
      </c>
      <c r="BA1653" s="2">
        <f t="shared" si="180"/>
        <v>3</v>
      </c>
      <c r="BB1653" s="2">
        <f t="shared" si="181"/>
        <v>0.6</v>
      </c>
      <c r="BC1653" s="2">
        <f>VLOOKUP(Y1653,Spp!B:H,7,FALSE)</f>
        <v>3</v>
      </c>
      <c r="BD1653" s="5" t="str">
        <f>VLOOKUP(Y1653,GFQuimbayo!B:C,2,FALSE)</f>
        <v>IN</v>
      </c>
      <c r="BE1653" s="5" t="str">
        <f>VLOOKUP(BD1653,GFQuimbayo!E:F,2,FALSE)</f>
        <v>Invertebrivores</v>
      </c>
      <c r="BF1653" s="2" t="str">
        <f>VLOOKUP(Y1653,Spp!B:L,11,FALSE)</f>
        <v>LC</v>
      </c>
    </row>
    <row r="1654" spans="1:58">
      <c r="A1654" s="1" t="s">
        <v>242</v>
      </c>
      <c r="B1654" s="1" t="s">
        <v>41</v>
      </c>
      <c r="C1654" s="1" t="s">
        <v>508</v>
      </c>
      <c r="D1654" s="1" t="s">
        <v>508</v>
      </c>
      <c r="E1654" s="1" t="s">
        <v>1499</v>
      </c>
      <c r="F1654" s="1" t="s">
        <v>245</v>
      </c>
      <c r="G1654" s="19" t="s">
        <v>1480</v>
      </c>
      <c r="H1654" s="19">
        <v>1</v>
      </c>
      <c r="I1654" s="1">
        <v>1</v>
      </c>
      <c r="J1654" s="1"/>
      <c r="K1654" s="1">
        <v>50</v>
      </c>
      <c r="L1654" s="18">
        <v>42949</v>
      </c>
      <c r="M1654" s="1">
        <v>2017</v>
      </c>
      <c r="N1654" s="1" t="s">
        <v>517</v>
      </c>
      <c r="O1654" s="1" t="s">
        <v>136</v>
      </c>
      <c r="P1654" s="18">
        <v>43161</v>
      </c>
      <c r="Q1654" s="10">
        <v>9.3000000000000007</v>
      </c>
      <c r="R1654" s="1"/>
      <c r="S1654" s="19" t="s">
        <v>516</v>
      </c>
      <c r="T1654" s="8" t="s">
        <v>516</v>
      </c>
      <c r="U1654" s="8" t="s">
        <v>516</v>
      </c>
      <c r="V1654" s="8" t="s">
        <v>516</v>
      </c>
      <c r="W1654" s="1">
        <v>10</v>
      </c>
      <c r="X1654" s="8" t="s">
        <v>265</v>
      </c>
      <c r="Y1654" s="6" t="str">
        <f>VLOOKUP(X1654,Spp!A:B,2,FALSE)</f>
        <v>Bodianus diplotaenia</v>
      </c>
      <c r="Z1654" s="7">
        <f t="shared" si="175"/>
        <v>4</v>
      </c>
      <c r="AA1654" s="1"/>
      <c r="AB1654" s="1"/>
      <c r="AC1654" s="1">
        <v>2</v>
      </c>
      <c r="AD1654" s="1"/>
      <c r="AE1654" s="1">
        <v>2</v>
      </c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2">
        <f>VLOOKUP(Y1654,Spp!B:C,2,FALSE)</f>
        <v>2.01E-2</v>
      </c>
      <c r="AV1654" s="2">
        <f>VLOOKUP(Y1654,Spp!B:D,3,FALSE)</f>
        <v>2.9992000000000001</v>
      </c>
      <c r="AW1654" s="2">
        <f t="shared" si="176"/>
        <v>704.86673354667539</v>
      </c>
      <c r="AX1654" s="2">
        <f t="shared" si="177"/>
        <v>14.097334670933508</v>
      </c>
      <c r="AY1654" s="2">
        <f t="shared" si="178"/>
        <v>140.97334670933509</v>
      </c>
      <c r="AZ1654" s="2">
        <f t="shared" si="179"/>
        <v>0.14097334670933509</v>
      </c>
      <c r="BA1654" s="2">
        <f t="shared" si="180"/>
        <v>0.4</v>
      </c>
      <c r="BB1654" s="2">
        <f t="shared" si="181"/>
        <v>0.08</v>
      </c>
      <c r="BC1654" s="2">
        <f>VLOOKUP(Y1654,Spp!B:H,7,FALSE)</f>
        <v>3.4</v>
      </c>
      <c r="BD1654" s="5" t="str">
        <f>VLOOKUP(Y1654,GFQuimbayo!B:C,2,FALSE)</f>
        <v>IN</v>
      </c>
      <c r="BE1654" s="5" t="str">
        <f>VLOOKUP(BD1654,GFQuimbayo!E:F,2,FALSE)</f>
        <v>Invertebrivores</v>
      </c>
      <c r="BF1654" s="2" t="str">
        <f>VLOOKUP(Y1654,Spp!B:L,11,FALSE)</f>
        <v>LC</v>
      </c>
    </row>
    <row r="1655" spans="1:58">
      <c r="A1655" s="1" t="s">
        <v>242</v>
      </c>
      <c r="B1655" s="1" t="s">
        <v>41</v>
      </c>
      <c r="C1655" s="1" t="s">
        <v>508</v>
      </c>
      <c r="D1655" s="1" t="s">
        <v>508</v>
      </c>
      <c r="E1655" s="1" t="s">
        <v>1499</v>
      </c>
      <c r="F1655" s="1" t="s">
        <v>245</v>
      </c>
      <c r="G1655" s="19" t="s">
        <v>1480</v>
      </c>
      <c r="H1655" s="19">
        <v>1</v>
      </c>
      <c r="I1655" s="1">
        <v>1</v>
      </c>
      <c r="J1655" s="1"/>
      <c r="K1655" s="1">
        <v>50</v>
      </c>
      <c r="L1655" s="18">
        <v>42949</v>
      </c>
      <c r="M1655" s="1">
        <v>2017</v>
      </c>
      <c r="N1655" s="1" t="s">
        <v>517</v>
      </c>
      <c r="O1655" s="1" t="s">
        <v>136</v>
      </c>
      <c r="P1655" s="18">
        <v>43161</v>
      </c>
      <c r="Q1655" s="10">
        <v>9.3000000000000007</v>
      </c>
      <c r="R1655" s="1"/>
      <c r="S1655" s="19" t="s">
        <v>516</v>
      </c>
      <c r="T1655" s="8" t="s">
        <v>516</v>
      </c>
      <c r="U1655" s="8" t="s">
        <v>516</v>
      </c>
      <c r="V1655" s="8" t="s">
        <v>516</v>
      </c>
      <c r="W1655" s="1">
        <v>10</v>
      </c>
      <c r="X1655" s="8" t="s">
        <v>99</v>
      </c>
      <c r="Y1655" s="6" t="str">
        <f>VLOOKUP(X1655,Spp!A:B,2,FALSE)</f>
        <v>Abudefduf troschelii</v>
      </c>
      <c r="Z1655" s="7">
        <f t="shared" si="175"/>
        <v>980</v>
      </c>
      <c r="AA1655" s="1"/>
      <c r="AB1655" s="1"/>
      <c r="AC1655" s="1">
        <v>980</v>
      </c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2">
        <f>VLOOKUP(Y1655,Spp!B:C,2,FALSE)</f>
        <v>1.6E-2</v>
      </c>
      <c r="AV1655" s="2">
        <f>VLOOKUP(Y1655,Spp!B:D,3,FALSE)</f>
        <v>3.0516000000000001</v>
      </c>
      <c r="AW1655" s="2">
        <f t="shared" si="176"/>
        <v>34888.04662333327</v>
      </c>
      <c r="AX1655" s="2">
        <f t="shared" si="177"/>
        <v>697.76093246666539</v>
      </c>
      <c r="AY1655" s="2">
        <f t="shared" si="178"/>
        <v>6977.6093246666542</v>
      </c>
      <c r="AZ1655" s="2">
        <f t="shared" si="179"/>
        <v>6.9776093246666537</v>
      </c>
      <c r="BA1655" s="2">
        <f t="shared" si="180"/>
        <v>98</v>
      </c>
      <c r="BB1655" s="2">
        <f t="shared" si="181"/>
        <v>19.600000000000001</v>
      </c>
      <c r="BC1655" s="2">
        <f>VLOOKUP(Y1655,Spp!B:H,7,FALSE)</f>
        <v>3</v>
      </c>
      <c r="BD1655" s="5" t="str">
        <f>VLOOKUP(Y1655,GFQuimbayo!B:C,2,FALSE)</f>
        <v>PK</v>
      </c>
      <c r="BE1655" s="5" t="str">
        <f>VLOOKUP(BD1655,GFQuimbayo!E:F,2,FALSE)</f>
        <v>Planktivores</v>
      </c>
      <c r="BF1655" s="2" t="str">
        <f>VLOOKUP(Y1655,Spp!B:L,11,FALSE)</f>
        <v>LC</v>
      </c>
    </row>
    <row r="1656" spans="1:58">
      <c r="A1656" s="1" t="s">
        <v>242</v>
      </c>
      <c r="B1656" s="1" t="s">
        <v>41</v>
      </c>
      <c r="C1656" s="1" t="s">
        <v>508</v>
      </c>
      <c r="D1656" s="1" t="s">
        <v>508</v>
      </c>
      <c r="E1656" s="1" t="s">
        <v>1499</v>
      </c>
      <c r="F1656" s="1" t="s">
        <v>245</v>
      </c>
      <c r="G1656" s="19" t="s">
        <v>1480</v>
      </c>
      <c r="H1656" s="19">
        <v>1</v>
      </c>
      <c r="I1656" s="1">
        <v>1</v>
      </c>
      <c r="J1656" s="1"/>
      <c r="K1656" s="1">
        <v>50</v>
      </c>
      <c r="L1656" s="18">
        <v>42949</v>
      </c>
      <c r="M1656" s="1">
        <v>2017</v>
      </c>
      <c r="N1656" s="1" t="s">
        <v>517</v>
      </c>
      <c r="O1656" s="1" t="s">
        <v>136</v>
      </c>
      <c r="P1656" s="18">
        <v>43161</v>
      </c>
      <c r="Q1656" s="10">
        <v>9.3000000000000007</v>
      </c>
      <c r="R1656" s="1"/>
      <c r="S1656" s="19" t="s">
        <v>516</v>
      </c>
      <c r="T1656" s="8" t="s">
        <v>516</v>
      </c>
      <c r="U1656" s="8" t="s">
        <v>516</v>
      </c>
      <c r="V1656" s="8" t="s">
        <v>516</v>
      </c>
      <c r="W1656" s="1">
        <v>10</v>
      </c>
      <c r="X1656" s="8" t="s">
        <v>308</v>
      </c>
      <c r="Y1656" s="6" t="str">
        <f>VLOOKUP(X1656,Spp!A:B,2,FALSE)</f>
        <v>Paranthias colonus</v>
      </c>
      <c r="Z1656" s="7">
        <f t="shared" si="175"/>
        <v>27</v>
      </c>
      <c r="AA1656" s="1"/>
      <c r="AB1656" s="1"/>
      <c r="AC1656" s="1">
        <v>5</v>
      </c>
      <c r="AD1656" s="1">
        <v>20</v>
      </c>
      <c r="AE1656" s="1">
        <v>2</v>
      </c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2">
        <f>VLOOKUP(Y1656,Spp!B:C,2,FALSE)</f>
        <v>1.485E-2</v>
      </c>
      <c r="AV1656" s="2">
        <f>VLOOKUP(Y1656,Spp!B:D,3,FALSE)</f>
        <v>2.8633299999999999</v>
      </c>
      <c r="AW1656" s="2">
        <f t="shared" si="176"/>
        <v>1478.0090799172751</v>
      </c>
      <c r="AX1656" s="2">
        <f t="shared" si="177"/>
        <v>29.560181598345501</v>
      </c>
      <c r="AY1656" s="2">
        <f t="shared" si="178"/>
        <v>295.60181598345503</v>
      </c>
      <c r="AZ1656" s="2">
        <f t="shared" si="179"/>
        <v>0.29560181598345503</v>
      </c>
      <c r="BA1656" s="2">
        <f t="shared" si="180"/>
        <v>2.7</v>
      </c>
      <c r="BB1656" s="2">
        <f t="shared" si="181"/>
        <v>0.54</v>
      </c>
      <c r="BC1656" s="2">
        <f>VLOOKUP(Y1656,Spp!B:H,7,FALSE)</f>
        <v>3.8</v>
      </c>
      <c r="BD1656" s="5" t="str">
        <f>VLOOKUP(Y1656,GFQuimbayo!B:C,2,FALSE)</f>
        <v>PK</v>
      </c>
      <c r="BE1656" s="5" t="str">
        <f>VLOOKUP(BD1656,GFQuimbayo!E:F,2,FALSE)</f>
        <v>Planktivores</v>
      </c>
      <c r="BF1656" s="2" t="str">
        <f>VLOOKUP(Y1656,Spp!B:L,11,FALSE)</f>
        <v>LC</v>
      </c>
    </row>
    <row r="1657" spans="1:58">
      <c r="A1657" s="1" t="s">
        <v>242</v>
      </c>
      <c r="B1657" s="1" t="s">
        <v>41</v>
      </c>
      <c r="C1657" s="1" t="s">
        <v>508</v>
      </c>
      <c r="D1657" s="1" t="s">
        <v>508</v>
      </c>
      <c r="E1657" s="1" t="s">
        <v>1499</v>
      </c>
      <c r="F1657" s="1" t="s">
        <v>245</v>
      </c>
      <c r="G1657" s="19" t="s">
        <v>1480</v>
      </c>
      <c r="H1657" s="19">
        <v>1</v>
      </c>
      <c r="I1657" s="1">
        <v>1</v>
      </c>
      <c r="J1657" s="1"/>
      <c r="K1657" s="1">
        <v>50</v>
      </c>
      <c r="L1657" s="18">
        <v>42949</v>
      </c>
      <c r="M1657" s="1">
        <v>2017</v>
      </c>
      <c r="N1657" s="1" t="s">
        <v>517</v>
      </c>
      <c r="O1657" s="1" t="s">
        <v>136</v>
      </c>
      <c r="P1657" s="18">
        <v>43161</v>
      </c>
      <c r="Q1657" s="10">
        <v>9.3000000000000007</v>
      </c>
      <c r="R1657" s="1"/>
      <c r="S1657" s="19" t="s">
        <v>516</v>
      </c>
      <c r="T1657" s="8" t="s">
        <v>516</v>
      </c>
      <c r="U1657" s="8" t="s">
        <v>516</v>
      </c>
      <c r="V1657" s="8" t="s">
        <v>516</v>
      </c>
      <c r="W1657" s="1">
        <v>10</v>
      </c>
      <c r="X1657" s="8" t="s">
        <v>251</v>
      </c>
      <c r="Y1657" s="6" t="str">
        <f>VLOOKUP(X1657,Spp!A:B,2,FALSE)</f>
        <v>Holacanthus passer</v>
      </c>
      <c r="Z1657" s="7">
        <f t="shared" si="175"/>
        <v>11</v>
      </c>
      <c r="AA1657" s="1"/>
      <c r="AB1657" s="1"/>
      <c r="AC1657" s="1">
        <v>5</v>
      </c>
      <c r="AD1657" s="1">
        <v>4</v>
      </c>
      <c r="AE1657" s="1">
        <v>2</v>
      </c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2">
        <f>VLOOKUP(Y1657,Spp!B:C,2,FALSE)</f>
        <v>2.7130000000000001E-2</v>
      </c>
      <c r="AV1657" s="2">
        <f>VLOOKUP(Y1657,Spp!B:D,3,FALSE)</f>
        <v>3.0842299999999998</v>
      </c>
      <c r="AW1657" s="2">
        <f t="shared" si="176"/>
        <v>2179.7642838879638</v>
      </c>
      <c r="AX1657" s="2">
        <f t="shared" si="177"/>
        <v>43.595285677759279</v>
      </c>
      <c r="AY1657" s="2">
        <f t="shared" si="178"/>
        <v>435.95285677759279</v>
      </c>
      <c r="AZ1657" s="2">
        <f t="shared" si="179"/>
        <v>0.43595285677759277</v>
      </c>
      <c r="BA1657" s="2">
        <f t="shared" si="180"/>
        <v>1.1000000000000001</v>
      </c>
      <c r="BB1657" s="2">
        <f t="shared" si="181"/>
        <v>0.22</v>
      </c>
      <c r="BC1657" s="2">
        <f>VLOOKUP(Y1657,Spp!B:H,7,FALSE)</f>
        <v>2.6</v>
      </c>
      <c r="BD1657" s="5" t="str">
        <f>VLOOKUP(Y1657,GFQuimbayo!B:C,2,FALSE)</f>
        <v>IN</v>
      </c>
      <c r="BE1657" s="5" t="str">
        <f>VLOOKUP(BD1657,GFQuimbayo!E:F,2,FALSE)</f>
        <v>Invertebrivores</v>
      </c>
      <c r="BF1657" s="2" t="str">
        <f>VLOOKUP(Y1657,Spp!B:L,11,FALSE)</f>
        <v>LC</v>
      </c>
    </row>
    <row r="1658" spans="1:58">
      <c r="A1658" s="1" t="s">
        <v>242</v>
      </c>
      <c r="B1658" s="1" t="s">
        <v>41</v>
      </c>
      <c r="C1658" s="1" t="s">
        <v>508</v>
      </c>
      <c r="D1658" s="1" t="s">
        <v>508</v>
      </c>
      <c r="E1658" s="1" t="s">
        <v>1499</v>
      </c>
      <c r="F1658" s="1" t="s">
        <v>245</v>
      </c>
      <c r="G1658" s="19" t="s">
        <v>1480</v>
      </c>
      <c r="H1658" s="19">
        <v>1</v>
      </c>
      <c r="I1658" s="1">
        <v>1</v>
      </c>
      <c r="J1658" s="1"/>
      <c r="K1658" s="1">
        <v>50</v>
      </c>
      <c r="L1658" s="18">
        <v>42949</v>
      </c>
      <c r="M1658" s="1">
        <v>2017</v>
      </c>
      <c r="N1658" s="1" t="s">
        <v>517</v>
      </c>
      <c r="O1658" s="1" t="s">
        <v>136</v>
      </c>
      <c r="P1658" s="18">
        <v>43161</v>
      </c>
      <c r="Q1658" s="10">
        <v>9.3000000000000007</v>
      </c>
      <c r="R1658" s="1"/>
      <c r="S1658" s="19" t="s">
        <v>516</v>
      </c>
      <c r="T1658" s="8" t="s">
        <v>516</v>
      </c>
      <c r="U1658" s="8" t="s">
        <v>516</v>
      </c>
      <c r="V1658" s="8" t="s">
        <v>516</v>
      </c>
      <c r="W1658" s="1">
        <v>10</v>
      </c>
      <c r="X1658" s="8" t="s">
        <v>72</v>
      </c>
      <c r="Y1658" s="6" t="str">
        <f>VLOOKUP(X1658,Spp!A:B,2,FALSE)</f>
        <v>Scarus ghobban</v>
      </c>
      <c r="Z1658" s="7">
        <f t="shared" si="175"/>
        <v>1</v>
      </c>
      <c r="AA1658" s="1"/>
      <c r="AB1658" s="1"/>
      <c r="AC1658" s="1">
        <v>1</v>
      </c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2">
        <f>VLOOKUP(Y1658,Spp!B:C,2,FALSE)</f>
        <v>2.3300000000000001E-2</v>
      </c>
      <c r="AV1658" s="2">
        <f>VLOOKUP(Y1658,Spp!B:D,3,FALSE)</f>
        <v>2.919</v>
      </c>
      <c r="AW1658" s="2">
        <f t="shared" si="176"/>
        <v>37.088242080395915</v>
      </c>
      <c r="AX1658" s="2">
        <f t="shared" si="177"/>
        <v>0.74176484160791833</v>
      </c>
      <c r="AY1658" s="2">
        <f t="shared" si="178"/>
        <v>7.4176484160791833</v>
      </c>
      <c r="AZ1658" s="2">
        <f t="shared" si="179"/>
        <v>7.417648416079183E-3</v>
      </c>
      <c r="BA1658" s="2">
        <f t="shared" si="180"/>
        <v>0.1</v>
      </c>
      <c r="BB1658" s="2">
        <f t="shared" si="181"/>
        <v>0.02</v>
      </c>
      <c r="BC1658" s="2">
        <f>VLOOKUP(Y1658,Spp!B:H,7,FALSE)</f>
        <v>2</v>
      </c>
      <c r="BD1658" s="5" t="str">
        <f>VLOOKUP(Y1658,GFQuimbayo!B:C,2,FALSE)</f>
        <v>HM</v>
      </c>
      <c r="BE1658" s="5" t="str">
        <f>VLOOKUP(BD1658,GFQuimbayo!E:F,2,FALSE)</f>
        <v>Macroalgae feeders</v>
      </c>
      <c r="BF1658" s="2" t="str">
        <f>VLOOKUP(Y1658,Spp!B:L,11,FALSE)</f>
        <v>LC</v>
      </c>
    </row>
    <row r="1659" spans="1:58">
      <c r="A1659" s="1" t="s">
        <v>242</v>
      </c>
      <c r="B1659" s="1" t="s">
        <v>41</v>
      </c>
      <c r="C1659" s="1" t="s">
        <v>508</v>
      </c>
      <c r="D1659" s="1" t="s">
        <v>508</v>
      </c>
      <c r="E1659" s="1" t="s">
        <v>1499</v>
      </c>
      <c r="F1659" s="1" t="s">
        <v>245</v>
      </c>
      <c r="G1659" s="19" t="s">
        <v>1480</v>
      </c>
      <c r="H1659" s="19">
        <v>1</v>
      </c>
      <c r="I1659" s="1">
        <v>1</v>
      </c>
      <c r="J1659" s="1"/>
      <c r="K1659" s="1">
        <v>50</v>
      </c>
      <c r="L1659" s="18">
        <v>42949</v>
      </c>
      <c r="M1659" s="1">
        <v>2017</v>
      </c>
      <c r="N1659" s="1" t="s">
        <v>517</v>
      </c>
      <c r="O1659" s="1" t="s">
        <v>136</v>
      </c>
      <c r="P1659" s="18">
        <v>43161</v>
      </c>
      <c r="Q1659" s="10">
        <v>9.3000000000000007</v>
      </c>
      <c r="R1659" s="1"/>
      <c r="S1659" s="19" t="s">
        <v>516</v>
      </c>
      <c r="T1659" s="8" t="s">
        <v>516</v>
      </c>
      <c r="U1659" s="8" t="s">
        <v>516</v>
      </c>
      <c r="V1659" s="8" t="s">
        <v>516</v>
      </c>
      <c r="W1659" s="1">
        <v>10</v>
      </c>
      <c r="X1659" s="8" t="s">
        <v>347</v>
      </c>
      <c r="Y1659" s="6" t="str">
        <f>VLOOKUP(X1659,Spp!A:B,2,FALSE)</f>
        <v>Anisotremus taeniatus</v>
      </c>
      <c r="Z1659" s="7">
        <f t="shared" si="175"/>
        <v>50</v>
      </c>
      <c r="AA1659" s="1"/>
      <c r="AB1659" s="1"/>
      <c r="AC1659" s="1"/>
      <c r="AD1659" s="1"/>
      <c r="AE1659" s="1">
        <v>50</v>
      </c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2">
        <f>VLOOKUP(Y1659,Spp!B:C,2,FALSE)</f>
        <v>1.6799999999999999E-2</v>
      </c>
      <c r="AV1659" s="2">
        <f>VLOOKUP(Y1659,Spp!B:D,3,FALSE)</f>
        <v>2.9855999999999998</v>
      </c>
      <c r="AW1659" s="2">
        <f t="shared" si="176"/>
        <v>12530.516593624747</v>
      </c>
      <c r="AX1659" s="2">
        <f t="shared" si="177"/>
        <v>250.61033187249492</v>
      </c>
      <c r="AY1659" s="2">
        <f t="shared" si="178"/>
        <v>2506.1033187249491</v>
      </c>
      <c r="AZ1659" s="2">
        <f t="shared" si="179"/>
        <v>2.5061033187249491</v>
      </c>
      <c r="BA1659" s="2">
        <f t="shared" si="180"/>
        <v>5</v>
      </c>
      <c r="BB1659" s="2">
        <f t="shared" si="181"/>
        <v>1</v>
      </c>
      <c r="BC1659" s="2">
        <f>VLOOKUP(Y1659,Spp!B:H,7,FALSE)</f>
        <v>4.2</v>
      </c>
      <c r="BD1659" s="5" t="str">
        <f>VLOOKUP(Y1659,GFQuimbayo!B:C,2,FALSE)</f>
        <v>IN</v>
      </c>
      <c r="BE1659" s="5" t="str">
        <f>VLOOKUP(BD1659,GFQuimbayo!E:F,2,FALSE)</f>
        <v>Invertebrivores</v>
      </c>
      <c r="BF1659" s="2" t="str">
        <f>VLOOKUP(Y1659,Spp!B:L,11,FALSE)</f>
        <v>LC</v>
      </c>
    </row>
    <row r="1660" spans="1:58">
      <c r="A1660" s="1" t="s">
        <v>242</v>
      </c>
      <c r="B1660" s="1" t="s">
        <v>41</v>
      </c>
      <c r="C1660" s="1" t="s">
        <v>508</v>
      </c>
      <c r="D1660" s="1" t="s">
        <v>508</v>
      </c>
      <c r="E1660" s="1" t="s">
        <v>1499</v>
      </c>
      <c r="F1660" s="1" t="s">
        <v>245</v>
      </c>
      <c r="G1660" s="19" t="s">
        <v>1480</v>
      </c>
      <c r="H1660" s="19">
        <v>1</v>
      </c>
      <c r="I1660" s="1">
        <v>1</v>
      </c>
      <c r="J1660" s="1"/>
      <c r="K1660" s="1">
        <v>50</v>
      </c>
      <c r="L1660" s="18">
        <v>42949</v>
      </c>
      <c r="M1660" s="1">
        <v>2017</v>
      </c>
      <c r="N1660" s="1" t="s">
        <v>517</v>
      </c>
      <c r="O1660" s="1" t="s">
        <v>136</v>
      </c>
      <c r="P1660" s="18">
        <v>43161</v>
      </c>
      <c r="Q1660" s="10">
        <v>9.3000000000000007</v>
      </c>
      <c r="R1660" s="1"/>
      <c r="S1660" s="19" t="s">
        <v>516</v>
      </c>
      <c r="T1660" s="8" t="s">
        <v>516</v>
      </c>
      <c r="U1660" s="8" t="s">
        <v>516</v>
      </c>
      <c r="V1660" s="8" t="s">
        <v>516</v>
      </c>
      <c r="W1660" s="1">
        <v>10</v>
      </c>
      <c r="X1660" s="8" t="s">
        <v>259</v>
      </c>
      <c r="Y1660" s="6" t="str">
        <f>VLOOKUP(X1660,Spp!A:B,2,FALSE)</f>
        <v>Aulostomus chinensis</v>
      </c>
      <c r="Z1660" s="7">
        <f t="shared" si="175"/>
        <v>1</v>
      </c>
      <c r="AA1660" s="1"/>
      <c r="AB1660" s="1"/>
      <c r="AC1660" s="1"/>
      <c r="AD1660" s="1"/>
      <c r="AE1660" s="1"/>
      <c r="AF1660" s="1"/>
      <c r="AG1660" s="1">
        <v>1</v>
      </c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2">
        <f>VLOOKUP(Y1660,Spp!B:C,2,FALSE)</f>
        <v>2.0000000000000001E-4</v>
      </c>
      <c r="AV1660" s="2">
        <f>VLOOKUP(Y1660,Spp!B:D,3,FALSE)</f>
        <v>3.5144000000000002</v>
      </c>
      <c r="AW1660" s="2">
        <f t="shared" si="176"/>
        <v>129.14573077073138</v>
      </c>
      <c r="AX1660" s="2">
        <f t="shared" si="177"/>
        <v>2.5829146154146274</v>
      </c>
      <c r="AY1660" s="2">
        <f t="shared" si="178"/>
        <v>25.829146154146272</v>
      </c>
      <c r="AZ1660" s="2">
        <f t="shared" si="179"/>
        <v>2.5829146154146273E-2</v>
      </c>
      <c r="BA1660" s="2">
        <f t="shared" si="180"/>
        <v>0.1</v>
      </c>
      <c r="BB1660" s="2">
        <f t="shared" si="181"/>
        <v>0.02</v>
      </c>
      <c r="BC1660" s="2">
        <f>VLOOKUP(Y1660,Spp!B:H,7,FALSE)</f>
        <v>3.9</v>
      </c>
      <c r="BD1660" s="5" t="str">
        <f>VLOOKUP(Y1660,GFQuimbayo!B:C,2,FALSE)</f>
        <v>PS</v>
      </c>
      <c r="BE1660" s="5" t="str">
        <f>VLOOKUP(BD1660,GFQuimbayo!E:F,2,FALSE)</f>
        <v>Piscivores</v>
      </c>
      <c r="BF1660" s="2" t="str">
        <f>VLOOKUP(Y1660,Spp!B:L,11,FALSE)</f>
        <v>NE</v>
      </c>
    </row>
    <row r="1661" spans="1:58">
      <c r="A1661" s="1" t="s">
        <v>242</v>
      </c>
      <c r="B1661" s="1" t="s">
        <v>41</v>
      </c>
      <c r="C1661" s="1" t="s">
        <v>508</v>
      </c>
      <c r="D1661" s="1" t="s">
        <v>508</v>
      </c>
      <c r="E1661" s="1" t="s">
        <v>1499</v>
      </c>
      <c r="F1661" s="1" t="s">
        <v>245</v>
      </c>
      <c r="G1661" s="19" t="s">
        <v>1480</v>
      </c>
      <c r="H1661" s="19">
        <v>1</v>
      </c>
      <c r="I1661" s="1">
        <v>1</v>
      </c>
      <c r="J1661" s="1"/>
      <c r="K1661" s="1">
        <v>50</v>
      </c>
      <c r="L1661" s="18">
        <v>42949</v>
      </c>
      <c r="M1661" s="1">
        <v>2017</v>
      </c>
      <c r="N1661" s="1" t="s">
        <v>517</v>
      </c>
      <c r="O1661" s="1" t="s">
        <v>136</v>
      </c>
      <c r="P1661" s="18">
        <v>43161</v>
      </c>
      <c r="Q1661" s="10">
        <v>9.3000000000000007</v>
      </c>
      <c r="R1661" s="1"/>
      <c r="S1661" s="19" t="s">
        <v>516</v>
      </c>
      <c r="T1661" s="8" t="s">
        <v>516</v>
      </c>
      <c r="U1661" s="8" t="s">
        <v>516</v>
      </c>
      <c r="V1661" s="8" t="s">
        <v>516</v>
      </c>
      <c r="W1661" s="1">
        <v>10</v>
      </c>
      <c r="X1661" s="8" t="s">
        <v>80</v>
      </c>
      <c r="Y1661" s="6" t="str">
        <f>VLOOKUP(X1661,Spp!A:B,2,FALSE)</f>
        <v>Sufflamen verres</v>
      </c>
      <c r="Z1661" s="7">
        <f t="shared" si="175"/>
        <v>4</v>
      </c>
      <c r="AA1661" s="1"/>
      <c r="AB1661" s="1">
        <v>1</v>
      </c>
      <c r="AC1661" s="1">
        <v>2</v>
      </c>
      <c r="AD1661" s="1">
        <v>1</v>
      </c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2">
        <f>VLOOKUP(Y1661,Spp!B:C,2,FALSE)</f>
        <v>2.4899999999999999E-2</v>
      </c>
      <c r="AV1661" s="2">
        <f>VLOOKUP(Y1661,Spp!B:D,3,FALSE)</f>
        <v>3.0129999999999999</v>
      </c>
      <c r="AW1661" s="2">
        <f t="shared" si="176"/>
        <v>249.80318359482729</v>
      </c>
      <c r="AX1661" s="2">
        <f t="shared" si="177"/>
        <v>4.9960636718965459</v>
      </c>
      <c r="AY1661" s="2">
        <f t="shared" si="178"/>
        <v>49.960636718965461</v>
      </c>
      <c r="AZ1661" s="2">
        <f t="shared" si="179"/>
        <v>4.9960636718965459E-2</v>
      </c>
      <c r="BA1661" s="2">
        <f t="shared" si="180"/>
        <v>0.4</v>
      </c>
      <c r="BB1661" s="2">
        <f t="shared" si="181"/>
        <v>0.08</v>
      </c>
      <c r="BC1661" s="2">
        <f>VLOOKUP(Y1661,Spp!B:H,7,FALSE)</f>
        <v>3.3</v>
      </c>
      <c r="BD1661" s="5" t="str">
        <f>VLOOKUP(Y1661,GFQuimbayo!B:C,2,FALSE)</f>
        <v>IN</v>
      </c>
      <c r="BE1661" s="5" t="str">
        <f>VLOOKUP(BD1661,GFQuimbayo!E:F,2,FALSE)</f>
        <v>Invertebrivores</v>
      </c>
      <c r="BF1661" s="2" t="str">
        <f>VLOOKUP(Y1661,Spp!B:L,11,FALSE)</f>
        <v>LC</v>
      </c>
    </row>
    <row r="1662" spans="1:58">
      <c r="A1662" s="1" t="s">
        <v>242</v>
      </c>
      <c r="B1662" s="1" t="s">
        <v>41</v>
      </c>
      <c r="C1662" s="1" t="s">
        <v>508</v>
      </c>
      <c r="D1662" s="1" t="s">
        <v>508</v>
      </c>
      <c r="E1662" s="1" t="s">
        <v>1499</v>
      </c>
      <c r="F1662" s="1" t="s">
        <v>245</v>
      </c>
      <c r="G1662" s="19" t="s">
        <v>1480</v>
      </c>
      <c r="H1662" s="19">
        <v>1</v>
      </c>
      <c r="I1662" s="1">
        <v>1</v>
      </c>
      <c r="J1662" s="1"/>
      <c r="K1662" s="1">
        <v>50</v>
      </c>
      <c r="L1662" s="18">
        <v>42949</v>
      </c>
      <c r="M1662" s="1">
        <v>2017</v>
      </c>
      <c r="N1662" s="1" t="s">
        <v>517</v>
      </c>
      <c r="O1662" s="1" t="s">
        <v>136</v>
      </c>
      <c r="P1662" s="18">
        <v>43161</v>
      </c>
      <c r="Q1662" s="10">
        <v>9.3000000000000007</v>
      </c>
      <c r="R1662" s="1"/>
      <c r="S1662" s="19" t="s">
        <v>516</v>
      </c>
      <c r="T1662" s="8" t="s">
        <v>516</v>
      </c>
      <c r="U1662" s="8" t="s">
        <v>516</v>
      </c>
      <c r="V1662" s="8" t="s">
        <v>516</v>
      </c>
      <c r="W1662" s="1">
        <v>10</v>
      </c>
      <c r="X1662" s="8" t="s">
        <v>105</v>
      </c>
      <c r="Y1662" s="6" t="str">
        <f>VLOOKUP(X1662,Spp!A:B,2,FALSE)</f>
        <v>Haemulon maculicauda</v>
      </c>
      <c r="Z1662" s="7">
        <f t="shared" si="175"/>
        <v>1820</v>
      </c>
      <c r="AA1662" s="1"/>
      <c r="AB1662" s="1"/>
      <c r="AC1662" s="1">
        <v>1800</v>
      </c>
      <c r="AD1662" s="1">
        <v>20</v>
      </c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2">
        <f>VLOOKUP(Y1662,Spp!B:C,2,FALSE)</f>
        <v>8.8999999999999999E-3</v>
      </c>
      <c r="AV1662" s="2">
        <f>VLOOKUP(Y1662,Spp!B:D,3,FALSE)</f>
        <v>3.16</v>
      </c>
      <c r="AW1662" s="2">
        <f t="shared" si="176"/>
        <v>48378.410889458515</v>
      </c>
      <c r="AX1662" s="2">
        <f t="shared" si="177"/>
        <v>967.56821778917026</v>
      </c>
      <c r="AY1662" s="2">
        <f t="shared" si="178"/>
        <v>9675.6821778917019</v>
      </c>
      <c r="AZ1662" s="2">
        <f t="shared" si="179"/>
        <v>9.6756821778917015</v>
      </c>
      <c r="BA1662" s="2">
        <f t="shared" si="180"/>
        <v>182</v>
      </c>
      <c r="BB1662" s="2">
        <f t="shared" si="181"/>
        <v>36.4</v>
      </c>
      <c r="BC1662" s="2">
        <f>VLOOKUP(Y1662,Spp!B:H,7,FALSE)</f>
        <v>4.2</v>
      </c>
      <c r="BD1662" s="5" t="str">
        <f>VLOOKUP(Y1662,GFQuimbayo!B:C,2,FALSE)</f>
        <v>PS</v>
      </c>
      <c r="BE1662" s="5" t="str">
        <f>VLOOKUP(BD1662,GFQuimbayo!E:F,2,FALSE)</f>
        <v>Piscivores</v>
      </c>
      <c r="BF1662" s="2" t="str">
        <f>VLOOKUP(Y1662,Spp!B:L,11,FALSE)</f>
        <v>LC</v>
      </c>
    </row>
    <row r="1663" spans="1:58">
      <c r="A1663" s="1" t="s">
        <v>242</v>
      </c>
      <c r="B1663" s="1" t="s">
        <v>41</v>
      </c>
      <c r="C1663" s="1" t="s">
        <v>508</v>
      </c>
      <c r="D1663" s="1" t="s">
        <v>508</v>
      </c>
      <c r="E1663" s="1" t="s">
        <v>1499</v>
      </c>
      <c r="F1663" s="1" t="s">
        <v>245</v>
      </c>
      <c r="G1663" s="19" t="s">
        <v>1480</v>
      </c>
      <c r="H1663" s="19">
        <v>1</v>
      </c>
      <c r="I1663" s="1">
        <v>1</v>
      </c>
      <c r="J1663" s="1"/>
      <c r="K1663" s="1">
        <v>50</v>
      </c>
      <c r="L1663" s="18">
        <v>42949</v>
      </c>
      <c r="M1663" s="1">
        <v>2017</v>
      </c>
      <c r="N1663" s="1" t="s">
        <v>517</v>
      </c>
      <c r="O1663" s="1" t="s">
        <v>136</v>
      </c>
      <c r="P1663" s="18">
        <v>43161</v>
      </c>
      <c r="Q1663" s="10">
        <v>9.3000000000000007</v>
      </c>
      <c r="R1663" s="1"/>
      <c r="S1663" s="19" t="s">
        <v>516</v>
      </c>
      <c r="T1663" s="8" t="s">
        <v>516</v>
      </c>
      <c r="U1663" s="8" t="s">
        <v>516</v>
      </c>
      <c r="V1663" s="8" t="s">
        <v>516</v>
      </c>
      <c r="W1663" s="1">
        <v>10</v>
      </c>
      <c r="X1663" s="8" t="s">
        <v>257</v>
      </c>
      <c r="Y1663" s="6" t="str">
        <f>VLOOKUP(X1663,Spp!A:B,2,FALSE)</f>
        <v>Acanthurus xanthopterus</v>
      </c>
      <c r="Z1663" s="7">
        <f t="shared" si="175"/>
        <v>7</v>
      </c>
      <c r="AA1663" s="1"/>
      <c r="AB1663" s="1"/>
      <c r="AC1663" s="1"/>
      <c r="AD1663" s="1"/>
      <c r="AE1663" s="1">
        <v>7</v>
      </c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2">
        <f>VLOOKUP(Y1663,Spp!B:C,2,FALSE)</f>
        <v>2.673E-2</v>
      </c>
      <c r="AV1663" s="2">
        <f>VLOOKUP(Y1663,Spp!B:D,3,FALSE)</f>
        <v>2.9844900000000001</v>
      </c>
      <c r="AW1663" s="2">
        <f t="shared" si="176"/>
        <v>2781.2176399839159</v>
      </c>
      <c r="AX1663" s="2">
        <f t="shared" si="177"/>
        <v>55.62435279967832</v>
      </c>
      <c r="AY1663" s="2">
        <f t="shared" si="178"/>
        <v>556.2435279967832</v>
      </c>
      <c r="AZ1663" s="2">
        <f t="shared" si="179"/>
        <v>0.55624352799678323</v>
      </c>
      <c r="BA1663" s="2">
        <f t="shared" si="180"/>
        <v>0.7</v>
      </c>
      <c r="BB1663" s="2">
        <f t="shared" si="181"/>
        <v>0.14000000000000001</v>
      </c>
      <c r="BC1663" s="2">
        <f>VLOOKUP(Y1663,Spp!B:H,7,FALSE)</f>
        <v>2.9</v>
      </c>
      <c r="BD1663" s="5" t="str">
        <f>VLOOKUP(Y1663,GFQuimbayo!B:C,2,FALSE)</f>
        <v>HD</v>
      </c>
      <c r="BE1663" s="5" t="str">
        <f>VLOOKUP(BD1663,GFQuimbayo!E:F,2,FALSE)</f>
        <v>Detritivores</v>
      </c>
      <c r="BF1663" s="2" t="str">
        <f>VLOOKUP(Y1663,Spp!B:L,11,FALSE)</f>
        <v>LC</v>
      </c>
    </row>
    <row r="1664" spans="1:58">
      <c r="A1664" s="1" t="s">
        <v>242</v>
      </c>
      <c r="B1664" s="1" t="s">
        <v>41</v>
      </c>
      <c r="C1664" s="1" t="s">
        <v>508</v>
      </c>
      <c r="D1664" s="1" t="s">
        <v>508</v>
      </c>
      <c r="E1664" s="1" t="s">
        <v>1499</v>
      </c>
      <c r="F1664" s="1" t="s">
        <v>245</v>
      </c>
      <c r="G1664" s="19" t="s">
        <v>1480</v>
      </c>
      <c r="H1664" s="19">
        <v>1</v>
      </c>
      <c r="I1664" s="1">
        <v>1</v>
      </c>
      <c r="J1664" s="1"/>
      <c r="K1664" s="1">
        <v>50</v>
      </c>
      <c r="L1664" s="18">
        <v>42949</v>
      </c>
      <c r="M1664" s="1">
        <v>2017</v>
      </c>
      <c r="N1664" s="1" t="s">
        <v>517</v>
      </c>
      <c r="O1664" s="1" t="s">
        <v>136</v>
      </c>
      <c r="P1664" s="18">
        <v>43161</v>
      </c>
      <c r="Q1664" s="10">
        <v>9.3000000000000007</v>
      </c>
      <c r="R1664" s="1"/>
      <c r="S1664" s="19" t="s">
        <v>516</v>
      </c>
      <c r="T1664" s="8" t="s">
        <v>516</v>
      </c>
      <c r="U1664" s="8" t="s">
        <v>516</v>
      </c>
      <c r="V1664" s="8" t="s">
        <v>516</v>
      </c>
      <c r="W1664" s="1">
        <v>10</v>
      </c>
      <c r="X1664" s="8" t="s">
        <v>49</v>
      </c>
      <c r="Y1664" s="6" t="str">
        <f>VLOOKUP(X1664,Spp!A:B,2,FALSE)</f>
        <v>Lutjanus novemfasciatus</v>
      </c>
      <c r="Z1664" s="7">
        <f t="shared" si="175"/>
        <v>2</v>
      </c>
      <c r="AA1664" s="1"/>
      <c r="AB1664" s="1"/>
      <c r="AC1664" s="1"/>
      <c r="AD1664" s="1"/>
      <c r="AE1664" s="1">
        <v>1</v>
      </c>
      <c r="AF1664" s="1">
        <v>1</v>
      </c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2">
        <f>VLOOKUP(Y1664,Spp!B:C,2,FALSE)</f>
        <v>1.4500000000000001E-2</v>
      </c>
      <c r="AV1664" s="2">
        <f>VLOOKUP(Y1664,Spp!B:D,3,FALSE)</f>
        <v>3</v>
      </c>
      <c r="AW1664" s="2">
        <f t="shared" si="176"/>
        <v>848.25</v>
      </c>
      <c r="AX1664" s="2">
        <f t="shared" si="177"/>
        <v>16.965</v>
      </c>
      <c r="AY1664" s="2">
        <f t="shared" si="178"/>
        <v>169.65</v>
      </c>
      <c r="AZ1664" s="2">
        <f t="shared" si="179"/>
        <v>0.16965</v>
      </c>
      <c r="BA1664" s="2">
        <f t="shared" si="180"/>
        <v>0.2</v>
      </c>
      <c r="BB1664" s="2">
        <f t="shared" si="181"/>
        <v>0.04</v>
      </c>
      <c r="BC1664" s="2">
        <f>VLOOKUP(Y1664,Spp!B:H,7,FALSE)</f>
        <v>4</v>
      </c>
      <c r="BD1664" s="5" t="str">
        <f>VLOOKUP(Y1664,GFQuimbayo!B:C,2,FALSE)</f>
        <v>PS</v>
      </c>
      <c r="BE1664" s="5" t="str">
        <f>VLOOKUP(BD1664,GFQuimbayo!E:F,2,FALSE)</f>
        <v>Piscivores</v>
      </c>
      <c r="BF1664" s="2" t="str">
        <f>VLOOKUP(Y1664,Spp!B:L,11,FALSE)</f>
        <v>LC</v>
      </c>
    </row>
    <row r="1665" spans="1:58">
      <c r="A1665" s="1" t="s">
        <v>242</v>
      </c>
      <c r="B1665" s="1" t="s">
        <v>41</v>
      </c>
      <c r="C1665" s="1" t="s">
        <v>508</v>
      </c>
      <c r="D1665" s="1" t="s">
        <v>508</v>
      </c>
      <c r="E1665" s="1" t="s">
        <v>1499</v>
      </c>
      <c r="F1665" s="1" t="s">
        <v>245</v>
      </c>
      <c r="G1665" s="19" t="s">
        <v>1480</v>
      </c>
      <c r="H1665" s="19">
        <v>1</v>
      </c>
      <c r="I1665" s="1">
        <v>1</v>
      </c>
      <c r="J1665" s="1"/>
      <c r="K1665" s="1">
        <v>50</v>
      </c>
      <c r="L1665" s="18">
        <v>42949</v>
      </c>
      <c r="M1665" s="1">
        <v>2017</v>
      </c>
      <c r="N1665" s="1" t="s">
        <v>517</v>
      </c>
      <c r="O1665" s="1" t="s">
        <v>136</v>
      </c>
      <c r="P1665" s="18">
        <v>43161</v>
      </c>
      <c r="Q1665" s="10">
        <v>9.3000000000000007</v>
      </c>
      <c r="R1665" s="1"/>
      <c r="S1665" s="19" t="s">
        <v>516</v>
      </c>
      <c r="T1665" s="8" t="s">
        <v>516</v>
      </c>
      <c r="U1665" s="8" t="s">
        <v>516</v>
      </c>
      <c r="V1665" s="8" t="s">
        <v>516</v>
      </c>
      <c r="W1665" s="1">
        <v>10</v>
      </c>
      <c r="X1665" s="8" t="s">
        <v>87</v>
      </c>
      <c r="Y1665" s="6" t="str">
        <f>VLOOKUP(X1665,Spp!A:B,2,FALSE)</f>
        <v>Stegastes acapulcoensis</v>
      </c>
      <c r="Z1665" s="7">
        <f t="shared" si="175"/>
        <v>20</v>
      </c>
      <c r="AA1665" s="1"/>
      <c r="AB1665" s="1"/>
      <c r="AC1665" s="1">
        <v>20</v>
      </c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2">
        <f>VLOOKUP(Y1665,Spp!B:C,2,FALSE)</f>
        <v>3.49E-2</v>
      </c>
      <c r="AV1665" s="2">
        <f>VLOOKUP(Y1665,Spp!B:D,3,FALSE)</f>
        <v>2.9108999999999998</v>
      </c>
      <c r="AW1665" s="2">
        <f t="shared" si="176"/>
        <v>1088.5560089267526</v>
      </c>
      <c r="AX1665" s="2">
        <f t="shared" si="177"/>
        <v>21.771120178535053</v>
      </c>
      <c r="AY1665" s="2">
        <f t="shared" si="178"/>
        <v>217.71120178535054</v>
      </c>
      <c r="AZ1665" s="2">
        <f t="shared" si="179"/>
        <v>0.21771120178535053</v>
      </c>
      <c r="BA1665" s="2">
        <f t="shared" si="180"/>
        <v>2</v>
      </c>
      <c r="BB1665" s="2">
        <f t="shared" si="181"/>
        <v>0.4</v>
      </c>
      <c r="BC1665" s="2">
        <f>VLOOKUP(Y1665,Spp!B:H,7,FALSE)</f>
        <v>2</v>
      </c>
      <c r="BD1665" s="5" t="str">
        <f>VLOOKUP(Y1665,GFQuimbayo!B:C,2,FALSE)</f>
        <v>HD</v>
      </c>
      <c r="BE1665" s="5" t="str">
        <f>VLOOKUP(BD1665,GFQuimbayo!E:F,2,FALSE)</f>
        <v>Detritivores</v>
      </c>
      <c r="BF1665" s="2" t="str">
        <f>VLOOKUP(Y1665,Spp!B:L,11,FALSE)</f>
        <v>LC</v>
      </c>
    </row>
    <row r="1666" spans="1:58">
      <c r="A1666" s="1" t="s">
        <v>242</v>
      </c>
      <c r="B1666" s="1" t="s">
        <v>41</v>
      </c>
      <c r="C1666" s="1" t="s">
        <v>508</v>
      </c>
      <c r="D1666" s="1" t="s">
        <v>508</v>
      </c>
      <c r="E1666" s="1" t="s">
        <v>1499</v>
      </c>
      <c r="F1666" s="1" t="s">
        <v>245</v>
      </c>
      <c r="G1666" s="19" t="s">
        <v>1480</v>
      </c>
      <c r="H1666" s="19">
        <v>1</v>
      </c>
      <c r="I1666" s="1">
        <v>1</v>
      </c>
      <c r="J1666" s="1"/>
      <c r="K1666" s="1">
        <v>50</v>
      </c>
      <c r="L1666" s="18">
        <v>42949</v>
      </c>
      <c r="M1666" s="1">
        <v>2017</v>
      </c>
      <c r="N1666" s="1" t="s">
        <v>517</v>
      </c>
      <c r="O1666" s="1" t="s">
        <v>136</v>
      </c>
      <c r="P1666" s="18">
        <v>43161</v>
      </c>
      <c r="Q1666" s="10">
        <v>9.3000000000000007</v>
      </c>
      <c r="R1666" s="1"/>
      <c r="S1666" s="19" t="s">
        <v>516</v>
      </c>
      <c r="T1666" s="8" t="s">
        <v>516</v>
      </c>
      <c r="U1666" s="8" t="s">
        <v>516</v>
      </c>
      <c r="V1666" s="8" t="s">
        <v>516</v>
      </c>
      <c r="W1666" s="1">
        <v>10</v>
      </c>
      <c r="X1666" s="8" t="s">
        <v>125</v>
      </c>
      <c r="Y1666" s="6" t="str">
        <f>VLOOKUP(X1666,Spp!A:B,2,FALSE)</f>
        <v>Diodon holocanthus</v>
      </c>
      <c r="Z1666" s="7">
        <f t="shared" si="175"/>
        <v>1</v>
      </c>
      <c r="AA1666" s="1"/>
      <c r="AB1666" s="1"/>
      <c r="AC1666" s="1"/>
      <c r="AD1666" s="1">
        <v>1</v>
      </c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2">
        <f>VLOOKUP(Y1666,Spp!B:C,2,FALSE)</f>
        <v>2.1899999999999999E-2</v>
      </c>
      <c r="AV1666" s="2">
        <f>VLOOKUP(Y1666,Spp!B:D,3,FALSE)</f>
        <v>3</v>
      </c>
      <c r="AW1666" s="2">
        <f t="shared" si="176"/>
        <v>117.3703125</v>
      </c>
      <c r="AX1666" s="2">
        <f t="shared" si="177"/>
        <v>2.3474062500000001</v>
      </c>
      <c r="AY1666" s="2">
        <f t="shared" si="178"/>
        <v>23.474062500000002</v>
      </c>
      <c r="AZ1666" s="2">
        <f t="shared" si="179"/>
        <v>2.3474062500000004E-2</v>
      </c>
      <c r="BA1666" s="2">
        <f t="shared" si="180"/>
        <v>0.1</v>
      </c>
      <c r="BB1666" s="2">
        <f t="shared" si="181"/>
        <v>0.02</v>
      </c>
      <c r="BC1666" s="2">
        <f>VLOOKUP(Y1666,Spp!B:H,7,FALSE)</f>
        <v>3.3</v>
      </c>
      <c r="BD1666" s="5" t="str">
        <f>VLOOKUP(Y1666,GFQuimbayo!B:C,2,FALSE)</f>
        <v>IN</v>
      </c>
      <c r="BE1666" s="5" t="str">
        <f>VLOOKUP(BD1666,GFQuimbayo!E:F,2,FALSE)</f>
        <v>Invertebrivores</v>
      </c>
      <c r="BF1666" s="2" t="str">
        <f>VLOOKUP(Y1666,Spp!B:L,11,FALSE)</f>
        <v>NE</v>
      </c>
    </row>
    <row r="1667" spans="1:58">
      <c r="A1667" s="1" t="s">
        <v>242</v>
      </c>
      <c r="B1667" s="1" t="s">
        <v>41</v>
      </c>
      <c r="C1667" s="1" t="s">
        <v>508</v>
      </c>
      <c r="D1667" s="1" t="s">
        <v>508</v>
      </c>
      <c r="E1667" s="1" t="s">
        <v>1499</v>
      </c>
      <c r="F1667" s="1" t="s">
        <v>245</v>
      </c>
      <c r="G1667" s="19" t="s">
        <v>1480</v>
      </c>
      <c r="H1667" s="19">
        <v>1</v>
      </c>
      <c r="I1667" s="1">
        <v>1</v>
      </c>
      <c r="J1667" s="1"/>
      <c r="K1667" s="1">
        <v>50</v>
      </c>
      <c r="L1667" s="18">
        <v>42949</v>
      </c>
      <c r="M1667" s="1">
        <v>2017</v>
      </c>
      <c r="N1667" s="1" t="s">
        <v>517</v>
      </c>
      <c r="O1667" s="1" t="s">
        <v>136</v>
      </c>
      <c r="P1667" s="18">
        <v>43161</v>
      </c>
      <c r="Q1667" s="10">
        <v>9.3000000000000007</v>
      </c>
      <c r="R1667" s="1"/>
      <c r="S1667" s="19" t="s">
        <v>516</v>
      </c>
      <c r="T1667" s="8" t="s">
        <v>516</v>
      </c>
      <c r="U1667" s="8" t="s">
        <v>516</v>
      </c>
      <c r="V1667" s="8" t="s">
        <v>516</v>
      </c>
      <c r="W1667" s="1">
        <v>10</v>
      </c>
      <c r="X1667" s="8" t="s">
        <v>256</v>
      </c>
      <c r="Y1667" s="6" t="str">
        <f>VLOOKUP(X1667,Spp!A:B,2,FALSE)</f>
        <v>Fistularia commersonii</v>
      </c>
      <c r="Z1667" s="7">
        <f t="shared" ref="Z1667:Z1730" si="182">SUM(AA1667:AT1667)</f>
        <v>1</v>
      </c>
      <c r="AA1667" s="1"/>
      <c r="AB1667" s="1"/>
      <c r="AC1667" s="1"/>
      <c r="AD1667" s="1"/>
      <c r="AE1667" s="1"/>
      <c r="AF1667" s="1"/>
      <c r="AG1667" s="1"/>
      <c r="AH1667" s="1"/>
      <c r="AI1667" s="1">
        <v>1</v>
      </c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2">
        <f>VLOOKUP(Y1667,Spp!B:C,2,FALSE)</f>
        <v>5.9999999999999995E-4</v>
      </c>
      <c r="AV1667" s="2">
        <f>VLOOKUP(Y1667,Spp!B:D,3,FALSE)</f>
        <v>3</v>
      </c>
      <c r="AW1667" s="2">
        <f t="shared" si="176"/>
        <v>164.77499999999998</v>
      </c>
      <c r="AX1667" s="2">
        <f t="shared" si="177"/>
        <v>3.2954999999999997</v>
      </c>
      <c r="AY1667" s="2">
        <f t="shared" si="178"/>
        <v>32.954999999999998</v>
      </c>
      <c r="AZ1667" s="2">
        <f t="shared" si="179"/>
        <v>3.2954999999999998E-2</v>
      </c>
      <c r="BA1667" s="2">
        <f t="shared" si="180"/>
        <v>0.1</v>
      </c>
      <c r="BB1667" s="2">
        <f t="shared" si="181"/>
        <v>0.02</v>
      </c>
      <c r="BC1667" s="2">
        <f>VLOOKUP(Y1667,Spp!B:H,7,FALSE)</f>
        <v>4.3</v>
      </c>
      <c r="BD1667" s="5" t="str">
        <f>VLOOKUP(Y1667,GFQuimbayo!B:C,2,FALSE)</f>
        <v>PS</v>
      </c>
      <c r="BE1667" s="5" t="str">
        <f>VLOOKUP(BD1667,GFQuimbayo!E:F,2,FALSE)</f>
        <v>Piscivores</v>
      </c>
      <c r="BF1667" s="2" t="str">
        <f>VLOOKUP(Y1667,Spp!B:L,11,FALSE)</f>
        <v>NE</v>
      </c>
    </row>
    <row r="1668" spans="1:58">
      <c r="A1668" s="1" t="s">
        <v>242</v>
      </c>
      <c r="B1668" s="1" t="s">
        <v>41</v>
      </c>
      <c r="C1668" s="1" t="s">
        <v>508</v>
      </c>
      <c r="D1668" s="1" t="s">
        <v>508</v>
      </c>
      <c r="E1668" s="1" t="s">
        <v>1499</v>
      </c>
      <c r="F1668" s="1" t="s">
        <v>245</v>
      </c>
      <c r="G1668" s="19" t="s">
        <v>1480</v>
      </c>
      <c r="H1668" s="19">
        <v>1</v>
      </c>
      <c r="I1668" s="1">
        <v>1</v>
      </c>
      <c r="J1668" s="1"/>
      <c r="K1668" s="1">
        <v>50</v>
      </c>
      <c r="L1668" s="18">
        <v>42949</v>
      </c>
      <c r="M1668" s="1">
        <v>2017</v>
      </c>
      <c r="N1668" s="1" t="s">
        <v>517</v>
      </c>
      <c r="O1668" s="1" t="s">
        <v>136</v>
      </c>
      <c r="P1668" s="18">
        <v>43161</v>
      </c>
      <c r="Q1668" s="10">
        <v>9.3000000000000007</v>
      </c>
      <c r="R1668" s="1"/>
      <c r="S1668" s="19" t="s">
        <v>516</v>
      </c>
      <c r="T1668" s="8" t="s">
        <v>516</v>
      </c>
      <c r="U1668" s="8" t="s">
        <v>516</v>
      </c>
      <c r="V1668" s="8" t="s">
        <v>516</v>
      </c>
      <c r="W1668" s="1">
        <v>10</v>
      </c>
      <c r="X1668" s="8" t="s">
        <v>376</v>
      </c>
      <c r="Y1668" s="6" t="str">
        <f>VLOOKUP(X1668,Spp!A:B,2,FALSE)</f>
        <v>Chanos chanos</v>
      </c>
      <c r="Z1668" s="7">
        <f t="shared" si="182"/>
        <v>5</v>
      </c>
      <c r="AA1668" s="1"/>
      <c r="AB1668" s="1"/>
      <c r="AC1668" s="1"/>
      <c r="AD1668" s="1"/>
      <c r="AE1668" s="1"/>
      <c r="AF1668" s="1"/>
      <c r="AG1668" s="1"/>
      <c r="AH1668" s="1"/>
      <c r="AI1668" s="1"/>
      <c r="AJ1668" s="1">
        <v>5</v>
      </c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2">
        <f>VLOOKUP(Y1668,Spp!B:C,2,FALSE)</f>
        <v>6.7999999999999996E-3</v>
      </c>
      <c r="AV1668" s="2">
        <f>VLOOKUP(Y1668,Spp!B:D,3,FALSE)</f>
        <v>3.0249999999999999</v>
      </c>
      <c r="AW1668" s="2">
        <f t="shared" ref="AW1668:AW1731" si="183">((AU1668*$AA$2^AV1668)*AA1668)+((AU1668*$AB$2^AV1668)*AB1668)+((AU1668*$AC$2^AV1668)*AC1668)+((AU1668*$AD$2^AV1668)*AD1668)+((AU1668*$AE$2^AV1668)*AE1668)+((AU1668*$AF$2^AV1668)*AF1668)+((AU1668*$AG$2^AV1668)*AG1668)+((AU1668*$AH$2^AV1668)*AH1668)+((AU1668*$AI$2^AV1668)*AI1668)+((AU1668*$AJ$2^AV1668)*AJ1668)+((AU1668*$AK$2^AV1668)*AK1668)+((AU1668*$AL$2^AV1668)*AL1668)+((AU1668*$AM$2^AV1668)*AM1668)+((AU1668*$AN$2^AV1668)*AN1668)+((AU1668*$AO$2^AV1668)*AO1668)+((AU1668*$AP$2^AV1668)*AP1668)+((AU1668*$AQ$2^AV1668)*AQ1668)+((AU1668*$AR$2^AV1668)*AR1668)+((AU1668*$AS$2^AV1668)*AS1668)+((AU1668*$AT$2^AV1668)*AT1668)</f>
        <v>15978.618904467385</v>
      </c>
      <c r="AX1668" s="2">
        <f t="shared" ref="AX1668:AX1731" si="184">AW1668/K1668</f>
        <v>319.57237808934769</v>
      </c>
      <c r="AY1668" s="2">
        <f t="shared" ref="AY1668:AY1731" si="185">AX1668*10</f>
        <v>3195.7237808934769</v>
      </c>
      <c r="AZ1668" s="2">
        <f t="shared" ref="AZ1668:AZ1731" si="186">AY1668/1000</f>
        <v>3.1957237808934771</v>
      </c>
      <c r="BA1668" s="2">
        <f t="shared" ref="BA1668:BA1731" si="187">Z1668/W1668</f>
        <v>0.5</v>
      </c>
      <c r="BB1668" s="2">
        <f t="shared" si="181"/>
        <v>0.1</v>
      </c>
      <c r="BC1668" s="2">
        <f>VLOOKUP(Y1668,Spp!B:H,7,FALSE)</f>
        <v>2</v>
      </c>
      <c r="BD1668" s="5" t="str">
        <f>VLOOKUP(Y1668,GFQuimbayo!B:C,2,FALSE)</f>
        <v>OM</v>
      </c>
      <c r="BE1668" s="5" t="str">
        <f>VLOOKUP(BD1668,GFQuimbayo!E:F,2,FALSE)</f>
        <v>Omnivores</v>
      </c>
      <c r="BF1668" s="2" t="str">
        <f>VLOOKUP(Y1668,Spp!B:L,11,FALSE)</f>
        <v>NE</v>
      </c>
    </row>
    <row r="1669" spans="1:58">
      <c r="A1669" s="1" t="s">
        <v>242</v>
      </c>
      <c r="B1669" s="1" t="s">
        <v>41</v>
      </c>
      <c r="C1669" s="1" t="s">
        <v>508</v>
      </c>
      <c r="D1669" s="1" t="s">
        <v>508</v>
      </c>
      <c r="E1669" s="1" t="s">
        <v>1499</v>
      </c>
      <c r="F1669" s="1" t="s">
        <v>245</v>
      </c>
      <c r="G1669" s="19" t="s">
        <v>1480</v>
      </c>
      <c r="H1669" s="19">
        <v>1</v>
      </c>
      <c r="I1669" s="1">
        <v>1</v>
      </c>
      <c r="J1669" s="1"/>
      <c r="K1669" s="1">
        <v>50</v>
      </c>
      <c r="L1669" s="18">
        <v>42949</v>
      </c>
      <c r="M1669" s="1">
        <v>2017</v>
      </c>
      <c r="N1669" s="1" t="s">
        <v>517</v>
      </c>
      <c r="O1669" s="1" t="s">
        <v>136</v>
      </c>
      <c r="P1669" s="18">
        <v>43161</v>
      </c>
      <c r="Q1669" s="10">
        <v>9.3000000000000007</v>
      </c>
      <c r="R1669" s="1"/>
      <c r="S1669" s="19" t="s">
        <v>516</v>
      </c>
      <c r="T1669" s="8" t="s">
        <v>516</v>
      </c>
      <c r="U1669" s="8" t="s">
        <v>516</v>
      </c>
      <c r="V1669" s="8" t="s">
        <v>516</v>
      </c>
      <c r="W1669" s="1">
        <v>10</v>
      </c>
      <c r="X1669" s="8" t="s">
        <v>285</v>
      </c>
      <c r="Y1669" s="6" t="str">
        <f>VLOOKUP(X1669,Spp!A:B,2,FALSE)</f>
        <v>Haemulon steindachneri</v>
      </c>
      <c r="Z1669" s="7">
        <f t="shared" si="182"/>
        <v>50</v>
      </c>
      <c r="AA1669" s="1"/>
      <c r="AB1669" s="1"/>
      <c r="AC1669" s="1"/>
      <c r="AD1669" s="1"/>
      <c r="AE1669" s="1">
        <v>50</v>
      </c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2">
        <f>VLOOKUP(Y1669,Spp!B:C,2,FALSE)</f>
        <v>9.7999999999999997E-3</v>
      </c>
      <c r="AV1669" s="2">
        <f>VLOOKUP(Y1669,Spp!B:D,3,FALSE)</f>
        <v>3.1240000000000001</v>
      </c>
      <c r="AW1669" s="2">
        <f t="shared" si="183"/>
        <v>11411.971203878871</v>
      </c>
      <c r="AX1669" s="2">
        <f t="shared" si="184"/>
        <v>228.23942407757741</v>
      </c>
      <c r="AY1669" s="2">
        <f t="shared" si="185"/>
        <v>2282.3942407757741</v>
      </c>
      <c r="AZ1669" s="2">
        <f t="shared" si="186"/>
        <v>2.282394240775774</v>
      </c>
      <c r="BA1669" s="2">
        <f t="shared" si="187"/>
        <v>5</v>
      </c>
      <c r="BB1669" s="2">
        <f t="shared" si="181"/>
        <v>1</v>
      </c>
      <c r="BC1669" s="2">
        <f>VLOOKUP(Y1669,Spp!B:H,7,FALSE)</f>
        <v>3.5</v>
      </c>
      <c r="BD1669" s="5" t="str">
        <f>VLOOKUP(Y1669,GFQuimbayo!B:C,2,FALSE)</f>
        <v>IN</v>
      </c>
      <c r="BE1669" s="5" t="str">
        <f>VLOOKUP(BD1669,GFQuimbayo!E:F,2,FALSE)</f>
        <v>Invertebrivores</v>
      </c>
      <c r="BF1669" s="2" t="str">
        <f>VLOOKUP(Y1669,Spp!B:L,11,FALSE)</f>
        <v>LC</v>
      </c>
    </row>
    <row r="1670" spans="1:58">
      <c r="A1670" s="1" t="s">
        <v>242</v>
      </c>
      <c r="B1670" s="1" t="s">
        <v>41</v>
      </c>
      <c r="C1670" s="1" t="s">
        <v>508</v>
      </c>
      <c r="D1670" s="1" t="s">
        <v>508</v>
      </c>
      <c r="E1670" s="1" t="s">
        <v>1499</v>
      </c>
      <c r="F1670" s="1" t="s">
        <v>245</v>
      </c>
      <c r="G1670" s="19" t="s">
        <v>1480</v>
      </c>
      <c r="H1670" s="19">
        <v>1</v>
      </c>
      <c r="I1670" s="1">
        <v>1</v>
      </c>
      <c r="J1670" s="1"/>
      <c r="K1670" s="1">
        <v>50</v>
      </c>
      <c r="L1670" s="18">
        <v>42949</v>
      </c>
      <c r="M1670" s="1">
        <v>2017</v>
      </c>
      <c r="N1670" s="1" t="s">
        <v>517</v>
      </c>
      <c r="O1670" s="1" t="s">
        <v>136</v>
      </c>
      <c r="P1670" s="18">
        <v>43161</v>
      </c>
      <c r="Q1670" s="10">
        <v>9.3000000000000007</v>
      </c>
      <c r="R1670" s="1"/>
      <c r="S1670" s="19" t="s">
        <v>516</v>
      </c>
      <c r="T1670" s="8" t="s">
        <v>516</v>
      </c>
      <c r="U1670" s="8" t="s">
        <v>516</v>
      </c>
      <c r="V1670" s="8" t="s">
        <v>516</v>
      </c>
      <c r="W1670" s="1">
        <v>10</v>
      </c>
      <c r="X1670" s="8" t="s">
        <v>109</v>
      </c>
      <c r="Y1670" s="6" t="str">
        <f>VLOOKUP(X1670,Spp!A:B,2,FALSE)</f>
        <v>Chromis atrilobata</v>
      </c>
      <c r="Z1670" s="7">
        <f t="shared" si="182"/>
        <v>100</v>
      </c>
      <c r="AA1670" s="1"/>
      <c r="AB1670" s="1">
        <v>100</v>
      </c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2">
        <f>VLOOKUP(Y1670,Spp!B:C,2,FALSE)</f>
        <v>5.2300000000000003E-3</v>
      </c>
      <c r="AV1670" s="2">
        <f>VLOOKUP(Y1670,Spp!B:D,3,FALSE)</f>
        <v>3.41655</v>
      </c>
      <c r="AW1670" s="2">
        <f t="shared" si="183"/>
        <v>510.73103427335252</v>
      </c>
      <c r="AX1670" s="2">
        <f t="shared" si="184"/>
        <v>10.21462068546705</v>
      </c>
      <c r="AY1670" s="2">
        <f t="shared" si="185"/>
        <v>102.14620685467051</v>
      </c>
      <c r="AZ1670" s="2">
        <f t="shared" si="186"/>
        <v>0.1021462068546705</v>
      </c>
      <c r="BA1670" s="2">
        <f t="shared" si="187"/>
        <v>10</v>
      </c>
      <c r="BB1670" s="2">
        <f t="shared" si="181"/>
        <v>2</v>
      </c>
      <c r="BC1670" s="2">
        <f>VLOOKUP(Y1670,Spp!B:H,7,FALSE)</f>
        <v>3.4</v>
      </c>
      <c r="BD1670" s="5" t="str">
        <f>VLOOKUP(Y1670,GFQuimbayo!B:C,2,FALSE)</f>
        <v>PK</v>
      </c>
      <c r="BE1670" s="5" t="str">
        <f>VLOOKUP(BD1670,GFQuimbayo!E:F,2,FALSE)</f>
        <v>Planktivores</v>
      </c>
      <c r="BF1670" s="2" t="str">
        <f>VLOOKUP(Y1670,Spp!B:L,11,FALSE)</f>
        <v>LC</v>
      </c>
    </row>
    <row r="1671" spans="1:58">
      <c r="A1671" s="1" t="s">
        <v>242</v>
      </c>
      <c r="B1671" s="1" t="s">
        <v>41</v>
      </c>
      <c r="C1671" s="1" t="s">
        <v>508</v>
      </c>
      <c r="D1671" s="1" t="s">
        <v>508</v>
      </c>
      <c r="E1671" s="1" t="s">
        <v>1499</v>
      </c>
      <c r="F1671" s="1" t="s">
        <v>245</v>
      </c>
      <c r="G1671" s="19" t="s">
        <v>1480</v>
      </c>
      <c r="H1671" s="19">
        <v>1</v>
      </c>
      <c r="I1671" s="1">
        <v>1</v>
      </c>
      <c r="J1671" s="1"/>
      <c r="K1671" s="1">
        <v>50</v>
      </c>
      <c r="L1671" s="18">
        <v>42949</v>
      </c>
      <c r="M1671" s="1">
        <v>2017</v>
      </c>
      <c r="N1671" s="1" t="s">
        <v>517</v>
      </c>
      <c r="O1671" s="1" t="s">
        <v>136</v>
      </c>
      <c r="P1671" s="18">
        <v>43161</v>
      </c>
      <c r="Q1671" s="10">
        <v>9.3000000000000007</v>
      </c>
      <c r="R1671" s="1"/>
      <c r="S1671" s="19" t="s">
        <v>516</v>
      </c>
      <c r="T1671" s="8" t="s">
        <v>516</v>
      </c>
      <c r="U1671" s="8" t="s">
        <v>516</v>
      </c>
      <c r="V1671" s="8" t="s">
        <v>516</v>
      </c>
      <c r="W1671" s="1">
        <v>10</v>
      </c>
      <c r="X1671" s="8" t="s">
        <v>284</v>
      </c>
      <c r="Y1671" s="6" t="str">
        <f>VLOOKUP(X1671,Spp!A:B,2,FALSE)</f>
        <v>Microspathodon dorsalis</v>
      </c>
      <c r="Z1671" s="7">
        <f t="shared" si="182"/>
        <v>1</v>
      </c>
      <c r="AA1671" s="1"/>
      <c r="AB1671" s="1"/>
      <c r="AC1671" s="1">
        <v>1</v>
      </c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2">
        <f>VLOOKUP(Y1671,Spp!B:C,2,FALSE)</f>
        <v>2.3900000000000001E-2</v>
      </c>
      <c r="AV1671" s="2">
        <f>VLOOKUP(Y1671,Spp!B:D,3,FALSE)</f>
        <v>3.0819999999999999</v>
      </c>
      <c r="AW1671" s="2">
        <f t="shared" si="183"/>
        <v>57.421503678402765</v>
      </c>
      <c r="AX1671" s="2">
        <f t="shared" si="184"/>
        <v>1.1484300735680553</v>
      </c>
      <c r="AY1671" s="2">
        <f t="shared" si="185"/>
        <v>11.484300735680552</v>
      </c>
      <c r="AZ1671" s="2">
        <f t="shared" si="186"/>
        <v>1.1484300735680552E-2</v>
      </c>
      <c r="BA1671" s="2">
        <f t="shared" si="187"/>
        <v>0.1</v>
      </c>
      <c r="BB1671" s="2">
        <f t="shared" si="181"/>
        <v>0.02</v>
      </c>
      <c r="BC1671" s="2">
        <f>VLOOKUP(Y1671,Spp!B:H,7,FALSE)</f>
        <v>2.1</v>
      </c>
      <c r="BD1671" s="5" t="str">
        <f>VLOOKUP(Y1671,GFQuimbayo!B:C,2,FALSE)</f>
        <v>HM</v>
      </c>
      <c r="BE1671" s="5" t="str">
        <f>VLOOKUP(BD1671,GFQuimbayo!E:F,2,FALSE)</f>
        <v>Macroalgae feeders</v>
      </c>
      <c r="BF1671" s="2" t="str">
        <f>VLOOKUP(Y1671,Spp!B:L,11,FALSE)</f>
        <v>LC</v>
      </c>
    </row>
    <row r="1672" spans="1:58">
      <c r="A1672" s="1" t="s">
        <v>242</v>
      </c>
      <c r="B1672" s="1" t="s">
        <v>41</v>
      </c>
      <c r="C1672" s="1" t="s">
        <v>508</v>
      </c>
      <c r="D1672" s="1" t="s">
        <v>508</v>
      </c>
      <c r="E1672" s="1" t="s">
        <v>1499</v>
      </c>
      <c r="F1672" s="1" t="s">
        <v>245</v>
      </c>
      <c r="G1672" s="19" t="s">
        <v>1480</v>
      </c>
      <c r="H1672" s="19">
        <v>1</v>
      </c>
      <c r="I1672" s="1">
        <v>1</v>
      </c>
      <c r="J1672" s="1"/>
      <c r="K1672" s="1">
        <v>50</v>
      </c>
      <c r="L1672" s="18">
        <v>42949</v>
      </c>
      <c r="M1672" s="1">
        <v>2017</v>
      </c>
      <c r="N1672" s="1" t="s">
        <v>517</v>
      </c>
      <c r="O1672" s="1" t="s">
        <v>136</v>
      </c>
      <c r="P1672" s="18">
        <v>43161</v>
      </c>
      <c r="Q1672" s="10">
        <v>9.3000000000000007</v>
      </c>
      <c r="R1672" s="1"/>
      <c r="S1672" s="19" t="s">
        <v>516</v>
      </c>
      <c r="T1672" s="8" t="s">
        <v>516</v>
      </c>
      <c r="U1672" s="8" t="s">
        <v>516</v>
      </c>
      <c r="V1672" s="8" t="s">
        <v>516</v>
      </c>
      <c r="W1672" s="1">
        <v>10</v>
      </c>
      <c r="X1672" s="8" t="s">
        <v>345</v>
      </c>
      <c r="Y1672" s="6" t="str">
        <f>VLOOKUP(X1672,Spp!A:B,2,FALSE)</f>
        <v>Anisotremus interruptus</v>
      </c>
      <c r="Z1672" s="7">
        <f t="shared" si="182"/>
        <v>3</v>
      </c>
      <c r="AA1672" s="1"/>
      <c r="AB1672" s="1"/>
      <c r="AC1672" s="1"/>
      <c r="AD1672" s="1"/>
      <c r="AE1672" s="1">
        <v>1</v>
      </c>
      <c r="AF1672" s="1">
        <v>2</v>
      </c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2">
        <f>VLOOKUP(Y1672,Spp!B:C,2,FALSE)</f>
        <v>5.6899999999999999E-2</v>
      </c>
      <c r="AV1672" s="2">
        <f>VLOOKUP(Y1672,Spp!B:D,3,FALSE)</f>
        <v>2.91</v>
      </c>
      <c r="AW1672" s="2">
        <f t="shared" si="183"/>
        <v>4208.5278586957993</v>
      </c>
      <c r="AX1672" s="2">
        <f t="shared" si="184"/>
        <v>84.170557173915981</v>
      </c>
      <c r="AY1672" s="2">
        <f t="shared" si="185"/>
        <v>841.70557173915984</v>
      </c>
      <c r="AZ1672" s="2">
        <f t="shared" si="186"/>
        <v>0.84170557173915983</v>
      </c>
      <c r="BA1672" s="2">
        <f t="shared" si="187"/>
        <v>0.3</v>
      </c>
      <c r="BB1672" s="2">
        <f t="shared" si="181"/>
        <v>0.06</v>
      </c>
      <c r="BC1672" s="2">
        <f>VLOOKUP(Y1672,Spp!B:H,7,FALSE)</f>
        <v>3.5</v>
      </c>
      <c r="BD1672" s="5" t="str">
        <f>VLOOKUP(Y1672,GFQuimbayo!B:C,2,FALSE)</f>
        <v>IN</v>
      </c>
      <c r="BE1672" s="5" t="str">
        <f>VLOOKUP(BD1672,GFQuimbayo!E:F,2,FALSE)</f>
        <v>Invertebrivores</v>
      </c>
      <c r="BF1672" s="2" t="str">
        <f>VLOOKUP(Y1672,Spp!B:L,11,FALSE)</f>
        <v>LC</v>
      </c>
    </row>
    <row r="1673" spans="1:58">
      <c r="A1673" s="1" t="s">
        <v>242</v>
      </c>
      <c r="B1673" s="1" t="s">
        <v>41</v>
      </c>
      <c r="C1673" s="1" t="s">
        <v>508</v>
      </c>
      <c r="D1673" s="1" t="s">
        <v>508</v>
      </c>
      <c r="E1673" s="1" t="s">
        <v>1499</v>
      </c>
      <c r="F1673" s="1" t="s">
        <v>245</v>
      </c>
      <c r="G1673" s="19" t="s">
        <v>1480</v>
      </c>
      <c r="H1673" s="19">
        <v>1</v>
      </c>
      <c r="I1673" s="1">
        <v>1</v>
      </c>
      <c r="J1673" s="1"/>
      <c r="K1673" s="1">
        <v>50</v>
      </c>
      <c r="L1673" s="18">
        <v>42949</v>
      </c>
      <c r="M1673" s="1">
        <v>2017</v>
      </c>
      <c r="N1673" s="1" t="s">
        <v>517</v>
      </c>
      <c r="O1673" s="1" t="s">
        <v>136</v>
      </c>
      <c r="P1673" s="18">
        <v>43161</v>
      </c>
      <c r="Q1673" s="10">
        <v>9.3000000000000007</v>
      </c>
      <c r="R1673" s="1"/>
      <c r="S1673" s="19" t="s">
        <v>516</v>
      </c>
      <c r="T1673" s="8" t="s">
        <v>516</v>
      </c>
      <c r="U1673" s="8" t="s">
        <v>516</v>
      </c>
      <c r="V1673" s="8" t="s">
        <v>516</v>
      </c>
      <c r="W1673" s="1">
        <v>10</v>
      </c>
      <c r="X1673" s="8" t="s">
        <v>420</v>
      </c>
      <c r="Y1673" s="6" t="str">
        <f>VLOOKUP(X1673,Spp!A:B,2,FALSE)</f>
        <v>Mulloidichthys dentatus</v>
      </c>
      <c r="Z1673" s="7">
        <f t="shared" si="182"/>
        <v>3</v>
      </c>
      <c r="AA1673" s="1"/>
      <c r="AB1673" s="1"/>
      <c r="AC1673" s="1"/>
      <c r="AD1673" s="1">
        <v>3</v>
      </c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2">
        <f>VLOOKUP(Y1673,Spp!B:C,2,FALSE)</f>
        <v>1.26E-2</v>
      </c>
      <c r="AV1673" s="2">
        <f>VLOOKUP(Y1673,Spp!B:D,3,FALSE)</f>
        <v>3.0493999999999999</v>
      </c>
      <c r="AW1673" s="2">
        <f t="shared" si="183"/>
        <v>233.35226760222051</v>
      </c>
      <c r="AX1673" s="2">
        <f t="shared" si="184"/>
        <v>4.6670453520444104</v>
      </c>
      <c r="AY1673" s="2">
        <f t="shared" si="185"/>
        <v>46.670453520444106</v>
      </c>
      <c r="AZ1673" s="2">
        <f t="shared" si="186"/>
        <v>4.6670453520444105E-2</v>
      </c>
      <c r="BA1673" s="2">
        <f t="shared" si="187"/>
        <v>0.3</v>
      </c>
      <c r="BB1673" s="2">
        <f t="shared" si="181"/>
        <v>0.06</v>
      </c>
      <c r="BC1673" s="2">
        <f>VLOOKUP(Y1673,Spp!B:H,7,FALSE)</f>
        <v>3.7</v>
      </c>
      <c r="BD1673" s="5" t="str">
        <f>VLOOKUP(Y1673,GFQuimbayo!B:C,2,FALSE)</f>
        <v>IN</v>
      </c>
      <c r="BE1673" s="5" t="str">
        <f>VLOOKUP(BD1673,GFQuimbayo!E:F,2,FALSE)</f>
        <v>Invertebrivores</v>
      </c>
      <c r="BF1673" s="2" t="str">
        <f>VLOOKUP(Y1673,Spp!B:L,11,FALSE)</f>
        <v>LC</v>
      </c>
    </row>
    <row r="1674" spans="1:58">
      <c r="A1674" s="1" t="s">
        <v>242</v>
      </c>
      <c r="B1674" s="1" t="s">
        <v>41</v>
      </c>
      <c r="C1674" s="1" t="s">
        <v>508</v>
      </c>
      <c r="D1674" s="1" t="s">
        <v>508</v>
      </c>
      <c r="E1674" s="1" t="s">
        <v>1499</v>
      </c>
      <c r="F1674" s="1" t="s">
        <v>245</v>
      </c>
      <c r="G1674" s="19" t="s">
        <v>1480</v>
      </c>
      <c r="H1674" s="19">
        <v>1</v>
      </c>
      <c r="I1674" s="1">
        <v>1</v>
      </c>
      <c r="J1674" s="1"/>
      <c r="K1674" s="1">
        <v>50</v>
      </c>
      <c r="L1674" s="18">
        <v>42949</v>
      </c>
      <c r="M1674" s="1">
        <v>2017</v>
      </c>
      <c r="N1674" s="1" t="s">
        <v>517</v>
      </c>
      <c r="O1674" s="1" t="s">
        <v>136</v>
      </c>
      <c r="P1674" s="18">
        <v>43161</v>
      </c>
      <c r="Q1674" s="10">
        <v>9.3000000000000007</v>
      </c>
      <c r="R1674" s="1"/>
      <c r="S1674" s="19" t="s">
        <v>516</v>
      </c>
      <c r="T1674" s="8" t="s">
        <v>516</v>
      </c>
      <c r="U1674" s="8" t="s">
        <v>516</v>
      </c>
      <c r="V1674" s="8" t="s">
        <v>516</v>
      </c>
      <c r="W1674" s="1">
        <v>10</v>
      </c>
      <c r="X1674" s="8" t="s">
        <v>446</v>
      </c>
      <c r="Y1674" s="6" t="str">
        <f>VLOOKUP(X1674,Spp!A:B,2,FALSE)</f>
        <v>Sectator ocyurus</v>
      </c>
      <c r="Z1674" s="7">
        <f t="shared" si="182"/>
        <v>2</v>
      </c>
      <c r="AA1674" s="1"/>
      <c r="AB1674" s="1"/>
      <c r="AC1674" s="1"/>
      <c r="AD1674" s="1"/>
      <c r="AE1674" s="1"/>
      <c r="AF1674" s="1">
        <v>2</v>
      </c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2">
        <f>VLOOKUP(Y1674,Spp!B:C,2,FALSE)</f>
        <v>0</v>
      </c>
      <c r="AV1674" s="2">
        <f>VLOOKUP(Y1674,Spp!B:D,3,FALSE)</f>
        <v>0</v>
      </c>
      <c r="AW1674" s="2">
        <f t="shared" si="183"/>
        <v>0</v>
      </c>
      <c r="AX1674" s="2">
        <f t="shared" si="184"/>
        <v>0</v>
      </c>
      <c r="AY1674" s="2">
        <f t="shared" si="185"/>
        <v>0</v>
      </c>
      <c r="AZ1674" s="2">
        <f t="shared" si="186"/>
        <v>0</v>
      </c>
      <c r="BA1674" s="2">
        <f t="shared" si="187"/>
        <v>0.2</v>
      </c>
      <c r="BB1674" s="2">
        <f t="shared" si="181"/>
        <v>0.04</v>
      </c>
      <c r="BC1674" s="2">
        <f>VLOOKUP(Y1674,Spp!B:H,7,FALSE)</f>
        <v>3.5</v>
      </c>
      <c r="BD1674" s="5" t="str">
        <f>VLOOKUP(Y1674,GFQuimbayo!B:C,2,FALSE)</f>
        <v>OM</v>
      </c>
      <c r="BE1674" s="5" t="str">
        <f>VLOOKUP(BD1674,GFQuimbayo!E:F,2,FALSE)</f>
        <v>Omnivores</v>
      </c>
      <c r="BF1674" s="2" t="str">
        <f>VLOOKUP(Y1674,Spp!B:L,11,FALSE)</f>
        <v>NE</v>
      </c>
    </row>
    <row r="1675" spans="1:58">
      <c r="A1675" s="1" t="s">
        <v>242</v>
      </c>
      <c r="B1675" s="1" t="s">
        <v>41</v>
      </c>
      <c r="C1675" s="1" t="s">
        <v>508</v>
      </c>
      <c r="D1675" s="1" t="s">
        <v>508</v>
      </c>
      <c r="E1675" s="1" t="s">
        <v>1499</v>
      </c>
      <c r="F1675" s="1" t="s">
        <v>245</v>
      </c>
      <c r="G1675" s="19" t="s">
        <v>1480</v>
      </c>
      <c r="H1675" s="19">
        <v>1</v>
      </c>
      <c r="I1675" s="1">
        <v>1</v>
      </c>
      <c r="J1675" s="1"/>
      <c r="K1675" s="1">
        <v>50</v>
      </c>
      <c r="L1675" s="18">
        <v>42949</v>
      </c>
      <c r="M1675" s="1">
        <v>2017</v>
      </c>
      <c r="N1675" s="1" t="s">
        <v>517</v>
      </c>
      <c r="O1675" s="1" t="s">
        <v>136</v>
      </c>
      <c r="P1675" s="18">
        <v>43161</v>
      </c>
      <c r="Q1675" s="10">
        <v>9.3000000000000007</v>
      </c>
      <c r="R1675" s="1"/>
      <c r="S1675" s="19" t="s">
        <v>516</v>
      </c>
      <c r="T1675" s="8" t="s">
        <v>516</v>
      </c>
      <c r="U1675" s="8" t="s">
        <v>516</v>
      </c>
      <c r="V1675" s="8" t="s">
        <v>516</v>
      </c>
      <c r="W1675" s="1">
        <v>10</v>
      </c>
      <c r="X1675" s="8" t="s">
        <v>263</v>
      </c>
      <c r="Y1675" s="6" t="str">
        <f>VLOOKUP(X1675,Spp!A:B,2,FALSE)</f>
        <v>Diodon hystrix</v>
      </c>
      <c r="Z1675" s="7">
        <f t="shared" si="182"/>
        <v>1</v>
      </c>
      <c r="AA1675" s="1"/>
      <c r="AB1675" s="1"/>
      <c r="AC1675" s="1"/>
      <c r="AD1675" s="1"/>
      <c r="AE1675" s="1">
        <v>1</v>
      </c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2">
        <f>VLOOKUP(Y1675,Spp!B:C,2,FALSE)</f>
        <v>0.28499999999999998</v>
      </c>
      <c r="AV1675" s="2">
        <f>VLOOKUP(Y1675,Spp!B:D,3,FALSE)</f>
        <v>2.3450000000000002</v>
      </c>
      <c r="AW1675" s="2">
        <f t="shared" si="183"/>
        <v>540.77197964642301</v>
      </c>
      <c r="AX1675" s="2">
        <f t="shared" si="184"/>
        <v>10.81543959292846</v>
      </c>
      <c r="AY1675" s="2">
        <f t="shared" si="185"/>
        <v>108.15439592928459</v>
      </c>
      <c r="AZ1675" s="2">
        <f t="shared" si="186"/>
        <v>0.10815439592928459</v>
      </c>
      <c r="BA1675" s="2">
        <f t="shared" si="187"/>
        <v>0.1</v>
      </c>
      <c r="BB1675" s="2">
        <f t="shared" si="181"/>
        <v>0.02</v>
      </c>
      <c r="BC1675" s="2">
        <f>VLOOKUP(Y1675,Spp!B:H,7,FALSE)</f>
        <v>3.3</v>
      </c>
      <c r="BD1675" s="5" t="str">
        <f>VLOOKUP(Y1675,GFQuimbayo!B:C,2,FALSE)</f>
        <v>IN</v>
      </c>
      <c r="BE1675" s="5" t="str">
        <f>VLOOKUP(BD1675,GFQuimbayo!E:F,2,FALSE)</f>
        <v>Invertebrivores</v>
      </c>
      <c r="BF1675" s="2" t="str">
        <f>VLOOKUP(Y1675,Spp!B:L,11,FALSE)</f>
        <v>NE</v>
      </c>
    </row>
    <row r="1676" spans="1:58">
      <c r="A1676" s="1" t="s">
        <v>242</v>
      </c>
      <c r="B1676" s="1" t="s">
        <v>41</v>
      </c>
      <c r="C1676" s="1" t="s">
        <v>291</v>
      </c>
      <c r="D1676" s="1" t="s">
        <v>1445</v>
      </c>
      <c r="E1676" s="1" t="s">
        <v>1491</v>
      </c>
      <c r="F1676" s="1" t="s">
        <v>245</v>
      </c>
      <c r="G1676" s="19" t="s">
        <v>1482</v>
      </c>
      <c r="H1676" s="19">
        <v>1</v>
      </c>
      <c r="I1676" s="1">
        <v>1</v>
      </c>
      <c r="J1676" s="1"/>
      <c r="K1676" s="1">
        <v>50</v>
      </c>
      <c r="L1676" s="18">
        <v>42949</v>
      </c>
      <c r="M1676" s="1">
        <v>2017</v>
      </c>
      <c r="N1676" s="1" t="s">
        <v>517</v>
      </c>
      <c r="O1676" s="1" t="s">
        <v>136</v>
      </c>
      <c r="P1676" s="18">
        <v>43161</v>
      </c>
      <c r="Q1676" s="10">
        <v>2</v>
      </c>
      <c r="R1676" s="1"/>
      <c r="S1676" s="19" t="s">
        <v>516</v>
      </c>
      <c r="T1676" s="8" t="s">
        <v>516</v>
      </c>
      <c r="U1676" s="8" t="s">
        <v>516</v>
      </c>
      <c r="V1676" s="8" t="s">
        <v>516</v>
      </c>
      <c r="W1676" s="1">
        <v>10</v>
      </c>
      <c r="X1676" s="8" t="s">
        <v>57</v>
      </c>
      <c r="Y1676" s="6" t="str">
        <f>VLOOKUP(X1676,Spp!A:B,2,FALSE)</f>
        <v>Serranus psittacinus</v>
      </c>
      <c r="Z1676" s="7">
        <f t="shared" si="182"/>
        <v>1</v>
      </c>
      <c r="AA1676" s="1"/>
      <c r="AB1676" s="1">
        <v>1</v>
      </c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2">
        <f>VLOOKUP(Y1676,Spp!B:C,2,FALSE)</f>
        <v>1.9300000000000001E-2</v>
      </c>
      <c r="AV1676" s="2">
        <f>VLOOKUP(Y1676,Spp!B:D,3,FALSE)</f>
        <v>2.8511000000000002</v>
      </c>
      <c r="AW1676" s="2">
        <f t="shared" si="183"/>
        <v>6.0317658911086447</v>
      </c>
      <c r="AX1676" s="2">
        <f t="shared" si="184"/>
        <v>0.12063531782217289</v>
      </c>
      <c r="AY1676" s="2">
        <f t="shared" si="185"/>
        <v>1.2063531782217289</v>
      </c>
      <c r="AZ1676" s="2">
        <f t="shared" si="186"/>
        <v>1.2063531782217289E-3</v>
      </c>
      <c r="BA1676" s="2">
        <f t="shared" si="187"/>
        <v>0.1</v>
      </c>
      <c r="BB1676" s="2">
        <f t="shared" si="181"/>
        <v>0.02</v>
      </c>
      <c r="BC1676" s="2">
        <f>VLOOKUP(Y1676,Spp!B:H,7,FALSE)</f>
        <v>3.6</v>
      </c>
      <c r="BD1676" s="5" t="str">
        <f>VLOOKUP(Y1676,GFQuimbayo!B:C,2,FALSE)</f>
        <v>PS</v>
      </c>
      <c r="BE1676" s="5" t="str">
        <f>VLOOKUP(BD1676,GFQuimbayo!E:F,2,FALSE)</f>
        <v>Piscivores</v>
      </c>
      <c r="BF1676" s="2" t="str">
        <f>VLOOKUP(Y1676,Spp!B:L,11,FALSE)</f>
        <v>LC</v>
      </c>
    </row>
    <row r="1677" spans="1:58">
      <c r="A1677" s="1" t="s">
        <v>242</v>
      </c>
      <c r="B1677" s="1" t="s">
        <v>41</v>
      </c>
      <c r="C1677" s="1" t="s">
        <v>291</v>
      </c>
      <c r="D1677" s="1" t="s">
        <v>1445</v>
      </c>
      <c r="E1677" s="1" t="s">
        <v>1491</v>
      </c>
      <c r="F1677" s="1" t="s">
        <v>245</v>
      </c>
      <c r="G1677" s="19" t="s">
        <v>1482</v>
      </c>
      <c r="H1677" s="19">
        <v>1</v>
      </c>
      <c r="I1677" s="1">
        <v>1</v>
      </c>
      <c r="J1677" s="1"/>
      <c r="K1677" s="1">
        <v>50</v>
      </c>
      <c r="L1677" s="18">
        <v>42949</v>
      </c>
      <c r="M1677" s="1">
        <v>2017</v>
      </c>
      <c r="N1677" s="1" t="s">
        <v>517</v>
      </c>
      <c r="O1677" s="1" t="s">
        <v>136</v>
      </c>
      <c r="P1677" s="18">
        <v>43161</v>
      </c>
      <c r="Q1677" s="10">
        <v>2</v>
      </c>
      <c r="R1677" s="1"/>
      <c r="S1677" s="19" t="s">
        <v>516</v>
      </c>
      <c r="T1677" s="8" t="s">
        <v>516</v>
      </c>
      <c r="U1677" s="8" t="s">
        <v>516</v>
      </c>
      <c r="V1677" s="8" t="s">
        <v>516</v>
      </c>
      <c r="W1677" s="1">
        <v>10</v>
      </c>
      <c r="X1677" s="8" t="s">
        <v>107</v>
      </c>
      <c r="Y1677" s="6" t="str">
        <f>VLOOKUP(X1677,Spp!A:B,2,FALSE)</f>
        <v>Thalassoma lucasanum</v>
      </c>
      <c r="Z1677" s="7">
        <f t="shared" si="182"/>
        <v>5</v>
      </c>
      <c r="AA1677" s="1"/>
      <c r="AB1677" s="1">
        <v>5</v>
      </c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2">
        <f>VLOOKUP(Y1677,Spp!B:C,2,FALSE)</f>
        <v>1.261E-2</v>
      </c>
      <c r="AV1677" s="2">
        <f>VLOOKUP(Y1677,Spp!B:D,3,FALSE)</f>
        <v>2.8782999999999999</v>
      </c>
      <c r="AW1677" s="2">
        <f t="shared" si="183"/>
        <v>20.814880663964196</v>
      </c>
      <c r="AX1677" s="2">
        <f t="shared" si="184"/>
        <v>0.41629761327928394</v>
      </c>
      <c r="AY1677" s="2">
        <f t="shared" si="185"/>
        <v>4.1629761327928394</v>
      </c>
      <c r="AZ1677" s="2">
        <f t="shared" si="186"/>
        <v>4.1629761327928397E-3</v>
      </c>
      <c r="BA1677" s="2">
        <f t="shared" si="187"/>
        <v>0.5</v>
      </c>
      <c r="BB1677" s="2">
        <f t="shared" si="181"/>
        <v>0.1</v>
      </c>
      <c r="BC1677" s="2">
        <f>VLOOKUP(Y1677,Spp!B:H,7,FALSE)</f>
        <v>3.5</v>
      </c>
      <c r="BD1677" s="5" t="str">
        <f>VLOOKUP(Y1677,GFQuimbayo!B:C,2,FALSE)</f>
        <v>IN</v>
      </c>
      <c r="BE1677" s="5" t="str">
        <f>VLOOKUP(BD1677,GFQuimbayo!E:F,2,FALSE)</f>
        <v>Invertebrivores</v>
      </c>
      <c r="BF1677" s="2" t="str">
        <f>VLOOKUP(Y1677,Spp!B:L,11,FALSE)</f>
        <v>LC</v>
      </c>
    </row>
    <row r="1678" spans="1:58">
      <c r="A1678" s="1" t="s">
        <v>242</v>
      </c>
      <c r="B1678" s="1" t="s">
        <v>41</v>
      </c>
      <c r="C1678" s="1" t="s">
        <v>291</v>
      </c>
      <c r="D1678" s="1" t="s">
        <v>1445</v>
      </c>
      <c r="E1678" s="1" t="s">
        <v>1491</v>
      </c>
      <c r="F1678" s="1" t="s">
        <v>245</v>
      </c>
      <c r="G1678" s="19" t="s">
        <v>1482</v>
      </c>
      <c r="H1678" s="19">
        <v>2</v>
      </c>
      <c r="I1678" s="1">
        <v>2</v>
      </c>
      <c r="J1678" s="1"/>
      <c r="K1678" s="1">
        <v>50</v>
      </c>
      <c r="L1678" s="18">
        <v>42949</v>
      </c>
      <c r="M1678" s="1">
        <v>2017</v>
      </c>
      <c r="N1678" s="1" t="s">
        <v>517</v>
      </c>
      <c r="O1678" s="1" t="s">
        <v>136</v>
      </c>
      <c r="P1678" s="18">
        <v>43161</v>
      </c>
      <c r="Q1678" s="10">
        <v>2</v>
      </c>
      <c r="R1678" s="1"/>
      <c r="S1678" s="19" t="s">
        <v>516</v>
      </c>
      <c r="T1678" s="8" t="s">
        <v>516</v>
      </c>
      <c r="U1678" s="8" t="s">
        <v>516</v>
      </c>
      <c r="V1678" s="8" t="s">
        <v>516</v>
      </c>
      <c r="W1678" s="1">
        <v>10</v>
      </c>
      <c r="X1678" s="8" t="s">
        <v>263</v>
      </c>
      <c r="Y1678" s="6" t="str">
        <f>VLOOKUP(X1678,Spp!A:B,2,FALSE)</f>
        <v>Diodon hystrix</v>
      </c>
      <c r="Z1678" s="7">
        <f t="shared" si="182"/>
        <v>1</v>
      </c>
      <c r="AA1678" s="1"/>
      <c r="AB1678" s="1"/>
      <c r="AC1678" s="1"/>
      <c r="AD1678" s="1">
        <v>1</v>
      </c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2">
        <f>VLOOKUP(Y1678,Spp!B:C,2,FALSE)</f>
        <v>0.28499999999999998</v>
      </c>
      <c r="AV1678" s="2">
        <f>VLOOKUP(Y1678,Spp!B:D,3,FALSE)</f>
        <v>2.3450000000000002</v>
      </c>
      <c r="AW1678" s="2">
        <f t="shared" si="183"/>
        <v>234.29827123609766</v>
      </c>
      <c r="AX1678" s="2">
        <f t="shared" si="184"/>
        <v>4.6859654247219531</v>
      </c>
      <c r="AY1678" s="2">
        <f t="shared" si="185"/>
        <v>46.859654247219531</v>
      </c>
      <c r="AZ1678" s="2">
        <f t="shared" si="186"/>
        <v>4.685965424721953E-2</v>
      </c>
      <c r="BA1678" s="2">
        <f t="shared" si="187"/>
        <v>0.1</v>
      </c>
      <c r="BB1678" s="2">
        <f t="shared" si="181"/>
        <v>0.02</v>
      </c>
      <c r="BC1678" s="2">
        <f>VLOOKUP(Y1678,Spp!B:H,7,FALSE)</f>
        <v>3.3</v>
      </c>
      <c r="BD1678" s="5" t="str">
        <f>VLOOKUP(Y1678,GFQuimbayo!B:C,2,FALSE)</f>
        <v>IN</v>
      </c>
      <c r="BE1678" s="5" t="str">
        <f>VLOOKUP(BD1678,GFQuimbayo!E:F,2,FALSE)</f>
        <v>Invertebrivores</v>
      </c>
      <c r="BF1678" s="2" t="str">
        <f>VLOOKUP(Y1678,Spp!B:L,11,FALSE)</f>
        <v>NE</v>
      </c>
    </row>
    <row r="1679" spans="1:58">
      <c r="A1679" s="1" t="s">
        <v>242</v>
      </c>
      <c r="B1679" s="1" t="s">
        <v>41</v>
      </c>
      <c r="C1679" s="1" t="s">
        <v>291</v>
      </c>
      <c r="D1679" s="1" t="s">
        <v>1445</v>
      </c>
      <c r="E1679" s="1" t="s">
        <v>1491</v>
      </c>
      <c r="F1679" s="1" t="s">
        <v>245</v>
      </c>
      <c r="G1679" s="19" t="s">
        <v>1482</v>
      </c>
      <c r="H1679" s="19">
        <v>2</v>
      </c>
      <c r="I1679" s="1">
        <v>2</v>
      </c>
      <c r="J1679" s="1"/>
      <c r="K1679" s="1">
        <v>50</v>
      </c>
      <c r="L1679" s="18">
        <v>42949</v>
      </c>
      <c r="M1679" s="1">
        <v>2017</v>
      </c>
      <c r="N1679" s="1" t="s">
        <v>517</v>
      </c>
      <c r="O1679" s="1" t="s">
        <v>136</v>
      </c>
      <c r="P1679" s="18">
        <v>43161</v>
      </c>
      <c r="Q1679" s="10">
        <v>2</v>
      </c>
      <c r="R1679" s="1"/>
      <c r="S1679" s="19" t="s">
        <v>516</v>
      </c>
      <c r="T1679" s="8" t="s">
        <v>516</v>
      </c>
      <c r="U1679" s="8" t="s">
        <v>516</v>
      </c>
      <c r="V1679" s="8" t="s">
        <v>516</v>
      </c>
      <c r="W1679" s="1">
        <v>10</v>
      </c>
      <c r="X1679" s="8" t="s">
        <v>125</v>
      </c>
      <c r="Y1679" s="6" t="str">
        <f>VLOOKUP(X1679,Spp!A:B,2,FALSE)</f>
        <v>Diodon holocanthus</v>
      </c>
      <c r="Z1679" s="7">
        <f t="shared" si="182"/>
        <v>1</v>
      </c>
      <c r="AA1679" s="1"/>
      <c r="AB1679" s="1">
        <v>1</v>
      </c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2">
        <f>VLOOKUP(Y1679,Spp!B:C,2,FALSE)</f>
        <v>2.1899999999999999E-2</v>
      </c>
      <c r="AV1679" s="2">
        <f>VLOOKUP(Y1679,Spp!B:D,3,FALSE)</f>
        <v>3</v>
      </c>
      <c r="AW1679" s="2">
        <f t="shared" si="183"/>
        <v>9.2390624999999993</v>
      </c>
      <c r="AX1679" s="2">
        <f t="shared" si="184"/>
        <v>0.18478124999999998</v>
      </c>
      <c r="AY1679" s="2">
        <f t="shared" si="185"/>
        <v>1.8478124999999999</v>
      </c>
      <c r="AZ1679" s="2">
        <f t="shared" si="186"/>
        <v>1.8478124999999998E-3</v>
      </c>
      <c r="BA1679" s="2">
        <f t="shared" si="187"/>
        <v>0.1</v>
      </c>
      <c r="BB1679" s="2">
        <f t="shared" si="181"/>
        <v>0.02</v>
      </c>
      <c r="BC1679" s="2">
        <f>VLOOKUP(Y1679,Spp!B:H,7,FALSE)</f>
        <v>3.3</v>
      </c>
      <c r="BD1679" s="5" t="str">
        <f>VLOOKUP(Y1679,GFQuimbayo!B:C,2,FALSE)</f>
        <v>IN</v>
      </c>
      <c r="BE1679" s="5" t="str">
        <f>VLOOKUP(BD1679,GFQuimbayo!E:F,2,FALSE)</f>
        <v>Invertebrivores</v>
      </c>
      <c r="BF1679" s="2" t="str">
        <f>VLOOKUP(Y1679,Spp!B:L,11,FALSE)</f>
        <v>NE</v>
      </c>
    </row>
    <row r="1680" spans="1:58">
      <c r="A1680" s="1" t="s">
        <v>242</v>
      </c>
      <c r="B1680" s="1" t="s">
        <v>41</v>
      </c>
      <c r="C1680" s="1" t="s">
        <v>291</v>
      </c>
      <c r="D1680" s="1" t="s">
        <v>1445</v>
      </c>
      <c r="E1680" s="1" t="s">
        <v>1491</v>
      </c>
      <c r="F1680" s="1" t="s">
        <v>245</v>
      </c>
      <c r="G1680" s="19" t="s">
        <v>1482</v>
      </c>
      <c r="H1680" s="19">
        <v>2</v>
      </c>
      <c r="I1680" s="1">
        <v>2</v>
      </c>
      <c r="J1680" s="1"/>
      <c r="K1680" s="1">
        <v>50</v>
      </c>
      <c r="L1680" s="18">
        <v>42949</v>
      </c>
      <c r="M1680" s="1">
        <v>2017</v>
      </c>
      <c r="N1680" s="1" t="s">
        <v>517</v>
      </c>
      <c r="O1680" s="1" t="s">
        <v>136</v>
      </c>
      <c r="P1680" s="18">
        <v>43161</v>
      </c>
      <c r="Q1680" s="10">
        <v>2</v>
      </c>
      <c r="R1680" s="1"/>
      <c r="S1680" s="19" t="s">
        <v>516</v>
      </c>
      <c r="T1680" s="8" t="s">
        <v>516</v>
      </c>
      <c r="U1680" s="8" t="s">
        <v>516</v>
      </c>
      <c r="V1680" s="8" t="s">
        <v>516</v>
      </c>
      <c r="W1680" s="1">
        <v>10</v>
      </c>
      <c r="X1680" s="8" t="s">
        <v>107</v>
      </c>
      <c r="Y1680" s="6" t="str">
        <f>VLOOKUP(X1680,Spp!A:B,2,FALSE)</f>
        <v>Thalassoma lucasanum</v>
      </c>
      <c r="Z1680" s="7">
        <f t="shared" si="182"/>
        <v>32</v>
      </c>
      <c r="AA1680" s="1"/>
      <c r="AB1680" s="1">
        <v>12</v>
      </c>
      <c r="AC1680" s="1">
        <v>20</v>
      </c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2">
        <f>VLOOKUP(Y1680,Spp!B:C,2,FALSE)</f>
        <v>1.261E-2</v>
      </c>
      <c r="AV1680" s="2">
        <f>VLOOKUP(Y1680,Spp!B:D,3,FALSE)</f>
        <v>2.8782999999999999</v>
      </c>
      <c r="AW1680" s="2">
        <f t="shared" si="183"/>
        <v>412.18300856940289</v>
      </c>
      <c r="AX1680" s="2">
        <f t="shared" si="184"/>
        <v>8.2436601713880577</v>
      </c>
      <c r="AY1680" s="2">
        <f t="shared" si="185"/>
        <v>82.436601713880577</v>
      </c>
      <c r="AZ1680" s="2">
        <f t="shared" si="186"/>
        <v>8.2436601713880578E-2</v>
      </c>
      <c r="BA1680" s="2">
        <f t="shared" si="187"/>
        <v>3.2</v>
      </c>
      <c r="BB1680" s="2">
        <f t="shared" si="181"/>
        <v>0.64</v>
      </c>
      <c r="BC1680" s="2">
        <f>VLOOKUP(Y1680,Spp!B:H,7,FALSE)</f>
        <v>3.5</v>
      </c>
      <c r="BD1680" s="5" t="str">
        <f>VLOOKUP(Y1680,GFQuimbayo!B:C,2,FALSE)</f>
        <v>IN</v>
      </c>
      <c r="BE1680" s="5" t="str">
        <f>VLOOKUP(BD1680,GFQuimbayo!E:F,2,FALSE)</f>
        <v>Invertebrivores</v>
      </c>
      <c r="BF1680" s="2" t="str">
        <f>VLOOKUP(Y1680,Spp!B:L,11,FALSE)</f>
        <v>LC</v>
      </c>
    </row>
    <row r="1681" spans="1:58">
      <c r="A1681" s="1" t="s">
        <v>242</v>
      </c>
      <c r="B1681" s="1" t="s">
        <v>41</v>
      </c>
      <c r="C1681" s="1" t="s">
        <v>291</v>
      </c>
      <c r="D1681" s="1" t="s">
        <v>1445</v>
      </c>
      <c r="E1681" s="1" t="s">
        <v>1491</v>
      </c>
      <c r="F1681" s="1" t="s">
        <v>245</v>
      </c>
      <c r="G1681" s="19" t="s">
        <v>1482</v>
      </c>
      <c r="H1681" s="19">
        <v>2</v>
      </c>
      <c r="I1681" s="1">
        <v>2</v>
      </c>
      <c r="J1681" s="1"/>
      <c r="K1681" s="1">
        <v>50</v>
      </c>
      <c r="L1681" s="18">
        <v>42949</v>
      </c>
      <c r="M1681" s="1">
        <v>2017</v>
      </c>
      <c r="N1681" s="1" t="s">
        <v>517</v>
      </c>
      <c r="O1681" s="1" t="s">
        <v>136</v>
      </c>
      <c r="P1681" s="18">
        <v>43161</v>
      </c>
      <c r="Q1681" s="10">
        <v>2</v>
      </c>
      <c r="R1681" s="1"/>
      <c r="S1681" s="19" t="s">
        <v>516</v>
      </c>
      <c r="T1681" s="8" t="s">
        <v>516</v>
      </c>
      <c r="U1681" s="8" t="s">
        <v>516</v>
      </c>
      <c r="V1681" s="8" t="s">
        <v>516</v>
      </c>
      <c r="W1681" s="1">
        <v>10</v>
      </c>
      <c r="X1681" s="8" t="s">
        <v>45</v>
      </c>
      <c r="Y1681" s="6" t="str">
        <f>VLOOKUP(X1681,Spp!A:B,2,FALSE)</f>
        <v>Canthigaster punctatissima</v>
      </c>
      <c r="Z1681" s="7">
        <f t="shared" si="182"/>
        <v>1</v>
      </c>
      <c r="AA1681" s="1">
        <v>1</v>
      </c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2">
        <f>VLOOKUP(Y1681,Spp!B:C,2,FALSE)</f>
        <v>1.9699999999999999E-2</v>
      </c>
      <c r="AV1681" s="2">
        <f>VLOOKUP(Y1681,Spp!B:D,3,FALSE)</f>
        <v>2.9174000000000002</v>
      </c>
      <c r="AW1681" s="2">
        <f t="shared" si="183"/>
        <v>0.28537531735533872</v>
      </c>
      <c r="AX1681" s="2">
        <f t="shared" si="184"/>
        <v>5.7075063471067741E-3</v>
      </c>
      <c r="AY1681" s="2">
        <f t="shared" si="185"/>
        <v>5.7075063471067743E-2</v>
      </c>
      <c r="AZ1681" s="2">
        <f t="shared" si="186"/>
        <v>5.7075063471067742E-5</v>
      </c>
      <c r="BA1681" s="2">
        <f t="shared" si="187"/>
        <v>0.1</v>
      </c>
      <c r="BB1681" s="2">
        <f t="shared" si="181"/>
        <v>0.02</v>
      </c>
      <c r="BC1681" s="2">
        <f>VLOOKUP(Y1681,Spp!B:H,7,FALSE)</f>
        <v>3</v>
      </c>
      <c r="BD1681" s="5" t="str">
        <f>VLOOKUP(Y1681,GFQuimbayo!B:C,2,FALSE)</f>
        <v>IN</v>
      </c>
      <c r="BE1681" s="5" t="str">
        <f>VLOOKUP(BD1681,GFQuimbayo!E:F,2,FALSE)</f>
        <v>Invertebrivores</v>
      </c>
      <c r="BF1681" s="2" t="str">
        <f>VLOOKUP(Y1681,Spp!B:L,11,FALSE)</f>
        <v>LC</v>
      </c>
    </row>
    <row r="1682" spans="1:58">
      <c r="A1682" s="1" t="s">
        <v>242</v>
      </c>
      <c r="B1682" s="1" t="s">
        <v>41</v>
      </c>
      <c r="C1682" s="1" t="s">
        <v>291</v>
      </c>
      <c r="D1682" s="1" t="s">
        <v>1445</v>
      </c>
      <c r="E1682" s="1" t="s">
        <v>1491</v>
      </c>
      <c r="F1682" s="1" t="s">
        <v>245</v>
      </c>
      <c r="G1682" s="19" t="s">
        <v>1482</v>
      </c>
      <c r="H1682" s="19">
        <v>2</v>
      </c>
      <c r="I1682" s="1">
        <v>2</v>
      </c>
      <c r="J1682" s="1"/>
      <c r="K1682" s="1">
        <v>50</v>
      </c>
      <c r="L1682" s="18">
        <v>42949</v>
      </c>
      <c r="M1682" s="1">
        <v>2017</v>
      </c>
      <c r="N1682" s="1" t="s">
        <v>517</v>
      </c>
      <c r="O1682" s="1" t="s">
        <v>136</v>
      </c>
      <c r="P1682" s="18">
        <v>43161</v>
      </c>
      <c r="Q1682" s="10">
        <v>2</v>
      </c>
      <c r="R1682" s="1"/>
      <c r="S1682" s="19" t="s">
        <v>516</v>
      </c>
      <c r="T1682" s="8" t="s">
        <v>516</v>
      </c>
      <c r="U1682" s="8" t="s">
        <v>516</v>
      </c>
      <c r="V1682" s="8" t="s">
        <v>516</v>
      </c>
      <c r="W1682" s="1">
        <v>10</v>
      </c>
      <c r="X1682" s="8" t="s">
        <v>57</v>
      </c>
      <c r="Y1682" s="6" t="str">
        <f>VLOOKUP(X1682,Spp!A:B,2,FALSE)</f>
        <v>Serranus psittacinus</v>
      </c>
      <c r="Z1682" s="7">
        <f t="shared" si="182"/>
        <v>1</v>
      </c>
      <c r="AA1682" s="1"/>
      <c r="AB1682" s="1"/>
      <c r="AC1682" s="1">
        <v>1</v>
      </c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2">
        <f>VLOOKUP(Y1682,Spp!B:C,2,FALSE)</f>
        <v>1.9300000000000001E-2</v>
      </c>
      <c r="AV1682" s="2">
        <f>VLOOKUP(Y1682,Spp!B:D,3,FALSE)</f>
        <v>2.8511000000000002</v>
      </c>
      <c r="AW1682" s="2">
        <f t="shared" si="183"/>
        <v>25.879593301150688</v>
      </c>
      <c r="AX1682" s="2">
        <f t="shared" si="184"/>
        <v>0.51759186602301377</v>
      </c>
      <c r="AY1682" s="2">
        <f t="shared" si="185"/>
        <v>5.1759186602301375</v>
      </c>
      <c r="AZ1682" s="2">
        <f t="shared" si="186"/>
        <v>5.1759186602301378E-3</v>
      </c>
      <c r="BA1682" s="2">
        <f t="shared" si="187"/>
        <v>0.1</v>
      </c>
      <c r="BB1682" s="2">
        <f t="shared" si="181"/>
        <v>0.02</v>
      </c>
      <c r="BC1682" s="2">
        <f>VLOOKUP(Y1682,Spp!B:H,7,FALSE)</f>
        <v>3.6</v>
      </c>
      <c r="BD1682" s="5" t="str">
        <f>VLOOKUP(Y1682,GFQuimbayo!B:C,2,FALSE)</f>
        <v>PS</v>
      </c>
      <c r="BE1682" s="5" t="str">
        <f>VLOOKUP(BD1682,GFQuimbayo!E:F,2,FALSE)</f>
        <v>Piscivores</v>
      </c>
      <c r="BF1682" s="2" t="str">
        <f>VLOOKUP(Y1682,Spp!B:L,11,FALSE)</f>
        <v>LC</v>
      </c>
    </row>
    <row r="1683" spans="1:58">
      <c r="A1683" s="1" t="s">
        <v>242</v>
      </c>
      <c r="B1683" s="1" t="s">
        <v>41</v>
      </c>
      <c r="C1683" s="1" t="s">
        <v>291</v>
      </c>
      <c r="D1683" s="1" t="s">
        <v>1445</v>
      </c>
      <c r="E1683" s="1" t="s">
        <v>1491</v>
      </c>
      <c r="F1683" s="1" t="s">
        <v>245</v>
      </c>
      <c r="G1683" s="19" t="s">
        <v>1482</v>
      </c>
      <c r="H1683" s="19">
        <v>3</v>
      </c>
      <c r="I1683" s="1">
        <v>3</v>
      </c>
      <c r="J1683" s="1"/>
      <c r="K1683" s="1">
        <v>50</v>
      </c>
      <c r="L1683" s="18">
        <v>42949</v>
      </c>
      <c r="M1683" s="1">
        <v>2017</v>
      </c>
      <c r="N1683" s="1" t="s">
        <v>517</v>
      </c>
      <c r="O1683" s="1" t="s">
        <v>136</v>
      </c>
      <c r="P1683" s="18">
        <v>43161</v>
      </c>
      <c r="Q1683" s="10">
        <v>2</v>
      </c>
      <c r="R1683" s="1"/>
      <c r="S1683" s="19" t="s">
        <v>516</v>
      </c>
      <c r="T1683" s="8" t="s">
        <v>516</v>
      </c>
      <c r="U1683" s="8" t="s">
        <v>516</v>
      </c>
      <c r="V1683" s="8" t="s">
        <v>516</v>
      </c>
      <c r="W1683" s="1">
        <v>10</v>
      </c>
      <c r="X1683" s="8" t="s">
        <v>72</v>
      </c>
      <c r="Y1683" s="6" t="str">
        <f>VLOOKUP(X1683,Spp!A:B,2,FALSE)</f>
        <v>Scarus ghobban</v>
      </c>
      <c r="Z1683" s="7">
        <f t="shared" si="182"/>
        <v>22</v>
      </c>
      <c r="AA1683" s="1"/>
      <c r="AB1683" s="1">
        <v>22</v>
      </c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2">
        <f>VLOOKUP(Y1683,Spp!B:C,2,FALSE)</f>
        <v>2.3300000000000001E-2</v>
      </c>
      <c r="AV1683" s="2">
        <f>VLOOKUP(Y1683,Spp!B:D,3,FALSE)</f>
        <v>2.919</v>
      </c>
      <c r="AW1683" s="2">
        <f t="shared" si="183"/>
        <v>183.68869539283216</v>
      </c>
      <c r="AX1683" s="2">
        <f t="shared" si="184"/>
        <v>3.6737739078566434</v>
      </c>
      <c r="AY1683" s="2">
        <f t="shared" si="185"/>
        <v>36.737739078566435</v>
      </c>
      <c r="AZ1683" s="2">
        <f t="shared" si="186"/>
        <v>3.6737739078566437E-2</v>
      </c>
      <c r="BA1683" s="2">
        <f t="shared" si="187"/>
        <v>2.2000000000000002</v>
      </c>
      <c r="BB1683" s="2">
        <f t="shared" si="181"/>
        <v>0.44</v>
      </c>
      <c r="BC1683" s="2">
        <f>VLOOKUP(Y1683,Spp!B:H,7,FALSE)</f>
        <v>2</v>
      </c>
      <c r="BD1683" s="5" t="str">
        <f>VLOOKUP(Y1683,GFQuimbayo!B:C,2,FALSE)</f>
        <v>HM</v>
      </c>
      <c r="BE1683" s="5" t="str">
        <f>VLOOKUP(BD1683,GFQuimbayo!E:F,2,FALSE)</f>
        <v>Macroalgae feeders</v>
      </c>
      <c r="BF1683" s="2" t="str">
        <f>VLOOKUP(Y1683,Spp!B:L,11,FALSE)</f>
        <v>LC</v>
      </c>
    </row>
    <row r="1684" spans="1:58">
      <c r="A1684" s="1" t="s">
        <v>242</v>
      </c>
      <c r="B1684" s="1" t="s">
        <v>41</v>
      </c>
      <c r="C1684" s="1" t="s">
        <v>291</v>
      </c>
      <c r="D1684" s="1" t="s">
        <v>1445</v>
      </c>
      <c r="E1684" s="1" t="s">
        <v>1491</v>
      </c>
      <c r="F1684" s="1" t="s">
        <v>245</v>
      </c>
      <c r="G1684" s="19" t="s">
        <v>1482</v>
      </c>
      <c r="H1684" s="19">
        <v>3</v>
      </c>
      <c r="I1684" s="1">
        <v>3</v>
      </c>
      <c r="J1684" s="1"/>
      <c r="K1684" s="1">
        <v>50</v>
      </c>
      <c r="L1684" s="18">
        <v>42949</v>
      </c>
      <c r="M1684" s="1">
        <v>2017</v>
      </c>
      <c r="N1684" s="1" t="s">
        <v>517</v>
      </c>
      <c r="O1684" s="1" t="s">
        <v>136</v>
      </c>
      <c r="P1684" s="18">
        <v>43161</v>
      </c>
      <c r="Q1684" s="10">
        <v>2</v>
      </c>
      <c r="R1684" s="1"/>
      <c r="S1684" s="19" t="s">
        <v>516</v>
      </c>
      <c r="T1684" s="8" t="s">
        <v>516</v>
      </c>
      <c r="U1684" s="8" t="s">
        <v>516</v>
      </c>
      <c r="V1684" s="8" t="s">
        <v>516</v>
      </c>
      <c r="W1684" s="1">
        <v>10</v>
      </c>
      <c r="X1684" s="8" t="s">
        <v>107</v>
      </c>
      <c r="Y1684" s="6" t="str">
        <f>VLOOKUP(X1684,Spp!A:B,2,FALSE)</f>
        <v>Thalassoma lucasanum</v>
      </c>
      <c r="Z1684" s="7">
        <f t="shared" si="182"/>
        <v>43</v>
      </c>
      <c r="AA1684" s="1">
        <v>2</v>
      </c>
      <c r="AB1684" s="1">
        <v>41</v>
      </c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2">
        <f>VLOOKUP(Y1684,Spp!B:C,2,FALSE)</f>
        <v>1.261E-2</v>
      </c>
      <c r="AV1684" s="2">
        <f>VLOOKUP(Y1684,Spp!B:D,3,FALSE)</f>
        <v>2.8782999999999999</v>
      </c>
      <c r="AW1684" s="2">
        <f t="shared" si="183"/>
        <v>171.03450252346207</v>
      </c>
      <c r="AX1684" s="2">
        <f t="shared" si="184"/>
        <v>3.4206900504692412</v>
      </c>
      <c r="AY1684" s="2">
        <f t="shared" si="185"/>
        <v>34.206900504692413</v>
      </c>
      <c r="AZ1684" s="2">
        <f t="shared" si="186"/>
        <v>3.4206900504692411E-2</v>
      </c>
      <c r="BA1684" s="2">
        <f t="shared" si="187"/>
        <v>4.3</v>
      </c>
      <c r="BB1684" s="2">
        <f t="shared" si="181"/>
        <v>0.86</v>
      </c>
      <c r="BC1684" s="2">
        <f>VLOOKUP(Y1684,Spp!B:H,7,FALSE)</f>
        <v>3.5</v>
      </c>
      <c r="BD1684" s="5" t="str">
        <f>VLOOKUP(Y1684,GFQuimbayo!B:C,2,FALSE)</f>
        <v>IN</v>
      </c>
      <c r="BE1684" s="5" t="str">
        <f>VLOOKUP(BD1684,GFQuimbayo!E:F,2,FALSE)</f>
        <v>Invertebrivores</v>
      </c>
      <c r="BF1684" s="2" t="str">
        <f>VLOOKUP(Y1684,Spp!B:L,11,FALSE)</f>
        <v>LC</v>
      </c>
    </row>
    <row r="1685" spans="1:58">
      <c r="A1685" s="1" t="s">
        <v>242</v>
      </c>
      <c r="B1685" s="1" t="s">
        <v>41</v>
      </c>
      <c r="C1685" s="1" t="s">
        <v>291</v>
      </c>
      <c r="D1685" s="1" t="s">
        <v>1445</v>
      </c>
      <c r="E1685" s="1" t="s">
        <v>1491</v>
      </c>
      <c r="F1685" s="1" t="s">
        <v>245</v>
      </c>
      <c r="G1685" s="19" t="s">
        <v>1482</v>
      </c>
      <c r="H1685" s="19">
        <v>3</v>
      </c>
      <c r="I1685" s="1">
        <v>3</v>
      </c>
      <c r="J1685" s="1"/>
      <c r="K1685" s="1">
        <v>50</v>
      </c>
      <c r="L1685" s="18">
        <v>42949</v>
      </c>
      <c r="M1685" s="1">
        <v>2017</v>
      </c>
      <c r="N1685" s="1" t="s">
        <v>517</v>
      </c>
      <c r="O1685" s="1" t="s">
        <v>136</v>
      </c>
      <c r="P1685" s="18">
        <v>43161</v>
      </c>
      <c r="Q1685" s="10">
        <v>2</v>
      </c>
      <c r="R1685" s="1"/>
      <c r="S1685" s="19" t="s">
        <v>516</v>
      </c>
      <c r="T1685" s="8" t="s">
        <v>516</v>
      </c>
      <c r="U1685" s="8" t="s">
        <v>516</v>
      </c>
      <c r="V1685" s="8" t="s">
        <v>516</v>
      </c>
      <c r="W1685" s="1">
        <v>10</v>
      </c>
      <c r="X1685" s="8" t="s">
        <v>57</v>
      </c>
      <c r="Y1685" s="6" t="str">
        <f>VLOOKUP(X1685,Spp!A:B,2,FALSE)</f>
        <v>Serranus psittacinus</v>
      </c>
      <c r="Z1685" s="7">
        <f t="shared" si="182"/>
        <v>2</v>
      </c>
      <c r="AA1685" s="1"/>
      <c r="AB1685" s="1">
        <v>1</v>
      </c>
      <c r="AC1685" s="1">
        <v>1</v>
      </c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2">
        <f>VLOOKUP(Y1685,Spp!B:C,2,FALSE)</f>
        <v>1.9300000000000001E-2</v>
      </c>
      <c r="AV1685" s="2">
        <f>VLOOKUP(Y1685,Spp!B:D,3,FALSE)</f>
        <v>2.8511000000000002</v>
      </c>
      <c r="AW1685" s="2">
        <f t="shared" si="183"/>
        <v>31.911359192259333</v>
      </c>
      <c r="AX1685" s="2">
        <f t="shared" si="184"/>
        <v>0.63822718384518662</v>
      </c>
      <c r="AY1685" s="2">
        <f t="shared" si="185"/>
        <v>6.3822718384518664</v>
      </c>
      <c r="AZ1685" s="2">
        <f t="shared" si="186"/>
        <v>6.3822718384518662E-3</v>
      </c>
      <c r="BA1685" s="2">
        <f t="shared" si="187"/>
        <v>0.2</v>
      </c>
      <c r="BB1685" s="2">
        <f t="shared" si="181"/>
        <v>0.04</v>
      </c>
      <c r="BC1685" s="2">
        <f>VLOOKUP(Y1685,Spp!B:H,7,FALSE)</f>
        <v>3.6</v>
      </c>
      <c r="BD1685" s="5" t="str">
        <f>VLOOKUP(Y1685,GFQuimbayo!B:C,2,FALSE)</f>
        <v>PS</v>
      </c>
      <c r="BE1685" s="5" t="str">
        <f>VLOOKUP(BD1685,GFQuimbayo!E:F,2,FALSE)</f>
        <v>Piscivores</v>
      </c>
      <c r="BF1685" s="2" t="str">
        <f>VLOOKUP(Y1685,Spp!B:L,11,FALSE)</f>
        <v>LC</v>
      </c>
    </row>
    <row r="1686" spans="1:58">
      <c r="A1686" s="1" t="s">
        <v>242</v>
      </c>
      <c r="B1686" s="1" t="s">
        <v>41</v>
      </c>
      <c r="C1686" s="1" t="s">
        <v>212</v>
      </c>
      <c r="D1686" s="1" t="s">
        <v>212</v>
      </c>
      <c r="E1686" s="1" t="s">
        <v>1488</v>
      </c>
      <c r="F1686" s="1" t="s">
        <v>245</v>
      </c>
      <c r="G1686" s="19" t="s">
        <v>1482</v>
      </c>
      <c r="H1686" s="19">
        <v>1</v>
      </c>
      <c r="I1686" s="1">
        <v>1</v>
      </c>
      <c r="J1686" s="1"/>
      <c r="K1686" s="1">
        <v>50</v>
      </c>
      <c r="L1686" s="18">
        <v>42949</v>
      </c>
      <c r="M1686" s="1">
        <v>2017</v>
      </c>
      <c r="N1686" s="1" t="s">
        <v>517</v>
      </c>
      <c r="O1686" s="1" t="s">
        <v>136</v>
      </c>
      <c r="P1686" s="18">
        <v>43161</v>
      </c>
      <c r="Q1686" s="10">
        <v>2.7</v>
      </c>
      <c r="R1686" s="1"/>
      <c r="S1686" s="19" t="s">
        <v>516</v>
      </c>
      <c r="T1686" s="8" t="s">
        <v>516</v>
      </c>
      <c r="U1686" s="8" t="s">
        <v>516</v>
      </c>
      <c r="V1686" s="8" t="s">
        <v>516</v>
      </c>
      <c r="W1686" s="1">
        <v>10</v>
      </c>
      <c r="X1686" s="8" t="s">
        <v>107</v>
      </c>
      <c r="Y1686" s="6" t="str">
        <f>VLOOKUP(X1686,Spp!A:B,2,FALSE)</f>
        <v>Thalassoma lucasanum</v>
      </c>
      <c r="Z1686" s="7">
        <f t="shared" si="182"/>
        <v>36</v>
      </c>
      <c r="AA1686" s="1"/>
      <c r="AB1686" s="1">
        <v>36</v>
      </c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2">
        <f>VLOOKUP(Y1686,Spp!B:C,2,FALSE)</f>
        <v>1.261E-2</v>
      </c>
      <c r="AV1686" s="2">
        <f>VLOOKUP(Y1686,Spp!B:D,3,FALSE)</f>
        <v>2.8782999999999999</v>
      </c>
      <c r="AW1686" s="2">
        <f t="shared" si="183"/>
        <v>149.86714078054223</v>
      </c>
      <c r="AX1686" s="2">
        <f t="shared" si="184"/>
        <v>2.9973428156108444</v>
      </c>
      <c r="AY1686" s="2">
        <f t="shared" si="185"/>
        <v>29.973428156108444</v>
      </c>
      <c r="AZ1686" s="2">
        <f t="shared" si="186"/>
        <v>2.9973428156108442E-2</v>
      </c>
      <c r="BA1686" s="2">
        <f t="shared" si="187"/>
        <v>3.6</v>
      </c>
      <c r="BB1686" s="2">
        <f t="shared" si="181"/>
        <v>0.72</v>
      </c>
      <c r="BC1686" s="2">
        <f>VLOOKUP(Y1686,Spp!B:H,7,FALSE)</f>
        <v>3.5</v>
      </c>
      <c r="BD1686" s="5" t="str">
        <f>VLOOKUP(Y1686,GFQuimbayo!B:C,2,FALSE)</f>
        <v>IN</v>
      </c>
      <c r="BE1686" s="5" t="str">
        <f>VLOOKUP(BD1686,GFQuimbayo!E:F,2,FALSE)</f>
        <v>Invertebrivores</v>
      </c>
      <c r="BF1686" s="2" t="str">
        <f>VLOOKUP(Y1686,Spp!B:L,11,FALSE)</f>
        <v>LC</v>
      </c>
    </row>
    <row r="1687" spans="1:58">
      <c r="A1687" s="1" t="s">
        <v>242</v>
      </c>
      <c r="B1687" s="1" t="s">
        <v>41</v>
      </c>
      <c r="C1687" s="1" t="s">
        <v>212</v>
      </c>
      <c r="D1687" s="1" t="s">
        <v>212</v>
      </c>
      <c r="E1687" s="1" t="s">
        <v>1488</v>
      </c>
      <c r="F1687" s="1" t="s">
        <v>245</v>
      </c>
      <c r="G1687" s="19" t="s">
        <v>1482</v>
      </c>
      <c r="H1687" s="19">
        <v>1</v>
      </c>
      <c r="I1687" s="1">
        <v>1</v>
      </c>
      <c r="J1687" s="1"/>
      <c r="K1687" s="1">
        <v>50</v>
      </c>
      <c r="L1687" s="18">
        <v>42949</v>
      </c>
      <c r="M1687" s="1">
        <v>2017</v>
      </c>
      <c r="N1687" s="1" t="s">
        <v>517</v>
      </c>
      <c r="O1687" s="1" t="s">
        <v>136</v>
      </c>
      <c r="P1687" s="18">
        <v>43161</v>
      </c>
      <c r="Q1687" s="10">
        <v>2.7</v>
      </c>
      <c r="R1687" s="1"/>
      <c r="S1687" s="19" t="s">
        <v>516</v>
      </c>
      <c r="T1687" s="8" t="s">
        <v>516</v>
      </c>
      <c r="U1687" s="8" t="s">
        <v>516</v>
      </c>
      <c r="V1687" s="8" t="s">
        <v>516</v>
      </c>
      <c r="W1687" s="1">
        <v>10</v>
      </c>
      <c r="X1687" s="8" t="s">
        <v>57</v>
      </c>
      <c r="Y1687" s="6" t="str">
        <f>VLOOKUP(X1687,Spp!A:B,2,FALSE)</f>
        <v>Serranus psittacinus</v>
      </c>
      <c r="Z1687" s="7">
        <f t="shared" si="182"/>
        <v>2</v>
      </c>
      <c r="AA1687" s="1"/>
      <c r="AB1687" s="1">
        <v>2</v>
      </c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2">
        <f>VLOOKUP(Y1687,Spp!B:C,2,FALSE)</f>
        <v>1.9300000000000001E-2</v>
      </c>
      <c r="AV1687" s="2">
        <f>VLOOKUP(Y1687,Spp!B:D,3,FALSE)</f>
        <v>2.8511000000000002</v>
      </c>
      <c r="AW1687" s="2">
        <f t="shared" si="183"/>
        <v>12.063531782217289</v>
      </c>
      <c r="AX1687" s="2">
        <f t="shared" si="184"/>
        <v>0.24127063564434578</v>
      </c>
      <c r="AY1687" s="2">
        <f t="shared" si="185"/>
        <v>2.4127063564434579</v>
      </c>
      <c r="AZ1687" s="2">
        <f t="shared" si="186"/>
        <v>2.4127063564434578E-3</v>
      </c>
      <c r="BA1687" s="2">
        <f t="shared" si="187"/>
        <v>0.2</v>
      </c>
      <c r="BB1687" s="2">
        <f t="shared" si="181"/>
        <v>0.04</v>
      </c>
      <c r="BC1687" s="2">
        <f>VLOOKUP(Y1687,Spp!B:H,7,FALSE)</f>
        <v>3.6</v>
      </c>
      <c r="BD1687" s="5" t="str">
        <f>VLOOKUP(Y1687,GFQuimbayo!B:C,2,FALSE)</f>
        <v>PS</v>
      </c>
      <c r="BE1687" s="5" t="str">
        <f>VLOOKUP(BD1687,GFQuimbayo!E:F,2,FALSE)</f>
        <v>Piscivores</v>
      </c>
      <c r="BF1687" s="2" t="str">
        <f>VLOOKUP(Y1687,Spp!B:L,11,FALSE)</f>
        <v>LC</v>
      </c>
    </row>
    <row r="1688" spans="1:58">
      <c r="A1688" s="1" t="s">
        <v>242</v>
      </c>
      <c r="B1688" s="1" t="s">
        <v>41</v>
      </c>
      <c r="C1688" s="1" t="s">
        <v>212</v>
      </c>
      <c r="D1688" s="1" t="s">
        <v>212</v>
      </c>
      <c r="E1688" s="1" t="s">
        <v>1488</v>
      </c>
      <c r="F1688" s="1" t="s">
        <v>245</v>
      </c>
      <c r="G1688" s="19" t="s">
        <v>1482</v>
      </c>
      <c r="H1688" s="19">
        <v>1</v>
      </c>
      <c r="I1688" s="1">
        <v>1</v>
      </c>
      <c r="J1688" s="1"/>
      <c r="K1688" s="1">
        <v>50</v>
      </c>
      <c r="L1688" s="18">
        <v>42949</v>
      </c>
      <c r="M1688" s="1">
        <v>2017</v>
      </c>
      <c r="N1688" s="1" t="s">
        <v>517</v>
      </c>
      <c r="O1688" s="1" t="s">
        <v>136</v>
      </c>
      <c r="P1688" s="18">
        <v>43161</v>
      </c>
      <c r="Q1688" s="10">
        <v>2.7</v>
      </c>
      <c r="R1688" s="1"/>
      <c r="S1688" s="19" t="s">
        <v>516</v>
      </c>
      <c r="T1688" s="8" t="s">
        <v>516</v>
      </c>
      <c r="U1688" s="8" t="s">
        <v>516</v>
      </c>
      <c r="V1688" s="8" t="s">
        <v>516</v>
      </c>
      <c r="W1688" s="1">
        <v>10</v>
      </c>
      <c r="X1688" s="8" t="s">
        <v>80</v>
      </c>
      <c r="Y1688" s="6" t="str">
        <f>VLOOKUP(X1688,Spp!A:B,2,FALSE)</f>
        <v>Sufflamen verres</v>
      </c>
      <c r="Z1688" s="7">
        <f t="shared" si="182"/>
        <v>2</v>
      </c>
      <c r="AA1688" s="1"/>
      <c r="AB1688" s="1">
        <v>1</v>
      </c>
      <c r="AC1688" s="1">
        <v>1</v>
      </c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2">
        <f>VLOOKUP(Y1688,Spp!B:C,2,FALSE)</f>
        <v>2.4899999999999999E-2</v>
      </c>
      <c r="AV1688" s="2">
        <f>VLOOKUP(Y1688,Spp!B:D,3,FALSE)</f>
        <v>3.0129999999999999</v>
      </c>
      <c r="AW1688" s="2">
        <f t="shared" si="183"/>
        <v>61.039630027841177</v>
      </c>
      <c r="AX1688" s="2">
        <f t="shared" si="184"/>
        <v>1.2207926005568235</v>
      </c>
      <c r="AY1688" s="2">
        <f t="shared" si="185"/>
        <v>12.207926005568234</v>
      </c>
      <c r="AZ1688" s="2">
        <f t="shared" si="186"/>
        <v>1.2207926005568234E-2</v>
      </c>
      <c r="BA1688" s="2">
        <f t="shared" si="187"/>
        <v>0.2</v>
      </c>
      <c r="BB1688" s="2">
        <f t="shared" si="181"/>
        <v>0.04</v>
      </c>
      <c r="BC1688" s="2">
        <f>VLOOKUP(Y1688,Spp!B:H,7,FALSE)</f>
        <v>3.3</v>
      </c>
      <c r="BD1688" s="5" t="str">
        <f>VLOOKUP(Y1688,GFQuimbayo!B:C,2,FALSE)</f>
        <v>IN</v>
      </c>
      <c r="BE1688" s="5" t="str">
        <f>VLOOKUP(BD1688,GFQuimbayo!E:F,2,FALSE)</f>
        <v>Invertebrivores</v>
      </c>
      <c r="BF1688" s="2" t="str">
        <f>VLOOKUP(Y1688,Spp!B:L,11,FALSE)</f>
        <v>LC</v>
      </c>
    </row>
    <row r="1689" spans="1:58">
      <c r="A1689" s="1" t="s">
        <v>242</v>
      </c>
      <c r="B1689" s="1" t="s">
        <v>41</v>
      </c>
      <c r="C1689" s="1" t="s">
        <v>212</v>
      </c>
      <c r="D1689" s="1" t="s">
        <v>212</v>
      </c>
      <c r="E1689" s="1" t="s">
        <v>1488</v>
      </c>
      <c r="F1689" s="1" t="s">
        <v>245</v>
      </c>
      <c r="G1689" s="19" t="s">
        <v>1482</v>
      </c>
      <c r="H1689" s="19">
        <v>2</v>
      </c>
      <c r="I1689" s="1">
        <v>2</v>
      </c>
      <c r="J1689" s="1"/>
      <c r="K1689" s="1">
        <v>50</v>
      </c>
      <c r="L1689" s="18">
        <v>42949</v>
      </c>
      <c r="M1689" s="1">
        <v>2017</v>
      </c>
      <c r="N1689" s="1" t="s">
        <v>517</v>
      </c>
      <c r="O1689" s="1" t="s">
        <v>136</v>
      </c>
      <c r="P1689" s="18">
        <v>43161</v>
      </c>
      <c r="Q1689" s="10">
        <v>2.7</v>
      </c>
      <c r="R1689" s="1"/>
      <c r="S1689" s="19" t="s">
        <v>516</v>
      </c>
      <c r="T1689" s="8" t="s">
        <v>516</v>
      </c>
      <c r="U1689" s="8" t="s">
        <v>516</v>
      </c>
      <c r="V1689" s="8" t="s">
        <v>516</v>
      </c>
      <c r="W1689" s="1">
        <v>10</v>
      </c>
      <c r="X1689" s="8" t="s">
        <v>266</v>
      </c>
      <c r="Y1689" s="6" t="str">
        <f>VLOOKUP(X1689,Spp!A:B,2,FALSE)</f>
        <v>Halichoeres dispilus</v>
      </c>
      <c r="Z1689" s="7">
        <f t="shared" si="182"/>
        <v>2</v>
      </c>
      <c r="AA1689" s="1"/>
      <c r="AB1689" s="1">
        <v>2</v>
      </c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2">
        <f>VLOOKUP(Y1689,Spp!B:C,2,FALSE)</f>
        <v>1.26E-2</v>
      </c>
      <c r="AV1689" s="2">
        <f>VLOOKUP(Y1689,Spp!B:D,3,FALSE)</f>
        <v>3.0672999999999999</v>
      </c>
      <c r="AW1689" s="2">
        <f t="shared" si="183"/>
        <v>12.175195793543107</v>
      </c>
      <c r="AX1689" s="2">
        <f t="shared" si="184"/>
        <v>0.24350391587086215</v>
      </c>
      <c r="AY1689" s="2">
        <f t="shared" si="185"/>
        <v>2.4350391587086215</v>
      </c>
      <c r="AZ1689" s="2">
        <f t="shared" si="186"/>
        <v>2.4350391587086217E-3</v>
      </c>
      <c r="BA1689" s="2">
        <f t="shared" si="187"/>
        <v>0.2</v>
      </c>
      <c r="BB1689" s="2">
        <f t="shared" si="181"/>
        <v>0.04</v>
      </c>
      <c r="BC1689" s="2">
        <f>VLOOKUP(Y1689,Spp!B:H,7,FALSE)</f>
        <v>3.9</v>
      </c>
      <c r="BD1689" s="5" t="str">
        <f>VLOOKUP(Y1689,GFQuimbayo!B:C,2,FALSE)</f>
        <v>IN</v>
      </c>
      <c r="BE1689" s="5" t="str">
        <f>VLOOKUP(BD1689,GFQuimbayo!E:F,2,FALSE)</f>
        <v>Invertebrivores</v>
      </c>
      <c r="BF1689" s="2" t="str">
        <f>VLOOKUP(Y1689,Spp!B:L,11,FALSE)</f>
        <v>LC</v>
      </c>
    </row>
    <row r="1690" spans="1:58">
      <c r="A1690" s="1" t="s">
        <v>242</v>
      </c>
      <c r="B1690" s="1" t="s">
        <v>41</v>
      </c>
      <c r="C1690" s="1" t="s">
        <v>212</v>
      </c>
      <c r="D1690" s="1" t="s">
        <v>212</v>
      </c>
      <c r="E1690" s="1" t="s">
        <v>1488</v>
      </c>
      <c r="F1690" s="1" t="s">
        <v>245</v>
      </c>
      <c r="G1690" s="19" t="s">
        <v>1482</v>
      </c>
      <c r="H1690" s="19">
        <v>2</v>
      </c>
      <c r="I1690" s="1">
        <v>2</v>
      </c>
      <c r="J1690" s="1"/>
      <c r="K1690" s="1">
        <v>50</v>
      </c>
      <c r="L1690" s="18">
        <v>42949</v>
      </c>
      <c r="M1690" s="1">
        <v>2017</v>
      </c>
      <c r="N1690" s="1" t="s">
        <v>517</v>
      </c>
      <c r="O1690" s="1" t="s">
        <v>136</v>
      </c>
      <c r="P1690" s="18">
        <v>43161</v>
      </c>
      <c r="Q1690" s="10">
        <v>2.7</v>
      </c>
      <c r="R1690" s="1"/>
      <c r="S1690" s="19" t="s">
        <v>516</v>
      </c>
      <c r="T1690" s="8" t="s">
        <v>516</v>
      </c>
      <c r="U1690" s="8" t="s">
        <v>516</v>
      </c>
      <c r="V1690" s="8" t="s">
        <v>516</v>
      </c>
      <c r="W1690" s="1">
        <v>10</v>
      </c>
      <c r="X1690" s="8" t="s">
        <v>57</v>
      </c>
      <c r="Y1690" s="6" t="str">
        <f>VLOOKUP(X1690,Spp!A:B,2,FALSE)</f>
        <v>Serranus psittacinus</v>
      </c>
      <c r="Z1690" s="7">
        <f t="shared" si="182"/>
        <v>2</v>
      </c>
      <c r="AA1690" s="1"/>
      <c r="AB1690" s="1">
        <v>2</v>
      </c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2">
        <f>VLOOKUP(Y1690,Spp!B:C,2,FALSE)</f>
        <v>1.9300000000000001E-2</v>
      </c>
      <c r="AV1690" s="2">
        <f>VLOOKUP(Y1690,Spp!B:D,3,FALSE)</f>
        <v>2.8511000000000002</v>
      </c>
      <c r="AW1690" s="2">
        <f t="shared" si="183"/>
        <v>12.063531782217289</v>
      </c>
      <c r="AX1690" s="2">
        <f t="shared" si="184"/>
        <v>0.24127063564434578</v>
      </c>
      <c r="AY1690" s="2">
        <f t="shared" si="185"/>
        <v>2.4127063564434579</v>
      </c>
      <c r="AZ1690" s="2">
        <f t="shared" si="186"/>
        <v>2.4127063564434578E-3</v>
      </c>
      <c r="BA1690" s="2">
        <f t="shared" si="187"/>
        <v>0.2</v>
      </c>
      <c r="BB1690" s="2">
        <f t="shared" ref="BB1690:BB1753" si="188">Z1690/K1690</f>
        <v>0.04</v>
      </c>
      <c r="BC1690" s="2">
        <f>VLOOKUP(Y1690,Spp!B:H,7,FALSE)</f>
        <v>3.6</v>
      </c>
      <c r="BD1690" s="5" t="str">
        <f>VLOOKUP(Y1690,GFQuimbayo!B:C,2,FALSE)</f>
        <v>PS</v>
      </c>
      <c r="BE1690" s="5" t="str">
        <f>VLOOKUP(BD1690,GFQuimbayo!E:F,2,FALSE)</f>
        <v>Piscivores</v>
      </c>
      <c r="BF1690" s="2" t="str">
        <f>VLOOKUP(Y1690,Spp!B:L,11,FALSE)</f>
        <v>LC</v>
      </c>
    </row>
    <row r="1691" spans="1:58">
      <c r="A1691" s="1" t="s">
        <v>242</v>
      </c>
      <c r="B1691" s="1" t="s">
        <v>41</v>
      </c>
      <c r="C1691" s="1" t="s">
        <v>212</v>
      </c>
      <c r="D1691" s="1" t="s">
        <v>212</v>
      </c>
      <c r="E1691" s="1" t="s">
        <v>1488</v>
      </c>
      <c r="F1691" s="1" t="s">
        <v>245</v>
      </c>
      <c r="G1691" s="19" t="s">
        <v>1482</v>
      </c>
      <c r="H1691" s="19">
        <v>2</v>
      </c>
      <c r="I1691" s="1">
        <v>2</v>
      </c>
      <c r="J1691" s="1"/>
      <c r="K1691" s="1">
        <v>50</v>
      </c>
      <c r="L1691" s="18">
        <v>42949</v>
      </c>
      <c r="M1691" s="1">
        <v>2017</v>
      </c>
      <c r="N1691" s="1" t="s">
        <v>517</v>
      </c>
      <c r="O1691" s="1" t="s">
        <v>136</v>
      </c>
      <c r="P1691" s="18">
        <v>43161</v>
      </c>
      <c r="Q1691" s="10">
        <v>2.7</v>
      </c>
      <c r="R1691" s="1"/>
      <c r="S1691" s="19" t="s">
        <v>516</v>
      </c>
      <c r="T1691" s="8" t="s">
        <v>516</v>
      </c>
      <c r="U1691" s="8" t="s">
        <v>516</v>
      </c>
      <c r="V1691" s="8" t="s">
        <v>516</v>
      </c>
      <c r="W1691" s="1">
        <v>10</v>
      </c>
      <c r="X1691" s="8" t="s">
        <v>107</v>
      </c>
      <c r="Y1691" s="6" t="str">
        <f>VLOOKUP(X1691,Spp!A:B,2,FALSE)</f>
        <v>Thalassoma lucasanum</v>
      </c>
      <c r="Z1691" s="7">
        <f t="shared" si="182"/>
        <v>18</v>
      </c>
      <c r="AA1691" s="1">
        <v>5</v>
      </c>
      <c r="AB1691" s="1">
        <v>10</v>
      </c>
      <c r="AC1691" s="1">
        <v>3</v>
      </c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2">
        <f>VLOOKUP(Y1691,Spp!B:C,2,FALSE)</f>
        <v>1.261E-2</v>
      </c>
      <c r="AV1691" s="2">
        <f>VLOOKUP(Y1691,Spp!B:D,3,FALSE)</f>
        <v>2.8782999999999999</v>
      </c>
      <c r="AW1691" s="2">
        <f t="shared" si="183"/>
        <v>96.845058271700864</v>
      </c>
      <c r="AX1691" s="2">
        <f t="shared" si="184"/>
        <v>1.9369011654340174</v>
      </c>
      <c r="AY1691" s="2">
        <f t="shared" si="185"/>
        <v>19.369011654340174</v>
      </c>
      <c r="AZ1691" s="2">
        <f t="shared" si="186"/>
        <v>1.9369011654340174E-2</v>
      </c>
      <c r="BA1691" s="2">
        <f t="shared" si="187"/>
        <v>1.8</v>
      </c>
      <c r="BB1691" s="2">
        <f t="shared" si="188"/>
        <v>0.36</v>
      </c>
      <c r="BC1691" s="2">
        <f>VLOOKUP(Y1691,Spp!B:H,7,FALSE)</f>
        <v>3.5</v>
      </c>
      <c r="BD1691" s="5" t="str">
        <f>VLOOKUP(Y1691,GFQuimbayo!B:C,2,FALSE)</f>
        <v>IN</v>
      </c>
      <c r="BE1691" s="5" t="str">
        <f>VLOOKUP(BD1691,GFQuimbayo!E:F,2,FALSE)</f>
        <v>Invertebrivores</v>
      </c>
      <c r="BF1691" s="2" t="str">
        <f>VLOOKUP(Y1691,Spp!B:L,11,FALSE)</f>
        <v>LC</v>
      </c>
    </row>
    <row r="1692" spans="1:58">
      <c r="A1692" s="1" t="s">
        <v>242</v>
      </c>
      <c r="B1692" s="1" t="s">
        <v>41</v>
      </c>
      <c r="C1692" s="1" t="s">
        <v>212</v>
      </c>
      <c r="D1692" s="1" t="s">
        <v>212</v>
      </c>
      <c r="E1692" s="1" t="s">
        <v>1488</v>
      </c>
      <c r="F1692" s="1" t="s">
        <v>245</v>
      </c>
      <c r="G1692" s="19" t="s">
        <v>1482</v>
      </c>
      <c r="H1692" s="19">
        <v>3</v>
      </c>
      <c r="I1692" s="1">
        <v>3</v>
      </c>
      <c r="J1692" s="1"/>
      <c r="K1692" s="1">
        <v>50</v>
      </c>
      <c r="L1692" s="18">
        <v>42949</v>
      </c>
      <c r="M1692" s="1">
        <v>2017</v>
      </c>
      <c r="N1692" s="1" t="s">
        <v>517</v>
      </c>
      <c r="O1692" s="1" t="s">
        <v>136</v>
      </c>
      <c r="P1692" s="18">
        <v>43161</v>
      </c>
      <c r="Q1692" s="10">
        <v>2.7</v>
      </c>
      <c r="R1692" s="1"/>
      <c r="S1692" s="19" t="s">
        <v>516</v>
      </c>
      <c r="T1692" s="8" t="s">
        <v>516</v>
      </c>
      <c r="U1692" s="8" t="s">
        <v>516</v>
      </c>
      <c r="V1692" s="8" t="s">
        <v>516</v>
      </c>
      <c r="W1692" s="1">
        <v>10</v>
      </c>
      <c r="X1692" s="8" t="s">
        <v>125</v>
      </c>
      <c r="Y1692" s="6" t="str">
        <f>VLOOKUP(X1692,Spp!A:B,2,FALSE)</f>
        <v>Diodon holocanthus</v>
      </c>
      <c r="Z1692" s="7">
        <f t="shared" si="182"/>
        <v>1</v>
      </c>
      <c r="AA1692" s="1"/>
      <c r="AB1692" s="1"/>
      <c r="AC1692" s="1">
        <v>1</v>
      </c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2">
        <f>VLOOKUP(Y1692,Spp!B:C,2,FALSE)</f>
        <v>2.1899999999999999E-2</v>
      </c>
      <c r="AV1692" s="2">
        <f>VLOOKUP(Y1692,Spp!B:D,3,FALSE)</f>
        <v>3</v>
      </c>
      <c r="AW1692" s="2">
        <f t="shared" si="183"/>
        <v>42.7734375</v>
      </c>
      <c r="AX1692" s="2">
        <f t="shared" si="184"/>
        <v>0.85546875</v>
      </c>
      <c r="AY1692" s="2">
        <f t="shared" si="185"/>
        <v>8.5546875</v>
      </c>
      <c r="AZ1692" s="2">
        <f t="shared" si="186"/>
        <v>8.5546874999999998E-3</v>
      </c>
      <c r="BA1692" s="2">
        <f t="shared" si="187"/>
        <v>0.1</v>
      </c>
      <c r="BB1692" s="2">
        <f t="shared" si="188"/>
        <v>0.02</v>
      </c>
      <c r="BC1692" s="2">
        <f>VLOOKUP(Y1692,Spp!B:H,7,FALSE)</f>
        <v>3.3</v>
      </c>
      <c r="BD1692" s="5" t="str">
        <f>VLOOKUP(Y1692,GFQuimbayo!B:C,2,FALSE)</f>
        <v>IN</v>
      </c>
      <c r="BE1692" s="5" t="str">
        <f>VLOOKUP(BD1692,GFQuimbayo!E:F,2,FALSE)</f>
        <v>Invertebrivores</v>
      </c>
      <c r="BF1692" s="2" t="str">
        <f>VLOOKUP(Y1692,Spp!B:L,11,FALSE)</f>
        <v>NE</v>
      </c>
    </row>
    <row r="1693" spans="1:58">
      <c r="A1693" s="1" t="s">
        <v>242</v>
      </c>
      <c r="B1693" s="1" t="s">
        <v>41</v>
      </c>
      <c r="C1693" s="1" t="s">
        <v>212</v>
      </c>
      <c r="D1693" s="1" t="s">
        <v>212</v>
      </c>
      <c r="E1693" s="1" t="s">
        <v>1488</v>
      </c>
      <c r="F1693" s="1" t="s">
        <v>245</v>
      </c>
      <c r="G1693" s="19" t="s">
        <v>1482</v>
      </c>
      <c r="H1693" s="19">
        <v>3</v>
      </c>
      <c r="I1693" s="1">
        <v>3</v>
      </c>
      <c r="J1693" s="1"/>
      <c r="K1693" s="1">
        <v>50</v>
      </c>
      <c r="L1693" s="18">
        <v>42949</v>
      </c>
      <c r="M1693" s="1">
        <v>2017</v>
      </c>
      <c r="N1693" s="1" t="s">
        <v>517</v>
      </c>
      <c r="O1693" s="1" t="s">
        <v>136</v>
      </c>
      <c r="P1693" s="18">
        <v>43161</v>
      </c>
      <c r="Q1693" s="10">
        <v>2.7</v>
      </c>
      <c r="R1693" s="1"/>
      <c r="S1693" s="19" t="s">
        <v>516</v>
      </c>
      <c r="T1693" s="8" t="s">
        <v>516</v>
      </c>
      <c r="U1693" s="8" t="s">
        <v>516</v>
      </c>
      <c r="V1693" s="8" t="s">
        <v>516</v>
      </c>
      <c r="W1693" s="1">
        <v>10</v>
      </c>
      <c r="X1693" s="8" t="s">
        <v>288</v>
      </c>
      <c r="Y1693" s="6" t="str">
        <f>VLOOKUP(X1693,Spp!A:B,2,FALSE)</f>
        <v>Arothron hispidus</v>
      </c>
      <c r="Z1693" s="7">
        <f t="shared" si="182"/>
        <v>1</v>
      </c>
      <c r="AA1693" s="1"/>
      <c r="AB1693" s="1"/>
      <c r="AC1693" s="1"/>
      <c r="AD1693" s="1">
        <v>1</v>
      </c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2">
        <f>VLOOKUP(Y1693,Spp!B:C,2,FALSE)</f>
        <v>5.7000000000000002E-2</v>
      </c>
      <c r="AV1693" s="2">
        <f>VLOOKUP(Y1693,Spp!B:D,3,FALSE)</f>
        <v>2.8010000000000002</v>
      </c>
      <c r="AW1693" s="2">
        <f t="shared" si="183"/>
        <v>172.83210921696084</v>
      </c>
      <c r="AX1693" s="2">
        <f t="shared" si="184"/>
        <v>3.4566421843392168</v>
      </c>
      <c r="AY1693" s="2">
        <f t="shared" si="185"/>
        <v>34.56642184339217</v>
      </c>
      <c r="AZ1693" s="2">
        <f t="shared" si="186"/>
        <v>3.4566421843392169E-2</v>
      </c>
      <c r="BA1693" s="2">
        <f t="shared" si="187"/>
        <v>0.1</v>
      </c>
      <c r="BB1693" s="2">
        <f t="shared" si="188"/>
        <v>0.02</v>
      </c>
      <c r="BC1693" s="2">
        <f>VLOOKUP(Y1693,Spp!B:H,7,FALSE)</f>
        <v>3.1</v>
      </c>
      <c r="BD1693" s="5" t="str">
        <f>VLOOKUP(Y1693,GFQuimbayo!B:C,2,FALSE)</f>
        <v>IN</v>
      </c>
      <c r="BE1693" s="5" t="str">
        <f>VLOOKUP(BD1693,GFQuimbayo!E:F,2,FALSE)</f>
        <v>Invertebrivores</v>
      </c>
      <c r="BF1693" s="2" t="str">
        <f>VLOOKUP(Y1693,Spp!B:L,11,FALSE)</f>
        <v>NE</v>
      </c>
    </row>
    <row r="1694" spans="1:58">
      <c r="A1694" s="1" t="s">
        <v>242</v>
      </c>
      <c r="B1694" s="1" t="s">
        <v>41</v>
      </c>
      <c r="C1694" s="1" t="s">
        <v>212</v>
      </c>
      <c r="D1694" s="1" t="s">
        <v>212</v>
      </c>
      <c r="E1694" s="1" t="s">
        <v>1488</v>
      </c>
      <c r="F1694" s="1" t="s">
        <v>245</v>
      </c>
      <c r="G1694" s="19" t="s">
        <v>1482</v>
      </c>
      <c r="H1694" s="19">
        <v>3</v>
      </c>
      <c r="I1694" s="1">
        <v>3</v>
      </c>
      <c r="J1694" s="1"/>
      <c r="K1694" s="1">
        <v>50</v>
      </c>
      <c r="L1694" s="18">
        <v>42949</v>
      </c>
      <c r="M1694" s="1">
        <v>2017</v>
      </c>
      <c r="N1694" s="1" t="s">
        <v>517</v>
      </c>
      <c r="O1694" s="1" t="s">
        <v>136</v>
      </c>
      <c r="P1694" s="18">
        <v>43161</v>
      </c>
      <c r="Q1694" s="10">
        <v>2.7</v>
      </c>
      <c r="R1694" s="1"/>
      <c r="S1694" s="19" t="s">
        <v>516</v>
      </c>
      <c r="T1694" s="8" t="s">
        <v>516</v>
      </c>
      <c r="U1694" s="8" t="s">
        <v>516</v>
      </c>
      <c r="V1694" s="8" t="s">
        <v>516</v>
      </c>
      <c r="W1694" s="1">
        <v>10</v>
      </c>
      <c r="X1694" s="8" t="s">
        <v>57</v>
      </c>
      <c r="Y1694" s="6" t="str">
        <f>VLOOKUP(X1694,Spp!A:B,2,FALSE)</f>
        <v>Serranus psittacinus</v>
      </c>
      <c r="Z1694" s="7">
        <f t="shared" si="182"/>
        <v>2</v>
      </c>
      <c r="AA1694" s="1"/>
      <c r="AB1694" s="1">
        <v>2</v>
      </c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2">
        <f>VLOOKUP(Y1694,Spp!B:C,2,FALSE)</f>
        <v>1.9300000000000001E-2</v>
      </c>
      <c r="AV1694" s="2">
        <f>VLOOKUP(Y1694,Spp!B:D,3,FALSE)</f>
        <v>2.8511000000000002</v>
      </c>
      <c r="AW1694" s="2">
        <f t="shared" si="183"/>
        <v>12.063531782217289</v>
      </c>
      <c r="AX1694" s="2">
        <f t="shared" si="184"/>
        <v>0.24127063564434578</v>
      </c>
      <c r="AY1694" s="2">
        <f t="shared" si="185"/>
        <v>2.4127063564434579</v>
      </c>
      <c r="AZ1694" s="2">
        <f t="shared" si="186"/>
        <v>2.4127063564434578E-3</v>
      </c>
      <c r="BA1694" s="2">
        <f t="shared" si="187"/>
        <v>0.2</v>
      </c>
      <c r="BB1694" s="2">
        <f t="shared" si="188"/>
        <v>0.04</v>
      </c>
      <c r="BC1694" s="2">
        <f>VLOOKUP(Y1694,Spp!B:H,7,FALSE)</f>
        <v>3.6</v>
      </c>
      <c r="BD1694" s="5" t="str">
        <f>VLOOKUP(Y1694,GFQuimbayo!B:C,2,FALSE)</f>
        <v>PS</v>
      </c>
      <c r="BE1694" s="5" t="str">
        <f>VLOOKUP(BD1694,GFQuimbayo!E:F,2,FALSE)</f>
        <v>Piscivores</v>
      </c>
      <c r="BF1694" s="2" t="str">
        <f>VLOOKUP(Y1694,Spp!B:L,11,FALSE)</f>
        <v>LC</v>
      </c>
    </row>
    <row r="1695" spans="1:58">
      <c r="A1695" s="1" t="s">
        <v>242</v>
      </c>
      <c r="B1695" s="1" t="s">
        <v>41</v>
      </c>
      <c r="C1695" s="1" t="s">
        <v>212</v>
      </c>
      <c r="D1695" s="1" t="s">
        <v>212</v>
      </c>
      <c r="E1695" s="1" t="s">
        <v>1488</v>
      </c>
      <c r="F1695" s="1" t="s">
        <v>245</v>
      </c>
      <c r="G1695" s="19" t="s">
        <v>1482</v>
      </c>
      <c r="H1695" s="19">
        <v>3</v>
      </c>
      <c r="I1695" s="1">
        <v>3</v>
      </c>
      <c r="J1695" s="1"/>
      <c r="K1695" s="1">
        <v>50</v>
      </c>
      <c r="L1695" s="18">
        <v>42949</v>
      </c>
      <c r="M1695" s="1">
        <v>2017</v>
      </c>
      <c r="N1695" s="1" t="s">
        <v>517</v>
      </c>
      <c r="O1695" s="1" t="s">
        <v>136</v>
      </c>
      <c r="P1695" s="18">
        <v>43161</v>
      </c>
      <c r="Q1695" s="10">
        <v>2.7</v>
      </c>
      <c r="R1695" s="1"/>
      <c r="S1695" s="19" t="s">
        <v>516</v>
      </c>
      <c r="T1695" s="8" t="s">
        <v>516</v>
      </c>
      <c r="U1695" s="8" t="s">
        <v>516</v>
      </c>
      <c r="V1695" s="8" t="s">
        <v>516</v>
      </c>
      <c r="W1695" s="1">
        <v>10</v>
      </c>
      <c r="X1695" s="8" t="s">
        <v>107</v>
      </c>
      <c r="Y1695" s="6" t="str">
        <f>VLOOKUP(X1695,Spp!A:B,2,FALSE)</f>
        <v>Thalassoma lucasanum</v>
      </c>
      <c r="Z1695" s="7">
        <f t="shared" si="182"/>
        <v>13</v>
      </c>
      <c r="AA1695" s="1"/>
      <c r="AB1695" s="1">
        <v>13</v>
      </c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2">
        <f>VLOOKUP(Y1695,Spp!B:C,2,FALSE)</f>
        <v>1.261E-2</v>
      </c>
      <c r="AV1695" s="2">
        <f>VLOOKUP(Y1695,Spp!B:D,3,FALSE)</f>
        <v>2.8782999999999999</v>
      </c>
      <c r="AW1695" s="2">
        <f t="shared" si="183"/>
        <v>54.118689726306911</v>
      </c>
      <c r="AX1695" s="2">
        <f t="shared" si="184"/>
        <v>1.0823737945261382</v>
      </c>
      <c r="AY1695" s="2">
        <f t="shared" si="185"/>
        <v>10.823737945261382</v>
      </c>
      <c r="AZ1695" s="2">
        <f t="shared" si="186"/>
        <v>1.0823737945261381E-2</v>
      </c>
      <c r="BA1695" s="2">
        <f t="shared" si="187"/>
        <v>1.3</v>
      </c>
      <c r="BB1695" s="2">
        <f t="shared" si="188"/>
        <v>0.26</v>
      </c>
      <c r="BC1695" s="2">
        <f>VLOOKUP(Y1695,Spp!B:H,7,FALSE)</f>
        <v>3.5</v>
      </c>
      <c r="BD1695" s="5" t="str">
        <f>VLOOKUP(Y1695,GFQuimbayo!B:C,2,FALSE)</f>
        <v>IN</v>
      </c>
      <c r="BE1695" s="5" t="str">
        <f>VLOOKUP(BD1695,GFQuimbayo!E:F,2,FALSE)</f>
        <v>Invertebrivores</v>
      </c>
      <c r="BF1695" s="2" t="str">
        <f>VLOOKUP(Y1695,Spp!B:L,11,FALSE)</f>
        <v>LC</v>
      </c>
    </row>
    <row r="1696" spans="1:58">
      <c r="A1696" s="1" t="s">
        <v>242</v>
      </c>
      <c r="B1696" s="1" t="s">
        <v>41</v>
      </c>
      <c r="C1696" s="1" t="s">
        <v>212</v>
      </c>
      <c r="D1696" s="1" t="s">
        <v>212</v>
      </c>
      <c r="E1696" s="1" t="s">
        <v>1488</v>
      </c>
      <c r="F1696" s="1" t="s">
        <v>245</v>
      </c>
      <c r="G1696" s="19" t="s">
        <v>1482</v>
      </c>
      <c r="H1696" s="19">
        <v>3</v>
      </c>
      <c r="I1696" s="1">
        <v>3</v>
      </c>
      <c r="J1696" s="1"/>
      <c r="K1696" s="1">
        <v>50</v>
      </c>
      <c r="L1696" s="18">
        <v>42949</v>
      </c>
      <c r="M1696" s="1">
        <v>2017</v>
      </c>
      <c r="N1696" s="1" t="s">
        <v>517</v>
      </c>
      <c r="O1696" s="1" t="s">
        <v>136</v>
      </c>
      <c r="P1696" s="18">
        <v>43161</v>
      </c>
      <c r="Q1696" s="10">
        <v>2.7</v>
      </c>
      <c r="R1696" s="1"/>
      <c r="S1696" s="19" t="s">
        <v>516</v>
      </c>
      <c r="T1696" s="8" t="s">
        <v>516</v>
      </c>
      <c r="U1696" s="8" t="s">
        <v>516</v>
      </c>
      <c r="V1696" s="8" t="s">
        <v>516</v>
      </c>
      <c r="W1696" s="1">
        <v>10</v>
      </c>
      <c r="X1696" s="8" t="s">
        <v>72</v>
      </c>
      <c r="Y1696" s="6" t="str">
        <f>VLOOKUP(X1696,Spp!A:B,2,FALSE)</f>
        <v>Scarus ghobban</v>
      </c>
      <c r="Z1696" s="7">
        <f t="shared" si="182"/>
        <v>72</v>
      </c>
      <c r="AA1696" s="1">
        <v>20</v>
      </c>
      <c r="AB1696" s="1">
        <v>52</v>
      </c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2">
        <f>VLOOKUP(Y1696,Spp!B:C,2,FALSE)</f>
        <v>2.3300000000000001E-2</v>
      </c>
      <c r="AV1696" s="2">
        <f>VLOOKUP(Y1696,Spp!B:D,3,FALSE)</f>
        <v>2.919</v>
      </c>
      <c r="AW1696" s="2">
        <f t="shared" si="183"/>
        <v>440.93368638489699</v>
      </c>
      <c r="AX1696" s="2">
        <f t="shared" si="184"/>
        <v>8.8186737276979397</v>
      </c>
      <c r="AY1696" s="2">
        <f t="shared" si="185"/>
        <v>88.1867372769794</v>
      </c>
      <c r="AZ1696" s="2">
        <f t="shared" si="186"/>
        <v>8.8186737276979399E-2</v>
      </c>
      <c r="BA1696" s="2">
        <f t="shared" si="187"/>
        <v>7.2</v>
      </c>
      <c r="BB1696" s="2">
        <f t="shared" si="188"/>
        <v>1.44</v>
      </c>
      <c r="BC1696" s="2">
        <f>VLOOKUP(Y1696,Spp!B:H,7,FALSE)</f>
        <v>2</v>
      </c>
      <c r="BD1696" s="5" t="str">
        <f>VLOOKUP(Y1696,GFQuimbayo!B:C,2,FALSE)</f>
        <v>HM</v>
      </c>
      <c r="BE1696" s="5" t="str">
        <f>VLOOKUP(BD1696,GFQuimbayo!E:F,2,FALSE)</f>
        <v>Macroalgae feeders</v>
      </c>
      <c r="BF1696" s="2" t="str">
        <f>VLOOKUP(Y1696,Spp!B:L,11,FALSE)</f>
        <v>LC</v>
      </c>
    </row>
    <row r="1697" spans="1:58">
      <c r="A1697" s="1" t="s">
        <v>242</v>
      </c>
      <c r="B1697" s="1" t="s">
        <v>41</v>
      </c>
      <c r="C1697" s="1" t="s">
        <v>212</v>
      </c>
      <c r="D1697" s="1" t="s">
        <v>212</v>
      </c>
      <c r="E1697" s="1" t="s">
        <v>1488</v>
      </c>
      <c r="F1697" s="1" t="s">
        <v>245</v>
      </c>
      <c r="G1697" s="19" t="s">
        <v>1482</v>
      </c>
      <c r="H1697" s="19">
        <v>3</v>
      </c>
      <c r="I1697" s="1">
        <v>3</v>
      </c>
      <c r="J1697" s="1"/>
      <c r="K1697" s="1">
        <v>50</v>
      </c>
      <c r="L1697" s="18">
        <v>42949</v>
      </c>
      <c r="M1697" s="1">
        <v>2017</v>
      </c>
      <c r="N1697" s="1" t="s">
        <v>517</v>
      </c>
      <c r="O1697" s="1" t="s">
        <v>136</v>
      </c>
      <c r="P1697" s="18">
        <v>43161</v>
      </c>
      <c r="Q1697" s="10">
        <v>2.7</v>
      </c>
      <c r="R1697" s="1"/>
      <c r="S1697" s="19" t="s">
        <v>516</v>
      </c>
      <c r="T1697" s="8" t="s">
        <v>516</v>
      </c>
      <c r="U1697" s="8" t="s">
        <v>516</v>
      </c>
      <c r="V1697" s="8" t="s">
        <v>516</v>
      </c>
      <c r="W1697" s="1">
        <v>10</v>
      </c>
      <c r="X1697" s="8" t="s">
        <v>80</v>
      </c>
      <c r="Y1697" s="6" t="str">
        <f>VLOOKUP(X1697,Spp!A:B,2,FALSE)</f>
        <v>Sufflamen verres</v>
      </c>
      <c r="Z1697" s="7">
        <f t="shared" si="182"/>
        <v>1</v>
      </c>
      <c r="AA1697" s="1"/>
      <c r="AB1697" s="1"/>
      <c r="AC1697" s="1">
        <v>1</v>
      </c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2">
        <f>VLOOKUP(Y1697,Spp!B:C,2,FALSE)</f>
        <v>2.4899999999999999E-2</v>
      </c>
      <c r="AV1697" s="2">
        <f>VLOOKUP(Y1697,Spp!B:D,3,FALSE)</f>
        <v>3.0129999999999999</v>
      </c>
      <c r="AW1697" s="2">
        <f t="shared" si="183"/>
        <v>50.256150114544802</v>
      </c>
      <c r="AX1697" s="2">
        <f t="shared" si="184"/>
        <v>1.0051230022908961</v>
      </c>
      <c r="AY1697" s="2">
        <f t="shared" si="185"/>
        <v>10.05123002290896</v>
      </c>
      <c r="AZ1697" s="2">
        <f t="shared" si="186"/>
        <v>1.0051230022908961E-2</v>
      </c>
      <c r="BA1697" s="2">
        <f t="shared" si="187"/>
        <v>0.1</v>
      </c>
      <c r="BB1697" s="2">
        <f t="shared" si="188"/>
        <v>0.02</v>
      </c>
      <c r="BC1697" s="2">
        <f>VLOOKUP(Y1697,Spp!B:H,7,FALSE)</f>
        <v>3.3</v>
      </c>
      <c r="BD1697" s="5" t="str">
        <f>VLOOKUP(Y1697,GFQuimbayo!B:C,2,FALSE)</f>
        <v>IN</v>
      </c>
      <c r="BE1697" s="5" t="str">
        <f>VLOOKUP(BD1697,GFQuimbayo!E:F,2,FALSE)</f>
        <v>Invertebrivores</v>
      </c>
      <c r="BF1697" s="2" t="str">
        <f>VLOOKUP(Y1697,Spp!B:L,11,FALSE)</f>
        <v>LC</v>
      </c>
    </row>
    <row r="1698" spans="1:58">
      <c r="A1698" s="1" t="s">
        <v>242</v>
      </c>
      <c r="B1698" s="1" t="s">
        <v>41</v>
      </c>
      <c r="C1698" s="1" t="s">
        <v>510</v>
      </c>
      <c r="D1698" s="1" t="s">
        <v>510</v>
      </c>
      <c r="E1698" s="1" t="s">
        <v>1501</v>
      </c>
      <c r="F1698" s="1" t="s">
        <v>245</v>
      </c>
      <c r="G1698" s="19" t="s">
        <v>1482</v>
      </c>
      <c r="H1698" s="19">
        <v>1</v>
      </c>
      <c r="I1698" s="1">
        <v>1</v>
      </c>
      <c r="J1698" s="1"/>
      <c r="K1698" s="1">
        <v>50</v>
      </c>
      <c r="L1698" s="18">
        <v>42950</v>
      </c>
      <c r="M1698" s="1">
        <v>2017</v>
      </c>
      <c r="N1698" s="1" t="s">
        <v>517</v>
      </c>
      <c r="O1698" s="1" t="s">
        <v>136</v>
      </c>
      <c r="P1698" s="18">
        <v>43161</v>
      </c>
      <c r="Q1698" s="10">
        <v>13.5</v>
      </c>
      <c r="R1698" s="1"/>
      <c r="S1698" s="19" t="s">
        <v>516</v>
      </c>
      <c r="T1698" s="8" t="s">
        <v>516</v>
      </c>
      <c r="U1698" s="8" t="s">
        <v>516</v>
      </c>
      <c r="V1698" s="8" t="s">
        <v>516</v>
      </c>
      <c r="W1698" s="1">
        <v>10</v>
      </c>
      <c r="X1698" s="8" t="s">
        <v>87</v>
      </c>
      <c r="Y1698" s="6" t="str">
        <f>VLOOKUP(X1698,Spp!A:B,2,FALSE)</f>
        <v>Stegastes acapulcoensis</v>
      </c>
      <c r="Z1698" s="7">
        <f t="shared" si="182"/>
        <v>1</v>
      </c>
      <c r="AA1698" s="1"/>
      <c r="AB1698" s="1">
        <v>1</v>
      </c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2">
        <f>VLOOKUP(Y1698,Spp!B:C,2,FALSE)</f>
        <v>3.49E-2</v>
      </c>
      <c r="AV1698" s="2">
        <f>VLOOKUP(Y1698,Spp!B:D,3,FALSE)</f>
        <v>2.9108999999999998</v>
      </c>
      <c r="AW1698" s="2">
        <f t="shared" si="183"/>
        <v>12.30385653569728</v>
      </c>
      <c r="AX1698" s="2">
        <f t="shared" si="184"/>
        <v>0.2460771307139456</v>
      </c>
      <c r="AY1698" s="2">
        <f t="shared" si="185"/>
        <v>2.4607713071394559</v>
      </c>
      <c r="AZ1698" s="2">
        <f t="shared" si="186"/>
        <v>2.4607713071394558E-3</v>
      </c>
      <c r="BA1698" s="2">
        <f t="shared" si="187"/>
        <v>0.1</v>
      </c>
      <c r="BB1698" s="2">
        <f t="shared" si="188"/>
        <v>0.02</v>
      </c>
      <c r="BC1698" s="2">
        <f>VLOOKUP(Y1698,Spp!B:H,7,FALSE)</f>
        <v>2</v>
      </c>
      <c r="BD1698" s="5" t="str">
        <f>VLOOKUP(Y1698,GFQuimbayo!B:C,2,FALSE)</f>
        <v>HD</v>
      </c>
      <c r="BE1698" s="5" t="str">
        <f>VLOOKUP(BD1698,GFQuimbayo!E:F,2,FALSE)</f>
        <v>Detritivores</v>
      </c>
      <c r="BF1698" s="2" t="str">
        <f>VLOOKUP(Y1698,Spp!B:L,11,FALSE)</f>
        <v>LC</v>
      </c>
    </row>
    <row r="1699" spans="1:58">
      <c r="A1699" s="1" t="s">
        <v>242</v>
      </c>
      <c r="B1699" s="1" t="s">
        <v>41</v>
      </c>
      <c r="C1699" s="1" t="s">
        <v>510</v>
      </c>
      <c r="D1699" s="1" t="s">
        <v>510</v>
      </c>
      <c r="E1699" s="1" t="s">
        <v>1501</v>
      </c>
      <c r="F1699" s="1" t="s">
        <v>245</v>
      </c>
      <c r="G1699" s="19" t="s">
        <v>1482</v>
      </c>
      <c r="H1699" s="19">
        <v>1</v>
      </c>
      <c r="I1699" s="1">
        <v>1</v>
      </c>
      <c r="J1699" s="1"/>
      <c r="K1699" s="1">
        <v>50</v>
      </c>
      <c r="L1699" s="18">
        <v>42950</v>
      </c>
      <c r="M1699" s="1">
        <v>2017</v>
      </c>
      <c r="N1699" s="1" t="s">
        <v>517</v>
      </c>
      <c r="O1699" s="1" t="s">
        <v>136</v>
      </c>
      <c r="P1699" s="18">
        <v>43161</v>
      </c>
      <c r="Q1699" s="10">
        <v>13.5</v>
      </c>
      <c r="R1699" s="1"/>
      <c r="S1699" s="19" t="s">
        <v>516</v>
      </c>
      <c r="T1699" s="8" t="s">
        <v>516</v>
      </c>
      <c r="U1699" s="8" t="s">
        <v>516</v>
      </c>
      <c r="V1699" s="8" t="s">
        <v>516</v>
      </c>
      <c r="W1699" s="1">
        <v>10</v>
      </c>
      <c r="X1699" s="8" t="s">
        <v>125</v>
      </c>
      <c r="Y1699" s="6" t="str">
        <f>VLOOKUP(X1699,Spp!A:B,2,FALSE)</f>
        <v>Diodon holocanthus</v>
      </c>
      <c r="Z1699" s="7">
        <f t="shared" si="182"/>
        <v>3</v>
      </c>
      <c r="AA1699" s="1"/>
      <c r="AB1699" s="1"/>
      <c r="AC1699" s="1">
        <v>3</v>
      </c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2">
        <f>VLOOKUP(Y1699,Spp!B:C,2,FALSE)</f>
        <v>2.1899999999999999E-2</v>
      </c>
      <c r="AV1699" s="2">
        <f>VLOOKUP(Y1699,Spp!B:D,3,FALSE)</f>
        <v>3</v>
      </c>
      <c r="AW1699" s="2">
        <f t="shared" si="183"/>
        <v>128.3203125</v>
      </c>
      <c r="AX1699" s="2">
        <f t="shared" si="184"/>
        <v>2.56640625</v>
      </c>
      <c r="AY1699" s="2">
        <f t="shared" si="185"/>
        <v>25.6640625</v>
      </c>
      <c r="AZ1699" s="2">
        <f t="shared" si="186"/>
        <v>2.5664062500000001E-2</v>
      </c>
      <c r="BA1699" s="2">
        <f t="shared" si="187"/>
        <v>0.3</v>
      </c>
      <c r="BB1699" s="2">
        <f t="shared" si="188"/>
        <v>0.06</v>
      </c>
      <c r="BC1699" s="2">
        <f>VLOOKUP(Y1699,Spp!B:H,7,FALSE)</f>
        <v>3.3</v>
      </c>
      <c r="BD1699" s="5" t="str">
        <f>VLOOKUP(Y1699,GFQuimbayo!B:C,2,FALSE)</f>
        <v>IN</v>
      </c>
      <c r="BE1699" s="5" t="str">
        <f>VLOOKUP(BD1699,GFQuimbayo!E:F,2,FALSE)</f>
        <v>Invertebrivores</v>
      </c>
      <c r="BF1699" s="2" t="str">
        <f>VLOOKUP(Y1699,Spp!B:L,11,FALSE)</f>
        <v>NE</v>
      </c>
    </row>
    <row r="1700" spans="1:58">
      <c r="A1700" s="1" t="s">
        <v>242</v>
      </c>
      <c r="B1700" s="1" t="s">
        <v>41</v>
      </c>
      <c r="C1700" s="1" t="s">
        <v>510</v>
      </c>
      <c r="D1700" s="1" t="s">
        <v>510</v>
      </c>
      <c r="E1700" s="1" t="s">
        <v>1501</v>
      </c>
      <c r="F1700" s="1" t="s">
        <v>245</v>
      </c>
      <c r="G1700" s="19" t="s">
        <v>1482</v>
      </c>
      <c r="H1700" s="19">
        <v>1</v>
      </c>
      <c r="I1700" s="1">
        <v>1</v>
      </c>
      <c r="J1700" s="1"/>
      <c r="K1700" s="1">
        <v>50</v>
      </c>
      <c r="L1700" s="18">
        <v>42950</v>
      </c>
      <c r="M1700" s="1">
        <v>2017</v>
      </c>
      <c r="N1700" s="1" t="s">
        <v>517</v>
      </c>
      <c r="O1700" s="1" t="s">
        <v>136</v>
      </c>
      <c r="P1700" s="18">
        <v>43161</v>
      </c>
      <c r="Q1700" s="10">
        <v>13.5</v>
      </c>
      <c r="R1700" s="1"/>
      <c r="S1700" s="19" t="s">
        <v>516</v>
      </c>
      <c r="T1700" s="8" t="s">
        <v>516</v>
      </c>
      <c r="U1700" s="8" t="s">
        <v>516</v>
      </c>
      <c r="V1700" s="8" t="s">
        <v>516</v>
      </c>
      <c r="W1700" s="1">
        <v>10</v>
      </c>
      <c r="X1700" s="8" t="s">
        <v>266</v>
      </c>
      <c r="Y1700" s="6" t="str">
        <f>VLOOKUP(X1700,Spp!A:B,2,FALSE)</f>
        <v>Halichoeres dispilus</v>
      </c>
      <c r="Z1700" s="7">
        <f t="shared" si="182"/>
        <v>9</v>
      </c>
      <c r="AA1700" s="1"/>
      <c r="AB1700" s="1">
        <v>8</v>
      </c>
      <c r="AC1700" s="1">
        <v>1</v>
      </c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2">
        <f>VLOOKUP(Y1700,Spp!B:C,2,FALSE)</f>
        <v>1.26E-2</v>
      </c>
      <c r="AV1700" s="2">
        <f>VLOOKUP(Y1700,Spp!B:D,3,FALSE)</f>
        <v>3.0672999999999999</v>
      </c>
      <c r="AW1700" s="2">
        <f t="shared" si="183"/>
        <v>77.869856218292952</v>
      </c>
      <c r="AX1700" s="2">
        <f t="shared" si="184"/>
        <v>1.5573971243658591</v>
      </c>
      <c r="AY1700" s="2">
        <f t="shared" si="185"/>
        <v>15.57397124365859</v>
      </c>
      <c r="AZ1700" s="2">
        <f t="shared" si="186"/>
        <v>1.5573971243658591E-2</v>
      </c>
      <c r="BA1700" s="2">
        <f t="shared" si="187"/>
        <v>0.9</v>
      </c>
      <c r="BB1700" s="2">
        <f t="shared" si="188"/>
        <v>0.18</v>
      </c>
      <c r="BC1700" s="2">
        <f>VLOOKUP(Y1700,Spp!B:H,7,FALSE)</f>
        <v>3.9</v>
      </c>
      <c r="BD1700" s="5" t="str">
        <f>VLOOKUP(Y1700,GFQuimbayo!B:C,2,FALSE)</f>
        <v>IN</v>
      </c>
      <c r="BE1700" s="5" t="str">
        <f>VLOOKUP(BD1700,GFQuimbayo!E:F,2,FALSE)</f>
        <v>Invertebrivores</v>
      </c>
      <c r="BF1700" s="2" t="str">
        <f>VLOOKUP(Y1700,Spp!B:L,11,FALSE)</f>
        <v>LC</v>
      </c>
    </row>
    <row r="1701" spans="1:58">
      <c r="A1701" s="1" t="s">
        <v>242</v>
      </c>
      <c r="B1701" s="1" t="s">
        <v>41</v>
      </c>
      <c r="C1701" s="1" t="s">
        <v>510</v>
      </c>
      <c r="D1701" s="1" t="s">
        <v>510</v>
      </c>
      <c r="E1701" s="1" t="s">
        <v>1501</v>
      </c>
      <c r="F1701" s="1" t="s">
        <v>245</v>
      </c>
      <c r="G1701" s="19" t="s">
        <v>1482</v>
      </c>
      <c r="H1701" s="19">
        <v>1</v>
      </c>
      <c r="I1701" s="1">
        <v>1</v>
      </c>
      <c r="J1701" s="1"/>
      <c r="K1701" s="1">
        <v>50</v>
      </c>
      <c r="L1701" s="18">
        <v>42950</v>
      </c>
      <c r="M1701" s="1">
        <v>2017</v>
      </c>
      <c r="N1701" s="1" t="s">
        <v>517</v>
      </c>
      <c r="O1701" s="1" t="s">
        <v>136</v>
      </c>
      <c r="P1701" s="18">
        <v>43161</v>
      </c>
      <c r="Q1701" s="10">
        <v>13.5</v>
      </c>
      <c r="R1701" s="1"/>
      <c r="S1701" s="19" t="s">
        <v>516</v>
      </c>
      <c r="T1701" s="8" t="s">
        <v>516</v>
      </c>
      <c r="U1701" s="8" t="s">
        <v>516</v>
      </c>
      <c r="V1701" s="8" t="s">
        <v>516</v>
      </c>
      <c r="W1701" s="1">
        <v>10</v>
      </c>
      <c r="X1701" s="8" t="s">
        <v>80</v>
      </c>
      <c r="Y1701" s="6" t="str">
        <f>VLOOKUP(X1701,Spp!A:B,2,FALSE)</f>
        <v>Sufflamen verres</v>
      </c>
      <c r="Z1701" s="7">
        <f t="shared" si="182"/>
        <v>2</v>
      </c>
      <c r="AA1701" s="1"/>
      <c r="AB1701" s="1"/>
      <c r="AC1701" s="1">
        <v>1</v>
      </c>
      <c r="AD1701" s="1">
        <v>1</v>
      </c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2">
        <f>VLOOKUP(Y1701,Spp!B:C,2,FALSE)</f>
        <v>2.4899999999999999E-2</v>
      </c>
      <c r="AV1701" s="2">
        <f>VLOOKUP(Y1701,Spp!B:D,3,FALSE)</f>
        <v>3.0129999999999999</v>
      </c>
      <c r="AW1701" s="2">
        <f t="shared" si="183"/>
        <v>188.7635535669861</v>
      </c>
      <c r="AX1701" s="2">
        <f t="shared" si="184"/>
        <v>3.7752710713397222</v>
      </c>
      <c r="AY1701" s="2">
        <f t="shared" si="185"/>
        <v>37.752710713397221</v>
      </c>
      <c r="AZ1701" s="2">
        <f t="shared" si="186"/>
        <v>3.7752710713397218E-2</v>
      </c>
      <c r="BA1701" s="2">
        <f t="shared" si="187"/>
        <v>0.2</v>
      </c>
      <c r="BB1701" s="2">
        <f t="shared" si="188"/>
        <v>0.04</v>
      </c>
      <c r="BC1701" s="2">
        <f>VLOOKUP(Y1701,Spp!B:H,7,FALSE)</f>
        <v>3.3</v>
      </c>
      <c r="BD1701" s="5" t="str">
        <f>VLOOKUP(Y1701,GFQuimbayo!B:C,2,FALSE)</f>
        <v>IN</v>
      </c>
      <c r="BE1701" s="5" t="str">
        <f>VLOOKUP(BD1701,GFQuimbayo!E:F,2,FALSE)</f>
        <v>Invertebrivores</v>
      </c>
      <c r="BF1701" s="2" t="str">
        <f>VLOOKUP(Y1701,Spp!B:L,11,FALSE)</f>
        <v>LC</v>
      </c>
    </row>
    <row r="1702" spans="1:58">
      <c r="A1702" s="1" t="s">
        <v>242</v>
      </c>
      <c r="B1702" s="1" t="s">
        <v>41</v>
      </c>
      <c r="C1702" s="1" t="s">
        <v>510</v>
      </c>
      <c r="D1702" s="1" t="s">
        <v>510</v>
      </c>
      <c r="E1702" s="1" t="s">
        <v>1501</v>
      </c>
      <c r="F1702" s="1" t="s">
        <v>245</v>
      </c>
      <c r="G1702" s="19" t="s">
        <v>1482</v>
      </c>
      <c r="H1702" s="19">
        <v>1</v>
      </c>
      <c r="I1702" s="1">
        <v>1</v>
      </c>
      <c r="J1702" s="1"/>
      <c r="K1702" s="1">
        <v>50</v>
      </c>
      <c r="L1702" s="18">
        <v>42950</v>
      </c>
      <c r="M1702" s="1">
        <v>2017</v>
      </c>
      <c r="N1702" s="1" t="s">
        <v>517</v>
      </c>
      <c r="O1702" s="1" t="s">
        <v>136</v>
      </c>
      <c r="P1702" s="18">
        <v>43161</v>
      </c>
      <c r="Q1702" s="10">
        <v>13.5</v>
      </c>
      <c r="R1702" s="1"/>
      <c r="S1702" s="19" t="s">
        <v>516</v>
      </c>
      <c r="T1702" s="8" t="s">
        <v>516</v>
      </c>
      <c r="U1702" s="8" t="s">
        <v>516</v>
      </c>
      <c r="V1702" s="8" t="s">
        <v>516</v>
      </c>
      <c r="W1702" s="1">
        <v>10</v>
      </c>
      <c r="X1702" s="8" t="s">
        <v>308</v>
      </c>
      <c r="Y1702" s="6" t="str">
        <f>VLOOKUP(X1702,Spp!A:B,2,FALSE)</f>
        <v>Paranthias colonus</v>
      </c>
      <c r="Z1702" s="7">
        <f t="shared" si="182"/>
        <v>1</v>
      </c>
      <c r="AA1702" s="1"/>
      <c r="AB1702" s="1"/>
      <c r="AC1702" s="1">
        <v>1</v>
      </c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2">
        <f>VLOOKUP(Y1702,Spp!B:C,2,FALSE)</f>
        <v>1.485E-2</v>
      </c>
      <c r="AV1702" s="2">
        <f>VLOOKUP(Y1702,Spp!B:D,3,FALSE)</f>
        <v>2.8633299999999999</v>
      </c>
      <c r="AW1702" s="2">
        <f t="shared" si="183"/>
        <v>20.537226894353285</v>
      </c>
      <c r="AX1702" s="2">
        <f t="shared" si="184"/>
        <v>0.41074453788706572</v>
      </c>
      <c r="AY1702" s="2">
        <f t="shared" si="185"/>
        <v>4.1074453788706569</v>
      </c>
      <c r="AZ1702" s="2">
        <f t="shared" si="186"/>
        <v>4.1074453788706566E-3</v>
      </c>
      <c r="BA1702" s="2">
        <f t="shared" si="187"/>
        <v>0.1</v>
      </c>
      <c r="BB1702" s="2">
        <f t="shared" si="188"/>
        <v>0.02</v>
      </c>
      <c r="BC1702" s="2">
        <f>VLOOKUP(Y1702,Spp!B:H,7,FALSE)</f>
        <v>3.8</v>
      </c>
      <c r="BD1702" s="5" t="str">
        <f>VLOOKUP(Y1702,GFQuimbayo!B:C,2,FALSE)</f>
        <v>PK</v>
      </c>
      <c r="BE1702" s="5" t="str">
        <f>VLOOKUP(BD1702,GFQuimbayo!E:F,2,FALSE)</f>
        <v>Planktivores</v>
      </c>
      <c r="BF1702" s="2" t="str">
        <f>VLOOKUP(Y1702,Spp!B:L,11,FALSE)</f>
        <v>LC</v>
      </c>
    </row>
    <row r="1703" spans="1:58">
      <c r="A1703" s="1" t="s">
        <v>242</v>
      </c>
      <c r="B1703" s="1" t="s">
        <v>41</v>
      </c>
      <c r="C1703" s="1" t="s">
        <v>510</v>
      </c>
      <c r="D1703" s="1" t="s">
        <v>510</v>
      </c>
      <c r="E1703" s="1" t="s">
        <v>1501</v>
      </c>
      <c r="F1703" s="1" t="s">
        <v>245</v>
      </c>
      <c r="G1703" s="19" t="s">
        <v>1482</v>
      </c>
      <c r="H1703" s="19">
        <v>1</v>
      </c>
      <c r="I1703" s="1">
        <v>1</v>
      </c>
      <c r="J1703" s="1"/>
      <c r="K1703" s="1">
        <v>50</v>
      </c>
      <c r="L1703" s="18">
        <v>42950</v>
      </c>
      <c r="M1703" s="1">
        <v>2017</v>
      </c>
      <c r="N1703" s="1" t="s">
        <v>517</v>
      </c>
      <c r="O1703" s="1" t="s">
        <v>136</v>
      </c>
      <c r="P1703" s="18">
        <v>43161</v>
      </c>
      <c r="Q1703" s="10">
        <v>13.5</v>
      </c>
      <c r="R1703" s="1"/>
      <c r="S1703" s="19" t="s">
        <v>516</v>
      </c>
      <c r="T1703" s="8" t="s">
        <v>516</v>
      </c>
      <c r="U1703" s="8" t="s">
        <v>516</v>
      </c>
      <c r="V1703" s="8" t="s">
        <v>516</v>
      </c>
      <c r="W1703" s="1">
        <v>10</v>
      </c>
      <c r="X1703" s="8" t="s">
        <v>91</v>
      </c>
      <c r="Y1703" s="6" t="str">
        <f>VLOOKUP(X1703,Spp!A:B,2,FALSE)</f>
        <v>Halichoeres nicholsi</v>
      </c>
      <c r="Z1703" s="7">
        <f t="shared" si="182"/>
        <v>1</v>
      </c>
      <c r="AA1703" s="1"/>
      <c r="AB1703" s="1">
        <v>1</v>
      </c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2">
        <f>VLOOKUP(Y1703,Spp!B:C,2,FALSE)</f>
        <v>1.26E-2</v>
      </c>
      <c r="AV1703" s="2">
        <f>VLOOKUP(Y1703,Spp!B:D,3,FALSE)</f>
        <v>3.0672999999999999</v>
      </c>
      <c r="AW1703" s="2">
        <f t="shared" si="183"/>
        <v>6.0875978967715536</v>
      </c>
      <c r="AX1703" s="2">
        <f t="shared" si="184"/>
        <v>0.12175195793543107</v>
      </c>
      <c r="AY1703" s="2">
        <f t="shared" si="185"/>
        <v>1.2175195793543108</v>
      </c>
      <c r="AZ1703" s="2">
        <f t="shared" si="186"/>
        <v>1.2175195793543109E-3</v>
      </c>
      <c r="BA1703" s="2">
        <f t="shared" si="187"/>
        <v>0.1</v>
      </c>
      <c r="BB1703" s="2">
        <f t="shared" si="188"/>
        <v>0.02</v>
      </c>
      <c r="BC1703" s="2">
        <f>VLOOKUP(Y1703,Spp!B:H,7,FALSE)</f>
        <v>4</v>
      </c>
      <c r="BD1703" s="5" t="str">
        <f>VLOOKUP(Y1703,GFQuimbayo!B:C,2,FALSE)</f>
        <v>IN</v>
      </c>
      <c r="BE1703" s="5" t="str">
        <f>VLOOKUP(BD1703,GFQuimbayo!E:F,2,FALSE)</f>
        <v>Invertebrivores</v>
      </c>
      <c r="BF1703" s="2" t="str">
        <f>VLOOKUP(Y1703,Spp!B:L,11,FALSE)</f>
        <v>LC</v>
      </c>
    </row>
    <row r="1704" spans="1:58">
      <c r="A1704" s="1" t="s">
        <v>242</v>
      </c>
      <c r="B1704" s="1" t="s">
        <v>41</v>
      </c>
      <c r="C1704" s="1" t="s">
        <v>510</v>
      </c>
      <c r="D1704" s="1" t="s">
        <v>510</v>
      </c>
      <c r="E1704" s="1" t="s">
        <v>1501</v>
      </c>
      <c r="F1704" s="1" t="s">
        <v>245</v>
      </c>
      <c r="G1704" s="19" t="s">
        <v>1482</v>
      </c>
      <c r="H1704" s="19">
        <v>1</v>
      </c>
      <c r="I1704" s="1">
        <v>1</v>
      </c>
      <c r="J1704" s="1"/>
      <c r="K1704" s="1">
        <v>50</v>
      </c>
      <c r="L1704" s="18">
        <v>42950</v>
      </c>
      <c r="M1704" s="1">
        <v>2017</v>
      </c>
      <c r="N1704" s="1" t="s">
        <v>517</v>
      </c>
      <c r="O1704" s="1" t="s">
        <v>136</v>
      </c>
      <c r="P1704" s="18">
        <v>43161</v>
      </c>
      <c r="Q1704" s="10">
        <v>13.5</v>
      </c>
      <c r="R1704" s="1"/>
      <c r="S1704" s="19" t="s">
        <v>516</v>
      </c>
      <c r="T1704" s="8" t="s">
        <v>516</v>
      </c>
      <c r="U1704" s="8" t="s">
        <v>516</v>
      </c>
      <c r="V1704" s="8" t="s">
        <v>516</v>
      </c>
      <c r="W1704" s="1">
        <v>10</v>
      </c>
      <c r="X1704" s="8" t="s">
        <v>72</v>
      </c>
      <c r="Y1704" s="6" t="str">
        <f>VLOOKUP(X1704,Spp!A:B,2,FALSE)</f>
        <v>Scarus ghobban</v>
      </c>
      <c r="Z1704" s="7">
        <f t="shared" si="182"/>
        <v>1</v>
      </c>
      <c r="AA1704" s="1"/>
      <c r="AB1704" s="1"/>
      <c r="AC1704" s="1"/>
      <c r="AD1704" s="1"/>
      <c r="AE1704" s="1">
        <v>1</v>
      </c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2">
        <f>VLOOKUP(Y1704,Spp!B:C,2,FALSE)</f>
        <v>2.3300000000000001E-2</v>
      </c>
      <c r="AV1704" s="2">
        <f>VLOOKUP(Y1704,Spp!B:D,3,FALSE)</f>
        <v>2.919</v>
      </c>
      <c r="AW1704" s="2">
        <f t="shared" si="183"/>
        <v>280.50642055496235</v>
      </c>
      <c r="AX1704" s="2">
        <f t="shared" si="184"/>
        <v>5.6101284110992466</v>
      </c>
      <c r="AY1704" s="2">
        <f t="shared" si="185"/>
        <v>56.101284110992466</v>
      </c>
      <c r="AZ1704" s="2">
        <f t="shared" si="186"/>
        <v>5.6101284110992466E-2</v>
      </c>
      <c r="BA1704" s="2">
        <f t="shared" si="187"/>
        <v>0.1</v>
      </c>
      <c r="BB1704" s="2">
        <f t="shared" si="188"/>
        <v>0.02</v>
      </c>
      <c r="BC1704" s="2">
        <f>VLOOKUP(Y1704,Spp!B:H,7,FALSE)</f>
        <v>2</v>
      </c>
      <c r="BD1704" s="5" t="str">
        <f>VLOOKUP(Y1704,GFQuimbayo!B:C,2,FALSE)</f>
        <v>HM</v>
      </c>
      <c r="BE1704" s="5" t="str">
        <f>VLOOKUP(BD1704,GFQuimbayo!E:F,2,FALSE)</f>
        <v>Macroalgae feeders</v>
      </c>
      <c r="BF1704" s="2" t="str">
        <f>VLOOKUP(Y1704,Spp!B:L,11,FALSE)</f>
        <v>LC</v>
      </c>
    </row>
    <row r="1705" spans="1:58">
      <c r="A1705" s="1" t="s">
        <v>242</v>
      </c>
      <c r="B1705" s="1" t="s">
        <v>41</v>
      </c>
      <c r="C1705" s="1" t="s">
        <v>510</v>
      </c>
      <c r="D1705" s="1" t="s">
        <v>510</v>
      </c>
      <c r="E1705" s="1" t="s">
        <v>1501</v>
      </c>
      <c r="F1705" s="1" t="s">
        <v>245</v>
      </c>
      <c r="G1705" s="19" t="s">
        <v>1482</v>
      </c>
      <c r="H1705" s="19">
        <v>1</v>
      </c>
      <c r="I1705" s="1">
        <v>1</v>
      </c>
      <c r="J1705" s="1"/>
      <c r="K1705" s="1">
        <v>50</v>
      </c>
      <c r="L1705" s="18">
        <v>42950</v>
      </c>
      <c r="M1705" s="1">
        <v>2017</v>
      </c>
      <c r="N1705" s="1" t="s">
        <v>517</v>
      </c>
      <c r="O1705" s="1" t="s">
        <v>136</v>
      </c>
      <c r="P1705" s="18">
        <v>43161</v>
      </c>
      <c r="Q1705" s="10">
        <v>13.5</v>
      </c>
      <c r="R1705" s="1"/>
      <c r="S1705" s="19" t="s">
        <v>516</v>
      </c>
      <c r="T1705" s="8" t="s">
        <v>516</v>
      </c>
      <c r="U1705" s="8" t="s">
        <v>516</v>
      </c>
      <c r="V1705" s="8" t="s">
        <v>516</v>
      </c>
      <c r="W1705" s="1">
        <v>10</v>
      </c>
      <c r="X1705" s="8" t="s">
        <v>64</v>
      </c>
      <c r="Y1705" s="6" t="str">
        <f>VLOOKUP(X1705,Spp!A:B,2,FALSE)</f>
        <v>Johnrandallia nigrirostris</v>
      </c>
      <c r="Z1705" s="7">
        <f t="shared" si="182"/>
        <v>1</v>
      </c>
      <c r="AA1705" s="1"/>
      <c r="AB1705" s="1">
        <v>1</v>
      </c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2">
        <f>VLOOKUP(Y1705,Spp!B:C,2,FALSE)</f>
        <v>2.5600000000000001E-2</v>
      </c>
      <c r="AV1705" s="2">
        <f>VLOOKUP(Y1705,Spp!B:D,3,FALSE)</f>
        <v>3.0005999999999999</v>
      </c>
      <c r="AW1705" s="2">
        <f t="shared" si="183"/>
        <v>10.813064467072175</v>
      </c>
      <c r="AX1705" s="2">
        <f t="shared" si="184"/>
        <v>0.21626128934144351</v>
      </c>
      <c r="AY1705" s="2">
        <f t="shared" si="185"/>
        <v>2.1626128934144351</v>
      </c>
      <c r="AZ1705" s="2">
        <f t="shared" si="186"/>
        <v>2.1626128934144353E-3</v>
      </c>
      <c r="BA1705" s="2">
        <f t="shared" si="187"/>
        <v>0.1</v>
      </c>
      <c r="BB1705" s="2">
        <f t="shared" si="188"/>
        <v>0.02</v>
      </c>
      <c r="BC1705" s="2">
        <f>VLOOKUP(Y1705,Spp!B:H,7,FALSE)</f>
        <v>3</v>
      </c>
      <c r="BD1705" s="5" t="str">
        <f>VLOOKUP(Y1705,GFQuimbayo!B:C,2,FALSE)</f>
        <v>IN</v>
      </c>
      <c r="BE1705" s="5" t="str">
        <f>VLOOKUP(BD1705,GFQuimbayo!E:F,2,FALSE)</f>
        <v>Invertebrivores</v>
      </c>
      <c r="BF1705" s="2" t="str">
        <f>VLOOKUP(Y1705,Spp!B:L,11,FALSE)</f>
        <v>LC</v>
      </c>
    </row>
    <row r="1706" spans="1:58">
      <c r="A1706" s="1" t="s">
        <v>242</v>
      </c>
      <c r="B1706" s="1" t="s">
        <v>41</v>
      </c>
      <c r="C1706" s="1" t="s">
        <v>510</v>
      </c>
      <c r="D1706" s="1" t="s">
        <v>510</v>
      </c>
      <c r="E1706" s="1" t="s">
        <v>1501</v>
      </c>
      <c r="F1706" s="1" t="s">
        <v>245</v>
      </c>
      <c r="G1706" s="19" t="s">
        <v>1482</v>
      </c>
      <c r="H1706" s="19">
        <v>1</v>
      </c>
      <c r="I1706" s="1">
        <v>1</v>
      </c>
      <c r="J1706" s="1"/>
      <c r="K1706" s="1">
        <v>50</v>
      </c>
      <c r="L1706" s="18">
        <v>42950</v>
      </c>
      <c r="M1706" s="1">
        <v>2017</v>
      </c>
      <c r="N1706" s="1" t="s">
        <v>517</v>
      </c>
      <c r="O1706" s="1" t="s">
        <v>136</v>
      </c>
      <c r="P1706" s="18">
        <v>43161</v>
      </c>
      <c r="Q1706" s="10">
        <v>13.5</v>
      </c>
      <c r="R1706" s="1"/>
      <c r="S1706" s="19" t="s">
        <v>516</v>
      </c>
      <c r="T1706" s="8" t="s">
        <v>516</v>
      </c>
      <c r="U1706" s="8" t="s">
        <v>516</v>
      </c>
      <c r="V1706" s="8" t="s">
        <v>516</v>
      </c>
      <c r="W1706" s="1">
        <v>10</v>
      </c>
      <c r="X1706" s="8" t="s">
        <v>99</v>
      </c>
      <c r="Y1706" s="6" t="str">
        <f>VLOOKUP(X1706,Spp!A:B,2,FALSE)</f>
        <v>Abudefduf troschelii</v>
      </c>
      <c r="Z1706" s="7">
        <f t="shared" si="182"/>
        <v>1</v>
      </c>
      <c r="AA1706" s="1"/>
      <c r="AB1706" s="1">
        <v>1</v>
      </c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2">
        <f>VLOOKUP(Y1706,Spp!B:C,2,FALSE)</f>
        <v>1.6E-2</v>
      </c>
      <c r="AV1706" s="2">
        <f>VLOOKUP(Y1706,Spp!B:D,3,FALSE)</f>
        <v>3.0516000000000001</v>
      </c>
      <c r="AW1706" s="2">
        <f t="shared" si="183"/>
        <v>7.4895708593768351</v>
      </c>
      <c r="AX1706" s="2">
        <f t="shared" si="184"/>
        <v>0.14979141718753669</v>
      </c>
      <c r="AY1706" s="2">
        <f t="shared" si="185"/>
        <v>1.497914171875367</v>
      </c>
      <c r="AZ1706" s="2">
        <f t="shared" si="186"/>
        <v>1.4979141718753669E-3</v>
      </c>
      <c r="BA1706" s="2">
        <f t="shared" si="187"/>
        <v>0.1</v>
      </c>
      <c r="BB1706" s="2">
        <f t="shared" si="188"/>
        <v>0.02</v>
      </c>
      <c r="BC1706" s="2">
        <f>VLOOKUP(Y1706,Spp!B:H,7,FALSE)</f>
        <v>3</v>
      </c>
      <c r="BD1706" s="5" t="str">
        <f>VLOOKUP(Y1706,GFQuimbayo!B:C,2,FALSE)</f>
        <v>PK</v>
      </c>
      <c r="BE1706" s="5" t="str">
        <f>VLOOKUP(BD1706,GFQuimbayo!E:F,2,FALSE)</f>
        <v>Planktivores</v>
      </c>
      <c r="BF1706" s="2" t="str">
        <f>VLOOKUP(Y1706,Spp!B:L,11,FALSE)</f>
        <v>LC</v>
      </c>
    </row>
    <row r="1707" spans="1:58">
      <c r="A1707" s="1" t="s">
        <v>242</v>
      </c>
      <c r="B1707" s="1" t="s">
        <v>41</v>
      </c>
      <c r="C1707" s="1" t="s">
        <v>510</v>
      </c>
      <c r="D1707" s="1" t="s">
        <v>510</v>
      </c>
      <c r="E1707" s="1" t="s">
        <v>1501</v>
      </c>
      <c r="F1707" s="1" t="s">
        <v>245</v>
      </c>
      <c r="G1707" s="19" t="s">
        <v>1482</v>
      </c>
      <c r="H1707" s="19">
        <v>2</v>
      </c>
      <c r="I1707" s="1">
        <v>2</v>
      </c>
      <c r="J1707" s="1"/>
      <c r="K1707" s="1">
        <v>50</v>
      </c>
      <c r="L1707" s="18">
        <v>42950</v>
      </c>
      <c r="M1707" s="1">
        <v>2017</v>
      </c>
      <c r="N1707" s="1" t="s">
        <v>517</v>
      </c>
      <c r="O1707" s="1" t="s">
        <v>136</v>
      </c>
      <c r="P1707" s="18">
        <v>43161</v>
      </c>
      <c r="Q1707" s="10">
        <v>13.5</v>
      </c>
      <c r="R1707" s="1"/>
      <c r="S1707" s="19" t="s">
        <v>516</v>
      </c>
      <c r="T1707" s="8" t="s">
        <v>516</v>
      </c>
      <c r="U1707" s="8" t="s">
        <v>516</v>
      </c>
      <c r="V1707" s="8" t="s">
        <v>516</v>
      </c>
      <c r="W1707" s="1">
        <v>10</v>
      </c>
      <c r="X1707" s="8" t="s">
        <v>353</v>
      </c>
      <c r="Y1707" s="6" t="str">
        <f>VLOOKUP(X1707,Spp!A:B,2,FALSE)</f>
        <v>Arothron meleagris</v>
      </c>
      <c r="Z1707" s="7">
        <f t="shared" si="182"/>
        <v>2</v>
      </c>
      <c r="AA1707" s="1"/>
      <c r="AB1707" s="1"/>
      <c r="AC1707" s="1"/>
      <c r="AD1707" s="1">
        <v>1</v>
      </c>
      <c r="AE1707" s="1">
        <v>1</v>
      </c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2">
        <f>VLOOKUP(Y1707,Spp!B:C,2,FALSE)</f>
        <v>3.0700000000000002E-2</v>
      </c>
      <c r="AV1707" s="2">
        <f>VLOOKUP(Y1707,Spp!B:D,3,FALSE)</f>
        <v>2.8498999999999999</v>
      </c>
      <c r="AW1707" s="2">
        <f t="shared" si="183"/>
        <v>402.95933360972742</v>
      </c>
      <c r="AX1707" s="2">
        <f t="shared" si="184"/>
        <v>8.0591866721945493</v>
      </c>
      <c r="AY1707" s="2">
        <f t="shared" si="185"/>
        <v>80.591866721945493</v>
      </c>
      <c r="AZ1707" s="2">
        <f t="shared" si="186"/>
        <v>8.0591866721945488E-2</v>
      </c>
      <c r="BA1707" s="2">
        <f t="shared" si="187"/>
        <v>0.2</v>
      </c>
      <c r="BB1707" s="2">
        <f t="shared" si="188"/>
        <v>0.04</v>
      </c>
      <c r="BC1707" s="2">
        <f>VLOOKUP(Y1707,Spp!B:H,7,FALSE)</f>
        <v>3.4</v>
      </c>
      <c r="BD1707" s="5" t="str">
        <f>VLOOKUP(Y1707,GFQuimbayo!B:C,2,FALSE)</f>
        <v>IN</v>
      </c>
      <c r="BE1707" s="5" t="str">
        <f>VLOOKUP(BD1707,GFQuimbayo!E:F,2,FALSE)</f>
        <v>Invertebrivores</v>
      </c>
      <c r="BF1707" s="2" t="str">
        <f>VLOOKUP(Y1707,Spp!B:L,11,FALSE)</f>
        <v>NE</v>
      </c>
    </row>
    <row r="1708" spans="1:58">
      <c r="A1708" s="1" t="s">
        <v>242</v>
      </c>
      <c r="B1708" s="1" t="s">
        <v>41</v>
      </c>
      <c r="C1708" s="1" t="s">
        <v>510</v>
      </c>
      <c r="D1708" s="1" t="s">
        <v>510</v>
      </c>
      <c r="E1708" s="1" t="s">
        <v>1501</v>
      </c>
      <c r="F1708" s="1" t="s">
        <v>245</v>
      </c>
      <c r="G1708" s="19" t="s">
        <v>1482</v>
      </c>
      <c r="H1708" s="19">
        <v>2</v>
      </c>
      <c r="I1708" s="1">
        <v>2</v>
      </c>
      <c r="J1708" s="1"/>
      <c r="K1708" s="1">
        <v>50</v>
      </c>
      <c r="L1708" s="18">
        <v>42950</v>
      </c>
      <c r="M1708" s="1">
        <v>2017</v>
      </c>
      <c r="N1708" s="1" t="s">
        <v>517</v>
      </c>
      <c r="O1708" s="1" t="s">
        <v>136</v>
      </c>
      <c r="P1708" s="18">
        <v>43161</v>
      </c>
      <c r="Q1708" s="10">
        <v>13.5</v>
      </c>
      <c r="R1708" s="1"/>
      <c r="S1708" s="19" t="s">
        <v>516</v>
      </c>
      <c r="T1708" s="8" t="s">
        <v>516</v>
      </c>
      <c r="U1708" s="8" t="s">
        <v>516</v>
      </c>
      <c r="V1708" s="8" t="s">
        <v>516</v>
      </c>
      <c r="W1708" s="1">
        <v>10</v>
      </c>
      <c r="X1708" s="8" t="s">
        <v>99</v>
      </c>
      <c r="Y1708" s="6" t="str">
        <f>VLOOKUP(X1708,Spp!A:B,2,FALSE)</f>
        <v>Abudefduf troschelii</v>
      </c>
      <c r="Z1708" s="7">
        <f t="shared" si="182"/>
        <v>10</v>
      </c>
      <c r="AA1708" s="1"/>
      <c r="AB1708" s="1"/>
      <c r="AC1708" s="1">
        <v>10</v>
      </c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2">
        <f>VLOOKUP(Y1708,Spp!B:C,2,FALSE)</f>
        <v>1.6E-2</v>
      </c>
      <c r="AV1708" s="2">
        <f>VLOOKUP(Y1708,Spp!B:D,3,FALSE)</f>
        <v>3.0516000000000001</v>
      </c>
      <c r="AW1708" s="2">
        <f t="shared" si="183"/>
        <v>356.00047574829864</v>
      </c>
      <c r="AX1708" s="2">
        <f t="shared" si="184"/>
        <v>7.1200095149659726</v>
      </c>
      <c r="AY1708" s="2">
        <f t="shared" si="185"/>
        <v>71.200095149659731</v>
      </c>
      <c r="AZ1708" s="2">
        <f t="shared" si="186"/>
        <v>7.1200095149659734E-2</v>
      </c>
      <c r="BA1708" s="2">
        <f t="shared" si="187"/>
        <v>1</v>
      </c>
      <c r="BB1708" s="2">
        <f t="shared" si="188"/>
        <v>0.2</v>
      </c>
      <c r="BC1708" s="2">
        <f>VLOOKUP(Y1708,Spp!B:H,7,FALSE)</f>
        <v>3</v>
      </c>
      <c r="BD1708" s="5" t="str">
        <f>VLOOKUP(Y1708,GFQuimbayo!B:C,2,FALSE)</f>
        <v>PK</v>
      </c>
      <c r="BE1708" s="5" t="str">
        <f>VLOOKUP(BD1708,GFQuimbayo!E:F,2,FALSE)</f>
        <v>Planktivores</v>
      </c>
      <c r="BF1708" s="2" t="str">
        <f>VLOOKUP(Y1708,Spp!B:L,11,FALSE)</f>
        <v>LC</v>
      </c>
    </row>
    <row r="1709" spans="1:58">
      <c r="A1709" s="1" t="s">
        <v>242</v>
      </c>
      <c r="B1709" s="1" t="s">
        <v>41</v>
      </c>
      <c r="C1709" s="1" t="s">
        <v>510</v>
      </c>
      <c r="D1709" s="1" t="s">
        <v>510</v>
      </c>
      <c r="E1709" s="1" t="s">
        <v>1501</v>
      </c>
      <c r="F1709" s="1" t="s">
        <v>245</v>
      </c>
      <c r="G1709" s="19" t="s">
        <v>1482</v>
      </c>
      <c r="H1709" s="19">
        <v>2</v>
      </c>
      <c r="I1709" s="1">
        <v>2</v>
      </c>
      <c r="J1709" s="1"/>
      <c r="K1709" s="1">
        <v>50</v>
      </c>
      <c r="L1709" s="18">
        <v>42950</v>
      </c>
      <c r="M1709" s="1">
        <v>2017</v>
      </c>
      <c r="N1709" s="1" t="s">
        <v>517</v>
      </c>
      <c r="O1709" s="1" t="s">
        <v>136</v>
      </c>
      <c r="P1709" s="18">
        <v>43161</v>
      </c>
      <c r="Q1709" s="10">
        <v>13.5</v>
      </c>
      <c r="R1709" s="1"/>
      <c r="S1709" s="19" t="s">
        <v>516</v>
      </c>
      <c r="T1709" s="8" t="s">
        <v>516</v>
      </c>
      <c r="U1709" s="8" t="s">
        <v>516</v>
      </c>
      <c r="V1709" s="8" t="s">
        <v>516</v>
      </c>
      <c r="W1709" s="1">
        <v>10</v>
      </c>
      <c r="X1709" s="8" t="s">
        <v>87</v>
      </c>
      <c r="Y1709" s="6" t="str">
        <f>VLOOKUP(X1709,Spp!A:B,2,FALSE)</f>
        <v>Stegastes acapulcoensis</v>
      </c>
      <c r="Z1709" s="7">
        <f t="shared" si="182"/>
        <v>2</v>
      </c>
      <c r="AA1709" s="1"/>
      <c r="AB1709" s="1">
        <v>2</v>
      </c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2">
        <f>VLOOKUP(Y1709,Spp!B:C,2,FALSE)</f>
        <v>3.49E-2</v>
      </c>
      <c r="AV1709" s="2">
        <f>VLOOKUP(Y1709,Spp!B:D,3,FALSE)</f>
        <v>2.9108999999999998</v>
      </c>
      <c r="AW1709" s="2">
        <f t="shared" si="183"/>
        <v>24.60771307139456</v>
      </c>
      <c r="AX1709" s="2">
        <f t="shared" si="184"/>
        <v>0.4921542614278912</v>
      </c>
      <c r="AY1709" s="2">
        <f t="shared" si="185"/>
        <v>4.9215426142789118</v>
      </c>
      <c r="AZ1709" s="2">
        <f t="shared" si="186"/>
        <v>4.9215426142789117E-3</v>
      </c>
      <c r="BA1709" s="2">
        <f t="shared" si="187"/>
        <v>0.2</v>
      </c>
      <c r="BB1709" s="2">
        <f t="shared" si="188"/>
        <v>0.04</v>
      </c>
      <c r="BC1709" s="2">
        <f>VLOOKUP(Y1709,Spp!B:H,7,FALSE)</f>
        <v>2</v>
      </c>
      <c r="BD1709" s="5" t="str">
        <f>VLOOKUP(Y1709,GFQuimbayo!B:C,2,FALSE)</f>
        <v>HD</v>
      </c>
      <c r="BE1709" s="5" t="str">
        <f>VLOOKUP(BD1709,GFQuimbayo!E:F,2,FALSE)</f>
        <v>Detritivores</v>
      </c>
      <c r="BF1709" s="2" t="str">
        <f>VLOOKUP(Y1709,Spp!B:L,11,FALSE)</f>
        <v>LC</v>
      </c>
    </row>
    <row r="1710" spans="1:58">
      <c r="A1710" s="1" t="s">
        <v>242</v>
      </c>
      <c r="B1710" s="1" t="s">
        <v>41</v>
      </c>
      <c r="C1710" s="1" t="s">
        <v>510</v>
      </c>
      <c r="D1710" s="1" t="s">
        <v>510</v>
      </c>
      <c r="E1710" s="1" t="s">
        <v>1501</v>
      </c>
      <c r="F1710" s="1" t="s">
        <v>245</v>
      </c>
      <c r="G1710" s="19" t="s">
        <v>1482</v>
      </c>
      <c r="H1710" s="19">
        <v>2</v>
      </c>
      <c r="I1710" s="1">
        <v>2</v>
      </c>
      <c r="J1710" s="1"/>
      <c r="K1710" s="1">
        <v>50</v>
      </c>
      <c r="L1710" s="18">
        <v>42950</v>
      </c>
      <c r="M1710" s="1">
        <v>2017</v>
      </c>
      <c r="N1710" s="1" t="s">
        <v>517</v>
      </c>
      <c r="O1710" s="1" t="s">
        <v>136</v>
      </c>
      <c r="P1710" s="18">
        <v>43161</v>
      </c>
      <c r="Q1710" s="10">
        <v>13.5</v>
      </c>
      <c r="R1710" s="1"/>
      <c r="S1710" s="19" t="s">
        <v>516</v>
      </c>
      <c r="T1710" s="8" t="s">
        <v>516</v>
      </c>
      <c r="U1710" s="8" t="s">
        <v>516</v>
      </c>
      <c r="V1710" s="8" t="s">
        <v>516</v>
      </c>
      <c r="W1710" s="1">
        <v>10</v>
      </c>
      <c r="X1710" s="8" t="s">
        <v>80</v>
      </c>
      <c r="Y1710" s="6" t="str">
        <f>VLOOKUP(X1710,Spp!A:B,2,FALSE)</f>
        <v>Sufflamen verres</v>
      </c>
      <c r="Z1710" s="7">
        <f t="shared" si="182"/>
        <v>6</v>
      </c>
      <c r="AA1710" s="1"/>
      <c r="AB1710" s="1">
        <v>1</v>
      </c>
      <c r="AC1710" s="1">
        <v>5</v>
      </c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2">
        <f>VLOOKUP(Y1710,Spp!B:C,2,FALSE)</f>
        <v>2.4899999999999999E-2</v>
      </c>
      <c r="AV1710" s="2">
        <f>VLOOKUP(Y1710,Spp!B:D,3,FALSE)</f>
        <v>3.0129999999999999</v>
      </c>
      <c r="AW1710" s="2">
        <f t="shared" si="183"/>
        <v>262.06423048602039</v>
      </c>
      <c r="AX1710" s="2">
        <f t="shared" si="184"/>
        <v>5.2412846097204078</v>
      </c>
      <c r="AY1710" s="2">
        <f t="shared" si="185"/>
        <v>52.412846097204081</v>
      </c>
      <c r="AZ1710" s="2">
        <f t="shared" si="186"/>
        <v>5.2412846097204084E-2</v>
      </c>
      <c r="BA1710" s="2">
        <f t="shared" si="187"/>
        <v>0.6</v>
      </c>
      <c r="BB1710" s="2">
        <f t="shared" si="188"/>
        <v>0.12</v>
      </c>
      <c r="BC1710" s="2">
        <f>VLOOKUP(Y1710,Spp!B:H,7,FALSE)</f>
        <v>3.3</v>
      </c>
      <c r="BD1710" s="5" t="str">
        <f>VLOOKUP(Y1710,GFQuimbayo!B:C,2,FALSE)</f>
        <v>IN</v>
      </c>
      <c r="BE1710" s="5" t="str">
        <f>VLOOKUP(BD1710,GFQuimbayo!E:F,2,FALSE)</f>
        <v>Invertebrivores</v>
      </c>
      <c r="BF1710" s="2" t="str">
        <f>VLOOKUP(Y1710,Spp!B:L,11,FALSE)</f>
        <v>LC</v>
      </c>
    </row>
    <row r="1711" spans="1:58">
      <c r="A1711" s="1" t="s">
        <v>242</v>
      </c>
      <c r="B1711" s="1" t="s">
        <v>41</v>
      </c>
      <c r="C1711" s="1" t="s">
        <v>510</v>
      </c>
      <c r="D1711" s="1" t="s">
        <v>510</v>
      </c>
      <c r="E1711" s="1" t="s">
        <v>1501</v>
      </c>
      <c r="F1711" s="1" t="s">
        <v>245</v>
      </c>
      <c r="G1711" s="19" t="s">
        <v>1482</v>
      </c>
      <c r="H1711" s="19">
        <v>2</v>
      </c>
      <c r="I1711" s="1">
        <v>2</v>
      </c>
      <c r="J1711" s="1"/>
      <c r="K1711" s="1">
        <v>50</v>
      </c>
      <c r="L1711" s="18">
        <v>42950</v>
      </c>
      <c r="M1711" s="1">
        <v>2017</v>
      </c>
      <c r="N1711" s="1" t="s">
        <v>517</v>
      </c>
      <c r="O1711" s="1" t="s">
        <v>136</v>
      </c>
      <c r="P1711" s="18">
        <v>43161</v>
      </c>
      <c r="Q1711" s="10">
        <v>13.5</v>
      </c>
      <c r="R1711" s="1"/>
      <c r="S1711" s="19" t="s">
        <v>516</v>
      </c>
      <c r="T1711" s="8" t="s">
        <v>516</v>
      </c>
      <c r="U1711" s="8" t="s">
        <v>516</v>
      </c>
      <c r="V1711" s="8" t="s">
        <v>516</v>
      </c>
      <c r="W1711" s="1">
        <v>10</v>
      </c>
      <c r="X1711" s="8" t="s">
        <v>252</v>
      </c>
      <c r="Y1711" s="6" t="str">
        <f>VLOOKUP(X1711,Spp!A:B,2,FALSE)</f>
        <v>Epinephelus labriformis</v>
      </c>
      <c r="Z1711" s="7">
        <f t="shared" si="182"/>
        <v>1</v>
      </c>
      <c r="AA1711" s="1"/>
      <c r="AB1711" s="1"/>
      <c r="AC1711" s="1">
        <v>1</v>
      </c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2">
        <f>VLOOKUP(Y1711,Spp!B:C,2,FALSE)</f>
        <v>3.4299999999999997E-2</v>
      </c>
      <c r="AV1711" s="2">
        <f>VLOOKUP(Y1711,Spp!B:D,3,FALSE)</f>
        <v>2.9</v>
      </c>
      <c r="AW1711" s="2">
        <f t="shared" si="183"/>
        <v>52.03950510400329</v>
      </c>
      <c r="AX1711" s="2">
        <f t="shared" si="184"/>
        <v>1.0407901020800658</v>
      </c>
      <c r="AY1711" s="2">
        <f t="shared" si="185"/>
        <v>10.407901020800658</v>
      </c>
      <c r="AZ1711" s="2">
        <f t="shared" si="186"/>
        <v>1.0407901020800659E-2</v>
      </c>
      <c r="BA1711" s="2">
        <f t="shared" si="187"/>
        <v>0.1</v>
      </c>
      <c r="BB1711" s="2">
        <f t="shared" si="188"/>
        <v>0.02</v>
      </c>
      <c r="BC1711" s="2">
        <f>VLOOKUP(Y1711,Spp!B:H,7,FALSE)</f>
        <v>4</v>
      </c>
      <c r="BD1711" s="5" t="str">
        <f>VLOOKUP(Y1711,GFQuimbayo!B:C,2,FALSE)</f>
        <v>PS</v>
      </c>
      <c r="BE1711" s="5" t="str">
        <f>VLOOKUP(BD1711,GFQuimbayo!E:F,2,FALSE)</f>
        <v>Piscivores</v>
      </c>
      <c r="BF1711" s="2" t="str">
        <f>VLOOKUP(Y1711,Spp!B:L,11,FALSE)</f>
        <v>LC</v>
      </c>
    </row>
    <row r="1712" spans="1:58">
      <c r="A1712" s="1" t="s">
        <v>242</v>
      </c>
      <c r="B1712" s="1" t="s">
        <v>41</v>
      </c>
      <c r="C1712" s="1" t="s">
        <v>510</v>
      </c>
      <c r="D1712" s="1" t="s">
        <v>510</v>
      </c>
      <c r="E1712" s="1" t="s">
        <v>1501</v>
      </c>
      <c r="F1712" s="1" t="s">
        <v>245</v>
      </c>
      <c r="G1712" s="19" t="s">
        <v>1482</v>
      </c>
      <c r="H1712" s="19">
        <v>2</v>
      </c>
      <c r="I1712" s="1">
        <v>2</v>
      </c>
      <c r="J1712" s="1"/>
      <c r="K1712" s="1">
        <v>50</v>
      </c>
      <c r="L1712" s="18">
        <v>42950</v>
      </c>
      <c r="M1712" s="1">
        <v>2017</v>
      </c>
      <c r="N1712" s="1" t="s">
        <v>517</v>
      </c>
      <c r="O1712" s="1" t="s">
        <v>136</v>
      </c>
      <c r="P1712" s="18">
        <v>43161</v>
      </c>
      <c r="Q1712" s="10">
        <v>13.5</v>
      </c>
      <c r="R1712" s="1"/>
      <c r="S1712" s="19" t="s">
        <v>516</v>
      </c>
      <c r="T1712" s="8" t="s">
        <v>516</v>
      </c>
      <c r="U1712" s="8" t="s">
        <v>516</v>
      </c>
      <c r="V1712" s="8" t="s">
        <v>516</v>
      </c>
      <c r="W1712" s="1">
        <v>10</v>
      </c>
      <c r="X1712" s="8" t="s">
        <v>265</v>
      </c>
      <c r="Y1712" s="6" t="str">
        <f>VLOOKUP(X1712,Spp!A:B,2,FALSE)</f>
        <v>Bodianus diplotaenia</v>
      </c>
      <c r="Z1712" s="7">
        <f t="shared" si="182"/>
        <v>1</v>
      </c>
      <c r="AA1712" s="1"/>
      <c r="AB1712" s="1">
        <v>1</v>
      </c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2">
        <f>VLOOKUP(Y1712,Spp!B:C,2,FALSE)</f>
        <v>2.01E-2</v>
      </c>
      <c r="AV1712" s="2">
        <f>VLOOKUP(Y1712,Spp!B:D,3,FALSE)</f>
        <v>2.9992000000000001</v>
      </c>
      <c r="AW1712" s="2">
        <f t="shared" si="183"/>
        <v>8.4660299120776585</v>
      </c>
      <c r="AX1712" s="2">
        <f t="shared" si="184"/>
        <v>0.16932059824155318</v>
      </c>
      <c r="AY1712" s="2">
        <f t="shared" si="185"/>
        <v>1.6932059824155319</v>
      </c>
      <c r="AZ1712" s="2">
        <f t="shared" si="186"/>
        <v>1.6932059824155319E-3</v>
      </c>
      <c r="BA1712" s="2">
        <f t="shared" si="187"/>
        <v>0.1</v>
      </c>
      <c r="BB1712" s="2">
        <f t="shared" si="188"/>
        <v>0.02</v>
      </c>
      <c r="BC1712" s="2">
        <f>VLOOKUP(Y1712,Spp!B:H,7,FALSE)</f>
        <v>3.4</v>
      </c>
      <c r="BD1712" s="5" t="str">
        <f>VLOOKUP(Y1712,GFQuimbayo!B:C,2,FALSE)</f>
        <v>IN</v>
      </c>
      <c r="BE1712" s="5" t="str">
        <f>VLOOKUP(BD1712,GFQuimbayo!E:F,2,FALSE)</f>
        <v>Invertebrivores</v>
      </c>
      <c r="BF1712" s="2" t="str">
        <f>VLOOKUP(Y1712,Spp!B:L,11,FALSE)</f>
        <v>LC</v>
      </c>
    </row>
    <row r="1713" spans="1:58">
      <c r="A1713" s="1" t="s">
        <v>242</v>
      </c>
      <c r="B1713" s="1" t="s">
        <v>41</v>
      </c>
      <c r="C1713" s="1" t="s">
        <v>510</v>
      </c>
      <c r="D1713" s="1" t="s">
        <v>510</v>
      </c>
      <c r="E1713" s="1" t="s">
        <v>1501</v>
      </c>
      <c r="F1713" s="1" t="s">
        <v>245</v>
      </c>
      <c r="G1713" s="19" t="s">
        <v>1482</v>
      </c>
      <c r="H1713" s="19">
        <v>2</v>
      </c>
      <c r="I1713" s="1">
        <v>2</v>
      </c>
      <c r="J1713" s="1"/>
      <c r="K1713" s="1">
        <v>50</v>
      </c>
      <c r="L1713" s="18">
        <v>42950</v>
      </c>
      <c r="M1713" s="1">
        <v>2017</v>
      </c>
      <c r="N1713" s="1" t="s">
        <v>517</v>
      </c>
      <c r="O1713" s="1" t="s">
        <v>136</v>
      </c>
      <c r="P1713" s="18">
        <v>43161</v>
      </c>
      <c r="Q1713" s="10">
        <v>13.5</v>
      </c>
      <c r="R1713" s="1"/>
      <c r="S1713" s="19" t="s">
        <v>516</v>
      </c>
      <c r="T1713" s="8" t="s">
        <v>516</v>
      </c>
      <c r="U1713" s="8" t="s">
        <v>516</v>
      </c>
      <c r="V1713" s="8" t="s">
        <v>516</v>
      </c>
      <c r="W1713" s="1">
        <v>10</v>
      </c>
      <c r="X1713" s="8" t="s">
        <v>64</v>
      </c>
      <c r="Y1713" s="6" t="str">
        <f>VLOOKUP(X1713,Spp!A:B,2,FALSE)</f>
        <v>Johnrandallia nigrirostris</v>
      </c>
      <c r="Z1713" s="7">
        <f t="shared" si="182"/>
        <v>2</v>
      </c>
      <c r="AA1713" s="1"/>
      <c r="AB1713" s="1">
        <v>2</v>
      </c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2">
        <f>VLOOKUP(Y1713,Spp!B:C,2,FALSE)</f>
        <v>2.5600000000000001E-2</v>
      </c>
      <c r="AV1713" s="2">
        <f>VLOOKUP(Y1713,Spp!B:D,3,FALSE)</f>
        <v>3.0005999999999999</v>
      </c>
      <c r="AW1713" s="2">
        <f t="shared" si="183"/>
        <v>21.626128934144351</v>
      </c>
      <c r="AX1713" s="2">
        <f t="shared" si="184"/>
        <v>0.43252257868288702</v>
      </c>
      <c r="AY1713" s="2">
        <f t="shared" si="185"/>
        <v>4.3252257868288702</v>
      </c>
      <c r="AZ1713" s="2">
        <f t="shared" si="186"/>
        <v>4.3252257868288705E-3</v>
      </c>
      <c r="BA1713" s="2">
        <f t="shared" si="187"/>
        <v>0.2</v>
      </c>
      <c r="BB1713" s="2">
        <f t="shared" si="188"/>
        <v>0.04</v>
      </c>
      <c r="BC1713" s="2">
        <f>VLOOKUP(Y1713,Spp!B:H,7,FALSE)</f>
        <v>3</v>
      </c>
      <c r="BD1713" s="5" t="str">
        <f>VLOOKUP(Y1713,GFQuimbayo!B:C,2,FALSE)</f>
        <v>IN</v>
      </c>
      <c r="BE1713" s="5" t="str">
        <f>VLOOKUP(BD1713,GFQuimbayo!E:F,2,FALSE)</f>
        <v>Invertebrivores</v>
      </c>
      <c r="BF1713" s="2" t="str">
        <f>VLOOKUP(Y1713,Spp!B:L,11,FALSE)</f>
        <v>LC</v>
      </c>
    </row>
    <row r="1714" spans="1:58">
      <c r="A1714" s="1" t="s">
        <v>242</v>
      </c>
      <c r="B1714" s="1" t="s">
        <v>41</v>
      </c>
      <c r="C1714" s="1" t="s">
        <v>510</v>
      </c>
      <c r="D1714" s="1" t="s">
        <v>510</v>
      </c>
      <c r="E1714" s="1" t="s">
        <v>1501</v>
      </c>
      <c r="F1714" s="1" t="s">
        <v>245</v>
      </c>
      <c r="G1714" s="19" t="s">
        <v>1482</v>
      </c>
      <c r="H1714" s="19">
        <v>2</v>
      </c>
      <c r="I1714" s="1">
        <v>2</v>
      </c>
      <c r="J1714" s="1"/>
      <c r="K1714" s="1">
        <v>50</v>
      </c>
      <c r="L1714" s="18">
        <v>42950</v>
      </c>
      <c r="M1714" s="1">
        <v>2017</v>
      </c>
      <c r="N1714" s="1" t="s">
        <v>517</v>
      </c>
      <c r="O1714" s="1" t="s">
        <v>136</v>
      </c>
      <c r="P1714" s="18">
        <v>43161</v>
      </c>
      <c r="Q1714" s="10">
        <v>13.5</v>
      </c>
      <c r="R1714" s="1"/>
      <c r="S1714" s="19" t="s">
        <v>516</v>
      </c>
      <c r="T1714" s="8" t="s">
        <v>516</v>
      </c>
      <c r="U1714" s="8" t="s">
        <v>516</v>
      </c>
      <c r="V1714" s="8" t="s">
        <v>516</v>
      </c>
      <c r="W1714" s="1">
        <v>10</v>
      </c>
      <c r="X1714" s="8" t="s">
        <v>125</v>
      </c>
      <c r="Y1714" s="6" t="str">
        <f>VLOOKUP(X1714,Spp!A:B,2,FALSE)</f>
        <v>Diodon holocanthus</v>
      </c>
      <c r="Z1714" s="7">
        <f t="shared" si="182"/>
        <v>2</v>
      </c>
      <c r="AA1714" s="1"/>
      <c r="AB1714" s="1"/>
      <c r="AC1714" s="1">
        <v>2</v>
      </c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2">
        <f>VLOOKUP(Y1714,Spp!B:C,2,FALSE)</f>
        <v>2.1899999999999999E-2</v>
      </c>
      <c r="AV1714" s="2">
        <f>VLOOKUP(Y1714,Spp!B:D,3,FALSE)</f>
        <v>3</v>
      </c>
      <c r="AW1714" s="2">
        <f t="shared" si="183"/>
        <v>85.546875</v>
      </c>
      <c r="AX1714" s="2">
        <f t="shared" si="184"/>
        <v>1.7109375</v>
      </c>
      <c r="AY1714" s="2">
        <f t="shared" si="185"/>
        <v>17.109375</v>
      </c>
      <c r="AZ1714" s="2">
        <f t="shared" si="186"/>
        <v>1.7109375E-2</v>
      </c>
      <c r="BA1714" s="2">
        <f t="shared" si="187"/>
        <v>0.2</v>
      </c>
      <c r="BB1714" s="2">
        <f t="shared" si="188"/>
        <v>0.04</v>
      </c>
      <c r="BC1714" s="2">
        <f>VLOOKUP(Y1714,Spp!B:H,7,FALSE)</f>
        <v>3.3</v>
      </c>
      <c r="BD1714" s="5" t="str">
        <f>VLOOKUP(Y1714,GFQuimbayo!B:C,2,FALSE)</f>
        <v>IN</v>
      </c>
      <c r="BE1714" s="5" t="str">
        <f>VLOOKUP(BD1714,GFQuimbayo!E:F,2,FALSE)</f>
        <v>Invertebrivores</v>
      </c>
      <c r="BF1714" s="2" t="str">
        <f>VLOOKUP(Y1714,Spp!B:L,11,FALSE)</f>
        <v>NE</v>
      </c>
    </row>
    <row r="1715" spans="1:58">
      <c r="A1715" s="1" t="s">
        <v>242</v>
      </c>
      <c r="B1715" s="1" t="s">
        <v>41</v>
      </c>
      <c r="C1715" s="1" t="s">
        <v>510</v>
      </c>
      <c r="D1715" s="1" t="s">
        <v>510</v>
      </c>
      <c r="E1715" s="1" t="s">
        <v>1501</v>
      </c>
      <c r="F1715" s="1" t="s">
        <v>245</v>
      </c>
      <c r="G1715" s="19" t="s">
        <v>1482</v>
      </c>
      <c r="H1715" s="19">
        <v>2</v>
      </c>
      <c r="I1715" s="1">
        <v>2</v>
      </c>
      <c r="J1715" s="1"/>
      <c r="K1715" s="1">
        <v>50</v>
      </c>
      <c r="L1715" s="18">
        <v>42950</v>
      </c>
      <c r="M1715" s="1">
        <v>2017</v>
      </c>
      <c r="N1715" s="1" t="s">
        <v>517</v>
      </c>
      <c r="O1715" s="1" t="s">
        <v>136</v>
      </c>
      <c r="P1715" s="18">
        <v>43161</v>
      </c>
      <c r="Q1715" s="10">
        <v>13.5</v>
      </c>
      <c r="R1715" s="1"/>
      <c r="S1715" s="19" t="s">
        <v>516</v>
      </c>
      <c r="T1715" s="8" t="s">
        <v>516</v>
      </c>
      <c r="U1715" s="8" t="s">
        <v>516</v>
      </c>
      <c r="V1715" s="8" t="s">
        <v>516</v>
      </c>
      <c r="W1715" s="1">
        <v>10</v>
      </c>
      <c r="X1715" s="8" t="s">
        <v>105</v>
      </c>
      <c r="Y1715" s="6" t="str">
        <f>VLOOKUP(X1715,Spp!A:B,2,FALSE)</f>
        <v>Haemulon maculicauda</v>
      </c>
      <c r="Z1715" s="7">
        <f t="shared" si="182"/>
        <v>1</v>
      </c>
      <c r="AA1715" s="1"/>
      <c r="AB1715" s="1"/>
      <c r="AC1715" s="1">
        <v>1</v>
      </c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2">
        <f>VLOOKUP(Y1715,Spp!B:C,2,FALSE)</f>
        <v>8.8999999999999999E-3</v>
      </c>
      <c r="AV1715" s="2">
        <f>VLOOKUP(Y1715,Spp!B:D,3,FALSE)</f>
        <v>3.16</v>
      </c>
      <c r="AW1715" s="2">
        <f t="shared" si="183"/>
        <v>26.039080711255959</v>
      </c>
      <c r="AX1715" s="2">
        <f t="shared" si="184"/>
        <v>0.52078161422511915</v>
      </c>
      <c r="AY1715" s="2">
        <f t="shared" si="185"/>
        <v>5.2078161422511915</v>
      </c>
      <c r="AZ1715" s="2">
        <f t="shared" si="186"/>
        <v>5.2078161422511914E-3</v>
      </c>
      <c r="BA1715" s="2">
        <f t="shared" si="187"/>
        <v>0.1</v>
      </c>
      <c r="BB1715" s="2">
        <f t="shared" si="188"/>
        <v>0.02</v>
      </c>
      <c r="BC1715" s="2">
        <f>VLOOKUP(Y1715,Spp!B:H,7,FALSE)</f>
        <v>4.2</v>
      </c>
      <c r="BD1715" s="5" t="str">
        <f>VLOOKUP(Y1715,GFQuimbayo!B:C,2,FALSE)</f>
        <v>PS</v>
      </c>
      <c r="BE1715" s="5" t="str">
        <f>VLOOKUP(BD1715,GFQuimbayo!E:F,2,FALSE)</f>
        <v>Piscivores</v>
      </c>
      <c r="BF1715" s="2" t="str">
        <f>VLOOKUP(Y1715,Spp!B:L,11,FALSE)</f>
        <v>LC</v>
      </c>
    </row>
    <row r="1716" spans="1:58">
      <c r="A1716" s="1" t="s">
        <v>242</v>
      </c>
      <c r="B1716" s="1" t="s">
        <v>41</v>
      </c>
      <c r="C1716" s="1" t="s">
        <v>510</v>
      </c>
      <c r="D1716" s="1" t="s">
        <v>510</v>
      </c>
      <c r="E1716" s="1" t="s">
        <v>1501</v>
      </c>
      <c r="F1716" s="1" t="s">
        <v>245</v>
      </c>
      <c r="G1716" s="19" t="s">
        <v>1482</v>
      </c>
      <c r="H1716" s="19">
        <v>2</v>
      </c>
      <c r="I1716" s="1">
        <v>2</v>
      </c>
      <c r="J1716" s="1"/>
      <c r="K1716" s="1">
        <v>50</v>
      </c>
      <c r="L1716" s="18">
        <v>42950</v>
      </c>
      <c r="M1716" s="1">
        <v>2017</v>
      </c>
      <c r="N1716" s="1" t="s">
        <v>517</v>
      </c>
      <c r="O1716" s="1" t="s">
        <v>136</v>
      </c>
      <c r="P1716" s="18">
        <v>43161</v>
      </c>
      <c r="Q1716" s="10">
        <v>13.5</v>
      </c>
      <c r="R1716" s="1"/>
      <c r="S1716" s="19" t="s">
        <v>516</v>
      </c>
      <c r="T1716" s="8" t="s">
        <v>516</v>
      </c>
      <c r="U1716" s="8" t="s">
        <v>516</v>
      </c>
      <c r="V1716" s="8" t="s">
        <v>516</v>
      </c>
      <c r="W1716" s="1">
        <v>10</v>
      </c>
      <c r="X1716" s="8" t="s">
        <v>308</v>
      </c>
      <c r="Y1716" s="6" t="str">
        <f>VLOOKUP(X1716,Spp!A:B,2,FALSE)</f>
        <v>Paranthias colonus</v>
      </c>
      <c r="Z1716" s="7">
        <f t="shared" si="182"/>
        <v>5</v>
      </c>
      <c r="AA1716" s="1"/>
      <c r="AB1716" s="1"/>
      <c r="AC1716" s="1">
        <v>5</v>
      </c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2">
        <f>VLOOKUP(Y1716,Spp!B:C,2,FALSE)</f>
        <v>1.485E-2</v>
      </c>
      <c r="AV1716" s="2">
        <f>VLOOKUP(Y1716,Spp!B:D,3,FALSE)</f>
        <v>2.8633299999999999</v>
      </c>
      <c r="AW1716" s="2">
        <f t="shared" si="183"/>
        <v>102.68613447176642</v>
      </c>
      <c r="AX1716" s="2">
        <f t="shared" si="184"/>
        <v>2.0537226894353284</v>
      </c>
      <c r="AY1716" s="2">
        <f t="shared" si="185"/>
        <v>20.537226894353285</v>
      </c>
      <c r="AZ1716" s="2">
        <f t="shared" si="186"/>
        <v>2.0537226894353285E-2</v>
      </c>
      <c r="BA1716" s="2">
        <f t="shared" si="187"/>
        <v>0.5</v>
      </c>
      <c r="BB1716" s="2">
        <f t="shared" si="188"/>
        <v>0.1</v>
      </c>
      <c r="BC1716" s="2">
        <f>VLOOKUP(Y1716,Spp!B:H,7,FALSE)</f>
        <v>3.8</v>
      </c>
      <c r="BD1716" s="5" t="str">
        <f>VLOOKUP(Y1716,GFQuimbayo!B:C,2,FALSE)</f>
        <v>PK</v>
      </c>
      <c r="BE1716" s="5" t="str">
        <f>VLOOKUP(BD1716,GFQuimbayo!E:F,2,FALSE)</f>
        <v>Planktivores</v>
      </c>
      <c r="BF1716" s="2" t="str">
        <f>VLOOKUP(Y1716,Spp!B:L,11,FALSE)</f>
        <v>LC</v>
      </c>
    </row>
    <row r="1717" spans="1:58">
      <c r="A1717" s="1" t="s">
        <v>242</v>
      </c>
      <c r="B1717" s="1" t="s">
        <v>41</v>
      </c>
      <c r="C1717" s="1" t="s">
        <v>510</v>
      </c>
      <c r="D1717" s="1" t="s">
        <v>510</v>
      </c>
      <c r="E1717" s="1" t="s">
        <v>1501</v>
      </c>
      <c r="F1717" s="1" t="s">
        <v>245</v>
      </c>
      <c r="G1717" s="19" t="s">
        <v>1482</v>
      </c>
      <c r="H1717" s="19">
        <v>2</v>
      </c>
      <c r="I1717" s="1">
        <v>2</v>
      </c>
      <c r="J1717" s="1"/>
      <c r="K1717" s="1">
        <v>50</v>
      </c>
      <c r="L1717" s="18">
        <v>42950</v>
      </c>
      <c r="M1717" s="1">
        <v>2017</v>
      </c>
      <c r="N1717" s="1" t="s">
        <v>517</v>
      </c>
      <c r="O1717" s="1" t="s">
        <v>136</v>
      </c>
      <c r="P1717" s="18">
        <v>43161</v>
      </c>
      <c r="Q1717" s="10">
        <v>13.5</v>
      </c>
      <c r="R1717" s="1"/>
      <c r="S1717" s="19" t="s">
        <v>516</v>
      </c>
      <c r="T1717" s="8" t="s">
        <v>516</v>
      </c>
      <c r="U1717" s="8" t="s">
        <v>516</v>
      </c>
      <c r="V1717" s="8" t="s">
        <v>516</v>
      </c>
      <c r="W1717" s="1">
        <v>10</v>
      </c>
      <c r="X1717" s="8" t="s">
        <v>251</v>
      </c>
      <c r="Y1717" s="6" t="str">
        <f>VLOOKUP(X1717,Spp!A:B,2,FALSE)</f>
        <v>Holacanthus passer</v>
      </c>
      <c r="Z1717" s="7">
        <f t="shared" si="182"/>
        <v>1</v>
      </c>
      <c r="AA1717" s="1"/>
      <c r="AB1717" s="1"/>
      <c r="AC1717" s="1">
        <v>1</v>
      </c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2">
        <f>VLOOKUP(Y1717,Spp!B:C,2,FALSE)</f>
        <v>2.7130000000000001E-2</v>
      </c>
      <c r="AV1717" s="2">
        <f>VLOOKUP(Y1717,Spp!B:D,3,FALSE)</f>
        <v>3.0842299999999998</v>
      </c>
      <c r="AW1717" s="2">
        <f t="shared" si="183"/>
        <v>65.549979949165603</v>
      </c>
      <c r="AX1717" s="2">
        <f t="shared" si="184"/>
        <v>1.3109995989833121</v>
      </c>
      <c r="AY1717" s="2">
        <f t="shared" si="185"/>
        <v>13.10999598983312</v>
      </c>
      <c r="AZ1717" s="2">
        <f t="shared" si="186"/>
        <v>1.3109995989833119E-2</v>
      </c>
      <c r="BA1717" s="2">
        <f t="shared" si="187"/>
        <v>0.1</v>
      </c>
      <c r="BB1717" s="2">
        <f t="shared" si="188"/>
        <v>0.02</v>
      </c>
      <c r="BC1717" s="2">
        <f>VLOOKUP(Y1717,Spp!B:H,7,FALSE)</f>
        <v>2.6</v>
      </c>
      <c r="BD1717" s="5" t="str">
        <f>VLOOKUP(Y1717,GFQuimbayo!B:C,2,FALSE)</f>
        <v>IN</v>
      </c>
      <c r="BE1717" s="5" t="str">
        <f>VLOOKUP(BD1717,GFQuimbayo!E:F,2,FALSE)</f>
        <v>Invertebrivores</v>
      </c>
      <c r="BF1717" s="2" t="str">
        <f>VLOOKUP(Y1717,Spp!B:L,11,FALSE)</f>
        <v>LC</v>
      </c>
    </row>
    <row r="1718" spans="1:58">
      <c r="A1718" s="1" t="s">
        <v>242</v>
      </c>
      <c r="B1718" s="1" t="s">
        <v>41</v>
      </c>
      <c r="C1718" s="1" t="s">
        <v>509</v>
      </c>
      <c r="D1718" s="1" t="s">
        <v>509</v>
      </c>
      <c r="E1718" s="1" t="s">
        <v>1495</v>
      </c>
      <c r="F1718" s="1" t="s">
        <v>245</v>
      </c>
      <c r="G1718" s="19" t="s">
        <v>1482</v>
      </c>
      <c r="H1718" s="19">
        <v>1</v>
      </c>
      <c r="I1718" s="1">
        <v>1</v>
      </c>
      <c r="J1718" s="1"/>
      <c r="K1718" s="1">
        <v>50</v>
      </c>
      <c r="L1718" s="18">
        <v>42950</v>
      </c>
      <c r="M1718" s="1">
        <v>2017</v>
      </c>
      <c r="N1718" s="1" t="s">
        <v>517</v>
      </c>
      <c r="O1718" s="1" t="s">
        <v>136</v>
      </c>
      <c r="P1718" s="18">
        <v>43161</v>
      </c>
      <c r="Q1718" s="10">
        <v>1.5</v>
      </c>
      <c r="R1718" s="1"/>
      <c r="S1718" s="19" t="s">
        <v>516</v>
      </c>
      <c r="T1718" s="8" t="s">
        <v>516</v>
      </c>
      <c r="U1718" s="8" t="s">
        <v>516</v>
      </c>
      <c r="V1718" s="8" t="s">
        <v>516</v>
      </c>
      <c r="W1718" s="1">
        <v>10</v>
      </c>
      <c r="X1718" s="8" t="s">
        <v>107</v>
      </c>
      <c r="Y1718" s="6" t="str">
        <f>VLOOKUP(X1718,Spp!A:B,2,FALSE)</f>
        <v>Thalassoma lucasanum</v>
      </c>
      <c r="Z1718" s="7">
        <f t="shared" si="182"/>
        <v>100</v>
      </c>
      <c r="AA1718" s="1"/>
      <c r="AB1718" s="1">
        <v>50</v>
      </c>
      <c r="AC1718" s="1">
        <v>50</v>
      </c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2">
        <f>VLOOKUP(Y1718,Spp!B:C,2,FALSE)</f>
        <v>1.261E-2</v>
      </c>
      <c r="AV1718" s="2">
        <f>VLOOKUP(Y1718,Spp!B:D,3,FALSE)</f>
        <v>2.8782999999999999</v>
      </c>
      <c r="AW1718" s="2">
        <f t="shared" si="183"/>
        <v>1113.7170440793639</v>
      </c>
      <c r="AX1718" s="2">
        <f t="shared" si="184"/>
        <v>22.274340881587278</v>
      </c>
      <c r="AY1718" s="2">
        <f t="shared" si="185"/>
        <v>222.74340881587278</v>
      </c>
      <c r="AZ1718" s="2">
        <f t="shared" si="186"/>
        <v>0.22274340881587279</v>
      </c>
      <c r="BA1718" s="2">
        <f t="shared" si="187"/>
        <v>10</v>
      </c>
      <c r="BB1718" s="2">
        <f t="shared" si="188"/>
        <v>2</v>
      </c>
      <c r="BC1718" s="2">
        <f>VLOOKUP(Y1718,Spp!B:H,7,FALSE)</f>
        <v>3.5</v>
      </c>
      <c r="BD1718" s="5" t="str">
        <f>VLOOKUP(Y1718,GFQuimbayo!B:C,2,FALSE)</f>
        <v>IN</v>
      </c>
      <c r="BE1718" s="5" t="str">
        <f>VLOOKUP(BD1718,GFQuimbayo!E:F,2,FALSE)</f>
        <v>Invertebrivores</v>
      </c>
      <c r="BF1718" s="2" t="str">
        <f>VLOOKUP(Y1718,Spp!B:L,11,FALSE)</f>
        <v>LC</v>
      </c>
    </row>
    <row r="1719" spans="1:58">
      <c r="A1719" s="1" t="s">
        <v>242</v>
      </c>
      <c r="B1719" s="1" t="s">
        <v>41</v>
      </c>
      <c r="C1719" s="1" t="s">
        <v>509</v>
      </c>
      <c r="D1719" s="1" t="s">
        <v>509</v>
      </c>
      <c r="E1719" s="1" t="s">
        <v>1495</v>
      </c>
      <c r="F1719" s="1" t="s">
        <v>245</v>
      </c>
      <c r="G1719" s="19" t="s">
        <v>1482</v>
      </c>
      <c r="H1719" s="19">
        <v>1</v>
      </c>
      <c r="I1719" s="1">
        <v>1</v>
      </c>
      <c r="J1719" s="1"/>
      <c r="K1719" s="1">
        <v>50</v>
      </c>
      <c r="L1719" s="18">
        <v>42950</v>
      </c>
      <c r="M1719" s="1">
        <v>2017</v>
      </c>
      <c r="N1719" s="1" t="s">
        <v>517</v>
      </c>
      <c r="O1719" s="1" t="s">
        <v>136</v>
      </c>
      <c r="P1719" s="18">
        <v>43161</v>
      </c>
      <c r="Q1719" s="10">
        <v>1.5</v>
      </c>
      <c r="R1719" s="1"/>
      <c r="S1719" s="19" t="s">
        <v>516</v>
      </c>
      <c r="T1719" s="8" t="s">
        <v>516</v>
      </c>
      <c r="U1719" s="8" t="s">
        <v>516</v>
      </c>
      <c r="V1719" s="8" t="s">
        <v>516</v>
      </c>
      <c r="W1719" s="1">
        <v>10</v>
      </c>
      <c r="X1719" s="8" t="s">
        <v>72</v>
      </c>
      <c r="Y1719" s="6" t="str">
        <f>VLOOKUP(X1719,Spp!A:B,2,FALSE)</f>
        <v>Scarus ghobban</v>
      </c>
      <c r="Z1719" s="7">
        <f t="shared" si="182"/>
        <v>65</v>
      </c>
      <c r="AA1719" s="1">
        <v>3</v>
      </c>
      <c r="AB1719" s="1">
        <v>62</v>
      </c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2">
        <f>VLOOKUP(Y1719,Spp!B:C,2,FALSE)</f>
        <v>2.3300000000000001E-2</v>
      </c>
      <c r="AV1719" s="2">
        <f>VLOOKUP(Y1719,Spp!B:D,3,FALSE)</f>
        <v>2.919</v>
      </c>
      <c r="AW1719" s="2">
        <f t="shared" si="183"/>
        <v>518.68220251643925</v>
      </c>
      <c r="AX1719" s="2">
        <f t="shared" si="184"/>
        <v>10.373644050328785</v>
      </c>
      <c r="AY1719" s="2">
        <f t="shared" si="185"/>
        <v>103.73644050328785</v>
      </c>
      <c r="AZ1719" s="2">
        <f t="shared" si="186"/>
        <v>0.10373644050328786</v>
      </c>
      <c r="BA1719" s="2">
        <f t="shared" si="187"/>
        <v>6.5</v>
      </c>
      <c r="BB1719" s="2">
        <f t="shared" si="188"/>
        <v>1.3</v>
      </c>
      <c r="BC1719" s="2">
        <f>VLOOKUP(Y1719,Spp!B:H,7,FALSE)</f>
        <v>2</v>
      </c>
      <c r="BD1719" s="5" t="str">
        <f>VLOOKUP(Y1719,GFQuimbayo!B:C,2,FALSE)</f>
        <v>HM</v>
      </c>
      <c r="BE1719" s="5" t="str">
        <f>VLOOKUP(BD1719,GFQuimbayo!E:F,2,FALSE)</f>
        <v>Macroalgae feeders</v>
      </c>
      <c r="BF1719" s="2" t="str">
        <f>VLOOKUP(Y1719,Spp!B:L,11,FALSE)</f>
        <v>LC</v>
      </c>
    </row>
    <row r="1720" spans="1:58">
      <c r="A1720" s="1" t="s">
        <v>242</v>
      </c>
      <c r="B1720" s="1" t="s">
        <v>41</v>
      </c>
      <c r="C1720" s="1" t="s">
        <v>509</v>
      </c>
      <c r="D1720" s="1" t="s">
        <v>509</v>
      </c>
      <c r="E1720" s="1" t="s">
        <v>1495</v>
      </c>
      <c r="F1720" s="1" t="s">
        <v>245</v>
      </c>
      <c r="G1720" s="19" t="s">
        <v>1482</v>
      </c>
      <c r="H1720" s="19">
        <v>1</v>
      </c>
      <c r="I1720" s="1">
        <v>1</v>
      </c>
      <c r="J1720" s="1"/>
      <c r="K1720" s="1">
        <v>50</v>
      </c>
      <c r="L1720" s="18">
        <v>42950</v>
      </c>
      <c r="M1720" s="1">
        <v>2017</v>
      </c>
      <c r="N1720" s="1" t="s">
        <v>517</v>
      </c>
      <c r="O1720" s="1" t="s">
        <v>136</v>
      </c>
      <c r="P1720" s="18">
        <v>43161</v>
      </c>
      <c r="Q1720" s="10">
        <v>1.5</v>
      </c>
      <c r="R1720" s="1"/>
      <c r="S1720" s="19" t="s">
        <v>516</v>
      </c>
      <c r="T1720" s="8" t="s">
        <v>516</v>
      </c>
      <c r="U1720" s="8" t="s">
        <v>516</v>
      </c>
      <c r="V1720" s="8" t="s">
        <v>516</v>
      </c>
      <c r="W1720" s="1">
        <v>10</v>
      </c>
      <c r="X1720" s="8" t="s">
        <v>87</v>
      </c>
      <c r="Y1720" s="6" t="str">
        <f>VLOOKUP(X1720,Spp!A:B,2,FALSE)</f>
        <v>Stegastes acapulcoensis</v>
      </c>
      <c r="Z1720" s="7">
        <f t="shared" si="182"/>
        <v>1</v>
      </c>
      <c r="AA1720" s="1">
        <v>1</v>
      </c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2">
        <f>VLOOKUP(Y1720,Spp!B:C,2,FALSE)</f>
        <v>3.49E-2</v>
      </c>
      <c r="AV1720" s="2">
        <f>VLOOKUP(Y1720,Spp!B:D,3,FALSE)</f>
        <v>2.9108999999999998</v>
      </c>
      <c r="AW1720" s="2">
        <f t="shared" si="183"/>
        <v>0.50256124877797914</v>
      </c>
      <c r="AX1720" s="2">
        <f t="shared" si="184"/>
        <v>1.0051224975559582E-2</v>
      </c>
      <c r="AY1720" s="2">
        <f t="shared" si="185"/>
        <v>0.10051224975559582</v>
      </c>
      <c r="AZ1720" s="2">
        <f t="shared" si="186"/>
        <v>1.0051224975559582E-4</v>
      </c>
      <c r="BA1720" s="2">
        <f t="shared" si="187"/>
        <v>0.1</v>
      </c>
      <c r="BB1720" s="2">
        <f t="shared" si="188"/>
        <v>0.02</v>
      </c>
      <c r="BC1720" s="2">
        <f>VLOOKUP(Y1720,Spp!B:H,7,FALSE)</f>
        <v>2</v>
      </c>
      <c r="BD1720" s="5" t="str">
        <f>VLOOKUP(Y1720,GFQuimbayo!B:C,2,FALSE)</f>
        <v>HD</v>
      </c>
      <c r="BE1720" s="5" t="str">
        <f>VLOOKUP(BD1720,GFQuimbayo!E:F,2,FALSE)</f>
        <v>Detritivores</v>
      </c>
      <c r="BF1720" s="2" t="str">
        <f>VLOOKUP(Y1720,Spp!B:L,11,FALSE)</f>
        <v>LC</v>
      </c>
    </row>
    <row r="1721" spans="1:58">
      <c r="A1721" s="1" t="s">
        <v>242</v>
      </c>
      <c r="B1721" s="1" t="s">
        <v>41</v>
      </c>
      <c r="C1721" s="1" t="s">
        <v>509</v>
      </c>
      <c r="D1721" s="1" t="s">
        <v>509</v>
      </c>
      <c r="E1721" s="1" t="s">
        <v>1495</v>
      </c>
      <c r="F1721" s="1" t="s">
        <v>245</v>
      </c>
      <c r="G1721" s="19" t="s">
        <v>1482</v>
      </c>
      <c r="H1721" s="19">
        <v>1</v>
      </c>
      <c r="I1721" s="1">
        <v>1</v>
      </c>
      <c r="J1721" s="1"/>
      <c r="K1721" s="1">
        <v>50</v>
      </c>
      <c r="L1721" s="18">
        <v>42950</v>
      </c>
      <c r="M1721" s="1">
        <v>2017</v>
      </c>
      <c r="N1721" s="1" t="s">
        <v>517</v>
      </c>
      <c r="O1721" s="1" t="s">
        <v>136</v>
      </c>
      <c r="P1721" s="18">
        <v>43161</v>
      </c>
      <c r="Q1721" s="10">
        <v>1.5</v>
      </c>
      <c r="R1721" s="1"/>
      <c r="S1721" s="19" t="s">
        <v>516</v>
      </c>
      <c r="T1721" s="8" t="s">
        <v>516</v>
      </c>
      <c r="U1721" s="8" t="s">
        <v>516</v>
      </c>
      <c r="V1721" s="8" t="s">
        <v>516</v>
      </c>
      <c r="W1721" s="1">
        <v>10</v>
      </c>
      <c r="X1721" s="8" t="s">
        <v>80</v>
      </c>
      <c r="Y1721" s="6" t="str">
        <f>VLOOKUP(X1721,Spp!A:B,2,FALSE)</f>
        <v>Sufflamen verres</v>
      </c>
      <c r="Z1721" s="7">
        <f t="shared" si="182"/>
        <v>1</v>
      </c>
      <c r="AA1721" s="1"/>
      <c r="AB1721" s="1"/>
      <c r="AC1721" s="1">
        <v>1</v>
      </c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2">
        <f>VLOOKUP(Y1721,Spp!B:C,2,FALSE)</f>
        <v>2.4899999999999999E-2</v>
      </c>
      <c r="AV1721" s="2">
        <f>VLOOKUP(Y1721,Spp!B:D,3,FALSE)</f>
        <v>3.0129999999999999</v>
      </c>
      <c r="AW1721" s="2">
        <f t="shared" si="183"/>
        <v>50.256150114544802</v>
      </c>
      <c r="AX1721" s="2">
        <f t="shared" si="184"/>
        <v>1.0051230022908961</v>
      </c>
      <c r="AY1721" s="2">
        <f t="shared" si="185"/>
        <v>10.05123002290896</v>
      </c>
      <c r="AZ1721" s="2">
        <f t="shared" si="186"/>
        <v>1.0051230022908961E-2</v>
      </c>
      <c r="BA1721" s="2">
        <f t="shared" si="187"/>
        <v>0.1</v>
      </c>
      <c r="BB1721" s="2">
        <f t="shared" si="188"/>
        <v>0.02</v>
      </c>
      <c r="BC1721" s="2">
        <f>VLOOKUP(Y1721,Spp!B:H,7,FALSE)</f>
        <v>3.3</v>
      </c>
      <c r="BD1721" s="5" t="str">
        <f>VLOOKUP(Y1721,GFQuimbayo!B:C,2,FALSE)</f>
        <v>IN</v>
      </c>
      <c r="BE1721" s="5" t="str">
        <f>VLOOKUP(BD1721,GFQuimbayo!E:F,2,FALSE)</f>
        <v>Invertebrivores</v>
      </c>
      <c r="BF1721" s="2" t="str">
        <f>VLOOKUP(Y1721,Spp!B:L,11,FALSE)</f>
        <v>LC</v>
      </c>
    </row>
    <row r="1722" spans="1:58">
      <c r="A1722" s="1" t="s">
        <v>242</v>
      </c>
      <c r="B1722" s="1" t="s">
        <v>41</v>
      </c>
      <c r="C1722" s="1" t="s">
        <v>509</v>
      </c>
      <c r="D1722" s="1" t="s">
        <v>509</v>
      </c>
      <c r="E1722" s="1" t="s">
        <v>1495</v>
      </c>
      <c r="F1722" s="1" t="s">
        <v>245</v>
      </c>
      <c r="G1722" s="19" t="s">
        <v>1482</v>
      </c>
      <c r="H1722" s="19">
        <v>2</v>
      </c>
      <c r="I1722" s="1">
        <v>2</v>
      </c>
      <c r="J1722" s="1"/>
      <c r="K1722" s="1">
        <v>50</v>
      </c>
      <c r="L1722" s="18">
        <v>42950</v>
      </c>
      <c r="M1722" s="1">
        <v>2017</v>
      </c>
      <c r="N1722" s="1" t="s">
        <v>517</v>
      </c>
      <c r="O1722" s="1" t="s">
        <v>136</v>
      </c>
      <c r="P1722" s="18">
        <v>43161</v>
      </c>
      <c r="Q1722" s="10">
        <v>1.5</v>
      </c>
      <c r="R1722" s="1"/>
      <c r="S1722" s="19" t="s">
        <v>516</v>
      </c>
      <c r="T1722" s="8" t="s">
        <v>516</v>
      </c>
      <c r="U1722" s="8" t="s">
        <v>516</v>
      </c>
      <c r="V1722" s="8" t="s">
        <v>516</v>
      </c>
      <c r="W1722" s="1">
        <v>10</v>
      </c>
      <c r="X1722" s="8" t="s">
        <v>45</v>
      </c>
      <c r="Y1722" s="6" t="str">
        <f>VLOOKUP(X1722,Spp!A:B,2,FALSE)</f>
        <v>Canthigaster punctatissima</v>
      </c>
      <c r="Z1722" s="7">
        <f t="shared" si="182"/>
        <v>2</v>
      </c>
      <c r="AA1722" s="1">
        <v>2</v>
      </c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2">
        <f>VLOOKUP(Y1722,Spp!B:C,2,FALSE)</f>
        <v>1.9699999999999999E-2</v>
      </c>
      <c r="AV1722" s="2">
        <f>VLOOKUP(Y1722,Spp!B:D,3,FALSE)</f>
        <v>2.9174000000000002</v>
      </c>
      <c r="AW1722" s="2">
        <f t="shared" si="183"/>
        <v>0.57075063471067744</v>
      </c>
      <c r="AX1722" s="2">
        <f t="shared" si="184"/>
        <v>1.1415012694213548E-2</v>
      </c>
      <c r="AY1722" s="2">
        <f t="shared" si="185"/>
        <v>0.11415012694213549</v>
      </c>
      <c r="AZ1722" s="2">
        <f t="shared" si="186"/>
        <v>1.1415012694213548E-4</v>
      </c>
      <c r="BA1722" s="2">
        <f t="shared" si="187"/>
        <v>0.2</v>
      </c>
      <c r="BB1722" s="2">
        <f t="shared" si="188"/>
        <v>0.04</v>
      </c>
      <c r="BC1722" s="2">
        <f>VLOOKUP(Y1722,Spp!B:H,7,FALSE)</f>
        <v>3</v>
      </c>
      <c r="BD1722" s="5" t="str">
        <f>VLOOKUP(Y1722,GFQuimbayo!B:C,2,FALSE)</f>
        <v>IN</v>
      </c>
      <c r="BE1722" s="5" t="str">
        <f>VLOOKUP(BD1722,GFQuimbayo!E:F,2,FALSE)</f>
        <v>Invertebrivores</v>
      </c>
      <c r="BF1722" s="2" t="str">
        <f>VLOOKUP(Y1722,Spp!B:L,11,FALSE)</f>
        <v>LC</v>
      </c>
    </row>
    <row r="1723" spans="1:58">
      <c r="A1723" s="1" t="s">
        <v>242</v>
      </c>
      <c r="B1723" s="1" t="s">
        <v>41</v>
      </c>
      <c r="C1723" s="1" t="s">
        <v>509</v>
      </c>
      <c r="D1723" s="1" t="s">
        <v>509</v>
      </c>
      <c r="E1723" s="1" t="s">
        <v>1495</v>
      </c>
      <c r="F1723" s="1" t="s">
        <v>245</v>
      </c>
      <c r="G1723" s="19" t="s">
        <v>1482</v>
      </c>
      <c r="H1723" s="19">
        <v>2</v>
      </c>
      <c r="I1723" s="1">
        <v>2</v>
      </c>
      <c r="J1723" s="1"/>
      <c r="K1723" s="1">
        <v>50</v>
      </c>
      <c r="L1723" s="18">
        <v>42950</v>
      </c>
      <c r="M1723" s="1">
        <v>2017</v>
      </c>
      <c r="N1723" s="1" t="s">
        <v>517</v>
      </c>
      <c r="O1723" s="1" t="s">
        <v>136</v>
      </c>
      <c r="P1723" s="18">
        <v>43161</v>
      </c>
      <c r="Q1723" s="10">
        <v>1.5</v>
      </c>
      <c r="R1723" s="1"/>
      <c r="S1723" s="19" t="s">
        <v>516</v>
      </c>
      <c r="T1723" s="8" t="s">
        <v>516</v>
      </c>
      <c r="U1723" s="8" t="s">
        <v>516</v>
      </c>
      <c r="V1723" s="8" t="s">
        <v>516</v>
      </c>
      <c r="W1723" s="1">
        <v>10</v>
      </c>
      <c r="X1723" s="8" t="s">
        <v>107</v>
      </c>
      <c r="Y1723" s="6" t="str">
        <f>VLOOKUP(X1723,Spp!A:B,2,FALSE)</f>
        <v>Thalassoma lucasanum</v>
      </c>
      <c r="Z1723" s="7">
        <f t="shared" si="182"/>
        <v>150</v>
      </c>
      <c r="AA1723" s="1">
        <v>70</v>
      </c>
      <c r="AB1723" s="1">
        <v>80</v>
      </c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2">
        <f>VLOOKUP(Y1723,Spp!B:C,2,FALSE)</f>
        <v>1.261E-2</v>
      </c>
      <c r="AV1723" s="2">
        <f>VLOOKUP(Y1723,Spp!B:D,3,FALSE)</f>
        <v>2.8782999999999999</v>
      </c>
      <c r="AW1723" s="2">
        <f t="shared" si="183"/>
        <v>345.37492838687535</v>
      </c>
      <c r="AX1723" s="2">
        <f t="shared" si="184"/>
        <v>6.9074985677375071</v>
      </c>
      <c r="AY1723" s="2">
        <f t="shared" si="185"/>
        <v>69.074985677375068</v>
      </c>
      <c r="AZ1723" s="2">
        <f t="shared" si="186"/>
        <v>6.9074985677375064E-2</v>
      </c>
      <c r="BA1723" s="2">
        <f t="shared" si="187"/>
        <v>15</v>
      </c>
      <c r="BB1723" s="2">
        <f t="shared" si="188"/>
        <v>3</v>
      </c>
      <c r="BC1723" s="2">
        <f>VLOOKUP(Y1723,Spp!B:H,7,FALSE)</f>
        <v>3.5</v>
      </c>
      <c r="BD1723" s="5" t="str">
        <f>VLOOKUP(Y1723,GFQuimbayo!B:C,2,FALSE)</f>
        <v>IN</v>
      </c>
      <c r="BE1723" s="5" t="str">
        <f>VLOOKUP(BD1723,GFQuimbayo!E:F,2,FALSE)</f>
        <v>Invertebrivores</v>
      </c>
      <c r="BF1723" s="2" t="str">
        <f>VLOOKUP(Y1723,Spp!B:L,11,FALSE)</f>
        <v>LC</v>
      </c>
    </row>
    <row r="1724" spans="1:58">
      <c r="A1724" s="1" t="s">
        <v>242</v>
      </c>
      <c r="B1724" s="1" t="s">
        <v>41</v>
      </c>
      <c r="C1724" s="1" t="s">
        <v>509</v>
      </c>
      <c r="D1724" s="1" t="s">
        <v>509</v>
      </c>
      <c r="E1724" s="1" t="s">
        <v>1495</v>
      </c>
      <c r="F1724" s="1" t="s">
        <v>245</v>
      </c>
      <c r="G1724" s="19" t="s">
        <v>1482</v>
      </c>
      <c r="H1724" s="19">
        <v>2</v>
      </c>
      <c r="I1724" s="1">
        <v>2</v>
      </c>
      <c r="J1724" s="1"/>
      <c r="K1724" s="1">
        <v>50</v>
      </c>
      <c r="L1724" s="18">
        <v>42950</v>
      </c>
      <c r="M1724" s="1">
        <v>2017</v>
      </c>
      <c r="N1724" s="1" t="s">
        <v>517</v>
      </c>
      <c r="O1724" s="1" t="s">
        <v>136</v>
      </c>
      <c r="P1724" s="18">
        <v>43161</v>
      </c>
      <c r="Q1724" s="10">
        <v>1.5</v>
      </c>
      <c r="R1724" s="1"/>
      <c r="S1724" s="19" t="s">
        <v>516</v>
      </c>
      <c r="T1724" s="8" t="s">
        <v>516</v>
      </c>
      <c r="U1724" s="8" t="s">
        <v>516</v>
      </c>
      <c r="V1724" s="8" t="s">
        <v>516</v>
      </c>
      <c r="W1724" s="1">
        <v>10</v>
      </c>
      <c r="X1724" s="8" t="s">
        <v>87</v>
      </c>
      <c r="Y1724" s="6" t="str">
        <f>VLOOKUP(X1724,Spp!A:B,2,FALSE)</f>
        <v>Stegastes acapulcoensis</v>
      </c>
      <c r="Z1724" s="7">
        <f t="shared" si="182"/>
        <v>3</v>
      </c>
      <c r="AA1724" s="1">
        <v>1</v>
      </c>
      <c r="AB1724" s="1">
        <v>2</v>
      </c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2">
        <f>VLOOKUP(Y1724,Spp!B:C,2,FALSE)</f>
        <v>3.49E-2</v>
      </c>
      <c r="AV1724" s="2">
        <f>VLOOKUP(Y1724,Spp!B:D,3,FALSE)</f>
        <v>2.9108999999999998</v>
      </c>
      <c r="AW1724" s="2">
        <f t="shared" si="183"/>
        <v>25.11027432017254</v>
      </c>
      <c r="AX1724" s="2">
        <f t="shared" si="184"/>
        <v>0.50220548640345075</v>
      </c>
      <c r="AY1724" s="2">
        <f t="shared" si="185"/>
        <v>5.0220548640345077</v>
      </c>
      <c r="AZ1724" s="2">
        <f t="shared" si="186"/>
        <v>5.0220548640345078E-3</v>
      </c>
      <c r="BA1724" s="2">
        <f t="shared" si="187"/>
        <v>0.3</v>
      </c>
      <c r="BB1724" s="2">
        <f t="shared" si="188"/>
        <v>0.06</v>
      </c>
      <c r="BC1724" s="2">
        <f>VLOOKUP(Y1724,Spp!B:H,7,FALSE)</f>
        <v>2</v>
      </c>
      <c r="BD1724" s="5" t="str">
        <f>VLOOKUP(Y1724,GFQuimbayo!B:C,2,FALSE)</f>
        <v>HD</v>
      </c>
      <c r="BE1724" s="5" t="str">
        <f>VLOOKUP(BD1724,GFQuimbayo!E:F,2,FALSE)</f>
        <v>Detritivores</v>
      </c>
      <c r="BF1724" s="2" t="str">
        <f>VLOOKUP(Y1724,Spp!B:L,11,FALSE)</f>
        <v>LC</v>
      </c>
    </row>
    <row r="1725" spans="1:58">
      <c r="A1725" s="1" t="s">
        <v>242</v>
      </c>
      <c r="B1725" s="1" t="s">
        <v>41</v>
      </c>
      <c r="C1725" s="1" t="s">
        <v>509</v>
      </c>
      <c r="D1725" s="1" t="s">
        <v>509</v>
      </c>
      <c r="E1725" s="1" t="s">
        <v>1495</v>
      </c>
      <c r="F1725" s="1" t="s">
        <v>245</v>
      </c>
      <c r="G1725" s="19" t="s">
        <v>1482</v>
      </c>
      <c r="H1725" s="19">
        <v>2</v>
      </c>
      <c r="I1725" s="1">
        <v>2</v>
      </c>
      <c r="J1725" s="1"/>
      <c r="K1725" s="1">
        <v>50</v>
      </c>
      <c r="L1725" s="18">
        <v>42950</v>
      </c>
      <c r="M1725" s="1">
        <v>2017</v>
      </c>
      <c r="N1725" s="1" t="s">
        <v>517</v>
      </c>
      <c r="O1725" s="1" t="s">
        <v>136</v>
      </c>
      <c r="P1725" s="18">
        <v>43161</v>
      </c>
      <c r="Q1725" s="10">
        <v>1.5</v>
      </c>
      <c r="R1725" s="1"/>
      <c r="S1725" s="19" t="s">
        <v>516</v>
      </c>
      <c r="T1725" s="8" t="s">
        <v>516</v>
      </c>
      <c r="U1725" s="8" t="s">
        <v>516</v>
      </c>
      <c r="V1725" s="8" t="s">
        <v>516</v>
      </c>
      <c r="W1725" s="1">
        <v>10</v>
      </c>
      <c r="X1725" s="8" t="s">
        <v>45</v>
      </c>
      <c r="Y1725" s="6" t="str">
        <f>VLOOKUP(X1725,Spp!A:B,2,FALSE)</f>
        <v>Canthigaster punctatissima</v>
      </c>
      <c r="Z1725" s="7">
        <f t="shared" si="182"/>
        <v>1</v>
      </c>
      <c r="AA1725" s="1">
        <v>1</v>
      </c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2">
        <f>VLOOKUP(Y1725,Spp!B:C,2,FALSE)</f>
        <v>1.9699999999999999E-2</v>
      </c>
      <c r="AV1725" s="2">
        <f>VLOOKUP(Y1725,Spp!B:D,3,FALSE)</f>
        <v>2.9174000000000002</v>
      </c>
      <c r="AW1725" s="2">
        <f t="shared" si="183"/>
        <v>0.28537531735533872</v>
      </c>
      <c r="AX1725" s="2">
        <f t="shared" si="184"/>
        <v>5.7075063471067741E-3</v>
      </c>
      <c r="AY1725" s="2">
        <f t="shared" si="185"/>
        <v>5.7075063471067743E-2</v>
      </c>
      <c r="AZ1725" s="2">
        <f t="shared" si="186"/>
        <v>5.7075063471067742E-5</v>
      </c>
      <c r="BA1725" s="2">
        <f t="shared" si="187"/>
        <v>0.1</v>
      </c>
      <c r="BB1725" s="2">
        <f t="shared" si="188"/>
        <v>0.02</v>
      </c>
      <c r="BC1725" s="2">
        <f>VLOOKUP(Y1725,Spp!B:H,7,FALSE)</f>
        <v>3</v>
      </c>
      <c r="BD1725" s="5" t="str">
        <f>VLOOKUP(Y1725,GFQuimbayo!B:C,2,FALSE)</f>
        <v>IN</v>
      </c>
      <c r="BE1725" s="5" t="str">
        <f>VLOOKUP(BD1725,GFQuimbayo!E:F,2,FALSE)</f>
        <v>Invertebrivores</v>
      </c>
      <c r="BF1725" s="2" t="str">
        <f>VLOOKUP(Y1725,Spp!B:L,11,FALSE)</f>
        <v>LC</v>
      </c>
    </row>
    <row r="1726" spans="1:58">
      <c r="A1726" s="1" t="s">
        <v>242</v>
      </c>
      <c r="B1726" s="1" t="s">
        <v>41</v>
      </c>
      <c r="C1726" s="1" t="s">
        <v>509</v>
      </c>
      <c r="D1726" s="1" t="s">
        <v>509</v>
      </c>
      <c r="E1726" s="1" t="s">
        <v>1495</v>
      </c>
      <c r="F1726" s="1" t="s">
        <v>245</v>
      </c>
      <c r="G1726" s="19" t="s">
        <v>1482</v>
      </c>
      <c r="H1726" s="19">
        <v>2</v>
      </c>
      <c r="I1726" s="1">
        <v>2</v>
      </c>
      <c r="J1726" s="1"/>
      <c r="K1726" s="1">
        <v>50</v>
      </c>
      <c r="L1726" s="18">
        <v>42950</v>
      </c>
      <c r="M1726" s="1">
        <v>2017</v>
      </c>
      <c r="N1726" s="1" t="s">
        <v>517</v>
      </c>
      <c r="O1726" s="1" t="s">
        <v>136</v>
      </c>
      <c r="P1726" s="18">
        <v>43161</v>
      </c>
      <c r="Q1726" s="10">
        <v>1.5</v>
      </c>
      <c r="R1726" s="1"/>
      <c r="S1726" s="19" t="s">
        <v>516</v>
      </c>
      <c r="T1726" s="8" t="s">
        <v>516</v>
      </c>
      <c r="U1726" s="8" t="s">
        <v>516</v>
      </c>
      <c r="V1726" s="8" t="s">
        <v>516</v>
      </c>
      <c r="W1726" s="1">
        <v>10</v>
      </c>
      <c r="X1726" s="8" t="s">
        <v>462</v>
      </c>
      <c r="Y1726" s="6" t="str">
        <f>VLOOKUP(X1726,Spp!A:B,2,FALSE)</f>
        <v>Stethojoulis bandanensis</v>
      </c>
      <c r="Z1726" s="7">
        <f t="shared" si="182"/>
        <v>1</v>
      </c>
      <c r="AA1726" s="1"/>
      <c r="AB1726" s="1">
        <v>1</v>
      </c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2">
        <f>VLOOKUP(Y1726,Spp!B:C,2,FALSE)</f>
        <v>1.0959999999999999E-2</v>
      </c>
      <c r="AV1726" s="2">
        <f>VLOOKUP(Y1726,Spp!B:D,3,FALSE)</f>
        <v>3.09</v>
      </c>
      <c r="AW1726" s="2">
        <f t="shared" si="183"/>
        <v>5.543063554050236</v>
      </c>
      <c r="AX1726" s="2">
        <f t="shared" si="184"/>
        <v>0.11086127108100471</v>
      </c>
      <c r="AY1726" s="2">
        <f t="shared" si="185"/>
        <v>1.1086127108100472</v>
      </c>
      <c r="AZ1726" s="2">
        <f t="shared" si="186"/>
        <v>1.1086127108100472E-3</v>
      </c>
      <c r="BA1726" s="2">
        <f t="shared" si="187"/>
        <v>0.1</v>
      </c>
      <c r="BB1726" s="2">
        <f t="shared" si="188"/>
        <v>0.02</v>
      </c>
      <c r="BC1726" s="2">
        <f>VLOOKUP(Y1726,Spp!B:H,7,FALSE)</f>
        <v>3.2</v>
      </c>
      <c r="BD1726" s="5" t="str">
        <f>VLOOKUP(Y1726,GFQuimbayo!B:C,2,FALSE)</f>
        <v>IN</v>
      </c>
      <c r="BE1726" s="5" t="str">
        <f>VLOOKUP(BD1726,GFQuimbayo!E:F,2,FALSE)</f>
        <v>Invertebrivores</v>
      </c>
      <c r="BF1726" s="2" t="str">
        <f>VLOOKUP(Y1726,Spp!B:L,11,FALSE)</f>
        <v>LC</v>
      </c>
    </row>
    <row r="1727" spans="1:58">
      <c r="A1727" s="1" t="s">
        <v>242</v>
      </c>
      <c r="B1727" s="1" t="s">
        <v>41</v>
      </c>
      <c r="C1727" s="1" t="s">
        <v>509</v>
      </c>
      <c r="D1727" s="1" t="s">
        <v>509</v>
      </c>
      <c r="E1727" s="1" t="s">
        <v>1495</v>
      </c>
      <c r="F1727" s="1" t="s">
        <v>245</v>
      </c>
      <c r="G1727" s="19" t="s">
        <v>1482</v>
      </c>
      <c r="H1727" s="19">
        <v>2</v>
      </c>
      <c r="I1727" s="1">
        <v>2</v>
      </c>
      <c r="J1727" s="1"/>
      <c r="K1727" s="1">
        <v>50</v>
      </c>
      <c r="L1727" s="18">
        <v>42950</v>
      </c>
      <c r="M1727" s="1">
        <v>2017</v>
      </c>
      <c r="N1727" s="1" t="s">
        <v>517</v>
      </c>
      <c r="O1727" s="1" t="s">
        <v>136</v>
      </c>
      <c r="P1727" s="18">
        <v>43161</v>
      </c>
      <c r="Q1727" s="10">
        <v>1.5</v>
      </c>
      <c r="R1727" s="1"/>
      <c r="S1727" s="19" t="s">
        <v>516</v>
      </c>
      <c r="T1727" s="8" t="s">
        <v>516</v>
      </c>
      <c r="U1727" s="8" t="s">
        <v>516</v>
      </c>
      <c r="V1727" s="8" t="s">
        <v>516</v>
      </c>
      <c r="W1727" s="1">
        <v>10</v>
      </c>
      <c r="X1727" s="8" t="s">
        <v>57</v>
      </c>
      <c r="Y1727" s="6" t="str">
        <f>VLOOKUP(X1727,Spp!A:B,2,FALSE)</f>
        <v>Serranus psittacinus</v>
      </c>
      <c r="Z1727" s="7">
        <f t="shared" si="182"/>
        <v>1</v>
      </c>
      <c r="AA1727" s="1"/>
      <c r="AB1727" s="1">
        <v>1</v>
      </c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2">
        <f>VLOOKUP(Y1727,Spp!B:C,2,FALSE)</f>
        <v>1.9300000000000001E-2</v>
      </c>
      <c r="AV1727" s="2">
        <f>VLOOKUP(Y1727,Spp!B:D,3,FALSE)</f>
        <v>2.8511000000000002</v>
      </c>
      <c r="AW1727" s="2">
        <f t="shared" si="183"/>
        <v>6.0317658911086447</v>
      </c>
      <c r="AX1727" s="2">
        <f t="shared" si="184"/>
        <v>0.12063531782217289</v>
      </c>
      <c r="AY1727" s="2">
        <f t="shared" si="185"/>
        <v>1.2063531782217289</v>
      </c>
      <c r="AZ1727" s="2">
        <f t="shared" si="186"/>
        <v>1.2063531782217289E-3</v>
      </c>
      <c r="BA1727" s="2">
        <f t="shared" si="187"/>
        <v>0.1</v>
      </c>
      <c r="BB1727" s="2">
        <f t="shared" si="188"/>
        <v>0.02</v>
      </c>
      <c r="BC1727" s="2">
        <f>VLOOKUP(Y1727,Spp!B:H,7,FALSE)</f>
        <v>3.6</v>
      </c>
      <c r="BD1727" s="5" t="str">
        <f>VLOOKUP(Y1727,GFQuimbayo!B:C,2,FALSE)</f>
        <v>PS</v>
      </c>
      <c r="BE1727" s="5" t="str">
        <f>VLOOKUP(BD1727,GFQuimbayo!E:F,2,FALSE)</f>
        <v>Piscivores</v>
      </c>
      <c r="BF1727" s="2" t="str">
        <f>VLOOKUP(Y1727,Spp!B:L,11,FALSE)</f>
        <v>LC</v>
      </c>
    </row>
    <row r="1728" spans="1:58">
      <c r="A1728" s="1" t="s">
        <v>242</v>
      </c>
      <c r="B1728" s="1" t="s">
        <v>41</v>
      </c>
      <c r="C1728" s="1" t="s">
        <v>509</v>
      </c>
      <c r="D1728" s="1" t="s">
        <v>509</v>
      </c>
      <c r="E1728" s="1" t="s">
        <v>1495</v>
      </c>
      <c r="F1728" s="1" t="s">
        <v>245</v>
      </c>
      <c r="G1728" s="19" t="s">
        <v>1482</v>
      </c>
      <c r="H1728" s="19">
        <v>3</v>
      </c>
      <c r="I1728" s="1">
        <v>3</v>
      </c>
      <c r="J1728" s="1"/>
      <c r="K1728" s="1">
        <v>50</v>
      </c>
      <c r="L1728" s="18">
        <v>42950</v>
      </c>
      <c r="M1728" s="1">
        <v>2017</v>
      </c>
      <c r="N1728" s="1" t="s">
        <v>517</v>
      </c>
      <c r="O1728" s="1" t="s">
        <v>136</v>
      </c>
      <c r="P1728" s="18">
        <v>43161</v>
      </c>
      <c r="Q1728" s="10">
        <v>1.5</v>
      </c>
      <c r="R1728" s="1"/>
      <c r="S1728" s="19" t="s">
        <v>516</v>
      </c>
      <c r="T1728" s="8" t="s">
        <v>516</v>
      </c>
      <c r="U1728" s="8" t="s">
        <v>516</v>
      </c>
      <c r="V1728" s="8" t="s">
        <v>516</v>
      </c>
      <c r="W1728" s="1">
        <v>10</v>
      </c>
      <c r="X1728" s="8" t="s">
        <v>80</v>
      </c>
      <c r="Y1728" s="6" t="str">
        <f>VLOOKUP(X1728,Spp!A:B,2,FALSE)</f>
        <v>Sufflamen verres</v>
      </c>
      <c r="Z1728" s="7">
        <f t="shared" si="182"/>
        <v>1</v>
      </c>
      <c r="AA1728" s="1"/>
      <c r="AB1728" s="1">
        <v>1</v>
      </c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2">
        <f>VLOOKUP(Y1728,Spp!B:C,2,FALSE)</f>
        <v>2.4899999999999999E-2</v>
      </c>
      <c r="AV1728" s="2">
        <f>VLOOKUP(Y1728,Spp!B:D,3,FALSE)</f>
        <v>3.0129999999999999</v>
      </c>
      <c r="AW1728" s="2">
        <f t="shared" si="183"/>
        <v>10.783479913296377</v>
      </c>
      <c r="AX1728" s="2">
        <f t="shared" si="184"/>
        <v>0.21566959826592755</v>
      </c>
      <c r="AY1728" s="2">
        <f t="shared" si="185"/>
        <v>2.1566959826592753</v>
      </c>
      <c r="AZ1728" s="2">
        <f t="shared" si="186"/>
        <v>2.1566959826592753E-3</v>
      </c>
      <c r="BA1728" s="2">
        <f t="shared" si="187"/>
        <v>0.1</v>
      </c>
      <c r="BB1728" s="2">
        <f t="shared" si="188"/>
        <v>0.02</v>
      </c>
      <c r="BC1728" s="2">
        <f>VLOOKUP(Y1728,Spp!B:H,7,FALSE)</f>
        <v>3.3</v>
      </c>
      <c r="BD1728" s="5" t="str">
        <f>VLOOKUP(Y1728,GFQuimbayo!B:C,2,FALSE)</f>
        <v>IN</v>
      </c>
      <c r="BE1728" s="5" t="str">
        <f>VLOOKUP(BD1728,GFQuimbayo!E:F,2,FALSE)</f>
        <v>Invertebrivores</v>
      </c>
      <c r="BF1728" s="2" t="str">
        <f>VLOOKUP(Y1728,Spp!B:L,11,FALSE)</f>
        <v>LC</v>
      </c>
    </row>
    <row r="1729" spans="1:58">
      <c r="A1729" s="1" t="s">
        <v>242</v>
      </c>
      <c r="B1729" s="1" t="s">
        <v>41</v>
      </c>
      <c r="C1729" s="1" t="s">
        <v>509</v>
      </c>
      <c r="D1729" s="1" t="s">
        <v>509</v>
      </c>
      <c r="E1729" s="1" t="s">
        <v>1495</v>
      </c>
      <c r="F1729" s="1" t="s">
        <v>245</v>
      </c>
      <c r="G1729" s="19" t="s">
        <v>1482</v>
      </c>
      <c r="H1729" s="19">
        <v>3</v>
      </c>
      <c r="I1729" s="1">
        <v>3</v>
      </c>
      <c r="J1729" s="1"/>
      <c r="K1729" s="1">
        <v>50</v>
      </c>
      <c r="L1729" s="18">
        <v>42950</v>
      </c>
      <c r="M1729" s="1">
        <v>2017</v>
      </c>
      <c r="N1729" s="1" t="s">
        <v>517</v>
      </c>
      <c r="O1729" s="1" t="s">
        <v>136</v>
      </c>
      <c r="P1729" s="18">
        <v>43161</v>
      </c>
      <c r="Q1729" s="10">
        <v>1.5</v>
      </c>
      <c r="R1729" s="1"/>
      <c r="S1729" s="19" t="s">
        <v>516</v>
      </c>
      <c r="T1729" s="8" t="s">
        <v>516</v>
      </c>
      <c r="U1729" s="8" t="s">
        <v>516</v>
      </c>
      <c r="V1729" s="8" t="s">
        <v>516</v>
      </c>
      <c r="W1729" s="1">
        <v>10</v>
      </c>
      <c r="X1729" s="8" t="s">
        <v>72</v>
      </c>
      <c r="Y1729" s="6" t="str">
        <f>VLOOKUP(X1729,Spp!A:B,2,FALSE)</f>
        <v>Scarus ghobban</v>
      </c>
      <c r="Z1729" s="7">
        <f t="shared" si="182"/>
        <v>20</v>
      </c>
      <c r="AA1729" s="1"/>
      <c r="AB1729" s="1">
        <v>16</v>
      </c>
      <c r="AC1729" s="1">
        <v>4</v>
      </c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2">
        <f>VLOOKUP(Y1729,Spp!B:C,2,FALSE)</f>
        <v>2.3300000000000001E-2</v>
      </c>
      <c r="AV1729" s="2">
        <f>VLOOKUP(Y1729,Spp!B:D,3,FALSE)</f>
        <v>2.919</v>
      </c>
      <c r="AW1729" s="2">
        <f t="shared" si="183"/>
        <v>281.94474678909796</v>
      </c>
      <c r="AX1729" s="2">
        <f t="shared" si="184"/>
        <v>5.6388949357819591</v>
      </c>
      <c r="AY1729" s="2">
        <f t="shared" si="185"/>
        <v>56.388949357819591</v>
      </c>
      <c r="AZ1729" s="2">
        <f t="shared" si="186"/>
        <v>5.6388949357819594E-2</v>
      </c>
      <c r="BA1729" s="2">
        <f t="shared" si="187"/>
        <v>2</v>
      </c>
      <c r="BB1729" s="2">
        <f t="shared" si="188"/>
        <v>0.4</v>
      </c>
      <c r="BC1729" s="2">
        <f>VLOOKUP(Y1729,Spp!B:H,7,FALSE)</f>
        <v>2</v>
      </c>
      <c r="BD1729" s="5" t="str">
        <f>VLOOKUP(Y1729,GFQuimbayo!B:C,2,FALSE)</f>
        <v>HM</v>
      </c>
      <c r="BE1729" s="5" t="str">
        <f>VLOOKUP(BD1729,GFQuimbayo!E:F,2,FALSE)</f>
        <v>Macroalgae feeders</v>
      </c>
      <c r="BF1729" s="2" t="str">
        <f>VLOOKUP(Y1729,Spp!B:L,11,FALSE)</f>
        <v>LC</v>
      </c>
    </row>
    <row r="1730" spans="1:58">
      <c r="A1730" s="1" t="s">
        <v>242</v>
      </c>
      <c r="B1730" s="1" t="s">
        <v>41</v>
      </c>
      <c r="C1730" s="1" t="s">
        <v>509</v>
      </c>
      <c r="D1730" s="1" t="s">
        <v>509</v>
      </c>
      <c r="E1730" s="1" t="s">
        <v>1495</v>
      </c>
      <c r="F1730" s="1" t="s">
        <v>245</v>
      </c>
      <c r="G1730" s="19" t="s">
        <v>1482</v>
      </c>
      <c r="H1730" s="19">
        <v>3</v>
      </c>
      <c r="I1730" s="1">
        <v>3</v>
      </c>
      <c r="J1730" s="1"/>
      <c r="K1730" s="1">
        <v>50</v>
      </c>
      <c r="L1730" s="18">
        <v>42950</v>
      </c>
      <c r="M1730" s="1">
        <v>2017</v>
      </c>
      <c r="N1730" s="1" t="s">
        <v>517</v>
      </c>
      <c r="O1730" s="1" t="s">
        <v>136</v>
      </c>
      <c r="P1730" s="18">
        <v>43161</v>
      </c>
      <c r="Q1730" s="10">
        <v>1.5</v>
      </c>
      <c r="R1730" s="1"/>
      <c r="S1730" s="19" t="s">
        <v>516</v>
      </c>
      <c r="T1730" s="8" t="s">
        <v>516</v>
      </c>
      <c r="U1730" s="8" t="s">
        <v>516</v>
      </c>
      <c r="V1730" s="8" t="s">
        <v>516</v>
      </c>
      <c r="W1730" s="1">
        <v>10</v>
      </c>
      <c r="X1730" s="8" t="s">
        <v>107</v>
      </c>
      <c r="Y1730" s="6" t="str">
        <f>VLOOKUP(X1730,Spp!A:B,2,FALSE)</f>
        <v>Thalassoma lucasanum</v>
      </c>
      <c r="Z1730" s="7">
        <f t="shared" si="182"/>
        <v>40</v>
      </c>
      <c r="AA1730" s="1"/>
      <c r="AB1730" s="1">
        <v>40</v>
      </c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2">
        <f>VLOOKUP(Y1730,Spp!B:C,2,FALSE)</f>
        <v>1.261E-2</v>
      </c>
      <c r="AV1730" s="2">
        <f>VLOOKUP(Y1730,Spp!B:D,3,FALSE)</f>
        <v>2.8782999999999999</v>
      </c>
      <c r="AW1730" s="2">
        <f t="shared" si="183"/>
        <v>166.51904531171357</v>
      </c>
      <c r="AX1730" s="2">
        <f t="shared" si="184"/>
        <v>3.3303809062342715</v>
      </c>
      <c r="AY1730" s="2">
        <f t="shared" si="185"/>
        <v>33.303809062342715</v>
      </c>
      <c r="AZ1730" s="2">
        <f t="shared" si="186"/>
        <v>3.3303809062342718E-2</v>
      </c>
      <c r="BA1730" s="2">
        <f t="shared" si="187"/>
        <v>4</v>
      </c>
      <c r="BB1730" s="2">
        <f t="shared" si="188"/>
        <v>0.8</v>
      </c>
      <c r="BC1730" s="2">
        <f>VLOOKUP(Y1730,Spp!B:H,7,FALSE)</f>
        <v>3.5</v>
      </c>
      <c r="BD1730" s="5" t="str">
        <f>VLOOKUP(Y1730,GFQuimbayo!B:C,2,FALSE)</f>
        <v>IN</v>
      </c>
      <c r="BE1730" s="5" t="str">
        <f>VLOOKUP(BD1730,GFQuimbayo!E:F,2,FALSE)</f>
        <v>Invertebrivores</v>
      </c>
      <c r="BF1730" s="2" t="str">
        <f>VLOOKUP(Y1730,Spp!B:L,11,FALSE)</f>
        <v>LC</v>
      </c>
    </row>
    <row r="1731" spans="1:58">
      <c r="A1731" s="1" t="s">
        <v>242</v>
      </c>
      <c r="B1731" s="1" t="s">
        <v>41</v>
      </c>
      <c r="C1731" s="1" t="s">
        <v>509</v>
      </c>
      <c r="D1731" s="1" t="s">
        <v>509</v>
      </c>
      <c r="E1731" s="1" t="s">
        <v>1495</v>
      </c>
      <c r="F1731" s="1" t="s">
        <v>245</v>
      </c>
      <c r="G1731" s="19" t="s">
        <v>1482</v>
      </c>
      <c r="H1731" s="19">
        <v>3</v>
      </c>
      <c r="I1731" s="1">
        <v>3</v>
      </c>
      <c r="J1731" s="1"/>
      <c r="K1731" s="1">
        <v>50</v>
      </c>
      <c r="L1731" s="18">
        <v>42950</v>
      </c>
      <c r="M1731" s="1">
        <v>2017</v>
      </c>
      <c r="N1731" s="1" t="s">
        <v>517</v>
      </c>
      <c r="O1731" s="1" t="s">
        <v>136</v>
      </c>
      <c r="P1731" s="18">
        <v>43161</v>
      </c>
      <c r="Q1731" s="10">
        <v>1.5</v>
      </c>
      <c r="R1731" s="1"/>
      <c r="S1731" s="19" t="s">
        <v>516</v>
      </c>
      <c r="T1731" s="8" t="s">
        <v>516</v>
      </c>
      <c r="U1731" s="8" t="s">
        <v>516</v>
      </c>
      <c r="V1731" s="8" t="s">
        <v>516</v>
      </c>
      <c r="W1731" s="1">
        <v>10</v>
      </c>
      <c r="X1731" s="8" t="s">
        <v>87</v>
      </c>
      <c r="Y1731" s="6" t="str">
        <f>VLOOKUP(X1731,Spp!A:B,2,FALSE)</f>
        <v>Stegastes acapulcoensis</v>
      </c>
      <c r="Z1731" s="7">
        <f t="shared" ref="Z1731:Z1794" si="189">SUM(AA1731:AT1731)</f>
        <v>7</v>
      </c>
      <c r="AA1731" s="1"/>
      <c r="AB1731" s="1">
        <v>7</v>
      </c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2">
        <f>VLOOKUP(Y1731,Spp!B:C,2,FALSE)</f>
        <v>3.49E-2</v>
      </c>
      <c r="AV1731" s="2">
        <f>VLOOKUP(Y1731,Spp!B:D,3,FALSE)</f>
        <v>2.9108999999999998</v>
      </c>
      <c r="AW1731" s="2">
        <f t="shared" si="183"/>
        <v>86.126995749880962</v>
      </c>
      <c r="AX1731" s="2">
        <f t="shared" si="184"/>
        <v>1.7225399149976193</v>
      </c>
      <c r="AY1731" s="2">
        <f t="shared" si="185"/>
        <v>17.225399149976191</v>
      </c>
      <c r="AZ1731" s="2">
        <f t="shared" si="186"/>
        <v>1.722539914997619E-2</v>
      </c>
      <c r="BA1731" s="2">
        <f t="shared" si="187"/>
        <v>0.7</v>
      </c>
      <c r="BB1731" s="2">
        <f t="shared" si="188"/>
        <v>0.14000000000000001</v>
      </c>
      <c r="BC1731" s="2">
        <f>VLOOKUP(Y1731,Spp!B:H,7,FALSE)</f>
        <v>2</v>
      </c>
      <c r="BD1731" s="5" t="str">
        <f>VLOOKUP(Y1731,GFQuimbayo!B:C,2,FALSE)</f>
        <v>HD</v>
      </c>
      <c r="BE1731" s="5" t="str">
        <f>VLOOKUP(BD1731,GFQuimbayo!E:F,2,FALSE)</f>
        <v>Detritivores</v>
      </c>
      <c r="BF1731" s="2" t="str">
        <f>VLOOKUP(Y1731,Spp!B:L,11,FALSE)</f>
        <v>LC</v>
      </c>
    </row>
    <row r="1732" spans="1:58">
      <c r="A1732" s="1" t="s">
        <v>242</v>
      </c>
      <c r="B1732" s="1" t="s">
        <v>41</v>
      </c>
      <c r="C1732" s="1" t="s">
        <v>509</v>
      </c>
      <c r="D1732" s="1" t="s">
        <v>509</v>
      </c>
      <c r="E1732" s="1" t="s">
        <v>1495</v>
      </c>
      <c r="F1732" s="1" t="s">
        <v>245</v>
      </c>
      <c r="G1732" s="19" t="s">
        <v>1482</v>
      </c>
      <c r="H1732" s="19">
        <v>1</v>
      </c>
      <c r="I1732" s="10">
        <v>4</v>
      </c>
      <c r="J1732" s="1"/>
      <c r="K1732" s="1">
        <v>50</v>
      </c>
      <c r="L1732" s="18">
        <v>42950</v>
      </c>
      <c r="M1732" s="1">
        <v>2017</v>
      </c>
      <c r="N1732" s="1" t="s">
        <v>517</v>
      </c>
      <c r="O1732" s="1" t="s">
        <v>136</v>
      </c>
      <c r="P1732" s="18">
        <v>43161</v>
      </c>
      <c r="Q1732" s="10">
        <v>4.5</v>
      </c>
      <c r="R1732" s="1"/>
      <c r="S1732" s="19" t="s">
        <v>516</v>
      </c>
      <c r="T1732" s="8" t="s">
        <v>516</v>
      </c>
      <c r="U1732" s="8" t="s">
        <v>516</v>
      </c>
      <c r="V1732" s="8" t="s">
        <v>516</v>
      </c>
      <c r="W1732" s="1">
        <v>10</v>
      </c>
      <c r="X1732" s="8" t="s">
        <v>107</v>
      </c>
      <c r="Y1732" s="6" t="str">
        <f>VLOOKUP(X1732,Spp!A:B,2,FALSE)</f>
        <v>Thalassoma lucasanum</v>
      </c>
      <c r="Z1732" s="7">
        <f t="shared" si="189"/>
        <v>41</v>
      </c>
      <c r="AA1732" s="1"/>
      <c r="AB1732" s="1">
        <v>30</v>
      </c>
      <c r="AC1732" s="1">
        <v>11</v>
      </c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2">
        <f>VLOOKUP(Y1732,Spp!B:C,2,FALSE)</f>
        <v>1.261E-2</v>
      </c>
      <c r="AV1732" s="2">
        <f>VLOOKUP(Y1732,Spp!B:D,3,FALSE)</f>
        <v>2.8782999999999999</v>
      </c>
      <c r="AW1732" s="2">
        <f t="shared" ref="AW1732:AW1795" si="190">((AU1732*$AA$2^AV1732)*AA1732)+((AU1732*$AB$2^AV1732)*AB1732)+((AU1732*$AC$2^AV1732)*AC1732)+((AU1732*$AD$2^AV1732)*AD1732)+((AU1732*$AE$2^AV1732)*AE1732)+((AU1732*$AF$2^AV1732)*AF1732)+((AU1732*$AG$2^AV1732)*AG1732)+((AU1732*$AH$2^AV1732)*AH1732)+((AU1732*$AI$2^AV1732)*AI1732)+((AU1732*$AJ$2^AV1732)*AJ1732)+((AU1732*$AK$2^AV1732)*AK1732)+((AU1732*$AL$2^AV1732)*AL1732)+((AU1732*$AM$2^AV1732)*AM1732)+((AU1732*$AN$2^AV1732)*AN1732)+((AU1732*$AO$2^AV1732)*AO1732)+((AU1732*$AP$2^AV1732)*AP1732)+((AU1732*$AQ$2^AV1732)*AQ1732)+((AU1732*$AR$2^AV1732)*AR1732)+((AU1732*$AS$2^AV1732)*AS1732)+((AU1732*$AT$2^AV1732)*AT1732)</f>
        <v>324.11429622052401</v>
      </c>
      <c r="AX1732" s="2">
        <f t="shared" ref="AX1732:AX1795" si="191">AW1732/K1732</f>
        <v>6.4822859244104798</v>
      </c>
      <c r="AY1732" s="2">
        <f t="shared" ref="AY1732:AY1795" si="192">AX1732*10</f>
        <v>64.822859244104791</v>
      </c>
      <c r="AZ1732" s="2">
        <f t="shared" ref="AZ1732:AZ1795" si="193">AY1732/1000</f>
        <v>6.4822859244104789E-2</v>
      </c>
      <c r="BA1732" s="2">
        <f t="shared" ref="BA1732:BA1795" si="194">Z1732/W1732</f>
        <v>4.0999999999999996</v>
      </c>
      <c r="BB1732" s="2">
        <f t="shared" si="188"/>
        <v>0.82</v>
      </c>
      <c r="BC1732" s="2">
        <f>VLOOKUP(Y1732,Spp!B:H,7,FALSE)</f>
        <v>3.5</v>
      </c>
      <c r="BD1732" s="5" t="str">
        <f>VLOOKUP(Y1732,GFQuimbayo!B:C,2,FALSE)</f>
        <v>IN</v>
      </c>
      <c r="BE1732" s="5" t="str">
        <f>VLOOKUP(BD1732,GFQuimbayo!E:F,2,FALSE)</f>
        <v>Invertebrivores</v>
      </c>
      <c r="BF1732" s="2" t="str">
        <f>VLOOKUP(Y1732,Spp!B:L,11,FALSE)</f>
        <v>LC</v>
      </c>
    </row>
    <row r="1733" spans="1:58">
      <c r="A1733" s="1" t="s">
        <v>242</v>
      </c>
      <c r="B1733" s="1" t="s">
        <v>41</v>
      </c>
      <c r="C1733" s="1" t="s">
        <v>509</v>
      </c>
      <c r="D1733" s="1" t="s">
        <v>509</v>
      </c>
      <c r="E1733" s="1" t="s">
        <v>1495</v>
      </c>
      <c r="F1733" s="1" t="s">
        <v>245</v>
      </c>
      <c r="G1733" s="19" t="s">
        <v>1482</v>
      </c>
      <c r="H1733" s="19">
        <v>1</v>
      </c>
      <c r="I1733" s="10">
        <v>4</v>
      </c>
      <c r="J1733" s="1"/>
      <c r="K1733" s="1">
        <v>50</v>
      </c>
      <c r="L1733" s="18">
        <v>42950</v>
      </c>
      <c r="M1733" s="1">
        <v>2017</v>
      </c>
      <c r="N1733" s="1" t="s">
        <v>517</v>
      </c>
      <c r="O1733" s="1" t="s">
        <v>136</v>
      </c>
      <c r="P1733" s="18">
        <v>43161</v>
      </c>
      <c r="Q1733" s="10">
        <v>4.5</v>
      </c>
      <c r="R1733" s="1"/>
      <c r="S1733" s="19" t="s">
        <v>516</v>
      </c>
      <c r="T1733" s="8" t="s">
        <v>516</v>
      </c>
      <c r="U1733" s="8" t="s">
        <v>516</v>
      </c>
      <c r="V1733" s="8" t="s">
        <v>516</v>
      </c>
      <c r="W1733" s="1">
        <v>10</v>
      </c>
      <c r="X1733" s="8" t="s">
        <v>64</v>
      </c>
      <c r="Y1733" s="6" t="str">
        <f>VLOOKUP(X1733,Spp!A:B,2,FALSE)</f>
        <v>Johnrandallia nigrirostris</v>
      </c>
      <c r="Z1733" s="7">
        <f t="shared" si="189"/>
        <v>30</v>
      </c>
      <c r="AA1733" s="1"/>
      <c r="AB1733" s="1"/>
      <c r="AC1733" s="1">
        <v>30</v>
      </c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2">
        <f>VLOOKUP(Y1733,Spp!B:C,2,FALSE)</f>
        <v>2.5600000000000001E-2</v>
      </c>
      <c r="AV1733" s="2">
        <f>VLOOKUP(Y1733,Spp!B:D,3,FALSE)</f>
        <v>3.0005999999999999</v>
      </c>
      <c r="AW1733" s="2">
        <f t="shared" si="190"/>
        <v>1502.2748790626774</v>
      </c>
      <c r="AX1733" s="2">
        <f t="shared" si="191"/>
        <v>30.045497581253549</v>
      </c>
      <c r="AY1733" s="2">
        <f t="shared" si="192"/>
        <v>300.45497581253551</v>
      </c>
      <c r="AZ1733" s="2">
        <f t="shared" si="193"/>
        <v>0.3004549758125355</v>
      </c>
      <c r="BA1733" s="2">
        <f t="shared" si="194"/>
        <v>3</v>
      </c>
      <c r="BB1733" s="2">
        <f t="shared" si="188"/>
        <v>0.6</v>
      </c>
      <c r="BC1733" s="2">
        <f>VLOOKUP(Y1733,Spp!B:H,7,FALSE)</f>
        <v>3</v>
      </c>
      <c r="BD1733" s="5" t="str">
        <f>VLOOKUP(Y1733,GFQuimbayo!B:C,2,FALSE)</f>
        <v>IN</v>
      </c>
      <c r="BE1733" s="5" t="str">
        <f>VLOOKUP(BD1733,GFQuimbayo!E:F,2,FALSE)</f>
        <v>Invertebrivores</v>
      </c>
      <c r="BF1733" s="2" t="str">
        <f>VLOOKUP(Y1733,Spp!B:L,11,FALSE)</f>
        <v>LC</v>
      </c>
    </row>
    <row r="1734" spans="1:58">
      <c r="A1734" s="1" t="s">
        <v>242</v>
      </c>
      <c r="B1734" s="1" t="s">
        <v>41</v>
      </c>
      <c r="C1734" s="1" t="s">
        <v>509</v>
      </c>
      <c r="D1734" s="1" t="s">
        <v>509</v>
      </c>
      <c r="E1734" s="1" t="s">
        <v>1495</v>
      </c>
      <c r="F1734" s="1" t="s">
        <v>245</v>
      </c>
      <c r="G1734" s="19" t="s">
        <v>1482</v>
      </c>
      <c r="H1734" s="19">
        <v>1</v>
      </c>
      <c r="I1734" s="10">
        <v>4</v>
      </c>
      <c r="J1734" s="1"/>
      <c r="K1734" s="1">
        <v>50</v>
      </c>
      <c r="L1734" s="18">
        <v>42950</v>
      </c>
      <c r="M1734" s="1">
        <v>2017</v>
      </c>
      <c r="N1734" s="1" t="s">
        <v>517</v>
      </c>
      <c r="O1734" s="1" t="s">
        <v>136</v>
      </c>
      <c r="P1734" s="18">
        <v>43161</v>
      </c>
      <c r="Q1734" s="10">
        <v>4.5</v>
      </c>
      <c r="R1734" s="1"/>
      <c r="S1734" s="19" t="s">
        <v>516</v>
      </c>
      <c r="T1734" s="8" t="s">
        <v>516</v>
      </c>
      <c r="U1734" s="8" t="s">
        <v>516</v>
      </c>
      <c r="V1734" s="8" t="s">
        <v>516</v>
      </c>
      <c r="W1734" s="1">
        <v>10</v>
      </c>
      <c r="X1734" s="8" t="s">
        <v>97</v>
      </c>
      <c r="Y1734" s="6" t="str">
        <f>VLOOKUP(X1734,Spp!A:B,2,FALSE)</f>
        <v>Plagiotremus azaleus</v>
      </c>
      <c r="Z1734" s="7">
        <f t="shared" si="189"/>
        <v>3</v>
      </c>
      <c r="AA1734" s="1"/>
      <c r="AB1734" s="1">
        <v>3</v>
      </c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2">
        <f>VLOOKUP(Y1734,Spp!B:C,2,FALSE)</f>
        <v>4.5999999999999999E-3</v>
      </c>
      <c r="AV1734" s="2">
        <f>VLOOKUP(Y1734,Spp!B:D,3,FALSE)</f>
        <v>3.1387999999999998</v>
      </c>
      <c r="AW1734" s="2">
        <f t="shared" si="190"/>
        <v>7.7005435252179124</v>
      </c>
      <c r="AX1734" s="2">
        <f t="shared" si="191"/>
        <v>0.15401087050435824</v>
      </c>
      <c r="AY1734" s="2">
        <f t="shared" si="192"/>
        <v>1.5401087050435824</v>
      </c>
      <c r="AZ1734" s="2">
        <f t="shared" si="193"/>
        <v>1.5401087050435824E-3</v>
      </c>
      <c r="BA1734" s="2">
        <f t="shared" si="194"/>
        <v>0.3</v>
      </c>
      <c r="BB1734" s="2">
        <f t="shared" si="188"/>
        <v>0.06</v>
      </c>
      <c r="BC1734" s="2">
        <f>VLOOKUP(Y1734,Spp!B:H,7,FALSE)</f>
        <v>4</v>
      </c>
      <c r="BD1734" s="5" t="str">
        <f>VLOOKUP(Y1734,GFQuimbayo!B:C,2,FALSE)</f>
        <v>PS</v>
      </c>
      <c r="BE1734" s="5" t="str">
        <f>VLOOKUP(BD1734,GFQuimbayo!E:F,2,FALSE)</f>
        <v>Piscivores</v>
      </c>
      <c r="BF1734" s="2" t="str">
        <f>VLOOKUP(Y1734,Spp!B:L,11,FALSE)</f>
        <v>LC</v>
      </c>
    </row>
    <row r="1735" spans="1:58">
      <c r="A1735" s="1" t="s">
        <v>242</v>
      </c>
      <c r="B1735" s="1" t="s">
        <v>41</v>
      </c>
      <c r="C1735" s="1" t="s">
        <v>509</v>
      </c>
      <c r="D1735" s="1" t="s">
        <v>509</v>
      </c>
      <c r="E1735" s="1" t="s">
        <v>1495</v>
      </c>
      <c r="F1735" s="1" t="s">
        <v>245</v>
      </c>
      <c r="G1735" s="19" t="s">
        <v>1482</v>
      </c>
      <c r="H1735" s="19">
        <v>1</v>
      </c>
      <c r="I1735" s="10">
        <v>4</v>
      </c>
      <c r="J1735" s="1"/>
      <c r="K1735" s="1">
        <v>50</v>
      </c>
      <c r="L1735" s="18">
        <v>42950</v>
      </c>
      <c r="M1735" s="1">
        <v>2017</v>
      </c>
      <c r="N1735" s="1" t="s">
        <v>517</v>
      </c>
      <c r="O1735" s="1" t="s">
        <v>136</v>
      </c>
      <c r="P1735" s="18">
        <v>43161</v>
      </c>
      <c r="Q1735" s="10">
        <v>4.5</v>
      </c>
      <c r="R1735" s="1"/>
      <c r="S1735" s="19" t="s">
        <v>516</v>
      </c>
      <c r="T1735" s="8" t="s">
        <v>516</v>
      </c>
      <c r="U1735" s="8" t="s">
        <v>516</v>
      </c>
      <c r="V1735" s="8" t="s">
        <v>516</v>
      </c>
      <c r="W1735" s="1">
        <v>10</v>
      </c>
      <c r="X1735" s="8" t="s">
        <v>80</v>
      </c>
      <c r="Y1735" s="6" t="str">
        <f>VLOOKUP(X1735,Spp!A:B,2,FALSE)</f>
        <v>Sufflamen verres</v>
      </c>
      <c r="Z1735" s="7">
        <f t="shared" si="189"/>
        <v>5</v>
      </c>
      <c r="AA1735" s="1"/>
      <c r="AB1735" s="1"/>
      <c r="AC1735" s="1">
        <v>5</v>
      </c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2">
        <f>VLOOKUP(Y1735,Spp!B:C,2,FALSE)</f>
        <v>2.4899999999999999E-2</v>
      </c>
      <c r="AV1735" s="2">
        <f>VLOOKUP(Y1735,Spp!B:D,3,FALSE)</f>
        <v>3.0129999999999999</v>
      </c>
      <c r="AW1735" s="2">
        <f t="shared" si="190"/>
        <v>251.280750572724</v>
      </c>
      <c r="AX1735" s="2">
        <f t="shared" si="191"/>
        <v>5.0256150114544802</v>
      </c>
      <c r="AY1735" s="2">
        <f t="shared" si="192"/>
        <v>50.256150114544802</v>
      </c>
      <c r="AZ1735" s="2">
        <f t="shared" si="193"/>
        <v>5.0256150114544804E-2</v>
      </c>
      <c r="BA1735" s="2">
        <f t="shared" si="194"/>
        <v>0.5</v>
      </c>
      <c r="BB1735" s="2">
        <f t="shared" si="188"/>
        <v>0.1</v>
      </c>
      <c r="BC1735" s="2">
        <f>VLOOKUP(Y1735,Spp!B:H,7,FALSE)</f>
        <v>3.3</v>
      </c>
      <c r="BD1735" s="5" t="str">
        <f>VLOOKUP(Y1735,GFQuimbayo!B:C,2,FALSE)</f>
        <v>IN</v>
      </c>
      <c r="BE1735" s="5" t="str">
        <f>VLOOKUP(BD1735,GFQuimbayo!E:F,2,FALSE)</f>
        <v>Invertebrivores</v>
      </c>
      <c r="BF1735" s="2" t="str">
        <f>VLOOKUP(Y1735,Spp!B:L,11,FALSE)</f>
        <v>LC</v>
      </c>
    </row>
    <row r="1736" spans="1:58">
      <c r="A1736" s="1" t="s">
        <v>242</v>
      </c>
      <c r="B1736" s="1" t="s">
        <v>41</v>
      </c>
      <c r="C1736" s="1" t="s">
        <v>509</v>
      </c>
      <c r="D1736" s="1" t="s">
        <v>509</v>
      </c>
      <c r="E1736" s="1" t="s">
        <v>1495</v>
      </c>
      <c r="F1736" s="1" t="s">
        <v>245</v>
      </c>
      <c r="G1736" s="19" t="s">
        <v>1482</v>
      </c>
      <c r="H1736" s="19">
        <v>2</v>
      </c>
      <c r="I1736" s="10">
        <v>5</v>
      </c>
      <c r="J1736" s="1"/>
      <c r="K1736" s="1">
        <v>50</v>
      </c>
      <c r="L1736" s="18">
        <v>42950</v>
      </c>
      <c r="M1736" s="1">
        <v>2017</v>
      </c>
      <c r="N1736" s="1" t="s">
        <v>517</v>
      </c>
      <c r="O1736" s="1" t="s">
        <v>136</v>
      </c>
      <c r="P1736" s="18">
        <v>43161</v>
      </c>
      <c r="Q1736" s="10">
        <v>4.5</v>
      </c>
      <c r="R1736" s="1"/>
      <c r="S1736" s="19" t="s">
        <v>516</v>
      </c>
      <c r="T1736" s="8" t="s">
        <v>516</v>
      </c>
      <c r="U1736" s="8" t="s">
        <v>516</v>
      </c>
      <c r="V1736" s="8" t="s">
        <v>516</v>
      </c>
      <c r="W1736" s="1">
        <v>10</v>
      </c>
      <c r="X1736" s="8" t="s">
        <v>107</v>
      </c>
      <c r="Y1736" s="6" t="str">
        <f>VLOOKUP(X1736,Spp!A:B,2,FALSE)</f>
        <v>Thalassoma lucasanum</v>
      </c>
      <c r="Z1736" s="7">
        <f t="shared" si="189"/>
        <v>75</v>
      </c>
      <c r="AA1736" s="1"/>
      <c r="AB1736" s="1">
        <v>70</v>
      </c>
      <c r="AC1736" s="1">
        <v>5</v>
      </c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2">
        <f>VLOOKUP(Y1736,Spp!B:C,2,FALSE)</f>
        <v>1.261E-2</v>
      </c>
      <c r="AV1736" s="2">
        <f>VLOOKUP(Y1736,Spp!B:D,3,FALSE)</f>
        <v>2.8782999999999999</v>
      </c>
      <c r="AW1736" s="2">
        <f t="shared" si="190"/>
        <v>381.96515303947092</v>
      </c>
      <c r="AX1736" s="2">
        <f t="shared" si="191"/>
        <v>7.6393030607894188</v>
      </c>
      <c r="AY1736" s="2">
        <f t="shared" si="192"/>
        <v>76.39303060789419</v>
      </c>
      <c r="AZ1736" s="2">
        <f t="shared" si="193"/>
        <v>7.6393030607894194E-2</v>
      </c>
      <c r="BA1736" s="2">
        <f t="shared" si="194"/>
        <v>7.5</v>
      </c>
      <c r="BB1736" s="2">
        <f t="shared" si="188"/>
        <v>1.5</v>
      </c>
      <c r="BC1736" s="2">
        <f>VLOOKUP(Y1736,Spp!B:H,7,FALSE)</f>
        <v>3.5</v>
      </c>
      <c r="BD1736" s="5" t="str">
        <f>VLOOKUP(Y1736,GFQuimbayo!B:C,2,FALSE)</f>
        <v>IN</v>
      </c>
      <c r="BE1736" s="5" t="str">
        <f>VLOOKUP(BD1736,GFQuimbayo!E:F,2,FALSE)</f>
        <v>Invertebrivores</v>
      </c>
      <c r="BF1736" s="2" t="str">
        <f>VLOOKUP(Y1736,Spp!B:L,11,FALSE)</f>
        <v>LC</v>
      </c>
    </row>
    <row r="1737" spans="1:58">
      <c r="A1737" s="1" t="s">
        <v>242</v>
      </c>
      <c r="B1737" s="1" t="s">
        <v>41</v>
      </c>
      <c r="C1737" s="1" t="s">
        <v>509</v>
      </c>
      <c r="D1737" s="1" t="s">
        <v>509</v>
      </c>
      <c r="E1737" s="1" t="s">
        <v>1495</v>
      </c>
      <c r="F1737" s="1" t="s">
        <v>245</v>
      </c>
      <c r="G1737" s="19" t="s">
        <v>1482</v>
      </c>
      <c r="H1737" s="19">
        <v>2</v>
      </c>
      <c r="I1737" s="10">
        <v>5</v>
      </c>
      <c r="J1737" s="1"/>
      <c r="K1737" s="1">
        <v>50</v>
      </c>
      <c r="L1737" s="18">
        <v>42950</v>
      </c>
      <c r="M1737" s="1">
        <v>2017</v>
      </c>
      <c r="N1737" s="1" t="s">
        <v>517</v>
      </c>
      <c r="O1737" s="1" t="s">
        <v>136</v>
      </c>
      <c r="P1737" s="18">
        <v>43161</v>
      </c>
      <c r="Q1737" s="10">
        <v>4.5</v>
      </c>
      <c r="R1737" s="1"/>
      <c r="S1737" s="19" t="s">
        <v>516</v>
      </c>
      <c r="T1737" s="8" t="s">
        <v>516</v>
      </c>
      <c r="U1737" s="8" t="s">
        <v>516</v>
      </c>
      <c r="V1737" s="8" t="s">
        <v>516</v>
      </c>
      <c r="W1737" s="1">
        <v>10</v>
      </c>
      <c r="X1737" s="8" t="s">
        <v>266</v>
      </c>
      <c r="Y1737" s="6" t="str">
        <f>VLOOKUP(X1737,Spp!A:B,2,FALSE)</f>
        <v>Halichoeres dispilus</v>
      </c>
      <c r="Z1737" s="7">
        <f t="shared" si="189"/>
        <v>5</v>
      </c>
      <c r="AA1737" s="1"/>
      <c r="AB1737" s="1">
        <v>5</v>
      </c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2">
        <f>VLOOKUP(Y1737,Spp!B:C,2,FALSE)</f>
        <v>1.26E-2</v>
      </c>
      <c r="AV1737" s="2">
        <f>VLOOKUP(Y1737,Spp!B:D,3,FALSE)</f>
        <v>3.0672999999999999</v>
      </c>
      <c r="AW1737" s="2">
        <f t="shared" si="190"/>
        <v>30.43798948385777</v>
      </c>
      <c r="AX1737" s="2">
        <f t="shared" si="191"/>
        <v>0.60875978967715538</v>
      </c>
      <c r="AY1737" s="2">
        <f t="shared" si="192"/>
        <v>6.0875978967715536</v>
      </c>
      <c r="AZ1737" s="2">
        <f t="shared" si="193"/>
        <v>6.0875978967715539E-3</v>
      </c>
      <c r="BA1737" s="2">
        <f t="shared" si="194"/>
        <v>0.5</v>
      </c>
      <c r="BB1737" s="2">
        <f t="shared" si="188"/>
        <v>0.1</v>
      </c>
      <c r="BC1737" s="2">
        <f>VLOOKUP(Y1737,Spp!B:H,7,FALSE)</f>
        <v>3.9</v>
      </c>
      <c r="BD1737" s="5" t="str">
        <f>VLOOKUP(Y1737,GFQuimbayo!B:C,2,FALSE)</f>
        <v>IN</v>
      </c>
      <c r="BE1737" s="5" t="str">
        <f>VLOOKUP(BD1737,GFQuimbayo!E:F,2,FALSE)</f>
        <v>Invertebrivores</v>
      </c>
      <c r="BF1737" s="2" t="str">
        <f>VLOOKUP(Y1737,Spp!B:L,11,FALSE)</f>
        <v>LC</v>
      </c>
    </row>
    <row r="1738" spans="1:58">
      <c r="A1738" s="1" t="s">
        <v>242</v>
      </c>
      <c r="B1738" s="1" t="s">
        <v>41</v>
      </c>
      <c r="C1738" s="1" t="s">
        <v>509</v>
      </c>
      <c r="D1738" s="1" t="s">
        <v>509</v>
      </c>
      <c r="E1738" s="1" t="s">
        <v>1495</v>
      </c>
      <c r="F1738" s="1" t="s">
        <v>245</v>
      </c>
      <c r="G1738" s="19" t="s">
        <v>1482</v>
      </c>
      <c r="H1738" s="19">
        <v>2</v>
      </c>
      <c r="I1738" s="10">
        <v>5</v>
      </c>
      <c r="J1738" s="1"/>
      <c r="K1738" s="1">
        <v>50</v>
      </c>
      <c r="L1738" s="18">
        <v>42950</v>
      </c>
      <c r="M1738" s="1">
        <v>2017</v>
      </c>
      <c r="N1738" s="1" t="s">
        <v>517</v>
      </c>
      <c r="O1738" s="1" t="s">
        <v>136</v>
      </c>
      <c r="P1738" s="18">
        <v>43161</v>
      </c>
      <c r="Q1738" s="10">
        <v>4.5</v>
      </c>
      <c r="R1738" s="1"/>
      <c r="S1738" s="19" t="s">
        <v>516</v>
      </c>
      <c r="T1738" s="8" t="s">
        <v>516</v>
      </c>
      <c r="U1738" s="8" t="s">
        <v>516</v>
      </c>
      <c r="V1738" s="8" t="s">
        <v>516</v>
      </c>
      <c r="W1738" s="1">
        <v>10</v>
      </c>
      <c r="X1738" s="8" t="s">
        <v>97</v>
      </c>
      <c r="Y1738" s="6" t="str">
        <f>VLOOKUP(X1738,Spp!A:B,2,FALSE)</f>
        <v>Plagiotremus azaleus</v>
      </c>
      <c r="Z1738" s="7">
        <f t="shared" si="189"/>
        <v>13</v>
      </c>
      <c r="AA1738" s="1">
        <v>11</v>
      </c>
      <c r="AB1738" s="1">
        <v>2</v>
      </c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2">
        <f>VLOOKUP(Y1738,Spp!B:C,2,FALSE)</f>
        <v>4.5999999999999999E-3</v>
      </c>
      <c r="AV1738" s="2">
        <f>VLOOKUP(Y1738,Spp!B:D,3,FALSE)</f>
        <v>3.1387999999999998</v>
      </c>
      <c r="AW1738" s="2">
        <f t="shared" si="190"/>
        <v>6.0315473974867686</v>
      </c>
      <c r="AX1738" s="2">
        <f t="shared" si="191"/>
        <v>0.12063094794973538</v>
      </c>
      <c r="AY1738" s="2">
        <f t="shared" si="192"/>
        <v>1.2063094794973537</v>
      </c>
      <c r="AZ1738" s="2">
        <f t="shared" si="193"/>
        <v>1.2063094794973537E-3</v>
      </c>
      <c r="BA1738" s="2">
        <f t="shared" si="194"/>
        <v>1.3</v>
      </c>
      <c r="BB1738" s="2">
        <f t="shared" si="188"/>
        <v>0.26</v>
      </c>
      <c r="BC1738" s="2">
        <f>VLOOKUP(Y1738,Spp!B:H,7,FALSE)</f>
        <v>4</v>
      </c>
      <c r="BD1738" s="5" t="str">
        <f>VLOOKUP(Y1738,GFQuimbayo!B:C,2,FALSE)</f>
        <v>PS</v>
      </c>
      <c r="BE1738" s="5" t="str">
        <f>VLOOKUP(BD1738,GFQuimbayo!E:F,2,FALSE)</f>
        <v>Piscivores</v>
      </c>
      <c r="BF1738" s="2" t="str">
        <f>VLOOKUP(Y1738,Spp!B:L,11,FALSE)</f>
        <v>LC</v>
      </c>
    </row>
    <row r="1739" spans="1:58">
      <c r="A1739" s="1" t="s">
        <v>242</v>
      </c>
      <c r="B1739" s="1" t="s">
        <v>41</v>
      </c>
      <c r="C1739" s="1" t="s">
        <v>509</v>
      </c>
      <c r="D1739" s="1" t="s">
        <v>509</v>
      </c>
      <c r="E1739" s="1" t="s">
        <v>1495</v>
      </c>
      <c r="F1739" s="1" t="s">
        <v>245</v>
      </c>
      <c r="G1739" s="19" t="s">
        <v>1482</v>
      </c>
      <c r="H1739" s="19">
        <v>2</v>
      </c>
      <c r="I1739" s="10">
        <v>5</v>
      </c>
      <c r="J1739" s="1"/>
      <c r="K1739" s="1">
        <v>50</v>
      </c>
      <c r="L1739" s="18">
        <v>42950</v>
      </c>
      <c r="M1739" s="1">
        <v>2017</v>
      </c>
      <c r="N1739" s="1" t="s">
        <v>517</v>
      </c>
      <c r="O1739" s="1" t="s">
        <v>136</v>
      </c>
      <c r="P1739" s="18">
        <v>43161</v>
      </c>
      <c r="Q1739" s="10">
        <v>4.5</v>
      </c>
      <c r="R1739" s="1"/>
      <c r="S1739" s="19" t="s">
        <v>516</v>
      </c>
      <c r="T1739" s="8" t="s">
        <v>516</v>
      </c>
      <c r="U1739" s="8" t="s">
        <v>516</v>
      </c>
      <c r="V1739" s="8" t="s">
        <v>516</v>
      </c>
      <c r="W1739" s="1">
        <v>10</v>
      </c>
      <c r="X1739" s="8" t="s">
        <v>127</v>
      </c>
      <c r="Y1739" s="6" t="str">
        <f>VLOOKUP(X1739,Spp!A:B,2,FALSE)</f>
        <v>Echidna nebulosa</v>
      </c>
      <c r="Z1739" s="7">
        <f t="shared" si="189"/>
        <v>1</v>
      </c>
      <c r="AA1739" s="1"/>
      <c r="AB1739" s="1"/>
      <c r="AC1739" s="1"/>
      <c r="AD1739" s="1"/>
      <c r="AE1739" s="1">
        <v>1</v>
      </c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2">
        <f>VLOOKUP(Y1739,Spp!B:C,2,FALSE)</f>
        <v>1.1999999999999999E-3</v>
      </c>
      <c r="AV1739" s="2">
        <f>VLOOKUP(Y1739,Spp!B:D,3,FALSE)</f>
        <v>3</v>
      </c>
      <c r="AW1739" s="2">
        <f t="shared" si="190"/>
        <v>18.75</v>
      </c>
      <c r="AX1739" s="2">
        <f t="shared" si="191"/>
        <v>0.375</v>
      </c>
      <c r="AY1739" s="2">
        <f t="shared" si="192"/>
        <v>3.75</v>
      </c>
      <c r="AZ1739" s="2">
        <f t="shared" si="193"/>
        <v>3.7499999999999999E-3</v>
      </c>
      <c r="BA1739" s="2">
        <f t="shared" si="194"/>
        <v>0.1</v>
      </c>
      <c r="BB1739" s="2">
        <f t="shared" si="188"/>
        <v>0.02</v>
      </c>
      <c r="BC1739" s="2">
        <f>VLOOKUP(Y1739,Spp!B:H,7,FALSE)</f>
        <v>4</v>
      </c>
      <c r="BD1739" s="5" t="str">
        <f>VLOOKUP(Y1739,GFQuimbayo!B:C,2,FALSE)</f>
        <v>PS</v>
      </c>
      <c r="BE1739" s="5" t="str">
        <f>VLOOKUP(BD1739,GFQuimbayo!E:F,2,FALSE)</f>
        <v>Piscivores</v>
      </c>
      <c r="BF1739" s="2" t="str">
        <f>VLOOKUP(Y1739,Spp!B:L,11,FALSE)</f>
        <v>NE</v>
      </c>
    </row>
    <row r="1740" spans="1:58">
      <c r="A1740" s="1" t="s">
        <v>242</v>
      </c>
      <c r="B1740" s="1" t="s">
        <v>41</v>
      </c>
      <c r="C1740" s="1" t="s">
        <v>509</v>
      </c>
      <c r="D1740" s="1" t="s">
        <v>509</v>
      </c>
      <c r="E1740" s="1" t="s">
        <v>1495</v>
      </c>
      <c r="F1740" s="1" t="s">
        <v>245</v>
      </c>
      <c r="G1740" s="19" t="s">
        <v>1482</v>
      </c>
      <c r="H1740" s="19">
        <v>3</v>
      </c>
      <c r="I1740" s="10">
        <v>6</v>
      </c>
      <c r="J1740" s="1"/>
      <c r="K1740" s="1">
        <v>50</v>
      </c>
      <c r="L1740" s="18">
        <v>42950</v>
      </c>
      <c r="M1740" s="1">
        <v>2017</v>
      </c>
      <c r="N1740" s="1" t="s">
        <v>517</v>
      </c>
      <c r="O1740" s="1" t="s">
        <v>136</v>
      </c>
      <c r="P1740" s="18">
        <v>43161</v>
      </c>
      <c r="Q1740" s="10">
        <v>4.5</v>
      </c>
      <c r="R1740" s="1"/>
      <c r="S1740" s="19" t="s">
        <v>516</v>
      </c>
      <c r="T1740" s="8" t="s">
        <v>516</v>
      </c>
      <c r="U1740" s="8" t="s">
        <v>516</v>
      </c>
      <c r="V1740" s="8" t="s">
        <v>516</v>
      </c>
      <c r="W1740" s="1">
        <v>10</v>
      </c>
      <c r="X1740" s="8" t="s">
        <v>45</v>
      </c>
      <c r="Y1740" s="6" t="str">
        <f>VLOOKUP(X1740,Spp!A:B,2,FALSE)</f>
        <v>Canthigaster punctatissima</v>
      </c>
      <c r="Z1740" s="7">
        <f t="shared" si="189"/>
        <v>3</v>
      </c>
      <c r="AA1740" s="1">
        <v>3</v>
      </c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2">
        <f>VLOOKUP(Y1740,Spp!B:C,2,FALSE)</f>
        <v>1.9699999999999999E-2</v>
      </c>
      <c r="AV1740" s="2">
        <f>VLOOKUP(Y1740,Spp!B:D,3,FALSE)</f>
        <v>2.9174000000000002</v>
      </c>
      <c r="AW1740" s="2">
        <f t="shared" si="190"/>
        <v>0.85612595206601616</v>
      </c>
      <c r="AX1740" s="2">
        <f t="shared" si="191"/>
        <v>1.7122519041320325E-2</v>
      </c>
      <c r="AY1740" s="2">
        <f t="shared" si="192"/>
        <v>0.17122519041320325</v>
      </c>
      <c r="AZ1740" s="2">
        <f t="shared" si="193"/>
        <v>1.7122519041320325E-4</v>
      </c>
      <c r="BA1740" s="2">
        <f t="shared" si="194"/>
        <v>0.3</v>
      </c>
      <c r="BB1740" s="2">
        <f t="shared" si="188"/>
        <v>0.06</v>
      </c>
      <c r="BC1740" s="2">
        <f>VLOOKUP(Y1740,Spp!B:H,7,FALSE)</f>
        <v>3</v>
      </c>
      <c r="BD1740" s="5" t="str">
        <f>VLOOKUP(Y1740,GFQuimbayo!B:C,2,FALSE)</f>
        <v>IN</v>
      </c>
      <c r="BE1740" s="5" t="str">
        <f>VLOOKUP(BD1740,GFQuimbayo!E:F,2,FALSE)</f>
        <v>Invertebrivores</v>
      </c>
      <c r="BF1740" s="2" t="str">
        <f>VLOOKUP(Y1740,Spp!B:L,11,FALSE)</f>
        <v>LC</v>
      </c>
    </row>
    <row r="1741" spans="1:58">
      <c r="A1741" s="1" t="s">
        <v>242</v>
      </c>
      <c r="B1741" s="1" t="s">
        <v>41</v>
      </c>
      <c r="C1741" s="1" t="s">
        <v>509</v>
      </c>
      <c r="D1741" s="1" t="s">
        <v>509</v>
      </c>
      <c r="E1741" s="1" t="s">
        <v>1495</v>
      </c>
      <c r="F1741" s="1" t="s">
        <v>245</v>
      </c>
      <c r="G1741" s="19" t="s">
        <v>1482</v>
      </c>
      <c r="H1741" s="19">
        <v>3</v>
      </c>
      <c r="I1741" s="10">
        <v>6</v>
      </c>
      <c r="J1741" s="1"/>
      <c r="K1741" s="1">
        <v>50</v>
      </c>
      <c r="L1741" s="18">
        <v>42950</v>
      </c>
      <c r="M1741" s="1">
        <v>2017</v>
      </c>
      <c r="N1741" s="1" t="s">
        <v>517</v>
      </c>
      <c r="O1741" s="1" t="s">
        <v>136</v>
      </c>
      <c r="P1741" s="18">
        <v>43161</v>
      </c>
      <c r="Q1741" s="10">
        <v>4.5</v>
      </c>
      <c r="R1741" s="1"/>
      <c r="S1741" s="19" t="s">
        <v>516</v>
      </c>
      <c r="T1741" s="8" t="s">
        <v>516</v>
      </c>
      <c r="U1741" s="8" t="s">
        <v>516</v>
      </c>
      <c r="V1741" s="8" t="s">
        <v>516</v>
      </c>
      <c r="W1741" s="1">
        <v>10</v>
      </c>
      <c r="X1741" s="8" t="s">
        <v>107</v>
      </c>
      <c r="Y1741" s="6" t="str">
        <f>VLOOKUP(X1741,Spp!A:B,2,FALSE)</f>
        <v>Thalassoma lucasanum</v>
      </c>
      <c r="Z1741" s="7">
        <f t="shared" si="189"/>
        <v>52</v>
      </c>
      <c r="AA1741" s="1"/>
      <c r="AB1741" s="1">
        <v>52</v>
      </c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2">
        <f>VLOOKUP(Y1741,Spp!B:C,2,FALSE)</f>
        <v>1.261E-2</v>
      </c>
      <c r="AV1741" s="2">
        <f>VLOOKUP(Y1741,Spp!B:D,3,FALSE)</f>
        <v>2.8782999999999999</v>
      </c>
      <c r="AW1741" s="2">
        <f t="shared" si="190"/>
        <v>216.47475890522765</v>
      </c>
      <c r="AX1741" s="2">
        <f t="shared" si="191"/>
        <v>4.329495178104553</v>
      </c>
      <c r="AY1741" s="2">
        <f t="shared" si="192"/>
        <v>43.294951781045526</v>
      </c>
      <c r="AZ1741" s="2">
        <f t="shared" si="193"/>
        <v>4.3294951781045525E-2</v>
      </c>
      <c r="BA1741" s="2">
        <f t="shared" si="194"/>
        <v>5.2</v>
      </c>
      <c r="BB1741" s="2">
        <f t="shared" si="188"/>
        <v>1.04</v>
      </c>
      <c r="BC1741" s="2">
        <f>VLOOKUP(Y1741,Spp!B:H,7,FALSE)</f>
        <v>3.5</v>
      </c>
      <c r="BD1741" s="5" t="str">
        <f>VLOOKUP(Y1741,GFQuimbayo!B:C,2,FALSE)</f>
        <v>IN</v>
      </c>
      <c r="BE1741" s="5" t="str">
        <f>VLOOKUP(BD1741,GFQuimbayo!E:F,2,FALSE)</f>
        <v>Invertebrivores</v>
      </c>
      <c r="BF1741" s="2" t="str">
        <f>VLOOKUP(Y1741,Spp!B:L,11,FALSE)</f>
        <v>LC</v>
      </c>
    </row>
    <row r="1742" spans="1:58" s="41" customFormat="1" ht="15.75" thickBot="1">
      <c r="A1742" s="47" t="s">
        <v>242</v>
      </c>
      <c r="B1742" s="47" t="s">
        <v>41</v>
      </c>
      <c r="C1742" s="47" t="s">
        <v>509</v>
      </c>
      <c r="D1742" s="47" t="s">
        <v>509</v>
      </c>
      <c r="E1742" s="47" t="s">
        <v>1495</v>
      </c>
      <c r="F1742" s="47" t="s">
        <v>245</v>
      </c>
      <c r="G1742" s="49" t="s">
        <v>1482</v>
      </c>
      <c r="H1742" s="49">
        <v>3</v>
      </c>
      <c r="I1742" s="50">
        <v>6</v>
      </c>
      <c r="J1742" s="47"/>
      <c r="K1742" s="47">
        <v>50</v>
      </c>
      <c r="L1742" s="51">
        <v>42950</v>
      </c>
      <c r="M1742" s="47">
        <v>2017</v>
      </c>
      <c r="N1742" s="47" t="s">
        <v>517</v>
      </c>
      <c r="O1742" s="47" t="s">
        <v>136</v>
      </c>
      <c r="P1742" s="51">
        <v>43161</v>
      </c>
      <c r="Q1742" s="50">
        <v>4.5</v>
      </c>
      <c r="R1742" s="47"/>
      <c r="S1742" s="49" t="s">
        <v>516</v>
      </c>
      <c r="T1742" s="52" t="s">
        <v>516</v>
      </c>
      <c r="U1742" s="52" t="s">
        <v>516</v>
      </c>
      <c r="V1742" s="52" t="s">
        <v>516</v>
      </c>
      <c r="W1742" s="47">
        <v>10</v>
      </c>
      <c r="X1742" s="52" t="s">
        <v>80</v>
      </c>
      <c r="Y1742" s="6" t="str">
        <f>VLOOKUP(X1742,Spp!A:B,2,FALSE)</f>
        <v>Sufflamen verres</v>
      </c>
      <c r="Z1742" s="7">
        <f t="shared" si="189"/>
        <v>1</v>
      </c>
      <c r="AA1742" s="47"/>
      <c r="AB1742" s="47"/>
      <c r="AC1742" s="47">
        <v>1</v>
      </c>
      <c r="AD1742" s="47"/>
      <c r="AE1742" s="47"/>
      <c r="AF1742" s="47"/>
      <c r="AG1742" s="47"/>
      <c r="AH1742" s="47"/>
      <c r="AI1742" s="47"/>
      <c r="AJ1742" s="47"/>
      <c r="AK1742" s="47"/>
      <c r="AL1742" s="47"/>
      <c r="AM1742" s="47"/>
      <c r="AN1742" s="47"/>
      <c r="AO1742" s="47"/>
      <c r="AP1742" s="47"/>
      <c r="AQ1742" s="47"/>
      <c r="AR1742" s="47"/>
      <c r="AS1742" s="47"/>
      <c r="AT1742" s="47"/>
      <c r="AU1742" s="2">
        <f>VLOOKUP(Y1742,Spp!B:C,2,FALSE)</f>
        <v>2.4899999999999999E-2</v>
      </c>
      <c r="AV1742" s="2">
        <f>VLOOKUP(Y1742,Spp!B:D,3,FALSE)</f>
        <v>3.0129999999999999</v>
      </c>
      <c r="AW1742" s="2">
        <f t="shared" si="190"/>
        <v>50.256150114544802</v>
      </c>
      <c r="AX1742" s="2">
        <f t="shared" si="191"/>
        <v>1.0051230022908961</v>
      </c>
      <c r="AY1742" s="2">
        <f t="shared" si="192"/>
        <v>10.05123002290896</v>
      </c>
      <c r="AZ1742" s="2">
        <f t="shared" si="193"/>
        <v>1.0051230022908961E-2</v>
      </c>
      <c r="BA1742" s="2">
        <f t="shared" si="194"/>
        <v>0.1</v>
      </c>
      <c r="BB1742" s="2">
        <f t="shared" si="188"/>
        <v>0.02</v>
      </c>
      <c r="BC1742" s="2">
        <f>VLOOKUP(Y1742,Spp!B:H,7,FALSE)</f>
        <v>3.3</v>
      </c>
      <c r="BD1742" s="5" t="str">
        <f>VLOOKUP(Y1742,GFQuimbayo!B:C,2,FALSE)</f>
        <v>IN</v>
      </c>
      <c r="BE1742" s="5" t="str">
        <f>VLOOKUP(BD1742,GFQuimbayo!E:F,2,FALSE)</f>
        <v>Invertebrivores</v>
      </c>
      <c r="BF1742" s="2" t="str">
        <f>VLOOKUP(Y1742,Spp!B:L,11,FALSE)</f>
        <v>LC</v>
      </c>
    </row>
    <row r="1743" spans="1:58">
      <c r="A1743" s="2" t="s">
        <v>242</v>
      </c>
      <c r="B1743" s="2" t="s">
        <v>41</v>
      </c>
      <c r="C1743" s="2" t="s">
        <v>42</v>
      </c>
      <c r="D1743" s="2" t="s">
        <v>42</v>
      </c>
      <c r="E1743" s="2" t="s">
        <v>1483</v>
      </c>
      <c r="F1743" s="2" t="s">
        <v>246</v>
      </c>
      <c r="G1743" s="22" t="s">
        <v>1482</v>
      </c>
      <c r="H1743" s="22">
        <v>1</v>
      </c>
      <c r="I1743" s="9">
        <v>4</v>
      </c>
      <c r="K1743" s="2">
        <v>50</v>
      </c>
      <c r="L1743" s="11">
        <v>42486</v>
      </c>
      <c r="M1743" s="2">
        <v>2016</v>
      </c>
      <c r="N1743" s="2" t="s">
        <v>517</v>
      </c>
      <c r="O1743" s="2" t="s">
        <v>136</v>
      </c>
      <c r="P1743" s="11">
        <v>43263</v>
      </c>
      <c r="Q1743" s="25">
        <v>43193</v>
      </c>
      <c r="R1743" s="2" t="s">
        <v>249</v>
      </c>
      <c r="S1743" s="22" t="s">
        <v>516</v>
      </c>
      <c r="T1743" s="4" t="s">
        <v>516</v>
      </c>
      <c r="U1743" s="4" t="s">
        <v>516</v>
      </c>
      <c r="V1743" s="4" t="s">
        <v>516</v>
      </c>
      <c r="W1743" s="2">
        <v>10</v>
      </c>
      <c r="X1743" s="4" t="s">
        <v>107</v>
      </c>
      <c r="Y1743" s="6" t="str">
        <f>VLOOKUP(X1743,Spp!A:B,2,FALSE)</f>
        <v>Thalassoma lucasanum</v>
      </c>
      <c r="Z1743" s="7">
        <f t="shared" si="189"/>
        <v>47</v>
      </c>
      <c r="AA1743" s="2">
        <v>45</v>
      </c>
      <c r="AB1743" s="2">
        <v>2</v>
      </c>
      <c r="AU1743" s="2">
        <f>VLOOKUP(Y1743,Spp!B:C,2,FALSE)</f>
        <v>1.261E-2</v>
      </c>
      <c r="AV1743" s="2">
        <f>VLOOKUP(Y1743,Spp!B:D,3,FALSE)</f>
        <v>2.8782999999999999</v>
      </c>
      <c r="AW1743" s="2">
        <f t="shared" si="190"/>
        <v>16.256776542088105</v>
      </c>
      <c r="AX1743" s="2">
        <f t="shared" si="191"/>
        <v>0.32513553084176211</v>
      </c>
      <c r="AY1743" s="2">
        <f t="shared" si="192"/>
        <v>3.251355308417621</v>
      </c>
      <c r="AZ1743" s="2">
        <f t="shared" si="193"/>
        <v>3.2513553084176209E-3</v>
      </c>
      <c r="BA1743" s="2">
        <f t="shared" si="194"/>
        <v>4.7</v>
      </c>
      <c r="BB1743" s="2">
        <f t="shared" si="188"/>
        <v>0.94</v>
      </c>
      <c r="BC1743" s="2">
        <f>VLOOKUP(Y1743,Spp!B:H,7,FALSE)</f>
        <v>3.5</v>
      </c>
      <c r="BD1743" s="5" t="str">
        <f>VLOOKUP(Y1743,GFQuimbayo!B:C,2,FALSE)</f>
        <v>IN</v>
      </c>
      <c r="BE1743" s="5" t="str">
        <f>VLOOKUP(BD1743,GFQuimbayo!E:F,2,FALSE)</f>
        <v>Invertebrivores</v>
      </c>
      <c r="BF1743" s="2" t="str">
        <f>VLOOKUP(Y1743,Spp!B:L,11,FALSE)</f>
        <v>LC</v>
      </c>
    </row>
    <row r="1744" spans="1:58">
      <c r="A1744" s="2" t="s">
        <v>242</v>
      </c>
      <c r="B1744" s="2" t="s">
        <v>41</v>
      </c>
      <c r="C1744" s="2" t="s">
        <v>42</v>
      </c>
      <c r="D1744" s="2" t="s">
        <v>42</v>
      </c>
      <c r="E1744" s="2" t="s">
        <v>1483</v>
      </c>
      <c r="F1744" s="2" t="s">
        <v>246</v>
      </c>
      <c r="G1744" s="22" t="s">
        <v>1482</v>
      </c>
      <c r="H1744" s="22">
        <v>1</v>
      </c>
      <c r="I1744" s="9">
        <v>4</v>
      </c>
      <c r="K1744" s="2">
        <v>50</v>
      </c>
      <c r="L1744" s="11">
        <v>42486</v>
      </c>
      <c r="M1744" s="2">
        <v>2016</v>
      </c>
      <c r="N1744" s="2" t="s">
        <v>517</v>
      </c>
      <c r="O1744" s="2" t="s">
        <v>136</v>
      </c>
      <c r="P1744" s="11">
        <v>43263</v>
      </c>
      <c r="Q1744" s="25">
        <v>43193</v>
      </c>
      <c r="R1744" s="2" t="s">
        <v>249</v>
      </c>
      <c r="S1744" s="22" t="s">
        <v>516</v>
      </c>
      <c r="T1744" s="4" t="s">
        <v>516</v>
      </c>
      <c r="U1744" s="4" t="s">
        <v>516</v>
      </c>
      <c r="V1744" s="4" t="s">
        <v>516</v>
      </c>
      <c r="W1744" s="2">
        <v>10</v>
      </c>
      <c r="X1744" s="2" t="s">
        <v>72</v>
      </c>
      <c r="Y1744" s="6" t="str">
        <f>VLOOKUP(X1744,Spp!A:B,2,FALSE)</f>
        <v>Scarus ghobban</v>
      </c>
      <c r="Z1744" s="7">
        <f t="shared" si="189"/>
        <v>5</v>
      </c>
      <c r="AA1744" s="2">
        <v>5</v>
      </c>
      <c r="AU1744" s="2">
        <f>VLOOKUP(Y1744,Spp!B:C,2,FALSE)</f>
        <v>2.3300000000000001E-2</v>
      </c>
      <c r="AV1744" s="2">
        <f>VLOOKUP(Y1744,Spp!B:D,3,FALSE)</f>
        <v>2.919</v>
      </c>
      <c r="AW1744" s="2">
        <f t="shared" si="190"/>
        <v>1.6901015913688791</v>
      </c>
      <c r="AX1744" s="2">
        <f t="shared" si="191"/>
        <v>3.3802031827377579E-2</v>
      </c>
      <c r="AY1744" s="2">
        <f t="shared" si="192"/>
        <v>0.33802031827377577</v>
      </c>
      <c r="AZ1744" s="2">
        <f t="shared" si="193"/>
        <v>3.3802031827377579E-4</v>
      </c>
      <c r="BA1744" s="2">
        <f t="shared" si="194"/>
        <v>0.5</v>
      </c>
      <c r="BB1744" s="2">
        <f t="shared" si="188"/>
        <v>0.1</v>
      </c>
      <c r="BC1744" s="2">
        <f>VLOOKUP(Y1744,Spp!B:H,7,FALSE)</f>
        <v>2</v>
      </c>
      <c r="BD1744" s="5" t="str">
        <f>VLOOKUP(Y1744,GFQuimbayo!B:C,2,FALSE)</f>
        <v>HM</v>
      </c>
      <c r="BE1744" s="5" t="str">
        <f>VLOOKUP(BD1744,GFQuimbayo!E:F,2,FALSE)</f>
        <v>Macroalgae feeders</v>
      </c>
      <c r="BF1744" s="2" t="str">
        <f>VLOOKUP(Y1744,Spp!B:L,11,FALSE)</f>
        <v>LC</v>
      </c>
    </row>
    <row r="1745" spans="1:58">
      <c r="A1745" s="2" t="s">
        <v>242</v>
      </c>
      <c r="B1745" s="2" t="s">
        <v>41</v>
      </c>
      <c r="C1745" s="2" t="s">
        <v>42</v>
      </c>
      <c r="D1745" s="2" t="s">
        <v>42</v>
      </c>
      <c r="E1745" s="2" t="s">
        <v>1483</v>
      </c>
      <c r="F1745" s="2" t="s">
        <v>246</v>
      </c>
      <c r="G1745" s="22" t="s">
        <v>1482</v>
      </c>
      <c r="H1745" s="22">
        <v>1</v>
      </c>
      <c r="I1745" s="9">
        <v>4</v>
      </c>
      <c r="K1745" s="2">
        <v>50</v>
      </c>
      <c r="L1745" s="11">
        <v>42486</v>
      </c>
      <c r="M1745" s="2">
        <v>2016</v>
      </c>
      <c r="N1745" s="2" t="s">
        <v>517</v>
      </c>
      <c r="O1745" s="2" t="s">
        <v>136</v>
      </c>
      <c r="P1745" s="11">
        <v>43263</v>
      </c>
      <c r="Q1745" s="25">
        <v>43193</v>
      </c>
      <c r="R1745" s="2" t="s">
        <v>249</v>
      </c>
      <c r="S1745" s="22" t="s">
        <v>516</v>
      </c>
      <c r="T1745" s="4" t="s">
        <v>516</v>
      </c>
      <c r="U1745" s="4" t="s">
        <v>516</v>
      </c>
      <c r="V1745" s="4" t="s">
        <v>516</v>
      </c>
      <c r="W1745" s="2">
        <v>10</v>
      </c>
      <c r="X1745" s="2" t="s">
        <v>87</v>
      </c>
      <c r="Y1745" s="6" t="str">
        <f>VLOOKUP(X1745,Spp!A:B,2,FALSE)</f>
        <v>Stegastes acapulcoensis</v>
      </c>
      <c r="Z1745" s="7">
        <f t="shared" si="189"/>
        <v>10</v>
      </c>
      <c r="AA1745" s="1">
        <v>6</v>
      </c>
      <c r="AB1745" s="2">
        <v>4</v>
      </c>
      <c r="AU1745" s="2">
        <f>VLOOKUP(Y1745,Spp!B:C,2,FALSE)</f>
        <v>3.49E-2</v>
      </c>
      <c r="AV1745" s="2">
        <f>VLOOKUP(Y1745,Spp!B:D,3,FALSE)</f>
        <v>2.9108999999999998</v>
      </c>
      <c r="AW1745" s="2">
        <f t="shared" si="190"/>
        <v>52.230793635456997</v>
      </c>
      <c r="AX1745" s="2">
        <f t="shared" si="191"/>
        <v>1.0446158727091399</v>
      </c>
      <c r="AY1745" s="2">
        <f t="shared" si="192"/>
        <v>10.446158727091399</v>
      </c>
      <c r="AZ1745" s="2">
        <f t="shared" si="193"/>
        <v>1.04461587270914E-2</v>
      </c>
      <c r="BA1745" s="2">
        <f t="shared" si="194"/>
        <v>1</v>
      </c>
      <c r="BB1745" s="2">
        <f t="shared" si="188"/>
        <v>0.2</v>
      </c>
      <c r="BC1745" s="2">
        <f>VLOOKUP(Y1745,Spp!B:H,7,FALSE)</f>
        <v>2</v>
      </c>
      <c r="BD1745" s="5" t="str">
        <f>VLOOKUP(Y1745,GFQuimbayo!B:C,2,FALSE)</f>
        <v>HD</v>
      </c>
      <c r="BE1745" s="5" t="str">
        <f>VLOOKUP(BD1745,GFQuimbayo!E:F,2,FALSE)</f>
        <v>Detritivores</v>
      </c>
      <c r="BF1745" s="2" t="str">
        <f>VLOOKUP(Y1745,Spp!B:L,11,FALSE)</f>
        <v>LC</v>
      </c>
    </row>
    <row r="1746" spans="1:58">
      <c r="A1746" s="2" t="s">
        <v>242</v>
      </c>
      <c r="B1746" s="2" t="s">
        <v>41</v>
      </c>
      <c r="C1746" s="2" t="s">
        <v>42</v>
      </c>
      <c r="D1746" s="2" t="s">
        <v>42</v>
      </c>
      <c r="E1746" s="2" t="s">
        <v>1483</v>
      </c>
      <c r="F1746" s="2" t="s">
        <v>246</v>
      </c>
      <c r="G1746" s="22" t="s">
        <v>1482</v>
      </c>
      <c r="H1746" s="22">
        <v>1</v>
      </c>
      <c r="I1746" s="9">
        <v>4</v>
      </c>
      <c r="K1746" s="2">
        <v>50</v>
      </c>
      <c r="L1746" s="11">
        <v>42486</v>
      </c>
      <c r="M1746" s="2">
        <v>2016</v>
      </c>
      <c r="N1746" s="2" t="s">
        <v>517</v>
      </c>
      <c r="O1746" s="2" t="s">
        <v>136</v>
      </c>
      <c r="P1746" s="11">
        <v>43263</v>
      </c>
      <c r="Q1746" s="25">
        <v>43193</v>
      </c>
      <c r="R1746" s="2" t="s">
        <v>249</v>
      </c>
      <c r="S1746" s="22" t="s">
        <v>516</v>
      </c>
      <c r="T1746" s="4" t="s">
        <v>516</v>
      </c>
      <c r="U1746" s="4" t="s">
        <v>516</v>
      </c>
      <c r="V1746" s="4" t="s">
        <v>516</v>
      </c>
      <c r="W1746" s="2">
        <v>10</v>
      </c>
      <c r="X1746" s="2" t="s">
        <v>52</v>
      </c>
      <c r="Y1746" s="6" t="str">
        <f>VLOOKUP(X1746,Spp!A:B,2,FALSE)</f>
        <v>Ophioblennius steindachneri</v>
      </c>
      <c r="Z1746" s="7">
        <f t="shared" si="189"/>
        <v>1</v>
      </c>
      <c r="AA1746" s="1">
        <v>1</v>
      </c>
      <c r="AU1746" s="2">
        <f>VLOOKUP(Y1746,Spp!B:C,2,FALSE)</f>
        <v>3.2399999999999998E-2</v>
      </c>
      <c r="AV1746" s="2">
        <f>VLOOKUP(Y1746,Spp!B:D,3,FALSE)</f>
        <v>2.379</v>
      </c>
      <c r="AW1746" s="2">
        <f t="shared" si="190"/>
        <v>0.2865789524483992</v>
      </c>
      <c r="AX1746" s="2">
        <f t="shared" si="191"/>
        <v>5.7315790489679838E-3</v>
      </c>
      <c r="AY1746" s="2">
        <f t="shared" si="192"/>
        <v>5.7315790489679837E-2</v>
      </c>
      <c r="AZ1746" s="2">
        <f t="shared" si="193"/>
        <v>5.7315790489679834E-5</v>
      </c>
      <c r="BA1746" s="2">
        <f t="shared" si="194"/>
        <v>0.1</v>
      </c>
      <c r="BB1746" s="2">
        <f t="shared" si="188"/>
        <v>0.02</v>
      </c>
      <c r="BC1746" s="2">
        <f>VLOOKUP(Y1746,Spp!B:H,7,FALSE)</f>
        <v>2.7</v>
      </c>
      <c r="BD1746" s="5" t="str">
        <f>VLOOKUP(Y1746,GFQuimbayo!B:C,2,FALSE)</f>
        <v>HD</v>
      </c>
      <c r="BE1746" s="5" t="str">
        <f>VLOOKUP(BD1746,GFQuimbayo!E:F,2,FALSE)</f>
        <v>Detritivores</v>
      </c>
      <c r="BF1746" s="2" t="str">
        <f>VLOOKUP(Y1746,Spp!B:L,11,FALSE)</f>
        <v>LC</v>
      </c>
    </row>
    <row r="1747" spans="1:58">
      <c r="A1747" s="2" t="s">
        <v>242</v>
      </c>
      <c r="B1747" s="2" t="s">
        <v>41</v>
      </c>
      <c r="C1747" s="2" t="s">
        <v>42</v>
      </c>
      <c r="D1747" s="2" t="s">
        <v>42</v>
      </c>
      <c r="E1747" s="2" t="s">
        <v>1483</v>
      </c>
      <c r="F1747" s="2" t="s">
        <v>246</v>
      </c>
      <c r="G1747" s="22" t="s">
        <v>1482</v>
      </c>
      <c r="H1747" s="22">
        <v>1</v>
      </c>
      <c r="I1747" s="9">
        <v>4</v>
      </c>
      <c r="K1747" s="2">
        <v>50</v>
      </c>
      <c r="L1747" s="11">
        <v>42486</v>
      </c>
      <c r="M1747" s="2">
        <v>2016</v>
      </c>
      <c r="N1747" s="2" t="s">
        <v>517</v>
      </c>
      <c r="O1747" s="2" t="s">
        <v>136</v>
      </c>
      <c r="P1747" s="11">
        <v>43263</v>
      </c>
      <c r="Q1747" s="25">
        <v>43193</v>
      </c>
      <c r="R1747" s="2" t="s">
        <v>249</v>
      </c>
      <c r="S1747" s="22" t="s">
        <v>516</v>
      </c>
      <c r="T1747" s="4" t="s">
        <v>516</v>
      </c>
      <c r="U1747" s="4" t="s">
        <v>516</v>
      </c>
      <c r="V1747" s="4" t="s">
        <v>516</v>
      </c>
      <c r="W1747" s="2">
        <v>10</v>
      </c>
      <c r="X1747" s="2" t="s">
        <v>97</v>
      </c>
      <c r="Y1747" s="6" t="str">
        <f>VLOOKUP(X1747,Spp!A:B,2,FALSE)</f>
        <v>Plagiotremus azaleus</v>
      </c>
      <c r="Z1747" s="7">
        <f t="shared" si="189"/>
        <v>3</v>
      </c>
      <c r="AA1747" s="1">
        <v>3</v>
      </c>
      <c r="AU1747" s="2">
        <f>VLOOKUP(Y1747,Spp!B:C,2,FALSE)</f>
        <v>4.5999999999999999E-3</v>
      </c>
      <c r="AV1747" s="2">
        <f>VLOOKUP(Y1747,Spp!B:D,3,FALSE)</f>
        <v>3.1387999999999998</v>
      </c>
      <c r="AW1747" s="2">
        <f t="shared" si="190"/>
        <v>0.24486864927495272</v>
      </c>
      <c r="AX1747" s="2">
        <f t="shared" si="191"/>
        <v>4.8973729854990544E-3</v>
      </c>
      <c r="AY1747" s="2">
        <f t="shared" si="192"/>
        <v>4.8973729854990544E-2</v>
      </c>
      <c r="AZ1747" s="2">
        <f t="shared" si="193"/>
        <v>4.8973729854990545E-5</v>
      </c>
      <c r="BA1747" s="2">
        <f t="shared" si="194"/>
        <v>0.3</v>
      </c>
      <c r="BB1747" s="2">
        <f t="shared" si="188"/>
        <v>0.06</v>
      </c>
      <c r="BC1747" s="2">
        <f>VLOOKUP(Y1747,Spp!B:H,7,FALSE)</f>
        <v>4</v>
      </c>
      <c r="BD1747" s="5" t="str">
        <f>VLOOKUP(Y1747,GFQuimbayo!B:C,2,FALSE)</f>
        <v>PS</v>
      </c>
      <c r="BE1747" s="5" t="str">
        <f>VLOOKUP(BD1747,GFQuimbayo!E:F,2,FALSE)</f>
        <v>Piscivores</v>
      </c>
      <c r="BF1747" s="2" t="str">
        <f>VLOOKUP(Y1747,Spp!B:L,11,FALSE)</f>
        <v>LC</v>
      </c>
    </row>
    <row r="1748" spans="1:58">
      <c r="A1748" s="2" t="s">
        <v>242</v>
      </c>
      <c r="B1748" s="2" t="s">
        <v>41</v>
      </c>
      <c r="C1748" s="2" t="s">
        <v>42</v>
      </c>
      <c r="D1748" s="2" t="s">
        <v>42</v>
      </c>
      <c r="E1748" s="2" t="s">
        <v>1483</v>
      </c>
      <c r="F1748" s="2" t="s">
        <v>246</v>
      </c>
      <c r="G1748" s="22" t="s">
        <v>1482</v>
      </c>
      <c r="H1748" s="22">
        <v>1</v>
      </c>
      <c r="I1748" s="9">
        <v>4</v>
      </c>
      <c r="K1748" s="2">
        <v>50</v>
      </c>
      <c r="L1748" s="11">
        <v>42486</v>
      </c>
      <c r="M1748" s="2">
        <v>2016</v>
      </c>
      <c r="N1748" s="2" t="s">
        <v>517</v>
      </c>
      <c r="O1748" s="2" t="s">
        <v>136</v>
      </c>
      <c r="P1748" s="11">
        <v>43263</v>
      </c>
      <c r="Q1748" s="25">
        <v>43193</v>
      </c>
      <c r="R1748" s="2" t="s">
        <v>249</v>
      </c>
      <c r="S1748" s="22" t="s">
        <v>516</v>
      </c>
      <c r="T1748" s="4" t="s">
        <v>516</v>
      </c>
      <c r="U1748" s="4" t="s">
        <v>516</v>
      </c>
      <c r="V1748" s="4" t="s">
        <v>516</v>
      </c>
      <c r="W1748" s="2">
        <v>10</v>
      </c>
      <c r="X1748" s="2" t="s">
        <v>80</v>
      </c>
      <c r="Y1748" s="6" t="str">
        <f>VLOOKUP(X1748,Spp!A:B,2,FALSE)</f>
        <v>Sufflamen verres</v>
      </c>
      <c r="Z1748" s="7">
        <f t="shared" si="189"/>
        <v>6</v>
      </c>
      <c r="AA1748" s="1">
        <v>3</v>
      </c>
      <c r="AC1748" s="2">
        <v>2</v>
      </c>
      <c r="AD1748" s="2">
        <v>1</v>
      </c>
      <c r="AU1748" s="2">
        <f>VLOOKUP(Y1748,Spp!B:C,2,FALSE)</f>
        <v>2.4899999999999999E-2</v>
      </c>
      <c r="AV1748" s="2">
        <f>VLOOKUP(Y1748,Spp!B:D,3,FALSE)</f>
        <v>3.0129999999999999</v>
      </c>
      <c r="AW1748" s="2">
        <f t="shared" si="190"/>
        <v>240.20087759785866</v>
      </c>
      <c r="AX1748" s="2">
        <f t="shared" si="191"/>
        <v>4.8040175519571733</v>
      </c>
      <c r="AY1748" s="2">
        <f t="shared" si="192"/>
        <v>48.040175519571733</v>
      </c>
      <c r="AZ1748" s="2">
        <f t="shared" si="193"/>
        <v>4.804017551957173E-2</v>
      </c>
      <c r="BA1748" s="2">
        <f t="shared" si="194"/>
        <v>0.6</v>
      </c>
      <c r="BB1748" s="2">
        <f t="shared" si="188"/>
        <v>0.12</v>
      </c>
      <c r="BC1748" s="2">
        <f>VLOOKUP(Y1748,Spp!B:H,7,FALSE)</f>
        <v>3.3</v>
      </c>
      <c r="BD1748" s="5" t="str">
        <f>VLOOKUP(Y1748,GFQuimbayo!B:C,2,FALSE)</f>
        <v>IN</v>
      </c>
      <c r="BE1748" s="5" t="str">
        <f>VLOOKUP(BD1748,GFQuimbayo!E:F,2,FALSE)</f>
        <v>Invertebrivores</v>
      </c>
      <c r="BF1748" s="2" t="str">
        <f>VLOOKUP(Y1748,Spp!B:L,11,FALSE)</f>
        <v>LC</v>
      </c>
    </row>
    <row r="1749" spans="1:58">
      <c r="A1749" s="2" t="s">
        <v>242</v>
      </c>
      <c r="B1749" s="2" t="s">
        <v>41</v>
      </c>
      <c r="C1749" s="2" t="s">
        <v>42</v>
      </c>
      <c r="D1749" s="2" t="s">
        <v>42</v>
      </c>
      <c r="E1749" s="2" t="s">
        <v>1483</v>
      </c>
      <c r="F1749" s="2" t="s">
        <v>246</v>
      </c>
      <c r="G1749" s="22" t="s">
        <v>1482</v>
      </c>
      <c r="H1749" s="22">
        <v>1</v>
      </c>
      <c r="I1749" s="9">
        <v>4</v>
      </c>
      <c r="K1749" s="2">
        <v>50</v>
      </c>
      <c r="L1749" s="11">
        <v>42486</v>
      </c>
      <c r="M1749" s="2">
        <v>2016</v>
      </c>
      <c r="N1749" s="2" t="s">
        <v>517</v>
      </c>
      <c r="O1749" s="2" t="s">
        <v>136</v>
      </c>
      <c r="P1749" s="11">
        <v>43263</v>
      </c>
      <c r="Q1749" s="25">
        <v>43193</v>
      </c>
      <c r="R1749" s="2" t="s">
        <v>249</v>
      </c>
      <c r="S1749" s="22" t="s">
        <v>516</v>
      </c>
      <c r="T1749" s="4" t="s">
        <v>516</v>
      </c>
      <c r="U1749" s="4" t="s">
        <v>516</v>
      </c>
      <c r="V1749" s="4" t="s">
        <v>516</v>
      </c>
      <c r="W1749" s="2">
        <v>10</v>
      </c>
      <c r="X1749" s="2" t="s">
        <v>256</v>
      </c>
      <c r="Y1749" s="6" t="str">
        <f>VLOOKUP(X1749,Spp!A:B,2,FALSE)</f>
        <v>Fistularia commersonii</v>
      </c>
      <c r="Z1749" s="7">
        <f t="shared" si="189"/>
        <v>1</v>
      </c>
      <c r="AD1749" s="2">
        <v>1</v>
      </c>
      <c r="AU1749" s="2">
        <f>VLOOKUP(Y1749,Spp!B:C,2,FALSE)</f>
        <v>5.9999999999999995E-4</v>
      </c>
      <c r="AV1749" s="2">
        <f>VLOOKUP(Y1749,Spp!B:D,3,FALSE)</f>
        <v>3</v>
      </c>
      <c r="AW1749" s="2">
        <f t="shared" si="190"/>
        <v>3.2156249999999997</v>
      </c>
      <c r="AX1749" s="2">
        <f t="shared" si="191"/>
        <v>6.4312499999999995E-2</v>
      </c>
      <c r="AY1749" s="2">
        <f t="shared" si="192"/>
        <v>0.64312499999999995</v>
      </c>
      <c r="AZ1749" s="2">
        <f t="shared" si="193"/>
        <v>6.4312499999999993E-4</v>
      </c>
      <c r="BA1749" s="2">
        <f t="shared" si="194"/>
        <v>0.1</v>
      </c>
      <c r="BB1749" s="2">
        <f t="shared" si="188"/>
        <v>0.02</v>
      </c>
      <c r="BC1749" s="2">
        <f>VLOOKUP(Y1749,Spp!B:H,7,FALSE)</f>
        <v>4.3</v>
      </c>
      <c r="BD1749" s="5" t="str">
        <f>VLOOKUP(Y1749,GFQuimbayo!B:C,2,FALSE)</f>
        <v>PS</v>
      </c>
      <c r="BE1749" s="5" t="str">
        <f>VLOOKUP(BD1749,GFQuimbayo!E:F,2,FALSE)</f>
        <v>Piscivores</v>
      </c>
      <c r="BF1749" s="2" t="str">
        <f>VLOOKUP(Y1749,Spp!B:L,11,FALSE)</f>
        <v>NE</v>
      </c>
    </row>
    <row r="1750" spans="1:58">
      <c r="A1750" s="2" t="s">
        <v>242</v>
      </c>
      <c r="B1750" s="2" t="s">
        <v>41</v>
      </c>
      <c r="C1750" s="2" t="s">
        <v>42</v>
      </c>
      <c r="D1750" s="2" t="s">
        <v>42</v>
      </c>
      <c r="E1750" s="2" t="s">
        <v>1483</v>
      </c>
      <c r="F1750" s="2" t="s">
        <v>246</v>
      </c>
      <c r="G1750" s="22" t="s">
        <v>1482</v>
      </c>
      <c r="H1750" s="22">
        <v>1</v>
      </c>
      <c r="I1750" s="9">
        <v>4</v>
      </c>
      <c r="K1750" s="2">
        <v>50</v>
      </c>
      <c r="L1750" s="11">
        <v>42486</v>
      </c>
      <c r="M1750" s="2">
        <v>2016</v>
      </c>
      <c r="N1750" s="2" t="s">
        <v>517</v>
      </c>
      <c r="O1750" s="2" t="s">
        <v>136</v>
      </c>
      <c r="P1750" s="11">
        <v>43263</v>
      </c>
      <c r="Q1750" s="25">
        <v>43193</v>
      </c>
      <c r="R1750" s="2" t="s">
        <v>249</v>
      </c>
      <c r="S1750" s="22" t="s">
        <v>516</v>
      </c>
      <c r="T1750" s="4" t="s">
        <v>516</v>
      </c>
      <c r="U1750" s="4" t="s">
        <v>516</v>
      </c>
      <c r="V1750" s="4" t="s">
        <v>516</v>
      </c>
      <c r="W1750" s="2">
        <v>10</v>
      </c>
      <c r="X1750" s="2" t="s">
        <v>99</v>
      </c>
      <c r="Y1750" s="6" t="str">
        <f>VLOOKUP(X1750,Spp!A:B,2,FALSE)</f>
        <v>Abudefduf troschelii</v>
      </c>
      <c r="Z1750" s="7">
        <f t="shared" si="189"/>
        <v>2</v>
      </c>
      <c r="AC1750" s="2">
        <v>2</v>
      </c>
      <c r="AU1750" s="2">
        <f>VLOOKUP(Y1750,Spp!B:C,2,FALSE)</f>
        <v>1.6E-2</v>
      </c>
      <c r="AV1750" s="2">
        <f>VLOOKUP(Y1750,Spp!B:D,3,FALSE)</f>
        <v>3.0516000000000001</v>
      </c>
      <c r="AW1750" s="2">
        <f t="shared" si="190"/>
        <v>71.200095149659731</v>
      </c>
      <c r="AX1750" s="2">
        <f t="shared" si="191"/>
        <v>1.4240019029931945</v>
      </c>
      <c r="AY1750" s="2">
        <f t="shared" si="192"/>
        <v>14.240019029931945</v>
      </c>
      <c r="AZ1750" s="2">
        <f t="shared" si="193"/>
        <v>1.4240019029931945E-2</v>
      </c>
      <c r="BA1750" s="2">
        <f t="shared" si="194"/>
        <v>0.2</v>
      </c>
      <c r="BB1750" s="2">
        <f t="shared" si="188"/>
        <v>0.04</v>
      </c>
      <c r="BC1750" s="2">
        <f>VLOOKUP(Y1750,Spp!B:H,7,FALSE)</f>
        <v>3</v>
      </c>
      <c r="BD1750" s="5" t="str">
        <f>VLOOKUP(Y1750,GFQuimbayo!B:C,2,FALSE)</f>
        <v>PK</v>
      </c>
      <c r="BE1750" s="5" t="str">
        <f>VLOOKUP(BD1750,GFQuimbayo!E:F,2,FALSE)</f>
        <v>Planktivores</v>
      </c>
      <c r="BF1750" s="2" t="str">
        <f>VLOOKUP(Y1750,Spp!B:L,11,FALSE)</f>
        <v>LC</v>
      </c>
    </row>
    <row r="1751" spans="1:58">
      <c r="A1751" s="2" t="s">
        <v>242</v>
      </c>
      <c r="B1751" s="2" t="s">
        <v>41</v>
      </c>
      <c r="C1751" s="2" t="s">
        <v>42</v>
      </c>
      <c r="D1751" s="2" t="s">
        <v>42</v>
      </c>
      <c r="E1751" s="2" t="s">
        <v>1483</v>
      </c>
      <c r="F1751" s="2" t="s">
        <v>246</v>
      </c>
      <c r="G1751" s="22" t="s">
        <v>1482</v>
      </c>
      <c r="H1751" s="22">
        <v>1</v>
      </c>
      <c r="I1751" s="9">
        <v>4</v>
      </c>
      <c r="K1751" s="2">
        <v>50</v>
      </c>
      <c r="L1751" s="11">
        <v>42486</v>
      </c>
      <c r="M1751" s="2">
        <v>2016</v>
      </c>
      <c r="N1751" s="2" t="s">
        <v>517</v>
      </c>
      <c r="O1751" s="2" t="s">
        <v>136</v>
      </c>
      <c r="P1751" s="11">
        <v>43263</v>
      </c>
      <c r="Q1751" s="25">
        <v>43193</v>
      </c>
      <c r="R1751" s="2" t="s">
        <v>249</v>
      </c>
      <c r="S1751" s="22" t="s">
        <v>516</v>
      </c>
      <c r="T1751" s="4" t="s">
        <v>516</v>
      </c>
      <c r="U1751" s="4" t="s">
        <v>516</v>
      </c>
      <c r="V1751" s="4" t="s">
        <v>516</v>
      </c>
      <c r="W1751" s="2">
        <v>10</v>
      </c>
      <c r="X1751" s="2" t="s">
        <v>109</v>
      </c>
      <c r="Y1751" s="6" t="str">
        <f>VLOOKUP(X1751,Spp!A:B,2,FALSE)</f>
        <v>Chromis atrilobata</v>
      </c>
      <c r="Z1751" s="7">
        <f t="shared" si="189"/>
        <v>250</v>
      </c>
      <c r="AA1751" s="1">
        <v>250</v>
      </c>
      <c r="AU1751" s="2">
        <f>VLOOKUP(Y1751,Spp!B:C,2,FALSE)</f>
        <v>5.2300000000000003E-3</v>
      </c>
      <c r="AV1751" s="2">
        <f>VLOOKUP(Y1751,Spp!B:D,3,FALSE)</f>
        <v>3.41655</v>
      </c>
      <c r="AW1751" s="2">
        <f t="shared" si="190"/>
        <v>29.924274791301716</v>
      </c>
      <c r="AX1751" s="2">
        <f t="shared" si="191"/>
        <v>0.59848549582603427</v>
      </c>
      <c r="AY1751" s="2">
        <f t="shared" si="192"/>
        <v>5.9848549582603425</v>
      </c>
      <c r="AZ1751" s="2">
        <f t="shared" si="193"/>
        <v>5.9848549582603421E-3</v>
      </c>
      <c r="BA1751" s="2">
        <f t="shared" si="194"/>
        <v>25</v>
      </c>
      <c r="BB1751" s="2">
        <f t="shared" si="188"/>
        <v>5</v>
      </c>
      <c r="BC1751" s="2">
        <f>VLOOKUP(Y1751,Spp!B:H,7,FALSE)</f>
        <v>3.4</v>
      </c>
      <c r="BD1751" s="5" t="str">
        <f>VLOOKUP(Y1751,GFQuimbayo!B:C,2,FALSE)</f>
        <v>PK</v>
      </c>
      <c r="BE1751" s="5" t="str">
        <f>VLOOKUP(BD1751,GFQuimbayo!E:F,2,FALSE)</f>
        <v>Planktivores</v>
      </c>
      <c r="BF1751" s="2" t="str">
        <f>VLOOKUP(Y1751,Spp!B:L,11,FALSE)</f>
        <v>LC</v>
      </c>
    </row>
    <row r="1752" spans="1:58">
      <c r="A1752" s="2" t="s">
        <v>242</v>
      </c>
      <c r="B1752" s="2" t="s">
        <v>41</v>
      </c>
      <c r="C1752" s="2" t="s">
        <v>42</v>
      </c>
      <c r="D1752" s="2" t="s">
        <v>42</v>
      </c>
      <c r="E1752" s="2" t="s">
        <v>1483</v>
      </c>
      <c r="F1752" s="2" t="s">
        <v>246</v>
      </c>
      <c r="G1752" s="22" t="s">
        <v>1482</v>
      </c>
      <c r="H1752" s="22">
        <v>1</v>
      </c>
      <c r="I1752" s="9">
        <v>4</v>
      </c>
      <c r="K1752" s="2">
        <v>50</v>
      </c>
      <c r="L1752" s="11">
        <v>42486</v>
      </c>
      <c r="M1752" s="2">
        <v>2016</v>
      </c>
      <c r="N1752" s="2" t="s">
        <v>517</v>
      </c>
      <c r="O1752" s="2" t="s">
        <v>136</v>
      </c>
      <c r="P1752" s="11">
        <v>43263</v>
      </c>
      <c r="Q1752" s="25">
        <v>43193</v>
      </c>
      <c r="R1752" s="2" t="s">
        <v>249</v>
      </c>
      <c r="S1752" s="22" t="s">
        <v>516</v>
      </c>
      <c r="T1752" s="4" t="s">
        <v>516</v>
      </c>
      <c r="U1752" s="4" t="s">
        <v>516</v>
      </c>
      <c r="V1752" s="4" t="s">
        <v>516</v>
      </c>
      <c r="W1752" s="2">
        <v>10</v>
      </c>
      <c r="X1752" s="2" t="s">
        <v>85</v>
      </c>
      <c r="Y1752" s="6" t="str">
        <f>VLOOKUP(X1752,Spp!A:B,2,FALSE)</f>
        <v>Sargocentron suborbitalis</v>
      </c>
      <c r="Z1752" s="7">
        <f t="shared" si="189"/>
        <v>3</v>
      </c>
      <c r="AA1752" s="1">
        <v>3</v>
      </c>
      <c r="AU1752" s="2">
        <f>VLOOKUP(Y1752,Spp!B:C,2,FALSE)</f>
        <v>2.3199999999999998E-2</v>
      </c>
      <c r="AV1752" s="2">
        <f>VLOOKUP(Y1752,Spp!B:D,3,FALSE)</f>
        <v>2.9554</v>
      </c>
      <c r="AW1752" s="2">
        <f t="shared" si="190"/>
        <v>1.0439534677423576</v>
      </c>
      <c r="AX1752" s="2">
        <f t="shared" si="191"/>
        <v>2.0879069354847152E-2</v>
      </c>
      <c r="AY1752" s="2">
        <f t="shared" si="192"/>
        <v>0.20879069354847152</v>
      </c>
      <c r="AZ1752" s="2">
        <f t="shared" si="193"/>
        <v>2.0879069354847151E-4</v>
      </c>
      <c r="BA1752" s="2">
        <f t="shared" si="194"/>
        <v>0.3</v>
      </c>
      <c r="BB1752" s="2">
        <f t="shared" si="188"/>
        <v>0.06</v>
      </c>
      <c r="BC1752" s="2">
        <f>VLOOKUP(Y1752,Spp!B:H,7,FALSE)</f>
        <v>3.5</v>
      </c>
      <c r="BD1752" s="5" t="str">
        <f>VLOOKUP(Y1752,GFQuimbayo!B:C,2,FALSE)</f>
        <v>IN</v>
      </c>
      <c r="BE1752" s="5" t="str">
        <f>VLOOKUP(BD1752,GFQuimbayo!E:F,2,FALSE)</f>
        <v>Invertebrivores</v>
      </c>
      <c r="BF1752" s="2" t="str">
        <f>VLOOKUP(Y1752,Spp!B:L,11,FALSE)</f>
        <v>LC</v>
      </c>
    </row>
    <row r="1753" spans="1:58">
      <c r="A1753" s="2" t="s">
        <v>242</v>
      </c>
      <c r="B1753" s="2" t="s">
        <v>41</v>
      </c>
      <c r="C1753" s="2" t="s">
        <v>42</v>
      </c>
      <c r="D1753" s="2" t="s">
        <v>42</v>
      </c>
      <c r="E1753" s="2" t="s">
        <v>1483</v>
      </c>
      <c r="F1753" s="2" t="s">
        <v>246</v>
      </c>
      <c r="G1753" s="22" t="s">
        <v>1482</v>
      </c>
      <c r="H1753" s="22">
        <v>1</v>
      </c>
      <c r="I1753" s="9">
        <v>4</v>
      </c>
      <c r="K1753" s="2">
        <v>50</v>
      </c>
      <c r="L1753" s="11">
        <v>42486</v>
      </c>
      <c r="M1753" s="2">
        <v>2016</v>
      </c>
      <c r="N1753" s="2" t="s">
        <v>517</v>
      </c>
      <c r="O1753" s="2" t="s">
        <v>136</v>
      </c>
      <c r="P1753" s="11">
        <v>43263</v>
      </c>
      <c r="Q1753" s="25">
        <v>43193</v>
      </c>
      <c r="R1753" s="2" t="s">
        <v>249</v>
      </c>
      <c r="S1753" s="22" t="s">
        <v>516</v>
      </c>
      <c r="T1753" s="4" t="s">
        <v>516</v>
      </c>
      <c r="U1753" s="4" t="s">
        <v>516</v>
      </c>
      <c r="V1753" s="4" t="s">
        <v>516</v>
      </c>
      <c r="W1753" s="2">
        <v>10</v>
      </c>
      <c r="X1753" s="2" t="s">
        <v>45</v>
      </c>
      <c r="Y1753" s="6" t="str">
        <f>VLOOKUP(X1753,Spp!A:B,2,FALSE)</f>
        <v>Canthigaster punctatissima</v>
      </c>
      <c r="Z1753" s="7">
        <f t="shared" si="189"/>
        <v>4</v>
      </c>
      <c r="AA1753" s="1">
        <v>4</v>
      </c>
      <c r="AU1753" s="2">
        <f>VLOOKUP(Y1753,Spp!B:C,2,FALSE)</f>
        <v>1.9699999999999999E-2</v>
      </c>
      <c r="AV1753" s="2">
        <f>VLOOKUP(Y1753,Spp!B:D,3,FALSE)</f>
        <v>2.9174000000000002</v>
      </c>
      <c r="AW1753" s="2">
        <f t="shared" si="190"/>
        <v>1.1415012694213549</v>
      </c>
      <c r="AX1753" s="2">
        <f t="shared" si="191"/>
        <v>2.2830025388427096E-2</v>
      </c>
      <c r="AY1753" s="2">
        <f t="shared" si="192"/>
        <v>0.22830025388427097</v>
      </c>
      <c r="AZ1753" s="2">
        <f t="shared" si="193"/>
        <v>2.2830025388427097E-4</v>
      </c>
      <c r="BA1753" s="2">
        <f t="shared" si="194"/>
        <v>0.4</v>
      </c>
      <c r="BB1753" s="2">
        <f t="shared" si="188"/>
        <v>0.08</v>
      </c>
      <c r="BC1753" s="2">
        <f>VLOOKUP(Y1753,Spp!B:H,7,FALSE)</f>
        <v>3</v>
      </c>
      <c r="BD1753" s="5" t="str">
        <f>VLOOKUP(Y1753,GFQuimbayo!B:C,2,FALSE)</f>
        <v>IN</v>
      </c>
      <c r="BE1753" s="5" t="str">
        <f>VLOOKUP(BD1753,GFQuimbayo!E:F,2,FALSE)</f>
        <v>Invertebrivores</v>
      </c>
      <c r="BF1753" s="2" t="str">
        <f>VLOOKUP(Y1753,Spp!B:L,11,FALSE)</f>
        <v>LC</v>
      </c>
    </row>
    <row r="1754" spans="1:58">
      <c r="A1754" s="2" t="s">
        <v>242</v>
      </c>
      <c r="B1754" s="2" t="s">
        <v>41</v>
      </c>
      <c r="C1754" s="2" t="s">
        <v>42</v>
      </c>
      <c r="D1754" s="2" t="s">
        <v>42</v>
      </c>
      <c r="E1754" s="2" t="s">
        <v>1483</v>
      </c>
      <c r="F1754" s="2" t="s">
        <v>246</v>
      </c>
      <c r="G1754" s="22" t="s">
        <v>1482</v>
      </c>
      <c r="H1754" s="22">
        <v>2</v>
      </c>
      <c r="I1754" s="9">
        <v>5</v>
      </c>
      <c r="K1754" s="2">
        <v>50</v>
      </c>
      <c r="L1754" s="11">
        <v>42486</v>
      </c>
      <c r="M1754" s="2">
        <v>2016</v>
      </c>
      <c r="N1754" s="2" t="s">
        <v>517</v>
      </c>
      <c r="O1754" s="2" t="s">
        <v>136</v>
      </c>
      <c r="P1754" s="11">
        <v>43263</v>
      </c>
      <c r="Q1754" s="25">
        <v>43193</v>
      </c>
      <c r="R1754" s="2" t="s">
        <v>249</v>
      </c>
      <c r="S1754" s="22" t="s">
        <v>516</v>
      </c>
      <c r="T1754" s="4" t="s">
        <v>516</v>
      </c>
      <c r="U1754" s="4" t="s">
        <v>516</v>
      </c>
      <c r="V1754" s="4" t="s">
        <v>516</v>
      </c>
      <c r="W1754" s="2">
        <v>10</v>
      </c>
      <c r="X1754" s="4" t="s">
        <v>87</v>
      </c>
      <c r="Y1754" s="6" t="str">
        <f>VLOOKUP(X1754,Spp!A:B,2,FALSE)</f>
        <v>Stegastes acapulcoensis</v>
      </c>
      <c r="Z1754" s="7">
        <f t="shared" si="189"/>
        <v>1</v>
      </c>
      <c r="AA1754" s="1">
        <v>1</v>
      </c>
      <c r="AU1754" s="2">
        <f>VLOOKUP(Y1754,Spp!B:C,2,FALSE)</f>
        <v>3.49E-2</v>
      </c>
      <c r="AV1754" s="2">
        <f>VLOOKUP(Y1754,Spp!B:D,3,FALSE)</f>
        <v>2.9108999999999998</v>
      </c>
      <c r="AW1754" s="2">
        <f t="shared" si="190"/>
        <v>0.50256124877797914</v>
      </c>
      <c r="AX1754" s="2">
        <f t="shared" si="191"/>
        <v>1.0051224975559582E-2</v>
      </c>
      <c r="AY1754" s="2">
        <f t="shared" si="192"/>
        <v>0.10051224975559582</v>
      </c>
      <c r="AZ1754" s="2">
        <f t="shared" si="193"/>
        <v>1.0051224975559582E-4</v>
      </c>
      <c r="BA1754" s="2">
        <f t="shared" si="194"/>
        <v>0.1</v>
      </c>
      <c r="BB1754" s="2">
        <f t="shared" ref="BB1754:BB1817" si="195">Z1754/K1754</f>
        <v>0.02</v>
      </c>
      <c r="BC1754" s="2">
        <f>VLOOKUP(Y1754,Spp!B:H,7,FALSE)</f>
        <v>2</v>
      </c>
      <c r="BD1754" s="5" t="str">
        <f>VLOOKUP(Y1754,GFQuimbayo!B:C,2,FALSE)</f>
        <v>HD</v>
      </c>
      <c r="BE1754" s="5" t="str">
        <f>VLOOKUP(BD1754,GFQuimbayo!E:F,2,FALSE)</f>
        <v>Detritivores</v>
      </c>
      <c r="BF1754" s="2" t="str">
        <f>VLOOKUP(Y1754,Spp!B:L,11,FALSE)</f>
        <v>LC</v>
      </c>
    </row>
    <row r="1755" spans="1:58">
      <c r="A1755" s="2" t="s">
        <v>242</v>
      </c>
      <c r="B1755" s="2" t="s">
        <v>41</v>
      </c>
      <c r="C1755" s="2" t="s">
        <v>42</v>
      </c>
      <c r="D1755" s="2" t="s">
        <v>42</v>
      </c>
      <c r="E1755" s="2" t="s">
        <v>1483</v>
      </c>
      <c r="F1755" s="2" t="s">
        <v>246</v>
      </c>
      <c r="G1755" s="22" t="s">
        <v>1482</v>
      </c>
      <c r="H1755" s="22">
        <v>2</v>
      </c>
      <c r="I1755" s="9">
        <v>5</v>
      </c>
      <c r="K1755" s="2">
        <v>50</v>
      </c>
      <c r="L1755" s="11">
        <v>42486</v>
      </c>
      <c r="M1755" s="2">
        <v>2016</v>
      </c>
      <c r="N1755" s="2" t="s">
        <v>517</v>
      </c>
      <c r="O1755" s="2" t="s">
        <v>136</v>
      </c>
      <c r="P1755" s="11">
        <v>43263</v>
      </c>
      <c r="Q1755" s="25">
        <v>43193</v>
      </c>
      <c r="R1755" s="2" t="s">
        <v>249</v>
      </c>
      <c r="S1755" s="22" t="s">
        <v>516</v>
      </c>
      <c r="T1755" s="4" t="s">
        <v>516</v>
      </c>
      <c r="U1755" s="4" t="s">
        <v>516</v>
      </c>
      <c r="V1755" s="4" t="s">
        <v>516</v>
      </c>
      <c r="W1755" s="2">
        <v>10</v>
      </c>
      <c r="X1755" s="2" t="s">
        <v>80</v>
      </c>
      <c r="Y1755" s="6" t="str">
        <f>VLOOKUP(X1755,Spp!A:B,2,FALSE)</f>
        <v>Sufflamen verres</v>
      </c>
      <c r="Z1755" s="7">
        <f t="shared" si="189"/>
        <v>5</v>
      </c>
      <c r="AA1755" s="1">
        <v>5</v>
      </c>
      <c r="AU1755" s="2">
        <f>VLOOKUP(Y1755,Spp!B:C,2,FALSE)</f>
        <v>2.4899999999999999E-2</v>
      </c>
      <c r="AV1755" s="2">
        <f>VLOOKUP(Y1755,Spp!B:D,3,FALSE)</f>
        <v>3.0129999999999999</v>
      </c>
      <c r="AW1755" s="2">
        <f t="shared" si="190"/>
        <v>1.9686231938796142</v>
      </c>
      <c r="AX1755" s="2">
        <f t="shared" si="191"/>
        <v>3.937246387759228E-2</v>
      </c>
      <c r="AY1755" s="2">
        <f t="shared" si="192"/>
        <v>0.39372463877592279</v>
      </c>
      <c r="AZ1755" s="2">
        <f t="shared" si="193"/>
        <v>3.9372463877592281E-4</v>
      </c>
      <c r="BA1755" s="2">
        <f t="shared" si="194"/>
        <v>0.5</v>
      </c>
      <c r="BB1755" s="2">
        <f t="shared" si="195"/>
        <v>0.1</v>
      </c>
      <c r="BC1755" s="2">
        <f>VLOOKUP(Y1755,Spp!B:H,7,FALSE)</f>
        <v>3.3</v>
      </c>
      <c r="BD1755" s="5" t="str">
        <f>VLOOKUP(Y1755,GFQuimbayo!B:C,2,FALSE)</f>
        <v>IN</v>
      </c>
      <c r="BE1755" s="5" t="str">
        <f>VLOOKUP(BD1755,GFQuimbayo!E:F,2,FALSE)</f>
        <v>Invertebrivores</v>
      </c>
      <c r="BF1755" s="2" t="str">
        <f>VLOOKUP(Y1755,Spp!B:L,11,FALSE)</f>
        <v>LC</v>
      </c>
    </row>
    <row r="1756" spans="1:58">
      <c r="A1756" s="2" t="s">
        <v>242</v>
      </c>
      <c r="B1756" s="2" t="s">
        <v>41</v>
      </c>
      <c r="C1756" s="2" t="s">
        <v>42</v>
      </c>
      <c r="D1756" s="2" t="s">
        <v>42</v>
      </c>
      <c r="E1756" s="2" t="s">
        <v>1483</v>
      </c>
      <c r="F1756" s="2" t="s">
        <v>246</v>
      </c>
      <c r="G1756" s="22" t="s">
        <v>1482</v>
      </c>
      <c r="H1756" s="22">
        <v>2</v>
      </c>
      <c r="I1756" s="9">
        <v>5</v>
      </c>
      <c r="K1756" s="2">
        <v>50</v>
      </c>
      <c r="L1756" s="11">
        <v>42486</v>
      </c>
      <c r="M1756" s="2">
        <v>2016</v>
      </c>
      <c r="N1756" s="2" t="s">
        <v>517</v>
      </c>
      <c r="O1756" s="2" t="s">
        <v>136</v>
      </c>
      <c r="P1756" s="11">
        <v>43263</v>
      </c>
      <c r="Q1756" s="25">
        <v>43193</v>
      </c>
      <c r="R1756" s="2" t="s">
        <v>249</v>
      </c>
      <c r="S1756" s="22" t="s">
        <v>516</v>
      </c>
      <c r="T1756" s="4" t="s">
        <v>516</v>
      </c>
      <c r="U1756" s="4" t="s">
        <v>516</v>
      </c>
      <c r="V1756" s="4" t="s">
        <v>516</v>
      </c>
      <c r="W1756" s="2">
        <v>10</v>
      </c>
      <c r="X1756" s="2" t="s">
        <v>107</v>
      </c>
      <c r="Y1756" s="6" t="str">
        <f>VLOOKUP(X1756,Spp!A:B,2,FALSE)</f>
        <v>Thalassoma lucasanum</v>
      </c>
      <c r="Z1756" s="7">
        <f t="shared" si="189"/>
        <v>37</v>
      </c>
      <c r="AA1756" s="1">
        <v>32</v>
      </c>
      <c r="AB1756" s="2">
        <v>5</v>
      </c>
      <c r="AU1756" s="2">
        <f>VLOOKUP(Y1756,Spp!B:C,2,FALSE)</f>
        <v>1.261E-2</v>
      </c>
      <c r="AV1756" s="2">
        <f>VLOOKUP(Y1756,Spp!B:D,3,FALSE)</f>
        <v>2.8782999999999999</v>
      </c>
      <c r="AW1756" s="2">
        <f t="shared" si="190"/>
        <v>26.45457792725481</v>
      </c>
      <c r="AX1756" s="2">
        <f t="shared" si="191"/>
        <v>0.52909155854509615</v>
      </c>
      <c r="AY1756" s="2">
        <f t="shared" si="192"/>
        <v>5.2909155854509615</v>
      </c>
      <c r="AZ1756" s="2">
        <f t="shared" si="193"/>
        <v>5.2909155854509613E-3</v>
      </c>
      <c r="BA1756" s="2">
        <f t="shared" si="194"/>
        <v>3.7</v>
      </c>
      <c r="BB1756" s="2">
        <f t="shared" si="195"/>
        <v>0.74</v>
      </c>
      <c r="BC1756" s="2">
        <f>VLOOKUP(Y1756,Spp!B:H,7,FALSE)</f>
        <v>3.5</v>
      </c>
      <c r="BD1756" s="5" t="str">
        <f>VLOOKUP(Y1756,GFQuimbayo!B:C,2,FALSE)</f>
        <v>IN</v>
      </c>
      <c r="BE1756" s="5" t="str">
        <f>VLOOKUP(BD1756,GFQuimbayo!E:F,2,FALSE)</f>
        <v>Invertebrivores</v>
      </c>
      <c r="BF1756" s="2" t="str">
        <f>VLOOKUP(Y1756,Spp!B:L,11,FALSE)</f>
        <v>LC</v>
      </c>
    </row>
    <row r="1757" spans="1:58">
      <c r="A1757" s="2" t="s">
        <v>242</v>
      </c>
      <c r="B1757" s="2" t="s">
        <v>41</v>
      </c>
      <c r="C1757" s="2" t="s">
        <v>42</v>
      </c>
      <c r="D1757" s="2" t="s">
        <v>42</v>
      </c>
      <c r="E1757" s="2" t="s">
        <v>1483</v>
      </c>
      <c r="F1757" s="2" t="s">
        <v>246</v>
      </c>
      <c r="G1757" s="22" t="s">
        <v>1482</v>
      </c>
      <c r="H1757" s="22">
        <v>2</v>
      </c>
      <c r="I1757" s="9">
        <v>5</v>
      </c>
      <c r="K1757" s="2">
        <v>50</v>
      </c>
      <c r="L1757" s="11">
        <v>42486</v>
      </c>
      <c r="M1757" s="2">
        <v>2016</v>
      </c>
      <c r="N1757" s="2" t="s">
        <v>517</v>
      </c>
      <c r="O1757" s="2" t="s">
        <v>136</v>
      </c>
      <c r="P1757" s="11">
        <v>43263</v>
      </c>
      <c r="Q1757" s="25">
        <v>43193</v>
      </c>
      <c r="R1757" s="2" t="s">
        <v>249</v>
      </c>
      <c r="S1757" s="22" t="s">
        <v>516</v>
      </c>
      <c r="T1757" s="4" t="s">
        <v>516</v>
      </c>
      <c r="U1757" s="4" t="s">
        <v>516</v>
      </c>
      <c r="V1757" s="4" t="s">
        <v>516</v>
      </c>
      <c r="W1757" s="2">
        <v>10</v>
      </c>
      <c r="X1757" s="2" t="s">
        <v>99</v>
      </c>
      <c r="Y1757" s="6" t="str">
        <f>VLOOKUP(X1757,Spp!A:B,2,FALSE)</f>
        <v>Abudefduf troschelii</v>
      </c>
      <c r="Z1757" s="7">
        <f t="shared" si="189"/>
        <v>27</v>
      </c>
      <c r="AA1757" s="1">
        <v>27</v>
      </c>
      <c r="AU1757" s="2">
        <f>VLOOKUP(Y1757,Spp!B:C,2,FALSE)</f>
        <v>1.6E-2</v>
      </c>
      <c r="AV1757" s="2">
        <f>VLOOKUP(Y1757,Spp!B:D,3,FALSE)</f>
        <v>3.0516000000000001</v>
      </c>
      <c r="AW1757" s="2">
        <f t="shared" si="190"/>
        <v>7.0768090478164432</v>
      </c>
      <c r="AX1757" s="2">
        <f t="shared" si="191"/>
        <v>0.14153618095632886</v>
      </c>
      <c r="AY1757" s="2">
        <f t="shared" si="192"/>
        <v>1.4153618095632887</v>
      </c>
      <c r="AZ1757" s="2">
        <f t="shared" si="193"/>
        <v>1.4153618095632888E-3</v>
      </c>
      <c r="BA1757" s="2">
        <f t="shared" si="194"/>
        <v>2.7</v>
      </c>
      <c r="BB1757" s="2">
        <f t="shared" si="195"/>
        <v>0.54</v>
      </c>
      <c r="BC1757" s="2">
        <f>VLOOKUP(Y1757,Spp!B:H,7,FALSE)</f>
        <v>3</v>
      </c>
      <c r="BD1757" s="5" t="str">
        <f>VLOOKUP(Y1757,GFQuimbayo!B:C,2,FALSE)</f>
        <v>PK</v>
      </c>
      <c r="BE1757" s="5" t="str">
        <f>VLOOKUP(BD1757,GFQuimbayo!E:F,2,FALSE)</f>
        <v>Planktivores</v>
      </c>
      <c r="BF1757" s="2" t="str">
        <f>VLOOKUP(Y1757,Spp!B:L,11,FALSE)</f>
        <v>LC</v>
      </c>
    </row>
    <row r="1758" spans="1:58">
      <c r="A1758" s="2" t="s">
        <v>242</v>
      </c>
      <c r="B1758" s="2" t="s">
        <v>41</v>
      </c>
      <c r="C1758" s="2" t="s">
        <v>42</v>
      </c>
      <c r="D1758" s="2" t="s">
        <v>42</v>
      </c>
      <c r="E1758" s="2" t="s">
        <v>1483</v>
      </c>
      <c r="F1758" s="2" t="s">
        <v>246</v>
      </c>
      <c r="G1758" s="22" t="s">
        <v>1482</v>
      </c>
      <c r="H1758" s="22">
        <v>2</v>
      </c>
      <c r="I1758" s="9">
        <v>5</v>
      </c>
      <c r="K1758" s="2">
        <v>50</v>
      </c>
      <c r="L1758" s="11">
        <v>42486</v>
      </c>
      <c r="M1758" s="2">
        <v>2016</v>
      </c>
      <c r="N1758" s="2" t="s">
        <v>517</v>
      </c>
      <c r="O1758" s="2" t="s">
        <v>136</v>
      </c>
      <c r="P1758" s="11">
        <v>43263</v>
      </c>
      <c r="Q1758" s="25">
        <v>43193</v>
      </c>
      <c r="R1758" s="2" t="s">
        <v>249</v>
      </c>
      <c r="S1758" s="22" t="s">
        <v>516</v>
      </c>
      <c r="T1758" s="4" t="s">
        <v>516</v>
      </c>
      <c r="U1758" s="4" t="s">
        <v>516</v>
      </c>
      <c r="V1758" s="4" t="s">
        <v>516</v>
      </c>
      <c r="W1758" s="2">
        <v>10</v>
      </c>
      <c r="X1758" s="2" t="s">
        <v>72</v>
      </c>
      <c r="Y1758" s="6" t="str">
        <f>VLOOKUP(X1758,Spp!A:B,2,FALSE)</f>
        <v>Scarus ghobban</v>
      </c>
      <c r="Z1758" s="7">
        <f t="shared" si="189"/>
        <v>4</v>
      </c>
      <c r="AE1758" s="2">
        <v>4</v>
      </c>
      <c r="AU1758" s="2">
        <f>VLOOKUP(Y1758,Spp!B:C,2,FALSE)</f>
        <v>2.3300000000000001E-2</v>
      </c>
      <c r="AV1758" s="2">
        <f>VLOOKUP(Y1758,Spp!B:D,3,FALSE)</f>
        <v>2.919</v>
      </c>
      <c r="AW1758" s="2">
        <f t="shared" si="190"/>
        <v>1122.0256822198494</v>
      </c>
      <c r="AX1758" s="2">
        <f t="shared" si="191"/>
        <v>22.440513644396987</v>
      </c>
      <c r="AY1758" s="2">
        <f t="shared" si="192"/>
        <v>224.40513644396987</v>
      </c>
      <c r="AZ1758" s="2">
        <f t="shared" si="193"/>
        <v>0.22440513644396987</v>
      </c>
      <c r="BA1758" s="2">
        <f t="shared" si="194"/>
        <v>0.4</v>
      </c>
      <c r="BB1758" s="2">
        <f t="shared" si="195"/>
        <v>0.08</v>
      </c>
      <c r="BC1758" s="2">
        <f>VLOOKUP(Y1758,Spp!B:H,7,FALSE)</f>
        <v>2</v>
      </c>
      <c r="BD1758" s="5" t="str">
        <f>VLOOKUP(Y1758,GFQuimbayo!B:C,2,FALSE)</f>
        <v>HM</v>
      </c>
      <c r="BE1758" s="5" t="str">
        <f>VLOOKUP(BD1758,GFQuimbayo!E:F,2,FALSE)</f>
        <v>Macroalgae feeders</v>
      </c>
      <c r="BF1758" s="2" t="str">
        <f>VLOOKUP(Y1758,Spp!B:L,11,FALSE)</f>
        <v>LC</v>
      </c>
    </row>
    <row r="1759" spans="1:58">
      <c r="A1759" s="2" t="s">
        <v>242</v>
      </c>
      <c r="B1759" s="2" t="s">
        <v>41</v>
      </c>
      <c r="C1759" s="2" t="s">
        <v>42</v>
      </c>
      <c r="D1759" s="2" t="s">
        <v>42</v>
      </c>
      <c r="E1759" s="2" t="s">
        <v>1483</v>
      </c>
      <c r="F1759" s="2" t="s">
        <v>246</v>
      </c>
      <c r="G1759" s="22" t="s">
        <v>1482</v>
      </c>
      <c r="H1759" s="22">
        <v>2</v>
      </c>
      <c r="I1759" s="9">
        <v>5</v>
      </c>
      <c r="K1759" s="2">
        <v>50</v>
      </c>
      <c r="L1759" s="11">
        <v>42486</v>
      </c>
      <c r="M1759" s="2">
        <v>2016</v>
      </c>
      <c r="N1759" s="2" t="s">
        <v>517</v>
      </c>
      <c r="O1759" s="2" t="s">
        <v>136</v>
      </c>
      <c r="P1759" s="11">
        <v>43263</v>
      </c>
      <c r="Q1759" s="25">
        <v>43193</v>
      </c>
      <c r="R1759" s="2" t="s">
        <v>249</v>
      </c>
      <c r="S1759" s="22" t="s">
        <v>516</v>
      </c>
      <c r="T1759" s="4" t="s">
        <v>516</v>
      </c>
      <c r="U1759" s="4" t="s">
        <v>516</v>
      </c>
      <c r="V1759" s="4" t="s">
        <v>516</v>
      </c>
      <c r="W1759" s="2">
        <v>10</v>
      </c>
      <c r="X1759" s="2" t="s">
        <v>85</v>
      </c>
      <c r="Y1759" s="6" t="str">
        <f>VLOOKUP(X1759,Spp!A:B,2,FALSE)</f>
        <v>Sargocentron suborbitalis</v>
      </c>
      <c r="Z1759" s="7">
        <f t="shared" si="189"/>
        <v>2</v>
      </c>
      <c r="AB1759" s="2">
        <v>2</v>
      </c>
      <c r="AU1759" s="2">
        <f>VLOOKUP(Y1759,Spp!B:C,2,FALSE)</f>
        <v>2.3199999999999998E-2</v>
      </c>
      <c r="AV1759" s="2">
        <f>VLOOKUP(Y1759,Spp!B:D,3,FALSE)</f>
        <v>2.9554</v>
      </c>
      <c r="AW1759" s="2">
        <f t="shared" si="190"/>
        <v>17.892624112294655</v>
      </c>
      <c r="AX1759" s="2">
        <f t="shared" si="191"/>
        <v>0.35785248224589311</v>
      </c>
      <c r="AY1759" s="2">
        <f t="shared" si="192"/>
        <v>3.578524822458931</v>
      </c>
      <c r="AZ1759" s="2">
        <f t="shared" si="193"/>
        <v>3.5785248224589308E-3</v>
      </c>
      <c r="BA1759" s="2">
        <f t="shared" si="194"/>
        <v>0.2</v>
      </c>
      <c r="BB1759" s="2">
        <f t="shared" si="195"/>
        <v>0.04</v>
      </c>
      <c r="BC1759" s="2">
        <f>VLOOKUP(Y1759,Spp!B:H,7,FALSE)</f>
        <v>3.5</v>
      </c>
      <c r="BD1759" s="5" t="str">
        <f>VLOOKUP(Y1759,GFQuimbayo!B:C,2,FALSE)</f>
        <v>IN</v>
      </c>
      <c r="BE1759" s="5" t="str">
        <f>VLOOKUP(BD1759,GFQuimbayo!E:F,2,FALSE)</f>
        <v>Invertebrivores</v>
      </c>
      <c r="BF1759" s="2" t="str">
        <f>VLOOKUP(Y1759,Spp!B:L,11,FALSE)</f>
        <v>LC</v>
      </c>
    </row>
    <row r="1760" spans="1:58">
      <c r="A1760" s="2" t="s">
        <v>242</v>
      </c>
      <c r="B1760" s="2" t="s">
        <v>41</v>
      </c>
      <c r="C1760" s="2" t="s">
        <v>42</v>
      </c>
      <c r="D1760" s="2" t="s">
        <v>42</v>
      </c>
      <c r="E1760" s="2" t="s">
        <v>1483</v>
      </c>
      <c r="F1760" s="2" t="s">
        <v>246</v>
      </c>
      <c r="G1760" s="22" t="s">
        <v>1482</v>
      </c>
      <c r="H1760" s="22">
        <v>2</v>
      </c>
      <c r="I1760" s="9">
        <v>5</v>
      </c>
      <c r="K1760" s="2">
        <v>50</v>
      </c>
      <c r="L1760" s="11">
        <v>42486</v>
      </c>
      <c r="M1760" s="2">
        <v>2016</v>
      </c>
      <c r="N1760" s="2" t="s">
        <v>517</v>
      </c>
      <c r="O1760" s="2" t="s">
        <v>136</v>
      </c>
      <c r="P1760" s="11">
        <v>43263</v>
      </c>
      <c r="Q1760" s="25">
        <v>43193</v>
      </c>
      <c r="R1760" s="2" t="s">
        <v>249</v>
      </c>
      <c r="S1760" s="22" t="s">
        <v>516</v>
      </c>
      <c r="T1760" s="4" t="s">
        <v>516</v>
      </c>
      <c r="U1760" s="4" t="s">
        <v>516</v>
      </c>
      <c r="V1760" s="4" t="s">
        <v>516</v>
      </c>
      <c r="W1760" s="2">
        <v>10</v>
      </c>
      <c r="X1760" s="2" t="s">
        <v>52</v>
      </c>
      <c r="Y1760" s="6" t="str">
        <f>VLOOKUP(X1760,Spp!A:B,2,FALSE)</f>
        <v>Ophioblennius steindachneri</v>
      </c>
      <c r="Z1760" s="7">
        <f t="shared" si="189"/>
        <v>1</v>
      </c>
      <c r="AA1760" s="1">
        <v>1</v>
      </c>
      <c r="AU1760" s="2">
        <f>VLOOKUP(Y1760,Spp!B:C,2,FALSE)</f>
        <v>3.2399999999999998E-2</v>
      </c>
      <c r="AV1760" s="2">
        <f>VLOOKUP(Y1760,Spp!B:D,3,FALSE)</f>
        <v>2.379</v>
      </c>
      <c r="AW1760" s="2">
        <f t="shared" si="190"/>
        <v>0.2865789524483992</v>
      </c>
      <c r="AX1760" s="2">
        <f t="shared" si="191"/>
        <v>5.7315790489679838E-3</v>
      </c>
      <c r="AY1760" s="2">
        <f t="shared" si="192"/>
        <v>5.7315790489679837E-2</v>
      </c>
      <c r="AZ1760" s="2">
        <f t="shared" si="193"/>
        <v>5.7315790489679834E-5</v>
      </c>
      <c r="BA1760" s="2">
        <f t="shared" si="194"/>
        <v>0.1</v>
      </c>
      <c r="BB1760" s="2">
        <f t="shared" si="195"/>
        <v>0.02</v>
      </c>
      <c r="BC1760" s="2">
        <f>VLOOKUP(Y1760,Spp!B:H,7,FALSE)</f>
        <v>2.7</v>
      </c>
      <c r="BD1760" s="5" t="str">
        <f>VLOOKUP(Y1760,GFQuimbayo!B:C,2,FALSE)</f>
        <v>HD</v>
      </c>
      <c r="BE1760" s="5" t="str">
        <f>VLOOKUP(BD1760,GFQuimbayo!E:F,2,FALSE)</f>
        <v>Detritivores</v>
      </c>
      <c r="BF1760" s="2" t="str">
        <f>VLOOKUP(Y1760,Spp!B:L,11,FALSE)</f>
        <v>LC</v>
      </c>
    </row>
    <row r="1761" spans="1:58">
      <c r="A1761" s="2" t="s">
        <v>242</v>
      </c>
      <c r="B1761" s="2" t="s">
        <v>41</v>
      </c>
      <c r="C1761" s="2" t="s">
        <v>42</v>
      </c>
      <c r="D1761" s="2" t="s">
        <v>42</v>
      </c>
      <c r="E1761" s="2" t="s">
        <v>1483</v>
      </c>
      <c r="F1761" s="2" t="s">
        <v>246</v>
      </c>
      <c r="G1761" s="22" t="s">
        <v>1482</v>
      </c>
      <c r="H1761" s="22">
        <v>2</v>
      </c>
      <c r="I1761" s="9">
        <v>5</v>
      </c>
      <c r="K1761" s="2">
        <v>50</v>
      </c>
      <c r="L1761" s="11">
        <v>42486</v>
      </c>
      <c r="M1761" s="2">
        <v>2016</v>
      </c>
      <c r="N1761" s="2" t="s">
        <v>517</v>
      </c>
      <c r="O1761" s="2" t="s">
        <v>136</v>
      </c>
      <c r="P1761" s="11">
        <v>43263</v>
      </c>
      <c r="Q1761" s="25">
        <v>43193</v>
      </c>
      <c r="R1761" s="2" t="s">
        <v>249</v>
      </c>
      <c r="S1761" s="22" t="s">
        <v>516</v>
      </c>
      <c r="T1761" s="4" t="s">
        <v>516</v>
      </c>
      <c r="U1761" s="4" t="s">
        <v>516</v>
      </c>
      <c r="V1761" s="4" t="s">
        <v>516</v>
      </c>
      <c r="W1761" s="2">
        <v>10</v>
      </c>
      <c r="X1761" s="2" t="s">
        <v>97</v>
      </c>
      <c r="Y1761" s="6" t="str">
        <f>VLOOKUP(X1761,Spp!A:B,2,FALSE)</f>
        <v>Plagiotremus azaleus</v>
      </c>
      <c r="Z1761" s="7">
        <f t="shared" si="189"/>
        <v>2</v>
      </c>
      <c r="AA1761" s="1">
        <v>2</v>
      </c>
      <c r="AU1761" s="2">
        <f>VLOOKUP(Y1761,Spp!B:C,2,FALSE)</f>
        <v>4.5999999999999999E-3</v>
      </c>
      <c r="AV1761" s="2">
        <f>VLOOKUP(Y1761,Spp!B:D,3,FALSE)</f>
        <v>3.1387999999999998</v>
      </c>
      <c r="AW1761" s="2">
        <f t="shared" si="190"/>
        <v>0.1632457661833018</v>
      </c>
      <c r="AX1761" s="2">
        <f t="shared" si="191"/>
        <v>3.264915323666036E-3</v>
      </c>
      <c r="AY1761" s="2">
        <f t="shared" si="192"/>
        <v>3.2649153236660358E-2</v>
      </c>
      <c r="AZ1761" s="2">
        <f t="shared" si="193"/>
        <v>3.2649153236660359E-5</v>
      </c>
      <c r="BA1761" s="2">
        <f t="shared" si="194"/>
        <v>0.2</v>
      </c>
      <c r="BB1761" s="2">
        <f t="shared" si="195"/>
        <v>0.04</v>
      </c>
      <c r="BC1761" s="2">
        <f>VLOOKUP(Y1761,Spp!B:H,7,FALSE)</f>
        <v>4</v>
      </c>
      <c r="BD1761" s="5" t="str">
        <f>VLOOKUP(Y1761,GFQuimbayo!B:C,2,FALSE)</f>
        <v>PS</v>
      </c>
      <c r="BE1761" s="5" t="str">
        <f>VLOOKUP(BD1761,GFQuimbayo!E:F,2,FALSE)</f>
        <v>Piscivores</v>
      </c>
      <c r="BF1761" s="2" t="str">
        <f>VLOOKUP(Y1761,Spp!B:L,11,FALSE)</f>
        <v>LC</v>
      </c>
    </row>
    <row r="1762" spans="1:58">
      <c r="A1762" s="2" t="s">
        <v>242</v>
      </c>
      <c r="B1762" s="2" t="s">
        <v>41</v>
      </c>
      <c r="C1762" s="2" t="s">
        <v>42</v>
      </c>
      <c r="D1762" s="2" t="s">
        <v>42</v>
      </c>
      <c r="E1762" s="2" t="s">
        <v>1483</v>
      </c>
      <c r="F1762" s="2" t="s">
        <v>246</v>
      </c>
      <c r="G1762" s="22" t="s">
        <v>1482</v>
      </c>
      <c r="H1762" s="22">
        <v>2</v>
      </c>
      <c r="I1762" s="9">
        <v>5</v>
      </c>
      <c r="K1762" s="2">
        <v>50</v>
      </c>
      <c r="L1762" s="11">
        <v>42486</v>
      </c>
      <c r="M1762" s="2">
        <v>2016</v>
      </c>
      <c r="N1762" s="2" t="s">
        <v>517</v>
      </c>
      <c r="O1762" s="2" t="s">
        <v>136</v>
      </c>
      <c r="P1762" s="11">
        <v>43263</v>
      </c>
      <c r="Q1762" s="25">
        <v>43193</v>
      </c>
      <c r="R1762" s="2" t="s">
        <v>249</v>
      </c>
      <c r="S1762" s="22" t="s">
        <v>516</v>
      </c>
      <c r="T1762" s="4" t="s">
        <v>516</v>
      </c>
      <c r="U1762" s="4" t="s">
        <v>516</v>
      </c>
      <c r="V1762" s="4" t="s">
        <v>516</v>
      </c>
      <c r="W1762" s="2">
        <v>10</v>
      </c>
      <c r="X1762" s="2" t="s">
        <v>45</v>
      </c>
      <c r="Y1762" s="6" t="str">
        <f>VLOOKUP(X1762,Spp!A:B,2,FALSE)</f>
        <v>Canthigaster punctatissima</v>
      </c>
      <c r="Z1762" s="7">
        <f t="shared" si="189"/>
        <v>3</v>
      </c>
      <c r="AA1762" s="1">
        <v>3</v>
      </c>
      <c r="AU1762" s="2">
        <f>VLOOKUP(Y1762,Spp!B:C,2,FALSE)</f>
        <v>1.9699999999999999E-2</v>
      </c>
      <c r="AV1762" s="2">
        <f>VLOOKUP(Y1762,Spp!B:D,3,FALSE)</f>
        <v>2.9174000000000002</v>
      </c>
      <c r="AW1762" s="2">
        <f t="shared" si="190"/>
        <v>0.85612595206601616</v>
      </c>
      <c r="AX1762" s="2">
        <f t="shared" si="191"/>
        <v>1.7122519041320325E-2</v>
      </c>
      <c r="AY1762" s="2">
        <f t="shared" si="192"/>
        <v>0.17122519041320325</v>
      </c>
      <c r="AZ1762" s="2">
        <f t="shared" si="193"/>
        <v>1.7122519041320325E-4</v>
      </c>
      <c r="BA1762" s="2">
        <f t="shared" si="194"/>
        <v>0.3</v>
      </c>
      <c r="BB1762" s="2">
        <f t="shared" si="195"/>
        <v>0.06</v>
      </c>
      <c r="BC1762" s="2">
        <f>VLOOKUP(Y1762,Spp!B:H,7,FALSE)</f>
        <v>3</v>
      </c>
      <c r="BD1762" s="5" t="str">
        <f>VLOOKUP(Y1762,GFQuimbayo!B:C,2,FALSE)</f>
        <v>IN</v>
      </c>
      <c r="BE1762" s="5" t="str">
        <f>VLOOKUP(BD1762,GFQuimbayo!E:F,2,FALSE)</f>
        <v>Invertebrivores</v>
      </c>
      <c r="BF1762" s="2" t="str">
        <f>VLOOKUP(Y1762,Spp!B:L,11,FALSE)</f>
        <v>LC</v>
      </c>
    </row>
    <row r="1763" spans="1:58">
      <c r="A1763" s="2" t="s">
        <v>242</v>
      </c>
      <c r="B1763" s="2" t="s">
        <v>41</v>
      </c>
      <c r="C1763" s="2" t="s">
        <v>42</v>
      </c>
      <c r="D1763" s="2" t="s">
        <v>42</v>
      </c>
      <c r="E1763" s="2" t="s">
        <v>1483</v>
      </c>
      <c r="F1763" s="2" t="s">
        <v>246</v>
      </c>
      <c r="G1763" s="22" t="s">
        <v>1482</v>
      </c>
      <c r="H1763" s="22">
        <v>3</v>
      </c>
      <c r="I1763" s="9">
        <v>6</v>
      </c>
      <c r="K1763" s="2">
        <v>50</v>
      </c>
      <c r="L1763" s="11">
        <v>42486</v>
      </c>
      <c r="M1763" s="2">
        <v>2016</v>
      </c>
      <c r="N1763" s="2" t="s">
        <v>517</v>
      </c>
      <c r="O1763" s="2" t="s">
        <v>136</v>
      </c>
      <c r="P1763" s="11">
        <v>43263</v>
      </c>
      <c r="Q1763" s="25">
        <v>43193</v>
      </c>
      <c r="R1763" s="2" t="s">
        <v>249</v>
      </c>
      <c r="S1763" s="22" t="s">
        <v>516</v>
      </c>
      <c r="T1763" s="4" t="s">
        <v>516</v>
      </c>
      <c r="U1763" s="4" t="s">
        <v>516</v>
      </c>
      <c r="V1763" s="4" t="s">
        <v>516</v>
      </c>
      <c r="W1763" s="2">
        <v>10</v>
      </c>
      <c r="X1763" s="4" t="s">
        <v>99</v>
      </c>
      <c r="Y1763" s="6" t="str">
        <f>VLOOKUP(X1763,Spp!A:B,2,FALSE)</f>
        <v>Abudefduf troschelii</v>
      </c>
      <c r="Z1763" s="7">
        <f t="shared" si="189"/>
        <v>6</v>
      </c>
      <c r="AA1763" s="1">
        <v>6</v>
      </c>
      <c r="AU1763" s="2">
        <f>VLOOKUP(Y1763,Spp!B:C,2,FALSE)</f>
        <v>1.6E-2</v>
      </c>
      <c r="AV1763" s="2">
        <f>VLOOKUP(Y1763,Spp!B:D,3,FALSE)</f>
        <v>3.0516000000000001</v>
      </c>
      <c r="AW1763" s="2">
        <f t="shared" si="190"/>
        <v>1.5726242328480984</v>
      </c>
      <c r="AX1763" s="2">
        <f t="shared" si="191"/>
        <v>3.1452484656961967E-2</v>
      </c>
      <c r="AY1763" s="2">
        <f t="shared" si="192"/>
        <v>0.31452484656961965</v>
      </c>
      <c r="AZ1763" s="2">
        <f t="shared" si="193"/>
        <v>3.1452484656961964E-4</v>
      </c>
      <c r="BA1763" s="2">
        <f t="shared" si="194"/>
        <v>0.6</v>
      </c>
      <c r="BB1763" s="2">
        <f t="shared" si="195"/>
        <v>0.12</v>
      </c>
      <c r="BC1763" s="2">
        <f>VLOOKUP(Y1763,Spp!B:H,7,FALSE)</f>
        <v>3</v>
      </c>
      <c r="BD1763" s="5" t="str">
        <f>VLOOKUP(Y1763,GFQuimbayo!B:C,2,FALSE)</f>
        <v>PK</v>
      </c>
      <c r="BE1763" s="5" t="str">
        <f>VLOOKUP(BD1763,GFQuimbayo!E:F,2,FALSE)</f>
        <v>Planktivores</v>
      </c>
      <c r="BF1763" s="2" t="str">
        <f>VLOOKUP(Y1763,Spp!B:L,11,FALSE)</f>
        <v>LC</v>
      </c>
    </row>
    <row r="1764" spans="1:58">
      <c r="A1764" s="2" t="s">
        <v>242</v>
      </c>
      <c r="B1764" s="2" t="s">
        <v>41</v>
      </c>
      <c r="C1764" s="2" t="s">
        <v>42</v>
      </c>
      <c r="D1764" s="2" t="s">
        <v>42</v>
      </c>
      <c r="E1764" s="2" t="s">
        <v>1483</v>
      </c>
      <c r="F1764" s="2" t="s">
        <v>246</v>
      </c>
      <c r="G1764" s="22" t="s">
        <v>1482</v>
      </c>
      <c r="H1764" s="22">
        <v>3</v>
      </c>
      <c r="I1764" s="9">
        <v>6</v>
      </c>
      <c r="K1764" s="2">
        <v>50</v>
      </c>
      <c r="L1764" s="11">
        <v>42486</v>
      </c>
      <c r="M1764" s="2">
        <v>2016</v>
      </c>
      <c r="N1764" s="2" t="s">
        <v>517</v>
      </c>
      <c r="O1764" s="2" t="s">
        <v>136</v>
      </c>
      <c r="P1764" s="11">
        <v>43263</v>
      </c>
      <c r="Q1764" s="25">
        <v>43193</v>
      </c>
      <c r="R1764" s="2" t="s">
        <v>249</v>
      </c>
      <c r="S1764" s="22" t="s">
        <v>516</v>
      </c>
      <c r="T1764" s="4" t="s">
        <v>516</v>
      </c>
      <c r="U1764" s="4" t="s">
        <v>516</v>
      </c>
      <c r="V1764" s="4" t="s">
        <v>516</v>
      </c>
      <c r="W1764" s="2">
        <v>10</v>
      </c>
      <c r="X1764" s="2" t="s">
        <v>109</v>
      </c>
      <c r="Y1764" s="6" t="str">
        <f>VLOOKUP(X1764,Spp!A:B,2,FALSE)</f>
        <v>Chromis atrilobata</v>
      </c>
      <c r="Z1764" s="7">
        <f t="shared" si="189"/>
        <v>95</v>
      </c>
      <c r="AA1764" s="1">
        <v>95</v>
      </c>
      <c r="AU1764" s="2">
        <f>VLOOKUP(Y1764,Spp!B:C,2,FALSE)</f>
        <v>5.2300000000000003E-3</v>
      </c>
      <c r="AV1764" s="2">
        <f>VLOOKUP(Y1764,Spp!B:D,3,FALSE)</f>
        <v>3.41655</v>
      </c>
      <c r="AW1764" s="2">
        <f t="shared" si="190"/>
        <v>11.371224420694652</v>
      </c>
      <c r="AX1764" s="2">
        <f t="shared" si="191"/>
        <v>0.22742448841389304</v>
      </c>
      <c r="AY1764" s="2">
        <f t="shared" si="192"/>
        <v>2.2742448841389304</v>
      </c>
      <c r="AZ1764" s="2">
        <f t="shared" si="193"/>
        <v>2.2742448841389304E-3</v>
      </c>
      <c r="BA1764" s="2">
        <f t="shared" si="194"/>
        <v>9.5</v>
      </c>
      <c r="BB1764" s="2">
        <f t="shared" si="195"/>
        <v>1.9</v>
      </c>
      <c r="BC1764" s="2">
        <f>VLOOKUP(Y1764,Spp!B:H,7,FALSE)</f>
        <v>3.4</v>
      </c>
      <c r="BD1764" s="5" t="str">
        <f>VLOOKUP(Y1764,GFQuimbayo!B:C,2,FALSE)</f>
        <v>PK</v>
      </c>
      <c r="BE1764" s="5" t="str">
        <f>VLOOKUP(BD1764,GFQuimbayo!E:F,2,FALSE)</f>
        <v>Planktivores</v>
      </c>
      <c r="BF1764" s="2" t="str">
        <f>VLOOKUP(Y1764,Spp!B:L,11,FALSE)</f>
        <v>LC</v>
      </c>
    </row>
    <row r="1765" spans="1:58">
      <c r="A1765" s="2" t="s">
        <v>242</v>
      </c>
      <c r="B1765" s="2" t="s">
        <v>41</v>
      </c>
      <c r="C1765" s="2" t="s">
        <v>42</v>
      </c>
      <c r="D1765" s="2" t="s">
        <v>42</v>
      </c>
      <c r="E1765" s="2" t="s">
        <v>1483</v>
      </c>
      <c r="F1765" s="2" t="s">
        <v>246</v>
      </c>
      <c r="G1765" s="22" t="s">
        <v>1482</v>
      </c>
      <c r="H1765" s="22">
        <v>3</v>
      </c>
      <c r="I1765" s="9">
        <v>6</v>
      </c>
      <c r="K1765" s="2">
        <v>50</v>
      </c>
      <c r="L1765" s="11">
        <v>42486</v>
      </c>
      <c r="M1765" s="2">
        <v>2016</v>
      </c>
      <c r="N1765" s="2" t="s">
        <v>517</v>
      </c>
      <c r="O1765" s="2" t="s">
        <v>136</v>
      </c>
      <c r="P1765" s="11">
        <v>43263</v>
      </c>
      <c r="Q1765" s="25">
        <v>43193</v>
      </c>
      <c r="R1765" s="2" t="s">
        <v>249</v>
      </c>
      <c r="S1765" s="22" t="s">
        <v>516</v>
      </c>
      <c r="T1765" s="4" t="s">
        <v>516</v>
      </c>
      <c r="U1765" s="4" t="s">
        <v>516</v>
      </c>
      <c r="V1765" s="4" t="s">
        <v>516</v>
      </c>
      <c r="W1765" s="2">
        <v>10</v>
      </c>
      <c r="X1765" s="2" t="s">
        <v>72</v>
      </c>
      <c r="Y1765" s="6" t="str">
        <f>VLOOKUP(X1765,Spp!A:B,2,FALSE)</f>
        <v>Scarus ghobban</v>
      </c>
      <c r="Z1765" s="7">
        <f t="shared" si="189"/>
        <v>14</v>
      </c>
      <c r="AA1765" s="1">
        <v>4</v>
      </c>
      <c r="AB1765" s="2">
        <v>10</v>
      </c>
      <c r="AU1765" s="2">
        <f>VLOOKUP(Y1765,Spp!B:C,2,FALSE)</f>
        <v>2.3300000000000001E-2</v>
      </c>
      <c r="AV1765" s="2">
        <f>VLOOKUP(Y1765,Spp!B:D,3,FALSE)</f>
        <v>2.919</v>
      </c>
      <c r="AW1765" s="2">
        <f t="shared" si="190"/>
        <v>84.846942815291555</v>
      </c>
      <c r="AX1765" s="2">
        <f t="shared" si="191"/>
        <v>1.6969388563058312</v>
      </c>
      <c r="AY1765" s="2">
        <f t="shared" si="192"/>
        <v>16.969388563058313</v>
      </c>
      <c r="AZ1765" s="2">
        <f t="shared" si="193"/>
        <v>1.6969388563058314E-2</v>
      </c>
      <c r="BA1765" s="2">
        <f t="shared" si="194"/>
        <v>1.4</v>
      </c>
      <c r="BB1765" s="2">
        <f t="shared" si="195"/>
        <v>0.28000000000000003</v>
      </c>
      <c r="BC1765" s="2">
        <f>VLOOKUP(Y1765,Spp!B:H,7,FALSE)</f>
        <v>2</v>
      </c>
      <c r="BD1765" s="5" t="str">
        <f>VLOOKUP(Y1765,GFQuimbayo!B:C,2,FALSE)</f>
        <v>HM</v>
      </c>
      <c r="BE1765" s="5" t="str">
        <f>VLOOKUP(BD1765,GFQuimbayo!E:F,2,FALSE)</f>
        <v>Macroalgae feeders</v>
      </c>
      <c r="BF1765" s="2" t="str">
        <f>VLOOKUP(Y1765,Spp!B:L,11,FALSE)</f>
        <v>LC</v>
      </c>
    </row>
    <row r="1766" spans="1:58">
      <c r="A1766" s="2" t="s">
        <v>242</v>
      </c>
      <c r="B1766" s="2" t="s">
        <v>41</v>
      </c>
      <c r="C1766" s="2" t="s">
        <v>42</v>
      </c>
      <c r="D1766" s="2" t="s">
        <v>42</v>
      </c>
      <c r="E1766" s="2" t="s">
        <v>1483</v>
      </c>
      <c r="F1766" s="2" t="s">
        <v>246</v>
      </c>
      <c r="G1766" s="22" t="s">
        <v>1482</v>
      </c>
      <c r="H1766" s="22">
        <v>3</v>
      </c>
      <c r="I1766" s="9">
        <v>6</v>
      </c>
      <c r="K1766" s="2">
        <v>50</v>
      </c>
      <c r="L1766" s="11">
        <v>42486</v>
      </c>
      <c r="M1766" s="2">
        <v>2016</v>
      </c>
      <c r="N1766" s="2" t="s">
        <v>517</v>
      </c>
      <c r="O1766" s="2" t="s">
        <v>136</v>
      </c>
      <c r="P1766" s="11">
        <v>43263</v>
      </c>
      <c r="Q1766" s="25">
        <v>43193</v>
      </c>
      <c r="R1766" s="2" t="s">
        <v>249</v>
      </c>
      <c r="S1766" s="22" t="s">
        <v>516</v>
      </c>
      <c r="T1766" s="4" t="s">
        <v>516</v>
      </c>
      <c r="U1766" s="4" t="s">
        <v>516</v>
      </c>
      <c r="V1766" s="4" t="s">
        <v>516</v>
      </c>
      <c r="W1766" s="2">
        <v>10</v>
      </c>
      <c r="X1766" s="2" t="s">
        <v>256</v>
      </c>
      <c r="Y1766" s="6" t="str">
        <f>VLOOKUP(X1766,Spp!A:B,2,FALSE)</f>
        <v>Fistularia commersonii</v>
      </c>
      <c r="Z1766" s="7">
        <f t="shared" si="189"/>
        <v>1</v>
      </c>
      <c r="AD1766" s="2">
        <v>1</v>
      </c>
      <c r="AU1766" s="2">
        <f>VLOOKUP(Y1766,Spp!B:C,2,FALSE)</f>
        <v>5.9999999999999995E-4</v>
      </c>
      <c r="AV1766" s="2">
        <f>VLOOKUP(Y1766,Spp!B:D,3,FALSE)</f>
        <v>3</v>
      </c>
      <c r="AW1766" s="2">
        <f t="shared" si="190"/>
        <v>3.2156249999999997</v>
      </c>
      <c r="AX1766" s="2">
        <f t="shared" si="191"/>
        <v>6.4312499999999995E-2</v>
      </c>
      <c r="AY1766" s="2">
        <f t="shared" si="192"/>
        <v>0.64312499999999995</v>
      </c>
      <c r="AZ1766" s="2">
        <f t="shared" si="193"/>
        <v>6.4312499999999993E-4</v>
      </c>
      <c r="BA1766" s="2">
        <f t="shared" si="194"/>
        <v>0.1</v>
      </c>
      <c r="BB1766" s="2">
        <f t="shared" si="195"/>
        <v>0.02</v>
      </c>
      <c r="BC1766" s="2">
        <f>VLOOKUP(Y1766,Spp!B:H,7,FALSE)</f>
        <v>4.3</v>
      </c>
      <c r="BD1766" s="5" t="str">
        <f>VLOOKUP(Y1766,GFQuimbayo!B:C,2,FALSE)</f>
        <v>PS</v>
      </c>
      <c r="BE1766" s="5" t="str">
        <f>VLOOKUP(BD1766,GFQuimbayo!E:F,2,FALSE)</f>
        <v>Piscivores</v>
      </c>
      <c r="BF1766" s="2" t="str">
        <f>VLOOKUP(Y1766,Spp!B:L,11,FALSE)</f>
        <v>NE</v>
      </c>
    </row>
    <row r="1767" spans="1:58">
      <c r="A1767" s="2" t="s">
        <v>242</v>
      </c>
      <c r="B1767" s="2" t="s">
        <v>41</v>
      </c>
      <c r="C1767" s="2" t="s">
        <v>42</v>
      </c>
      <c r="D1767" s="2" t="s">
        <v>42</v>
      </c>
      <c r="E1767" s="2" t="s">
        <v>1483</v>
      </c>
      <c r="F1767" s="2" t="s">
        <v>246</v>
      </c>
      <c r="G1767" s="22" t="s">
        <v>1482</v>
      </c>
      <c r="H1767" s="22">
        <v>3</v>
      </c>
      <c r="I1767" s="9">
        <v>6</v>
      </c>
      <c r="K1767" s="2">
        <v>50</v>
      </c>
      <c r="L1767" s="11">
        <v>42486</v>
      </c>
      <c r="M1767" s="2">
        <v>2016</v>
      </c>
      <c r="N1767" s="2" t="s">
        <v>517</v>
      </c>
      <c r="O1767" s="2" t="s">
        <v>136</v>
      </c>
      <c r="P1767" s="11">
        <v>43263</v>
      </c>
      <c r="Q1767" s="25">
        <v>43193</v>
      </c>
      <c r="R1767" s="2" t="s">
        <v>249</v>
      </c>
      <c r="S1767" s="22" t="s">
        <v>516</v>
      </c>
      <c r="T1767" s="4" t="s">
        <v>516</v>
      </c>
      <c r="U1767" s="4" t="s">
        <v>516</v>
      </c>
      <c r="V1767" s="4" t="s">
        <v>516</v>
      </c>
      <c r="W1767" s="2">
        <v>10</v>
      </c>
      <c r="X1767" s="2" t="s">
        <v>107</v>
      </c>
      <c r="Y1767" s="6" t="str">
        <f>VLOOKUP(X1767,Spp!A:B,2,FALSE)</f>
        <v>Thalassoma lucasanum</v>
      </c>
      <c r="Z1767" s="7">
        <f t="shared" si="189"/>
        <v>30</v>
      </c>
      <c r="AA1767" s="1">
        <v>8</v>
      </c>
      <c r="AB1767" s="2">
        <v>20</v>
      </c>
      <c r="AC1767" s="2">
        <v>2</v>
      </c>
      <c r="AU1767" s="2">
        <f>VLOOKUP(Y1767,Spp!B:C,2,FALSE)</f>
        <v>1.261E-2</v>
      </c>
      <c r="AV1767" s="2">
        <f>VLOOKUP(Y1767,Spp!B:D,3,FALSE)</f>
        <v>2.8782999999999999</v>
      </c>
      <c r="AW1767" s="2">
        <f t="shared" si="190"/>
        <v>120.89217646926832</v>
      </c>
      <c r="AX1767" s="2">
        <f t="shared" si="191"/>
        <v>2.4178435293853666</v>
      </c>
      <c r="AY1767" s="2">
        <f t="shared" si="192"/>
        <v>24.178435293853667</v>
      </c>
      <c r="AZ1767" s="2">
        <f t="shared" si="193"/>
        <v>2.4178435293853669E-2</v>
      </c>
      <c r="BA1767" s="2">
        <f t="shared" si="194"/>
        <v>3</v>
      </c>
      <c r="BB1767" s="2">
        <f t="shared" si="195"/>
        <v>0.6</v>
      </c>
      <c r="BC1767" s="2">
        <f>VLOOKUP(Y1767,Spp!B:H,7,FALSE)</f>
        <v>3.5</v>
      </c>
      <c r="BD1767" s="5" t="str">
        <f>VLOOKUP(Y1767,GFQuimbayo!B:C,2,FALSE)</f>
        <v>IN</v>
      </c>
      <c r="BE1767" s="5" t="str">
        <f>VLOOKUP(BD1767,GFQuimbayo!E:F,2,FALSE)</f>
        <v>Invertebrivores</v>
      </c>
      <c r="BF1767" s="2" t="str">
        <f>VLOOKUP(Y1767,Spp!B:L,11,FALSE)</f>
        <v>LC</v>
      </c>
    </row>
    <row r="1768" spans="1:58">
      <c r="A1768" s="2" t="s">
        <v>242</v>
      </c>
      <c r="B1768" s="2" t="s">
        <v>41</v>
      </c>
      <c r="C1768" s="2" t="s">
        <v>42</v>
      </c>
      <c r="D1768" s="2" t="s">
        <v>42</v>
      </c>
      <c r="E1768" s="2" t="s">
        <v>1483</v>
      </c>
      <c r="F1768" s="2" t="s">
        <v>246</v>
      </c>
      <c r="G1768" s="22" t="s">
        <v>1482</v>
      </c>
      <c r="H1768" s="22">
        <v>3</v>
      </c>
      <c r="I1768" s="9">
        <v>6</v>
      </c>
      <c r="K1768" s="2">
        <v>50</v>
      </c>
      <c r="L1768" s="11">
        <v>42486</v>
      </c>
      <c r="M1768" s="2">
        <v>2016</v>
      </c>
      <c r="N1768" s="2" t="s">
        <v>517</v>
      </c>
      <c r="O1768" s="2" t="s">
        <v>136</v>
      </c>
      <c r="P1768" s="11">
        <v>43263</v>
      </c>
      <c r="Q1768" s="25">
        <v>43193</v>
      </c>
      <c r="R1768" s="2" t="s">
        <v>249</v>
      </c>
      <c r="S1768" s="22" t="s">
        <v>516</v>
      </c>
      <c r="T1768" s="4" t="s">
        <v>516</v>
      </c>
      <c r="U1768" s="4" t="s">
        <v>516</v>
      </c>
      <c r="V1768" s="4" t="s">
        <v>516</v>
      </c>
      <c r="W1768" s="2">
        <v>10</v>
      </c>
      <c r="X1768" s="2" t="s">
        <v>87</v>
      </c>
      <c r="Y1768" s="6" t="str">
        <f>VLOOKUP(X1768,Spp!A:B,2,FALSE)</f>
        <v>Stegastes acapulcoensis</v>
      </c>
      <c r="Z1768" s="7">
        <f t="shared" si="189"/>
        <v>2</v>
      </c>
      <c r="AA1768" s="1">
        <v>2</v>
      </c>
      <c r="AU1768" s="2">
        <f>VLOOKUP(Y1768,Spp!B:C,2,FALSE)</f>
        <v>3.49E-2</v>
      </c>
      <c r="AV1768" s="2">
        <f>VLOOKUP(Y1768,Spp!B:D,3,FALSE)</f>
        <v>2.9108999999999998</v>
      </c>
      <c r="AW1768" s="2">
        <f t="shared" si="190"/>
        <v>1.0051224975559583</v>
      </c>
      <c r="AX1768" s="2">
        <f t="shared" si="191"/>
        <v>2.0102449951119164E-2</v>
      </c>
      <c r="AY1768" s="2">
        <f t="shared" si="192"/>
        <v>0.20102449951119164</v>
      </c>
      <c r="AZ1768" s="2">
        <f t="shared" si="193"/>
        <v>2.0102449951119164E-4</v>
      </c>
      <c r="BA1768" s="2">
        <f t="shared" si="194"/>
        <v>0.2</v>
      </c>
      <c r="BB1768" s="2">
        <f t="shared" si="195"/>
        <v>0.04</v>
      </c>
      <c r="BC1768" s="2">
        <f>VLOOKUP(Y1768,Spp!B:H,7,FALSE)</f>
        <v>2</v>
      </c>
      <c r="BD1768" s="5" t="str">
        <f>VLOOKUP(Y1768,GFQuimbayo!B:C,2,FALSE)</f>
        <v>HD</v>
      </c>
      <c r="BE1768" s="5" t="str">
        <f>VLOOKUP(BD1768,GFQuimbayo!E:F,2,FALSE)</f>
        <v>Detritivores</v>
      </c>
      <c r="BF1768" s="2" t="str">
        <f>VLOOKUP(Y1768,Spp!B:L,11,FALSE)</f>
        <v>LC</v>
      </c>
    </row>
    <row r="1769" spans="1:58">
      <c r="A1769" s="2" t="s">
        <v>242</v>
      </c>
      <c r="B1769" s="2" t="s">
        <v>41</v>
      </c>
      <c r="C1769" s="2" t="s">
        <v>42</v>
      </c>
      <c r="D1769" s="2" t="s">
        <v>42</v>
      </c>
      <c r="E1769" s="2" t="s">
        <v>1483</v>
      </c>
      <c r="F1769" s="2" t="s">
        <v>246</v>
      </c>
      <c r="G1769" s="22" t="s">
        <v>1482</v>
      </c>
      <c r="H1769" s="22">
        <v>3</v>
      </c>
      <c r="I1769" s="9">
        <v>6</v>
      </c>
      <c r="K1769" s="2">
        <v>50</v>
      </c>
      <c r="L1769" s="11">
        <v>42486</v>
      </c>
      <c r="M1769" s="2">
        <v>2016</v>
      </c>
      <c r="N1769" s="2" t="s">
        <v>517</v>
      </c>
      <c r="O1769" s="2" t="s">
        <v>136</v>
      </c>
      <c r="P1769" s="11">
        <v>43263</v>
      </c>
      <c r="Q1769" s="25">
        <v>43193</v>
      </c>
      <c r="R1769" s="2" t="s">
        <v>249</v>
      </c>
      <c r="S1769" s="22" t="s">
        <v>516</v>
      </c>
      <c r="T1769" s="4" t="s">
        <v>516</v>
      </c>
      <c r="U1769" s="4" t="s">
        <v>516</v>
      </c>
      <c r="V1769" s="4" t="s">
        <v>516</v>
      </c>
      <c r="W1769" s="2">
        <v>10</v>
      </c>
      <c r="X1769" s="2" t="s">
        <v>85</v>
      </c>
      <c r="Y1769" s="6" t="str">
        <f>VLOOKUP(X1769,Spp!A:B,2,FALSE)</f>
        <v>Sargocentron suborbitalis</v>
      </c>
      <c r="Z1769" s="7">
        <f t="shared" si="189"/>
        <v>6</v>
      </c>
      <c r="AC1769" s="2">
        <v>6</v>
      </c>
      <c r="AU1769" s="2">
        <f>VLOOKUP(Y1769,Spp!B:C,2,FALSE)</f>
        <v>2.3199999999999998E-2</v>
      </c>
      <c r="AV1769" s="2">
        <f>VLOOKUP(Y1769,Spp!B:D,3,FALSE)</f>
        <v>2.9554</v>
      </c>
      <c r="AW1769" s="2">
        <f t="shared" si="190"/>
        <v>242.91094733643496</v>
      </c>
      <c r="AX1769" s="2">
        <f t="shared" si="191"/>
        <v>4.8582189467286989</v>
      </c>
      <c r="AY1769" s="2">
        <f t="shared" si="192"/>
        <v>48.582189467286987</v>
      </c>
      <c r="AZ1769" s="2">
        <f t="shared" si="193"/>
        <v>4.8582189467286985E-2</v>
      </c>
      <c r="BA1769" s="2">
        <f t="shared" si="194"/>
        <v>0.6</v>
      </c>
      <c r="BB1769" s="2">
        <f t="shared" si="195"/>
        <v>0.12</v>
      </c>
      <c r="BC1769" s="2">
        <f>VLOOKUP(Y1769,Spp!B:H,7,FALSE)</f>
        <v>3.5</v>
      </c>
      <c r="BD1769" s="5" t="str">
        <f>VLOOKUP(Y1769,GFQuimbayo!B:C,2,FALSE)</f>
        <v>IN</v>
      </c>
      <c r="BE1769" s="5" t="str">
        <f>VLOOKUP(BD1769,GFQuimbayo!E:F,2,FALSE)</f>
        <v>Invertebrivores</v>
      </c>
      <c r="BF1769" s="2" t="str">
        <f>VLOOKUP(Y1769,Spp!B:L,11,FALSE)</f>
        <v>LC</v>
      </c>
    </row>
    <row r="1770" spans="1:58">
      <c r="A1770" s="2" t="s">
        <v>242</v>
      </c>
      <c r="B1770" s="2" t="s">
        <v>41</v>
      </c>
      <c r="C1770" s="2" t="s">
        <v>42</v>
      </c>
      <c r="D1770" s="2" t="s">
        <v>42</v>
      </c>
      <c r="E1770" s="2" t="s">
        <v>1483</v>
      </c>
      <c r="F1770" s="2" t="s">
        <v>246</v>
      </c>
      <c r="G1770" s="22" t="s">
        <v>1482</v>
      </c>
      <c r="H1770" s="22">
        <v>3</v>
      </c>
      <c r="I1770" s="9">
        <v>6</v>
      </c>
      <c r="K1770" s="2">
        <v>50</v>
      </c>
      <c r="L1770" s="11">
        <v>42486</v>
      </c>
      <c r="M1770" s="2">
        <v>2016</v>
      </c>
      <c r="N1770" s="2" t="s">
        <v>517</v>
      </c>
      <c r="O1770" s="2" t="s">
        <v>136</v>
      </c>
      <c r="P1770" s="11">
        <v>43263</v>
      </c>
      <c r="Q1770" s="25">
        <v>43193</v>
      </c>
      <c r="R1770" s="2" t="s">
        <v>249</v>
      </c>
      <c r="S1770" s="22" t="s">
        <v>516</v>
      </c>
      <c r="T1770" s="4" t="s">
        <v>516</v>
      </c>
      <c r="U1770" s="4" t="s">
        <v>516</v>
      </c>
      <c r="V1770" s="4" t="s">
        <v>516</v>
      </c>
      <c r="W1770" s="2">
        <v>10</v>
      </c>
      <c r="X1770" s="2" t="s">
        <v>45</v>
      </c>
      <c r="Y1770" s="6" t="str">
        <f>VLOOKUP(X1770,Spp!A:B,2,FALSE)</f>
        <v>Canthigaster punctatissima</v>
      </c>
      <c r="Z1770" s="7">
        <f t="shared" si="189"/>
        <v>7</v>
      </c>
      <c r="AA1770" s="1">
        <v>7</v>
      </c>
      <c r="AU1770" s="2">
        <f>VLOOKUP(Y1770,Spp!B:C,2,FALSE)</f>
        <v>1.9699999999999999E-2</v>
      </c>
      <c r="AV1770" s="2">
        <f>VLOOKUP(Y1770,Spp!B:D,3,FALSE)</f>
        <v>2.9174000000000002</v>
      </c>
      <c r="AW1770" s="2">
        <f t="shared" si="190"/>
        <v>1.9976272214873712</v>
      </c>
      <c r="AX1770" s="2">
        <f t="shared" si="191"/>
        <v>3.9952544429747425E-2</v>
      </c>
      <c r="AY1770" s="2">
        <f t="shared" si="192"/>
        <v>0.39952544429747427</v>
      </c>
      <c r="AZ1770" s="2">
        <f t="shared" si="193"/>
        <v>3.9952544429747427E-4</v>
      </c>
      <c r="BA1770" s="2">
        <f t="shared" si="194"/>
        <v>0.7</v>
      </c>
      <c r="BB1770" s="2">
        <f t="shared" si="195"/>
        <v>0.14000000000000001</v>
      </c>
      <c r="BC1770" s="2">
        <f>VLOOKUP(Y1770,Spp!B:H,7,FALSE)</f>
        <v>3</v>
      </c>
      <c r="BD1770" s="5" t="str">
        <f>VLOOKUP(Y1770,GFQuimbayo!B:C,2,FALSE)</f>
        <v>IN</v>
      </c>
      <c r="BE1770" s="5" t="str">
        <f>VLOOKUP(BD1770,GFQuimbayo!E:F,2,FALSE)</f>
        <v>Invertebrivores</v>
      </c>
      <c r="BF1770" s="2" t="str">
        <f>VLOOKUP(Y1770,Spp!B:L,11,FALSE)</f>
        <v>LC</v>
      </c>
    </row>
    <row r="1771" spans="1:58">
      <c r="A1771" s="2" t="s">
        <v>242</v>
      </c>
      <c r="B1771" s="2" t="s">
        <v>41</v>
      </c>
      <c r="C1771" s="2" t="s">
        <v>42</v>
      </c>
      <c r="D1771" s="2" t="s">
        <v>42</v>
      </c>
      <c r="E1771" s="2" t="s">
        <v>1483</v>
      </c>
      <c r="F1771" s="2" t="s">
        <v>246</v>
      </c>
      <c r="G1771" s="22" t="s">
        <v>1482</v>
      </c>
      <c r="H1771" s="22">
        <v>3</v>
      </c>
      <c r="I1771" s="9">
        <v>6</v>
      </c>
      <c r="K1771" s="2">
        <v>50</v>
      </c>
      <c r="L1771" s="11">
        <v>42486</v>
      </c>
      <c r="M1771" s="2">
        <v>2016</v>
      </c>
      <c r="N1771" s="2" t="s">
        <v>517</v>
      </c>
      <c r="O1771" s="2" t="s">
        <v>136</v>
      </c>
      <c r="P1771" s="11">
        <v>43263</v>
      </c>
      <c r="Q1771" s="25">
        <v>43193</v>
      </c>
      <c r="R1771" s="2" t="s">
        <v>249</v>
      </c>
      <c r="S1771" s="22" t="s">
        <v>516</v>
      </c>
      <c r="T1771" s="4" t="s">
        <v>516</v>
      </c>
      <c r="U1771" s="4" t="s">
        <v>516</v>
      </c>
      <c r="V1771" s="4" t="s">
        <v>516</v>
      </c>
      <c r="W1771" s="2">
        <v>10</v>
      </c>
      <c r="X1771" s="2" t="s">
        <v>64</v>
      </c>
      <c r="Y1771" s="6" t="str">
        <f>VLOOKUP(X1771,Spp!A:B,2,FALSE)</f>
        <v>Johnrandallia nigrirostris</v>
      </c>
      <c r="Z1771" s="7">
        <f t="shared" si="189"/>
        <v>1</v>
      </c>
      <c r="AA1771" s="1">
        <v>1</v>
      </c>
      <c r="AU1771" s="2">
        <f>VLOOKUP(Y1771,Spp!B:C,2,FALSE)</f>
        <v>2.5600000000000001E-2</v>
      </c>
      <c r="AV1771" s="2">
        <f>VLOOKUP(Y1771,Spp!B:D,3,FALSE)</f>
        <v>3.0005999999999999</v>
      </c>
      <c r="AW1771" s="2">
        <f t="shared" si="190"/>
        <v>0.40021997023711614</v>
      </c>
      <c r="AX1771" s="2">
        <f t="shared" si="191"/>
        <v>8.0043994047423236E-3</v>
      </c>
      <c r="AY1771" s="2">
        <f t="shared" si="192"/>
        <v>8.0043994047423239E-2</v>
      </c>
      <c r="AZ1771" s="2">
        <f t="shared" si="193"/>
        <v>8.0043994047423238E-5</v>
      </c>
      <c r="BA1771" s="2">
        <f t="shared" si="194"/>
        <v>0.1</v>
      </c>
      <c r="BB1771" s="2">
        <f t="shared" si="195"/>
        <v>0.02</v>
      </c>
      <c r="BC1771" s="2">
        <f>VLOOKUP(Y1771,Spp!B:H,7,FALSE)</f>
        <v>3</v>
      </c>
      <c r="BD1771" s="5" t="str">
        <f>VLOOKUP(Y1771,GFQuimbayo!B:C,2,FALSE)</f>
        <v>IN</v>
      </c>
      <c r="BE1771" s="5" t="str">
        <f>VLOOKUP(BD1771,GFQuimbayo!E:F,2,FALSE)</f>
        <v>Invertebrivores</v>
      </c>
      <c r="BF1771" s="2" t="str">
        <f>VLOOKUP(Y1771,Spp!B:L,11,FALSE)</f>
        <v>LC</v>
      </c>
    </row>
    <row r="1772" spans="1:58">
      <c r="A1772" s="2" t="s">
        <v>242</v>
      </c>
      <c r="B1772" s="2" t="s">
        <v>41</v>
      </c>
      <c r="C1772" s="2" t="s">
        <v>42</v>
      </c>
      <c r="D1772" s="2" t="s">
        <v>42</v>
      </c>
      <c r="E1772" s="2" t="s">
        <v>1483</v>
      </c>
      <c r="F1772" s="2" t="s">
        <v>246</v>
      </c>
      <c r="G1772" s="22" t="s">
        <v>1482</v>
      </c>
      <c r="H1772" s="22">
        <v>3</v>
      </c>
      <c r="I1772" s="9">
        <v>6</v>
      </c>
      <c r="K1772" s="2">
        <v>50</v>
      </c>
      <c r="L1772" s="11">
        <v>42486</v>
      </c>
      <c r="M1772" s="2">
        <v>2016</v>
      </c>
      <c r="N1772" s="2" t="s">
        <v>517</v>
      </c>
      <c r="O1772" s="2" t="s">
        <v>136</v>
      </c>
      <c r="P1772" s="11">
        <v>43263</v>
      </c>
      <c r="Q1772" s="25">
        <v>43193</v>
      </c>
      <c r="R1772" s="2" t="s">
        <v>249</v>
      </c>
      <c r="S1772" s="22" t="s">
        <v>516</v>
      </c>
      <c r="T1772" s="4" t="s">
        <v>516</v>
      </c>
      <c r="U1772" s="4" t="s">
        <v>516</v>
      </c>
      <c r="V1772" s="4" t="s">
        <v>516</v>
      </c>
      <c r="W1772" s="2">
        <v>10</v>
      </c>
      <c r="X1772" s="2" t="s">
        <v>251</v>
      </c>
      <c r="Y1772" s="6" t="str">
        <f>VLOOKUP(X1772,Spp!A:B,2,FALSE)</f>
        <v>Holacanthus passer</v>
      </c>
      <c r="Z1772" s="7">
        <f t="shared" si="189"/>
        <v>1</v>
      </c>
      <c r="AA1772" s="1">
        <v>1</v>
      </c>
      <c r="AU1772" s="2">
        <f>VLOOKUP(Y1772,Spp!B:C,2,FALSE)</f>
        <v>2.7130000000000001E-2</v>
      </c>
      <c r="AV1772" s="2">
        <f>VLOOKUP(Y1772,Spp!B:D,3,FALSE)</f>
        <v>3.0842299999999998</v>
      </c>
      <c r="AW1772" s="2">
        <f t="shared" si="190"/>
        <v>0.4579186236186355</v>
      </c>
      <c r="AX1772" s="2">
        <f t="shared" si="191"/>
        <v>9.1583724723727101E-3</v>
      </c>
      <c r="AY1772" s="2">
        <f t="shared" si="192"/>
        <v>9.1583724723727097E-2</v>
      </c>
      <c r="AZ1772" s="2">
        <f t="shared" si="193"/>
        <v>9.1583724723727096E-5</v>
      </c>
      <c r="BA1772" s="2">
        <f t="shared" si="194"/>
        <v>0.1</v>
      </c>
      <c r="BB1772" s="2">
        <f t="shared" si="195"/>
        <v>0.02</v>
      </c>
      <c r="BC1772" s="2">
        <f>VLOOKUP(Y1772,Spp!B:H,7,FALSE)</f>
        <v>2.6</v>
      </c>
      <c r="BD1772" s="5" t="str">
        <f>VLOOKUP(Y1772,GFQuimbayo!B:C,2,FALSE)</f>
        <v>IN</v>
      </c>
      <c r="BE1772" s="5" t="str">
        <f>VLOOKUP(BD1772,GFQuimbayo!E:F,2,FALSE)</f>
        <v>Invertebrivores</v>
      </c>
      <c r="BF1772" s="2" t="str">
        <f>VLOOKUP(Y1772,Spp!B:L,11,FALSE)</f>
        <v>LC</v>
      </c>
    </row>
    <row r="1773" spans="1:58" s="27" customFormat="1">
      <c r="A1773" s="27" t="s">
        <v>242</v>
      </c>
      <c r="B1773" s="27" t="s">
        <v>41</v>
      </c>
      <c r="C1773" s="27" t="s">
        <v>42</v>
      </c>
      <c r="D1773" s="27" t="s">
        <v>42</v>
      </c>
      <c r="E1773" s="27" t="s">
        <v>1483</v>
      </c>
      <c r="F1773" s="27" t="s">
        <v>246</v>
      </c>
      <c r="G1773" s="40" t="s">
        <v>1482</v>
      </c>
      <c r="H1773" s="40">
        <v>3</v>
      </c>
      <c r="I1773" s="28">
        <v>6</v>
      </c>
      <c r="K1773" s="27">
        <v>50</v>
      </c>
      <c r="L1773" s="29">
        <v>42486</v>
      </c>
      <c r="M1773" s="27">
        <v>2016</v>
      </c>
      <c r="N1773" s="27" t="s">
        <v>517</v>
      </c>
      <c r="O1773" s="27" t="s">
        <v>136</v>
      </c>
      <c r="P1773" s="29">
        <v>43263</v>
      </c>
      <c r="Q1773" s="30">
        <v>43193</v>
      </c>
      <c r="R1773" s="27" t="s">
        <v>249</v>
      </c>
      <c r="S1773" s="40" t="s">
        <v>516</v>
      </c>
      <c r="T1773" s="31" t="s">
        <v>516</v>
      </c>
      <c r="U1773" s="31" t="s">
        <v>516</v>
      </c>
      <c r="V1773" s="31" t="s">
        <v>516</v>
      </c>
      <c r="W1773" s="27">
        <v>10</v>
      </c>
      <c r="X1773" s="27" t="s">
        <v>52</v>
      </c>
      <c r="Y1773" s="6" t="str">
        <f>VLOOKUP(X1773,Spp!A:B,2,FALSE)</f>
        <v>Ophioblennius steindachneri</v>
      </c>
      <c r="Z1773" s="7">
        <f t="shared" si="189"/>
        <v>3</v>
      </c>
      <c r="AA1773" s="32">
        <v>3</v>
      </c>
      <c r="AU1773" s="2">
        <f>VLOOKUP(Y1773,Spp!B:C,2,FALSE)</f>
        <v>3.2399999999999998E-2</v>
      </c>
      <c r="AV1773" s="2">
        <f>VLOOKUP(Y1773,Spp!B:D,3,FALSE)</f>
        <v>2.379</v>
      </c>
      <c r="AW1773" s="2">
        <f t="shared" si="190"/>
        <v>0.85973685734519756</v>
      </c>
      <c r="AX1773" s="2">
        <f t="shared" si="191"/>
        <v>1.7194737146903952E-2</v>
      </c>
      <c r="AY1773" s="2">
        <f t="shared" si="192"/>
        <v>0.17194737146903952</v>
      </c>
      <c r="AZ1773" s="2">
        <f t="shared" si="193"/>
        <v>1.7194737146903951E-4</v>
      </c>
      <c r="BA1773" s="2">
        <f t="shared" si="194"/>
        <v>0.3</v>
      </c>
      <c r="BB1773" s="2">
        <f t="shared" si="195"/>
        <v>0.06</v>
      </c>
      <c r="BC1773" s="2">
        <f>VLOOKUP(Y1773,Spp!B:H,7,FALSE)</f>
        <v>2.7</v>
      </c>
      <c r="BD1773" s="5" t="str">
        <f>VLOOKUP(Y1773,GFQuimbayo!B:C,2,FALSE)</f>
        <v>HD</v>
      </c>
      <c r="BE1773" s="5" t="str">
        <f>VLOOKUP(BD1773,GFQuimbayo!E:F,2,FALSE)</f>
        <v>Detritivores</v>
      </c>
      <c r="BF1773" s="2" t="str">
        <f>VLOOKUP(Y1773,Spp!B:L,11,FALSE)</f>
        <v>LC</v>
      </c>
    </row>
    <row r="1774" spans="1:58">
      <c r="A1774" s="2" t="s">
        <v>242</v>
      </c>
      <c r="B1774" s="2" t="s">
        <v>41</v>
      </c>
      <c r="C1774" s="2" t="s">
        <v>42</v>
      </c>
      <c r="D1774" s="2" t="s">
        <v>42</v>
      </c>
      <c r="E1774" s="2" t="s">
        <v>1483</v>
      </c>
      <c r="F1774" s="2" t="s">
        <v>244</v>
      </c>
      <c r="G1774" s="22" t="s">
        <v>1482</v>
      </c>
      <c r="H1774" s="3">
        <v>1</v>
      </c>
      <c r="I1774" s="9">
        <v>4</v>
      </c>
      <c r="K1774" s="2">
        <v>50</v>
      </c>
      <c r="L1774" s="33">
        <v>42584</v>
      </c>
      <c r="M1774" s="2">
        <v>2016</v>
      </c>
      <c r="N1774" s="2" t="s">
        <v>517</v>
      </c>
      <c r="O1774" s="2" t="s">
        <v>136</v>
      </c>
      <c r="P1774" s="11">
        <v>43272</v>
      </c>
      <c r="Q1774" s="9">
        <v>5</v>
      </c>
      <c r="R1774" s="2" t="s">
        <v>249</v>
      </c>
      <c r="S1774" s="22" t="s">
        <v>516</v>
      </c>
      <c r="T1774" s="4" t="s">
        <v>516</v>
      </c>
      <c r="U1774" s="4" t="s">
        <v>516</v>
      </c>
      <c r="V1774" s="4" t="s">
        <v>516</v>
      </c>
      <c r="W1774" s="2">
        <v>10</v>
      </c>
      <c r="X1774" s="2" t="s">
        <v>72</v>
      </c>
      <c r="Y1774" s="6" t="str">
        <f>VLOOKUP(X1774,Spp!A:B,2,FALSE)</f>
        <v>Scarus ghobban</v>
      </c>
      <c r="Z1774" s="7">
        <f t="shared" si="189"/>
        <v>5</v>
      </c>
      <c r="AC1774" s="2">
        <v>5</v>
      </c>
      <c r="AU1774" s="2">
        <f>VLOOKUP(Y1774,Spp!B:C,2,FALSE)</f>
        <v>2.3300000000000001E-2</v>
      </c>
      <c r="AV1774" s="2">
        <f>VLOOKUP(Y1774,Spp!B:D,3,FALSE)</f>
        <v>2.919</v>
      </c>
      <c r="AW1774" s="2">
        <f t="shared" si="190"/>
        <v>185.44121040197956</v>
      </c>
      <c r="AX1774" s="2">
        <f t="shared" si="191"/>
        <v>3.7088242080395912</v>
      </c>
      <c r="AY1774" s="2">
        <f t="shared" si="192"/>
        <v>37.088242080395915</v>
      </c>
      <c r="AZ1774" s="2">
        <f t="shared" si="193"/>
        <v>3.7088242080395913E-2</v>
      </c>
      <c r="BA1774" s="2">
        <f t="shared" si="194"/>
        <v>0.5</v>
      </c>
      <c r="BB1774" s="2">
        <f t="shared" si="195"/>
        <v>0.1</v>
      </c>
      <c r="BC1774" s="2">
        <f>VLOOKUP(Y1774,Spp!B:H,7,FALSE)</f>
        <v>2</v>
      </c>
      <c r="BD1774" s="5" t="str">
        <f>VLOOKUP(Y1774,GFQuimbayo!B:C,2,FALSE)</f>
        <v>HM</v>
      </c>
      <c r="BE1774" s="5" t="str">
        <f>VLOOKUP(BD1774,GFQuimbayo!E:F,2,FALSE)</f>
        <v>Macroalgae feeders</v>
      </c>
      <c r="BF1774" s="2" t="str">
        <f>VLOOKUP(Y1774,Spp!B:L,11,FALSE)</f>
        <v>LC</v>
      </c>
    </row>
    <row r="1775" spans="1:58">
      <c r="A1775" s="2" t="s">
        <v>242</v>
      </c>
      <c r="B1775" s="2" t="s">
        <v>41</v>
      </c>
      <c r="C1775" s="2" t="s">
        <v>42</v>
      </c>
      <c r="D1775" s="2" t="s">
        <v>42</v>
      </c>
      <c r="E1775" s="2" t="s">
        <v>1483</v>
      </c>
      <c r="F1775" s="2" t="s">
        <v>244</v>
      </c>
      <c r="G1775" s="22" t="s">
        <v>1482</v>
      </c>
      <c r="H1775" s="3">
        <v>1</v>
      </c>
      <c r="I1775" s="9">
        <v>4</v>
      </c>
      <c r="K1775" s="2">
        <v>50</v>
      </c>
      <c r="L1775" s="33">
        <v>42584</v>
      </c>
      <c r="M1775" s="2">
        <v>2016</v>
      </c>
      <c r="N1775" s="2" t="s">
        <v>517</v>
      </c>
      <c r="O1775" s="2" t="s">
        <v>136</v>
      </c>
      <c r="P1775" s="11">
        <v>43272</v>
      </c>
      <c r="Q1775" s="9">
        <v>5</v>
      </c>
      <c r="R1775" s="2" t="s">
        <v>249</v>
      </c>
      <c r="S1775" s="22" t="s">
        <v>516</v>
      </c>
      <c r="T1775" s="4" t="s">
        <v>516</v>
      </c>
      <c r="U1775" s="4" t="s">
        <v>516</v>
      </c>
      <c r="V1775" s="4" t="s">
        <v>516</v>
      </c>
      <c r="W1775" s="2">
        <v>10</v>
      </c>
      <c r="X1775" s="2" t="s">
        <v>64</v>
      </c>
      <c r="Y1775" s="6" t="str">
        <f>VLOOKUP(X1775,Spp!A:B,2,FALSE)</f>
        <v>Johnrandallia nigrirostris</v>
      </c>
      <c r="Z1775" s="7">
        <f t="shared" si="189"/>
        <v>2</v>
      </c>
      <c r="AC1775" s="2">
        <v>2</v>
      </c>
      <c r="AU1775" s="2">
        <f>VLOOKUP(Y1775,Spp!B:C,2,FALSE)</f>
        <v>2.5600000000000001E-2</v>
      </c>
      <c r="AV1775" s="2">
        <f>VLOOKUP(Y1775,Spp!B:D,3,FALSE)</f>
        <v>3.0005999999999999</v>
      </c>
      <c r="AW1775" s="2">
        <f t="shared" si="190"/>
        <v>100.15165860417849</v>
      </c>
      <c r="AX1775" s="2">
        <f t="shared" si="191"/>
        <v>2.0030331720835699</v>
      </c>
      <c r="AY1775" s="2">
        <f t="shared" si="192"/>
        <v>20.030331720835697</v>
      </c>
      <c r="AZ1775" s="2">
        <f t="shared" si="193"/>
        <v>2.0030331720835699E-2</v>
      </c>
      <c r="BA1775" s="2">
        <f t="shared" si="194"/>
        <v>0.2</v>
      </c>
      <c r="BB1775" s="2">
        <f t="shared" si="195"/>
        <v>0.04</v>
      </c>
      <c r="BC1775" s="2">
        <f>VLOOKUP(Y1775,Spp!B:H,7,FALSE)</f>
        <v>3</v>
      </c>
      <c r="BD1775" s="5" t="str">
        <f>VLOOKUP(Y1775,GFQuimbayo!B:C,2,FALSE)</f>
        <v>IN</v>
      </c>
      <c r="BE1775" s="5" t="str">
        <f>VLOOKUP(BD1775,GFQuimbayo!E:F,2,FALSE)</f>
        <v>Invertebrivores</v>
      </c>
      <c r="BF1775" s="2" t="str">
        <f>VLOOKUP(Y1775,Spp!B:L,11,FALSE)</f>
        <v>LC</v>
      </c>
    </row>
    <row r="1776" spans="1:58">
      <c r="A1776" s="2" t="s">
        <v>242</v>
      </c>
      <c r="B1776" s="2" t="s">
        <v>41</v>
      </c>
      <c r="C1776" s="2" t="s">
        <v>42</v>
      </c>
      <c r="D1776" s="2" t="s">
        <v>42</v>
      </c>
      <c r="E1776" s="2" t="s">
        <v>1483</v>
      </c>
      <c r="F1776" s="2" t="s">
        <v>244</v>
      </c>
      <c r="G1776" s="22" t="s">
        <v>1482</v>
      </c>
      <c r="H1776" s="3">
        <v>1</v>
      </c>
      <c r="I1776" s="9">
        <v>4</v>
      </c>
      <c r="K1776" s="2">
        <v>50</v>
      </c>
      <c r="L1776" s="33">
        <v>42584</v>
      </c>
      <c r="M1776" s="2">
        <v>2016</v>
      </c>
      <c r="N1776" s="2" t="s">
        <v>517</v>
      </c>
      <c r="O1776" s="2" t="s">
        <v>136</v>
      </c>
      <c r="P1776" s="11">
        <v>43272</v>
      </c>
      <c r="Q1776" s="9">
        <v>5</v>
      </c>
      <c r="R1776" s="2" t="s">
        <v>249</v>
      </c>
      <c r="S1776" s="22" t="s">
        <v>516</v>
      </c>
      <c r="T1776" s="4" t="s">
        <v>516</v>
      </c>
      <c r="U1776" s="4" t="s">
        <v>516</v>
      </c>
      <c r="V1776" s="4" t="s">
        <v>516</v>
      </c>
      <c r="W1776" s="2">
        <v>10</v>
      </c>
      <c r="X1776" s="2" t="s">
        <v>125</v>
      </c>
      <c r="Y1776" s="6" t="str">
        <f>VLOOKUP(X1776,Spp!A:B,2,FALSE)</f>
        <v>Diodon holocanthus</v>
      </c>
      <c r="Z1776" s="7">
        <f t="shared" si="189"/>
        <v>1</v>
      </c>
      <c r="AE1776" s="2">
        <v>1</v>
      </c>
      <c r="AU1776" s="2">
        <f>VLOOKUP(Y1776,Spp!B:C,2,FALSE)</f>
        <v>2.1899999999999999E-2</v>
      </c>
      <c r="AV1776" s="2">
        <f>VLOOKUP(Y1776,Spp!B:D,3,FALSE)</f>
        <v>3</v>
      </c>
      <c r="AW1776" s="2">
        <f t="shared" si="190"/>
        <v>342.1875</v>
      </c>
      <c r="AX1776" s="2">
        <f t="shared" si="191"/>
        <v>6.84375</v>
      </c>
      <c r="AY1776" s="2">
        <f t="shared" si="192"/>
        <v>68.4375</v>
      </c>
      <c r="AZ1776" s="2">
        <f t="shared" si="193"/>
        <v>6.8437499999999998E-2</v>
      </c>
      <c r="BA1776" s="2">
        <f t="shared" si="194"/>
        <v>0.1</v>
      </c>
      <c r="BB1776" s="2">
        <f t="shared" si="195"/>
        <v>0.02</v>
      </c>
      <c r="BC1776" s="2">
        <f>VLOOKUP(Y1776,Spp!B:H,7,FALSE)</f>
        <v>3.3</v>
      </c>
      <c r="BD1776" s="5" t="str">
        <f>VLOOKUP(Y1776,GFQuimbayo!B:C,2,FALSE)</f>
        <v>IN</v>
      </c>
      <c r="BE1776" s="5" t="str">
        <f>VLOOKUP(BD1776,GFQuimbayo!E:F,2,FALSE)</f>
        <v>Invertebrivores</v>
      </c>
      <c r="BF1776" s="2" t="str">
        <f>VLOOKUP(Y1776,Spp!B:L,11,FALSE)</f>
        <v>NE</v>
      </c>
    </row>
    <row r="1777" spans="1:58">
      <c r="A1777" s="2" t="s">
        <v>242</v>
      </c>
      <c r="B1777" s="2" t="s">
        <v>41</v>
      </c>
      <c r="C1777" s="2" t="s">
        <v>42</v>
      </c>
      <c r="D1777" s="2" t="s">
        <v>42</v>
      </c>
      <c r="E1777" s="2" t="s">
        <v>1483</v>
      </c>
      <c r="F1777" s="2" t="s">
        <v>244</v>
      </c>
      <c r="G1777" s="22" t="s">
        <v>1482</v>
      </c>
      <c r="H1777" s="3">
        <v>1</v>
      </c>
      <c r="I1777" s="9">
        <v>4</v>
      </c>
      <c r="K1777" s="2">
        <v>50</v>
      </c>
      <c r="L1777" s="33">
        <v>42584</v>
      </c>
      <c r="M1777" s="2">
        <v>2016</v>
      </c>
      <c r="N1777" s="2" t="s">
        <v>517</v>
      </c>
      <c r="O1777" s="2" t="s">
        <v>136</v>
      </c>
      <c r="P1777" s="11">
        <v>43272</v>
      </c>
      <c r="Q1777" s="9">
        <v>5</v>
      </c>
      <c r="R1777" s="2" t="s">
        <v>249</v>
      </c>
      <c r="S1777" s="22" t="s">
        <v>516</v>
      </c>
      <c r="T1777" s="4" t="s">
        <v>516</v>
      </c>
      <c r="U1777" s="4" t="s">
        <v>516</v>
      </c>
      <c r="V1777" s="4" t="s">
        <v>516</v>
      </c>
      <c r="W1777" s="2">
        <v>10</v>
      </c>
      <c r="X1777" s="2" t="s">
        <v>107</v>
      </c>
      <c r="Y1777" s="6" t="str">
        <f>VLOOKUP(X1777,Spp!A:B,2,FALSE)</f>
        <v>Thalassoma lucasanum</v>
      </c>
      <c r="Z1777" s="7">
        <f t="shared" si="189"/>
        <v>50</v>
      </c>
      <c r="AB1777" s="2">
        <v>30</v>
      </c>
      <c r="AC1777" s="2">
        <v>20</v>
      </c>
      <c r="AU1777" s="2">
        <f>VLOOKUP(Y1777,Spp!B:C,2,FALSE)</f>
        <v>1.261E-2</v>
      </c>
      <c r="AV1777" s="2">
        <f>VLOOKUP(Y1777,Spp!B:D,3,FALSE)</f>
        <v>2.8782999999999999</v>
      </c>
      <c r="AW1777" s="2">
        <f t="shared" si="190"/>
        <v>487.11657895967397</v>
      </c>
      <c r="AX1777" s="2">
        <f t="shared" si="191"/>
        <v>9.742331579193479</v>
      </c>
      <c r="AY1777" s="2">
        <f t="shared" si="192"/>
        <v>97.423315791934783</v>
      </c>
      <c r="AZ1777" s="2">
        <f t="shared" si="193"/>
        <v>9.7423315791934778E-2</v>
      </c>
      <c r="BA1777" s="2">
        <f t="shared" si="194"/>
        <v>5</v>
      </c>
      <c r="BB1777" s="2">
        <f t="shared" si="195"/>
        <v>1</v>
      </c>
      <c r="BC1777" s="2">
        <f>VLOOKUP(Y1777,Spp!B:H,7,FALSE)</f>
        <v>3.5</v>
      </c>
      <c r="BD1777" s="5" t="str">
        <f>VLOOKUP(Y1777,GFQuimbayo!B:C,2,FALSE)</f>
        <v>IN</v>
      </c>
      <c r="BE1777" s="5" t="str">
        <f>VLOOKUP(BD1777,GFQuimbayo!E:F,2,FALSE)</f>
        <v>Invertebrivores</v>
      </c>
      <c r="BF1777" s="2" t="str">
        <f>VLOOKUP(Y1777,Spp!B:L,11,FALSE)</f>
        <v>LC</v>
      </c>
    </row>
    <row r="1778" spans="1:58">
      <c r="A1778" s="2" t="s">
        <v>242</v>
      </c>
      <c r="B1778" s="2" t="s">
        <v>41</v>
      </c>
      <c r="C1778" s="2" t="s">
        <v>42</v>
      </c>
      <c r="D1778" s="2" t="s">
        <v>42</v>
      </c>
      <c r="E1778" s="2" t="s">
        <v>1483</v>
      </c>
      <c r="F1778" s="2" t="s">
        <v>244</v>
      </c>
      <c r="G1778" s="22" t="s">
        <v>1482</v>
      </c>
      <c r="H1778" s="3">
        <v>1</v>
      </c>
      <c r="I1778" s="9">
        <v>4</v>
      </c>
      <c r="K1778" s="2">
        <v>50</v>
      </c>
      <c r="L1778" s="33">
        <v>42584</v>
      </c>
      <c r="M1778" s="2">
        <v>2016</v>
      </c>
      <c r="N1778" s="2" t="s">
        <v>517</v>
      </c>
      <c r="O1778" s="2" t="s">
        <v>136</v>
      </c>
      <c r="P1778" s="11">
        <v>43272</v>
      </c>
      <c r="Q1778" s="9">
        <v>5</v>
      </c>
      <c r="R1778" s="2" t="s">
        <v>249</v>
      </c>
      <c r="S1778" s="22" t="s">
        <v>516</v>
      </c>
      <c r="T1778" s="4" t="s">
        <v>516</v>
      </c>
      <c r="U1778" s="4" t="s">
        <v>516</v>
      </c>
      <c r="V1778" s="4" t="s">
        <v>516</v>
      </c>
      <c r="W1778" s="2">
        <v>10</v>
      </c>
      <c r="X1778" s="2" t="s">
        <v>87</v>
      </c>
      <c r="Y1778" s="6" t="str">
        <f>VLOOKUP(X1778,Spp!A:B,2,FALSE)</f>
        <v>Stegastes acapulcoensis</v>
      </c>
      <c r="Z1778" s="7">
        <f t="shared" si="189"/>
        <v>5</v>
      </c>
      <c r="AB1778" s="2">
        <v>5</v>
      </c>
      <c r="AU1778" s="2">
        <f>VLOOKUP(Y1778,Spp!B:C,2,FALSE)</f>
        <v>3.49E-2</v>
      </c>
      <c r="AV1778" s="2">
        <f>VLOOKUP(Y1778,Spp!B:D,3,FALSE)</f>
        <v>2.9108999999999998</v>
      </c>
      <c r="AW1778" s="2">
        <f t="shared" si="190"/>
        <v>61.519282678486398</v>
      </c>
      <c r="AX1778" s="2">
        <f t="shared" si="191"/>
        <v>1.230385653569728</v>
      </c>
      <c r="AY1778" s="2">
        <f t="shared" si="192"/>
        <v>12.30385653569728</v>
      </c>
      <c r="AZ1778" s="2">
        <f t="shared" si="193"/>
        <v>1.230385653569728E-2</v>
      </c>
      <c r="BA1778" s="2">
        <f t="shared" si="194"/>
        <v>0.5</v>
      </c>
      <c r="BB1778" s="2">
        <f t="shared" si="195"/>
        <v>0.1</v>
      </c>
      <c r="BC1778" s="2">
        <f>VLOOKUP(Y1778,Spp!B:H,7,FALSE)</f>
        <v>2</v>
      </c>
      <c r="BD1778" s="5" t="str">
        <f>VLOOKUP(Y1778,GFQuimbayo!B:C,2,FALSE)</f>
        <v>HD</v>
      </c>
      <c r="BE1778" s="5" t="str">
        <f>VLOOKUP(BD1778,GFQuimbayo!E:F,2,FALSE)</f>
        <v>Detritivores</v>
      </c>
      <c r="BF1778" s="2" t="str">
        <f>VLOOKUP(Y1778,Spp!B:L,11,FALSE)</f>
        <v>LC</v>
      </c>
    </row>
    <row r="1779" spans="1:58">
      <c r="A1779" s="2" t="s">
        <v>242</v>
      </c>
      <c r="B1779" s="2" t="s">
        <v>41</v>
      </c>
      <c r="C1779" s="2" t="s">
        <v>42</v>
      </c>
      <c r="D1779" s="2" t="s">
        <v>42</v>
      </c>
      <c r="E1779" s="2" t="s">
        <v>1483</v>
      </c>
      <c r="F1779" s="2" t="s">
        <v>244</v>
      </c>
      <c r="G1779" s="22" t="s">
        <v>1482</v>
      </c>
      <c r="H1779" s="3">
        <v>1</v>
      </c>
      <c r="I1779" s="9">
        <v>4</v>
      </c>
      <c r="K1779" s="2">
        <v>50</v>
      </c>
      <c r="L1779" s="33">
        <v>42584</v>
      </c>
      <c r="M1779" s="2">
        <v>2016</v>
      </c>
      <c r="N1779" s="2" t="s">
        <v>517</v>
      </c>
      <c r="O1779" s="2" t="s">
        <v>136</v>
      </c>
      <c r="P1779" s="11">
        <v>43272</v>
      </c>
      <c r="Q1779" s="9">
        <v>5</v>
      </c>
      <c r="R1779" s="2" t="s">
        <v>249</v>
      </c>
      <c r="S1779" s="22" t="s">
        <v>516</v>
      </c>
      <c r="T1779" s="4" t="s">
        <v>516</v>
      </c>
      <c r="U1779" s="4" t="s">
        <v>516</v>
      </c>
      <c r="V1779" s="4" t="s">
        <v>516</v>
      </c>
      <c r="W1779" s="2">
        <v>10</v>
      </c>
      <c r="X1779" s="2" t="s">
        <v>293</v>
      </c>
      <c r="Y1779" s="6" t="str">
        <f>VLOOKUP(X1779,Spp!A:B,2,FALSE)</f>
        <v>Gymnothorax panamensis</v>
      </c>
      <c r="Z1779" s="7">
        <f t="shared" si="189"/>
        <v>1</v>
      </c>
      <c r="AE1779" s="2">
        <v>1</v>
      </c>
      <c r="AU1779" s="2">
        <f>VLOOKUP(Y1779,Spp!B:C,2,FALSE)</f>
        <v>6.9999999999999999E-4</v>
      </c>
      <c r="AV1779" s="2">
        <f>VLOOKUP(Y1779,Spp!B:D,3,FALSE)</f>
        <v>3.218</v>
      </c>
      <c r="AW1779" s="2">
        <f t="shared" si="190"/>
        <v>22.063224694680258</v>
      </c>
      <c r="AX1779" s="2">
        <f t="shared" si="191"/>
        <v>0.44126449389360517</v>
      </c>
      <c r="AY1779" s="2">
        <f t="shared" si="192"/>
        <v>4.4126449389360518</v>
      </c>
      <c r="AZ1779" s="2">
        <f t="shared" si="193"/>
        <v>4.4126449389360516E-3</v>
      </c>
      <c r="BA1779" s="2">
        <f t="shared" si="194"/>
        <v>0.1</v>
      </c>
      <c r="BB1779" s="2">
        <f t="shared" si="195"/>
        <v>0.02</v>
      </c>
      <c r="BC1779" s="2">
        <f>VLOOKUP(Y1779,Spp!B:H,7,FALSE)</f>
        <v>4</v>
      </c>
      <c r="BD1779" s="5" t="str">
        <f>VLOOKUP(Y1779,GFQuimbayo!B:C,2,FALSE)</f>
        <v>PS</v>
      </c>
      <c r="BE1779" s="5" t="str">
        <f>VLOOKUP(BD1779,GFQuimbayo!E:F,2,FALSE)</f>
        <v>Piscivores</v>
      </c>
      <c r="BF1779" s="2" t="str">
        <f>VLOOKUP(Y1779,Spp!B:L,11,FALSE)</f>
        <v>LC</v>
      </c>
    </row>
    <row r="1780" spans="1:58">
      <c r="A1780" s="2" t="s">
        <v>242</v>
      </c>
      <c r="B1780" s="2" t="s">
        <v>41</v>
      </c>
      <c r="C1780" s="2" t="s">
        <v>42</v>
      </c>
      <c r="D1780" s="2" t="s">
        <v>42</v>
      </c>
      <c r="E1780" s="2" t="s">
        <v>1483</v>
      </c>
      <c r="F1780" s="2" t="s">
        <v>244</v>
      </c>
      <c r="G1780" s="22" t="s">
        <v>1482</v>
      </c>
      <c r="H1780" s="3">
        <v>1</v>
      </c>
      <c r="I1780" s="9">
        <v>4</v>
      </c>
      <c r="K1780" s="2">
        <v>50</v>
      </c>
      <c r="L1780" s="33">
        <v>42584</v>
      </c>
      <c r="M1780" s="2">
        <v>2016</v>
      </c>
      <c r="N1780" s="2" t="s">
        <v>517</v>
      </c>
      <c r="O1780" s="2" t="s">
        <v>136</v>
      </c>
      <c r="P1780" s="11">
        <v>43272</v>
      </c>
      <c r="Q1780" s="9">
        <v>5</v>
      </c>
      <c r="R1780" s="2" t="s">
        <v>249</v>
      </c>
      <c r="S1780" s="22" t="s">
        <v>516</v>
      </c>
      <c r="T1780" s="4" t="s">
        <v>516</v>
      </c>
      <c r="U1780" s="4" t="s">
        <v>516</v>
      </c>
      <c r="V1780" s="4" t="s">
        <v>516</v>
      </c>
      <c r="W1780" s="2">
        <v>10</v>
      </c>
      <c r="X1780" s="2" t="s">
        <v>265</v>
      </c>
      <c r="Y1780" s="6" t="str">
        <f>VLOOKUP(X1780,Spp!A:B,2,FALSE)</f>
        <v>Bodianus diplotaenia</v>
      </c>
      <c r="Z1780" s="7">
        <f t="shared" si="189"/>
        <v>1</v>
      </c>
      <c r="AC1780" s="2">
        <v>1</v>
      </c>
      <c r="AU1780" s="2">
        <f>VLOOKUP(Y1780,Spp!B:C,2,FALSE)</f>
        <v>2.01E-2</v>
      </c>
      <c r="AV1780" s="2">
        <f>VLOOKUP(Y1780,Spp!B:D,3,FALSE)</f>
        <v>2.9992000000000001</v>
      </c>
      <c r="AW1780" s="2">
        <f t="shared" si="190"/>
        <v>39.178568920836838</v>
      </c>
      <c r="AX1780" s="2">
        <f t="shared" si="191"/>
        <v>0.78357137841673674</v>
      </c>
      <c r="AY1780" s="2">
        <f t="shared" si="192"/>
        <v>7.8357137841673676</v>
      </c>
      <c r="AZ1780" s="2">
        <f t="shared" si="193"/>
        <v>7.8357137841673676E-3</v>
      </c>
      <c r="BA1780" s="2">
        <f t="shared" si="194"/>
        <v>0.1</v>
      </c>
      <c r="BB1780" s="2">
        <f t="shared" si="195"/>
        <v>0.02</v>
      </c>
      <c r="BC1780" s="2">
        <f>VLOOKUP(Y1780,Spp!B:H,7,FALSE)</f>
        <v>3.4</v>
      </c>
      <c r="BD1780" s="5" t="str">
        <f>VLOOKUP(Y1780,GFQuimbayo!B:C,2,FALSE)</f>
        <v>IN</v>
      </c>
      <c r="BE1780" s="5" t="str">
        <f>VLOOKUP(BD1780,GFQuimbayo!E:F,2,FALSE)</f>
        <v>Invertebrivores</v>
      </c>
      <c r="BF1780" s="2" t="str">
        <f>VLOOKUP(Y1780,Spp!B:L,11,FALSE)</f>
        <v>LC</v>
      </c>
    </row>
    <row r="1781" spans="1:58">
      <c r="A1781" s="2" t="s">
        <v>242</v>
      </c>
      <c r="B1781" s="2" t="s">
        <v>41</v>
      </c>
      <c r="C1781" s="2" t="s">
        <v>42</v>
      </c>
      <c r="D1781" s="2" t="s">
        <v>42</v>
      </c>
      <c r="E1781" s="2" t="s">
        <v>1483</v>
      </c>
      <c r="F1781" s="2" t="s">
        <v>244</v>
      </c>
      <c r="G1781" s="22" t="s">
        <v>1482</v>
      </c>
      <c r="H1781" s="3">
        <v>1</v>
      </c>
      <c r="I1781" s="9">
        <v>4</v>
      </c>
      <c r="K1781" s="2">
        <v>50</v>
      </c>
      <c r="L1781" s="33">
        <v>42584</v>
      </c>
      <c r="M1781" s="2">
        <v>2016</v>
      </c>
      <c r="N1781" s="2" t="s">
        <v>517</v>
      </c>
      <c r="O1781" s="2" t="s">
        <v>136</v>
      </c>
      <c r="P1781" s="11">
        <v>43272</v>
      </c>
      <c r="Q1781" s="9">
        <v>5</v>
      </c>
      <c r="R1781" s="2" t="s">
        <v>249</v>
      </c>
      <c r="S1781" s="22" t="s">
        <v>516</v>
      </c>
      <c r="T1781" s="4" t="s">
        <v>516</v>
      </c>
      <c r="U1781" s="4" t="s">
        <v>516</v>
      </c>
      <c r="V1781" s="4" t="s">
        <v>516</v>
      </c>
      <c r="W1781" s="2">
        <v>10</v>
      </c>
      <c r="X1781" s="2" t="s">
        <v>257</v>
      </c>
      <c r="Y1781" s="6" t="str">
        <f>VLOOKUP(X1781,Spp!A:B,2,FALSE)</f>
        <v>Acanthurus xanthopterus</v>
      </c>
      <c r="Z1781" s="7">
        <f t="shared" si="189"/>
        <v>1</v>
      </c>
      <c r="AC1781" s="2">
        <v>1</v>
      </c>
      <c r="AU1781" s="2">
        <f>VLOOKUP(Y1781,Spp!B:C,2,FALSE)</f>
        <v>2.673E-2</v>
      </c>
      <c r="AV1781" s="2">
        <f>VLOOKUP(Y1781,Spp!B:D,3,FALSE)</f>
        <v>2.9844900000000001</v>
      </c>
      <c r="AW1781" s="2">
        <f t="shared" si="190"/>
        <v>50.201410947180179</v>
      </c>
      <c r="AX1781" s="2">
        <f t="shared" si="191"/>
        <v>1.0040282189436036</v>
      </c>
      <c r="AY1781" s="2">
        <f t="shared" si="192"/>
        <v>10.040282189436036</v>
      </c>
      <c r="AZ1781" s="2">
        <f t="shared" si="193"/>
        <v>1.0040282189436036E-2</v>
      </c>
      <c r="BA1781" s="2">
        <f t="shared" si="194"/>
        <v>0.1</v>
      </c>
      <c r="BB1781" s="2">
        <f t="shared" si="195"/>
        <v>0.02</v>
      </c>
      <c r="BC1781" s="2">
        <f>VLOOKUP(Y1781,Spp!B:H,7,FALSE)</f>
        <v>2.9</v>
      </c>
      <c r="BD1781" s="5" t="str">
        <f>VLOOKUP(Y1781,GFQuimbayo!B:C,2,FALSE)</f>
        <v>HD</v>
      </c>
      <c r="BE1781" s="5" t="str">
        <f>VLOOKUP(BD1781,GFQuimbayo!E:F,2,FALSE)</f>
        <v>Detritivores</v>
      </c>
      <c r="BF1781" s="2" t="str">
        <f>VLOOKUP(Y1781,Spp!B:L,11,FALSE)</f>
        <v>LC</v>
      </c>
    </row>
    <row r="1782" spans="1:58">
      <c r="A1782" s="2" t="s">
        <v>242</v>
      </c>
      <c r="B1782" s="2" t="s">
        <v>41</v>
      </c>
      <c r="C1782" s="2" t="s">
        <v>42</v>
      </c>
      <c r="D1782" s="2" t="s">
        <v>42</v>
      </c>
      <c r="E1782" s="2" t="s">
        <v>1483</v>
      </c>
      <c r="F1782" s="2" t="s">
        <v>244</v>
      </c>
      <c r="G1782" s="22" t="s">
        <v>1482</v>
      </c>
      <c r="H1782" s="3">
        <v>1</v>
      </c>
      <c r="I1782" s="9">
        <v>4</v>
      </c>
      <c r="K1782" s="2">
        <v>50</v>
      </c>
      <c r="L1782" s="33">
        <v>42584</v>
      </c>
      <c r="M1782" s="2">
        <v>2016</v>
      </c>
      <c r="N1782" s="2" t="s">
        <v>517</v>
      </c>
      <c r="O1782" s="2" t="s">
        <v>136</v>
      </c>
      <c r="P1782" s="11">
        <v>43272</v>
      </c>
      <c r="Q1782" s="9">
        <v>5</v>
      </c>
      <c r="R1782" s="2" t="s">
        <v>249</v>
      </c>
      <c r="S1782" s="22" t="s">
        <v>516</v>
      </c>
      <c r="T1782" s="4" t="s">
        <v>516</v>
      </c>
      <c r="U1782" s="4" t="s">
        <v>516</v>
      </c>
      <c r="V1782" s="4" t="s">
        <v>516</v>
      </c>
      <c r="W1782" s="2">
        <v>10</v>
      </c>
      <c r="X1782" s="2" t="s">
        <v>85</v>
      </c>
      <c r="Y1782" s="6" t="str">
        <f>VLOOKUP(X1782,Spp!A:B,2,FALSE)</f>
        <v>Sargocentron suborbitalis</v>
      </c>
      <c r="Z1782" s="7">
        <f t="shared" si="189"/>
        <v>4</v>
      </c>
      <c r="AC1782" s="2">
        <v>4</v>
      </c>
      <c r="AU1782" s="2">
        <f>VLOOKUP(Y1782,Spp!B:C,2,FALSE)</f>
        <v>2.3199999999999998E-2</v>
      </c>
      <c r="AV1782" s="2">
        <f>VLOOKUP(Y1782,Spp!B:D,3,FALSE)</f>
        <v>2.9554</v>
      </c>
      <c r="AW1782" s="2">
        <f t="shared" si="190"/>
        <v>161.94063155762331</v>
      </c>
      <c r="AX1782" s="2">
        <f t="shared" si="191"/>
        <v>3.2388126311524661</v>
      </c>
      <c r="AY1782" s="2">
        <f t="shared" si="192"/>
        <v>32.388126311524658</v>
      </c>
      <c r="AZ1782" s="2">
        <f t="shared" si="193"/>
        <v>3.2388126311524656E-2</v>
      </c>
      <c r="BA1782" s="2">
        <f t="shared" si="194"/>
        <v>0.4</v>
      </c>
      <c r="BB1782" s="2">
        <f t="shared" si="195"/>
        <v>0.08</v>
      </c>
      <c r="BC1782" s="2">
        <f>VLOOKUP(Y1782,Spp!B:H,7,FALSE)</f>
        <v>3.5</v>
      </c>
      <c r="BD1782" s="5" t="str">
        <f>VLOOKUP(Y1782,GFQuimbayo!B:C,2,FALSE)</f>
        <v>IN</v>
      </c>
      <c r="BE1782" s="5" t="str">
        <f>VLOOKUP(BD1782,GFQuimbayo!E:F,2,FALSE)</f>
        <v>Invertebrivores</v>
      </c>
      <c r="BF1782" s="2" t="str">
        <f>VLOOKUP(Y1782,Spp!B:L,11,FALSE)</f>
        <v>LC</v>
      </c>
    </row>
    <row r="1783" spans="1:58">
      <c r="A1783" s="2" t="s">
        <v>242</v>
      </c>
      <c r="B1783" s="2" t="s">
        <v>41</v>
      </c>
      <c r="C1783" s="2" t="s">
        <v>42</v>
      </c>
      <c r="D1783" s="2" t="s">
        <v>42</v>
      </c>
      <c r="E1783" s="2" t="s">
        <v>1483</v>
      </c>
      <c r="F1783" s="2" t="s">
        <v>244</v>
      </c>
      <c r="G1783" s="22" t="s">
        <v>1482</v>
      </c>
      <c r="H1783" s="3">
        <v>1</v>
      </c>
      <c r="I1783" s="9">
        <v>4</v>
      </c>
      <c r="K1783" s="2">
        <v>50</v>
      </c>
      <c r="L1783" s="33">
        <v>42584</v>
      </c>
      <c r="M1783" s="2">
        <v>2016</v>
      </c>
      <c r="N1783" s="2" t="s">
        <v>517</v>
      </c>
      <c r="O1783" s="2" t="s">
        <v>136</v>
      </c>
      <c r="P1783" s="11">
        <v>43272</v>
      </c>
      <c r="Q1783" s="9">
        <v>5</v>
      </c>
      <c r="R1783" s="2" t="s">
        <v>249</v>
      </c>
      <c r="S1783" s="22" t="s">
        <v>516</v>
      </c>
      <c r="T1783" s="4" t="s">
        <v>516</v>
      </c>
      <c r="U1783" s="4" t="s">
        <v>516</v>
      </c>
      <c r="V1783" s="4" t="s">
        <v>516</v>
      </c>
      <c r="W1783" s="2">
        <v>10</v>
      </c>
      <c r="X1783" s="2" t="s">
        <v>49</v>
      </c>
      <c r="Y1783" s="6" t="str">
        <f>VLOOKUP(X1783,Spp!A:B,2,FALSE)</f>
        <v>Lutjanus novemfasciatus</v>
      </c>
      <c r="Z1783" s="7">
        <f t="shared" si="189"/>
        <v>1</v>
      </c>
      <c r="AF1783" s="2">
        <v>1</v>
      </c>
      <c r="AU1783" s="2">
        <f>VLOOKUP(Y1783,Spp!B:C,2,FALSE)</f>
        <v>1.4500000000000001E-2</v>
      </c>
      <c r="AV1783" s="2">
        <f>VLOOKUP(Y1783,Spp!B:D,3,FALSE)</f>
        <v>3</v>
      </c>
      <c r="AW1783" s="2">
        <f t="shared" si="190"/>
        <v>621.6875</v>
      </c>
      <c r="AX1783" s="2">
        <f t="shared" si="191"/>
        <v>12.43375</v>
      </c>
      <c r="AY1783" s="2">
        <f t="shared" si="192"/>
        <v>124.33750000000001</v>
      </c>
      <c r="AZ1783" s="2">
        <f t="shared" si="193"/>
        <v>0.1243375</v>
      </c>
      <c r="BA1783" s="2">
        <f t="shared" si="194"/>
        <v>0.1</v>
      </c>
      <c r="BB1783" s="2">
        <f t="shared" si="195"/>
        <v>0.02</v>
      </c>
      <c r="BC1783" s="2">
        <f>VLOOKUP(Y1783,Spp!B:H,7,FALSE)</f>
        <v>4</v>
      </c>
      <c r="BD1783" s="5" t="str">
        <f>VLOOKUP(Y1783,GFQuimbayo!B:C,2,FALSE)</f>
        <v>PS</v>
      </c>
      <c r="BE1783" s="5" t="str">
        <f>VLOOKUP(BD1783,GFQuimbayo!E:F,2,FALSE)</f>
        <v>Piscivores</v>
      </c>
      <c r="BF1783" s="2" t="str">
        <f>VLOOKUP(Y1783,Spp!B:L,11,FALSE)</f>
        <v>LC</v>
      </c>
    </row>
    <row r="1784" spans="1:58">
      <c r="A1784" s="2" t="s">
        <v>242</v>
      </c>
      <c r="B1784" s="2" t="s">
        <v>41</v>
      </c>
      <c r="C1784" s="2" t="s">
        <v>42</v>
      </c>
      <c r="D1784" s="2" t="s">
        <v>42</v>
      </c>
      <c r="E1784" s="2" t="s">
        <v>1483</v>
      </c>
      <c r="F1784" s="2" t="s">
        <v>244</v>
      </c>
      <c r="G1784" s="22" t="s">
        <v>1482</v>
      </c>
      <c r="H1784" s="3">
        <v>1</v>
      </c>
      <c r="I1784" s="9">
        <v>4</v>
      </c>
      <c r="K1784" s="2">
        <v>50</v>
      </c>
      <c r="L1784" s="33">
        <v>42584</v>
      </c>
      <c r="M1784" s="2">
        <v>2016</v>
      </c>
      <c r="N1784" s="2" t="s">
        <v>517</v>
      </c>
      <c r="O1784" s="2" t="s">
        <v>136</v>
      </c>
      <c r="P1784" s="11">
        <v>43272</v>
      </c>
      <c r="Q1784" s="9">
        <v>5</v>
      </c>
      <c r="R1784" s="2" t="s">
        <v>249</v>
      </c>
      <c r="S1784" s="22" t="s">
        <v>516</v>
      </c>
      <c r="T1784" s="4" t="s">
        <v>516</v>
      </c>
      <c r="U1784" s="4" t="s">
        <v>516</v>
      </c>
      <c r="V1784" s="4" t="s">
        <v>516</v>
      </c>
      <c r="W1784" s="2">
        <v>10</v>
      </c>
      <c r="X1784" s="2" t="s">
        <v>89</v>
      </c>
      <c r="Y1784" s="6" t="str">
        <f>VLOOKUP(X1784,Spp!A:B,2,FALSE)</f>
        <v>Lutjanus argentiventris</v>
      </c>
      <c r="Z1784" s="7">
        <f t="shared" si="189"/>
        <v>1</v>
      </c>
      <c r="AF1784" s="2">
        <v>1</v>
      </c>
      <c r="AU1784" s="2">
        <f>VLOOKUP(Y1784,Spp!B:C,2,FALSE)</f>
        <v>1.7299999999999999E-2</v>
      </c>
      <c r="AV1784" s="2">
        <f>VLOOKUP(Y1784,Spp!B:D,3,FALSE)</f>
        <v>3</v>
      </c>
      <c r="AW1784" s="2">
        <f t="shared" si="190"/>
        <v>741.73749999999995</v>
      </c>
      <c r="AX1784" s="2">
        <f t="shared" si="191"/>
        <v>14.83475</v>
      </c>
      <c r="AY1784" s="2">
        <f t="shared" si="192"/>
        <v>148.3475</v>
      </c>
      <c r="AZ1784" s="2">
        <f t="shared" si="193"/>
        <v>0.14834749999999999</v>
      </c>
      <c r="BA1784" s="2">
        <f t="shared" si="194"/>
        <v>0.1</v>
      </c>
      <c r="BB1784" s="2">
        <f t="shared" si="195"/>
        <v>0.02</v>
      </c>
      <c r="BC1784" s="2">
        <f>VLOOKUP(Y1784,Spp!B:H,7,FALSE)</f>
        <v>4</v>
      </c>
      <c r="BD1784" s="5" t="str">
        <f>VLOOKUP(Y1784,GFQuimbayo!B:C,2,FALSE)</f>
        <v>PS</v>
      </c>
      <c r="BE1784" s="5" t="str">
        <f>VLOOKUP(BD1784,GFQuimbayo!E:F,2,FALSE)</f>
        <v>Piscivores</v>
      </c>
      <c r="BF1784" s="2" t="str">
        <f>VLOOKUP(Y1784,Spp!B:L,11,FALSE)</f>
        <v>LC</v>
      </c>
    </row>
    <row r="1785" spans="1:58">
      <c r="A1785" s="2" t="s">
        <v>242</v>
      </c>
      <c r="B1785" s="2" t="s">
        <v>41</v>
      </c>
      <c r="C1785" s="2" t="s">
        <v>42</v>
      </c>
      <c r="D1785" s="2" t="s">
        <v>42</v>
      </c>
      <c r="E1785" s="2" t="s">
        <v>1483</v>
      </c>
      <c r="F1785" s="2" t="s">
        <v>244</v>
      </c>
      <c r="G1785" s="22" t="s">
        <v>1482</v>
      </c>
      <c r="H1785" s="3">
        <v>1</v>
      </c>
      <c r="I1785" s="9">
        <v>4</v>
      </c>
      <c r="K1785" s="2">
        <v>50</v>
      </c>
      <c r="L1785" s="33">
        <v>42584</v>
      </c>
      <c r="M1785" s="2">
        <v>2016</v>
      </c>
      <c r="N1785" s="2" t="s">
        <v>517</v>
      </c>
      <c r="O1785" s="2" t="s">
        <v>136</v>
      </c>
      <c r="P1785" s="11">
        <v>43272</v>
      </c>
      <c r="Q1785" s="9">
        <v>5</v>
      </c>
      <c r="R1785" s="2" t="s">
        <v>249</v>
      </c>
      <c r="S1785" s="22" t="s">
        <v>516</v>
      </c>
      <c r="T1785" s="4" t="s">
        <v>516</v>
      </c>
      <c r="U1785" s="4" t="s">
        <v>516</v>
      </c>
      <c r="V1785" s="4" t="s">
        <v>516</v>
      </c>
      <c r="W1785" s="2">
        <v>10</v>
      </c>
      <c r="X1785" s="2" t="s">
        <v>80</v>
      </c>
      <c r="Y1785" s="6" t="str">
        <f>VLOOKUP(X1785,Spp!A:B,2,FALSE)</f>
        <v>Sufflamen verres</v>
      </c>
      <c r="Z1785" s="7">
        <f t="shared" si="189"/>
        <v>3</v>
      </c>
      <c r="AB1785" s="2">
        <v>3</v>
      </c>
      <c r="AU1785" s="2">
        <f>VLOOKUP(Y1785,Spp!B:C,2,FALSE)</f>
        <v>2.4899999999999999E-2</v>
      </c>
      <c r="AV1785" s="2">
        <f>VLOOKUP(Y1785,Spp!B:D,3,FALSE)</f>
        <v>3.0129999999999999</v>
      </c>
      <c r="AW1785" s="2">
        <f t="shared" si="190"/>
        <v>32.350439739889133</v>
      </c>
      <c r="AX1785" s="2">
        <f t="shared" si="191"/>
        <v>0.64700879479778262</v>
      </c>
      <c r="AY1785" s="2">
        <f t="shared" si="192"/>
        <v>6.4700879479778264</v>
      </c>
      <c r="AZ1785" s="2">
        <f t="shared" si="193"/>
        <v>6.4700879479778267E-3</v>
      </c>
      <c r="BA1785" s="2">
        <f t="shared" si="194"/>
        <v>0.3</v>
      </c>
      <c r="BB1785" s="2">
        <f t="shared" si="195"/>
        <v>0.06</v>
      </c>
      <c r="BC1785" s="2">
        <f>VLOOKUP(Y1785,Spp!B:H,7,FALSE)</f>
        <v>3.3</v>
      </c>
      <c r="BD1785" s="5" t="str">
        <f>VLOOKUP(Y1785,GFQuimbayo!B:C,2,FALSE)</f>
        <v>IN</v>
      </c>
      <c r="BE1785" s="5" t="str">
        <f>VLOOKUP(BD1785,GFQuimbayo!E:F,2,FALSE)</f>
        <v>Invertebrivores</v>
      </c>
      <c r="BF1785" s="2" t="str">
        <f>VLOOKUP(Y1785,Spp!B:L,11,FALSE)</f>
        <v>LC</v>
      </c>
    </row>
    <row r="1786" spans="1:58">
      <c r="A1786" s="2" t="s">
        <v>242</v>
      </c>
      <c r="B1786" s="2" t="s">
        <v>41</v>
      </c>
      <c r="C1786" s="2" t="s">
        <v>42</v>
      </c>
      <c r="D1786" s="2" t="s">
        <v>42</v>
      </c>
      <c r="E1786" s="2" t="s">
        <v>1483</v>
      </c>
      <c r="F1786" s="2" t="s">
        <v>244</v>
      </c>
      <c r="G1786" s="22" t="s">
        <v>1482</v>
      </c>
      <c r="H1786" s="3">
        <v>1</v>
      </c>
      <c r="I1786" s="9">
        <v>4</v>
      </c>
      <c r="K1786" s="2">
        <v>50</v>
      </c>
      <c r="L1786" s="33">
        <v>42584</v>
      </c>
      <c r="M1786" s="2">
        <v>2016</v>
      </c>
      <c r="N1786" s="2" t="s">
        <v>517</v>
      </c>
      <c r="O1786" s="2" t="s">
        <v>136</v>
      </c>
      <c r="P1786" s="11">
        <v>43272</v>
      </c>
      <c r="Q1786" s="9">
        <v>5</v>
      </c>
      <c r="R1786" s="2" t="s">
        <v>249</v>
      </c>
      <c r="S1786" s="22" t="s">
        <v>516</v>
      </c>
      <c r="T1786" s="4" t="s">
        <v>516</v>
      </c>
      <c r="U1786" s="4" t="s">
        <v>516</v>
      </c>
      <c r="V1786" s="4" t="s">
        <v>516</v>
      </c>
      <c r="W1786" s="2">
        <v>10</v>
      </c>
      <c r="X1786" s="2" t="s">
        <v>57</v>
      </c>
      <c r="Y1786" s="6" t="str">
        <f>VLOOKUP(X1786,Spp!A:B,2,FALSE)</f>
        <v>Serranus psittacinus</v>
      </c>
      <c r="Z1786" s="7">
        <f t="shared" si="189"/>
        <v>1</v>
      </c>
      <c r="AC1786" s="2">
        <v>1</v>
      </c>
      <c r="AU1786" s="2">
        <f>VLOOKUP(Y1786,Spp!B:C,2,FALSE)</f>
        <v>1.9300000000000001E-2</v>
      </c>
      <c r="AV1786" s="2">
        <f>VLOOKUP(Y1786,Spp!B:D,3,FALSE)</f>
        <v>2.8511000000000002</v>
      </c>
      <c r="AW1786" s="2">
        <f t="shared" si="190"/>
        <v>25.879593301150688</v>
      </c>
      <c r="AX1786" s="2">
        <f t="shared" si="191"/>
        <v>0.51759186602301377</v>
      </c>
      <c r="AY1786" s="2">
        <f t="shared" si="192"/>
        <v>5.1759186602301375</v>
      </c>
      <c r="AZ1786" s="2">
        <f t="shared" si="193"/>
        <v>5.1759186602301378E-3</v>
      </c>
      <c r="BA1786" s="2">
        <f t="shared" si="194"/>
        <v>0.1</v>
      </c>
      <c r="BB1786" s="2">
        <f t="shared" si="195"/>
        <v>0.02</v>
      </c>
      <c r="BC1786" s="2">
        <f>VLOOKUP(Y1786,Spp!B:H,7,FALSE)</f>
        <v>3.6</v>
      </c>
      <c r="BD1786" s="5" t="str">
        <f>VLOOKUP(Y1786,GFQuimbayo!B:C,2,FALSE)</f>
        <v>PS</v>
      </c>
      <c r="BE1786" s="5" t="str">
        <f>VLOOKUP(BD1786,GFQuimbayo!E:F,2,FALSE)</f>
        <v>Piscivores</v>
      </c>
      <c r="BF1786" s="2" t="str">
        <f>VLOOKUP(Y1786,Spp!B:L,11,FALSE)</f>
        <v>LC</v>
      </c>
    </row>
    <row r="1787" spans="1:58">
      <c r="A1787" s="2" t="s">
        <v>242</v>
      </c>
      <c r="B1787" s="2" t="s">
        <v>41</v>
      </c>
      <c r="C1787" s="2" t="s">
        <v>42</v>
      </c>
      <c r="D1787" s="2" t="s">
        <v>42</v>
      </c>
      <c r="E1787" s="2" t="s">
        <v>1483</v>
      </c>
      <c r="F1787" s="2" t="s">
        <v>244</v>
      </c>
      <c r="G1787" s="22" t="s">
        <v>1482</v>
      </c>
      <c r="H1787" s="3">
        <v>2</v>
      </c>
      <c r="I1787" s="9">
        <v>5</v>
      </c>
      <c r="K1787" s="2">
        <v>50</v>
      </c>
      <c r="L1787" s="33">
        <v>42584</v>
      </c>
      <c r="M1787" s="2">
        <v>2016</v>
      </c>
      <c r="N1787" s="2" t="s">
        <v>517</v>
      </c>
      <c r="O1787" s="2" t="s">
        <v>136</v>
      </c>
      <c r="P1787" s="11">
        <v>43272</v>
      </c>
      <c r="Q1787" s="9">
        <v>5</v>
      </c>
      <c r="R1787" s="2" t="s">
        <v>249</v>
      </c>
      <c r="S1787" s="22" t="s">
        <v>516</v>
      </c>
      <c r="T1787" s="4" t="s">
        <v>516</v>
      </c>
      <c r="U1787" s="4" t="s">
        <v>516</v>
      </c>
      <c r="V1787" s="4" t="s">
        <v>516</v>
      </c>
      <c r="W1787" s="2">
        <v>10</v>
      </c>
      <c r="X1787" s="2" t="s">
        <v>97</v>
      </c>
      <c r="Y1787" s="6" t="str">
        <f>VLOOKUP(X1787,Spp!A:B,2,FALSE)</f>
        <v>Plagiotremus azaleus</v>
      </c>
      <c r="Z1787" s="7">
        <f t="shared" si="189"/>
        <v>1</v>
      </c>
      <c r="AC1787" s="2">
        <v>1</v>
      </c>
      <c r="AU1787" s="2">
        <f>VLOOKUP(Y1787,Spp!B:C,2,FALSE)</f>
        <v>4.5999999999999999E-3</v>
      </c>
      <c r="AV1787" s="2">
        <f>VLOOKUP(Y1787,Spp!B:D,3,FALSE)</f>
        <v>3.1387999999999998</v>
      </c>
      <c r="AW1787" s="2">
        <f t="shared" si="190"/>
        <v>12.756718745841205</v>
      </c>
      <c r="AX1787" s="2">
        <f t="shared" si="191"/>
        <v>0.25513437491682411</v>
      </c>
      <c r="AY1787" s="2">
        <f t="shared" si="192"/>
        <v>2.5513437491682414</v>
      </c>
      <c r="AZ1787" s="2">
        <f t="shared" si="193"/>
        <v>2.5513437491682415E-3</v>
      </c>
      <c r="BA1787" s="2">
        <f t="shared" si="194"/>
        <v>0.1</v>
      </c>
      <c r="BB1787" s="2">
        <f t="shared" si="195"/>
        <v>0.02</v>
      </c>
      <c r="BC1787" s="2">
        <f>VLOOKUP(Y1787,Spp!B:H,7,FALSE)</f>
        <v>4</v>
      </c>
      <c r="BD1787" s="5" t="str">
        <f>VLOOKUP(Y1787,GFQuimbayo!B:C,2,FALSE)</f>
        <v>PS</v>
      </c>
      <c r="BE1787" s="5" t="str">
        <f>VLOOKUP(BD1787,GFQuimbayo!E:F,2,FALSE)</f>
        <v>Piscivores</v>
      </c>
      <c r="BF1787" s="2" t="str">
        <f>VLOOKUP(Y1787,Spp!B:L,11,FALSE)</f>
        <v>LC</v>
      </c>
    </row>
    <row r="1788" spans="1:58">
      <c r="A1788" s="2" t="s">
        <v>242</v>
      </c>
      <c r="B1788" s="2" t="s">
        <v>41</v>
      </c>
      <c r="C1788" s="2" t="s">
        <v>42</v>
      </c>
      <c r="D1788" s="2" t="s">
        <v>42</v>
      </c>
      <c r="E1788" s="2" t="s">
        <v>1483</v>
      </c>
      <c r="F1788" s="2" t="s">
        <v>244</v>
      </c>
      <c r="G1788" s="22" t="s">
        <v>1482</v>
      </c>
      <c r="H1788" s="3">
        <v>2</v>
      </c>
      <c r="I1788" s="9">
        <v>5</v>
      </c>
      <c r="K1788" s="2">
        <v>50</v>
      </c>
      <c r="L1788" s="33">
        <v>42584</v>
      </c>
      <c r="M1788" s="2">
        <v>2016</v>
      </c>
      <c r="N1788" s="2" t="s">
        <v>517</v>
      </c>
      <c r="O1788" s="2" t="s">
        <v>136</v>
      </c>
      <c r="P1788" s="11">
        <v>43272</v>
      </c>
      <c r="Q1788" s="9">
        <v>5</v>
      </c>
      <c r="R1788" s="2" t="s">
        <v>249</v>
      </c>
      <c r="S1788" s="22" t="s">
        <v>516</v>
      </c>
      <c r="T1788" s="4" t="s">
        <v>516</v>
      </c>
      <c r="U1788" s="4" t="s">
        <v>516</v>
      </c>
      <c r="V1788" s="4" t="s">
        <v>516</v>
      </c>
      <c r="W1788" s="2">
        <v>10</v>
      </c>
      <c r="X1788" s="2" t="s">
        <v>80</v>
      </c>
      <c r="Y1788" s="6" t="str">
        <f>VLOOKUP(X1788,Spp!A:B,2,FALSE)</f>
        <v>Sufflamen verres</v>
      </c>
      <c r="Z1788" s="7">
        <f t="shared" si="189"/>
        <v>5</v>
      </c>
      <c r="AB1788" s="2">
        <v>2</v>
      </c>
      <c r="AC1788" s="2">
        <v>3</v>
      </c>
      <c r="AU1788" s="2">
        <f>VLOOKUP(Y1788,Spp!B:C,2,FALSE)</f>
        <v>2.4899999999999999E-2</v>
      </c>
      <c r="AV1788" s="2">
        <f>VLOOKUP(Y1788,Spp!B:D,3,FALSE)</f>
        <v>3.0129999999999999</v>
      </c>
      <c r="AW1788" s="2">
        <f t="shared" si="190"/>
        <v>172.33541017022716</v>
      </c>
      <c r="AX1788" s="2">
        <f t="shared" si="191"/>
        <v>3.4467082034045431</v>
      </c>
      <c r="AY1788" s="2">
        <f t="shared" si="192"/>
        <v>34.467082034045433</v>
      </c>
      <c r="AZ1788" s="2">
        <f t="shared" si="193"/>
        <v>3.4467082034045429E-2</v>
      </c>
      <c r="BA1788" s="2">
        <f t="shared" si="194"/>
        <v>0.5</v>
      </c>
      <c r="BB1788" s="2">
        <f t="shared" si="195"/>
        <v>0.1</v>
      </c>
      <c r="BC1788" s="2">
        <f>VLOOKUP(Y1788,Spp!B:H,7,FALSE)</f>
        <v>3.3</v>
      </c>
      <c r="BD1788" s="5" t="str">
        <f>VLOOKUP(Y1788,GFQuimbayo!B:C,2,FALSE)</f>
        <v>IN</v>
      </c>
      <c r="BE1788" s="5" t="str">
        <f>VLOOKUP(BD1788,GFQuimbayo!E:F,2,FALSE)</f>
        <v>Invertebrivores</v>
      </c>
      <c r="BF1788" s="2" t="str">
        <f>VLOOKUP(Y1788,Spp!B:L,11,FALSE)</f>
        <v>LC</v>
      </c>
    </row>
    <row r="1789" spans="1:58">
      <c r="A1789" s="2" t="s">
        <v>242</v>
      </c>
      <c r="B1789" s="2" t="s">
        <v>41</v>
      </c>
      <c r="C1789" s="2" t="s">
        <v>42</v>
      </c>
      <c r="D1789" s="2" t="s">
        <v>42</v>
      </c>
      <c r="E1789" s="2" t="s">
        <v>1483</v>
      </c>
      <c r="F1789" s="2" t="s">
        <v>244</v>
      </c>
      <c r="G1789" s="22" t="s">
        <v>1482</v>
      </c>
      <c r="H1789" s="3">
        <v>2</v>
      </c>
      <c r="I1789" s="9">
        <v>5</v>
      </c>
      <c r="K1789" s="2">
        <v>50</v>
      </c>
      <c r="L1789" s="33">
        <v>42584</v>
      </c>
      <c r="M1789" s="2">
        <v>2016</v>
      </c>
      <c r="N1789" s="2" t="s">
        <v>517</v>
      </c>
      <c r="O1789" s="2" t="s">
        <v>136</v>
      </c>
      <c r="P1789" s="11">
        <v>43272</v>
      </c>
      <c r="Q1789" s="9">
        <v>5</v>
      </c>
      <c r="R1789" s="2" t="s">
        <v>249</v>
      </c>
      <c r="S1789" s="22" t="s">
        <v>516</v>
      </c>
      <c r="T1789" s="4" t="s">
        <v>516</v>
      </c>
      <c r="U1789" s="4" t="s">
        <v>516</v>
      </c>
      <c r="V1789" s="4" t="s">
        <v>516</v>
      </c>
      <c r="W1789" s="2">
        <v>10</v>
      </c>
      <c r="X1789" s="2" t="s">
        <v>103</v>
      </c>
      <c r="Y1789" s="6" t="str">
        <f>VLOOKUP(X1789,Spp!A:B,2,FALSE)</f>
        <v>Apogon dovii</v>
      </c>
      <c r="Z1789" s="7">
        <f t="shared" si="189"/>
        <v>20</v>
      </c>
      <c r="AA1789" s="2">
        <v>20</v>
      </c>
      <c r="AU1789" s="2">
        <f>VLOOKUP(Y1789,Spp!B:C,2,FALSE)</f>
        <v>1.41E-2</v>
      </c>
      <c r="AV1789" s="2">
        <f>VLOOKUP(Y1789,Spp!B:D,3,FALSE)</f>
        <v>3.1286</v>
      </c>
      <c r="AW1789" s="2">
        <f t="shared" si="190"/>
        <v>4.9572887866705608</v>
      </c>
      <c r="AX1789" s="2">
        <f t="shared" si="191"/>
        <v>9.9145775733411212E-2</v>
      </c>
      <c r="AY1789" s="2">
        <f t="shared" si="192"/>
        <v>0.99145775733411212</v>
      </c>
      <c r="AZ1789" s="2">
        <f t="shared" si="193"/>
        <v>9.9145775733411215E-4</v>
      </c>
      <c r="BA1789" s="2">
        <f t="shared" si="194"/>
        <v>2</v>
      </c>
      <c r="BB1789" s="2">
        <f t="shared" si="195"/>
        <v>0.4</v>
      </c>
      <c r="BC1789" s="2">
        <f>VLOOKUP(Y1789,Spp!B:H,7,FALSE)</f>
        <v>3.4</v>
      </c>
      <c r="BD1789" s="5" t="str">
        <f>VLOOKUP(Y1789,GFQuimbayo!B:C,2,FALSE)</f>
        <v>PK</v>
      </c>
      <c r="BE1789" s="5" t="str">
        <f>VLOOKUP(BD1789,GFQuimbayo!E:F,2,FALSE)</f>
        <v>Planktivores</v>
      </c>
      <c r="BF1789" s="2" t="str">
        <f>VLOOKUP(Y1789,Spp!B:L,11,FALSE)</f>
        <v>LC</v>
      </c>
    </row>
    <row r="1790" spans="1:58">
      <c r="A1790" s="2" t="s">
        <v>242</v>
      </c>
      <c r="B1790" s="2" t="s">
        <v>41</v>
      </c>
      <c r="C1790" s="2" t="s">
        <v>42</v>
      </c>
      <c r="D1790" s="2" t="s">
        <v>42</v>
      </c>
      <c r="E1790" s="2" t="s">
        <v>1483</v>
      </c>
      <c r="F1790" s="2" t="s">
        <v>244</v>
      </c>
      <c r="G1790" s="22" t="s">
        <v>1482</v>
      </c>
      <c r="H1790" s="3">
        <v>2</v>
      </c>
      <c r="I1790" s="9">
        <v>5</v>
      </c>
      <c r="K1790" s="2">
        <v>50</v>
      </c>
      <c r="L1790" s="33">
        <v>42584</v>
      </c>
      <c r="M1790" s="2">
        <v>2016</v>
      </c>
      <c r="N1790" s="2" t="s">
        <v>517</v>
      </c>
      <c r="O1790" s="2" t="s">
        <v>136</v>
      </c>
      <c r="P1790" s="11">
        <v>43272</v>
      </c>
      <c r="Q1790" s="9">
        <v>5</v>
      </c>
      <c r="R1790" s="2" t="s">
        <v>249</v>
      </c>
      <c r="S1790" s="22" t="s">
        <v>516</v>
      </c>
      <c r="T1790" s="4" t="s">
        <v>516</v>
      </c>
      <c r="U1790" s="4" t="s">
        <v>516</v>
      </c>
      <c r="V1790" s="4" t="s">
        <v>516</v>
      </c>
      <c r="W1790" s="2">
        <v>10</v>
      </c>
      <c r="X1790" s="2" t="s">
        <v>66</v>
      </c>
      <c r="Y1790" s="6" t="str">
        <f>VLOOKUP(X1790,Spp!A:B,2,FALSE)</f>
        <v>Kyphosus elegans</v>
      </c>
      <c r="Z1790" s="7">
        <f t="shared" si="189"/>
        <v>2</v>
      </c>
      <c r="AE1790" s="2">
        <v>2</v>
      </c>
      <c r="AU1790" s="2">
        <f>VLOOKUP(Y1790,Spp!B:C,2,FALSE)</f>
        <v>2.18E-2</v>
      </c>
      <c r="AV1790" s="2">
        <f>VLOOKUP(Y1790,Spp!B:D,3,FALSE)</f>
        <v>3.0053000000000001</v>
      </c>
      <c r="AW1790" s="2">
        <f t="shared" si="190"/>
        <v>692.97185691239929</v>
      </c>
      <c r="AX1790" s="2">
        <f t="shared" si="191"/>
        <v>13.859437138247985</v>
      </c>
      <c r="AY1790" s="2">
        <f t="shared" si="192"/>
        <v>138.59437138247986</v>
      </c>
      <c r="AZ1790" s="2">
        <f t="shared" si="193"/>
        <v>0.13859437138247988</v>
      </c>
      <c r="BA1790" s="2">
        <f t="shared" si="194"/>
        <v>0.2</v>
      </c>
      <c r="BB1790" s="2">
        <f t="shared" si="195"/>
        <v>0.04</v>
      </c>
      <c r="BC1790" s="2">
        <f>VLOOKUP(Y1790,Spp!B:H,7,FALSE)</f>
        <v>2.9</v>
      </c>
      <c r="BD1790" s="5" t="str">
        <f>VLOOKUP(Y1790,GFQuimbayo!B:C,2,FALSE)</f>
        <v>HM</v>
      </c>
      <c r="BE1790" s="5" t="str">
        <f>VLOOKUP(BD1790,GFQuimbayo!E:F,2,FALSE)</f>
        <v>Macroalgae feeders</v>
      </c>
      <c r="BF1790" s="2" t="str">
        <f>VLOOKUP(Y1790,Spp!B:L,11,FALSE)</f>
        <v>LC</v>
      </c>
    </row>
    <row r="1791" spans="1:58">
      <c r="A1791" s="2" t="s">
        <v>242</v>
      </c>
      <c r="B1791" s="2" t="s">
        <v>41</v>
      </c>
      <c r="C1791" s="2" t="s">
        <v>42</v>
      </c>
      <c r="D1791" s="2" t="s">
        <v>42</v>
      </c>
      <c r="E1791" s="2" t="s">
        <v>1483</v>
      </c>
      <c r="F1791" s="2" t="s">
        <v>244</v>
      </c>
      <c r="G1791" s="22" t="s">
        <v>1482</v>
      </c>
      <c r="H1791" s="3">
        <v>2</v>
      </c>
      <c r="I1791" s="9">
        <v>5</v>
      </c>
      <c r="K1791" s="2">
        <v>50</v>
      </c>
      <c r="L1791" s="33">
        <v>42584</v>
      </c>
      <c r="M1791" s="2">
        <v>2016</v>
      </c>
      <c r="N1791" s="2" t="s">
        <v>517</v>
      </c>
      <c r="O1791" s="2" t="s">
        <v>136</v>
      </c>
      <c r="P1791" s="11">
        <v>43272</v>
      </c>
      <c r="Q1791" s="9">
        <v>5</v>
      </c>
      <c r="R1791" s="2" t="s">
        <v>249</v>
      </c>
      <c r="S1791" s="22" t="s">
        <v>516</v>
      </c>
      <c r="T1791" s="4" t="s">
        <v>516</v>
      </c>
      <c r="U1791" s="4" t="s">
        <v>516</v>
      </c>
      <c r="V1791" s="4" t="s">
        <v>516</v>
      </c>
      <c r="W1791" s="2">
        <v>10</v>
      </c>
      <c r="X1791" s="2" t="s">
        <v>107</v>
      </c>
      <c r="Y1791" s="6" t="str">
        <f>VLOOKUP(X1791,Spp!A:B,2,FALSE)</f>
        <v>Thalassoma lucasanum</v>
      </c>
      <c r="Z1791" s="7">
        <f t="shared" si="189"/>
        <v>30</v>
      </c>
      <c r="AB1791" s="2">
        <v>20</v>
      </c>
      <c r="AC1791" s="2">
        <v>10</v>
      </c>
      <c r="AU1791" s="2">
        <f>VLOOKUP(Y1791,Spp!B:C,2,FALSE)</f>
        <v>1.261E-2</v>
      </c>
      <c r="AV1791" s="2">
        <f>VLOOKUP(Y1791,Spp!B:D,3,FALSE)</f>
        <v>2.8782999999999999</v>
      </c>
      <c r="AW1791" s="2">
        <f t="shared" si="190"/>
        <v>264.37317014380119</v>
      </c>
      <c r="AX1791" s="2">
        <f t="shared" si="191"/>
        <v>5.2874634028760239</v>
      </c>
      <c r="AY1791" s="2">
        <f t="shared" si="192"/>
        <v>52.874634028760241</v>
      </c>
      <c r="AZ1791" s="2">
        <f t="shared" si="193"/>
        <v>5.2874634028760241E-2</v>
      </c>
      <c r="BA1791" s="2">
        <f t="shared" si="194"/>
        <v>3</v>
      </c>
      <c r="BB1791" s="2">
        <f t="shared" si="195"/>
        <v>0.6</v>
      </c>
      <c r="BC1791" s="2">
        <f>VLOOKUP(Y1791,Spp!B:H,7,FALSE)</f>
        <v>3.5</v>
      </c>
      <c r="BD1791" s="5" t="str">
        <f>VLOOKUP(Y1791,GFQuimbayo!B:C,2,FALSE)</f>
        <v>IN</v>
      </c>
      <c r="BE1791" s="5" t="str">
        <f>VLOOKUP(BD1791,GFQuimbayo!E:F,2,FALSE)</f>
        <v>Invertebrivores</v>
      </c>
      <c r="BF1791" s="2" t="str">
        <f>VLOOKUP(Y1791,Spp!B:L,11,FALSE)</f>
        <v>LC</v>
      </c>
    </row>
    <row r="1792" spans="1:58">
      <c r="A1792" s="2" t="s">
        <v>242</v>
      </c>
      <c r="B1792" s="2" t="s">
        <v>41</v>
      </c>
      <c r="C1792" s="2" t="s">
        <v>42</v>
      </c>
      <c r="D1792" s="2" t="s">
        <v>42</v>
      </c>
      <c r="E1792" s="2" t="s">
        <v>1483</v>
      </c>
      <c r="F1792" s="2" t="s">
        <v>244</v>
      </c>
      <c r="G1792" s="22" t="s">
        <v>1482</v>
      </c>
      <c r="H1792" s="3">
        <v>2</v>
      </c>
      <c r="I1792" s="9">
        <v>5</v>
      </c>
      <c r="K1792" s="2">
        <v>50</v>
      </c>
      <c r="L1792" s="33">
        <v>42584</v>
      </c>
      <c r="M1792" s="2">
        <v>2016</v>
      </c>
      <c r="N1792" s="2" t="s">
        <v>517</v>
      </c>
      <c r="O1792" s="2" t="s">
        <v>136</v>
      </c>
      <c r="P1792" s="11">
        <v>43272</v>
      </c>
      <c r="Q1792" s="9">
        <v>5</v>
      </c>
      <c r="R1792" s="2" t="s">
        <v>249</v>
      </c>
      <c r="S1792" s="22" t="s">
        <v>516</v>
      </c>
      <c r="T1792" s="4" t="s">
        <v>516</v>
      </c>
      <c r="U1792" s="4" t="s">
        <v>516</v>
      </c>
      <c r="V1792" s="4" t="s">
        <v>516</v>
      </c>
      <c r="W1792" s="2">
        <v>10</v>
      </c>
      <c r="X1792" s="2" t="s">
        <v>85</v>
      </c>
      <c r="Y1792" s="6" t="str">
        <f>VLOOKUP(X1792,Spp!A:B,2,FALSE)</f>
        <v>Sargocentron suborbitalis</v>
      </c>
      <c r="Z1792" s="7">
        <f t="shared" si="189"/>
        <v>2</v>
      </c>
      <c r="AC1792" s="2">
        <v>2</v>
      </c>
      <c r="AU1792" s="2">
        <f>VLOOKUP(Y1792,Spp!B:C,2,FALSE)</f>
        <v>2.3199999999999998E-2</v>
      </c>
      <c r="AV1792" s="2">
        <f>VLOOKUP(Y1792,Spp!B:D,3,FALSE)</f>
        <v>2.9554</v>
      </c>
      <c r="AW1792" s="2">
        <f t="shared" si="190"/>
        <v>80.970315778811653</v>
      </c>
      <c r="AX1792" s="2">
        <f t="shared" si="191"/>
        <v>1.619406315576233</v>
      </c>
      <c r="AY1792" s="2">
        <f t="shared" si="192"/>
        <v>16.194063155762329</v>
      </c>
      <c r="AZ1792" s="2">
        <f t="shared" si="193"/>
        <v>1.6194063155762328E-2</v>
      </c>
      <c r="BA1792" s="2">
        <f t="shared" si="194"/>
        <v>0.2</v>
      </c>
      <c r="BB1792" s="2">
        <f t="shared" si="195"/>
        <v>0.04</v>
      </c>
      <c r="BC1792" s="2">
        <f>VLOOKUP(Y1792,Spp!B:H,7,FALSE)</f>
        <v>3.5</v>
      </c>
      <c r="BD1792" s="5" t="str">
        <f>VLOOKUP(Y1792,GFQuimbayo!B:C,2,FALSE)</f>
        <v>IN</v>
      </c>
      <c r="BE1792" s="5" t="str">
        <f>VLOOKUP(BD1792,GFQuimbayo!E:F,2,FALSE)</f>
        <v>Invertebrivores</v>
      </c>
      <c r="BF1792" s="2" t="str">
        <f>VLOOKUP(Y1792,Spp!B:L,11,FALSE)</f>
        <v>LC</v>
      </c>
    </row>
    <row r="1793" spans="1:58">
      <c r="A1793" s="2" t="s">
        <v>242</v>
      </c>
      <c r="B1793" s="2" t="s">
        <v>41</v>
      </c>
      <c r="C1793" s="2" t="s">
        <v>42</v>
      </c>
      <c r="D1793" s="2" t="s">
        <v>42</v>
      </c>
      <c r="E1793" s="2" t="s">
        <v>1483</v>
      </c>
      <c r="F1793" s="2" t="s">
        <v>244</v>
      </c>
      <c r="G1793" s="22" t="s">
        <v>1482</v>
      </c>
      <c r="H1793" s="3">
        <v>2</v>
      </c>
      <c r="I1793" s="9">
        <v>5</v>
      </c>
      <c r="K1793" s="2">
        <v>50</v>
      </c>
      <c r="L1793" s="33">
        <v>42584</v>
      </c>
      <c r="M1793" s="2">
        <v>2016</v>
      </c>
      <c r="N1793" s="2" t="s">
        <v>517</v>
      </c>
      <c r="O1793" s="2" t="s">
        <v>136</v>
      </c>
      <c r="P1793" s="11">
        <v>43272</v>
      </c>
      <c r="Q1793" s="9">
        <v>5</v>
      </c>
      <c r="R1793" s="2" t="s">
        <v>249</v>
      </c>
      <c r="S1793" s="22" t="s">
        <v>516</v>
      </c>
      <c r="T1793" s="4" t="s">
        <v>516</v>
      </c>
      <c r="U1793" s="4" t="s">
        <v>516</v>
      </c>
      <c r="V1793" s="4" t="s">
        <v>516</v>
      </c>
      <c r="W1793" s="2">
        <v>10</v>
      </c>
      <c r="X1793" s="2" t="s">
        <v>45</v>
      </c>
      <c r="Y1793" s="6" t="str">
        <f>VLOOKUP(X1793,Spp!A:B,2,FALSE)</f>
        <v>Canthigaster punctatissima</v>
      </c>
      <c r="Z1793" s="7">
        <f t="shared" si="189"/>
        <v>4</v>
      </c>
      <c r="AA1793" s="2">
        <v>4</v>
      </c>
      <c r="AU1793" s="2">
        <f>VLOOKUP(Y1793,Spp!B:C,2,FALSE)</f>
        <v>1.9699999999999999E-2</v>
      </c>
      <c r="AV1793" s="2">
        <f>VLOOKUP(Y1793,Spp!B:D,3,FALSE)</f>
        <v>2.9174000000000002</v>
      </c>
      <c r="AW1793" s="2">
        <f t="shared" si="190"/>
        <v>1.1415012694213549</v>
      </c>
      <c r="AX1793" s="2">
        <f t="shared" si="191"/>
        <v>2.2830025388427096E-2</v>
      </c>
      <c r="AY1793" s="2">
        <f t="shared" si="192"/>
        <v>0.22830025388427097</v>
      </c>
      <c r="AZ1793" s="2">
        <f t="shared" si="193"/>
        <v>2.2830025388427097E-4</v>
      </c>
      <c r="BA1793" s="2">
        <f t="shared" si="194"/>
        <v>0.4</v>
      </c>
      <c r="BB1793" s="2">
        <f t="shared" si="195"/>
        <v>0.08</v>
      </c>
      <c r="BC1793" s="2">
        <f>VLOOKUP(Y1793,Spp!B:H,7,FALSE)</f>
        <v>3</v>
      </c>
      <c r="BD1793" s="5" t="str">
        <f>VLOOKUP(Y1793,GFQuimbayo!B:C,2,FALSE)</f>
        <v>IN</v>
      </c>
      <c r="BE1793" s="5" t="str">
        <f>VLOOKUP(BD1793,GFQuimbayo!E:F,2,FALSE)</f>
        <v>Invertebrivores</v>
      </c>
      <c r="BF1793" s="2" t="str">
        <f>VLOOKUP(Y1793,Spp!B:L,11,FALSE)</f>
        <v>LC</v>
      </c>
    </row>
    <row r="1794" spans="1:58">
      <c r="A1794" s="2" t="s">
        <v>242</v>
      </c>
      <c r="B1794" s="2" t="s">
        <v>41</v>
      </c>
      <c r="C1794" s="2" t="s">
        <v>42</v>
      </c>
      <c r="D1794" s="2" t="s">
        <v>42</v>
      </c>
      <c r="E1794" s="2" t="s">
        <v>1483</v>
      </c>
      <c r="F1794" s="2" t="s">
        <v>244</v>
      </c>
      <c r="G1794" s="22" t="s">
        <v>1482</v>
      </c>
      <c r="H1794" s="3">
        <v>2</v>
      </c>
      <c r="I1794" s="9">
        <v>5</v>
      </c>
      <c r="K1794" s="2">
        <v>50</v>
      </c>
      <c r="L1794" s="33">
        <v>42584</v>
      </c>
      <c r="M1794" s="2">
        <v>2016</v>
      </c>
      <c r="N1794" s="2" t="s">
        <v>517</v>
      </c>
      <c r="O1794" s="2" t="s">
        <v>136</v>
      </c>
      <c r="P1794" s="11">
        <v>43272</v>
      </c>
      <c r="Q1794" s="9">
        <v>5</v>
      </c>
      <c r="R1794" s="2" t="s">
        <v>249</v>
      </c>
      <c r="S1794" s="22" t="s">
        <v>516</v>
      </c>
      <c r="T1794" s="4" t="s">
        <v>516</v>
      </c>
      <c r="U1794" s="4" t="s">
        <v>516</v>
      </c>
      <c r="V1794" s="4" t="s">
        <v>516</v>
      </c>
      <c r="W1794" s="2">
        <v>10</v>
      </c>
      <c r="X1794" s="2" t="s">
        <v>87</v>
      </c>
      <c r="Y1794" s="6" t="str">
        <f>VLOOKUP(X1794,Spp!A:B,2,FALSE)</f>
        <v>Stegastes acapulcoensis</v>
      </c>
      <c r="Z1794" s="7">
        <f t="shared" si="189"/>
        <v>10</v>
      </c>
      <c r="AB1794" s="2">
        <v>10</v>
      </c>
      <c r="AU1794" s="2">
        <f>VLOOKUP(Y1794,Spp!B:C,2,FALSE)</f>
        <v>3.49E-2</v>
      </c>
      <c r="AV1794" s="2">
        <f>VLOOKUP(Y1794,Spp!B:D,3,FALSE)</f>
        <v>2.9108999999999998</v>
      </c>
      <c r="AW1794" s="2">
        <f t="shared" si="190"/>
        <v>123.0385653569728</v>
      </c>
      <c r="AX1794" s="2">
        <f t="shared" si="191"/>
        <v>2.4607713071394559</v>
      </c>
      <c r="AY1794" s="2">
        <f t="shared" si="192"/>
        <v>24.60771307139456</v>
      </c>
      <c r="AZ1794" s="2">
        <f t="shared" si="193"/>
        <v>2.460771307139456E-2</v>
      </c>
      <c r="BA1794" s="2">
        <f t="shared" si="194"/>
        <v>1</v>
      </c>
      <c r="BB1794" s="2">
        <f t="shared" si="195"/>
        <v>0.2</v>
      </c>
      <c r="BC1794" s="2">
        <f>VLOOKUP(Y1794,Spp!B:H,7,FALSE)</f>
        <v>2</v>
      </c>
      <c r="BD1794" s="5" t="str">
        <f>VLOOKUP(Y1794,GFQuimbayo!B:C,2,FALSE)</f>
        <v>HD</v>
      </c>
      <c r="BE1794" s="5" t="str">
        <f>VLOOKUP(BD1794,GFQuimbayo!E:F,2,FALSE)</f>
        <v>Detritivores</v>
      </c>
      <c r="BF1794" s="2" t="str">
        <f>VLOOKUP(Y1794,Spp!B:L,11,FALSE)</f>
        <v>LC</v>
      </c>
    </row>
    <row r="1795" spans="1:58">
      <c r="A1795" s="2" t="s">
        <v>242</v>
      </c>
      <c r="B1795" s="2" t="s">
        <v>41</v>
      </c>
      <c r="C1795" s="2" t="s">
        <v>42</v>
      </c>
      <c r="D1795" s="2" t="s">
        <v>42</v>
      </c>
      <c r="E1795" s="2" t="s">
        <v>1483</v>
      </c>
      <c r="F1795" s="2" t="s">
        <v>244</v>
      </c>
      <c r="G1795" s="22" t="s">
        <v>1482</v>
      </c>
      <c r="H1795" s="3">
        <v>2</v>
      </c>
      <c r="I1795" s="9">
        <v>5</v>
      </c>
      <c r="K1795" s="2">
        <v>50</v>
      </c>
      <c r="L1795" s="33">
        <v>42584</v>
      </c>
      <c r="M1795" s="2">
        <v>2016</v>
      </c>
      <c r="N1795" s="2" t="s">
        <v>517</v>
      </c>
      <c r="O1795" s="2" t="s">
        <v>136</v>
      </c>
      <c r="P1795" s="11">
        <v>43272</v>
      </c>
      <c r="Q1795" s="9">
        <v>5</v>
      </c>
      <c r="R1795" s="2" t="s">
        <v>249</v>
      </c>
      <c r="S1795" s="22" t="s">
        <v>516</v>
      </c>
      <c r="T1795" s="4" t="s">
        <v>516</v>
      </c>
      <c r="U1795" s="4" t="s">
        <v>516</v>
      </c>
      <c r="V1795" s="4" t="s">
        <v>516</v>
      </c>
      <c r="W1795" s="2">
        <v>10</v>
      </c>
      <c r="X1795" s="2" t="s">
        <v>89</v>
      </c>
      <c r="Y1795" s="6" t="str">
        <f>VLOOKUP(X1795,Spp!A:B,2,FALSE)</f>
        <v>Lutjanus argentiventris</v>
      </c>
      <c r="Z1795" s="7">
        <f t="shared" ref="Z1795:Z1857" si="196">SUM(AA1795:AT1795)</f>
        <v>2</v>
      </c>
      <c r="AF1795" s="2">
        <v>2</v>
      </c>
      <c r="AU1795" s="2">
        <f>VLOOKUP(Y1795,Spp!B:C,2,FALSE)</f>
        <v>1.7299999999999999E-2</v>
      </c>
      <c r="AV1795" s="2">
        <f>VLOOKUP(Y1795,Spp!B:D,3,FALSE)</f>
        <v>3</v>
      </c>
      <c r="AW1795" s="2">
        <f t="shared" si="190"/>
        <v>1483.4749999999999</v>
      </c>
      <c r="AX1795" s="2">
        <f t="shared" si="191"/>
        <v>29.669499999999999</v>
      </c>
      <c r="AY1795" s="2">
        <f t="shared" si="192"/>
        <v>296.69499999999999</v>
      </c>
      <c r="AZ1795" s="2">
        <f t="shared" si="193"/>
        <v>0.29669499999999999</v>
      </c>
      <c r="BA1795" s="2">
        <f t="shared" si="194"/>
        <v>0.2</v>
      </c>
      <c r="BB1795" s="2">
        <f t="shared" si="195"/>
        <v>0.04</v>
      </c>
      <c r="BC1795" s="2">
        <f>VLOOKUP(Y1795,Spp!B:H,7,FALSE)</f>
        <v>4</v>
      </c>
      <c r="BD1795" s="5" t="str">
        <f>VLOOKUP(Y1795,GFQuimbayo!B:C,2,FALSE)</f>
        <v>PS</v>
      </c>
      <c r="BE1795" s="5" t="str">
        <f>VLOOKUP(BD1795,GFQuimbayo!E:F,2,FALSE)</f>
        <v>Piscivores</v>
      </c>
      <c r="BF1795" s="2" t="str">
        <f>VLOOKUP(Y1795,Spp!B:L,11,FALSE)</f>
        <v>LC</v>
      </c>
    </row>
    <row r="1796" spans="1:58">
      <c r="A1796" s="2" t="s">
        <v>242</v>
      </c>
      <c r="B1796" s="2" t="s">
        <v>41</v>
      </c>
      <c r="C1796" s="2" t="s">
        <v>42</v>
      </c>
      <c r="D1796" s="2" t="s">
        <v>42</v>
      </c>
      <c r="E1796" s="2" t="s">
        <v>1483</v>
      </c>
      <c r="F1796" s="2" t="s">
        <v>244</v>
      </c>
      <c r="G1796" s="22" t="s">
        <v>1482</v>
      </c>
      <c r="H1796" s="3">
        <v>2</v>
      </c>
      <c r="I1796" s="9">
        <v>5</v>
      </c>
      <c r="K1796" s="2">
        <v>50</v>
      </c>
      <c r="L1796" s="33">
        <v>42584</v>
      </c>
      <c r="M1796" s="2">
        <v>2016</v>
      </c>
      <c r="N1796" s="2" t="s">
        <v>517</v>
      </c>
      <c r="O1796" s="2" t="s">
        <v>136</v>
      </c>
      <c r="P1796" s="11">
        <v>43272</v>
      </c>
      <c r="Q1796" s="9">
        <v>5</v>
      </c>
      <c r="R1796" s="2" t="s">
        <v>249</v>
      </c>
      <c r="S1796" s="22" t="s">
        <v>516</v>
      </c>
      <c r="T1796" s="4" t="s">
        <v>516</v>
      </c>
      <c r="U1796" s="4" t="s">
        <v>516</v>
      </c>
      <c r="V1796" s="4" t="s">
        <v>516</v>
      </c>
      <c r="W1796" s="2">
        <v>10</v>
      </c>
      <c r="X1796" s="2" t="s">
        <v>257</v>
      </c>
      <c r="Y1796" s="6" t="str">
        <f>VLOOKUP(X1796,Spp!A:B,2,FALSE)</f>
        <v>Acanthurus xanthopterus</v>
      </c>
      <c r="Z1796" s="7">
        <f t="shared" si="196"/>
        <v>2</v>
      </c>
      <c r="AD1796" s="2">
        <v>2</v>
      </c>
      <c r="AU1796" s="2">
        <f>VLOOKUP(Y1796,Spp!B:C,2,FALSE)</f>
        <v>2.673E-2</v>
      </c>
      <c r="AV1796" s="2">
        <f>VLOOKUP(Y1796,Spp!B:D,3,FALSE)</f>
        <v>2.9844900000000001</v>
      </c>
      <c r="AW1796" s="2">
        <f t="shared" ref="AW1796:AW1858" si="197">((AU1796*$AA$2^AV1796)*AA1796)+((AU1796*$AB$2^AV1796)*AB1796)+((AU1796*$AC$2^AV1796)*AC1796)+((AU1796*$AD$2^AV1796)*AD1796)+((AU1796*$AE$2^AV1796)*AE1796)+((AU1796*$AF$2^AV1796)*AF1796)+((AU1796*$AG$2^AV1796)*AG1796)+((AU1796*$AH$2^AV1796)*AH1796)+((AU1796*$AI$2^AV1796)*AI1796)+((AU1796*$AJ$2^AV1796)*AJ1796)+((AU1796*$AK$2^AV1796)*AK1796)+((AU1796*$AL$2^AV1796)*AL1796)+((AU1796*$AM$2^AV1796)*AM1796)+((AU1796*$AN$2^AV1796)*AN1796)+((AU1796*$AO$2^AV1796)*AO1796)+((AU1796*$AP$2^AV1796)*AP1796)+((AU1796*$AQ$2^AV1796)*AQ1796)+((AU1796*$AR$2^AV1796)*AR1796)+((AU1796*$AS$2^AV1796)*AS1796)+((AU1796*$AT$2^AV1796)*AT1796)</f>
        <v>274.07131297419039</v>
      </c>
      <c r="AX1796" s="2">
        <f t="shared" ref="AX1796:AX1858" si="198">AW1796/K1796</f>
        <v>5.4814262594838077</v>
      </c>
      <c r="AY1796" s="2">
        <f t="shared" ref="AY1796:AY1858" si="199">AX1796*10</f>
        <v>54.814262594838077</v>
      </c>
      <c r="AZ1796" s="2">
        <f t="shared" ref="AZ1796:AZ1858" si="200">AY1796/1000</f>
        <v>5.4814262594838077E-2</v>
      </c>
      <c r="BA1796" s="2">
        <f t="shared" ref="BA1796:BA1858" si="201">Z1796/W1796</f>
        <v>0.2</v>
      </c>
      <c r="BB1796" s="2">
        <f t="shared" si="195"/>
        <v>0.04</v>
      </c>
      <c r="BC1796" s="2">
        <f>VLOOKUP(Y1796,Spp!B:H,7,FALSE)</f>
        <v>2.9</v>
      </c>
      <c r="BD1796" s="5" t="str">
        <f>VLOOKUP(Y1796,GFQuimbayo!B:C,2,FALSE)</f>
        <v>HD</v>
      </c>
      <c r="BE1796" s="5" t="str">
        <f>VLOOKUP(BD1796,GFQuimbayo!E:F,2,FALSE)</f>
        <v>Detritivores</v>
      </c>
      <c r="BF1796" s="2" t="str">
        <f>VLOOKUP(Y1796,Spp!B:L,11,FALSE)</f>
        <v>LC</v>
      </c>
    </row>
    <row r="1797" spans="1:58">
      <c r="A1797" s="2" t="s">
        <v>242</v>
      </c>
      <c r="B1797" s="2" t="s">
        <v>41</v>
      </c>
      <c r="C1797" s="2" t="s">
        <v>42</v>
      </c>
      <c r="D1797" s="2" t="s">
        <v>42</v>
      </c>
      <c r="E1797" s="2" t="s">
        <v>1483</v>
      </c>
      <c r="F1797" s="2" t="s">
        <v>244</v>
      </c>
      <c r="G1797" s="22" t="s">
        <v>1482</v>
      </c>
      <c r="H1797" s="3">
        <v>3</v>
      </c>
      <c r="I1797" s="9">
        <v>6</v>
      </c>
      <c r="K1797" s="2">
        <v>50</v>
      </c>
      <c r="L1797" s="33">
        <v>42584</v>
      </c>
      <c r="M1797" s="2">
        <v>2016</v>
      </c>
      <c r="N1797" s="2" t="s">
        <v>517</v>
      </c>
      <c r="O1797" s="2" t="s">
        <v>136</v>
      </c>
      <c r="P1797" s="11">
        <v>43272</v>
      </c>
      <c r="Q1797" s="9">
        <v>5</v>
      </c>
      <c r="R1797" s="2" t="s">
        <v>249</v>
      </c>
      <c r="S1797" s="22" t="s">
        <v>516</v>
      </c>
      <c r="T1797" s="4" t="s">
        <v>516</v>
      </c>
      <c r="U1797" s="4" t="s">
        <v>516</v>
      </c>
      <c r="V1797" s="4" t="s">
        <v>516</v>
      </c>
      <c r="W1797" s="2">
        <v>10</v>
      </c>
      <c r="X1797" s="2" t="s">
        <v>257</v>
      </c>
      <c r="Y1797" s="6" t="str">
        <f>VLOOKUP(X1797,Spp!A:B,2,FALSE)</f>
        <v>Acanthurus xanthopterus</v>
      </c>
      <c r="Z1797" s="7">
        <f t="shared" si="196"/>
        <v>1</v>
      </c>
      <c r="AE1797" s="2">
        <v>1</v>
      </c>
      <c r="AU1797" s="2">
        <f>VLOOKUP(Y1797,Spp!B:C,2,FALSE)</f>
        <v>2.673E-2</v>
      </c>
      <c r="AV1797" s="2">
        <f>VLOOKUP(Y1797,Spp!B:D,3,FALSE)</f>
        <v>2.9844900000000001</v>
      </c>
      <c r="AW1797" s="2">
        <f t="shared" si="197"/>
        <v>397.31680571198797</v>
      </c>
      <c r="AX1797" s="2">
        <f t="shared" si="198"/>
        <v>7.9463361142397595</v>
      </c>
      <c r="AY1797" s="2">
        <f t="shared" si="199"/>
        <v>79.463361142397588</v>
      </c>
      <c r="AZ1797" s="2">
        <f t="shared" si="200"/>
        <v>7.946336114239759E-2</v>
      </c>
      <c r="BA1797" s="2">
        <f t="shared" si="201"/>
        <v>0.1</v>
      </c>
      <c r="BB1797" s="2">
        <f t="shared" si="195"/>
        <v>0.02</v>
      </c>
      <c r="BC1797" s="2">
        <f>VLOOKUP(Y1797,Spp!B:H,7,FALSE)</f>
        <v>2.9</v>
      </c>
      <c r="BD1797" s="5" t="str">
        <f>VLOOKUP(Y1797,GFQuimbayo!B:C,2,FALSE)</f>
        <v>HD</v>
      </c>
      <c r="BE1797" s="5" t="str">
        <f>VLOOKUP(BD1797,GFQuimbayo!E:F,2,FALSE)</f>
        <v>Detritivores</v>
      </c>
      <c r="BF1797" s="2" t="str">
        <f>VLOOKUP(Y1797,Spp!B:L,11,FALSE)</f>
        <v>LC</v>
      </c>
    </row>
    <row r="1798" spans="1:58">
      <c r="A1798" s="2" t="s">
        <v>242</v>
      </c>
      <c r="B1798" s="2" t="s">
        <v>41</v>
      </c>
      <c r="C1798" s="2" t="s">
        <v>42</v>
      </c>
      <c r="D1798" s="2" t="s">
        <v>42</v>
      </c>
      <c r="E1798" s="2" t="s">
        <v>1483</v>
      </c>
      <c r="F1798" s="2" t="s">
        <v>244</v>
      </c>
      <c r="G1798" s="22" t="s">
        <v>1482</v>
      </c>
      <c r="H1798" s="3">
        <v>3</v>
      </c>
      <c r="I1798" s="9">
        <v>6</v>
      </c>
      <c r="K1798" s="2">
        <v>50</v>
      </c>
      <c r="L1798" s="33">
        <v>42584</v>
      </c>
      <c r="M1798" s="2">
        <v>2016</v>
      </c>
      <c r="N1798" s="2" t="s">
        <v>517</v>
      </c>
      <c r="O1798" s="2" t="s">
        <v>136</v>
      </c>
      <c r="P1798" s="11">
        <v>43272</v>
      </c>
      <c r="Q1798" s="9">
        <v>5</v>
      </c>
      <c r="R1798" s="2" t="s">
        <v>249</v>
      </c>
      <c r="S1798" s="22" t="s">
        <v>516</v>
      </c>
      <c r="T1798" s="4" t="s">
        <v>516</v>
      </c>
      <c r="U1798" s="4" t="s">
        <v>516</v>
      </c>
      <c r="V1798" s="4" t="s">
        <v>516</v>
      </c>
      <c r="W1798" s="2">
        <v>10</v>
      </c>
      <c r="X1798" s="2" t="s">
        <v>99</v>
      </c>
      <c r="Y1798" s="6" t="str">
        <f>VLOOKUP(X1798,Spp!A:B,2,FALSE)</f>
        <v>Abudefduf troschelii</v>
      </c>
      <c r="Z1798" s="7">
        <f t="shared" si="196"/>
        <v>10</v>
      </c>
      <c r="AA1798" s="2">
        <v>10</v>
      </c>
      <c r="AU1798" s="2">
        <f>VLOOKUP(Y1798,Spp!B:C,2,FALSE)</f>
        <v>1.6E-2</v>
      </c>
      <c r="AV1798" s="2">
        <f>VLOOKUP(Y1798,Spp!B:D,3,FALSE)</f>
        <v>3.0516000000000001</v>
      </c>
      <c r="AW1798" s="2">
        <f t="shared" si="197"/>
        <v>2.6210403880801643</v>
      </c>
      <c r="AX1798" s="2">
        <f t="shared" si="198"/>
        <v>5.2420807761603287E-2</v>
      </c>
      <c r="AY1798" s="2">
        <f t="shared" si="199"/>
        <v>0.52420807761603283</v>
      </c>
      <c r="AZ1798" s="2">
        <f t="shared" si="200"/>
        <v>5.2420807761603282E-4</v>
      </c>
      <c r="BA1798" s="2">
        <f t="shared" si="201"/>
        <v>1</v>
      </c>
      <c r="BB1798" s="2">
        <f t="shared" si="195"/>
        <v>0.2</v>
      </c>
      <c r="BC1798" s="2">
        <f>VLOOKUP(Y1798,Spp!B:H,7,FALSE)</f>
        <v>3</v>
      </c>
      <c r="BD1798" s="5" t="str">
        <f>VLOOKUP(Y1798,GFQuimbayo!B:C,2,FALSE)</f>
        <v>PK</v>
      </c>
      <c r="BE1798" s="5" t="str">
        <f>VLOOKUP(BD1798,GFQuimbayo!E:F,2,FALSE)</f>
        <v>Planktivores</v>
      </c>
      <c r="BF1798" s="2" t="str">
        <f>VLOOKUP(Y1798,Spp!B:L,11,FALSE)</f>
        <v>LC</v>
      </c>
    </row>
    <row r="1799" spans="1:58">
      <c r="A1799" s="2" t="s">
        <v>242</v>
      </c>
      <c r="B1799" s="2" t="s">
        <v>41</v>
      </c>
      <c r="C1799" s="2" t="s">
        <v>42</v>
      </c>
      <c r="D1799" s="2" t="s">
        <v>42</v>
      </c>
      <c r="E1799" s="2" t="s">
        <v>1483</v>
      </c>
      <c r="F1799" s="2" t="s">
        <v>244</v>
      </c>
      <c r="G1799" s="22" t="s">
        <v>1482</v>
      </c>
      <c r="H1799" s="3">
        <v>3</v>
      </c>
      <c r="I1799" s="9">
        <v>6</v>
      </c>
      <c r="K1799" s="2">
        <v>50</v>
      </c>
      <c r="L1799" s="33">
        <v>42584</v>
      </c>
      <c r="M1799" s="2">
        <v>2016</v>
      </c>
      <c r="N1799" s="2" t="s">
        <v>517</v>
      </c>
      <c r="O1799" s="2" t="s">
        <v>136</v>
      </c>
      <c r="P1799" s="11">
        <v>43272</v>
      </c>
      <c r="Q1799" s="9">
        <v>5</v>
      </c>
      <c r="R1799" s="2" t="s">
        <v>249</v>
      </c>
      <c r="S1799" s="22" t="s">
        <v>516</v>
      </c>
      <c r="T1799" s="4" t="s">
        <v>516</v>
      </c>
      <c r="U1799" s="4" t="s">
        <v>516</v>
      </c>
      <c r="V1799" s="4" t="s">
        <v>516</v>
      </c>
      <c r="W1799" s="2">
        <v>10</v>
      </c>
      <c r="X1799" s="2" t="s">
        <v>87</v>
      </c>
      <c r="Y1799" s="6" t="str">
        <f>VLOOKUP(X1799,Spp!A:B,2,FALSE)</f>
        <v>Stegastes acapulcoensis</v>
      </c>
      <c r="Z1799" s="7">
        <f t="shared" si="196"/>
        <v>5</v>
      </c>
      <c r="AB1799" s="2">
        <v>5</v>
      </c>
      <c r="AU1799" s="2">
        <f>VLOOKUP(Y1799,Spp!B:C,2,FALSE)</f>
        <v>3.49E-2</v>
      </c>
      <c r="AV1799" s="2">
        <f>VLOOKUP(Y1799,Spp!B:D,3,FALSE)</f>
        <v>2.9108999999999998</v>
      </c>
      <c r="AW1799" s="2">
        <f t="shared" si="197"/>
        <v>61.519282678486398</v>
      </c>
      <c r="AX1799" s="2">
        <f t="shared" si="198"/>
        <v>1.230385653569728</v>
      </c>
      <c r="AY1799" s="2">
        <f t="shared" si="199"/>
        <v>12.30385653569728</v>
      </c>
      <c r="AZ1799" s="2">
        <f t="shared" si="200"/>
        <v>1.230385653569728E-2</v>
      </c>
      <c r="BA1799" s="2">
        <f t="shared" si="201"/>
        <v>0.5</v>
      </c>
      <c r="BB1799" s="2">
        <f t="shared" si="195"/>
        <v>0.1</v>
      </c>
      <c r="BC1799" s="2">
        <f>VLOOKUP(Y1799,Spp!B:H,7,FALSE)</f>
        <v>2</v>
      </c>
      <c r="BD1799" s="5" t="str">
        <f>VLOOKUP(Y1799,GFQuimbayo!B:C,2,FALSE)</f>
        <v>HD</v>
      </c>
      <c r="BE1799" s="5" t="str">
        <f>VLOOKUP(BD1799,GFQuimbayo!E:F,2,FALSE)</f>
        <v>Detritivores</v>
      </c>
      <c r="BF1799" s="2" t="str">
        <f>VLOOKUP(Y1799,Spp!B:L,11,FALSE)</f>
        <v>LC</v>
      </c>
    </row>
    <row r="1800" spans="1:58">
      <c r="A1800" s="2" t="s">
        <v>242</v>
      </c>
      <c r="B1800" s="2" t="s">
        <v>41</v>
      </c>
      <c r="C1800" s="2" t="s">
        <v>42</v>
      </c>
      <c r="D1800" s="2" t="s">
        <v>42</v>
      </c>
      <c r="E1800" s="2" t="s">
        <v>1483</v>
      </c>
      <c r="F1800" s="2" t="s">
        <v>244</v>
      </c>
      <c r="G1800" s="22" t="s">
        <v>1482</v>
      </c>
      <c r="H1800" s="3">
        <v>3</v>
      </c>
      <c r="I1800" s="9">
        <v>6</v>
      </c>
      <c r="K1800" s="2">
        <v>50</v>
      </c>
      <c r="L1800" s="33">
        <v>42584</v>
      </c>
      <c r="M1800" s="2">
        <v>2016</v>
      </c>
      <c r="N1800" s="2" t="s">
        <v>517</v>
      </c>
      <c r="O1800" s="2" t="s">
        <v>136</v>
      </c>
      <c r="P1800" s="11">
        <v>43272</v>
      </c>
      <c r="Q1800" s="9">
        <v>5</v>
      </c>
      <c r="R1800" s="2" t="s">
        <v>249</v>
      </c>
      <c r="S1800" s="22" t="s">
        <v>516</v>
      </c>
      <c r="T1800" s="4" t="s">
        <v>516</v>
      </c>
      <c r="U1800" s="4" t="s">
        <v>516</v>
      </c>
      <c r="V1800" s="4" t="s">
        <v>516</v>
      </c>
      <c r="W1800" s="2">
        <v>10</v>
      </c>
      <c r="X1800" s="2" t="s">
        <v>49</v>
      </c>
      <c r="Y1800" s="6" t="str">
        <f>VLOOKUP(X1800,Spp!A:B,2,FALSE)</f>
        <v>Lutjanus novemfasciatus</v>
      </c>
      <c r="Z1800" s="7">
        <f t="shared" si="196"/>
        <v>1</v>
      </c>
      <c r="AE1800" s="2">
        <v>1</v>
      </c>
      <c r="AU1800" s="2">
        <f>VLOOKUP(Y1800,Spp!B:C,2,FALSE)</f>
        <v>1.4500000000000001E-2</v>
      </c>
      <c r="AV1800" s="2">
        <f>VLOOKUP(Y1800,Spp!B:D,3,FALSE)</f>
        <v>3</v>
      </c>
      <c r="AW1800" s="2">
        <f t="shared" si="197"/>
        <v>226.5625</v>
      </c>
      <c r="AX1800" s="2">
        <f t="shared" si="198"/>
        <v>4.53125</v>
      </c>
      <c r="AY1800" s="2">
        <f t="shared" si="199"/>
        <v>45.3125</v>
      </c>
      <c r="AZ1800" s="2">
        <f t="shared" si="200"/>
        <v>4.5312499999999999E-2</v>
      </c>
      <c r="BA1800" s="2">
        <f t="shared" si="201"/>
        <v>0.1</v>
      </c>
      <c r="BB1800" s="2">
        <f t="shared" si="195"/>
        <v>0.02</v>
      </c>
      <c r="BC1800" s="2">
        <f>VLOOKUP(Y1800,Spp!B:H,7,FALSE)</f>
        <v>4</v>
      </c>
      <c r="BD1800" s="5" t="str">
        <f>VLOOKUP(Y1800,GFQuimbayo!B:C,2,FALSE)</f>
        <v>PS</v>
      </c>
      <c r="BE1800" s="5" t="str">
        <f>VLOOKUP(BD1800,GFQuimbayo!E:F,2,FALSE)</f>
        <v>Piscivores</v>
      </c>
      <c r="BF1800" s="2" t="str">
        <f>VLOOKUP(Y1800,Spp!B:L,11,FALSE)</f>
        <v>LC</v>
      </c>
    </row>
    <row r="1801" spans="1:58">
      <c r="A1801" s="2" t="s">
        <v>242</v>
      </c>
      <c r="B1801" s="2" t="s">
        <v>41</v>
      </c>
      <c r="C1801" s="2" t="s">
        <v>42</v>
      </c>
      <c r="D1801" s="2" t="s">
        <v>42</v>
      </c>
      <c r="E1801" s="2" t="s">
        <v>1483</v>
      </c>
      <c r="F1801" s="2" t="s">
        <v>244</v>
      </c>
      <c r="G1801" s="22" t="s">
        <v>1482</v>
      </c>
      <c r="H1801" s="3">
        <v>3</v>
      </c>
      <c r="I1801" s="9">
        <v>6</v>
      </c>
      <c r="K1801" s="2">
        <v>50</v>
      </c>
      <c r="L1801" s="33">
        <v>42584</v>
      </c>
      <c r="M1801" s="2">
        <v>2016</v>
      </c>
      <c r="N1801" s="2" t="s">
        <v>517</v>
      </c>
      <c r="O1801" s="2" t="s">
        <v>136</v>
      </c>
      <c r="P1801" s="11">
        <v>43272</v>
      </c>
      <c r="Q1801" s="9">
        <v>5</v>
      </c>
      <c r="R1801" s="2" t="s">
        <v>249</v>
      </c>
      <c r="S1801" s="22" t="s">
        <v>516</v>
      </c>
      <c r="T1801" s="4" t="s">
        <v>516</v>
      </c>
      <c r="U1801" s="4" t="s">
        <v>516</v>
      </c>
      <c r="V1801" s="4" t="s">
        <v>516</v>
      </c>
      <c r="W1801" s="2">
        <v>10</v>
      </c>
      <c r="X1801" s="2" t="s">
        <v>45</v>
      </c>
      <c r="Y1801" s="6" t="str">
        <f>VLOOKUP(X1801,Spp!A:B,2,FALSE)</f>
        <v>Canthigaster punctatissima</v>
      </c>
      <c r="Z1801" s="7">
        <f t="shared" si="196"/>
        <v>2</v>
      </c>
      <c r="AA1801" s="2">
        <v>2</v>
      </c>
      <c r="AU1801" s="2">
        <f>VLOOKUP(Y1801,Spp!B:C,2,FALSE)</f>
        <v>1.9699999999999999E-2</v>
      </c>
      <c r="AV1801" s="2">
        <f>VLOOKUP(Y1801,Spp!B:D,3,FALSE)</f>
        <v>2.9174000000000002</v>
      </c>
      <c r="AW1801" s="2">
        <f t="shared" si="197"/>
        <v>0.57075063471067744</v>
      </c>
      <c r="AX1801" s="2">
        <f t="shared" si="198"/>
        <v>1.1415012694213548E-2</v>
      </c>
      <c r="AY1801" s="2">
        <f t="shared" si="199"/>
        <v>0.11415012694213549</v>
      </c>
      <c r="AZ1801" s="2">
        <f t="shared" si="200"/>
        <v>1.1415012694213548E-4</v>
      </c>
      <c r="BA1801" s="2">
        <f t="shared" si="201"/>
        <v>0.2</v>
      </c>
      <c r="BB1801" s="2">
        <f t="shared" si="195"/>
        <v>0.04</v>
      </c>
      <c r="BC1801" s="2">
        <f>VLOOKUP(Y1801,Spp!B:H,7,FALSE)</f>
        <v>3</v>
      </c>
      <c r="BD1801" s="5" t="str">
        <f>VLOOKUP(Y1801,GFQuimbayo!B:C,2,FALSE)</f>
        <v>IN</v>
      </c>
      <c r="BE1801" s="5" t="str">
        <f>VLOOKUP(BD1801,GFQuimbayo!E:F,2,FALSE)</f>
        <v>Invertebrivores</v>
      </c>
      <c r="BF1801" s="2" t="str">
        <f>VLOOKUP(Y1801,Spp!B:L,11,FALSE)</f>
        <v>LC</v>
      </c>
    </row>
    <row r="1802" spans="1:58">
      <c r="A1802" s="2" t="s">
        <v>242</v>
      </c>
      <c r="B1802" s="2" t="s">
        <v>41</v>
      </c>
      <c r="C1802" s="2" t="s">
        <v>42</v>
      </c>
      <c r="D1802" s="2" t="s">
        <v>42</v>
      </c>
      <c r="E1802" s="2" t="s">
        <v>1483</v>
      </c>
      <c r="F1802" s="2" t="s">
        <v>244</v>
      </c>
      <c r="G1802" s="22" t="s">
        <v>1482</v>
      </c>
      <c r="H1802" s="3">
        <v>3</v>
      </c>
      <c r="I1802" s="9">
        <v>6</v>
      </c>
      <c r="K1802" s="2">
        <v>50</v>
      </c>
      <c r="L1802" s="33">
        <v>42584</v>
      </c>
      <c r="M1802" s="2">
        <v>2016</v>
      </c>
      <c r="N1802" s="2" t="s">
        <v>517</v>
      </c>
      <c r="O1802" s="2" t="s">
        <v>136</v>
      </c>
      <c r="P1802" s="11">
        <v>43272</v>
      </c>
      <c r="Q1802" s="9">
        <v>5</v>
      </c>
      <c r="R1802" s="2" t="s">
        <v>249</v>
      </c>
      <c r="S1802" s="22" t="s">
        <v>516</v>
      </c>
      <c r="T1802" s="4" t="s">
        <v>516</v>
      </c>
      <c r="U1802" s="4" t="s">
        <v>516</v>
      </c>
      <c r="V1802" s="4" t="s">
        <v>516</v>
      </c>
      <c r="W1802" s="2">
        <v>10</v>
      </c>
      <c r="X1802" s="2" t="s">
        <v>256</v>
      </c>
      <c r="Y1802" s="6" t="str">
        <f>VLOOKUP(X1802,Spp!A:B,2,FALSE)</f>
        <v>Fistularia commersonii</v>
      </c>
      <c r="Z1802" s="7">
        <f t="shared" si="196"/>
        <v>1</v>
      </c>
      <c r="AL1802" s="2">
        <v>1</v>
      </c>
      <c r="AU1802" s="2">
        <f>VLOOKUP(Y1802,Spp!B:C,2,FALSE)</f>
        <v>5.9999999999999995E-4</v>
      </c>
      <c r="AV1802" s="2">
        <f>VLOOKUP(Y1802,Spp!B:D,3,FALSE)</f>
        <v>3</v>
      </c>
      <c r="AW1802" s="2">
        <f t="shared" si="197"/>
        <v>514.42499999999995</v>
      </c>
      <c r="AX1802" s="2">
        <f t="shared" si="198"/>
        <v>10.288499999999999</v>
      </c>
      <c r="AY1802" s="2">
        <f t="shared" si="199"/>
        <v>102.88499999999999</v>
      </c>
      <c r="AZ1802" s="2">
        <f t="shared" si="200"/>
        <v>0.10288499999999999</v>
      </c>
      <c r="BA1802" s="2">
        <f t="shared" si="201"/>
        <v>0.1</v>
      </c>
      <c r="BB1802" s="2">
        <f t="shared" si="195"/>
        <v>0.02</v>
      </c>
      <c r="BC1802" s="2">
        <f>VLOOKUP(Y1802,Spp!B:H,7,FALSE)</f>
        <v>4.3</v>
      </c>
      <c r="BD1802" s="5" t="str">
        <f>VLOOKUP(Y1802,GFQuimbayo!B:C,2,FALSE)</f>
        <v>PS</v>
      </c>
      <c r="BE1802" s="5" t="str">
        <f>VLOOKUP(BD1802,GFQuimbayo!E:F,2,FALSE)</f>
        <v>Piscivores</v>
      </c>
      <c r="BF1802" s="2" t="str">
        <f>VLOOKUP(Y1802,Spp!B:L,11,FALSE)</f>
        <v>NE</v>
      </c>
    </row>
    <row r="1803" spans="1:58">
      <c r="A1803" s="2" t="s">
        <v>242</v>
      </c>
      <c r="B1803" s="2" t="s">
        <v>41</v>
      </c>
      <c r="C1803" s="2" t="s">
        <v>42</v>
      </c>
      <c r="D1803" s="2" t="s">
        <v>42</v>
      </c>
      <c r="E1803" s="2" t="s">
        <v>1483</v>
      </c>
      <c r="F1803" s="2" t="s">
        <v>244</v>
      </c>
      <c r="G1803" s="22" t="s">
        <v>1482</v>
      </c>
      <c r="H1803" s="3">
        <v>3</v>
      </c>
      <c r="I1803" s="9">
        <v>6</v>
      </c>
      <c r="K1803" s="2">
        <v>50</v>
      </c>
      <c r="L1803" s="33">
        <v>42584</v>
      </c>
      <c r="M1803" s="2">
        <v>2016</v>
      </c>
      <c r="N1803" s="2" t="s">
        <v>517</v>
      </c>
      <c r="O1803" s="2" t="s">
        <v>136</v>
      </c>
      <c r="P1803" s="11">
        <v>43272</v>
      </c>
      <c r="Q1803" s="9">
        <v>5</v>
      </c>
      <c r="R1803" s="2" t="s">
        <v>249</v>
      </c>
      <c r="S1803" s="22" t="s">
        <v>516</v>
      </c>
      <c r="T1803" s="4" t="s">
        <v>516</v>
      </c>
      <c r="U1803" s="4" t="s">
        <v>516</v>
      </c>
      <c r="V1803" s="4" t="s">
        <v>516</v>
      </c>
      <c r="W1803" s="2">
        <v>10</v>
      </c>
      <c r="X1803" s="2" t="s">
        <v>80</v>
      </c>
      <c r="Y1803" s="6" t="str">
        <f>VLOOKUP(X1803,Spp!A:B,2,FALSE)</f>
        <v>Sufflamen verres</v>
      </c>
      <c r="Z1803" s="7">
        <f t="shared" si="196"/>
        <v>4</v>
      </c>
      <c r="AC1803" s="2">
        <v>2</v>
      </c>
      <c r="AD1803" s="2">
        <v>2</v>
      </c>
      <c r="AU1803" s="2">
        <f>VLOOKUP(Y1803,Spp!B:C,2,FALSE)</f>
        <v>2.4899999999999999E-2</v>
      </c>
      <c r="AV1803" s="2">
        <f>VLOOKUP(Y1803,Spp!B:D,3,FALSE)</f>
        <v>3.0129999999999999</v>
      </c>
      <c r="AW1803" s="2">
        <f t="shared" si="197"/>
        <v>377.52710713397221</v>
      </c>
      <c r="AX1803" s="2">
        <f t="shared" si="198"/>
        <v>7.5505421426794443</v>
      </c>
      <c r="AY1803" s="2">
        <f t="shared" si="199"/>
        <v>75.505421426794442</v>
      </c>
      <c r="AZ1803" s="2">
        <f t="shared" si="200"/>
        <v>7.5505421426794436E-2</v>
      </c>
      <c r="BA1803" s="2">
        <f t="shared" si="201"/>
        <v>0.4</v>
      </c>
      <c r="BB1803" s="2">
        <f t="shared" si="195"/>
        <v>0.08</v>
      </c>
      <c r="BC1803" s="2">
        <f>VLOOKUP(Y1803,Spp!B:H,7,FALSE)</f>
        <v>3.3</v>
      </c>
      <c r="BD1803" s="5" t="str">
        <f>VLOOKUP(Y1803,GFQuimbayo!B:C,2,FALSE)</f>
        <v>IN</v>
      </c>
      <c r="BE1803" s="5" t="str">
        <f>VLOOKUP(BD1803,GFQuimbayo!E:F,2,FALSE)</f>
        <v>Invertebrivores</v>
      </c>
      <c r="BF1803" s="2" t="str">
        <f>VLOOKUP(Y1803,Spp!B:L,11,FALSE)</f>
        <v>LC</v>
      </c>
    </row>
    <row r="1804" spans="1:58">
      <c r="A1804" s="2" t="s">
        <v>242</v>
      </c>
      <c r="B1804" s="2" t="s">
        <v>41</v>
      </c>
      <c r="C1804" s="2" t="s">
        <v>42</v>
      </c>
      <c r="D1804" s="2" t="s">
        <v>42</v>
      </c>
      <c r="E1804" s="2" t="s">
        <v>1483</v>
      </c>
      <c r="F1804" s="2" t="s">
        <v>244</v>
      </c>
      <c r="G1804" s="22" t="s">
        <v>1482</v>
      </c>
      <c r="H1804" s="3">
        <v>3</v>
      </c>
      <c r="I1804" s="9">
        <v>6</v>
      </c>
      <c r="K1804" s="2">
        <v>50</v>
      </c>
      <c r="L1804" s="33">
        <v>42584</v>
      </c>
      <c r="M1804" s="2">
        <v>2016</v>
      </c>
      <c r="N1804" s="2" t="s">
        <v>517</v>
      </c>
      <c r="O1804" s="2" t="s">
        <v>136</v>
      </c>
      <c r="P1804" s="11">
        <v>43272</v>
      </c>
      <c r="Q1804" s="9">
        <v>5</v>
      </c>
      <c r="R1804" s="2" t="s">
        <v>249</v>
      </c>
      <c r="S1804" s="22" t="s">
        <v>516</v>
      </c>
      <c r="T1804" s="4" t="s">
        <v>516</v>
      </c>
      <c r="U1804" s="4" t="s">
        <v>516</v>
      </c>
      <c r="V1804" s="4" t="s">
        <v>516</v>
      </c>
      <c r="W1804" s="2">
        <v>10</v>
      </c>
      <c r="X1804" s="2" t="s">
        <v>72</v>
      </c>
      <c r="Y1804" s="6" t="str">
        <f>VLOOKUP(X1804,Spp!A:B,2,FALSE)</f>
        <v>Scarus ghobban</v>
      </c>
      <c r="Z1804" s="7">
        <f t="shared" si="196"/>
        <v>40</v>
      </c>
      <c r="AB1804" s="2">
        <v>40</v>
      </c>
      <c r="AU1804" s="2">
        <f>VLOOKUP(Y1804,Spp!B:C,2,FALSE)</f>
        <v>2.3300000000000001E-2</v>
      </c>
      <c r="AV1804" s="2">
        <f>VLOOKUP(Y1804,Spp!B:D,3,FALSE)</f>
        <v>2.919</v>
      </c>
      <c r="AW1804" s="2">
        <f t="shared" si="197"/>
        <v>333.97944616878578</v>
      </c>
      <c r="AX1804" s="2">
        <f t="shared" si="198"/>
        <v>6.6795889233757153</v>
      </c>
      <c r="AY1804" s="2">
        <f t="shared" si="199"/>
        <v>66.795889233757151</v>
      </c>
      <c r="AZ1804" s="2">
        <f t="shared" si="200"/>
        <v>6.679588923375715E-2</v>
      </c>
      <c r="BA1804" s="2">
        <f t="shared" si="201"/>
        <v>4</v>
      </c>
      <c r="BB1804" s="2">
        <f t="shared" si="195"/>
        <v>0.8</v>
      </c>
      <c r="BC1804" s="2">
        <f>VLOOKUP(Y1804,Spp!B:H,7,FALSE)</f>
        <v>2</v>
      </c>
      <c r="BD1804" s="5" t="str">
        <f>VLOOKUP(Y1804,GFQuimbayo!B:C,2,FALSE)</f>
        <v>HM</v>
      </c>
      <c r="BE1804" s="5" t="str">
        <f>VLOOKUP(BD1804,GFQuimbayo!E:F,2,FALSE)</f>
        <v>Macroalgae feeders</v>
      </c>
      <c r="BF1804" s="2" t="str">
        <f>VLOOKUP(Y1804,Spp!B:L,11,FALSE)</f>
        <v>LC</v>
      </c>
    </row>
    <row r="1805" spans="1:58">
      <c r="A1805" s="2" t="s">
        <v>242</v>
      </c>
      <c r="B1805" s="2" t="s">
        <v>41</v>
      </c>
      <c r="C1805" s="2" t="s">
        <v>42</v>
      </c>
      <c r="D1805" s="2" t="s">
        <v>42</v>
      </c>
      <c r="E1805" s="2" t="s">
        <v>1483</v>
      </c>
      <c r="F1805" s="2" t="s">
        <v>244</v>
      </c>
      <c r="G1805" s="22" t="s">
        <v>1482</v>
      </c>
      <c r="H1805" s="3">
        <v>3</v>
      </c>
      <c r="I1805" s="9">
        <v>6</v>
      </c>
      <c r="K1805" s="2">
        <v>50</v>
      </c>
      <c r="L1805" s="33">
        <v>42584</v>
      </c>
      <c r="M1805" s="2">
        <v>2016</v>
      </c>
      <c r="N1805" s="2" t="s">
        <v>517</v>
      </c>
      <c r="O1805" s="2" t="s">
        <v>136</v>
      </c>
      <c r="P1805" s="11">
        <v>43272</v>
      </c>
      <c r="Q1805" s="9">
        <v>5</v>
      </c>
      <c r="R1805" s="2" t="s">
        <v>249</v>
      </c>
      <c r="S1805" s="22" t="s">
        <v>516</v>
      </c>
      <c r="T1805" s="4" t="s">
        <v>516</v>
      </c>
      <c r="U1805" s="4" t="s">
        <v>516</v>
      </c>
      <c r="V1805" s="4" t="s">
        <v>516</v>
      </c>
      <c r="W1805" s="2">
        <v>10</v>
      </c>
      <c r="X1805" s="2" t="s">
        <v>89</v>
      </c>
      <c r="Y1805" s="6" t="str">
        <f>VLOOKUP(X1805,Spp!A:B,2,FALSE)</f>
        <v>Lutjanus argentiventris</v>
      </c>
      <c r="Z1805" s="7">
        <f t="shared" si="196"/>
        <v>1</v>
      </c>
      <c r="AF1805" s="2">
        <v>1</v>
      </c>
      <c r="AU1805" s="2">
        <f>VLOOKUP(Y1805,Spp!B:C,2,FALSE)</f>
        <v>1.7299999999999999E-2</v>
      </c>
      <c r="AV1805" s="2">
        <f>VLOOKUP(Y1805,Spp!B:D,3,FALSE)</f>
        <v>3</v>
      </c>
      <c r="AW1805" s="2">
        <f t="shared" si="197"/>
        <v>741.73749999999995</v>
      </c>
      <c r="AX1805" s="2">
        <f t="shared" si="198"/>
        <v>14.83475</v>
      </c>
      <c r="AY1805" s="2">
        <f t="shared" si="199"/>
        <v>148.3475</v>
      </c>
      <c r="AZ1805" s="2">
        <f t="shared" si="200"/>
        <v>0.14834749999999999</v>
      </c>
      <c r="BA1805" s="2">
        <f t="shared" si="201"/>
        <v>0.1</v>
      </c>
      <c r="BB1805" s="2">
        <f t="shared" si="195"/>
        <v>0.02</v>
      </c>
      <c r="BC1805" s="2">
        <f>VLOOKUP(Y1805,Spp!B:H,7,FALSE)</f>
        <v>4</v>
      </c>
      <c r="BD1805" s="5" t="str">
        <f>VLOOKUP(Y1805,GFQuimbayo!B:C,2,FALSE)</f>
        <v>PS</v>
      </c>
      <c r="BE1805" s="5" t="str">
        <f>VLOOKUP(BD1805,GFQuimbayo!E:F,2,FALSE)</f>
        <v>Piscivores</v>
      </c>
      <c r="BF1805" s="2" t="str">
        <f>VLOOKUP(Y1805,Spp!B:L,11,FALSE)</f>
        <v>LC</v>
      </c>
    </row>
    <row r="1806" spans="1:58">
      <c r="A1806" s="2" t="s">
        <v>242</v>
      </c>
      <c r="B1806" s="2" t="s">
        <v>41</v>
      </c>
      <c r="C1806" s="2" t="s">
        <v>42</v>
      </c>
      <c r="D1806" s="2" t="s">
        <v>42</v>
      </c>
      <c r="E1806" s="2" t="s">
        <v>1483</v>
      </c>
      <c r="F1806" s="2" t="s">
        <v>244</v>
      </c>
      <c r="G1806" s="22" t="s">
        <v>1482</v>
      </c>
      <c r="H1806" s="3">
        <v>3</v>
      </c>
      <c r="I1806" s="9">
        <v>6</v>
      </c>
      <c r="K1806" s="2">
        <v>50</v>
      </c>
      <c r="L1806" s="33">
        <v>42584</v>
      </c>
      <c r="M1806" s="2">
        <v>2016</v>
      </c>
      <c r="N1806" s="2" t="s">
        <v>517</v>
      </c>
      <c r="O1806" s="2" t="s">
        <v>136</v>
      </c>
      <c r="P1806" s="11">
        <v>43272</v>
      </c>
      <c r="Q1806" s="9">
        <v>5</v>
      </c>
      <c r="R1806" s="2" t="s">
        <v>249</v>
      </c>
      <c r="S1806" s="22" t="s">
        <v>516</v>
      </c>
      <c r="T1806" s="4" t="s">
        <v>516</v>
      </c>
      <c r="U1806" s="4" t="s">
        <v>516</v>
      </c>
      <c r="V1806" s="4" t="s">
        <v>516</v>
      </c>
      <c r="W1806" s="2">
        <v>10</v>
      </c>
      <c r="X1806" s="2" t="s">
        <v>66</v>
      </c>
      <c r="Y1806" s="6" t="str">
        <f>VLOOKUP(X1806,Spp!A:B,2,FALSE)</f>
        <v>Kyphosus elegans</v>
      </c>
      <c r="Z1806" s="7">
        <f t="shared" si="196"/>
        <v>1</v>
      </c>
      <c r="AE1806" s="2">
        <v>1</v>
      </c>
      <c r="AU1806" s="2">
        <f>VLOOKUP(Y1806,Spp!B:C,2,FALSE)</f>
        <v>2.18E-2</v>
      </c>
      <c r="AV1806" s="2">
        <f>VLOOKUP(Y1806,Spp!B:D,3,FALSE)</f>
        <v>3.0053000000000001</v>
      </c>
      <c r="AW1806" s="2">
        <f t="shared" si="197"/>
        <v>346.48592845619964</v>
      </c>
      <c r="AX1806" s="2">
        <f t="shared" si="198"/>
        <v>6.9297185691239926</v>
      </c>
      <c r="AY1806" s="2">
        <f t="shared" si="199"/>
        <v>69.297185691239932</v>
      </c>
      <c r="AZ1806" s="2">
        <f t="shared" si="200"/>
        <v>6.9297185691239938E-2</v>
      </c>
      <c r="BA1806" s="2">
        <f t="shared" si="201"/>
        <v>0.1</v>
      </c>
      <c r="BB1806" s="2">
        <f t="shared" si="195"/>
        <v>0.02</v>
      </c>
      <c r="BC1806" s="2">
        <f>VLOOKUP(Y1806,Spp!B:H,7,FALSE)</f>
        <v>2.9</v>
      </c>
      <c r="BD1806" s="5" t="str">
        <f>VLOOKUP(Y1806,GFQuimbayo!B:C,2,FALSE)</f>
        <v>HM</v>
      </c>
      <c r="BE1806" s="5" t="str">
        <f>VLOOKUP(BD1806,GFQuimbayo!E:F,2,FALSE)</f>
        <v>Macroalgae feeders</v>
      </c>
      <c r="BF1806" s="2" t="str">
        <f>VLOOKUP(Y1806,Spp!B:L,11,FALSE)</f>
        <v>LC</v>
      </c>
    </row>
    <row r="1807" spans="1:58">
      <c r="A1807" s="2" t="s">
        <v>242</v>
      </c>
      <c r="B1807" s="2" t="s">
        <v>41</v>
      </c>
      <c r="C1807" s="2" t="s">
        <v>42</v>
      </c>
      <c r="D1807" s="2" t="s">
        <v>42</v>
      </c>
      <c r="E1807" s="2" t="s">
        <v>1483</v>
      </c>
      <c r="F1807" s="2" t="s">
        <v>244</v>
      </c>
      <c r="G1807" s="22" t="s">
        <v>1482</v>
      </c>
      <c r="H1807" s="3">
        <v>3</v>
      </c>
      <c r="I1807" s="9">
        <v>6</v>
      </c>
      <c r="K1807" s="2">
        <v>50</v>
      </c>
      <c r="L1807" s="33">
        <v>42584</v>
      </c>
      <c r="M1807" s="2">
        <v>2016</v>
      </c>
      <c r="N1807" s="2" t="s">
        <v>517</v>
      </c>
      <c r="O1807" s="2" t="s">
        <v>136</v>
      </c>
      <c r="P1807" s="11">
        <v>43272</v>
      </c>
      <c r="Q1807" s="9">
        <v>5</v>
      </c>
      <c r="R1807" s="2" t="s">
        <v>249</v>
      </c>
      <c r="S1807" s="22" t="s">
        <v>516</v>
      </c>
      <c r="T1807" s="4" t="s">
        <v>516</v>
      </c>
      <c r="U1807" s="4" t="s">
        <v>516</v>
      </c>
      <c r="V1807" s="4" t="s">
        <v>516</v>
      </c>
      <c r="W1807" s="2">
        <v>10</v>
      </c>
      <c r="X1807" s="2" t="s">
        <v>64</v>
      </c>
      <c r="Y1807" s="6" t="str">
        <f>VLOOKUP(X1807,Spp!A:B,2,FALSE)</f>
        <v>Johnrandallia nigrirostris</v>
      </c>
      <c r="Z1807" s="7">
        <f t="shared" si="196"/>
        <v>2</v>
      </c>
      <c r="AC1807" s="2">
        <v>2</v>
      </c>
      <c r="AU1807" s="2">
        <f>VLOOKUP(Y1807,Spp!B:C,2,FALSE)</f>
        <v>2.5600000000000001E-2</v>
      </c>
      <c r="AV1807" s="2">
        <f>VLOOKUP(Y1807,Spp!B:D,3,FALSE)</f>
        <v>3.0005999999999999</v>
      </c>
      <c r="AW1807" s="2">
        <f t="shared" si="197"/>
        <v>100.15165860417849</v>
      </c>
      <c r="AX1807" s="2">
        <f t="shared" si="198"/>
        <v>2.0030331720835699</v>
      </c>
      <c r="AY1807" s="2">
        <f t="shared" si="199"/>
        <v>20.030331720835697</v>
      </c>
      <c r="AZ1807" s="2">
        <f t="shared" si="200"/>
        <v>2.0030331720835699E-2</v>
      </c>
      <c r="BA1807" s="2">
        <f t="shared" si="201"/>
        <v>0.2</v>
      </c>
      <c r="BB1807" s="2">
        <f t="shared" si="195"/>
        <v>0.04</v>
      </c>
      <c r="BC1807" s="2">
        <f>VLOOKUP(Y1807,Spp!B:H,7,FALSE)</f>
        <v>3</v>
      </c>
      <c r="BD1807" s="5" t="str">
        <f>VLOOKUP(Y1807,GFQuimbayo!B:C,2,FALSE)</f>
        <v>IN</v>
      </c>
      <c r="BE1807" s="5" t="str">
        <f>VLOOKUP(BD1807,GFQuimbayo!E:F,2,FALSE)</f>
        <v>Invertebrivores</v>
      </c>
      <c r="BF1807" s="2" t="str">
        <f>VLOOKUP(Y1807,Spp!B:L,11,FALSE)</f>
        <v>LC</v>
      </c>
    </row>
    <row r="1808" spans="1:58">
      <c r="A1808" s="2" t="s">
        <v>242</v>
      </c>
      <c r="B1808" s="2" t="s">
        <v>41</v>
      </c>
      <c r="C1808" s="2" t="s">
        <v>135</v>
      </c>
      <c r="D1808" s="26" t="s">
        <v>1446</v>
      </c>
      <c r="E1808" s="2" t="s">
        <v>1485</v>
      </c>
      <c r="F1808" s="2" t="s">
        <v>244</v>
      </c>
      <c r="G1808" s="22" t="s">
        <v>1482</v>
      </c>
      <c r="H1808" s="21">
        <v>1</v>
      </c>
      <c r="I1808" s="9">
        <v>4</v>
      </c>
      <c r="K1808" s="2">
        <v>50</v>
      </c>
      <c r="L1808" s="20">
        <v>42584</v>
      </c>
      <c r="M1808" s="2">
        <v>2016</v>
      </c>
      <c r="N1808" s="2" t="s">
        <v>517</v>
      </c>
      <c r="O1808" s="2" t="s">
        <v>136</v>
      </c>
      <c r="P1808" s="11">
        <v>43272</v>
      </c>
      <c r="Q1808" s="9">
        <v>6</v>
      </c>
      <c r="R1808" s="2" t="s">
        <v>249</v>
      </c>
      <c r="S1808" s="22" t="s">
        <v>516</v>
      </c>
      <c r="T1808" s="4" t="s">
        <v>516</v>
      </c>
      <c r="U1808" s="4" t="s">
        <v>516</v>
      </c>
      <c r="V1808" s="4" t="s">
        <v>516</v>
      </c>
      <c r="W1808" s="2">
        <v>10</v>
      </c>
      <c r="X1808" t="s">
        <v>107</v>
      </c>
      <c r="Y1808" s="6" t="str">
        <f>VLOOKUP(X1808,Spp!A:B,2,FALSE)</f>
        <v>Thalassoma lucasanum</v>
      </c>
      <c r="Z1808" s="7">
        <f t="shared" si="196"/>
        <v>552</v>
      </c>
      <c r="AA1808" s="2">
        <v>150</v>
      </c>
      <c r="AB1808" s="2">
        <v>400</v>
      </c>
      <c r="AC1808" s="2">
        <v>2</v>
      </c>
      <c r="AU1808" s="2">
        <f>VLOOKUP(Y1808,Spp!B:C,2,FALSE)</f>
        <v>1.261E-2</v>
      </c>
      <c r="AV1808" s="2">
        <f>VLOOKUP(Y1808,Spp!B:D,3,FALSE)</f>
        <v>2.8782999999999999</v>
      </c>
      <c r="AW1808" s="2">
        <f t="shared" si="197"/>
        <v>1727.8492635363996</v>
      </c>
      <c r="AX1808" s="2">
        <f t="shared" si="198"/>
        <v>34.556985270727992</v>
      </c>
      <c r="AY1808" s="2">
        <f t="shared" si="199"/>
        <v>345.56985270727989</v>
      </c>
      <c r="AZ1808" s="2">
        <f t="shared" si="200"/>
        <v>0.34556985270727991</v>
      </c>
      <c r="BA1808" s="2">
        <f t="shared" si="201"/>
        <v>55.2</v>
      </c>
      <c r="BB1808" s="2">
        <f t="shared" si="195"/>
        <v>11.04</v>
      </c>
      <c r="BC1808" s="2">
        <f>VLOOKUP(Y1808,Spp!B:H,7,FALSE)</f>
        <v>3.5</v>
      </c>
      <c r="BD1808" s="5" t="str">
        <f>VLOOKUP(Y1808,GFQuimbayo!B:C,2,FALSE)</f>
        <v>IN</v>
      </c>
      <c r="BE1808" s="5" t="str">
        <f>VLOOKUP(BD1808,GFQuimbayo!E:F,2,FALSE)</f>
        <v>Invertebrivores</v>
      </c>
      <c r="BF1808" s="2" t="str">
        <f>VLOOKUP(Y1808,Spp!B:L,11,FALSE)</f>
        <v>LC</v>
      </c>
    </row>
    <row r="1809" spans="1:58">
      <c r="A1809" s="2" t="s">
        <v>242</v>
      </c>
      <c r="B1809" s="2" t="s">
        <v>41</v>
      </c>
      <c r="C1809" s="2" t="s">
        <v>135</v>
      </c>
      <c r="D1809" s="26" t="s">
        <v>1446</v>
      </c>
      <c r="E1809" s="2" t="s">
        <v>1485</v>
      </c>
      <c r="F1809" s="2" t="s">
        <v>244</v>
      </c>
      <c r="G1809" s="22" t="s">
        <v>1482</v>
      </c>
      <c r="H1809" s="21">
        <v>1</v>
      </c>
      <c r="I1809" s="9">
        <v>4</v>
      </c>
      <c r="K1809" s="2">
        <v>50</v>
      </c>
      <c r="L1809" s="20">
        <v>42584</v>
      </c>
      <c r="M1809" s="2">
        <v>2016</v>
      </c>
      <c r="N1809" s="2" t="s">
        <v>517</v>
      </c>
      <c r="O1809" s="2" t="s">
        <v>136</v>
      </c>
      <c r="P1809" s="11">
        <v>43272</v>
      </c>
      <c r="Q1809" s="9">
        <v>6</v>
      </c>
      <c r="R1809" s="2" t="s">
        <v>249</v>
      </c>
      <c r="S1809" s="22" t="s">
        <v>516</v>
      </c>
      <c r="T1809" s="4" t="s">
        <v>516</v>
      </c>
      <c r="U1809" s="4" t="s">
        <v>516</v>
      </c>
      <c r="V1809" s="4" t="s">
        <v>516</v>
      </c>
      <c r="W1809" s="2">
        <v>10</v>
      </c>
      <c r="X1809" t="s">
        <v>57</v>
      </c>
      <c r="Y1809" s="6" t="str">
        <f>VLOOKUP(X1809,Spp!A:B,2,FALSE)</f>
        <v>Serranus psittacinus</v>
      </c>
      <c r="Z1809" s="7">
        <f t="shared" si="196"/>
        <v>5</v>
      </c>
      <c r="AA1809" s="2">
        <v>1</v>
      </c>
      <c r="AB1809" s="2">
        <v>3</v>
      </c>
      <c r="AC1809" s="2">
        <v>1</v>
      </c>
      <c r="AU1809" s="2">
        <f>VLOOKUP(Y1809,Spp!B:C,2,FALSE)</f>
        <v>1.9300000000000001E-2</v>
      </c>
      <c r="AV1809" s="2">
        <f>VLOOKUP(Y1809,Spp!B:D,3,FALSE)</f>
        <v>2.8511000000000002</v>
      </c>
      <c r="AW1809" s="2">
        <f t="shared" si="197"/>
        <v>44.237992924978599</v>
      </c>
      <c r="AX1809" s="2">
        <f t="shared" si="198"/>
        <v>0.88475985849957195</v>
      </c>
      <c r="AY1809" s="2">
        <f t="shared" si="199"/>
        <v>8.8475985849957191</v>
      </c>
      <c r="AZ1809" s="2">
        <f t="shared" si="200"/>
        <v>8.8475985849957185E-3</v>
      </c>
      <c r="BA1809" s="2">
        <f t="shared" si="201"/>
        <v>0.5</v>
      </c>
      <c r="BB1809" s="2">
        <f t="shared" si="195"/>
        <v>0.1</v>
      </c>
      <c r="BC1809" s="2">
        <f>VLOOKUP(Y1809,Spp!B:H,7,FALSE)</f>
        <v>3.6</v>
      </c>
      <c r="BD1809" s="5" t="str">
        <f>VLOOKUP(Y1809,GFQuimbayo!B:C,2,FALSE)</f>
        <v>PS</v>
      </c>
      <c r="BE1809" s="5" t="str">
        <f>VLOOKUP(BD1809,GFQuimbayo!E:F,2,FALSE)</f>
        <v>Piscivores</v>
      </c>
      <c r="BF1809" s="2" t="str">
        <f>VLOOKUP(Y1809,Spp!B:L,11,FALSE)</f>
        <v>LC</v>
      </c>
    </row>
    <row r="1810" spans="1:58">
      <c r="A1810" s="2" t="s">
        <v>242</v>
      </c>
      <c r="B1810" s="2" t="s">
        <v>41</v>
      </c>
      <c r="C1810" s="2" t="s">
        <v>135</v>
      </c>
      <c r="D1810" s="26" t="s">
        <v>1446</v>
      </c>
      <c r="E1810" s="2" t="s">
        <v>1485</v>
      </c>
      <c r="F1810" s="2" t="s">
        <v>244</v>
      </c>
      <c r="G1810" s="22" t="s">
        <v>1482</v>
      </c>
      <c r="H1810" s="21">
        <v>1</v>
      </c>
      <c r="I1810" s="9">
        <v>4</v>
      </c>
      <c r="K1810" s="2">
        <v>50</v>
      </c>
      <c r="L1810" s="20">
        <v>42584</v>
      </c>
      <c r="M1810" s="2">
        <v>2016</v>
      </c>
      <c r="N1810" s="2" t="s">
        <v>517</v>
      </c>
      <c r="O1810" s="2" t="s">
        <v>136</v>
      </c>
      <c r="P1810" s="11">
        <v>43272</v>
      </c>
      <c r="Q1810" s="9">
        <v>6</v>
      </c>
      <c r="R1810" s="2" t="s">
        <v>249</v>
      </c>
      <c r="S1810" s="22" t="s">
        <v>516</v>
      </c>
      <c r="T1810" s="4" t="s">
        <v>516</v>
      </c>
      <c r="U1810" s="4" t="s">
        <v>516</v>
      </c>
      <c r="V1810" s="4" t="s">
        <v>516</v>
      </c>
      <c r="W1810" s="2">
        <v>10</v>
      </c>
      <c r="X1810" t="s">
        <v>72</v>
      </c>
      <c r="Y1810" s="6" t="str">
        <f>VLOOKUP(X1810,Spp!A:B,2,FALSE)</f>
        <v>Scarus ghobban</v>
      </c>
      <c r="Z1810" s="7">
        <f t="shared" si="196"/>
        <v>4</v>
      </c>
      <c r="AC1810" s="2">
        <v>2</v>
      </c>
      <c r="AD1810" s="2">
        <v>2</v>
      </c>
      <c r="AU1810" s="2">
        <f>VLOOKUP(Y1810,Spp!B:C,2,FALSE)</f>
        <v>2.3300000000000001E-2</v>
      </c>
      <c r="AV1810" s="2">
        <f>VLOOKUP(Y1810,Spp!B:D,3,FALSE)</f>
        <v>2.919</v>
      </c>
      <c r="AW1810" s="2">
        <f t="shared" si="197"/>
        <v>272.24433115424927</v>
      </c>
      <c r="AX1810" s="2">
        <f t="shared" si="198"/>
        <v>5.4448866230849857</v>
      </c>
      <c r="AY1810" s="2">
        <f t="shared" si="199"/>
        <v>54.448866230849859</v>
      </c>
      <c r="AZ1810" s="2">
        <f t="shared" si="200"/>
        <v>5.4448866230849859E-2</v>
      </c>
      <c r="BA1810" s="2">
        <f t="shared" si="201"/>
        <v>0.4</v>
      </c>
      <c r="BB1810" s="2">
        <f t="shared" si="195"/>
        <v>0.08</v>
      </c>
      <c r="BC1810" s="2">
        <f>VLOOKUP(Y1810,Spp!B:H,7,FALSE)</f>
        <v>2</v>
      </c>
      <c r="BD1810" s="5" t="str">
        <f>VLOOKUP(Y1810,GFQuimbayo!B:C,2,FALSE)</f>
        <v>HM</v>
      </c>
      <c r="BE1810" s="5" t="str">
        <f>VLOOKUP(BD1810,GFQuimbayo!E:F,2,FALSE)</f>
        <v>Macroalgae feeders</v>
      </c>
      <c r="BF1810" s="2" t="str">
        <f>VLOOKUP(Y1810,Spp!B:L,11,FALSE)</f>
        <v>LC</v>
      </c>
    </row>
    <row r="1811" spans="1:58">
      <c r="A1811" s="2" t="s">
        <v>242</v>
      </c>
      <c r="B1811" s="2" t="s">
        <v>41</v>
      </c>
      <c r="C1811" s="2" t="s">
        <v>135</v>
      </c>
      <c r="D1811" s="26" t="s">
        <v>1446</v>
      </c>
      <c r="E1811" s="2" t="s">
        <v>1485</v>
      </c>
      <c r="F1811" s="2" t="s">
        <v>244</v>
      </c>
      <c r="G1811" s="22" t="s">
        <v>1482</v>
      </c>
      <c r="H1811" s="21">
        <v>1</v>
      </c>
      <c r="I1811" s="9">
        <v>4</v>
      </c>
      <c r="K1811" s="2">
        <v>50</v>
      </c>
      <c r="L1811" s="20">
        <v>42584</v>
      </c>
      <c r="M1811" s="2">
        <v>2016</v>
      </c>
      <c r="N1811" s="2" t="s">
        <v>517</v>
      </c>
      <c r="O1811" s="2" t="s">
        <v>136</v>
      </c>
      <c r="P1811" s="11">
        <v>43272</v>
      </c>
      <c r="Q1811" s="9">
        <v>6</v>
      </c>
      <c r="R1811" s="2" t="s">
        <v>249</v>
      </c>
      <c r="S1811" s="22" t="s">
        <v>516</v>
      </c>
      <c r="T1811" s="4" t="s">
        <v>516</v>
      </c>
      <c r="U1811" s="4" t="s">
        <v>516</v>
      </c>
      <c r="V1811" s="4" t="s">
        <v>516</v>
      </c>
      <c r="W1811" s="2">
        <v>10</v>
      </c>
      <c r="X1811" t="s">
        <v>45</v>
      </c>
      <c r="Y1811" s="6" t="str">
        <f>VLOOKUP(X1811,Spp!A:B,2,FALSE)</f>
        <v>Canthigaster punctatissima</v>
      </c>
      <c r="Z1811" s="7">
        <f t="shared" si="196"/>
        <v>5</v>
      </c>
      <c r="AA1811" s="2">
        <v>5</v>
      </c>
      <c r="AU1811" s="2">
        <f>VLOOKUP(Y1811,Spp!B:C,2,FALSE)</f>
        <v>1.9699999999999999E-2</v>
      </c>
      <c r="AV1811" s="2">
        <f>VLOOKUP(Y1811,Spp!B:D,3,FALSE)</f>
        <v>2.9174000000000002</v>
      </c>
      <c r="AW1811" s="2">
        <f t="shared" si="197"/>
        <v>1.4268765867766935</v>
      </c>
      <c r="AX1811" s="2">
        <f t="shared" si="198"/>
        <v>2.8537531735533871E-2</v>
      </c>
      <c r="AY1811" s="2">
        <f t="shared" si="199"/>
        <v>0.28537531735533872</v>
      </c>
      <c r="AZ1811" s="2">
        <f t="shared" si="200"/>
        <v>2.8537531735533872E-4</v>
      </c>
      <c r="BA1811" s="2">
        <f t="shared" si="201"/>
        <v>0.5</v>
      </c>
      <c r="BB1811" s="2">
        <f t="shared" si="195"/>
        <v>0.1</v>
      </c>
      <c r="BC1811" s="2">
        <f>VLOOKUP(Y1811,Spp!B:H,7,FALSE)</f>
        <v>3</v>
      </c>
      <c r="BD1811" s="5" t="str">
        <f>VLOOKUP(Y1811,GFQuimbayo!B:C,2,FALSE)</f>
        <v>IN</v>
      </c>
      <c r="BE1811" s="5" t="str">
        <f>VLOOKUP(BD1811,GFQuimbayo!E:F,2,FALSE)</f>
        <v>Invertebrivores</v>
      </c>
      <c r="BF1811" s="2" t="str">
        <f>VLOOKUP(Y1811,Spp!B:L,11,FALSE)</f>
        <v>LC</v>
      </c>
    </row>
    <row r="1812" spans="1:58">
      <c r="A1812" s="2" t="s">
        <v>242</v>
      </c>
      <c r="B1812" s="2" t="s">
        <v>41</v>
      </c>
      <c r="C1812" s="2" t="s">
        <v>135</v>
      </c>
      <c r="D1812" s="26" t="s">
        <v>1446</v>
      </c>
      <c r="E1812" s="2" t="s">
        <v>1485</v>
      </c>
      <c r="F1812" s="2" t="s">
        <v>244</v>
      </c>
      <c r="G1812" s="22" t="s">
        <v>1482</v>
      </c>
      <c r="H1812" s="21">
        <v>1</v>
      </c>
      <c r="I1812" s="9">
        <v>4</v>
      </c>
      <c r="K1812" s="2">
        <v>50</v>
      </c>
      <c r="L1812" s="20">
        <v>42584</v>
      </c>
      <c r="M1812" s="2">
        <v>2016</v>
      </c>
      <c r="N1812" s="2" t="s">
        <v>517</v>
      </c>
      <c r="O1812" s="2" t="s">
        <v>136</v>
      </c>
      <c r="P1812" s="11">
        <v>43272</v>
      </c>
      <c r="Q1812" s="9">
        <v>6</v>
      </c>
      <c r="R1812" s="2" t="s">
        <v>249</v>
      </c>
      <c r="S1812" s="22" t="s">
        <v>516</v>
      </c>
      <c r="T1812" s="4" t="s">
        <v>516</v>
      </c>
      <c r="U1812" s="4" t="s">
        <v>516</v>
      </c>
      <c r="V1812" s="4" t="s">
        <v>516</v>
      </c>
      <c r="W1812" s="2">
        <v>10</v>
      </c>
      <c r="X1812" t="s">
        <v>278</v>
      </c>
      <c r="Y1812" s="6" t="str">
        <f>VLOOKUP(X1812,Spp!A:B,2,FALSE)</f>
        <v>Balistes polylepis</v>
      </c>
      <c r="Z1812" s="7">
        <f t="shared" si="196"/>
        <v>2</v>
      </c>
      <c r="AC1812" s="2">
        <v>2</v>
      </c>
      <c r="AU1812" s="2">
        <f>VLOOKUP(Y1812,Spp!B:C,2,FALSE)</f>
        <v>2.6800000000000001E-2</v>
      </c>
      <c r="AV1812" s="2">
        <f>VLOOKUP(Y1812,Spp!B:D,3,FALSE)</f>
        <v>2.8982999999999999</v>
      </c>
      <c r="AW1812" s="2">
        <f t="shared" si="197"/>
        <v>80.972785674634224</v>
      </c>
      <c r="AX1812" s="2">
        <f t="shared" si="198"/>
        <v>1.6194557134926846</v>
      </c>
      <c r="AY1812" s="2">
        <f t="shared" si="199"/>
        <v>16.194557134926846</v>
      </c>
      <c r="AZ1812" s="2">
        <f t="shared" si="200"/>
        <v>1.6194557134926846E-2</v>
      </c>
      <c r="BA1812" s="2">
        <f t="shared" si="201"/>
        <v>0.2</v>
      </c>
      <c r="BB1812" s="2">
        <f t="shared" si="195"/>
        <v>0.04</v>
      </c>
      <c r="BC1812" s="2">
        <f>VLOOKUP(Y1812,Spp!B:H,7,FALSE)</f>
        <v>3.3</v>
      </c>
      <c r="BD1812" s="5" t="str">
        <f>VLOOKUP(Y1812,GFQuimbayo!B:C,2,FALSE)</f>
        <v>IN</v>
      </c>
      <c r="BE1812" s="5" t="str">
        <f>VLOOKUP(BD1812,GFQuimbayo!E:F,2,FALSE)</f>
        <v>Invertebrivores</v>
      </c>
      <c r="BF1812" s="2" t="str">
        <f>VLOOKUP(Y1812,Spp!B:L,11,FALSE)</f>
        <v>LC</v>
      </c>
    </row>
    <row r="1813" spans="1:58">
      <c r="A1813" s="2" t="s">
        <v>242</v>
      </c>
      <c r="B1813" s="2" t="s">
        <v>41</v>
      </c>
      <c r="C1813" s="2" t="s">
        <v>135</v>
      </c>
      <c r="D1813" s="26" t="s">
        <v>1446</v>
      </c>
      <c r="E1813" s="2" t="s">
        <v>1485</v>
      </c>
      <c r="F1813" s="2" t="s">
        <v>244</v>
      </c>
      <c r="G1813" s="22" t="s">
        <v>1482</v>
      </c>
      <c r="H1813" s="21">
        <v>1</v>
      </c>
      <c r="I1813" s="9">
        <v>4</v>
      </c>
      <c r="K1813" s="2">
        <v>50</v>
      </c>
      <c r="L1813" s="20">
        <v>42584</v>
      </c>
      <c r="M1813" s="2">
        <v>2016</v>
      </c>
      <c r="N1813" s="2" t="s">
        <v>517</v>
      </c>
      <c r="O1813" s="2" t="s">
        <v>136</v>
      </c>
      <c r="P1813" s="11">
        <v>43272</v>
      </c>
      <c r="Q1813" s="9">
        <v>6</v>
      </c>
      <c r="R1813" s="2" t="s">
        <v>249</v>
      </c>
      <c r="S1813" s="22" t="s">
        <v>516</v>
      </c>
      <c r="T1813" s="4" t="s">
        <v>516</v>
      </c>
      <c r="U1813" s="4" t="s">
        <v>516</v>
      </c>
      <c r="V1813" s="4" t="s">
        <v>516</v>
      </c>
      <c r="W1813" s="2">
        <v>10</v>
      </c>
      <c r="X1813" t="s">
        <v>133</v>
      </c>
      <c r="Y1813" s="6" t="str">
        <f>VLOOKUP(X1813,Spp!A:B,2,FALSE)</f>
        <v>Hoplopagrus guentherii</v>
      </c>
      <c r="Z1813" s="7">
        <f t="shared" si="196"/>
        <v>1</v>
      </c>
      <c r="AB1813" s="2">
        <v>1</v>
      </c>
      <c r="AU1813" s="2">
        <f>VLOOKUP(Y1813,Spp!B:C,2,FALSE)</f>
        <v>2.2800000000000001E-2</v>
      </c>
      <c r="AV1813" s="2">
        <f>VLOOKUP(Y1813,Spp!B:D,3,FALSE)</f>
        <v>3</v>
      </c>
      <c r="AW1813" s="2">
        <f t="shared" si="197"/>
        <v>9.6187500000000004</v>
      </c>
      <c r="AX1813" s="2">
        <f t="shared" si="198"/>
        <v>0.19237500000000002</v>
      </c>
      <c r="AY1813" s="2">
        <f t="shared" si="199"/>
        <v>1.9237500000000001</v>
      </c>
      <c r="AZ1813" s="2">
        <f t="shared" si="200"/>
        <v>1.9237500000000001E-3</v>
      </c>
      <c r="BA1813" s="2">
        <f t="shared" si="201"/>
        <v>0.1</v>
      </c>
      <c r="BB1813" s="2">
        <f t="shared" si="195"/>
        <v>0.02</v>
      </c>
      <c r="BC1813" s="2">
        <f>VLOOKUP(Y1813,Spp!B:H,7,FALSE)</f>
        <v>3.8</v>
      </c>
      <c r="BD1813" s="5" t="str">
        <f>VLOOKUP(Y1813,GFQuimbayo!B:C,2,FALSE)</f>
        <v>PS</v>
      </c>
      <c r="BE1813" s="5" t="str">
        <f>VLOOKUP(BD1813,GFQuimbayo!E:F,2,FALSE)</f>
        <v>Piscivores</v>
      </c>
      <c r="BF1813" s="2" t="str">
        <f>VLOOKUP(Y1813,Spp!B:L,11,FALSE)</f>
        <v>LC</v>
      </c>
    </row>
    <row r="1814" spans="1:58">
      <c r="A1814" s="2" t="s">
        <v>242</v>
      </c>
      <c r="B1814" s="2" t="s">
        <v>41</v>
      </c>
      <c r="C1814" s="2" t="s">
        <v>135</v>
      </c>
      <c r="D1814" s="26" t="s">
        <v>1446</v>
      </c>
      <c r="E1814" s="2" t="s">
        <v>1485</v>
      </c>
      <c r="F1814" s="2" t="s">
        <v>244</v>
      </c>
      <c r="G1814" s="22" t="s">
        <v>1482</v>
      </c>
      <c r="H1814" s="21">
        <v>1</v>
      </c>
      <c r="I1814" s="9">
        <v>4</v>
      </c>
      <c r="K1814" s="2">
        <v>50</v>
      </c>
      <c r="L1814" s="20">
        <v>42584</v>
      </c>
      <c r="M1814" s="2">
        <v>2016</v>
      </c>
      <c r="N1814" s="2" t="s">
        <v>517</v>
      </c>
      <c r="O1814" s="2" t="s">
        <v>136</v>
      </c>
      <c r="P1814" s="11">
        <v>43272</v>
      </c>
      <c r="Q1814" s="9">
        <v>6</v>
      </c>
      <c r="R1814" s="2" t="s">
        <v>249</v>
      </c>
      <c r="S1814" s="22" t="s">
        <v>516</v>
      </c>
      <c r="T1814" s="4" t="s">
        <v>516</v>
      </c>
      <c r="U1814" s="4" t="s">
        <v>516</v>
      </c>
      <c r="V1814" s="4" t="s">
        <v>516</v>
      </c>
      <c r="W1814" s="2">
        <v>10</v>
      </c>
      <c r="X1814" t="s">
        <v>266</v>
      </c>
      <c r="Y1814" s="6" t="str">
        <f>VLOOKUP(X1814,Spp!A:B,2,FALSE)</f>
        <v>Halichoeres dispilus</v>
      </c>
      <c r="Z1814" s="7">
        <f t="shared" si="196"/>
        <v>10</v>
      </c>
      <c r="AB1814" s="2">
        <v>10</v>
      </c>
      <c r="AU1814" s="2">
        <f>VLOOKUP(Y1814,Spp!B:C,2,FALSE)</f>
        <v>1.26E-2</v>
      </c>
      <c r="AV1814" s="2">
        <f>VLOOKUP(Y1814,Spp!B:D,3,FALSE)</f>
        <v>3.0672999999999999</v>
      </c>
      <c r="AW1814" s="2">
        <f t="shared" si="197"/>
        <v>60.87597896771554</v>
      </c>
      <c r="AX1814" s="2">
        <f t="shared" si="198"/>
        <v>1.2175195793543108</v>
      </c>
      <c r="AY1814" s="2">
        <f t="shared" si="199"/>
        <v>12.175195793543107</v>
      </c>
      <c r="AZ1814" s="2">
        <f t="shared" si="200"/>
        <v>1.2175195793543108E-2</v>
      </c>
      <c r="BA1814" s="2">
        <f t="shared" si="201"/>
        <v>1</v>
      </c>
      <c r="BB1814" s="2">
        <f t="shared" si="195"/>
        <v>0.2</v>
      </c>
      <c r="BC1814" s="2">
        <f>VLOOKUP(Y1814,Spp!B:H,7,FALSE)</f>
        <v>3.9</v>
      </c>
      <c r="BD1814" s="5" t="str">
        <f>VLOOKUP(Y1814,GFQuimbayo!B:C,2,FALSE)</f>
        <v>IN</v>
      </c>
      <c r="BE1814" s="5" t="str">
        <f>VLOOKUP(BD1814,GFQuimbayo!E:F,2,FALSE)</f>
        <v>Invertebrivores</v>
      </c>
      <c r="BF1814" s="2" t="str">
        <f>VLOOKUP(Y1814,Spp!B:L,11,FALSE)</f>
        <v>LC</v>
      </c>
    </row>
    <row r="1815" spans="1:58">
      <c r="A1815" s="2" t="s">
        <v>242</v>
      </c>
      <c r="B1815" s="2" t="s">
        <v>41</v>
      </c>
      <c r="C1815" s="2" t="s">
        <v>135</v>
      </c>
      <c r="D1815" s="26" t="s">
        <v>1446</v>
      </c>
      <c r="E1815" s="2" t="s">
        <v>1485</v>
      </c>
      <c r="F1815" s="2" t="s">
        <v>244</v>
      </c>
      <c r="G1815" s="22" t="s">
        <v>1482</v>
      </c>
      <c r="H1815" s="21">
        <v>2</v>
      </c>
      <c r="I1815" s="9">
        <v>5</v>
      </c>
      <c r="K1815" s="2">
        <v>50</v>
      </c>
      <c r="L1815" s="20">
        <v>42584</v>
      </c>
      <c r="M1815" s="2">
        <v>2016</v>
      </c>
      <c r="N1815" s="2" t="s">
        <v>517</v>
      </c>
      <c r="O1815" s="2" t="s">
        <v>136</v>
      </c>
      <c r="P1815" s="11">
        <v>43272</v>
      </c>
      <c r="Q1815" s="9">
        <v>6</v>
      </c>
      <c r="R1815" s="2" t="s">
        <v>249</v>
      </c>
      <c r="S1815" s="22" t="s">
        <v>516</v>
      </c>
      <c r="T1815" s="4" t="s">
        <v>516</v>
      </c>
      <c r="U1815" s="4" t="s">
        <v>516</v>
      </c>
      <c r="V1815" s="4" t="s">
        <v>516</v>
      </c>
      <c r="W1815" s="2">
        <v>10</v>
      </c>
      <c r="X1815" t="s">
        <v>257</v>
      </c>
      <c r="Y1815" s="6" t="str">
        <f>VLOOKUP(X1815,Spp!A:B,2,FALSE)</f>
        <v>Acanthurus xanthopterus</v>
      </c>
      <c r="Z1815" s="7">
        <f t="shared" si="196"/>
        <v>9</v>
      </c>
      <c r="AC1815" s="2">
        <v>7</v>
      </c>
      <c r="AD1815" s="2">
        <v>2</v>
      </c>
      <c r="AU1815" s="2">
        <f>VLOOKUP(Y1815,Spp!B:C,2,FALSE)</f>
        <v>2.673E-2</v>
      </c>
      <c r="AV1815" s="2">
        <f>VLOOKUP(Y1815,Spp!B:D,3,FALSE)</f>
        <v>2.9844900000000001</v>
      </c>
      <c r="AW1815" s="2">
        <f t="shared" si="197"/>
        <v>625.48118960445163</v>
      </c>
      <c r="AX1815" s="2">
        <f t="shared" si="198"/>
        <v>12.509623792089032</v>
      </c>
      <c r="AY1815" s="2">
        <f t="shared" si="199"/>
        <v>125.09623792089032</v>
      </c>
      <c r="AZ1815" s="2">
        <f t="shared" si="200"/>
        <v>0.12509623792089031</v>
      </c>
      <c r="BA1815" s="2">
        <f t="shared" si="201"/>
        <v>0.9</v>
      </c>
      <c r="BB1815" s="2">
        <f t="shared" si="195"/>
        <v>0.18</v>
      </c>
      <c r="BC1815" s="2">
        <f>VLOOKUP(Y1815,Spp!B:H,7,FALSE)</f>
        <v>2.9</v>
      </c>
      <c r="BD1815" s="5" t="str">
        <f>VLOOKUP(Y1815,GFQuimbayo!B:C,2,FALSE)</f>
        <v>HD</v>
      </c>
      <c r="BE1815" s="5" t="str">
        <f>VLOOKUP(BD1815,GFQuimbayo!E:F,2,FALSE)</f>
        <v>Detritivores</v>
      </c>
      <c r="BF1815" s="2" t="str">
        <f>VLOOKUP(Y1815,Spp!B:L,11,FALSE)</f>
        <v>LC</v>
      </c>
    </row>
    <row r="1816" spans="1:58">
      <c r="A1816" s="2" t="s">
        <v>242</v>
      </c>
      <c r="B1816" s="2" t="s">
        <v>41</v>
      </c>
      <c r="C1816" s="2" t="s">
        <v>135</v>
      </c>
      <c r="D1816" s="26" t="s">
        <v>1446</v>
      </c>
      <c r="E1816" s="2" t="s">
        <v>1485</v>
      </c>
      <c r="F1816" s="2" t="s">
        <v>244</v>
      </c>
      <c r="G1816" s="22" t="s">
        <v>1482</v>
      </c>
      <c r="H1816" s="21">
        <v>2</v>
      </c>
      <c r="I1816" s="9">
        <v>5</v>
      </c>
      <c r="K1816" s="2">
        <v>50</v>
      </c>
      <c r="L1816" s="20">
        <v>42584</v>
      </c>
      <c r="M1816" s="2">
        <v>2016</v>
      </c>
      <c r="N1816" s="2" t="s">
        <v>517</v>
      </c>
      <c r="O1816" s="2" t="s">
        <v>136</v>
      </c>
      <c r="P1816" s="11">
        <v>43272</v>
      </c>
      <c r="Q1816" s="9">
        <v>6</v>
      </c>
      <c r="R1816" s="2" t="s">
        <v>249</v>
      </c>
      <c r="S1816" s="22" t="s">
        <v>516</v>
      </c>
      <c r="T1816" s="4" t="s">
        <v>516</v>
      </c>
      <c r="U1816" s="4" t="s">
        <v>516</v>
      </c>
      <c r="V1816" s="4" t="s">
        <v>516</v>
      </c>
      <c r="W1816" s="2">
        <v>10</v>
      </c>
      <c r="X1816" t="s">
        <v>107</v>
      </c>
      <c r="Y1816" s="6" t="str">
        <f>VLOOKUP(X1816,Spp!A:B,2,FALSE)</f>
        <v>Thalassoma lucasanum</v>
      </c>
      <c r="Z1816" s="7">
        <f t="shared" si="196"/>
        <v>32</v>
      </c>
      <c r="AB1816" s="2">
        <v>30</v>
      </c>
      <c r="AC1816" s="2">
        <v>2</v>
      </c>
      <c r="AU1816" s="2">
        <f>VLOOKUP(Y1816,Spp!B:C,2,FALSE)</f>
        <v>1.261E-2</v>
      </c>
      <c r="AV1816" s="2">
        <f>VLOOKUP(Y1816,Spp!B:D,3,FALSE)</f>
        <v>2.8782999999999999</v>
      </c>
      <c r="AW1816" s="2">
        <f t="shared" si="197"/>
        <v>161.11201348137405</v>
      </c>
      <c r="AX1816" s="2">
        <f t="shared" si="198"/>
        <v>3.222240269627481</v>
      </c>
      <c r="AY1816" s="2">
        <f t="shared" si="199"/>
        <v>32.222402696274813</v>
      </c>
      <c r="AZ1816" s="2">
        <f t="shared" si="200"/>
        <v>3.2222402696274813E-2</v>
      </c>
      <c r="BA1816" s="2">
        <f t="shared" si="201"/>
        <v>3.2</v>
      </c>
      <c r="BB1816" s="2">
        <f t="shared" si="195"/>
        <v>0.64</v>
      </c>
      <c r="BC1816" s="2">
        <f>VLOOKUP(Y1816,Spp!B:H,7,FALSE)</f>
        <v>3.5</v>
      </c>
      <c r="BD1816" s="5" t="str">
        <f>VLOOKUP(Y1816,GFQuimbayo!B:C,2,FALSE)</f>
        <v>IN</v>
      </c>
      <c r="BE1816" s="5" t="str">
        <f>VLOOKUP(BD1816,GFQuimbayo!E:F,2,FALSE)</f>
        <v>Invertebrivores</v>
      </c>
      <c r="BF1816" s="2" t="str">
        <f>VLOOKUP(Y1816,Spp!B:L,11,FALSE)</f>
        <v>LC</v>
      </c>
    </row>
    <row r="1817" spans="1:58">
      <c r="A1817" s="2" t="s">
        <v>242</v>
      </c>
      <c r="B1817" s="2" t="s">
        <v>41</v>
      </c>
      <c r="C1817" s="2" t="s">
        <v>135</v>
      </c>
      <c r="D1817" s="26" t="s">
        <v>1446</v>
      </c>
      <c r="E1817" s="2" t="s">
        <v>1485</v>
      </c>
      <c r="F1817" s="2" t="s">
        <v>244</v>
      </c>
      <c r="G1817" s="22" t="s">
        <v>1482</v>
      </c>
      <c r="H1817" s="21">
        <v>2</v>
      </c>
      <c r="I1817" s="9">
        <v>5</v>
      </c>
      <c r="K1817" s="2">
        <v>50</v>
      </c>
      <c r="L1817" s="20">
        <v>42584</v>
      </c>
      <c r="M1817" s="2">
        <v>2016</v>
      </c>
      <c r="N1817" s="2" t="s">
        <v>517</v>
      </c>
      <c r="O1817" s="2" t="s">
        <v>136</v>
      </c>
      <c r="P1817" s="11">
        <v>43272</v>
      </c>
      <c r="Q1817" s="9">
        <v>6</v>
      </c>
      <c r="R1817" s="2" t="s">
        <v>249</v>
      </c>
      <c r="S1817" s="22" t="s">
        <v>516</v>
      </c>
      <c r="T1817" s="4" t="s">
        <v>516</v>
      </c>
      <c r="U1817" s="4" t="s">
        <v>516</v>
      </c>
      <c r="V1817" s="4" t="s">
        <v>516</v>
      </c>
      <c r="W1817" s="2">
        <v>10</v>
      </c>
      <c r="X1817" t="s">
        <v>101</v>
      </c>
      <c r="Y1817" s="6" t="str">
        <f>VLOOKUP(X1817,Spp!A:B,2,FALSE)</f>
        <v>Caranx caballus</v>
      </c>
      <c r="Z1817" s="7">
        <f t="shared" si="196"/>
        <v>40</v>
      </c>
      <c r="AE1817" s="2">
        <v>40</v>
      </c>
      <c r="AU1817" s="2">
        <f>VLOOKUP(Y1817,Spp!B:C,2,FALSE)</f>
        <v>2.5000000000000001E-2</v>
      </c>
      <c r="AV1817" s="2">
        <f>VLOOKUP(Y1817,Spp!B:D,3,FALSE)</f>
        <v>3</v>
      </c>
      <c r="AW1817" s="2">
        <f t="shared" si="197"/>
        <v>15625</v>
      </c>
      <c r="AX1817" s="2">
        <f t="shared" si="198"/>
        <v>312.5</v>
      </c>
      <c r="AY1817" s="2">
        <f t="shared" si="199"/>
        <v>3125</v>
      </c>
      <c r="AZ1817" s="2">
        <f t="shared" si="200"/>
        <v>3.125</v>
      </c>
      <c r="BA1817" s="2">
        <f t="shared" si="201"/>
        <v>4</v>
      </c>
      <c r="BB1817" s="2">
        <f t="shared" si="195"/>
        <v>0.8</v>
      </c>
      <c r="BC1817" s="2">
        <f>VLOOKUP(Y1817,Spp!B:H,7,FALSE)</f>
        <v>4</v>
      </c>
      <c r="BD1817" s="5" t="str">
        <f>VLOOKUP(Y1817,GFQuimbayo!B:C,2,FALSE)</f>
        <v>PS</v>
      </c>
      <c r="BE1817" s="5" t="str">
        <f>VLOOKUP(BD1817,GFQuimbayo!E:F,2,FALSE)</f>
        <v>Piscivores</v>
      </c>
      <c r="BF1817" s="2" t="str">
        <f>VLOOKUP(Y1817,Spp!B:L,11,FALSE)</f>
        <v>LC</v>
      </c>
    </row>
    <row r="1818" spans="1:58">
      <c r="A1818" s="2" t="s">
        <v>242</v>
      </c>
      <c r="B1818" s="2" t="s">
        <v>41</v>
      </c>
      <c r="C1818" s="2" t="s">
        <v>135</v>
      </c>
      <c r="D1818" s="26" t="s">
        <v>1446</v>
      </c>
      <c r="E1818" s="2" t="s">
        <v>1485</v>
      </c>
      <c r="F1818" s="2" t="s">
        <v>244</v>
      </c>
      <c r="G1818" s="22" t="s">
        <v>1482</v>
      </c>
      <c r="H1818" s="21">
        <v>2</v>
      </c>
      <c r="I1818" s="9">
        <v>5</v>
      </c>
      <c r="K1818" s="2">
        <v>50</v>
      </c>
      <c r="L1818" s="20">
        <v>42584</v>
      </c>
      <c r="M1818" s="2">
        <v>2016</v>
      </c>
      <c r="N1818" s="2" t="s">
        <v>517</v>
      </c>
      <c r="O1818" s="2" t="s">
        <v>136</v>
      </c>
      <c r="P1818" s="11">
        <v>43272</v>
      </c>
      <c r="Q1818" s="9">
        <v>6</v>
      </c>
      <c r="R1818" s="2" t="s">
        <v>249</v>
      </c>
      <c r="S1818" s="22" t="s">
        <v>516</v>
      </c>
      <c r="T1818" s="4" t="s">
        <v>516</v>
      </c>
      <c r="U1818" s="4" t="s">
        <v>516</v>
      </c>
      <c r="V1818" s="4" t="s">
        <v>516</v>
      </c>
      <c r="W1818" s="2">
        <v>10</v>
      </c>
      <c r="X1818" t="s">
        <v>426</v>
      </c>
      <c r="Y1818" s="6" t="str">
        <f>VLOOKUP(X1818,Spp!A:B,2,FALSE)</f>
        <v>Novaculichthys taeniourus</v>
      </c>
      <c r="Z1818" s="7">
        <f t="shared" si="196"/>
        <v>2</v>
      </c>
      <c r="AE1818" s="2">
        <v>2</v>
      </c>
      <c r="AU1818" s="2">
        <f>VLOOKUP(Y1818,Spp!B:C,2,FALSE)</f>
        <v>1.2999999999999999E-2</v>
      </c>
      <c r="AV1818" s="2">
        <f>VLOOKUP(Y1818,Spp!B:D,3,FALSE)</f>
        <v>2.91</v>
      </c>
      <c r="AW1818" s="2">
        <f t="shared" si="197"/>
        <v>304.07364014963133</v>
      </c>
      <c r="AX1818" s="2">
        <f t="shared" si="198"/>
        <v>6.0814728029926268</v>
      </c>
      <c r="AY1818" s="2">
        <f t="shared" si="199"/>
        <v>60.814728029926272</v>
      </c>
      <c r="AZ1818" s="2">
        <f t="shared" si="200"/>
        <v>6.0814728029926275E-2</v>
      </c>
      <c r="BA1818" s="2">
        <f t="shared" si="201"/>
        <v>0.2</v>
      </c>
      <c r="BB1818" s="2">
        <f t="shared" ref="BB1818:BB1880" si="202">Z1818/K1818</f>
        <v>0.04</v>
      </c>
      <c r="BC1818" s="2">
        <f>VLOOKUP(Y1818,Spp!B:H,7,FALSE)</f>
        <v>3.3</v>
      </c>
      <c r="BD1818" s="5" t="str">
        <f>VLOOKUP(Y1818,GFQuimbayo!B:C,2,FALSE)</f>
        <v>IN</v>
      </c>
      <c r="BE1818" s="5" t="str">
        <f>VLOOKUP(BD1818,GFQuimbayo!E:F,2,FALSE)</f>
        <v>Invertebrivores</v>
      </c>
      <c r="BF1818" s="2" t="str">
        <f>VLOOKUP(Y1818,Spp!B:L,11,FALSE)</f>
        <v>LC</v>
      </c>
    </row>
    <row r="1819" spans="1:58">
      <c r="A1819" s="2" t="s">
        <v>242</v>
      </c>
      <c r="B1819" s="2" t="s">
        <v>41</v>
      </c>
      <c r="C1819" s="2" t="s">
        <v>135</v>
      </c>
      <c r="D1819" s="26" t="s">
        <v>1446</v>
      </c>
      <c r="E1819" s="2" t="s">
        <v>1485</v>
      </c>
      <c r="F1819" s="2" t="s">
        <v>244</v>
      </c>
      <c r="G1819" s="22" t="s">
        <v>1482</v>
      </c>
      <c r="H1819" s="21">
        <v>2</v>
      </c>
      <c r="I1819" s="9">
        <v>5</v>
      </c>
      <c r="K1819" s="2">
        <v>50</v>
      </c>
      <c r="L1819" s="20">
        <v>42584</v>
      </c>
      <c r="M1819" s="2">
        <v>2016</v>
      </c>
      <c r="N1819" s="2" t="s">
        <v>517</v>
      </c>
      <c r="O1819" s="2" t="s">
        <v>136</v>
      </c>
      <c r="P1819" s="11">
        <v>43272</v>
      </c>
      <c r="Q1819" s="9">
        <v>6</v>
      </c>
      <c r="R1819" s="2" t="s">
        <v>249</v>
      </c>
      <c r="S1819" s="22" t="s">
        <v>516</v>
      </c>
      <c r="T1819" s="4" t="s">
        <v>516</v>
      </c>
      <c r="U1819" s="4" t="s">
        <v>516</v>
      </c>
      <c r="V1819" s="4" t="s">
        <v>516</v>
      </c>
      <c r="W1819" s="2">
        <v>10</v>
      </c>
      <c r="X1819" t="s">
        <v>57</v>
      </c>
      <c r="Y1819" s="6" t="str">
        <f>VLOOKUP(X1819,Spp!A:B,2,FALSE)</f>
        <v>Serranus psittacinus</v>
      </c>
      <c r="Z1819" s="7">
        <f t="shared" si="196"/>
        <v>10</v>
      </c>
      <c r="AB1819" s="2">
        <v>10</v>
      </c>
      <c r="AU1819" s="2">
        <f>VLOOKUP(Y1819,Spp!B:C,2,FALSE)</f>
        <v>1.9300000000000001E-2</v>
      </c>
      <c r="AV1819" s="2">
        <f>VLOOKUP(Y1819,Spp!B:D,3,FALSE)</f>
        <v>2.8511000000000002</v>
      </c>
      <c r="AW1819" s="2">
        <f t="shared" si="197"/>
        <v>60.317658911086447</v>
      </c>
      <c r="AX1819" s="2">
        <f t="shared" si="198"/>
        <v>1.2063531782217289</v>
      </c>
      <c r="AY1819" s="2">
        <f t="shared" si="199"/>
        <v>12.063531782217289</v>
      </c>
      <c r="AZ1819" s="2">
        <f t="shared" si="200"/>
        <v>1.206353178221729E-2</v>
      </c>
      <c r="BA1819" s="2">
        <f t="shared" si="201"/>
        <v>1</v>
      </c>
      <c r="BB1819" s="2">
        <f t="shared" si="202"/>
        <v>0.2</v>
      </c>
      <c r="BC1819" s="2">
        <f>VLOOKUP(Y1819,Spp!B:H,7,FALSE)</f>
        <v>3.6</v>
      </c>
      <c r="BD1819" s="5" t="str">
        <f>VLOOKUP(Y1819,GFQuimbayo!B:C,2,FALSE)</f>
        <v>PS</v>
      </c>
      <c r="BE1819" s="5" t="str">
        <f>VLOOKUP(BD1819,GFQuimbayo!E:F,2,FALSE)</f>
        <v>Piscivores</v>
      </c>
      <c r="BF1819" s="2" t="str">
        <f>VLOOKUP(Y1819,Spp!B:L,11,FALSE)</f>
        <v>LC</v>
      </c>
    </row>
    <row r="1820" spans="1:58">
      <c r="A1820" s="2" t="s">
        <v>242</v>
      </c>
      <c r="B1820" s="2" t="s">
        <v>41</v>
      </c>
      <c r="C1820" s="2" t="s">
        <v>135</v>
      </c>
      <c r="D1820" s="26" t="s">
        <v>1446</v>
      </c>
      <c r="E1820" s="2" t="s">
        <v>1485</v>
      </c>
      <c r="F1820" s="2" t="s">
        <v>244</v>
      </c>
      <c r="G1820" s="22" t="s">
        <v>1482</v>
      </c>
      <c r="H1820" s="21">
        <v>2</v>
      </c>
      <c r="I1820" s="9">
        <v>5</v>
      </c>
      <c r="K1820" s="2">
        <v>50</v>
      </c>
      <c r="L1820" s="20">
        <v>42584</v>
      </c>
      <c r="M1820" s="2">
        <v>2016</v>
      </c>
      <c r="N1820" s="2" t="s">
        <v>517</v>
      </c>
      <c r="O1820" s="2" t="s">
        <v>136</v>
      </c>
      <c r="P1820" s="11">
        <v>43272</v>
      </c>
      <c r="Q1820" s="9">
        <v>6</v>
      </c>
      <c r="R1820" s="2" t="s">
        <v>249</v>
      </c>
      <c r="S1820" s="22" t="s">
        <v>516</v>
      </c>
      <c r="T1820" s="4" t="s">
        <v>516</v>
      </c>
      <c r="U1820" s="4" t="s">
        <v>516</v>
      </c>
      <c r="V1820" s="4" t="s">
        <v>516</v>
      </c>
      <c r="W1820" s="2">
        <v>10</v>
      </c>
      <c r="X1820" t="s">
        <v>109</v>
      </c>
      <c r="Y1820" s="6" t="str">
        <f>VLOOKUP(X1820,Spp!A:B,2,FALSE)</f>
        <v>Chromis atrilobata</v>
      </c>
      <c r="Z1820" s="7">
        <f t="shared" si="196"/>
        <v>40</v>
      </c>
      <c r="AA1820" s="2">
        <v>40</v>
      </c>
      <c r="AU1820" s="2">
        <f>VLOOKUP(Y1820,Spp!B:C,2,FALSE)</f>
        <v>5.2300000000000003E-3</v>
      </c>
      <c r="AV1820" s="2">
        <f>VLOOKUP(Y1820,Spp!B:D,3,FALSE)</f>
        <v>3.41655</v>
      </c>
      <c r="AW1820" s="2">
        <f t="shared" si="197"/>
        <v>4.7878839666082742</v>
      </c>
      <c r="AX1820" s="2">
        <f t="shared" si="198"/>
        <v>9.5757679332165488E-2</v>
      </c>
      <c r="AY1820" s="2">
        <f t="shared" si="199"/>
        <v>0.95757679332165491</v>
      </c>
      <c r="AZ1820" s="2">
        <f t="shared" si="200"/>
        <v>9.5757679332165492E-4</v>
      </c>
      <c r="BA1820" s="2">
        <f t="shared" si="201"/>
        <v>4</v>
      </c>
      <c r="BB1820" s="2">
        <f t="shared" si="202"/>
        <v>0.8</v>
      </c>
      <c r="BC1820" s="2">
        <f>VLOOKUP(Y1820,Spp!B:H,7,FALSE)</f>
        <v>3.4</v>
      </c>
      <c r="BD1820" s="5" t="str">
        <f>VLOOKUP(Y1820,GFQuimbayo!B:C,2,FALSE)</f>
        <v>PK</v>
      </c>
      <c r="BE1820" s="5" t="str">
        <f>VLOOKUP(BD1820,GFQuimbayo!E:F,2,FALSE)</f>
        <v>Planktivores</v>
      </c>
      <c r="BF1820" s="2" t="str">
        <f>VLOOKUP(Y1820,Spp!B:L,11,FALSE)</f>
        <v>LC</v>
      </c>
    </row>
    <row r="1821" spans="1:58">
      <c r="A1821" s="2" t="s">
        <v>242</v>
      </c>
      <c r="B1821" s="2" t="s">
        <v>41</v>
      </c>
      <c r="C1821" s="2" t="s">
        <v>135</v>
      </c>
      <c r="D1821" s="26" t="s">
        <v>1446</v>
      </c>
      <c r="E1821" s="2" t="s">
        <v>1485</v>
      </c>
      <c r="F1821" s="2" t="s">
        <v>244</v>
      </c>
      <c r="G1821" s="22" t="s">
        <v>1482</v>
      </c>
      <c r="H1821" s="21">
        <v>2</v>
      </c>
      <c r="I1821" s="9">
        <v>5</v>
      </c>
      <c r="K1821" s="2">
        <v>50</v>
      </c>
      <c r="L1821" s="20">
        <v>42584</v>
      </c>
      <c r="M1821" s="2">
        <v>2016</v>
      </c>
      <c r="N1821" s="2" t="s">
        <v>517</v>
      </c>
      <c r="O1821" s="2" t="s">
        <v>136</v>
      </c>
      <c r="P1821" s="11">
        <v>43272</v>
      </c>
      <c r="Q1821" s="9">
        <v>6</v>
      </c>
      <c r="R1821" s="2" t="s">
        <v>249</v>
      </c>
      <c r="S1821" s="22" t="s">
        <v>516</v>
      </c>
      <c r="T1821" s="4" t="s">
        <v>516</v>
      </c>
      <c r="U1821" s="4" t="s">
        <v>516</v>
      </c>
      <c r="V1821" s="4" t="s">
        <v>516</v>
      </c>
      <c r="W1821" s="2">
        <v>10</v>
      </c>
      <c r="X1821" t="s">
        <v>80</v>
      </c>
      <c r="Y1821" s="6" t="str">
        <f>VLOOKUP(X1821,Spp!A:B,2,FALSE)</f>
        <v>Sufflamen verres</v>
      </c>
      <c r="Z1821" s="7">
        <f t="shared" si="196"/>
        <v>6</v>
      </c>
      <c r="AB1821" s="2">
        <v>2</v>
      </c>
      <c r="AD1821" s="2">
        <v>4</v>
      </c>
      <c r="AU1821" s="2">
        <f>VLOOKUP(Y1821,Spp!B:C,2,FALSE)</f>
        <v>2.4899999999999999E-2</v>
      </c>
      <c r="AV1821" s="2">
        <f>VLOOKUP(Y1821,Spp!B:D,3,FALSE)</f>
        <v>3.0129999999999999</v>
      </c>
      <c r="AW1821" s="2">
        <f t="shared" si="197"/>
        <v>575.59657363635802</v>
      </c>
      <c r="AX1821" s="2">
        <f t="shared" si="198"/>
        <v>11.511931472727161</v>
      </c>
      <c r="AY1821" s="2">
        <f t="shared" si="199"/>
        <v>115.11931472727161</v>
      </c>
      <c r="AZ1821" s="2">
        <f t="shared" si="200"/>
        <v>0.11511931472727162</v>
      </c>
      <c r="BA1821" s="2">
        <f t="shared" si="201"/>
        <v>0.6</v>
      </c>
      <c r="BB1821" s="2">
        <f t="shared" si="202"/>
        <v>0.12</v>
      </c>
      <c r="BC1821" s="2">
        <f>VLOOKUP(Y1821,Spp!B:H,7,FALSE)</f>
        <v>3.3</v>
      </c>
      <c r="BD1821" s="5" t="str">
        <f>VLOOKUP(Y1821,GFQuimbayo!B:C,2,FALSE)</f>
        <v>IN</v>
      </c>
      <c r="BE1821" s="5" t="str">
        <f>VLOOKUP(BD1821,GFQuimbayo!E:F,2,FALSE)</f>
        <v>Invertebrivores</v>
      </c>
      <c r="BF1821" s="2" t="str">
        <f>VLOOKUP(Y1821,Spp!B:L,11,FALSE)</f>
        <v>LC</v>
      </c>
    </row>
    <row r="1822" spans="1:58">
      <c r="A1822" s="2" t="s">
        <v>242</v>
      </c>
      <c r="B1822" s="2" t="s">
        <v>41</v>
      </c>
      <c r="C1822" s="2" t="s">
        <v>135</v>
      </c>
      <c r="D1822" s="26" t="s">
        <v>1446</v>
      </c>
      <c r="E1822" s="2" t="s">
        <v>1485</v>
      </c>
      <c r="F1822" s="2" t="s">
        <v>244</v>
      </c>
      <c r="G1822" s="22" t="s">
        <v>1482</v>
      </c>
      <c r="H1822" s="21">
        <v>2</v>
      </c>
      <c r="I1822" s="9">
        <v>5</v>
      </c>
      <c r="K1822" s="2">
        <v>50</v>
      </c>
      <c r="L1822" s="20">
        <v>42584</v>
      </c>
      <c r="M1822" s="2">
        <v>2016</v>
      </c>
      <c r="N1822" s="2" t="s">
        <v>517</v>
      </c>
      <c r="O1822" s="2" t="s">
        <v>136</v>
      </c>
      <c r="P1822" s="11">
        <v>43272</v>
      </c>
      <c r="Q1822" s="9">
        <v>6</v>
      </c>
      <c r="R1822" s="2" t="s">
        <v>249</v>
      </c>
      <c r="S1822" s="22" t="s">
        <v>516</v>
      </c>
      <c r="T1822" s="4" t="s">
        <v>516</v>
      </c>
      <c r="U1822" s="4" t="s">
        <v>516</v>
      </c>
      <c r="V1822" s="4" t="s">
        <v>516</v>
      </c>
      <c r="W1822" s="2">
        <v>10</v>
      </c>
      <c r="X1822" t="s">
        <v>72</v>
      </c>
      <c r="Y1822" s="6" t="str">
        <f>VLOOKUP(X1822,Spp!A:B,2,FALSE)</f>
        <v>Scarus ghobban</v>
      </c>
      <c r="Z1822" s="7">
        <f t="shared" si="196"/>
        <v>15</v>
      </c>
      <c r="AB1822" s="2">
        <v>15</v>
      </c>
      <c r="AU1822" s="2">
        <f>VLOOKUP(Y1822,Spp!B:C,2,FALSE)</f>
        <v>2.3300000000000001E-2</v>
      </c>
      <c r="AV1822" s="2">
        <f>VLOOKUP(Y1822,Spp!B:D,3,FALSE)</f>
        <v>2.919</v>
      </c>
      <c r="AW1822" s="2">
        <f t="shared" si="197"/>
        <v>125.24229231329466</v>
      </c>
      <c r="AX1822" s="2">
        <f t="shared" si="198"/>
        <v>2.5048458462658929</v>
      </c>
      <c r="AY1822" s="2">
        <f t="shared" si="199"/>
        <v>25.048458462658928</v>
      </c>
      <c r="AZ1822" s="2">
        <f t="shared" si="200"/>
        <v>2.5048458462658928E-2</v>
      </c>
      <c r="BA1822" s="2">
        <f t="shared" si="201"/>
        <v>1.5</v>
      </c>
      <c r="BB1822" s="2">
        <f t="shared" si="202"/>
        <v>0.3</v>
      </c>
      <c r="BC1822" s="2">
        <f>VLOOKUP(Y1822,Spp!B:H,7,FALSE)</f>
        <v>2</v>
      </c>
      <c r="BD1822" s="5" t="str">
        <f>VLOOKUP(Y1822,GFQuimbayo!B:C,2,FALSE)</f>
        <v>HM</v>
      </c>
      <c r="BE1822" s="5" t="str">
        <f>VLOOKUP(BD1822,GFQuimbayo!E:F,2,FALSE)</f>
        <v>Macroalgae feeders</v>
      </c>
      <c r="BF1822" s="2" t="str">
        <f>VLOOKUP(Y1822,Spp!B:L,11,FALSE)</f>
        <v>LC</v>
      </c>
    </row>
    <row r="1823" spans="1:58">
      <c r="A1823" s="2" t="s">
        <v>242</v>
      </c>
      <c r="B1823" s="2" t="s">
        <v>41</v>
      </c>
      <c r="C1823" s="2" t="s">
        <v>135</v>
      </c>
      <c r="D1823" s="26" t="s">
        <v>1446</v>
      </c>
      <c r="E1823" s="2" t="s">
        <v>1485</v>
      </c>
      <c r="F1823" s="2" t="s">
        <v>244</v>
      </c>
      <c r="G1823" s="22" t="s">
        <v>1482</v>
      </c>
      <c r="H1823" s="21">
        <v>2</v>
      </c>
      <c r="I1823" s="9">
        <v>5</v>
      </c>
      <c r="K1823" s="2">
        <v>50</v>
      </c>
      <c r="L1823" s="20">
        <v>42584</v>
      </c>
      <c r="M1823" s="2">
        <v>2016</v>
      </c>
      <c r="N1823" s="2" t="s">
        <v>517</v>
      </c>
      <c r="O1823" s="2" t="s">
        <v>136</v>
      </c>
      <c r="P1823" s="11">
        <v>43272</v>
      </c>
      <c r="Q1823" s="9">
        <v>6</v>
      </c>
      <c r="R1823" s="2" t="s">
        <v>249</v>
      </c>
      <c r="S1823" s="22" t="s">
        <v>516</v>
      </c>
      <c r="T1823" s="4" t="s">
        <v>516</v>
      </c>
      <c r="U1823" s="4" t="s">
        <v>516</v>
      </c>
      <c r="V1823" s="4" t="s">
        <v>516</v>
      </c>
      <c r="W1823" s="2">
        <v>10</v>
      </c>
      <c r="X1823" t="s">
        <v>45</v>
      </c>
      <c r="Y1823" s="6" t="str">
        <f>VLOOKUP(X1823,Spp!A:B,2,FALSE)</f>
        <v>Canthigaster punctatissima</v>
      </c>
      <c r="Z1823" s="7">
        <f t="shared" si="196"/>
        <v>2</v>
      </c>
      <c r="AA1823" s="2">
        <v>2</v>
      </c>
      <c r="AU1823" s="2">
        <f>VLOOKUP(Y1823,Spp!B:C,2,FALSE)</f>
        <v>1.9699999999999999E-2</v>
      </c>
      <c r="AV1823" s="2">
        <f>VLOOKUP(Y1823,Spp!B:D,3,FALSE)</f>
        <v>2.9174000000000002</v>
      </c>
      <c r="AW1823" s="2">
        <f t="shared" si="197"/>
        <v>0.57075063471067744</v>
      </c>
      <c r="AX1823" s="2">
        <f t="shared" si="198"/>
        <v>1.1415012694213548E-2</v>
      </c>
      <c r="AY1823" s="2">
        <f t="shared" si="199"/>
        <v>0.11415012694213549</v>
      </c>
      <c r="AZ1823" s="2">
        <f t="shared" si="200"/>
        <v>1.1415012694213548E-4</v>
      </c>
      <c r="BA1823" s="2">
        <f t="shared" si="201"/>
        <v>0.2</v>
      </c>
      <c r="BB1823" s="2">
        <f t="shared" si="202"/>
        <v>0.04</v>
      </c>
      <c r="BC1823" s="2">
        <f>VLOOKUP(Y1823,Spp!B:H,7,FALSE)</f>
        <v>3</v>
      </c>
      <c r="BD1823" s="5" t="str">
        <f>VLOOKUP(Y1823,GFQuimbayo!B:C,2,FALSE)</f>
        <v>IN</v>
      </c>
      <c r="BE1823" s="5" t="str">
        <f>VLOOKUP(BD1823,GFQuimbayo!E:F,2,FALSE)</f>
        <v>Invertebrivores</v>
      </c>
      <c r="BF1823" s="2" t="str">
        <f>VLOOKUP(Y1823,Spp!B:L,11,FALSE)</f>
        <v>LC</v>
      </c>
    </row>
    <row r="1824" spans="1:58">
      <c r="A1824" s="2" t="s">
        <v>242</v>
      </c>
      <c r="B1824" s="2" t="s">
        <v>41</v>
      </c>
      <c r="C1824" s="2" t="s">
        <v>135</v>
      </c>
      <c r="D1824" s="26" t="s">
        <v>1446</v>
      </c>
      <c r="E1824" s="2" t="s">
        <v>1485</v>
      </c>
      <c r="F1824" s="2" t="s">
        <v>244</v>
      </c>
      <c r="G1824" s="22" t="s">
        <v>1482</v>
      </c>
      <c r="H1824" s="21">
        <v>2</v>
      </c>
      <c r="I1824" s="9">
        <v>5</v>
      </c>
      <c r="K1824" s="2">
        <v>50</v>
      </c>
      <c r="L1824" s="20">
        <v>42584</v>
      </c>
      <c r="M1824" s="2">
        <v>2016</v>
      </c>
      <c r="N1824" s="2" t="s">
        <v>517</v>
      </c>
      <c r="O1824" s="2" t="s">
        <v>136</v>
      </c>
      <c r="P1824" s="11">
        <v>43272</v>
      </c>
      <c r="Q1824" s="9">
        <v>6</v>
      </c>
      <c r="R1824" s="2" t="s">
        <v>249</v>
      </c>
      <c r="S1824" s="22" t="s">
        <v>516</v>
      </c>
      <c r="T1824" s="4" t="s">
        <v>516</v>
      </c>
      <c r="U1824" s="4" t="s">
        <v>516</v>
      </c>
      <c r="V1824" s="4" t="s">
        <v>516</v>
      </c>
      <c r="W1824" s="2">
        <v>10</v>
      </c>
      <c r="X1824" t="s">
        <v>89</v>
      </c>
      <c r="Y1824" s="6" t="str">
        <f>VLOOKUP(X1824,Spp!A:B,2,FALSE)</f>
        <v>Lutjanus argentiventris</v>
      </c>
      <c r="Z1824" s="7">
        <f t="shared" si="196"/>
        <v>2</v>
      </c>
      <c r="AD1824" s="2">
        <v>2</v>
      </c>
      <c r="AU1824" s="2">
        <f>VLOOKUP(Y1824,Spp!B:C,2,FALSE)</f>
        <v>1.7299999999999999E-2</v>
      </c>
      <c r="AV1824" s="2">
        <f>VLOOKUP(Y1824,Spp!B:D,3,FALSE)</f>
        <v>3</v>
      </c>
      <c r="AW1824" s="2">
        <f t="shared" si="197"/>
        <v>185.43437499999999</v>
      </c>
      <c r="AX1824" s="2">
        <f t="shared" si="198"/>
        <v>3.7086874999999999</v>
      </c>
      <c r="AY1824" s="2">
        <f t="shared" si="199"/>
        <v>37.086874999999999</v>
      </c>
      <c r="AZ1824" s="2">
        <f t="shared" si="200"/>
        <v>3.7086874999999998E-2</v>
      </c>
      <c r="BA1824" s="2">
        <f t="shared" si="201"/>
        <v>0.2</v>
      </c>
      <c r="BB1824" s="2">
        <f t="shared" si="202"/>
        <v>0.04</v>
      </c>
      <c r="BC1824" s="2">
        <f>VLOOKUP(Y1824,Spp!B:H,7,FALSE)</f>
        <v>4</v>
      </c>
      <c r="BD1824" s="5" t="str">
        <f>VLOOKUP(Y1824,GFQuimbayo!B:C,2,FALSE)</f>
        <v>PS</v>
      </c>
      <c r="BE1824" s="5" t="str">
        <f>VLOOKUP(BD1824,GFQuimbayo!E:F,2,FALSE)</f>
        <v>Piscivores</v>
      </c>
      <c r="BF1824" s="2" t="str">
        <f>VLOOKUP(Y1824,Spp!B:L,11,FALSE)</f>
        <v>LC</v>
      </c>
    </row>
    <row r="1825" spans="1:58">
      <c r="A1825" s="2" t="s">
        <v>242</v>
      </c>
      <c r="B1825" s="2" t="s">
        <v>41</v>
      </c>
      <c r="C1825" s="2" t="s">
        <v>135</v>
      </c>
      <c r="D1825" s="26" t="s">
        <v>1446</v>
      </c>
      <c r="E1825" s="2" t="s">
        <v>1485</v>
      </c>
      <c r="F1825" s="2" t="s">
        <v>244</v>
      </c>
      <c r="G1825" s="22" t="s">
        <v>1482</v>
      </c>
      <c r="H1825" s="21">
        <v>3</v>
      </c>
      <c r="I1825" s="9">
        <v>6</v>
      </c>
      <c r="K1825" s="2">
        <v>50</v>
      </c>
      <c r="L1825" s="20">
        <v>42584</v>
      </c>
      <c r="M1825" s="2">
        <v>2016</v>
      </c>
      <c r="N1825" s="2" t="s">
        <v>517</v>
      </c>
      <c r="O1825" s="2" t="s">
        <v>136</v>
      </c>
      <c r="P1825" s="11">
        <v>43272</v>
      </c>
      <c r="Q1825" s="9">
        <v>6</v>
      </c>
      <c r="R1825" s="2" t="s">
        <v>249</v>
      </c>
      <c r="S1825" s="22" t="s">
        <v>516</v>
      </c>
      <c r="T1825" s="4" t="s">
        <v>516</v>
      </c>
      <c r="U1825" s="4" t="s">
        <v>516</v>
      </c>
      <c r="V1825" s="4" t="s">
        <v>516</v>
      </c>
      <c r="W1825" s="2">
        <v>10</v>
      </c>
      <c r="X1825" t="s">
        <v>99</v>
      </c>
      <c r="Y1825" s="6" t="str">
        <f>VLOOKUP(X1825,Spp!A:B,2,FALSE)</f>
        <v>Abudefduf troschelii</v>
      </c>
      <c r="Z1825" s="7">
        <f t="shared" si="196"/>
        <v>10</v>
      </c>
      <c r="AB1825" s="2">
        <v>3</v>
      </c>
      <c r="AC1825" s="2">
        <v>7</v>
      </c>
      <c r="AU1825" s="2">
        <f>VLOOKUP(Y1825,Spp!B:C,2,FALSE)</f>
        <v>1.6E-2</v>
      </c>
      <c r="AV1825" s="2">
        <f>VLOOKUP(Y1825,Spp!B:D,3,FALSE)</f>
        <v>3.0516000000000001</v>
      </c>
      <c r="AW1825" s="2">
        <f t="shared" si="197"/>
        <v>271.66904560193956</v>
      </c>
      <c r="AX1825" s="2">
        <f t="shared" si="198"/>
        <v>5.4333809120387908</v>
      </c>
      <c r="AY1825" s="2">
        <f t="shared" si="199"/>
        <v>54.333809120387912</v>
      </c>
      <c r="AZ1825" s="2">
        <f t="shared" si="200"/>
        <v>5.4333809120387912E-2</v>
      </c>
      <c r="BA1825" s="2">
        <f t="shared" si="201"/>
        <v>1</v>
      </c>
      <c r="BB1825" s="2">
        <f t="shared" si="202"/>
        <v>0.2</v>
      </c>
      <c r="BC1825" s="2">
        <f>VLOOKUP(Y1825,Spp!B:H,7,FALSE)</f>
        <v>3</v>
      </c>
      <c r="BD1825" s="5" t="str">
        <f>VLOOKUP(Y1825,GFQuimbayo!B:C,2,FALSE)</f>
        <v>PK</v>
      </c>
      <c r="BE1825" s="5" t="str">
        <f>VLOOKUP(BD1825,GFQuimbayo!E:F,2,FALSE)</f>
        <v>Planktivores</v>
      </c>
      <c r="BF1825" s="2" t="str">
        <f>VLOOKUP(Y1825,Spp!B:L,11,FALSE)</f>
        <v>LC</v>
      </c>
    </row>
    <row r="1826" spans="1:58">
      <c r="A1826" s="2" t="s">
        <v>242</v>
      </c>
      <c r="B1826" s="2" t="s">
        <v>41</v>
      </c>
      <c r="C1826" s="2" t="s">
        <v>135</v>
      </c>
      <c r="D1826" s="26" t="s">
        <v>1446</v>
      </c>
      <c r="E1826" s="2" t="s">
        <v>1485</v>
      </c>
      <c r="F1826" s="2" t="s">
        <v>244</v>
      </c>
      <c r="G1826" s="22" t="s">
        <v>1482</v>
      </c>
      <c r="H1826" s="21">
        <v>3</v>
      </c>
      <c r="I1826" s="9">
        <v>6</v>
      </c>
      <c r="K1826" s="2">
        <v>50</v>
      </c>
      <c r="L1826" s="20">
        <v>42584</v>
      </c>
      <c r="M1826" s="2">
        <v>2016</v>
      </c>
      <c r="N1826" s="2" t="s">
        <v>517</v>
      </c>
      <c r="O1826" s="2" t="s">
        <v>136</v>
      </c>
      <c r="P1826" s="11">
        <v>43272</v>
      </c>
      <c r="Q1826" s="9">
        <v>6</v>
      </c>
      <c r="R1826" s="2" t="s">
        <v>249</v>
      </c>
      <c r="S1826" s="22" t="s">
        <v>516</v>
      </c>
      <c r="T1826" s="4" t="s">
        <v>516</v>
      </c>
      <c r="U1826" s="4" t="s">
        <v>516</v>
      </c>
      <c r="V1826" s="4" t="s">
        <v>516</v>
      </c>
      <c r="W1826" s="2">
        <v>10</v>
      </c>
      <c r="X1826" t="s">
        <v>121</v>
      </c>
      <c r="Y1826" s="6" t="str">
        <f>VLOOKUP(X1826,Spp!A:B,2,FALSE)</f>
        <v>Scarus rubroviolaceus</v>
      </c>
      <c r="Z1826" s="7">
        <f t="shared" si="196"/>
        <v>1</v>
      </c>
      <c r="AD1826" s="2">
        <v>1</v>
      </c>
      <c r="AU1826" s="2">
        <f>VLOOKUP(Y1826,Spp!B:C,2,FALSE)</f>
        <v>1.3599999999999999E-2</v>
      </c>
      <c r="AV1826" s="2">
        <f>VLOOKUP(Y1826,Spp!B:D,3,FALSE)</f>
        <v>3.109</v>
      </c>
      <c r="AW1826" s="2">
        <f t="shared" si="197"/>
        <v>99.573598342564864</v>
      </c>
      <c r="AX1826" s="2">
        <f t="shared" si="198"/>
        <v>1.9914719668512972</v>
      </c>
      <c r="AY1826" s="2">
        <f t="shared" si="199"/>
        <v>19.914719668512973</v>
      </c>
      <c r="AZ1826" s="2">
        <f t="shared" si="200"/>
        <v>1.9914719668512972E-2</v>
      </c>
      <c r="BA1826" s="2">
        <f t="shared" si="201"/>
        <v>0.1</v>
      </c>
      <c r="BB1826" s="2">
        <f t="shared" si="202"/>
        <v>0.02</v>
      </c>
      <c r="BC1826" s="2">
        <f>VLOOKUP(Y1826,Spp!B:H,7,FALSE)</f>
        <v>2</v>
      </c>
      <c r="BD1826" s="5" t="str">
        <f>VLOOKUP(Y1826,GFQuimbayo!B:C,2,FALSE)</f>
        <v>HM</v>
      </c>
      <c r="BE1826" s="5" t="str">
        <f>VLOOKUP(BD1826,GFQuimbayo!E:F,2,FALSE)</f>
        <v>Macroalgae feeders</v>
      </c>
      <c r="BF1826" s="2" t="str">
        <f>VLOOKUP(Y1826,Spp!B:L,11,FALSE)</f>
        <v>LC</v>
      </c>
    </row>
    <row r="1827" spans="1:58">
      <c r="A1827" s="2" t="s">
        <v>242</v>
      </c>
      <c r="B1827" s="2" t="s">
        <v>41</v>
      </c>
      <c r="C1827" s="2" t="s">
        <v>135</v>
      </c>
      <c r="D1827" s="26" t="s">
        <v>1446</v>
      </c>
      <c r="E1827" s="2" t="s">
        <v>1485</v>
      </c>
      <c r="F1827" s="2" t="s">
        <v>244</v>
      </c>
      <c r="G1827" s="22" t="s">
        <v>1482</v>
      </c>
      <c r="H1827" s="21">
        <v>3</v>
      </c>
      <c r="I1827" s="9">
        <v>6</v>
      </c>
      <c r="K1827" s="2">
        <v>50</v>
      </c>
      <c r="L1827" s="20">
        <v>42584</v>
      </c>
      <c r="M1827" s="2">
        <v>2016</v>
      </c>
      <c r="N1827" s="2" t="s">
        <v>517</v>
      </c>
      <c r="O1827" s="2" t="s">
        <v>136</v>
      </c>
      <c r="P1827" s="11">
        <v>43272</v>
      </c>
      <c r="Q1827" s="9">
        <v>6</v>
      </c>
      <c r="R1827" s="2" t="s">
        <v>249</v>
      </c>
      <c r="S1827" s="22" t="s">
        <v>516</v>
      </c>
      <c r="T1827" s="4" t="s">
        <v>516</v>
      </c>
      <c r="U1827" s="4" t="s">
        <v>516</v>
      </c>
      <c r="V1827" s="4" t="s">
        <v>516</v>
      </c>
      <c r="W1827" s="2">
        <v>10</v>
      </c>
      <c r="X1827" t="s">
        <v>80</v>
      </c>
      <c r="Y1827" s="6" t="str">
        <f>VLOOKUP(X1827,Spp!A:B,2,FALSE)</f>
        <v>Sufflamen verres</v>
      </c>
      <c r="Z1827" s="7">
        <f t="shared" si="196"/>
        <v>5</v>
      </c>
      <c r="AD1827" s="2">
        <v>5</v>
      </c>
      <c r="AU1827" s="2">
        <f>VLOOKUP(Y1827,Spp!B:C,2,FALSE)</f>
        <v>2.4899999999999999E-2</v>
      </c>
      <c r="AV1827" s="2">
        <f>VLOOKUP(Y1827,Spp!B:D,3,FALSE)</f>
        <v>3.0129999999999999</v>
      </c>
      <c r="AW1827" s="2">
        <f t="shared" si="197"/>
        <v>692.53701726220652</v>
      </c>
      <c r="AX1827" s="2">
        <f t="shared" si="198"/>
        <v>13.85074034524413</v>
      </c>
      <c r="AY1827" s="2">
        <f t="shared" si="199"/>
        <v>138.50740345244131</v>
      </c>
      <c r="AZ1827" s="2">
        <f t="shared" si="200"/>
        <v>0.13850740345244131</v>
      </c>
      <c r="BA1827" s="2">
        <f t="shared" si="201"/>
        <v>0.5</v>
      </c>
      <c r="BB1827" s="2">
        <f t="shared" si="202"/>
        <v>0.1</v>
      </c>
      <c r="BC1827" s="2">
        <f>VLOOKUP(Y1827,Spp!B:H,7,FALSE)</f>
        <v>3.3</v>
      </c>
      <c r="BD1827" s="5" t="str">
        <f>VLOOKUP(Y1827,GFQuimbayo!B:C,2,FALSE)</f>
        <v>IN</v>
      </c>
      <c r="BE1827" s="5" t="str">
        <f>VLOOKUP(BD1827,GFQuimbayo!E:F,2,FALSE)</f>
        <v>Invertebrivores</v>
      </c>
      <c r="BF1827" s="2" t="str">
        <f>VLOOKUP(Y1827,Spp!B:L,11,FALSE)</f>
        <v>LC</v>
      </c>
    </row>
    <row r="1828" spans="1:58">
      <c r="A1828" s="2" t="s">
        <v>242</v>
      </c>
      <c r="B1828" s="2" t="s">
        <v>41</v>
      </c>
      <c r="C1828" s="2" t="s">
        <v>135</v>
      </c>
      <c r="D1828" s="26" t="s">
        <v>1446</v>
      </c>
      <c r="E1828" s="2" t="s">
        <v>1485</v>
      </c>
      <c r="F1828" s="2" t="s">
        <v>244</v>
      </c>
      <c r="G1828" s="22" t="s">
        <v>1482</v>
      </c>
      <c r="H1828" s="21">
        <v>3</v>
      </c>
      <c r="I1828" s="9">
        <v>6</v>
      </c>
      <c r="K1828" s="2">
        <v>50</v>
      </c>
      <c r="L1828" s="20">
        <v>42584</v>
      </c>
      <c r="M1828" s="2">
        <v>2016</v>
      </c>
      <c r="N1828" s="2" t="s">
        <v>517</v>
      </c>
      <c r="O1828" s="2" t="s">
        <v>136</v>
      </c>
      <c r="P1828" s="11">
        <v>43272</v>
      </c>
      <c r="Q1828" s="9">
        <v>6</v>
      </c>
      <c r="R1828" s="2" t="s">
        <v>249</v>
      </c>
      <c r="S1828" s="22" t="s">
        <v>516</v>
      </c>
      <c r="T1828" s="4" t="s">
        <v>516</v>
      </c>
      <c r="U1828" s="4" t="s">
        <v>516</v>
      </c>
      <c r="V1828" s="4" t="s">
        <v>516</v>
      </c>
      <c r="W1828" s="2">
        <v>10</v>
      </c>
      <c r="X1828" t="s">
        <v>107</v>
      </c>
      <c r="Y1828" s="6" t="str">
        <f>VLOOKUP(X1828,Spp!A:B,2,FALSE)</f>
        <v>Thalassoma lucasanum</v>
      </c>
      <c r="Z1828" s="7">
        <f t="shared" si="196"/>
        <v>115</v>
      </c>
      <c r="AA1828" s="2">
        <v>15</v>
      </c>
      <c r="AB1828" s="2">
        <v>100</v>
      </c>
      <c r="AU1828" s="2">
        <f>VLOOKUP(Y1828,Spp!B:C,2,FALSE)</f>
        <v>1.261E-2</v>
      </c>
      <c r="AV1828" s="2">
        <f>VLOOKUP(Y1828,Spp!B:D,3,FALSE)</f>
        <v>2.8782999999999999</v>
      </c>
      <c r="AW1828" s="2">
        <f t="shared" si="197"/>
        <v>418.94122137145143</v>
      </c>
      <c r="AX1828" s="2">
        <f t="shared" si="198"/>
        <v>8.3788244274290289</v>
      </c>
      <c r="AY1828" s="2">
        <f t="shared" si="199"/>
        <v>83.788244274290292</v>
      </c>
      <c r="AZ1828" s="2">
        <f t="shared" si="200"/>
        <v>8.3788244274290297E-2</v>
      </c>
      <c r="BA1828" s="2">
        <f t="shared" si="201"/>
        <v>11.5</v>
      </c>
      <c r="BB1828" s="2">
        <f t="shared" si="202"/>
        <v>2.2999999999999998</v>
      </c>
      <c r="BC1828" s="2">
        <f>VLOOKUP(Y1828,Spp!B:H,7,FALSE)</f>
        <v>3.5</v>
      </c>
      <c r="BD1828" s="5" t="str">
        <f>VLOOKUP(Y1828,GFQuimbayo!B:C,2,FALSE)</f>
        <v>IN</v>
      </c>
      <c r="BE1828" s="5" t="str">
        <f>VLOOKUP(BD1828,GFQuimbayo!E:F,2,FALSE)</f>
        <v>Invertebrivores</v>
      </c>
      <c r="BF1828" s="2" t="str">
        <f>VLOOKUP(Y1828,Spp!B:L,11,FALSE)</f>
        <v>LC</v>
      </c>
    </row>
    <row r="1829" spans="1:58">
      <c r="A1829" s="2" t="s">
        <v>242</v>
      </c>
      <c r="B1829" s="2" t="s">
        <v>41</v>
      </c>
      <c r="C1829" s="2" t="s">
        <v>135</v>
      </c>
      <c r="D1829" s="26" t="s">
        <v>1446</v>
      </c>
      <c r="E1829" s="2" t="s">
        <v>1485</v>
      </c>
      <c r="F1829" s="2" t="s">
        <v>244</v>
      </c>
      <c r="G1829" s="22" t="s">
        <v>1482</v>
      </c>
      <c r="H1829" s="21">
        <v>3</v>
      </c>
      <c r="I1829" s="9">
        <v>6</v>
      </c>
      <c r="K1829" s="2">
        <v>50</v>
      </c>
      <c r="L1829" s="20">
        <v>42584</v>
      </c>
      <c r="M1829" s="2">
        <v>2016</v>
      </c>
      <c r="N1829" s="2" t="s">
        <v>517</v>
      </c>
      <c r="O1829" s="2" t="s">
        <v>136</v>
      </c>
      <c r="P1829" s="11">
        <v>43272</v>
      </c>
      <c r="Q1829" s="9">
        <v>6</v>
      </c>
      <c r="R1829" s="2" t="s">
        <v>249</v>
      </c>
      <c r="S1829" s="22" t="s">
        <v>516</v>
      </c>
      <c r="T1829" s="4" t="s">
        <v>516</v>
      </c>
      <c r="U1829" s="4" t="s">
        <v>516</v>
      </c>
      <c r="V1829" s="4" t="s">
        <v>516</v>
      </c>
      <c r="W1829" s="2">
        <v>10</v>
      </c>
      <c r="X1829" t="s">
        <v>251</v>
      </c>
      <c r="Y1829" s="6" t="str">
        <f>VLOOKUP(X1829,Spp!A:B,2,FALSE)</f>
        <v>Holacanthus passer</v>
      </c>
      <c r="Z1829" s="7">
        <f t="shared" si="196"/>
        <v>3</v>
      </c>
      <c r="AD1829" s="2">
        <v>1</v>
      </c>
      <c r="AE1829" s="2">
        <v>2</v>
      </c>
      <c r="AU1829" s="2">
        <f>VLOOKUP(Y1829,Spp!B:C,2,FALSE)</f>
        <v>2.7130000000000001E-2</v>
      </c>
      <c r="AV1829" s="2">
        <f>VLOOKUP(Y1829,Spp!B:D,3,FALSE)</f>
        <v>3.0842299999999998</v>
      </c>
      <c r="AW1829" s="2">
        <f t="shared" si="197"/>
        <v>1296.8951320244907</v>
      </c>
      <c r="AX1829" s="2">
        <f t="shared" si="198"/>
        <v>25.937902640489813</v>
      </c>
      <c r="AY1829" s="2">
        <f t="shared" si="199"/>
        <v>259.37902640489813</v>
      </c>
      <c r="AZ1829" s="2">
        <f t="shared" si="200"/>
        <v>0.25937902640489813</v>
      </c>
      <c r="BA1829" s="2">
        <f t="shared" si="201"/>
        <v>0.3</v>
      </c>
      <c r="BB1829" s="2">
        <f t="shared" si="202"/>
        <v>0.06</v>
      </c>
      <c r="BC1829" s="2">
        <f>VLOOKUP(Y1829,Spp!B:H,7,FALSE)</f>
        <v>2.6</v>
      </c>
      <c r="BD1829" s="5" t="str">
        <f>VLOOKUP(Y1829,GFQuimbayo!B:C,2,FALSE)</f>
        <v>IN</v>
      </c>
      <c r="BE1829" s="5" t="str">
        <f>VLOOKUP(BD1829,GFQuimbayo!E:F,2,FALSE)</f>
        <v>Invertebrivores</v>
      </c>
      <c r="BF1829" s="2" t="str">
        <f>VLOOKUP(Y1829,Spp!B:L,11,FALSE)</f>
        <v>LC</v>
      </c>
    </row>
    <row r="1830" spans="1:58">
      <c r="A1830" s="2" t="s">
        <v>242</v>
      </c>
      <c r="B1830" s="2" t="s">
        <v>41</v>
      </c>
      <c r="C1830" s="2" t="s">
        <v>135</v>
      </c>
      <c r="D1830" s="26" t="s">
        <v>1446</v>
      </c>
      <c r="E1830" s="2" t="s">
        <v>1485</v>
      </c>
      <c r="F1830" s="2" t="s">
        <v>244</v>
      </c>
      <c r="G1830" s="22" t="s">
        <v>1482</v>
      </c>
      <c r="H1830" s="21">
        <v>3</v>
      </c>
      <c r="I1830" s="9">
        <v>6</v>
      </c>
      <c r="K1830" s="2">
        <v>50</v>
      </c>
      <c r="L1830" s="20">
        <v>42584</v>
      </c>
      <c r="M1830" s="2">
        <v>2016</v>
      </c>
      <c r="N1830" s="2" t="s">
        <v>517</v>
      </c>
      <c r="O1830" s="2" t="s">
        <v>136</v>
      </c>
      <c r="P1830" s="11">
        <v>43272</v>
      </c>
      <c r="Q1830" s="9">
        <v>6</v>
      </c>
      <c r="R1830" s="2" t="s">
        <v>249</v>
      </c>
      <c r="S1830" s="22" t="s">
        <v>516</v>
      </c>
      <c r="T1830" s="4" t="s">
        <v>516</v>
      </c>
      <c r="U1830" s="4" t="s">
        <v>516</v>
      </c>
      <c r="V1830" s="4" t="s">
        <v>516</v>
      </c>
      <c r="W1830" s="2">
        <v>10</v>
      </c>
      <c r="X1830" t="s">
        <v>308</v>
      </c>
      <c r="Y1830" s="6" t="str">
        <f>VLOOKUP(X1830,Spp!A:B,2,FALSE)</f>
        <v>Paranthias colonus</v>
      </c>
      <c r="Z1830" s="7">
        <f t="shared" si="196"/>
        <v>1</v>
      </c>
      <c r="AC1830" s="2">
        <v>1</v>
      </c>
      <c r="AU1830" s="2">
        <f>VLOOKUP(Y1830,Spp!B:C,2,FALSE)</f>
        <v>1.485E-2</v>
      </c>
      <c r="AV1830" s="2">
        <f>VLOOKUP(Y1830,Spp!B:D,3,FALSE)</f>
        <v>2.8633299999999999</v>
      </c>
      <c r="AW1830" s="2">
        <f t="shared" si="197"/>
        <v>20.537226894353285</v>
      </c>
      <c r="AX1830" s="2">
        <f t="shared" si="198"/>
        <v>0.41074453788706572</v>
      </c>
      <c r="AY1830" s="2">
        <f t="shared" si="199"/>
        <v>4.1074453788706569</v>
      </c>
      <c r="AZ1830" s="2">
        <f t="shared" si="200"/>
        <v>4.1074453788706566E-3</v>
      </c>
      <c r="BA1830" s="2">
        <f t="shared" si="201"/>
        <v>0.1</v>
      </c>
      <c r="BB1830" s="2">
        <f t="shared" si="202"/>
        <v>0.02</v>
      </c>
      <c r="BC1830" s="2">
        <f>VLOOKUP(Y1830,Spp!B:H,7,FALSE)</f>
        <v>3.8</v>
      </c>
      <c r="BD1830" s="5" t="str">
        <f>VLOOKUP(Y1830,GFQuimbayo!B:C,2,FALSE)</f>
        <v>PK</v>
      </c>
      <c r="BE1830" s="5" t="str">
        <f>VLOOKUP(BD1830,GFQuimbayo!E:F,2,FALSE)</f>
        <v>Planktivores</v>
      </c>
      <c r="BF1830" s="2" t="str">
        <f>VLOOKUP(Y1830,Spp!B:L,11,FALSE)</f>
        <v>LC</v>
      </c>
    </row>
    <row r="1831" spans="1:58">
      <c r="A1831" s="2" t="s">
        <v>242</v>
      </c>
      <c r="B1831" s="2" t="s">
        <v>41</v>
      </c>
      <c r="C1831" s="2" t="s">
        <v>135</v>
      </c>
      <c r="D1831" s="26" t="s">
        <v>1446</v>
      </c>
      <c r="E1831" s="2" t="s">
        <v>1485</v>
      </c>
      <c r="F1831" s="2" t="s">
        <v>244</v>
      </c>
      <c r="G1831" s="22" t="s">
        <v>1482</v>
      </c>
      <c r="H1831" s="21">
        <v>3</v>
      </c>
      <c r="I1831" s="9">
        <v>6</v>
      </c>
      <c r="K1831" s="2">
        <v>50</v>
      </c>
      <c r="L1831" s="20">
        <v>42584</v>
      </c>
      <c r="M1831" s="2">
        <v>2016</v>
      </c>
      <c r="N1831" s="2" t="s">
        <v>517</v>
      </c>
      <c r="O1831" s="2" t="s">
        <v>136</v>
      </c>
      <c r="P1831" s="11">
        <v>43272</v>
      </c>
      <c r="Q1831" s="9">
        <v>6</v>
      </c>
      <c r="R1831" s="2" t="s">
        <v>249</v>
      </c>
      <c r="S1831" s="22" t="s">
        <v>516</v>
      </c>
      <c r="T1831" s="4" t="s">
        <v>516</v>
      </c>
      <c r="U1831" s="4" t="s">
        <v>516</v>
      </c>
      <c r="V1831" s="4" t="s">
        <v>516</v>
      </c>
      <c r="W1831" s="2">
        <v>10</v>
      </c>
      <c r="X1831" t="s">
        <v>105</v>
      </c>
      <c r="Y1831" s="6" t="str">
        <f>VLOOKUP(X1831,Spp!A:B,2,FALSE)</f>
        <v>Haemulon maculicauda</v>
      </c>
      <c r="Z1831" s="7">
        <f t="shared" si="196"/>
        <v>15</v>
      </c>
      <c r="AC1831" s="2">
        <v>15</v>
      </c>
      <c r="AU1831" s="2">
        <f>VLOOKUP(Y1831,Spp!B:C,2,FALSE)</f>
        <v>8.8999999999999999E-3</v>
      </c>
      <c r="AV1831" s="2">
        <f>VLOOKUP(Y1831,Spp!B:D,3,FALSE)</f>
        <v>3.16</v>
      </c>
      <c r="AW1831" s="2">
        <f t="shared" si="197"/>
        <v>390.58621066883939</v>
      </c>
      <c r="AX1831" s="2">
        <f t="shared" si="198"/>
        <v>7.8117242133767881</v>
      </c>
      <c r="AY1831" s="2">
        <f t="shared" si="199"/>
        <v>78.117242133767888</v>
      </c>
      <c r="AZ1831" s="2">
        <f t="shared" si="200"/>
        <v>7.8117242133767889E-2</v>
      </c>
      <c r="BA1831" s="2">
        <f t="shared" si="201"/>
        <v>1.5</v>
      </c>
      <c r="BB1831" s="2">
        <f t="shared" si="202"/>
        <v>0.3</v>
      </c>
      <c r="BC1831" s="2">
        <f>VLOOKUP(Y1831,Spp!B:H,7,FALSE)</f>
        <v>4.2</v>
      </c>
      <c r="BD1831" s="5" t="str">
        <f>VLOOKUP(Y1831,GFQuimbayo!B:C,2,FALSE)</f>
        <v>PS</v>
      </c>
      <c r="BE1831" s="5" t="str">
        <f>VLOOKUP(BD1831,GFQuimbayo!E:F,2,FALSE)</f>
        <v>Piscivores</v>
      </c>
      <c r="BF1831" s="2" t="str">
        <f>VLOOKUP(Y1831,Spp!B:L,11,FALSE)</f>
        <v>LC</v>
      </c>
    </row>
    <row r="1832" spans="1:58">
      <c r="A1832" s="2" t="s">
        <v>242</v>
      </c>
      <c r="B1832" s="2" t="s">
        <v>41</v>
      </c>
      <c r="C1832" s="2" t="s">
        <v>135</v>
      </c>
      <c r="D1832" s="26" t="s">
        <v>1446</v>
      </c>
      <c r="E1832" s="2" t="s">
        <v>1485</v>
      </c>
      <c r="F1832" s="2" t="s">
        <v>244</v>
      </c>
      <c r="G1832" s="22" t="s">
        <v>1482</v>
      </c>
      <c r="H1832" s="21">
        <v>3</v>
      </c>
      <c r="I1832" s="9">
        <v>6</v>
      </c>
      <c r="K1832" s="2">
        <v>50</v>
      </c>
      <c r="L1832" s="20">
        <v>42584</v>
      </c>
      <c r="M1832" s="2">
        <v>2016</v>
      </c>
      <c r="N1832" s="2" t="s">
        <v>517</v>
      </c>
      <c r="O1832" s="2" t="s">
        <v>136</v>
      </c>
      <c r="P1832" s="11">
        <v>43272</v>
      </c>
      <c r="Q1832" s="9">
        <v>6</v>
      </c>
      <c r="R1832" s="2" t="s">
        <v>249</v>
      </c>
      <c r="S1832" s="22" t="s">
        <v>516</v>
      </c>
      <c r="T1832" s="4" t="s">
        <v>516</v>
      </c>
      <c r="U1832" s="4" t="s">
        <v>516</v>
      </c>
      <c r="V1832" s="4" t="s">
        <v>516</v>
      </c>
      <c r="W1832" s="2">
        <v>10</v>
      </c>
      <c r="X1832" t="s">
        <v>89</v>
      </c>
      <c r="Y1832" s="6" t="str">
        <f>VLOOKUP(X1832,Spp!A:B,2,FALSE)</f>
        <v>Lutjanus argentiventris</v>
      </c>
      <c r="Z1832" s="7">
        <f t="shared" si="196"/>
        <v>2</v>
      </c>
      <c r="AD1832" s="2">
        <v>2</v>
      </c>
      <c r="AU1832" s="2">
        <f>VLOOKUP(Y1832,Spp!B:C,2,FALSE)</f>
        <v>1.7299999999999999E-2</v>
      </c>
      <c r="AV1832" s="2">
        <f>VLOOKUP(Y1832,Spp!B:D,3,FALSE)</f>
        <v>3</v>
      </c>
      <c r="AW1832" s="2">
        <f t="shared" si="197"/>
        <v>185.43437499999999</v>
      </c>
      <c r="AX1832" s="2">
        <f t="shared" si="198"/>
        <v>3.7086874999999999</v>
      </c>
      <c r="AY1832" s="2">
        <f t="shared" si="199"/>
        <v>37.086874999999999</v>
      </c>
      <c r="AZ1832" s="2">
        <f t="shared" si="200"/>
        <v>3.7086874999999998E-2</v>
      </c>
      <c r="BA1832" s="2">
        <f t="shared" si="201"/>
        <v>0.2</v>
      </c>
      <c r="BB1832" s="2">
        <f t="shared" si="202"/>
        <v>0.04</v>
      </c>
      <c r="BC1832" s="2">
        <f>VLOOKUP(Y1832,Spp!B:H,7,FALSE)</f>
        <v>4</v>
      </c>
      <c r="BD1832" s="5" t="str">
        <f>VLOOKUP(Y1832,GFQuimbayo!B:C,2,FALSE)</f>
        <v>PS</v>
      </c>
      <c r="BE1832" s="5" t="str">
        <f>VLOOKUP(BD1832,GFQuimbayo!E:F,2,FALSE)</f>
        <v>Piscivores</v>
      </c>
      <c r="BF1832" s="2" t="str">
        <f>VLOOKUP(Y1832,Spp!B:L,11,FALSE)</f>
        <v>LC</v>
      </c>
    </row>
    <row r="1833" spans="1:58">
      <c r="A1833" s="2" t="s">
        <v>242</v>
      </c>
      <c r="B1833" s="2" t="s">
        <v>41</v>
      </c>
      <c r="C1833" s="2" t="s">
        <v>135</v>
      </c>
      <c r="D1833" s="26" t="s">
        <v>1446</v>
      </c>
      <c r="E1833" s="2" t="s">
        <v>1485</v>
      </c>
      <c r="F1833" s="2" t="s">
        <v>244</v>
      </c>
      <c r="G1833" s="22" t="s">
        <v>1482</v>
      </c>
      <c r="H1833" s="21">
        <v>3</v>
      </c>
      <c r="I1833" s="9">
        <v>6</v>
      </c>
      <c r="K1833" s="2">
        <v>50</v>
      </c>
      <c r="L1833" s="20">
        <v>42584</v>
      </c>
      <c r="M1833" s="2">
        <v>2016</v>
      </c>
      <c r="N1833" s="2" t="s">
        <v>517</v>
      </c>
      <c r="O1833" s="2" t="s">
        <v>136</v>
      </c>
      <c r="P1833" s="11">
        <v>43272</v>
      </c>
      <c r="Q1833" s="9">
        <v>6</v>
      </c>
      <c r="R1833" s="2" t="s">
        <v>249</v>
      </c>
      <c r="S1833" s="22" t="s">
        <v>516</v>
      </c>
      <c r="T1833" s="4" t="s">
        <v>516</v>
      </c>
      <c r="U1833" s="4" t="s">
        <v>516</v>
      </c>
      <c r="V1833" s="4" t="s">
        <v>516</v>
      </c>
      <c r="W1833" s="2">
        <v>10</v>
      </c>
      <c r="X1833" t="s">
        <v>259</v>
      </c>
      <c r="Y1833" s="6" t="str">
        <f>VLOOKUP(X1833,Spp!A:B,2,FALSE)</f>
        <v>Aulostomus chinensis</v>
      </c>
      <c r="Z1833" s="7">
        <f t="shared" si="196"/>
        <v>1</v>
      </c>
      <c r="AF1833" s="2">
        <v>1</v>
      </c>
      <c r="AU1833" s="2">
        <f>VLOOKUP(Y1833,Spp!B:C,2,FALSE)</f>
        <v>2.0000000000000001E-4</v>
      </c>
      <c r="AV1833" s="2">
        <f>VLOOKUP(Y1833,Spp!B:D,3,FALSE)</f>
        <v>3.5144000000000002</v>
      </c>
      <c r="AW1833" s="2">
        <f t="shared" si="197"/>
        <v>53.395263091623775</v>
      </c>
      <c r="AX1833" s="2">
        <f t="shared" si="198"/>
        <v>1.0679052618324756</v>
      </c>
      <c r="AY1833" s="2">
        <f t="shared" si="199"/>
        <v>10.679052618324755</v>
      </c>
      <c r="AZ1833" s="2">
        <f t="shared" si="200"/>
        <v>1.0679052618324756E-2</v>
      </c>
      <c r="BA1833" s="2">
        <f t="shared" si="201"/>
        <v>0.1</v>
      </c>
      <c r="BB1833" s="2">
        <f t="shared" si="202"/>
        <v>0.02</v>
      </c>
      <c r="BC1833" s="2">
        <f>VLOOKUP(Y1833,Spp!B:H,7,FALSE)</f>
        <v>3.9</v>
      </c>
      <c r="BD1833" s="5" t="str">
        <f>VLOOKUP(Y1833,GFQuimbayo!B:C,2,FALSE)</f>
        <v>PS</v>
      </c>
      <c r="BE1833" s="5" t="str">
        <f>VLOOKUP(BD1833,GFQuimbayo!E:F,2,FALSE)</f>
        <v>Piscivores</v>
      </c>
      <c r="BF1833" s="2" t="str">
        <f>VLOOKUP(Y1833,Spp!B:L,11,FALSE)</f>
        <v>NE</v>
      </c>
    </row>
    <row r="1834" spans="1:58">
      <c r="A1834" s="2" t="s">
        <v>242</v>
      </c>
      <c r="B1834" s="2" t="s">
        <v>41</v>
      </c>
      <c r="C1834" s="2" t="s">
        <v>135</v>
      </c>
      <c r="D1834" s="26" t="s">
        <v>1446</v>
      </c>
      <c r="E1834" s="2" t="s">
        <v>1485</v>
      </c>
      <c r="F1834" s="2" t="s">
        <v>244</v>
      </c>
      <c r="G1834" s="22" t="s">
        <v>1482</v>
      </c>
      <c r="H1834" s="21">
        <v>3</v>
      </c>
      <c r="I1834" s="9">
        <v>6</v>
      </c>
      <c r="K1834" s="2">
        <v>50</v>
      </c>
      <c r="L1834" s="20">
        <v>42584</v>
      </c>
      <c r="M1834" s="2">
        <v>2016</v>
      </c>
      <c r="N1834" s="2" t="s">
        <v>517</v>
      </c>
      <c r="O1834" s="2" t="s">
        <v>136</v>
      </c>
      <c r="P1834" s="11">
        <v>43272</v>
      </c>
      <c r="Q1834" s="9">
        <v>6</v>
      </c>
      <c r="R1834" s="2" t="s">
        <v>249</v>
      </c>
      <c r="S1834" s="22" t="s">
        <v>516</v>
      </c>
      <c r="T1834" s="4" t="s">
        <v>516</v>
      </c>
      <c r="U1834" s="4" t="s">
        <v>516</v>
      </c>
      <c r="V1834" s="4" t="s">
        <v>516</v>
      </c>
      <c r="W1834" s="2">
        <v>10</v>
      </c>
      <c r="X1834" t="s">
        <v>87</v>
      </c>
      <c r="Y1834" s="6" t="str">
        <f>VLOOKUP(X1834,Spp!A:B,2,FALSE)</f>
        <v>Stegastes acapulcoensis</v>
      </c>
      <c r="Z1834" s="7">
        <f t="shared" si="196"/>
        <v>10</v>
      </c>
      <c r="AC1834" s="2">
        <v>10</v>
      </c>
      <c r="AU1834" s="2">
        <f>VLOOKUP(Y1834,Spp!B:C,2,FALSE)</f>
        <v>3.49E-2</v>
      </c>
      <c r="AV1834" s="2">
        <f>VLOOKUP(Y1834,Spp!B:D,3,FALSE)</f>
        <v>2.9108999999999998</v>
      </c>
      <c r="AW1834" s="2">
        <f t="shared" si="197"/>
        <v>544.27800446337631</v>
      </c>
      <c r="AX1834" s="2">
        <f t="shared" si="198"/>
        <v>10.885560089267527</v>
      </c>
      <c r="AY1834" s="2">
        <f t="shared" si="199"/>
        <v>108.85560089267527</v>
      </c>
      <c r="AZ1834" s="2">
        <f t="shared" si="200"/>
        <v>0.10885560089267526</v>
      </c>
      <c r="BA1834" s="2">
        <f t="shared" si="201"/>
        <v>1</v>
      </c>
      <c r="BB1834" s="2">
        <f t="shared" si="202"/>
        <v>0.2</v>
      </c>
      <c r="BC1834" s="2">
        <f>VLOOKUP(Y1834,Spp!B:H,7,FALSE)</f>
        <v>2</v>
      </c>
      <c r="BD1834" s="5" t="str">
        <f>VLOOKUP(Y1834,GFQuimbayo!B:C,2,FALSE)</f>
        <v>HD</v>
      </c>
      <c r="BE1834" s="5" t="str">
        <f>VLOOKUP(BD1834,GFQuimbayo!E:F,2,FALSE)</f>
        <v>Detritivores</v>
      </c>
      <c r="BF1834" s="2" t="str">
        <f>VLOOKUP(Y1834,Spp!B:L,11,FALSE)</f>
        <v>LC</v>
      </c>
    </row>
    <row r="1835" spans="1:58">
      <c r="A1835" s="2" t="s">
        <v>242</v>
      </c>
      <c r="B1835" s="2" t="s">
        <v>41</v>
      </c>
      <c r="C1835" s="2" t="s">
        <v>135</v>
      </c>
      <c r="D1835" s="26" t="s">
        <v>1446</v>
      </c>
      <c r="E1835" s="2" t="s">
        <v>1485</v>
      </c>
      <c r="F1835" s="2" t="s">
        <v>244</v>
      </c>
      <c r="G1835" s="22" t="s">
        <v>1482</v>
      </c>
      <c r="H1835" s="21">
        <v>3</v>
      </c>
      <c r="I1835" s="9">
        <v>6</v>
      </c>
      <c r="K1835" s="2">
        <v>50</v>
      </c>
      <c r="L1835" s="20">
        <v>42584</v>
      </c>
      <c r="M1835" s="2">
        <v>2016</v>
      </c>
      <c r="N1835" s="2" t="s">
        <v>517</v>
      </c>
      <c r="O1835" s="2" t="s">
        <v>136</v>
      </c>
      <c r="P1835" s="11">
        <v>43272</v>
      </c>
      <c r="Q1835" s="9">
        <v>6</v>
      </c>
      <c r="R1835" s="2" t="s">
        <v>249</v>
      </c>
      <c r="S1835" s="22" t="s">
        <v>516</v>
      </c>
      <c r="T1835" s="4" t="s">
        <v>516</v>
      </c>
      <c r="U1835" s="4" t="s">
        <v>516</v>
      </c>
      <c r="V1835" s="4" t="s">
        <v>516</v>
      </c>
      <c r="W1835" s="2">
        <v>10</v>
      </c>
      <c r="X1835" t="s">
        <v>125</v>
      </c>
      <c r="Y1835" s="6" t="str">
        <f>VLOOKUP(X1835,Spp!A:B,2,FALSE)</f>
        <v>Diodon holocanthus</v>
      </c>
      <c r="Z1835" s="7">
        <f t="shared" si="196"/>
        <v>5</v>
      </c>
      <c r="AD1835" s="2">
        <v>5</v>
      </c>
      <c r="AU1835" s="2">
        <f>VLOOKUP(Y1835,Spp!B:C,2,FALSE)</f>
        <v>2.1899999999999999E-2</v>
      </c>
      <c r="AV1835" s="2">
        <f>VLOOKUP(Y1835,Spp!B:D,3,FALSE)</f>
        <v>3</v>
      </c>
      <c r="AW1835" s="2">
        <f t="shared" si="197"/>
        <v>586.8515625</v>
      </c>
      <c r="AX1835" s="2">
        <f t="shared" si="198"/>
        <v>11.737031249999999</v>
      </c>
      <c r="AY1835" s="2">
        <f t="shared" si="199"/>
        <v>117.3703125</v>
      </c>
      <c r="AZ1835" s="2">
        <f t="shared" si="200"/>
        <v>0.11737031249999999</v>
      </c>
      <c r="BA1835" s="2">
        <f t="shared" si="201"/>
        <v>0.5</v>
      </c>
      <c r="BB1835" s="2">
        <f t="shared" si="202"/>
        <v>0.1</v>
      </c>
      <c r="BC1835" s="2">
        <f>VLOOKUP(Y1835,Spp!B:H,7,FALSE)</f>
        <v>3.3</v>
      </c>
      <c r="BD1835" s="5" t="str">
        <f>VLOOKUP(Y1835,GFQuimbayo!B:C,2,FALSE)</f>
        <v>IN</v>
      </c>
      <c r="BE1835" s="5" t="str">
        <f>VLOOKUP(BD1835,GFQuimbayo!E:F,2,FALSE)</f>
        <v>Invertebrivores</v>
      </c>
      <c r="BF1835" s="2" t="str">
        <f>VLOOKUP(Y1835,Spp!B:L,11,FALSE)</f>
        <v>NE</v>
      </c>
    </row>
    <row r="1836" spans="1:58">
      <c r="A1836" s="2" t="s">
        <v>242</v>
      </c>
      <c r="B1836" s="2" t="s">
        <v>41</v>
      </c>
      <c r="C1836" s="2" t="s">
        <v>135</v>
      </c>
      <c r="D1836" s="26" t="s">
        <v>1446</v>
      </c>
      <c r="E1836" s="2" t="s">
        <v>1485</v>
      </c>
      <c r="F1836" s="2" t="s">
        <v>244</v>
      </c>
      <c r="G1836" s="22" t="s">
        <v>1482</v>
      </c>
      <c r="H1836" s="21">
        <v>3</v>
      </c>
      <c r="I1836" s="9">
        <v>6</v>
      </c>
      <c r="K1836" s="2">
        <v>50</v>
      </c>
      <c r="L1836" s="20">
        <v>42584</v>
      </c>
      <c r="M1836" s="2">
        <v>2016</v>
      </c>
      <c r="N1836" s="2" t="s">
        <v>517</v>
      </c>
      <c r="O1836" s="2" t="s">
        <v>136</v>
      </c>
      <c r="P1836" s="11">
        <v>43272</v>
      </c>
      <c r="Q1836" s="9">
        <v>6</v>
      </c>
      <c r="R1836" s="2" t="s">
        <v>249</v>
      </c>
      <c r="S1836" s="22" t="s">
        <v>516</v>
      </c>
      <c r="T1836" s="4" t="s">
        <v>516</v>
      </c>
      <c r="U1836" s="4" t="s">
        <v>516</v>
      </c>
      <c r="V1836" s="4" t="s">
        <v>516</v>
      </c>
      <c r="W1836" s="2">
        <v>10</v>
      </c>
      <c r="X1836" t="s">
        <v>64</v>
      </c>
      <c r="Y1836" s="6" t="str">
        <f>VLOOKUP(X1836,Spp!A:B,2,FALSE)</f>
        <v>Johnrandallia nigrirostris</v>
      </c>
      <c r="Z1836" s="7">
        <f t="shared" si="196"/>
        <v>5</v>
      </c>
      <c r="AC1836" s="2">
        <v>5</v>
      </c>
      <c r="AU1836" s="2">
        <f>VLOOKUP(Y1836,Spp!B:C,2,FALSE)</f>
        <v>2.5600000000000001E-2</v>
      </c>
      <c r="AV1836" s="2">
        <f>VLOOKUP(Y1836,Spp!B:D,3,FALSE)</f>
        <v>3.0005999999999999</v>
      </c>
      <c r="AW1836" s="2">
        <f t="shared" si="197"/>
        <v>250.37914651044622</v>
      </c>
      <c r="AX1836" s="2">
        <f t="shared" si="198"/>
        <v>5.0075829302089243</v>
      </c>
      <c r="AY1836" s="2">
        <f t="shared" si="199"/>
        <v>50.075829302089247</v>
      </c>
      <c r="AZ1836" s="2">
        <f t="shared" si="200"/>
        <v>5.0075829302089245E-2</v>
      </c>
      <c r="BA1836" s="2">
        <f t="shared" si="201"/>
        <v>0.5</v>
      </c>
      <c r="BB1836" s="2">
        <f t="shared" si="202"/>
        <v>0.1</v>
      </c>
      <c r="BC1836" s="2">
        <f>VLOOKUP(Y1836,Spp!B:H,7,FALSE)</f>
        <v>3</v>
      </c>
      <c r="BD1836" s="5" t="str">
        <f>VLOOKUP(Y1836,GFQuimbayo!B:C,2,FALSE)</f>
        <v>IN</v>
      </c>
      <c r="BE1836" s="5" t="str">
        <f>VLOOKUP(BD1836,GFQuimbayo!E:F,2,FALSE)</f>
        <v>Invertebrivores</v>
      </c>
      <c r="BF1836" s="2" t="str">
        <f>VLOOKUP(Y1836,Spp!B:L,11,FALSE)</f>
        <v>LC</v>
      </c>
    </row>
    <row r="1837" spans="1:58">
      <c r="A1837" s="2" t="s">
        <v>242</v>
      </c>
      <c r="B1837" s="2" t="s">
        <v>41</v>
      </c>
      <c r="C1837" s="2" t="s">
        <v>135</v>
      </c>
      <c r="D1837" s="26" t="s">
        <v>1446</v>
      </c>
      <c r="E1837" s="2" t="s">
        <v>1485</v>
      </c>
      <c r="F1837" s="2" t="s">
        <v>244</v>
      </c>
      <c r="G1837" s="22" t="s">
        <v>1482</v>
      </c>
      <c r="H1837" s="21">
        <v>3</v>
      </c>
      <c r="I1837" s="9">
        <v>6</v>
      </c>
      <c r="K1837" s="2">
        <v>50</v>
      </c>
      <c r="L1837" s="20">
        <v>42584</v>
      </c>
      <c r="M1837" s="2">
        <v>2016</v>
      </c>
      <c r="N1837" s="2" t="s">
        <v>517</v>
      </c>
      <c r="O1837" s="2" t="s">
        <v>136</v>
      </c>
      <c r="P1837" s="11">
        <v>43272</v>
      </c>
      <c r="Q1837" s="9">
        <v>6</v>
      </c>
      <c r="R1837" s="2" t="s">
        <v>249</v>
      </c>
      <c r="S1837" s="22" t="s">
        <v>516</v>
      </c>
      <c r="T1837" s="4" t="s">
        <v>516</v>
      </c>
      <c r="U1837" s="4" t="s">
        <v>516</v>
      </c>
      <c r="V1837" s="4" t="s">
        <v>516</v>
      </c>
      <c r="W1837" s="2">
        <v>10</v>
      </c>
      <c r="X1837" t="s">
        <v>269</v>
      </c>
      <c r="Y1837" s="6" t="str">
        <f>VLOOKUP(X1837,Spp!A:B,2,FALSE)</f>
        <v>Cirrhitus rivulatus</v>
      </c>
      <c r="Z1837" s="7">
        <f t="shared" si="196"/>
        <v>1</v>
      </c>
      <c r="AE1837" s="2">
        <v>1</v>
      </c>
      <c r="AU1837" s="2">
        <f>VLOOKUP(Y1837,Spp!B:C,2,FALSE)</f>
        <v>2.76E-2</v>
      </c>
      <c r="AV1837" s="2">
        <f>VLOOKUP(Y1837,Spp!B:D,3,FALSE)</f>
        <v>3</v>
      </c>
      <c r="AW1837" s="2">
        <f t="shared" si="197"/>
        <v>431.25</v>
      </c>
      <c r="AX1837" s="2">
        <f t="shared" si="198"/>
        <v>8.625</v>
      </c>
      <c r="AY1837" s="2">
        <f t="shared" si="199"/>
        <v>86.25</v>
      </c>
      <c r="AZ1837" s="2">
        <f t="shared" si="200"/>
        <v>8.6249999999999993E-2</v>
      </c>
      <c r="BA1837" s="2">
        <f t="shared" si="201"/>
        <v>0.1</v>
      </c>
      <c r="BB1837" s="2">
        <f t="shared" si="202"/>
        <v>0.02</v>
      </c>
      <c r="BC1837" s="2">
        <f>VLOOKUP(Y1837,Spp!B:H,7,FALSE)</f>
        <v>4</v>
      </c>
      <c r="BD1837" s="5" t="str">
        <f>VLOOKUP(Y1837,GFQuimbayo!B:C,2,FALSE)</f>
        <v>IN</v>
      </c>
      <c r="BE1837" s="5" t="str">
        <f>VLOOKUP(BD1837,GFQuimbayo!E:F,2,FALSE)</f>
        <v>Invertebrivores</v>
      </c>
      <c r="BF1837" s="2" t="str">
        <f>VLOOKUP(Y1837,Spp!B:L,11,FALSE)</f>
        <v>LC</v>
      </c>
    </row>
    <row r="1838" spans="1:58">
      <c r="A1838" s="2" t="s">
        <v>242</v>
      </c>
      <c r="B1838" s="2" t="s">
        <v>41</v>
      </c>
      <c r="C1838" s="2" t="s">
        <v>135</v>
      </c>
      <c r="D1838" s="26" t="s">
        <v>1446</v>
      </c>
      <c r="E1838" s="2" t="s">
        <v>1485</v>
      </c>
      <c r="F1838" s="2" t="s">
        <v>244</v>
      </c>
      <c r="G1838" s="22" t="s">
        <v>1482</v>
      </c>
      <c r="H1838" s="21">
        <v>3</v>
      </c>
      <c r="I1838" s="9">
        <v>6</v>
      </c>
      <c r="K1838" s="2">
        <v>50</v>
      </c>
      <c r="L1838" s="20">
        <v>42584</v>
      </c>
      <c r="M1838" s="2">
        <v>2016</v>
      </c>
      <c r="N1838" s="2" t="s">
        <v>517</v>
      </c>
      <c r="O1838" s="2" t="s">
        <v>136</v>
      </c>
      <c r="P1838" s="11">
        <v>43272</v>
      </c>
      <c r="Q1838" s="9">
        <v>6</v>
      </c>
      <c r="R1838" s="2" t="s">
        <v>249</v>
      </c>
      <c r="S1838" s="22" t="s">
        <v>516</v>
      </c>
      <c r="T1838" s="4" t="s">
        <v>516</v>
      </c>
      <c r="U1838" s="4" t="s">
        <v>516</v>
      </c>
      <c r="V1838" s="4" t="s">
        <v>516</v>
      </c>
      <c r="W1838" s="2">
        <v>10</v>
      </c>
      <c r="X1838" t="s">
        <v>115</v>
      </c>
      <c r="Y1838" s="6" t="str">
        <f>VLOOKUP(X1838,Spp!A:B,2,FALSE)</f>
        <v>Pomacanthus zonipectus</v>
      </c>
      <c r="Z1838" s="7">
        <f t="shared" si="196"/>
        <v>2</v>
      </c>
      <c r="AE1838" s="2">
        <v>2</v>
      </c>
      <c r="AU1838" s="2">
        <f>VLOOKUP(Y1838,Spp!B:C,2,FALSE)</f>
        <v>1.9300000000000001E-2</v>
      </c>
      <c r="AV1838" s="2">
        <f>VLOOKUP(Y1838,Spp!B:D,3,FALSE)</f>
        <v>2.9695999999999998</v>
      </c>
      <c r="AW1838" s="2">
        <f t="shared" si="197"/>
        <v>546.90255767381132</v>
      </c>
      <c r="AX1838" s="2">
        <f t="shared" si="198"/>
        <v>10.938051153476227</v>
      </c>
      <c r="AY1838" s="2">
        <f t="shared" si="199"/>
        <v>109.38051153476226</v>
      </c>
      <c r="AZ1838" s="2">
        <f t="shared" si="200"/>
        <v>0.10938051153476226</v>
      </c>
      <c r="BA1838" s="2">
        <f t="shared" si="201"/>
        <v>0.2</v>
      </c>
      <c r="BB1838" s="2">
        <f t="shared" si="202"/>
        <v>0.04</v>
      </c>
      <c r="BC1838" s="2">
        <f>VLOOKUP(Y1838,Spp!B:H,7,FALSE)</f>
        <v>3.1</v>
      </c>
      <c r="BD1838" s="5" t="str">
        <f>VLOOKUP(Y1838,GFQuimbayo!B:C,2,FALSE)</f>
        <v>IN</v>
      </c>
      <c r="BE1838" s="5" t="str">
        <f>VLOOKUP(BD1838,GFQuimbayo!E:F,2,FALSE)</f>
        <v>Invertebrivores</v>
      </c>
      <c r="BF1838" s="2" t="str">
        <f>VLOOKUP(Y1838,Spp!B:L,11,FALSE)</f>
        <v>LC</v>
      </c>
    </row>
    <row r="1839" spans="1:58">
      <c r="A1839" s="2" t="s">
        <v>242</v>
      </c>
      <c r="B1839" s="2" t="s">
        <v>41</v>
      </c>
      <c r="C1839" s="2" t="s">
        <v>135</v>
      </c>
      <c r="D1839" s="26" t="s">
        <v>1446</v>
      </c>
      <c r="E1839" s="2" t="s">
        <v>1485</v>
      </c>
      <c r="F1839" s="2" t="s">
        <v>244</v>
      </c>
      <c r="G1839" s="22" t="s">
        <v>1482</v>
      </c>
      <c r="H1839" s="21">
        <v>3</v>
      </c>
      <c r="I1839" s="9">
        <v>6</v>
      </c>
      <c r="K1839" s="2">
        <v>50</v>
      </c>
      <c r="L1839" s="20">
        <v>42584</v>
      </c>
      <c r="M1839" s="2">
        <v>2016</v>
      </c>
      <c r="N1839" s="2" t="s">
        <v>517</v>
      </c>
      <c r="O1839" s="2" t="s">
        <v>136</v>
      </c>
      <c r="P1839" s="11">
        <v>43272</v>
      </c>
      <c r="Q1839" s="9">
        <v>6</v>
      </c>
      <c r="R1839" s="2" t="s">
        <v>249</v>
      </c>
      <c r="S1839" s="22" t="s">
        <v>516</v>
      </c>
      <c r="T1839" s="4" t="s">
        <v>516</v>
      </c>
      <c r="U1839" s="4" t="s">
        <v>516</v>
      </c>
      <c r="V1839" s="4" t="s">
        <v>516</v>
      </c>
      <c r="W1839" s="2">
        <v>10</v>
      </c>
      <c r="X1839" t="s">
        <v>72</v>
      </c>
      <c r="Y1839" s="6" t="str">
        <f>VLOOKUP(X1839,Spp!A:B,2,FALSE)</f>
        <v>Scarus ghobban</v>
      </c>
      <c r="Z1839" s="7">
        <f t="shared" si="196"/>
        <v>2</v>
      </c>
      <c r="AE1839" s="2">
        <v>2</v>
      </c>
      <c r="AU1839" s="2">
        <f>VLOOKUP(Y1839,Spp!B:C,2,FALSE)</f>
        <v>2.3300000000000001E-2</v>
      </c>
      <c r="AV1839" s="2">
        <f>VLOOKUP(Y1839,Spp!B:D,3,FALSE)</f>
        <v>2.919</v>
      </c>
      <c r="AW1839" s="2">
        <f t="shared" si="197"/>
        <v>561.01284110992469</v>
      </c>
      <c r="AX1839" s="2">
        <f t="shared" si="198"/>
        <v>11.220256822198493</v>
      </c>
      <c r="AY1839" s="2">
        <f t="shared" si="199"/>
        <v>112.20256822198493</v>
      </c>
      <c r="AZ1839" s="2">
        <f t="shared" si="200"/>
        <v>0.11220256822198493</v>
      </c>
      <c r="BA1839" s="2">
        <f t="shared" si="201"/>
        <v>0.2</v>
      </c>
      <c r="BB1839" s="2">
        <f t="shared" si="202"/>
        <v>0.04</v>
      </c>
      <c r="BC1839" s="2">
        <f>VLOOKUP(Y1839,Spp!B:H,7,FALSE)</f>
        <v>2</v>
      </c>
      <c r="BD1839" s="5" t="str">
        <f>VLOOKUP(Y1839,GFQuimbayo!B:C,2,FALSE)</f>
        <v>HM</v>
      </c>
      <c r="BE1839" s="5" t="str">
        <f>VLOOKUP(BD1839,GFQuimbayo!E:F,2,FALSE)</f>
        <v>Macroalgae feeders</v>
      </c>
      <c r="BF1839" s="2" t="str">
        <f>VLOOKUP(Y1839,Spp!B:L,11,FALSE)</f>
        <v>LC</v>
      </c>
    </row>
    <row r="1840" spans="1:58">
      <c r="A1840" s="2" t="s">
        <v>242</v>
      </c>
      <c r="B1840" s="2" t="s">
        <v>41</v>
      </c>
      <c r="C1840" s="2" t="s">
        <v>135</v>
      </c>
      <c r="D1840" s="26" t="s">
        <v>1446</v>
      </c>
      <c r="E1840" s="2" t="s">
        <v>1485</v>
      </c>
      <c r="F1840" s="2" t="s">
        <v>244</v>
      </c>
      <c r="G1840" s="22" t="s">
        <v>1482</v>
      </c>
      <c r="H1840" s="21">
        <v>3</v>
      </c>
      <c r="I1840" s="9">
        <v>6</v>
      </c>
      <c r="K1840" s="2">
        <v>50</v>
      </c>
      <c r="L1840" s="20">
        <v>42584</v>
      </c>
      <c r="M1840" s="2">
        <v>2016</v>
      </c>
      <c r="N1840" s="2" t="s">
        <v>517</v>
      </c>
      <c r="O1840" s="2" t="s">
        <v>136</v>
      </c>
      <c r="P1840" s="11">
        <v>43272</v>
      </c>
      <c r="Q1840" s="9">
        <v>6</v>
      </c>
      <c r="R1840" s="2" t="s">
        <v>249</v>
      </c>
      <c r="S1840" s="22" t="s">
        <v>516</v>
      </c>
      <c r="T1840" s="4" t="s">
        <v>516</v>
      </c>
      <c r="U1840" s="4" t="s">
        <v>516</v>
      </c>
      <c r="V1840" s="4" t="s">
        <v>516</v>
      </c>
      <c r="W1840" s="2">
        <v>10</v>
      </c>
      <c r="X1840" t="s">
        <v>325</v>
      </c>
      <c r="Y1840" s="6" t="str">
        <f>VLOOKUP(X1840,Spp!A:B,2,FALSE)</f>
        <v>Acanthurus nigricans</v>
      </c>
      <c r="Z1840" s="7">
        <f t="shared" si="196"/>
        <v>1</v>
      </c>
      <c r="AC1840" s="2">
        <v>1</v>
      </c>
      <c r="AU1840" s="2">
        <f>VLOOKUP(Y1840,Spp!B:C,2,FALSE)</f>
        <v>6.7000000000000004E-2</v>
      </c>
      <c r="AV1840" s="2">
        <f>VLOOKUP(Y1840,Spp!B:D,3,FALSE)</f>
        <v>2.669</v>
      </c>
      <c r="AW1840" s="2">
        <f t="shared" si="197"/>
        <v>56.718877513441313</v>
      </c>
      <c r="AX1840" s="2">
        <f t="shared" si="198"/>
        <v>1.1343775502688263</v>
      </c>
      <c r="AY1840" s="2">
        <f t="shared" si="199"/>
        <v>11.343775502688263</v>
      </c>
      <c r="AZ1840" s="2">
        <f t="shared" si="200"/>
        <v>1.1343775502688263E-2</v>
      </c>
      <c r="BA1840" s="2">
        <f t="shared" si="201"/>
        <v>0.1</v>
      </c>
      <c r="BB1840" s="2">
        <f t="shared" si="202"/>
        <v>0.02</v>
      </c>
      <c r="BC1840" s="2">
        <f>VLOOKUP(Y1840,Spp!B:H,7,FALSE)</f>
        <v>2</v>
      </c>
      <c r="BD1840" s="5" t="str">
        <f>VLOOKUP(Y1840,GFQuimbayo!B:C,2,FALSE)</f>
        <v>HM</v>
      </c>
      <c r="BE1840" s="5" t="str">
        <f>VLOOKUP(BD1840,GFQuimbayo!E:F,2,FALSE)</f>
        <v>Macroalgae feeders</v>
      </c>
      <c r="BF1840" s="2" t="str">
        <f>VLOOKUP(Y1840,Spp!B:L,11,FALSE)</f>
        <v>LC</v>
      </c>
    </row>
    <row r="1841" spans="1:58">
      <c r="A1841" s="2" t="s">
        <v>242</v>
      </c>
      <c r="B1841" s="2" t="s">
        <v>41</v>
      </c>
      <c r="C1841" s="2" t="s">
        <v>291</v>
      </c>
      <c r="D1841" s="2" t="s">
        <v>1445</v>
      </c>
      <c r="E1841" s="2" t="s">
        <v>1485</v>
      </c>
      <c r="F1841" s="2" t="s">
        <v>244</v>
      </c>
      <c r="G1841" s="22" t="s">
        <v>1482</v>
      </c>
      <c r="H1841" s="21">
        <v>1</v>
      </c>
      <c r="I1841" s="9">
        <v>4</v>
      </c>
      <c r="K1841" s="2">
        <v>50</v>
      </c>
      <c r="L1841" s="11">
        <v>42585</v>
      </c>
      <c r="M1841" s="2">
        <v>2016</v>
      </c>
      <c r="N1841" s="2" t="s">
        <v>517</v>
      </c>
      <c r="O1841" s="2" t="s">
        <v>136</v>
      </c>
      <c r="P1841" s="11">
        <v>43272</v>
      </c>
      <c r="Q1841" s="9">
        <v>2</v>
      </c>
      <c r="R1841" s="2" t="s">
        <v>249</v>
      </c>
      <c r="S1841" s="22" t="s">
        <v>516</v>
      </c>
      <c r="T1841" s="4" t="s">
        <v>516</v>
      </c>
      <c r="U1841" s="4" t="s">
        <v>516</v>
      </c>
      <c r="V1841" s="4" t="s">
        <v>516</v>
      </c>
      <c r="W1841" s="2">
        <v>10</v>
      </c>
      <c r="X1841" s="2" t="s">
        <v>107</v>
      </c>
      <c r="Y1841" s="6" t="str">
        <f>VLOOKUP(X1841,Spp!A:B,2,FALSE)</f>
        <v>Thalassoma lucasanum</v>
      </c>
      <c r="Z1841" s="7">
        <f t="shared" si="196"/>
        <v>54</v>
      </c>
      <c r="AA1841">
        <f t="shared" ref="AA1841:AA1857" si="203">+SUM(AB1841:AR1841)</f>
        <v>27</v>
      </c>
      <c r="AB1841">
        <v>5</v>
      </c>
      <c r="AC1841">
        <v>20</v>
      </c>
      <c r="AD1841">
        <v>2</v>
      </c>
      <c r="AE1841"/>
      <c r="AF1841"/>
      <c r="AG1841"/>
      <c r="AU1841" s="2">
        <f>VLOOKUP(Y1841,Spp!B:C,2,FALSE)</f>
        <v>1.261E-2</v>
      </c>
      <c r="AV1841" s="2">
        <f>VLOOKUP(Y1841,Spp!B:D,3,FALSE)</f>
        <v>2.8782999999999999</v>
      </c>
      <c r="AW1841" s="2">
        <f t="shared" si="197"/>
        <v>483.20794651527018</v>
      </c>
      <c r="AX1841" s="2">
        <f t="shared" si="198"/>
        <v>9.664158930305403</v>
      </c>
      <c r="AY1841" s="2">
        <f t="shared" si="199"/>
        <v>96.641589303054033</v>
      </c>
      <c r="AZ1841" s="2">
        <f t="shared" si="200"/>
        <v>9.6641589303054026E-2</v>
      </c>
      <c r="BA1841" s="2">
        <f t="shared" si="201"/>
        <v>5.4</v>
      </c>
      <c r="BB1841" s="2">
        <f t="shared" si="202"/>
        <v>1.08</v>
      </c>
      <c r="BC1841" s="2">
        <f>VLOOKUP(Y1841,Spp!B:H,7,FALSE)</f>
        <v>3.5</v>
      </c>
      <c r="BD1841" s="5" t="str">
        <f>VLOOKUP(Y1841,GFQuimbayo!B:C,2,FALSE)</f>
        <v>IN</v>
      </c>
      <c r="BE1841" s="5" t="str">
        <f>VLOOKUP(BD1841,GFQuimbayo!E:F,2,FALSE)</f>
        <v>Invertebrivores</v>
      </c>
      <c r="BF1841" s="2" t="str">
        <f>VLOOKUP(Y1841,Spp!B:L,11,FALSE)</f>
        <v>LC</v>
      </c>
    </row>
    <row r="1842" spans="1:58">
      <c r="A1842" s="2" t="s">
        <v>242</v>
      </c>
      <c r="B1842" s="2" t="s">
        <v>41</v>
      </c>
      <c r="C1842" s="2" t="s">
        <v>291</v>
      </c>
      <c r="D1842" s="2" t="s">
        <v>1445</v>
      </c>
      <c r="E1842" s="2" t="s">
        <v>1485</v>
      </c>
      <c r="F1842" s="2" t="s">
        <v>244</v>
      </c>
      <c r="G1842" s="22" t="s">
        <v>1482</v>
      </c>
      <c r="H1842" s="21">
        <v>1</v>
      </c>
      <c r="I1842" s="9">
        <v>4</v>
      </c>
      <c r="K1842" s="2">
        <v>50</v>
      </c>
      <c r="L1842" s="11">
        <v>42585</v>
      </c>
      <c r="M1842" s="2">
        <v>2016</v>
      </c>
      <c r="N1842" s="2" t="s">
        <v>517</v>
      </c>
      <c r="O1842" s="2" t="s">
        <v>136</v>
      </c>
      <c r="P1842" s="11">
        <v>43272</v>
      </c>
      <c r="Q1842" s="9">
        <v>2</v>
      </c>
      <c r="R1842" s="2" t="s">
        <v>249</v>
      </c>
      <c r="S1842" s="22" t="s">
        <v>516</v>
      </c>
      <c r="T1842" s="4" t="s">
        <v>516</v>
      </c>
      <c r="U1842" s="4" t="s">
        <v>516</v>
      </c>
      <c r="V1842" s="4" t="s">
        <v>516</v>
      </c>
      <c r="W1842" s="2">
        <v>10</v>
      </c>
      <c r="X1842" s="2" t="s">
        <v>72</v>
      </c>
      <c r="Y1842" s="6" t="str">
        <f>VLOOKUP(X1842,Spp!A:B,2,FALSE)</f>
        <v>Scarus ghobban</v>
      </c>
      <c r="Z1842" s="7">
        <f t="shared" si="196"/>
        <v>90</v>
      </c>
      <c r="AA1842">
        <f t="shared" si="203"/>
        <v>45</v>
      </c>
      <c r="AB1842">
        <v>10</v>
      </c>
      <c r="AC1842">
        <v>25</v>
      </c>
      <c r="AD1842">
        <v>10</v>
      </c>
      <c r="AE1842"/>
      <c r="AF1842"/>
      <c r="AG1842"/>
      <c r="AU1842" s="2">
        <f>VLOOKUP(Y1842,Spp!B:C,2,FALSE)</f>
        <v>2.3300000000000001E-2</v>
      </c>
      <c r="AV1842" s="2">
        <f>VLOOKUP(Y1842,Spp!B:D,3,FALSE)</f>
        <v>2.919</v>
      </c>
      <c r="AW1842" s="2">
        <f t="shared" si="197"/>
        <v>2016.2510628417017</v>
      </c>
      <c r="AX1842" s="2">
        <f t="shared" si="198"/>
        <v>40.325021256834034</v>
      </c>
      <c r="AY1842" s="2">
        <f t="shared" si="199"/>
        <v>403.25021256834032</v>
      </c>
      <c r="AZ1842" s="2">
        <f t="shared" si="200"/>
        <v>0.40325021256834032</v>
      </c>
      <c r="BA1842" s="2">
        <f t="shared" si="201"/>
        <v>9</v>
      </c>
      <c r="BB1842" s="2">
        <f t="shared" si="202"/>
        <v>1.8</v>
      </c>
      <c r="BC1842" s="2">
        <f>VLOOKUP(Y1842,Spp!B:H,7,FALSE)</f>
        <v>2</v>
      </c>
      <c r="BD1842" s="5" t="str">
        <f>VLOOKUP(Y1842,GFQuimbayo!B:C,2,FALSE)</f>
        <v>HM</v>
      </c>
      <c r="BE1842" s="5" t="str">
        <f>VLOOKUP(BD1842,GFQuimbayo!E:F,2,FALSE)</f>
        <v>Macroalgae feeders</v>
      </c>
      <c r="BF1842" s="2" t="str">
        <f>VLOOKUP(Y1842,Spp!B:L,11,FALSE)</f>
        <v>LC</v>
      </c>
    </row>
    <row r="1843" spans="1:58">
      <c r="A1843" s="2" t="s">
        <v>242</v>
      </c>
      <c r="B1843" s="2" t="s">
        <v>41</v>
      </c>
      <c r="C1843" s="2" t="s">
        <v>291</v>
      </c>
      <c r="D1843" s="2" t="s">
        <v>1445</v>
      </c>
      <c r="E1843" s="2" t="s">
        <v>1485</v>
      </c>
      <c r="F1843" s="2" t="s">
        <v>244</v>
      </c>
      <c r="G1843" s="22" t="s">
        <v>1482</v>
      </c>
      <c r="H1843" s="21">
        <v>1</v>
      </c>
      <c r="I1843" s="9">
        <v>4</v>
      </c>
      <c r="K1843" s="2">
        <v>50</v>
      </c>
      <c r="L1843" s="11">
        <v>42585</v>
      </c>
      <c r="M1843" s="2">
        <v>2016</v>
      </c>
      <c r="N1843" s="2" t="s">
        <v>517</v>
      </c>
      <c r="O1843" s="2" t="s">
        <v>136</v>
      </c>
      <c r="P1843" s="11">
        <v>43272</v>
      </c>
      <c r="Q1843" s="9">
        <v>2</v>
      </c>
      <c r="R1843" s="2" t="s">
        <v>249</v>
      </c>
      <c r="S1843" s="22" t="s">
        <v>516</v>
      </c>
      <c r="T1843" s="4" t="s">
        <v>516</v>
      </c>
      <c r="U1843" s="4" t="s">
        <v>516</v>
      </c>
      <c r="V1843" s="4" t="s">
        <v>516</v>
      </c>
      <c r="W1843" s="2">
        <v>10</v>
      </c>
      <c r="X1843" s="2" t="s">
        <v>80</v>
      </c>
      <c r="Y1843" s="6" t="str">
        <f>VLOOKUP(X1843,Spp!A:B,2,FALSE)</f>
        <v>Sufflamen verres</v>
      </c>
      <c r="Z1843" s="7">
        <f t="shared" si="196"/>
        <v>8</v>
      </c>
      <c r="AA1843">
        <f t="shared" si="203"/>
        <v>4</v>
      </c>
      <c r="AB1843"/>
      <c r="AC1843"/>
      <c r="AD1843">
        <v>4</v>
      </c>
      <c r="AE1843"/>
      <c r="AF1843"/>
      <c r="AG1843"/>
      <c r="AU1843" s="2">
        <f>VLOOKUP(Y1843,Spp!B:C,2,FALSE)</f>
        <v>2.4899999999999999E-2</v>
      </c>
      <c r="AV1843" s="2">
        <f>VLOOKUP(Y1843,Spp!B:D,3,FALSE)</f>
        <v>3.0129999999999999</v>
      </c>
      <c r="AW1843" s="2">
        <f t="shared" si="197"/>
        <v>555.60451236486892</v>
      </c>
      <c r="AX1843" s="2">
        <f t="shared" si="198"/>
        <v>11.112090247297379</v>
      </c>
      <c r="AY1843" s="2">
        <f t="shared" si="199"/>
        <v>111.1209024729738</v>
      </c>
      <c r="AZ1843" s="2">
        <f t="shared" si="200"/>
        <v>0.11112090247297379</v>
      </c>
      <c r="BA1843" s="2">
        <f t="shared" si="201"/>
        <v>0.8</v>
      </c>
      <c r="BB1843" s="2">
        <f t="shared" si="202"/>
        <v>0.16</v>
      </c>
      <c r="BC1843" s="2">
        <f>VLOOKUP(Y1843,Spp!B:H,7,FALSE)</f>
        <v>3.3</v>
      </c>
      <c r="BD1843" s="5" t="str">
        <f>VLOOKUP(Y1843,GFQuimbayo!B:C,2,FALSE)</f>
        <v>IN</v>
      </c>
      <c r="BE1843" s="5" t="str">
        <f>VLOOKUP(BD1843,GFQuimbayo!E:F,2,FALSE)</f>
        <v>Invertebrivores</v>
      </c>
      <c r="BF1843" s="2" t="str">
        <f>VLOOKUP(Y1843,Spp!B:L,11,FALSE)</f>
        <v>LC</v>
      </c>
    </row>
    <row r="1844" spans="1:58">
      <c r="A1844" s="2" t="s">
        <v>242</v>
      </c>
      <c r="B1844" s="2" t="s">
        <v>41</v>
      </c>
      <c r="C1844" s="2" t="s">
        <v>291</v>
      </c>
      <c r="D1844" s="2" t="s">
        <v>1445</v>
      </c>
      <c r="E1844" s="2" t="s">
        <v>1485</v>
      </c>
      <c r="F1844" s="2" t="s">
        <v>244</v>
      </c>
      <c r="G1844" s="22" t="s">
        <v>1482</v>
      </c>
      <c r="H1844" s="21">
        <v>1</v>
      </c>
      <c r="I1844" s="9">
        <v>4</v>
      </c>
      <c r="K1844" s="2">
        <v>50</v>
      </c>
      <c r="L1844" s="11">
        <v>42585</v>
      </c>
      <c r="M1844" s="2">
        <v>2016</v>
      </c>
      <c r="N1844" s="2" t="s">
        <v>517</v>
      </c>
      <c r="O1844" s="2" t="s">
        <v>136</v>
      </c>
      <c r="P1844" s="11">
        <v>43272</v>
      </c>
      <c r="Q1844" s="9">
        <v>2</v>
      </c>
      <c r="R1844" s="2" t="s">
        <v>249</v>
      </c>
      <c r="S1844" s="22" t="s">
        <v>516</v>
      </c>
      <c r="T1844" s="4" t="s">
        <v>516</v>
      </c>
      <c r="U1844" s="4" t="s">
        <v>516</v>
      </c>
      <c r="V1844" s="4" t="s">
        <v>516</v>
      </c>
      <c r="W1844" s="2">
        <v>10</v>
      </c>
      <c r="X1844" s="2" t="s">
        <v>57</v>
      </c>
      <c r="Y1844" s="6" t="str">
        <f>VLOOKUP(X1844,Spp!A:B,2,FALSE)</f>
        <v>Serranus psittacinus</v>
      </c>
      <c r="Z1844" s="7">
        <f t="shared" si="196"/>
        <v>18</v>
      </c>
      <c r="AA1844">
        <f t="shared" si="203"/>
        <v>9</v>
      </c>
      <c r="AB1844"/>
      <c r="AC1844">
        <v>5</v>
      </c>
      <c r="AD1844">
        <v>4</v>
      </c>
      <c r="AE1844"/>
      <c r="AF1844"/>
      <c r="AG1844"/>
      <c r="AU1844" s="2">
        <f>VLOOKUP(Y1844,Spp!B:C,2,FALSE)</f>
        <v>1.9300000000000001E-2</v>
      </c>
      <c r="AV1844" s="2">
        <f>VLOOKUP(Y1844,Spp!B:D,3,FALSE)</f>
        <v>2.8511000000000002</v>
      </c>
      <c r="AW1844" s="2">
        <f t="shared" si="197"/>
        <v>401.93959059444137</v>
      </c>
      <c r="AX1844" s="2">
        <f t="shared" si="198"/>
        <v>8.038791811888828</v>
      </c>
      <c r="AY1844" s="2">
        <f t="shared" si="199"/>
        <v>80.38791811888828</v>
      </c>
      <c r="AZ1844" s="2">
        <f t="shared" si="200"/>
        <v>8.0387918118888277E-2</v>
      </c>
      <c r="BA1844" s="2">
        <f t="shared" si="201"/>
        <v>1.8</v>
      </c>
      <c r="BB1844" s="2">
        <f t="shared" si="202"/>
        <v>0.36</v>
      </c>
      <c r="BC1844" s="2">
        <f>VLOOKUP(Y1844,Spp!B:H,7,FALSE)</f>
        <v>3.6</v>
      </c>
      <c r="BD1844" s="5" t="str">
        <f>VLOOKUP(Y1844,GFQuimbayo!B:C,2,FALSE)</f>
        <v>PS</v>
      </c>
      <c r="BE1844" s="5" t="str">
        <f>VLOOKUP(BD1844,GFQuimbayo!E:F,2,FALSE)</f>
        <v>Piscivores</v>
      </c>
      <c r="BF1844" s="2" t="str">
        <f>VLOOKUP(Y1844,Spp!B:L,11,FALSE)</f>
        <v>LC</v>
      </c>
    </row>
    <row r="1845" spans="1:58">
      <c r="A1845" s="2" t="s">
        <v>242</v>
      </c>
      <c r="B1845" s="2" t="s">
        <v>41</v>
      </c>
      <c r="C1845" s="2" t="s">
        <v>291</v>
      </c>
      <c r="D1845" s="2" t="s">
        <v>1445</v>
      </c>
      <c r="E1845" s="2" t="s">
        <v>1485</v>
      </c>
      <c r="F1845" s="2" t="s">
        <v>244</v>
      </c>
      <c r="G1845" s="22" t="s">
        <v>1482</v>
      </c>
      <c r="H1845" s="21">
        <v>2</v>
      </c>
      <c r="I1845" s="9">
        <v>5</v>
      </c>
      <c r="K1845" s="2">
        <v>50</v>
      </c>
      <c r="L1845" s="11">
        <v>42585</v>
      </c>
      <c r="M1845" s="2">
        <v>2016</v>
      </c>
      <c r="N1845" s="2" t="s">
        <v>517</v>
      </c>
      <c r="O1845" s="2" t="s">
        <v>136</v>
      </c>
      <c r="P1845" s="11">
        <v>43272</v>
      </c>
      <c r="Q1845" s="9">
        <v>3</v>
      </c>
      <c r="R1845" s="2" t="s">
        <v>249</v>
      </c>
      <c r="S1845" s="22" t="s">
        <v>516</v>
      </c>
      <c r="T1845" s="4" t="s">
        <v>516</v>
      </c>
      <c r="U1845" s="4" t="s">
        <v>516</v>
      </c>
      <c r="V1845" s="4" t="s">
        <v>516</v>
      </c>
      <c r="W1845" s="2">
        <v>10</v>
      </c>
      <c r="X1845" s="2" t="s">
        <v>87</v>
      </c>
      <c r="Y1845" s="6" t="str">
        <f>VLOOKUP(X1845,Spp!A:B,2,FALSE)</f>
        <v>Stegastes acapulcoensis</v>
      </c>
      <c r="Z1845" s="7">
        <f t="shared" si="196"/>
        <v>4</v>
      </c>
      <c r="AA1845">
        <f t="shared" si="203"/>
        <v>2</v>
      </c>
      <c r="AB1845"/>
      <c r="AC1845">
        <v>2</v>
      </c>
      <c r="AD1845"/>
      <c r="AE1845"/>
      <c r="AF1845"/>
      <c r="AG1845"/>
      <c r="AU1845" s="2">
        <f>VLOOKUP(Y1845,Spp!B:C,2,FALSE)</f>
        <v>3.49E-2</v>
      </c>
      <c r="AV1845" s="2">
        <f>VLOOKUP(Y1845,Spp!B:D,3,FALSE)</f>
        <v>2.9108999999999998</v>
      </c>
      <c r="AW1845" s="2">
        <f t="shared" si="197"/>
        <v>109.86072339023121</v>
      </c>
      <c r="AX1845" s="2">
        <f t="shared" si="198"/>
        <v>2.1972144678046241</v>
      </c>
      <c r="AY1845" s="2">
        <f t="shared" si="199"/>
        <v>21.972144678046241</v>
      </c>
      <c r="AZ1845" s="2">
        <f t="shared" si="200"/>
        <v>2.1972144678046243E-2</v>
      </c>
      <c r="BA1845" s="2">
        <f t="shared" si="201"/>
        <v>0.4</v>
      </c>
      <c r="BB1845" s="2">
        <f t="shared" si="202"/>
        <v>0.08</v>
      </c>
      <c r="BC1845" s="2">
        <f>VLOOKUP(Y1845,Spp!B:H,7,FALSE)</f>
        <v>2</v>
      </c>
      <c r="BD1845" s="5" t="str">
        <f>VLOOKUP(Y1845,GFQuimbayo!B:C,2,FALSE)</f>
        <v>HD</v>
      </c>
      <c r="BE1845" s="5" t="str">
        <f>VLOOKUP(BD1845,GFQuimbayo!E:F,2,FALSE)</f>
        <v>Detritivores</v>
      </c>
      <c r="BF1845" s="2" t="str">
        <f>VLOOKUP(Y1845,Spp!B:L,11,FALSE)</f>
        <v>LC</v>
      </c>
    </row>
    <row r="1846" spans="1:58">
      <c r="A1846" s="2" t="s">
        <v>242</v>
      </c>
      <c r="B1846" s="2" t="s">
        <v>41</v>
      </c>
      <c r="C1846" s="2" t="s">
        <v>291</v>
      </c>
      <c r="D1846" s="2" t="s">
        <v>1445</v>
      </c>
      <c r="E1846" s="2" t="s">
        <v>1485</v>
      </c>
      <c r="F1846" s="2" t="s">
        <v>244</v>
      </c>
      <c r="G1846" s="22" t="s">
        <v>1482</v>
      </c>
      <c r="H1846" s="21">
        <v>2</v>
      </c>
      <c r="I1846" s="9">
        <v>5</v>
      </c>
      <c r="K1846" s="2">
        <v>50</v>
      </c>
      <c r="L1846" s="11">
        <v>42585</v>
      </c>
      <c r="M1846" s="2">
        <v>2016</v>
      </c>
      <c r="N1846" s="2" t="s">
        <v>517</v>
      </c>
      <c r="O1846" s="2" t="s">
        <v>136</v>
      </c>
      <c r="P1846" s="11">
        <v>43272</v>
      </c>
      <c r="Q1846" s="9">
        <v>3</v>
      </c>
      <c r="R1846" s="2" t="s">
        <v>249</v>
      </c>
      <c r="S1846" s="22" t="s">
        <v>516</v>
      </c>
      <c r="T1846" s="4" t="s">
        <v>516</v>
      </c>
      <c r="U1846" s="4" t="s">
        <v>516</v>
      </c>
      <c r="V1846" s="4" t="s">
        <v>516</v>
      </c>
      <c r="W1846" s="2">
        <v>10</v>
      </c>
      <c r="X1846" s="2" t="s">
        <v>107</v>
      </c>
      <c r="Y1846" s="6" t="str">
        <f>VLOOKUP(X1846,Spp!A:B,2,FALSE)</f>
        <v>Thalassoma lucasanum</v>
      </c>
      <c r="Z1846" s="7">
        <f t="shared" si="196"/>
        <v>56</v>
      </c>
      <c r="AA1846">
        <f t="shared" si="203"/>
        <v>28</v>
      </c>
      <c r="AB1846">
        <v>5</v>
      </c>
      <c r="AC1846">
        <v>20</v>
      </c>
      <c r="AD1846">
        <v>3</v>
      </c>
      <c r="AE1846"/>
      <c r="AF1846"/>
      <c r="AG1846"/>
      <c r="AU1846" s="2">
        <f>VLOOKUP(Y1846,Spp!B:C,2,FALSE)</f>
        <v>1.261E-2</v>
      </c>
      <c r="AV1846" s="2">
        <f>VLOOKUP(Y1846,Spp!B:D,3,FALSE)</f>
        <v>2.8782999999999999</v>
      </c>
      <c r="AW1846" s="2">
        <f t="shared" si="197"/>
        <v>531.08782520950592</v>
      </c>
      <c r="AX1846" s="2">
        <f t="shared" si="198"/>
        <v>10.621756504190119</v>
      </c>
      <c r="AY1846" s="2">
        <f t="shared" si="199"/>
        <v>106.21756504190118</v>
      </c>
      <c r="AZ1846" s="2">
        <f t="shared" si="200"/>
        <v>0.10621756504190118</v>
      </c>
      <c r="BA1846" s="2">
        <f t="shared" si="201"/>
        <v>5.6</v>
      </c>
      <c r="BB1846" s="2">
        <f t="shared" si="202"/>
        <v>1.1200000000000001</v>
      </c>
      <c r="BC1846" s="2">
        <f>VLOOKUP(Y1846,Spp!B:H,7,FALSE)</f>
        <v>3.5</v>
      </c>
      <c r="BD1846" s="5" t="str">
        <f>VLOOKUP(Y1846,GFQuimbayo!B:C,2,FALSE)</f>
        <v>IN</v>
      </c>
      <c r="BE1846" s="5" t="str">
        <f>VLOOKUP(BD1846,GFQuimbayo!E:F,2,FALSE)</f>
        <v>Invertebrivores</v>
      </c>
      <c r="BF1846" s="2" t="str">
        <f>VLOOKUP(Y1846,Spp!B:L,11,FALSE)</f>
        <v>LC</v>
      </c>
    </row>
    <row r="1847" spans="1:58">
      <c r="A1847" s="2" t="s">
        <v>242</v>
      </c>
      <c r="B1847" s="2" t="s">
        <v>41</v>
      </c>
      <c r="C1847" s="2" t="s">
        <v>291</v>
      </c>
      <c r="D1847" s="2" t="s">
        <v>1445</v>
      </c>
      <c r="E1847" s="2" t="s">
        <v>1485</v>
      </c>
      <c r="F1847" s="2" t="s">
        <v>244</v>
      </c>
      <c r="G1847" s="22" t="s">
        <v>1482</v>
      </c>
      <c r="H1847" s="21">
        <v>2</v>
      </c>
      <c r="I1847" s="9">
        <v>5</v>
      </c>
      <c r="K1847" s="2">
        <v>50</v>
      </c>
      <c r="L1847" s="11">
        <v>42585</v>
      </c>
      <c r="M1847" s="2">
        <v>2016</v>
      </c>
      <c r="N1847" s="2" t="s">
        <v>517</v>
      </c>
      <c r="O1847" s="2" t="s">
        <v>136</v>
      </c>
      <c r="P1847" s="11">
        <v>43272</v>
      </c>
      <c r="Q1847" s="9">
        <v>3</v>
      </c>
      <c r="R1847" s="2" t="s">
        <v>249</v>
      </c>
      <c r="S1847" s="22" t="s">
        <v>516</v>
      </c>
      <c r="T1847" s="4" t="s">
        <v>516</v>
      </c>
      <c r="U1847" s="4" t="s">
        <v>516</v>
      </c>
      <c r="V1847" s="4" t="s">
        <v>516</v>
      </c>
      <c r="W1847" s="2">
        <v>10</v>
      </c>
      <c r="X1847" s="2" t="s">
        <v>80</v>
      </c>
      <c r="Y1847" s="6" t="str">
        <f>VLOOKUP(X1847,Spp!A:B,2,FALSE)</f>
        <v>Sufflamen verres</v>
      </c>
      <c r="Z1847" s="7">
        <f t="shared" si="196"/>
        <v>4</v>
      </c>
      <c r="AA1847">
        <f t="shared" si="203"/>
        <v>2</v>
      </c>
      <c r="AB1847"/>
      <c r="AC1847"/>
      <c r="AD1847">
        <v>2</v>
      </c>
      <c r="AE1847"/>
      <c r="AF1847"/>
      <c r="AG1847"/>
      <c r="AU1847" s="2">
        <f>VLOOKUP(Y1847,Spp!B:C,2,FALSE)</f>
        <v>2.4899999999999999E-2</v>
      </c>
      <c r="AV1847" s="2">
        <f>VLOOKUP(Y1847,Spp!B:D,3,FALSE)</f>
        <v>3.0129999999999999</v>
      </c>
      <c r="AW1847" s="2">
        <f t="shared" si="197"/>
        <v>277.80225618243446</v>
      </c>
      <c r="AX1847" s="2">
        <f t="shared" si="198"/>
        <v>5.5560451236486896</v>
      </c>
      <c r="AY1847" s="2">
        <f t="shared" si="199"/>
        <v>55.560451236486898</v>
      </c>
      <c r="AZ1847" s="2">
        <f t="shared" si="200"/>
        <v>5.5560451236486896E-2</v>
      </c>
      <c r="BA1847" s="2">
        <f t="shared" si="201"/>
        <v>0.4</v>
      </c>
      <c r="BB1847" s="2">
        <f t="shared" si="202"/>
        <v>0.08</v>
      </c>
      <c r="BC1847" s="2">
        <f>VLOOKUP(Y1847,Spp!B:H,7,FALSE)</f>
        <v>3.3</v>
      </c>
      <c r="BD1847" s="5" t="str">
        <f>VLOOKUP(Y1847,GFQuimbayo!B:C,2,FALSE)</f>
        <v>IN</v>
      </c>
      <c r="BE1847" s="5" t="str">
        <f>VLOOKUP(BD1847,GFQuimbayo!E:F,2,FALSE)</f>
        <v>Invertebrivores</v>
      </c>
      <c r="BF1847" s="2" t="str">
        <f>VLOOKUP(Y1847,Spp!B:L,11,FALSE)</f>
        <v>LC</v>
      </c>
    </row>
    <row r="1848" spans="1:58">
      <c r="A1848" s="2" t="s">
        <v>242</v>
      </c>
      <c r="B1848" s="2" t="s">
        <v>41</v>
      </c>
      <c r="C1848" s="2" t="s">
        <v>291</v>
      </c>
      <c r="D1848" s="2" t="s">
        <v>1445</v>
      </c>
      <c r="E1848" s="2" t="s">
        <v>1485</v>
      </c>
      <c r="F1848" s="2" t="s">
        <v>244</v>
      </c>
      <c r="G1848" s="22" t="s">
        <v>1482</v>
      </c>
      <c r="H1848" s="21">
        <v>2</v>
      </c>
      <c r="I1848" s="9">
        <v>5</v>
      </c>
      <c r="K1848" s="2">
        <v>50</v>
      </c>
      <c r="L1848" s="11">
        <v>42585</v>
      </c>
      <c r="M1848" s="2">
        <v>2016</v>
      </c>
      <c r="N1848" s="2" t="s">
        <v>517</v>
      </c>
      <c r="O1848" s="2" t="s">
        <v>136</v>
      </c>
      <c r="P1848" s="11">
        <v>43272</v>
      </c>
      <c r="Q1848" s="9">
        <v>3</v>
      </c>
      <c r="R1848" s="2" t="s">
        <v>249</v>
      </c>
      <c r="S1848" s="22" t="s">
        <v>516</v>
      </c>
      <c r="T1848" s="4" t="s">
        <v>516</v>
      </c>
      <c r="U1848" s="4" t="s">
        <v>516</v>
      </c>
      <c r="V1848" s="4" t="s">
        <v>516</v>
      </c>
      <c r="W1848" s="2">
        <v>10</v>
      </c>
      <c r="X1848" s="2" t="s">
        <v>45</v>
      </c>
      <c r="Y1848" s="6" t="str">
        <f>VLOOKUP(X1848,Spp!A:B,2,FALSE)</f>
        <v>Canthigaster punctatissima</v>
      </c>
      <c r="Z1848" s="7">
        <f t="shared" si="196"/>
        <v>4</v>
      </c>
      <c r="AA1848">
        <f t="shared" si="203"/>
        <v>2</v>
      </c>
      <c r="AB1848">
        <v>2</v>
      </c>
      <c r="AC1848"/>
      <c r="AD1848"/>
      <c r="AE1848"/>
      <c r="AF1848"/>
      <c r="AG1848"/>
      <c r="AU1848" s="2">
        <f>VLOOKUP(Y1848,Spp!B:C,2,FALSE)</f>
        <v>1.9699999999999999E-2</v>
      </c>
      <c r="AV1848" s="2">
        <f>VLOOKUP(Y1848,Spp!B:D,3,FALSE)</f>
        <v>2.9174000000000002</v>
      </c>
      <c r="AW1848" s="2">
        <f t="shared" si="197"/>
        <v>14.6441804509217</v>
      </c>
      <c r="AX1848" s="2">
        <f t="shared" si="198"/>
        <v>0.29288360901843402</v>
      </c>
      <c r="AY1848" s="2">
        <f t="shared" si="199"/>
        <v>2.9288360901843404</v>
      </c>
      <c r="AZ1848" s="2">
        <f t="shared" si="200"/>
        <v>2.9288360901843402E-3</v>
      </c>
      <c r="BA1848" s="2">
        <f t="shared" si="201"/>
        <v>0.4</v>
      </c>
      <c r="BB1848" s="2">
        <f t="shared" si="202"/>
        <v>0.08</v>
      </c>
      <c r="BC1848" s="2">
        <f>VLOOKUP(Y1848,Spp!B:H,7,FALSE)</f>
        <v>3</v>
      </c>
      <c r="BD1848" s="5" t="str">
        <f>VLOOKUP(Y1848,GFQuimbayo!B:C,2,FALSE)</f>
        <v>IN</v>
      </c>
      <c r="BE1848" s="5" t="str">
        <f>VLOOKUP(BD1848,GFQuimbayo!E:F,2,FALSE)</f>
        <v>Invertebrivores</v>
      </c>
      <c r="BF1848" s="2" t="str">
        <f>VLOOKUP(Y1848,Spp!B:L,11,FALSE)</f>
        <v>LC</v>
      </c>
    </row>
    <row r="1849" spans="1:58">
      <c r="A1849" s="2" t="s">
        <v>242</v>
      </c>
      <c r="B1849" s="2" t="s">
        <v>41</v>
      </c>
      <c r="C1849" s="2" t="s">
        <v>291</v>
      </c>
      <c r="D1849" s="2" t="s">
        <v>1445</v>
      </c>
      <c r="E1849" s="2" t="s">
        <v>1485</v>
      </c>
      <c r="F1849" s="2" t="s">
        <v>244</v>
      </c>
      <c r="G1849" s="22" t="s">
        <v>1482</v>
      </c>
      <c r="H1849" s="21">
        <v>2</v>
      </c>
      <c r="I1849" s="9">
        <v>5</v>
      </c>
      <c r="K1849" s="2">
        <v>50</v>
      </c>
      <c r="L1849" s="11">
        <v>42585</v>
      </c>
      <c r="M1849" s="2">
        <v>2016</v>
      </c>
      <c r="N1849" s="2" t="s">
        <v>517</v>
      </c>
      <c r="O1849" s="2" t="s">
        <v>136</v>
      </c>
      <c r="P1849" s="11">
        <v>43272</v>
      </c>
      <c r="Q1849" s="9">
        <v>3</v>
      </c>
      <c r="R1849" s="2" t="s">
        <v>249</v>
      </c>
      <c r="S1849" s="22" t="s">
        <v>516</v>
      </c>
      <c r="T1849" s="4" t="s">
        <v>516</v>
      </c>
      <c r="U1849" s="4" t="s">
        <v>516</v>
      </c>
      <c r="V1849" s="4" t="s">
        <v>516</v>
      </c>
      <c r="W1849" s="2">
        <v>10</v>
      </c>
      <c r="X1849" s="2" t="s">
        <v>266</v>
      </c>
      <c r="Y1849" s="6" t="str">
        <f>VLOOKUP(X1849,Spp!A:B,2,FALSE)</f>
        <v>Halichoeres dispilus</v>
      </c>
      <c r="Z1849" s="7">
        <f t="shared" si="196"/>
        <v>4</v>
      </c>
      <c r="AA1849">
        <f t="shared" si="203"/>
        <v>2</v>
      </c>
      <c r="AB1849"/>
      <c r="AC1849"/>
      <c r="AD1849">
        <v>2</v>
      </c>
      <c r="AE1849"/>
      <c r="AF1849"/>
      <c r="AG1849"/>
      <c r="AU1849" s="2">
        <f>VLOOKUP(Y1849,Spp!B:C,2,FALSE)</f>
        <v>1.26E-2</v>
      </c>
      <c r="AV1849" s="2">
        <f>VLOOKUP(Y1849,Spp!B:D,3,FALSE)</f>
        <v>3.0672999999999999</v>
      </c>
      <c r="AW1849" s="2">
        <f t="shared" si="197"/>
        <v>164.16496422723858</v>
      </c>
      <c r="AX1849" s="2">
        <f t="shared" si="198"/>
        <v>3.2832992845447717</v>
      </c>
      <c r="AY1849" s="2">
        <f t="shared" si="199"/>
        <v>32.83299284544772</v>
      </c>
      <c r="AZ1849" s="2">
        <f t="shared" si="200"/>
        <v>3.2832992845447717E-2</v>
      </c>
      <c r="BA1849" s="2">
        <f t="shared" si="201"/>
        <v>0.4</v>
      </c>
      <c r="BB1849" s="2">
        <f t="shared" si="202"/>
        <v>0.08</v>
      </c>
      <c r="BC1849" s="2">
        <f>VLOOKUP(Y1849,Spp!B:H,7,FALSE)</f>
        <v>3.9</v>
      </c>
      <c r="BD1849" s="5" t="str">
        <f>VLOOKUP(Y1849,GFQuimbayo!B:C,2,FALSE)</f>
        <v>IN</v>
      </c>
      <c r="BE1849" s="5" t="str">
        <f>VLOOKUP(BD1849,GFQuimbayo!E:F,2,FALSE)</f>
        <v>Invertebrivores</v>
      </c>
      <c r="BF1849" s="2" t="str">
        <f>VLOOKUP(Y1849,Spp!B:L,11,FALSE)</f>
        <v>LC</v>
      </c>
    </row>
    <row r="1850" spans="1:58">
      <c r="A1850" s="2" t="s">
        <v>242</v>
      </c>
      <c r="B1850" s="2" t="s">
        <v>41</v>
      </c>
      <c r="C1850" s="2" t="s">
        <v>291</v>
      </c>
      <c r="D1850" s="2" t="s">
        <v>1445</v>
      </c>
      <c r="E1850" s="2" t="s">
        <v>1485</v>
      </c>
      <c r="F1850" s="2" t="s">
        <v>244</v>
      </c>
      <c r="G1850" s="22" t="s">
        <v>1482</v>
      </c>
      <c r="H1850" s="21">
        <v>2</v>
      </c>
      <c r="I1850" s="9">
        <v>5</v>
      </c>
      <c r="K1850" s="2">
        <v>50</v>
      </c>
      <c r="L1850" s="11">
        <v>42585</v>
      </c>
      <c r="M1850" s="2">
        <v>2016</v>
      </c>
      <c r="N1850" s="2" t="s">
        <v>517</v>
      </c>
      <c r="O1850" s="2" t="s">
        <v>136</v>
      </c>
      <c r="P1850" s="11">
        <v>43272</v>
      </c>
      <c r="Q1850" s="9">
        <v>3</v>
      </c>
      <c r="R1850" s="2" t="s">
        <v>249</v>
      </c>
      <c r="S1850" s="22" t="s">
        <v>516</v>
      </c>
      <c r="T1850" s="4" t="s">
        <v>516</v>
      </c>
      <c r="U1850" s="4" t="s">
        <v>516</v>
      </c>
      <c r="V1850" s="4" t="s">
        <v>516</v>
      </c>
      <c r="W1850" s="2">
        <v>10</v>
      </c>
      <c r="X1850" s="2" t="s">
        <v>252</v>
      </c>
      <c r="Y1850" s="6" t="str">
        <f>VLOOKUP(X1850,Spp!A:B,2,FALSE)</f>
        <v>Epinephelus labriformis</v>
      </c>
      <c r="Z1850" s="7">
        <f t="shared" si="196"/>
        <v>2</v>
      </c>
      <c r="AA1850">
        <f t="shared" si="203"/>
        <v>1</v>
      </c>
      <c r="AB1850"/>
      <c r="AC1850"/>
      <c r="AD1850">
        <v>1</v>
      </c>
      <c r="AE1850"/>
      <c r="AF1850"/>
      <c r="AG1850"/>
      <c r="AU1850" s="2">
        <f>VLOOKUP(Y1850,Spp!B:C,2,FALSE)</f>
        <v>3.4299999999999997E-2</v>
      </c>
      <c r="AV1850" s="2">
        <f>VLOOKUP(Y1850,Spp!B:D,3,FALSE)</f>
        <v>2.9</v>
      </c>
      <c r="AW1850" s="2">
        <f t="shared" si="197"/>
        <v>138.56064566550344</v>
      </c>
      <c r="AX1850" s="2">
        <f t="shared" si="198"/>
        <v>2.7712129133100687</v>
      </c>
      <c r="AY1850" s="2">
        <f t="shared" si="199"/>
        <v>27.712129133100689</v>
      </c>
      <c r="AZ1850" s="2">
        <f t="shared" si="200"/>
        <v>2.7712129133100689E-2</v>
      </c>
      <c r="BA1850" s="2">
        <f t="shared" si="201"/>
        <v>0.2</v>
      </c>
      <c r="BB1850" s="2">
        <f t="shared" si="202"/>
        <v>0.04</v>
      </c>
      <c r="BC1850" s="2">
        <f>VLOOKUP(Y1850,Spp!B:H,7,FALSE)</f>
        <v>4</v>
      </c>
      <c r="BD1850" s="5" t="str">
        <f>VLOOKUP(Y1850,GFQuimbayo!B:C,2,FALSE)</f>
        <v>PS</v>
      </c>
      <c r="BE1850" s="5" t="str">
        <f>VLOOKUP(BD1850,GFQuimbayo!E:F,2,FALSE)</f>
        <v>Piscivores</v>
      </c>
      <c r="BF1850" s="2" t="str">
        <f>VLOOKUP(Y1850,Spp!B:L,11,FALSE)</f>
        <v>LC</v>
      </c>
    </row>
    <row r="1851" spans="1:58">
      <c r="A1851" s="2" t="s">
        <v>242</v>
      </c>
      <c r="B1851" s="2" t="s">
        <v>41</v>
      </c>
      <c r="C1851" s="2" t="s">
        <v>291</v>
      </c>
      <c r="D1851" s="2" t="s">
        <v>1445</v>
      </c>
      <c r="E1851" s="2" t="s">
        <v>1485</v>
      </c>
      <c r="F1851" s="2" t="s">
        <v>244</v>
      </c>
      <c r="G1851" s="22" t="s">
        <v>1482</v>
      </c>
      <c r="H1851" s="21">
        <v>3</v>
      </c>
      <c r="I1851" s="9">
        <v>6</v>
      </c>
      <c r="K1851" s="2">
        <v>50</v>
      </c>
      <c r="L1851" s="11">
        <v>42585</v>
      </c>
      <c r="M1851" s="2">
        <v>2016</v>
      </c>
      <c r="N1851" s="2" t="s">
        <v>517</v>
      </c>
      <c r="O1851" s="2" t="s">
        <v>136</v>
      </c>
      <c r="P1851" s="11">
        <v>43272</v>
      </c>
      <c r="Q1851" s="9">
        <v>3</v>
      </c>
      <c r="R1851" s="2" t="s">
        <v>249</v>
      </c>
      <c r="S1851" s="22" t="s">
        <v>516</v>
      </c>
      <c r="T1851" s="4" t="s">
        <v>516</v>
      </c>
      <c r="U1851" s="4" t="s">
        <v>516</v>
      </c>
      <c r="V1851" s="4" t="s">
        <v>516</v>
      </c>
      <c r="W1851" s="2">
        <v>10</v>
      </c>
      <c r="X1851" s="2" t="s">
        <v>107</v>
      </c>
      <c r="Y1851" s="6" t="str">
        <f>VLOOKUP(X1851,Spp!A:B,2,FALSE)</f>
        <v>Thalassoma lucasanum</v>
      </c>
      <c r="Z1851" s="7">
        <f t="shared" si="196"/>
        <v>94</v>
      </c>
      <c r="AA1851">
        <f t="shared" si="203"/>
        <v>47</v>
      </c>
      <c r="AB1851">
        <v>15</v>
      </c>
      <c r="AC1851">
        <v>30</v>
      </c>
      <c r="AD1851">
        <v>2</v>
      </c>
      <c r="AE1851"/>
      <c r="AF1851"/>
      <c r="AG1851"/>
      <c r="AU1851" s="2">
        <f>VLOOKUP(Y1851,Spp!B:C,2,FALSE)</f>
        <v>1.261E-2</v>
      </c>
      <c r="AV1851" s="2">
        <f>VLOOKUP(Y1851,Spp!B:D,3,FALSE)</f>
        <v>2.8782999999999999</v>
      </c>
      <c r="AW1851" s="2">
        <f t="shared" si="197"/>
        <v>709.47616612069965</v>
      </c>
      <c r="AX1851" s="2">
        <f t="shared" si="198"/>
        <v>14.189523322413994</v>
      </c>
      <c r="AY1851" s="2">
        <f t="shared" si="199"/>
        <v>141.89523322413993</v>
      </c>
      <c r="AZ1851" s="2">
        <f t="shared" si="200"/>
        <v>0.14189523322413994</v>
      </c>
      <c r="BA1851" s="2">
        <f t="shared" si="201"/>
        <v>9.4</v>
      </c>
      <c r="BB1851" s="2">
        <f t="shared" si="202"/>
        <v>1.88</v>
      </c>
      <c r="BC1851" s="2">
        <f>VLOOKUP(Y1851,Spp!B:H,7,FALSE)</f>
        <v>3.5</v>
      </c>
      <c r="BD1851" s="5" t="str">
        <f>VLOOKUP(Y1851,GFQuimbayo!B:C,2,FALSE)</f>
        <v>IN</v>
      </c>
      <c r="BE1851" s="5" t="str">
        <f>VLOOKUP(BD1851,GFQuimbayo!E:F,2,FALSE)</f>
        <v>Invertebrivores</v>
      </c>
      <c r="BF1851" s="2" t="str">
        <f>VLOOKUP(Y1851,Spp!B:L,11,FALSE)</f>
        <v>LC</v>
      </c>
    </row>
    <row r="1852" spans="1:58">
      <c r="A1852" s="2" t="s">
        <v>242</v>
      </c>
      <c r="B1852" s="2" t="s">
        <v>41</v>
      </c>
      <c r="C1852" s="2" t="s">
        <v>291</v>
      </c>
      <c r="D1852" s="2" t="s">
        <v>1445</v>
      </c>
      <c r="E1852" s="2" t="s">
        <v>1485</v>
      </c>
      <c r="F1852" s="2" t="s">
        <v>244</v>
      </c>
      <c r="G1852" s="22" t="s">
        <v>1482</v>
      </c>
      <c r="H1852" s="21">
        <v>3</v>
      </c>
      <c r="I1852" s="9">
        <v>6</v>
      </c>
      <c r="K1852" s="2">
        <v>50</v>
      </c>
      <c r="L1852" s="11">
        <v>42585</v>
      </c>
      <c r="M1852" s="2">
        <v>2016</v>
      </c>
      <c r="N1852" s="2" t="s">
        <v>517</v>
      </c>
      <c r="O1852" s="2" t="s">
        <v>136</v>
      </c>
      <c r="P1852" s="11">
        <v>43272</v>
      </c>
      <c r="Q1852" s="9">
        <v>3</v>
      </c>
      <c r="R1852" s="2" t="s">
        <v>249</v>
      </c>
      <c r="S1852" s="22" t="s">
        <v>516</v>
      </c>
      <c r="T1852" s="4" t="s">
        <v>516</v>
      </c>
      <c r="U1852" s="4" t="s">
        <v>516</v>
      </c>
      <c r="V1852" s="4" t="s">
        <v>516</v>
      </c>
      <c r="W1852" s="2">
        <v>10</v>
      </c>
      <c r="X1852" s="2" t="s">
        <v>72</v>
      </c>
      <c r="Y1852" s="6" t="str">
        <f>VLOOKUP(X1852,Spp!A:B,2,FALSE)</f>
        <v>Scarus ghobban</v>
      </c>
      <c r="Z1852" s="7">
        <f t="shared" si="196"/>
        <v>50</v>
      </c>
      <c r="AA1852">
        <f t="shared" si="203"/>
        <v>25</v>
      </c>
      <c r="AB1852">
        <v>10</v>
      </c>
      <c r="AC1852">
        <v>15</v>
      </c>
      <c r="AD1852"/>
      <c r="AE1852"/>
      <c r="AF1852"/>
      <c r="AG1852"/>
      <c r="AU1852" s="2">
        <f>VLOOKUP(Y1852,Spp!B:C,2,FALSE)</f>
        <v>2.3300000000000001E-2</v>
      </c>
      <c r="AV1852" s="2">
        <f>VLOOKUP(Y1852,Spp!B:D,3,FALSE)</f>
        <v>2.919</v>
      </c>
      <c r="AW1852" s="2">
        <f t="shared" si="197"/>
        <v>648.26900070497948</v>
      </c>
      <c r="AX1852" s="2">
        <f t="shared" si="198"/>
        <v>12.965380014099589</v>
      </c>
      <c r="AY1852" s="2">
        <f t="shared" si="199"/>
        <v>129.65380014099588</v>
      </c>
      <c r="AZ1852" s="2">
        <f t="shared" si="200"/>
        <v>0.1296538001409959</v>
      </c>
      <c r="BA1852" s="2">
        <f t="shared" si="201"/>
        <v>5</v>
      </c>
      <c r="BB1852" s="2">
        <f t="shared" si="202"/>
        <v>1</v>
      </c>
      <c r="BC1852" s="2">
        <f>VLOOKUP(Y1852,Spp!B:H,7,FALSE)</f>
        <v>2</v>
      </c>
      <c r="BD1852" s="5" t="str">
        <f>VLOOKUP(Y1852,GFQuimbayo!B:C,2,FALSE)</f>
        <v>HM</v>
      </c>
      <c r="BE1852" s="5" t="str">
        <f>VLOOKUP(BD1852,GFQuimbayo!E:F,2,FALSE)</f>
        <v>Macroalgae feeders</v>
      </c>
      <c r="BF1852" s="2" t="str">
        <f>VLOOKUP(Y1852,Spp!B:L,11,FALSE)</f>
        <v>LC</v>
      </c>
    </row>
    <row r="1853" spans="1:58">
      <c r="A1853" s="2" t="s">
        <v>242</v>
      </c>
      <c r="B1853" s="2" t="s">
        <v>41</v>
      </c>
      <c r="C1853" s="2" t="s">
        <v>291</v>
      </c>
      <c r="D1853" s="2" t="s">
        <v>1445</v>
      </c>
      <c r="E1853" s="2" t="s">
        <v>1485</v>
      </c>
      <c r="F1853" s="2" t="s">
        <v>244</v>
      </c>
      <c r="G1853" s="22" t="s">
        <v>1482</v>
      </c>
      <c r="H1853" s="21">
        <v>3</v>
      </c>
      <c r="I1853" s="9">
        <v>6</v>
      </c>
      <c r="K1853" s="2">
        <v>50</v>
      </c>
      <c r="L1853" s="11">
        <v>42585</v>
      </c>
      <c r="M1853" s="2">
        <v>2016</v>
      </c>
      <c r="N1853" s="2" t="s">
        <v>517</v>
      </c>
      <c r="O1853" s="2" t="s">
        <v>136</v>
      </c>
      <c r="P1853" s="11">
        <v>43272</v>
      </c>
      <c r="Q1853" s="9">
        <v>3</v>
      </c>
      <c r="R1853" s="2" t="s">
        <v>249</v>
      </c>
      <c r="S1853" s="22" t="s">
        <v>516</v>
      </c>
      <c r="T1853" s="4" t="s">
        <v>516</v>
      </c>
      <c r="U1853" s="4" t="s">
        <v>516</v>
      </c>
      <c r="V1853" s="4" t="s">
        <v>516</v>
      </c>
      <c r="W1853" s="2">
        <v>10</v>
      </c>
      <c r="X1853" s="2" t="s">
        <v>87</v>
      </c>
      <c r="Y1853" s="6" t="str">
        <f>VLOOKUP(X1853,Spp!A:B,2,FALSE)</f>
        <v>Stegastes acapulcoensis</v>
      </c>
      <c r="Z1853" s="7">
        <f t="shared" si="196"/>
        <v>6</v>
      </c>
      <c r="AA1853">
        <f t="shared" si="203"/>
        <v>3</v>
      </c>
      <c r="AB1853">
        <v>1</v>
      </c>
      <c r="AC1853">
        <v>2</v>
      </c>
      <c r="AD1853"/>
      <c r="AE1853"/>
      <c r="AF1853"/>
      <c r="AG1853"/>
      <c r="AU1853" s="2">
        <f>VLOOKUP(Y1853,Spp!B:C,2,FALSE)</f>
        <v>3.49E-2</v>
      </c>
      <c r="AV1853" s="2">
        <f>VLOOKUP(Y1853,Spp!B:D,3,FALSE)</f>
        <v>2.9108999999999998</v>
      </c>
      <c r="AW1853" s="2">
        <f t="shared" si="197"/>
        <v>122.66714117470647</v>
      </c>
      <c r="AX1853" s="2">
        <f t="shared" si="198"/>
        <v>2.4533428234941295</v>
      </c>
      <c r="AY1853" s="2">
        <f t="shared" si="199"/>
        <v>24.533428234941294</v>
      </c>
      <c r="AZ1853" s="2">
        <f t="shared" si="200"/>
        <v>2.4533428234941295E-2</v>
      </c>
      <c r="BA1853" s="2">
        <f t="shared" si="201"/>
        <v>0.6</v>
      </c>
      <c r="BB1853" s="2">
        <f t="shared" si="202"/>
        <v>0.12</v>
      </c>
      <c r="BC1853" s="2">
        <f>VLOOKUP(Y1853,Spp!B:H,7,FALSE)</f>
        <v>2</v>
      </c>
      <c r="BD1853" s="5" t="str">
        <f>VLOOKUP(Y1853,GFQuimbayo!B:C,2,FALSE)</f>
        <v>HD</v>
      </c>
      <c r="BE1853" s="5" t="str">
        <f>VLOOKUP(BD1853,GFQuimbayo!E:F,2,FALSE)</f>
        <v>Detritivores</v>
      </c>
      <c r="BF1853" s="2" t="str">
        <f>VLOOKUP(Y1853,Spp!B:L,11,FALSE)</f>
        <v>LC</v>
      </c>
    </row>
    <row r="1854" spans="1:58">
      <c r="A1854" s="2" t="s">
        <v>242</v>
      </c>
      <c r="B1854" s="2" t="s">
        <v>41</v>
      </c>
      <c r="C1854" s="2" t="s">
        <v>291</v>
      </c>
      <c r="D1854" s="2" t="s">
        <v>1445</v>
      </c>
      <c r="E1854" s="2" t="s">
        <v>1485</v>
      </c>
      <c r="F1854" s="2" t="s">
        <v>244</v>
      </c>
      <c r="G1854" s="22" t="s">
        <v>1482</v>
      </c>
      <c r="H1854" s="21">
        <v>3</v>
      </c>
      <c r="I1854" s="9">
        <v>6</v>
      </c>
      <c r="K1854" s="2">
        <v>50</v>
      </c>
      <c r="L1854" s="11">
        <v>42585</v>
      </c>
      <c r="M1854" s="2">
        <v>2016</v>
      </c>
      <c r="N1854" s="2" t="s">
        <v>517</v>
      </c>
      <c r="O1854" s="2" t="s">
        <v>136</v>
      </c>
      <c r="P1854" s="11">
        <v>43272</v>
      </c>
      <c r="Q1854" s="9">
        <v>3</v>
      </c>
      <c r="R1854" s="2" t="s">
        <v>249</v>
      </c>
      <c r="S1854" s="22" t="s">
        <v>516</v>
      </c>
      <c r="T1854" s="4" t="s">
        <v>516</v>
      </c>
      <c r="U1854" s="4" t="s">
        <v>516</v>
      </c>
      <c r="V1854" s="4" t="s">
        <v>516</v>
      </c>
      <c r="W1854" s="2">
        <v>10</v>
      </c>
      <c r="X1854" s="2" t="s">
        <v>80</v>
      </c>
      <c r="Y1854" s="6" t="str">
        <f>VLOOKUP(X1854,Spp!A:B,2,FALSE)</f>
        <v>Sufflamen verres</v>
      </c>
      <c r="Z1854" s="7">
        <f t="shared" si="196"/>
        <v>6</v>
      </c>
      <c r="AA1854">
        <f t="shared" si="203"/>
        <v>3</v>
      </c>
      <c r="AB1854"/>
      <c r="AC1854"/>
      <c r="AD1854">
        <v>2</v>
      </c>
      <c r="AE1854">
        <v>1</v>
      </c>
      <c r="AF1854"/>
      <c r="AG1854"/>
      <c r="AU1854" s="2">
        <f>VLOOKUP(Y1854,Spp!B:C,2,FALSE)</f>
        <v>2.4899999999999999E-2</v>
      </c>
      <c r="AV1854" s="2">
        <f>VLOOKUP(Y1854,Spp!B:D,3,FALSE)</f>
        <v>3.0129999999999999</v>
      </c>
      <c r="AW1854" s="2">
        <f t="shared" si="197"/>
        <v>683.88438389180988</v>
      </c>
      <c r="AX1854" s="2">
        <f t="shared" si="198"/>
        <v>13.677687677836197</v>
      </c>
      <c r="AY1854" s="2">
        <f t="shared" si="199"/>
        <v>136.77687677836195</v>
      </c>
      <c r="AZ1854" s="2">
        <f t="shared" si="200"/>
        <v>0.13677687677836195</v>
      </c>
      <c r="BA1854" s="2">
        <f t="shared" si="201"/>
        <v>0.6</v>
      </c>
      <c r="BB1854" s="2">
        <f t="shared" si="202"/>
        <v>0.12</v>
      </c>
      <c r="BC1854" s="2">
        <f>VLOOKUP(Y1854,Spp!B:H,7,FALSE)</f>
        <v>3.3</v>
      </c>
      <c r="BD1854" s="5" t="str">
        <f>VLOOKUP(Y1854,GFQuimbayo!B:C,2,FALSE)</f>
        <v>IN</v>
      </c>
      <c r="BE1854" s="5" t="str">
        <f>VLOOKUP(BD1854,GFQuimbayo!E:F,2,FALSE)</f>
        <v>Invertebrivores</v>
      </c>
      <c r="BF1854" s="2" t="str">
        <f>VLOOKUP(Y1854,Spp!B:L,11,FALSE)</f>
        <v>LC</v>
      </c>
    </row>
    <row r="1855" spans="1:58">
      <c r="A1855" s="2" t="s">
        <v>242</v>
      </c>
      <c r="B1855" s="2" t="s">
        <v>41</v>
      </c>
      <c r="C1855" s="2" t="s">
        <v>291</v>
      </c>
      <c r="D1855" s="2" t="s">
        <v>1445</v>
      </c>
      <c r="E1855" s="2" t="s">
        <v>1485</v>
      </c>
      <c r="F1855" s="2" t="s">
        <v>244</v>
      </c>
      <c r="G1855" s="22" t="s">
        <v>1482</v>
      </c>
      <c r="H1855" s="21">
        <v>3</v>
      </c>
      <c r="I1855" s="9">
        <v>6</v>
      </c>
      <c r="K1855" s="2">
        <v>50</v>
      </c>
      <c r="L1855" s="11">
        <v>42585</v>
      </c>
      <c r="M1855" s="2">
        <v>2016</v>
      </c>
      <c r="N1855" s="2" t="s">
        <v>517</v>
      </c>
      <c r="O1855" s="2" t="s">
        <v>136</v>
      </c>
      <c r="P1855" s="11">
        <v>43272</v>
      </c>
      <c r="Q1855" s="9">
        <v>3</v>
      </c>
      <c r="R1855" s="2" t="s">
        <v>249</v>
      </c>
      <c r="S1855" s="22" t="s">
        <v>516</v>
      </c>
      <c r="T1855" s="4" t="s">
        <v>516</v>
      </c>
      <c r="U1855" s="4" t="s">
        <v>516</v>
      </c>
      <c r="V1855" s="4" t="s">
        <v>516</v>
      </c>
      <c r="W1855" s="2">
        <v>10</v>
      </c>
      <c r="X1855" s="2" t="s">
        <v>45</v>
      </c>
      <c r="Y1855" s="6" t="str">
        <f>VLOOKUP(X1855,Spp!A:B,2,FALSE)</f>
        <v>Canthigaster punctatissima</v>
      </c>
      <c r="Z1855" s="7">
        <f t="shared" si="196"/>
        <v>4</v>
      </c>
      <c r="AA1855">
        <f t="shared" si="203"/>
        <v>2</v>
      </c>
      <c r="AB1855">
        <v>2</v>
      </c>
      <c r="AC1855"/>
      <c r="AD1855"/>
      <c r="AE1855"/>
      <c r="AF1855"/>
      <c r="AG1855"/>
      <c r="AU1855" s="2">
        <f>VLOOKUP(Y1855,Spp!B:C,2,FALSE)</f>
        <v>1.9699999999999999E-2</v>
      </c>
      <c r="AV1855" s="2">
        <f>VLOOKUP(Y1855,Spp!B:D,3,FALSE)</f>
        <v>2.9174000000000002</v>
      </c>
      <c r="AW1855" s="2">
        <f t="shared" si="197"/>
        <v>14.6441804509217</v>
      </c>
      <c r="AX1855" s="2">
        <f t="shared" si="198"/>
        <v>0.29288360901843402</v>
      </c>
      <c r="AY1855" s="2">
        <f t="shared" si="199"/>
        <v>2.9288360901843404</v>
      </c>
      <c r="AZ1855" s="2">
        <f t="shared" si="200"/>
        <v>2.9288360901843402E-3</v>
      </c>
      <c r="BA1855" s="2">
        <f t="shared" si="201"/>
        <v>0.4</v>
      </c>
      <c r="BB1855" s="2">
        <f t="shared" si="202"/>
        <v>0.08</v>
      </c>
      <c r="BC1855" s="2">
        <f>VLOOKUP(Y1855,Spp!B:H,7,FALSE)</f>
        <v>3</v>
      </c>
      <c r="BD1855" s="5" t="str">
        <f>VLOOKUP(Y1855,GFQuimbayo!B:C,2,FALSE)</f>
        <v>IN</v>
      </c>
      <c r="BE1855" s="5" t="str">
        <f>VLOOKUP(BD1855,GFQuimbayo!E:F,2,FALSE)</f>
        <v>Invertebrivores</v>
      </c>
      <c r="BF1855" s="2" t="str">
        <f>VLOOKUP(Y1855,Spp!B:L,11,FALSE)</f>
        <v>LC</v>
      </c>
    </row>
    <row r="1856" spans="1:58">
      <c r="A1856" s="2" t="s">
        <v>242</v>
      </c>
      <c r="B1856" s="2" t="s">
        <v>41</v>
      </c>
      <c r="C1856" s="2" t="s">
        <v>291</v>
      </c>
      <c r="D1856" s="2" t="s">
        <v>1445</v>
      </c>
      <c r="E1856" s="2" t="s">
        <v>1485</v>
      </c>
      <c r="F1856" s="2" t="s">
        <v>244</v>
      </c>
      <c r="G1856" s="22" t="s">
        <v>1482</v>
      </c>
      <c r="H1856" s="21">
        <v>3</v>
      </c>
      <c r="I1856" s="9">
        <v>6</v>
      </c>
      <c r="K1856" s="2">
        <v>50</v>
      </c>
      <c r="L1856" s="11">
        <v>42585</v>
      </c>
      <c r="M1856" s="2">
        <v>2016</v>
      </c>
      <c r="N1856" s="2" t="s">
        <v>517</v>
      </c>
      <c r="O1856" s="2" t="s">
        <v>136</v>
      </c>
      <c r="P1856" s="11">
        <v>43272</v>
      </c>
      <c r="Q1856" s="9">
        <v>3</v>
      </c>
      <c r="R1856" s="2" t="s">
        <v>249</v>
      </c>
      <c r="S1856" s="22" t="s">
        <v>516</v>
      </c>
      <c r="T1856" s="4" t="s">
        <v>516</v>
      </c>
      <c r="U1856" s="4" t="s">
        <v>516</v>
      </c>
      <c r="V1856" s="4" t="s">
        <v>516</v>
      </c>
      <c r="W1856" s="2">
        <v>10</v>
      </c>
      <c r="X1856" s="2" t="s">
        <v>256</v>
      </c>
      <c r="Y1856" s="6" t="str">
        <f>VLOOKUP(X1856,Spp!A:B,2,FALSE)</f>
        <v>Fistularia commersonii</v>
      </c>
      <c r="Z1856" s="7">
        <f t="shared" si="196"/>
        <v>2</v>
      </c>
      <c r="AA1856">
        <f t="shared" si="203"/>
        <v>1</v>
      </c>
      <c r="AB1856"/>
      <c r="AC1856"/>
      <c r="AD1856"/>
      <c r="AE1856"/>
      <c r="AF1856"/>
      <c r="AG1856">
        <v>1</v>
      </c>
      <c r="AU1856" s="2">
        <f>VLOOKUP(Y1856,Spp!B:C,2,FALSE)</f>
        <v>5.9999999999999995E-4</v>
      </c>
      <c r="AV1856" s="2">
        <f>VLOOKUP(Y1856,Spp!B:D,3,FALSE)</f>
        <v>3</v>
      </c>
      <c r="AW1856" s="2">
        <f t="shared" si="197"/>
        <v>54.684374999999996</v>
      </c>
      <c r="AX1856" s="2">
        <f t="shared" si="198"/>
        <v>1.0936874999999999</v>
      </c>
      <c r="AY1856" s="2">
        <f t="shared" si="199"/>
        <v>10.936874999999999</v>
      </c>
      <c r="AZ1856" s="2">
        <f t="shared" si="200"/>
        <v>1.0936874999999999E-2</v>
      </c>
      <c r="BA1856" s="2">
        <f t="shared" si="201"/>
        <v>0.2</v>
      </c>
      <c r="BB1856" s="2">
        <f t="shared" si="202"/>
        <v>0.04</v>
      </c>
      <c r="BC1856" s="2">
        <f>VLOOKUP(Y1856,Spp!B:H,7,FALSE)</f>
        <v>4.3</v>
      </c>
      <c r="BD1856" s="5" t="str">
        <f>VLOOKUP(Y1856,GFQuimbayo!B:C,2,FALSE)</f>
        <v>PS</v>
      </c>
      <c r="BE1856" s="5" t="str">
        <f>VLOOKUP(BD1856,GFQuimbayo!E:F,2,FALSE)</f>
        <v>Piscivores</v>
      </c>
      <c r="BF1856" s="2" t="str">
        <f>VLOOKUP(Y1856,Spp!B:L,11,FALSE)</f>
        <v>NE</v>
      </c>
    </row>
    <row r="1857" spans="1:58">
      <c r="A1857" s="2" t="s">
        <v>242</v>
      </c>
      <c r="B1857" s="2" t="s">
        <v>41</v>
      </c>
      <c r="C1857" s="2" t="s">
        <v>291</v>
      </c>
      <c r="D1857" s="2" t="s">
        <v>1445</v>
      </c>
      <c r="E1857" s="2" t="s">
        <v>1485</v>
      </c>
      <c r="F1857" s="2" t="s">
        <v>244</v>
      </c>
      <c r="G1857" s="22" t="s">
        <v>1482</v>
      </c>
      <c r="H1857" s="21">
        <v>3</v>
      </c>
      <c r="I1857" s="9">
        <v>6</v>
      </c>
      <c r="K1857" s="2">
        <v>50</v>
      </c>
      <c r="L1857" s="11">
        <v>42585</v>
      </c>
      <c r="M1857" s="2">
        <v>2016</v>
      </c>
      <c r="N1857" s="2" t="s">
        <v>517</v>
      </c>
      <c r="O1857" s="2" t="s">
        <v>136</v>
      </c>
      <c r="P1857" s="11">
        <v>43272</v>
      </c>
      <c r="Q1857" s="9">
        <v>3</v>
      </c>
      <c r="R1857" s="2" t="s">
        <v>249</v>
      </c>
      <c r="S1857" s="22" t="s">
        <v>516</v>
      </c>
      <c r="T1857" s="4" t="s">
        <v>516</v>
      </c>
      <c r="U1857" s="4" t="s">
        <v>516</v>
      </c>
      <c r="V1857" s="4" t="s">
        <v>516</v>
      </c>
      <c r="W1857" s="2">
        <v>10</v>
      </c>
      <c r="X1857" s="2" t="s">
        <v>257</v>
      </c>
      <c r="Y1857" s="6" t="str">
        <f>VLOOKUP(X1857,Spp!A:B,2,FALSE)</f>
        <v>Acanthurus xanthopterus</v>
      </c>
      <c r="Z1857" s="7">
        <f t="shared" si="196"/>
        <v>2</v>
      </c>
      <c r="AA1857">
        <f t="shared" si="203"/>
        <v>1</v>
      </c>
      <c r="AB1857"/>
      <c r="AC1857"/>
      <c r="AD1857"/>
      <c r="AE1857">
        <v>1</v>
      </c>
      <c r="AF1857"/>
      <c r="AG1857"/>
      <c r="AU1857" s="2">
        <f>VLOOKUP(Y1857,Spp!B:C,2,FALSE)</f>
        <v>2.673E-2</v>
      </c>
      <c r="AV1857" s="2">
        <f>VLOOKUP(Y1857,Spp!B:D,3,FALSE)</f>
        <v>2.9844900000000001</v>
      </c>
      <c r="AW1857" s="2">
        <f t="shared" si="197"/>
        <v>397.72856834774524</v>
      </c>
      <c r="AX1857" s="2">
        <f t="shared" si="198"/>
        <v>7.9545713669549052</v>
      </c>
      <c r="AY1857" s="2">
        <f t="shared" si="199"/>
        <v>79.545713669549059</v>
      </c>
      <c r="AZ1857" s="2">
        <f t="shared" si="200"/>
        <v>7.9545713669549059E-2</v>
      </c>
      <c r="BA1857" s="2">
        <f t="shared" si="201"/>
        <v>0.2</v>
      </c>
      <c r="BB1857" s="2">
        <f t="shared" si="202"/>
        <v>0.04</v>
      </c>
      <c r="BC1857" s="2">
        <f>VLOOKUP(Y1857,Spp!B:H,7,FALSE)</f>
        <v>2.9</v>
      </c>
      <c r="BD1857" s="5" t="str">
        <f>VLOOKUP(Y1857,GFQuimbayo!B:C,2,FALSE)</f>
        <v>HD</v>
      </c>
      <c r="BE1857" s="5" t="str">
        <f>VLOOKUP(BD1857,GFQuimbayo!E:F,2,FALSE)</f>
        <v>Detritivores</v>
      </c>
      <c r="BF1857" s="2" t="str">
        <f>VLOOKUP(Y1857,Spp!B:L,11,FALSE)</f>
        <v>LC</v>
      </c>
    </row>
    <row r="1858" spans="1:58">
      <c r="A1858" s="2" t="s">
        <v>242</v>
      </c>
      <c r="B1858" s="2" t="s">
        <v>41</v>
      </c>
      <c r="C1858" s="2" t="s">
        <v>212</v>
      </c>
      <c r="D1858" s="2" t="s">
        <v>212</v>
      </c>
      <c r="E1858" s="2" t="s">
        <v>1488</v>
      </c>
      <c r="F1858" s="2" t="s">
        <v>244</v>
      </c>
      <c r="G1858" s="22" t="s">
        <v>1482</v>
      </c>
      <c r="H1858" s="21">
        <v>1</v>
      </c>
      <c r="I1858" s="9">
        <v>4</v>
      </c>
      <c r="K1858" s="2">
        <v>50</v>
      </c>
      <c r="L1858" s="11">
        <v>42585</v>
      </c>
      <c r="M1858" s="2">
        <v>2016</v>
      </c>
      <c r="N1858" s="2" t="s">
        <v>517</v>
      </c>
      <c r="O1858" s="2" t="s">
        <v>136</v>
      </c>
      <c r="P1858" s="11">
        <v>43272</v>
      </c>
      <c r="Q1858" s="9">
        <v>3</v>
      </c>
      <c r="R1858" s="2" t="s">
        <v>249</v>
      </c>
      <c r="S1858" s="22" t="s">
        <v>516</v>
      </c>
      <c r="T1858" s="4" t="s">
        <v>516</v>
      </c>
      <c r="U1858" s="4" t="s">
        <v>516</v>
      </c>
      <c r="V1858" s="4" t="s">
        <v>516</v>
      </c>
      <c r="W1858" s="2">
        <v>10</v>
      </c>
      <c r="X1858" s="2" t="s">
        <v>107</v>
      </c>
      <c r="Y1858" s="6" t="str">
        <f>VLOOKUP(X1858,Spp!A:B,2,FALSE)</f>
        <v>Thalassoma lucasanum</v>
      </c>
      <c r="Z1858" s="7">
        <f t="shared" ref="Z1858:Z1921" si="204">SUM(AA1858:AT1858)</f>
        <v>30</v>
      </c>
      <c r="AB1858" s="2">
        <v>20</v>
      </c>
      <c r="AC1858" s="2">
        <v>10</v>
      </c>
      <c r="AU1858" s="2">
        <f>VLOOKUP(Y1858,Spp!B:C,2,FALSE)</f>
        <v>1.261E-2</v>
      </c>
      <c r="AV1858" s="2">
        <f>VLOOKUP(Y1858,Spp!B:D,3,FALSE)</f>
        <v>2.8782999999999999</v>
      </c>
      <c r="AW1858" s="2">
        <f t="shared" si="197"/>
        <v>264.37317014380119</v>
      </c>
      <c r="AX1858" s="2">
        <f t="shared" si="198"/>
        <v>5.2874634028760239</v>
      </c>
      <c r="AY1858" s="2">
        <f t="shared" si="199"/>
        <v>52.874634028760241</v>
      </c>
      <c r="AZ1858" s="2">
        <f t="shared" si="200"/>
        <v>5.2874634028760241E-2</v>
      </c>
      <c r="BA1858" s="2">
        <f t="shared" si="201"/>
        <v>3</v>
      </c>
      <c r="BB1858" s="2">
        <f t="shared" si="202"/>
        <v>0.6</v>
      </c>
      <c r="BC1858" s="2">
        <f>VLOOKUP(Y1858,Spp!B:H,7,FALSE)</f>
        <v>3.5</v>
      </c>
      <c r="BD1858" s="5" t="str">
        <f>VLOOKUP(Y1858,GFQuimbayo!B:C,2,FALSE)</f>
        <v>IN</v>
      </c>
      <c r="BE1858" s="5" t="str">
        <f>VLOOKUP(BD1858,GFQuimbayo!E:F,2,FALSE)</f>
        <v>Invertebrivores</v>
      </c>
      <c r="BF1858" s="2" t="str">
        <f>VLOOKUP(Y1858,Spp!B:L,11,FALSE)</f>
        <v>LC</v>
      </c>
    </row>
    <row r="1859" spans="1:58">
      <c r="A1859" s="2" t="s">
        <v>242</v>
      </c>
      <c r="B1859" s="2" t="s">
        <v>41</v>
      </c>
      <c r="C1859" s="2" t="s">
        <v>212</v>
      </c>
      <c r="D1859" s="2" t="s">
        <v>212</v>
      </c>
      <c r="E1859" s="2" t="s">
        <v>1488</v>
      </c>
      <c r="F1859" s="2" t="s">
        <v>244</v>
      </c>
      <c r="G1859" s="22" t="s">
        <v>1482</v>
      </c>
      <c r="H1859" s="21">
        <v>1</v>
      </c>
      <c r="I1859" s="9">
        <v>4</v>
      </c>
      <c r="K1859" s="2">
        <v>50</v>
      </c>
      <c r="L1859" s="11">
        <v>42585</v>
      </c>
      <c r="M1859" s="2">
        <v>2016</v>
      </c>
      <c r="N1859" s="2" t="s">
        <v>517</v>
      </c>
      <c r="O1859" s="2" t="s">
        <v>136</v>
      </c>
      <c r="P1859" s="11">
        <v>43272</v>
      </c>
      <c r="Q1859" s="9">
        <v>3</v>
      </c>
      <c r="R1859" s="2" t="s">
        <v>249</v>
      </c>
      <c r="S1859" s="22" t="s">
        <v>516</v>
      </c>
      <c r="T1859" s="4" t="s">
        <v>516</v>
      </c>
      <c r="U1859" s="4" t="s">
        <v>516</v>
      </c>
      <c r="V1859" s="4" t="s">
        <v>516</v>
      </c>
      <c r="W1859" s="2">
        <v>10</v>
      </c>
      <c r="X1859" s="2" t="s">
        <v>57</v>
      </c>
      <c r="Y1859" s="6" t="str">
        <f>VLOOKUP(X1859,Spp!A:B,2,FALSE)</f>
        <v>Serranus psittacinus</v>
      </c>
      <c r="Z1859" s="7">
        <f t="shared" si="204"/>
        <v>7</v>
      </c>
      <c r="AB1859" s="2">
        <v>5</v>
      </c>
      <c r="AC1859" s="2">
        <v>2</v>
      </c>
      <c r="AU1859" s="2">
        <f>VLOOKUP(Y1859,Spp!B:C,2,FALSE)</f>
        <v>1.9300000000000001E-2</v>
      </c>
      <c r="AV1859" s="2">
        <f>VLOOKUP(Y1859,Spp!B:D,3,FALSE)</f>
        <v>2.8511000000000002</v>
      </c>
      <c r="AW1859" s="2">
        <f t="shared" ref="AW1859:AW1922" si="205">((AU1859*$AA$2^AV1859)*AA1859)+((AU1859*$AB$2^AV1859)*AB1859)+((AU1859*$AC$2^AV1859)*AC1859)+((AU1859*$AD$2^AV1859)*AD1859)+((AU1859*$AE$2^AV1859)*AE1859)+((AU1859*$AF$2^AV1859)*AF1859)+((AU1859*$AG$2^AV1859)*AG1859)+((AU1859*$AH$2^AV1859)*AH1859)+((AU1859*$AI$2^AV1859)*AI1859)+((AU1859*$AJ$2^AV1859)*AJ1859)+((AU1859*$AK$2^AV1859)*AK1859)+((AU1859*$AL$2^AV1859)*AL1859)+((AU1859*$AM$2^AV1859)*AM1859)+((AU1859*$AN$2^AV1859)*AN1859)+((AU1859*$AO$2^AV1859)*AO1859)+((AU1859*$AP$2^AV1859)*AP1859)+((AU1859*$AQ$2^AV1859)*AQ1859)+((AU1859*$AR$2^AV1859)*AR1859)+((AU1859*$AS$2^AV1859)*AS1859)+((AU1859*$AT$2^AV1859)*AT1859)</f>
        <v>81.918016057844596</v>
      </c>
      <c r="AX1859" s="2">
        <f t="shared" ref="AX1859:AX1922" si="206">AW1859/K1859</f>
        <v>1.638360321156892</v>
      </c>
      <c r="AY1859" s="2">
        <f t="shared" ref="AY1859:AY1922" si="207">AX1859*10</f>
        <v>16.383603211568921</v>
      </c>
      <c r="AZ1859" s="2">
        <f t="shared" ref="AZ1859:AZ1922" si="208">AY1859/1000</f>
        <v>1.6383603211568922E-2</v>
      </c>
      <c r="BA1859" s="2">
        <f t="shared" ref="BA1859:BA1922" si="209">Z1859/W1859</f>
        <v>0.7</v>
      </c>
      <c r="BB1859" s="2">
        <f t="shared" si="202"/>
        <v>0.14000000000000001</v>
      </c>
      <c r="BC1859" s="2">
        <f>VLOOKUP(Y1859,Spp!B:H,7,FALSE)</f>
        <v>3.6</v>
      </c>
      <c r="BD1859" s="5" t="str">
        <f>VLOOKUP(Y1859,GFQuimbayo!B:C,2,FALSE)</f>
        <v>PS</v>
      </c>
      <c r="BE1859" s="5" t="str">
        <f>VLOOKUP(BD1859,GFQuimbayo!E:F,2,FALSE)</f>
        <v>Piscivores</v>
      </c>
      <c r="BF1859" s="2" t="str">
        <f>VLOOKUP(Y1859,Spp!B:L,11,FALSE)</f>
        <v>LC</v>
      </c>
    </row>
    <row r="1860" spans="1:58">
      <c r="A1860" s="2" t="s">
        <v>242</v>
      </c>
      <c r="B1860" s="2" t="s">
        <v>41</v>
      </c>
      <c r="C1860" s="2" t="s">
        <v>212</v>
      </c>
      <c r="D1860" s="2" t="s">
        <v>212</v>
      </c>
      <c r="E1860" s="2" t="s">
        <v>1488</v>
      </c>
      <c r="F1860" s="2" t="s">
        <v>244</v>
      </c>
      <c r="G1860" s="22" t="s">
        <v>1482</v>
      </c>
      <c r="H1860" s="21">
        <v>1</v>
      </c>
      <c r="I1860" s="9">
        <v>4</v>
      </c>
      <c r="K1860" s="2">
        <v>50</v>
      </c>
      <c r="L1860" s="11">
        <v>42585</v>
      </c>
      <c r="M1860" s="2">
        <v>2016</v>
      </c>
      <c r="N1860" s="2" t="s">
        <v>517</v>
      </c>
      <c r="O1860" s="2" t="s">
        <v>136</v>
      </c>
      <c r="P1860" s="11">
        <v>43272</v>
      </c>
      <c r="Q1860" s="9">
        <v>3</v>
      </c>
      <c r="R1860" s="2" t="s">
        <v>249</v>
      </c>
      <c r="S1860" s="22" t="s">
        <v>516</v>
      </c>
      <c r="T1860" s="4" t="s">
        <v>516</v>
      </c>
      <c r="U1860" s="4" t="s">
        <v>516</v>
      </c>
      <c r="V1860" s="4" t="s">
        <v>516</v>
      </c>
      <c r="W1860" s="2">
        <v>10</v>
      </c>
      <c r="X1860" s="2" t="s">
        <v>80</v>
      </c>
      <c r="Y1860" s="6" t="str">
        <f>VLOOKUP(X1860,Spp!A:B,2,FALSE)</f>
        <v>Sufflamen verres</v>
      </c>
      <c r="Z1860" s="7">
        <f t="shared" si="204"/>
        <v>8</v>
      </c>
      <c r="AB1860" s="2">
        <v>6</v>
      </c>
      <c r="AC1860" s="2">
        <v>2</v>
      </c>
      <c r="AU1860" s="2">
        <f>VLOOKUP(Y1860,Spp!B:C,2,FALSE)</f>
        <v>2.4899999999999999E-2</v>
      </c>
      <c r="AV1860" s="2">
        <f>VLOOKUP(Y1860,Spp!B:D,3,FALSE)</f>
        <v>3.0129999999999999</v>
      </c>
      <c r="AW1860" s="2">
        <f t="shared" si="205"/>
        <v>165.21317970886787</v>
      </c>
      <c r="AX1860" s="2">
        <f t="shared" si="206"/>
        <v>3.3042635941773573</v>
      </c>
      <c r="AY1860" s="2">
        <f t="shared" si="207"/>
        <v>33.042635941773575</v>
      </c>
      <c r="AZ1860" s="2">
        <f t="shared" si="208"/>
        <v>3.3042635941773577E-2</v>
      </c>
      <c r="BA1860" s="2">
        <f t="shared" si="209"/>
        <v>0.8</v>
      </c>
      <c r="BB1860" s="2">
        <f t="shared" si="202"/>
        <v>0.16</v>
      </c>
      <c r="BC1860" s="2">
        <f>VLOOKUP(Y1860,Spp!B:H,7,FALSE)</f>
        <v>3.3</v>
      </c>
      <c r="BD1860" s="5" t="str">
        <f>VLOOKUP(Y1860,GFQuimbayo!B:C,2,FALSE)</f>
        <v>IN</v>
      </c>
      <c r="BE1860" s="5" t="str">
        <f>VLOOKUP(BD1860,GFQuimbayo!E:F,2,FALSE)</f>
        <v>Invertebrivores</v>
      </c>
      <c r="BF1860" s="2" t="str">
        <f>VLOOKUP(Y1860,Spp!B:L,11,FALSE)</f>
        <v>LC</v>
      </c>
    </row>
    <row r="1861" spans="1:58">
      <c r="A1861" s="2" t="s">
        <v>242</v>
      </c>
      <c r="B1861" s="2" t="s">
        <v>41</v>
      </c>
      <c r="C1861" s="2" t="s">
        <v>212</v>
      </c>
      <c r="D1861" s="2" t="s">
        <v>212</v>
      </c>
      <c r="E1861" s="2" t="s">
        <v>1488</v>
      </c>
      <c r="F1861" s="2" t="s">
        <v>244</v>
      </c>
      <c r="G1861" s="22" t="s">
        <v>1482</v>
      </c>
      <c r="H1861" s="21">
        <v>1</v>
      </c>
      <c r="I1861" s="9">
        <v>4</v>
      </c>
      <c r="K1861" s="2">
        <v>50</v>
      </c>
      <c r="L1861" s="11">
        <v>42585</v>
      </c>
      <c r="M1861" s="2">
        <v>2016</v>
      </c>
      <c r="N1861" s="2" t="s">
        <v>517</v>
      </c>
      <c r="O1861" s="2" t="s">
        <v>136</v>
      </c>
      <c r="P1861" s="11">
        <v>43272</v>
      </c>
      <c r="Q1861" s="9">
        <v>3</v>
      </c>
      <c r="R1861" s="2" t="s">
        <v>249</v>
      </c>
      <c r="S1861" s="22" t="s">
        <v>516</v>
      </c>
      <c r="T1861" s="4" t="s">
        <v>516</v>
      </c>
      <c r="U1861" s="4" t="s">
        <v>516</v>
      </c>
      <c r="V1861" s="4" t="s">
        <v>516</v>
      </c>
      <c r="W1861" s="2">
        <v>10</v>
      </c>
      <c r="X1861" s="2" t="s">
        <v>251</v>
      </c>
      <c r="Y1861" s="6" t="str">
        <f>VLOOKUP(X1861,Spp!A:B,2,FALSE)</f>
        <v>Holacanthus passer</v>
      </c>
      <c r="Z1861" s="7">
        <f t="shared" si="204"/>
        <v>1</v>
      </c>
      <c r="AC1861" s="2">
        <v>1</v>
      </c>
      <c r="AU1861" s="2">
        <f>VLOOKUP(Y1861,Spp!B:C,2,FALSE)</f>
        <v>2.7130000000000001E-2</v>
      </c>
      <c r="AV1861" s="2">
        <f>VLOOKUP(Y1861,Spp!B:D,3,FALSE)</f>
        <v>3.0842299999999998</v>
      </c>
      <c r="AW1861" s="2">
        <f t="shared" si="205"/>
        <v>65.549979949165603</v>
      </c>
      <c r="AX1861" s="2">
        <f t="shared" si="206"/>
        <v>1.3109995989833121</v>
      </c>
      <c r="AY1861" s="2">
        <f t="shared" si="207"/>
        <v>13.10999598983312</v>
      </c>
      <c r="AZ1861" s="2">
        <f t="shared" si="208"/>
        <v>1.3109995989833119E-2</v>
      </c>
      <c r="BA1861" s="2">
        <f t="shared" si="209"/>
        <v>0.1</v>
      </c>
      <c r="BB1861" s="2">
        <f t="shared" si="202"/>
        <v>0.02</v>
      </c>
      <c r="BC1861" s="2">
        <f>VLOOKUP(Y1861,Spp!B:H,7,FALSE)</f>
        <v>2.6</v>
      </c>
      <c r="BD1861" s="5" t="str">
        <f>VLOOKUP(Y1861,GFQuimbayo!B:C,2,FALSE)</f>
        <v>IN</v>
      </c>
      <c r="BE1861" s="5" t="str">
        <f>VLOOKUP(BD1861,GFQuimbayo!E:F,2,FALSE)</f>
        <v>Invertebrivores</v>
      </c>
      <c r="BF1861" s="2" t="str">
        <f>VLOOKUP(Y1861,Spp!B:L,11,FALSE)</f>
        <v>LC</v>
      </c>
    </row>
    <row r="1862" spans="1:58">
      <c r="A1862" s="2" t="s">
        <v>242</v>
      </c>
      <c r="B1862" s="2" t="s">
        <v>41</v>
      </c>
      <c r="C1862" s="2" t="s">
        <v>212</v>
      </c>
      <c r="D1862" s="2" t="s">
        <v>212</v>
      </c>
      <c r="E1862" s="2" t="s">
        <v>1488</v>
      </c>
      <c r="F1862" s="2" t="s">
        <v>244</v>
      </c>
      <c r="G1862" s="22" t="s">
        <v>1482</v>
      </c>
      <c r="H1862" s="21">
        <v>1</v>
      </c>
      <c r="I1862" s="9">
        <v>4</v>
      </c>
      <c r="K1862" s="2">
        <v>50</v>
      </c>
      <c r="L1862" s="11">
        <v>42585</v>
      </c>
      <c r="M1862" s="2">
        <v>2016</v>
      </c>
      <c r="N1862" s="2" t="s">
        <v>517</v>
      </c>
      <c r="O1862" s="2" t="s">
        <v>136</v>
      </c>
      <c r="P1862" s="11">
        <v>43272</v>
      </c>
      <c r="Q1862" s="9">
        <v>3</v>
      </c>
      <c r="R1862" s="2" t="s">
        <v>249</v>
      </c>
      <c r="S1862" s="22" t="s">
        <v>516</v>
      </c>
      <c r="T1862" s="4" t="s">
        <v>516</v>
      </c>
      <c r="U1862" s="4" t="s">
        <v>516</v>
      </c>
      <c r="V1862" s="4" t="s">
        <v>516</v>
      </c>
      <c r="W1862" s="2">
        <v>10</v>
      </c>
      <c r="X1862" s="2" t="s">
        <v>72</v>
      </c>
      <c r="Y1862" s="6" t="str">
        <f>VLOOKUP(X1862,Spp!A:B,2,FALSE)</f>
        <v>Scarus ghobban</v>
      </c>
      <c r="Z1862" s="7">
        <f t="shared" si="204"/>
        <v>10</v>
      </c>
      <c r="AB1862" s="2">
        <v>10</v>
      </c>
      <c r="AU1862" s="2">
        <f>VLOOKUP(Y1862,Spp!B:C,2,FALSE)</f>
        <v>2.3300000000000001E-2</v>
      </c>
      <c r="AV1862" s="2">
        <f>VLOOKUP(Y1862,Spp!B:D,3,FALSE)</f>
        <v>2.919</v>
      </c>
      <c r="AW1862" s="2">
        <f t="shared" si="205"/>
        <v>83.494861542196446</v>
      </c>
      <c r="AX1862" s="2">
        <f t="shared" si="206"/>
        <v>1.6698972308439288</v>
      </c>
      <c r="AY1862" s="2">
        <f t="shared" si="207"/>
        <v>16.698972308439288</v>
      </c>
      <c r="AZ1862" s="2">
        <f t="shared" si="208"/>
        <v>1.6698972308439287E-2</v>
      </c>
      <c r="BA1862" s="2">
        <f t="shared" si="209"/>
        <v>1</v>
      </c>
      <c r="BB1862" s="2">
        <f t="shared" si="202"/>
        <v>0.2</v>
      </c>
      <c r="BC1862" s="2">
        <f>VLOOKUP(Y1862,Spp!B:H,7,FALSE)</f>
        <v>2</v>
      </c>
      <c r="BD1862" s="5" t="str">
        <f>VLOOKUP(Y1862,GFQuimbayo!B:C,2,FALSE)</f>
        <v>HM</v>
      </c>
      <c r="BE1862" s="5" t="str">
        <f>VLOOKUP(BD1862,GFQuimbayo!E:F,2,FALSE)</f>
        <v>Macroalgae feeders</v>
      </c>
      <c r="BF1862" s="2" t="str">
        <f>VLOOKUP(Y1862,Spp!B:L,11,FALSE)</f>
        <v>LC</v>
      </c>
    </row>
    <row r="1863" spans="1:58">
      <c r="A1863" s="2" t="s">
        <v>242</v>
      </c>
      <c r="B1863" s="2" t="s">
        <v>41</v>
      </c>
      <c r="C1863" s="2" t="s">
        <v>212</v>
      </c>
      <c r="D1863" s="2" t="s">
        <v>212</v>
      </c>
      <c r="E1863" s="2" t="s">
        <v>1488</v>
      </c>
      <c r="F1863" s="2" t="s">
        <v>244</v>
      </c>
      <c r="G1863" s="22" t="s">
        <v>1482</v>
      </c>
      <c r="H1863" s="21">
        <v>2</v>
      </c>
      <c r="I1863" s="9">
        <v>5</v>
      </c>
      <c r="K1863" s="2">
        <v>50</v>
      </c>
      <c r="L1863" s="11">
        <v>42585</v>
      </c>
      <c r="M1863" s="2">
        <v>2016</v>
      </c>
      <c r="N1863" s="2" t="s">
        <v>517</v>
      </c>
      <c r="O1863" s="2" t="s">
        <v>136</v>
      </c>
      <c r="P1863" s="11">
        <v>43272</v>
      </c>
      <c r="Q1863" s="9">
        <v>3</v>
      </c>
      <c r="R1863" s="2" t="s">
        <v>249</v>
      </c>
      <c r="S1863" s="22" t="s">
        <v>516</v>
      </c>
      <c r="T1863" s="4" t="s">
        <v>516</v>
      </c>
      <c r="U1863" s="4" t="s">
        <v>516</v>
      </c>
      <c r="V1863" s="4" t="s">
        <v>516</v>
      </c>
      <c r="W1863" s="2">
        <v>10</v>
      </c>
      <c r="X1863" s="2" t="s">
        <v>72</v>
      </c>
      <c r="Y1863" s="6" t="str">
        <f>VLOOKUP(X1863,Spp!A:B,2,FALSE)</f>
        <v>Scarus ghobban</v>
      </c>
      <c r="Z1863" s="7">
        <f t="shared" si="204"/>
        <v>40</v>
      </c>
      <c r="AA1863" s="2">
        <v>10</v>
      </c>
      <c r="AB1863" s="2">
        <v>30</v>
      </c>
      <c r="AU1863" s="2">
        <f>VLOOKUP(Y1863,Spp!B:C,2,FALSE)</f>
        <v>2.3300000000000001E-2</v>
      </c>
      <c r="AV1863" s="2">
        <f>VLOOKUP(Y1863,Spp!B:D,3,FALSE)</f>
        <v>2.919</v>
      </c>
      <c r="AW1863" s="2">
        <f t="shared" si="205"/>
        <v>253.86478780932705</v>
      </c>
      <c r="AX1863" s="2">
        <f t="shared" si="206"/>
        <v>5.0772957561865413</v>
      </c>
      <c r="AY1863" s="2">
        <f t="shared" si="207"/>
        <v>50.772957561865411</v>
      </c>
      <c r="AZ1863" s="2">
        <f t="shared" si="208"/>
        <v>5.0772957561865409E-2</v>
      </c>
      <c r="BA1863" s="2">
        <f t="shared" si="209"/>
        <v>4</v>
      </c>
      <c r="BB1863" s="2">
        <f t="shared" si="202"/>
        <v>0.8</v>
      </c>
      <c r="BC1863" s="2">
        <f>VLOOKUP(Y1863,Spp!B:H,7,FALSE)</f>
        <v>2</v>
      </c>
      <c r="BD1863" s="5" t="str">
        <f>VLOOKUP(Y1863,GFQuimbayo!B:C,2,FALSE)</f>
        <v>HM</v>
      </c>
      <c r="BE1863" s="5" t="str">
        <f>VLOOKUP(BD1863,GFQuimbayo!E:F,2,FALSE)</f>
        <v>Macroalgae feeders</v>
      </c>
      <c r="BF1863" s="2" t="str">
        <f>VLOOKUP(Y1863,Spp!B:L,11,FALSE)</f>
        <v>LC</v>
      </c>
    </row>
    <row r="1864" spans="1:58">
      <c r="A1864" s="2" t="s">
        <v>242</v>
      </c>
      <c r="B1864" s="2" t="s">
        <v>41</v>
      </c>
      <c r="C1864" s="2" t="s">
        <v>212</v>
      </c>
      <c r="D1864" s="2" t="s">
        <v>212</v>
      </c>
      <c r="E1864" s="2" t="s">
        <v>1488</v>
      </c>
      <c r="F1864" s="2" t="s">
        <v>244</v>
      </c>
      <c r="G1864" s="22" t="s">
        <v>1482</v>
      </c>
      <c r="H1864" s="21">
        <v>2</v>
      </c>
      <c r="I1864" s="9">
        <v>5</v>
      </c>
      <c r="K1864" s="2">
        <v>50</v>
      </c>
      <c r="L1864" s="11">
        <v>42585</v>
      </c>
      <c r="M1864" s="2">
        <v>2016</v>
      </c>
      <c r="N1864" s="2" t="s">
        <v>517</v>
      </c>
      <c r="O1864" s="2" t="s">
        <v>136</v>
      </c>
      <c r="P1864" s="11">
        <v>43272</v>
      </c>
      <c r="Q1864" s="9">
        <v>3</v>
      </c>
      <c r="R1864" s="2" t="s">
        <v>249</v>
      </c>
      <c r="S1864" s="22" t="s">
        <v>516</v>
      </c>
      <c r="T1864" s="4" t="s">
        <v>516</v>
      </c>
      <c r="U1864" s="4" t="s">
        <v>516</v>
      </c>
      <c r="V1864" s="4" t="s">
        <v>516</v>
      </c>
      <c r="W1864" s="2">
        <v>10</v>
      </c>
      <c r="X1864" s="2" t="s">
        <v>107</v>
      </c>
      <c r="Y1864" s="6" t="str">
        <f>VLOOKUP(X1864,Spp!A:B,2,FALSE)</f>
        <v>Thalassoma lucasanum</v>
      </c>
      <c r="Z1864" s="7">
        <f t="shared" si="204"/>
        <v>82</v>
      </c>
      <c r="AB1864" s="2">
        <v>80</v>
      </c>
      <c r="AC1864" s="2">
        <v>2</v>
      </c>
      <c r="AU1864" s="2">
        <f>VLOOKUP(Y1864,Spp!B:C,2,FALSE)</f>
        <v>1.261E-2</v>
      </c>
      <c r="AV1864" s="2">
        <f>VLOOKUP(Y1864,Spp!B:D,3,FALSE)</f>
        <v>2.8782999999999999</v>
      </c>
      <c r="AW1864" s="2">
        <f t="shared" si="205"/>
        <v>369.26082012101602</v>
      </c>
      <c r="AX1864" s="2">
        <f t="shared" si="206"/>
        <v>7.3852164024203208</v>
      </c>
      <c r="AY1864" s="2">
        <f t="shared" si="207"/>
        <v>73.852164024203205</v>
      </c>
      <c r="AZ1864" s="2">
        <f t="shared" si="208"/>
        <v>7.3852164024203207E-2</v>
      </c>
      <c r="BA1864" s="2">
        <f t="shared" si="209"/>
        <v>8.1999999999999993</v>
      </c>
      <c r="BB1864" s="2">
        <f t="shared" si="202"/>
        <v>1.64</v>
      </c>
      <c r="BC1864" s="2">
        <f>VLOOKUP(Y1864,Spp!B:H,7,FALSE)</f>
        <v>3.5</v>
      </c>
      <c r="BD1864" s="5" t="str">
        <f>VLOOKUP(Y1864,GFQuimbayo!B:C,2,FALSE)</f>
        <v>IN</v>
      </c>
      <c r="BE1864" s="5" t="str">
        <f>VLOOKUP(BD1864,GFQuimbayo!E:F,2,FALSE)</f>
        <v>Invertebrivores</v>
      </c>
      <c r="BF1864" s="2" t="str">
        <f>VLOOKUP(Y1864,Spp!B:L,11,FALSE)</f>
        <v>LC</v>
      </c>
    </row>
    <row r="1865" spans="1:58">
      <c r="A1865" s="2" t="s">
        <v>242</v>
      </c>
      <c r="B1865" s="2" t="s">
        <v>41</v>
      </c>
      <c r="C1865" s="2" t="s">
        <v>212</v>
      </c>
      <c r="D1865" s="2" t="s">
        <v>212</v>
      </c>
      <c r="E1865" s="2" t="s">
        <v>1488</v>
      </c>
      <c r="F1865" s="2" t="s">
        <v>244</v>
      </c>
      <c r="G1865" s="22" t="s">
        <v>1482</v>
      </c>
      <c r="H1865" s="21">
        <v>2</v>
      </c>
      <c r="I1865" s="9">
        <v>5</v>
      </c>
      <c r="K1865" s="2">
        <v>50</v>
      </c>
      <c r="L1865" s="11">
        <v>42585</v>
      </c>
      <c r="M1865" s="2">
        <v>2016</v>
      </c>
      <c r="N1865" s="2" t="s">
        <v>517</v>
      </c>
      <c r="O1865" s="2" t="s">
        <v>136</v>
      </c>
      <c r="P1865" s="11">
        <v>43272</v>
      </c>
      <c r="Q1865" s="9">
        <v>3</v>
      </c>
      <c r="R1865" s="2" t="s">
        <v>249</v>
      </c>
      <c r="S1865" s="22" t="s">
        <v>516</v>
      </c>
      <c r="T1865" s="4" t="s">
        <v>516</v>
      </c>
      <c r="U1865" s="4" t="s">
        <v>516</v>
      </c>
      <c r="V1865" s="4" t="s">
        <v>516</v>
      </c>
      <c r="W1865" s="2">
        <v>10</v>
      </c>
      <c r="X1865" s="2" t="s">
        <v>80</v>
      </c>
      <c r="Y1865" s="6" t="str">
        <f>VLOOKUP(X1865,Spp!A:B,2,FALSE)</f>
        <v>Sufflamen verres</v>
      </c>
      <c r="Z1865" s="7">
        <f t="shared" si="204"/>
        <v>2</v>
      </c>
      <c r="AC1865" s="2">
        <v>2</v>
      </c>
      <c r="AU1865" s="2">
        <f>VLOOKUP(Y1865,Spp!B:C,2,FALSE)</f>
        <v>2.4899999999999999E-2</v>
      </c>
      <c r="AV1865" s="2">
        <f>VLOOKUP(Y1865,Spp!B:D,3,FALSE)</f>
        <v>3.0129999999999999</v>
      </c>
      <c r="AW1865" s="2">
        <f t="shared" si="205"/>
        <v>100.5123002290896</v>
      </c>
      <c r="AX1865" s="2">
        <f t="shared" si="206"/>
        <v>2.0102460045817923</v>
      </c>
      <c r="AY1865" s="2">
        <f t="shared" si="207"/>
        <v>20.102460045817921</v>
      </c>
      <c r="AZ1865" s="2">
        <f t="shared" si="208"/>
        <v>2.0102460045817921E-2</v>
      </c>
      <c r="BA1865" s="2">
        <f t="shared" si="209"/>
        <v>0.2</v>
      </c>
      <c r="BB1865" s="2">
        <f t="shared" si="202"/>
        <v>0.04</v>
      </c>
      <c r="BC1865" s="2">
        <f>VLOOKUP(Y1865,Spp!B:H,7,FALSE)</f>
        <v>3.3</v>
      </c>
      <c r="BD1865" s="5" t="str">
        <f>VLOOKUP(Y1865,GFQuimbayo!B:C,2,FALSE)</f>
        <v>IN</v>
      </c>
      <c r="BE1865" s="5" t="str">
        <f>VLOOKUP(BD1865,GFQuimbayo!E:F,2,FALSE)</f>
        <v>Invertebrivores</v>
      </c>
      <c r="BF1865" s="2" t="str">
        <f>VLOOKUP(Y1865,Spp!B:L,11,FALSE)</f>
        <v>LC</v>
      </c>
    </row>
    <row r="1866" spans="1:58">
      <c r="A1866" s="2" t="s">
        <v>242</v>
      </c>
      <c r="B1866" s="2" t="s">
        <v>41</v>
      </c>
      <c r="C1866" s="2" t="s">
        <v>212</v>
      </c>
      <c r="D1866" s="2" t="s">
        <v>212</v>
      </c>
      <c r="E1866" s="2" t="s">
        <v>1488</v>
      </c>
      <c r="F1866" s="2" t="s">
        <v>244</v>
      </c>
      <c r="G1866" s="22" t="s">
        <v>1482</v>
      </c>
      <c r="H1866" s="21">
        <v>2</v>
      </c>
      <c r="I1866" s="9">
        <v>5</v>
      </c>
      <c r="K1866" s="2">
        <v>50</v>
      </c>
      <c r="L1866" s="11">
        <v>42585</v>
      </c>
      <c r="M1866" s="2">
        <v>2016</v>
      </c>
      <c r="N1866" s="2" t="s">
        <v>517</v>
      </c>
      <c r="O1866" s="2" t="s">
        <v>136</v>
      </c>
      <c r="P1866" s="11">
        <v>43272</v>
      </c>
      <c r="Q1866" s="9">
        <v>3</v>
      </c>
      <c r="R1866" s="2" t="s">
        <v>249</v>
      </c>
      <c r="S1866" s="22" t="s">
        <v>516</v>
      </c>
      <c r="T1866" s="4" t="s">
        <v>516</v>
      </c>
      <c r="U1866" s="4" t="s">
        <v>516</v>
      </c>
      <c r="V1866" s="4" t="s">
        <v>516</v>
      </c>
      <c r="W1866" s="2">
        <v>10</v>
      </c>
      <c r="X1866" s="2" t="s">
        <v>266</v>
      </c>
      <c r="Y1866" s="6" t="str">
        <f>VLOOKUP(X1866,Spp!A:B,2,FALSE)</f>
        <v>Halichoeres dispilus</v>
      </c>
      <c r="Z1866" s="7">
        <f t="shared" si="204"/>
        <v>5</v>
      </c>
      <c r="AB1866" s="2">
        <v>5</v>
      </c>
      <c r="AU1866" s="2">
        <f>VLOOKUP(Y1866,Spp!B:C,2,FALSE)</f>
        <v>1.26E-2</v>
      </c>
      <c r="AV1866" s="2">
        <f>VLOOKUP(Y1866,Spp!B:D,3,FALSE)</f>
        <v>3.0672999999999999</v>
      </c>
      <c r="AW1866" s="2">
        <f t="shared" si="205"/>
        <v>30.43798948385777</v>
      </c>
      <c r="AX1866" s="2">
        <f t="shared" si="206"/>
        <v>0.60875978967715538</v>
      </c>
      <c r="AY1866" s="2">
        <f t="shared" si="207"/>
        <v>6.0875978967715536</v>
      </c>
      <c r="AZ1866" s="2">
        <f t="shared" si="208"/>
        <v>6.0875978967715539E-3</v>
      </c>
      <c r="BA1866" s="2">
        <f t="shared" si="209"/>
        <v>0.5</v>
      </c>
      <c r="BB1866" s="2">
        <f t="shared" si="202"/>
        <v>0.1</v>
      </c>
      <c r="BC1866" s="2">
        <f>VLOOKUP(Y1866,Spp!B:H,7,FALSE)</f>
        <v>3.9</v>
      </c>
      <c r="BD1866" s="5" t="str">
        <f>VLOOKUP(Y1866,GFQuimbayo!B:C,2,FALSE)</f>
        <v>IN</v>
      </c>
      <c r="BE1866" s="5" t="str">
        <f>VLOOKUP(BD1866,GFQuimbayo!E:F,2,FALSE)</f>
        <v>Invertebrivores</v>
      </c>
      <c r="BF1866" s="2" t="str">
        <f>VLOOKUP(Y1866,Spp!B:L,11,FALSE)</f>
        <v>LC</v>
      </c>
    </row>
    <row r="1867" spans="1:58">
      <c r="A1867" s="2" t="s">
        <v>242</v>
      </c>
      <c r="B1867" s="2" t="s">
        <v>41</v>
      </c>
      <c r="C1867" s="2" t="s">
        <v>212</v>
      </c>
      <c r="D1867" s="2" t="s">
        <v>212</v>
      </c>
      <c r="E1867" s="2" t="s">
        <v>1488</v>
      </c>
      <c r="F1867" s="2" t="s">
        <v>244</v>
      </c>
      <c r="G1867" s="22" t="s">
        <v>1482</v>
      </c>
      <c r="H1867" s="21">
        <v>2</v>
      </c>
      <c r="I1867" s="9">
        <v>5</v>
      </c>
      <c r="K1867" s="2">
        <v>50</v>
      </c>
      <c r="L1867" s="11">
        <v>42585</v>
      </c>
      <c r="M1867" s="2">
        <v>2016</v>
      </c>
      <c r="N1867" s="2" t="s">
        <v>517</v>
      </c>
      <c r="O1867" s="2" t="s">
        <v>136</v>
      </c>
      <c r="P1867" s="11">
        <v>43272</v>
      </c>
      <c r="Q1867" s="9">
        <v>3</v>
      </c>
      <c r="R1867" s="2" t="s">
        <v>249</v>
      </c>
      <c r="S1867" s="22" t="s">
        <v>516</v>
      </c>
      <c r="T1867" s="4" t="s">
        <v>516</v>
      </c>
      <c r="U1867" s="4" t="s">
        <v>516</v>
      </c>
      <c r="V1867" s="4" t="s">
        <v>516</v>
      </c>
      <c r="W1867" s="2">
        <v>10</v>
      </c>
      <c r="X1867" s="2" t="s">
        <v>57</v>
      </c>
      <c r="Y1867" s="6" t="str">
        <f>VLOOKUP(X1867,Spp!A:B,2,FALSE)</f>
        <v>Serranus psittacinus</v>
      </c>
      <c r="Z1867" s="7">
        <f t="shared" si="204"/>
        <v>4</v>
      </c>
      <c r="AB1867" s="2">
        <v>2</v>
      </c>
      <c r="AC1867" s="2">
        <v>2</v>
      </c>
      <c r="AU1867" s="2">
        <f>VLOOKUP(Y1867,Spp!B:C,2,FALSE)</f>
        <v>1.9300000000000001E-2</v>
      </c>
      <c r="AV1867" s="2">
        <f>VLOOKUP(Y1867,Spp!B:D,3,FALSE)</f>
        <v>2.8511000000000002</v>
      </c>
      <c r="AW1867" s="2">
        <f t="shared" si="205"/>
        <v>63.822718384518666</v>
      </c>
      <c r="AX1867" s="2">
        <f t="shared" si="206"/>
        <v>1.2764543676903732</v>
      </c>
      <c r="AY1867" s="2">
        <f t="shared" si="207"/>
        <v>12.764543676903733</v>
      </c>
      <c r="AZ1867" s="2">
        <f t="shared" si="208"/>
        <v>1.2764543676903732E-2</v>
      </c>
      <c r="BA1867" s="2">
        <f t="shared" si="209"/>
        <v>0.4</v>
      </c>
      <c r="BB1867" s="2">
        <f t="shared" si="202"/>
        <v>0.08</v>
      </c>
      <c r="BC1867" s="2">
        <f>VLOOKUP(Y1867,Spp!B:H,7,FALSE)</f>
        <v>3.6</v>
      </c>
      <c r="BD1867" s="5" t="str">
        <f>VLOOKUP(Y1867,GFQuimbayo!B:C,2,FALSE)</f>
        <v>PS</v>
      </c>
      <c r="BE1867" s="5" t="str">
        <f>VLOOKUP(BD1867,GFQuimbayo!E:F,2,FALSE)</f>
        <v>Piscivores</v>
      </c>
      <c r="BF1867" s="2" t="str">
        <f>VLOOKUP(Y1867,Spp!B:L,11,FALSE)</f>
        <v>LC</v>
      </c>
    </row>
    <row r="1868" spans="1:58">
      <c r="A1868" s="2" t="s">
        <v>242</v>
      </c>
      <c r="B1868" s="2" t="s">
        <v>41</v>
      </c>
      <c r="C1868" s="2" t="s">
        <v>212</v>
      </c>
      <c r="D1868" s="2" t="s">
        <v>212</v>
      </c>
      <c r="E1868" s="2" t="s">
        <v>1488</v>
      </c>
      <c r="F1868" s="2" t="s">
        <v>244</v>
      </c>
      <c r="G1868" s="22" t="s">
        <v>1482</v>
      </c>
      <c r="H1868" s="21">
        <v>2</v>
      </c>
      <c r="I1868" s="9">
        <v>5</v>
      </c>
      <c r="K1868" s="2">
        <v>50</v>
      </c>
      <c r="L1868" s="11">
        <v>42585</v>
      </c>
      <c r="M1868" s="2">
        <v>2016</v>
      </c>
      <c r="N1868" s="2" t="s">
        <v>517</v>
      </c>
      <c r="O1868" s="2" t="s">
        <v>136</v>
      </c>
      <c r="P1868" s="11">
        <v>43272</v>
      </c>
      <c r="Q1868" s="9">
        <v>3</v>
      </c>
      <c r="R1868" s="2" t="s">
        <v>249</v>
      </c>
      <c r="S1868" s="22" t="s">
        <v>516</v>
      </c>
      <c r="T1868" s="4" t="s">
        <v>516</v>
      </c>
      <c r="U1868" s="4" t="s">
        <v>516</v>
      </c>
      <c r="V1868" s="4" t="s">
        <v>516</v>
      </c>
      <c r="W1868" s="2">
        <v>10</v>
      </c>
      <c r="X1868" s="2" t="s">
        <v>125</v>
      </c>
      <c r="Y1868" s="6" t="str">
        <f>VLOOKUP(X1868,Spp!A:B,2,FALSE)</f>
        <v>Diodon holocanthus</v>
      </c>
      <c r="Z1868" s="7">
        <f t="shared" si="204"/>
        <v>4</v>
      </c>
      <c r="AD1868" s="2">
        <v>4</v>
      </c>
      <c r="AU1868" s="2">
        <f>VLOOKUP(Y1868,Spp!B:C,2,FALSE)</f>
        <v>2.1899999999999999E-2</v>
      </c>
      <c r="AV1868" s="2">
        <f>VLOOKUP(Y1868,Spp!B:D,3,FALSE)</f>
        <v>3</v>
      </c>
      <c r="AW1868" s="2">
        <f t="shared" si="205"/>
        <v>469.48124999999999</v>
      </c>
      <c r="AX1868" s="2">
        <f t="shared" si="206"/>
        <v>9.3896250000000006</v>
      </c>
      <c r="AY1868" s="2">
        <f t="shared" si="207"/>
        <v>93.896250000000009</v>
      </c>
      <c r="AZ1868" s="2">
        <f t="shared" si="208"/>
        <v>9.3896250000000014E-2</v>
      </c>
      <c r="BA1868" s="2">
        <f t="shared" si="209"/>
        <v>0.4</v>
      </c>
      <c r="BB1868" s="2">
        <f t="shared" si="202"/>
        <v>0.08</v>
      </c>
      <c r="BC1868" s="2">
        <f>VLOOKUP(Y1868,Spp!B:H,7,FALSE)</f>
        <v>3.3</v>
      </c>
      <c r="BD1868" s="5" t="str">
        <f>VLOOKUP(Y1868,GFQuimbayo!B:C,2,FALSE)</f>
        <v>IN</v>
      </c>
      <c r="BE1868" s="5" t="str">
        <f>VLOOKUP(BD1868,GFQuimbayo!E:F,2,FALSE)</f>
        <v>Invertebrivores</v>
      </c>
      <c r="BF1868" s="2" t="str">
        <f>VLOOKUP(Y1868,Spp!B:L,11,FALSE)</f>
        <v>NE</v>
      </c>
    </row>
    <row r="1869" spans="1:58">
      <c r="A1869" s="2" t="s">
        <v>242</v>
      </c>
      <c r="B1869" s="2" t="s">
        <v>41</v>
      </c>
      <c r="C1869" s="2" t="s">
        <v>212</v>
      </c>
      <c r="D1869" s="2" t="s">
        <v>212</v>
      </c>
      <c r="E1869" s="2" t="s">
        <v>1488</v>
      </c>
      <c r="F1869" s="2" t="s">
        <v>244</v>
      </c>
      <c r="G1869" s="22" t="s">
        <v>1482</v>
      </c>
      <c r="H1869" s="21">
        <v>2</v>
      </c>
      <c r="I1869" s="9">
        <v>5</v>
      </c>
      <c r="K1869" s="2">
        <v>50</v>
      </c>
      <c r="L1869" s="11">
        <v>42585</v>
      </c>
      <c r="M1869" s="2">
        <v>2016</v>
      </c>
      <c r="N1869" s="2" t="s">
        <v>517</v>
      </c>
      <c r="O1869" s="2" t="s">
        <v>136</v>
      </c>
      <c r="P1869" s="11">
        <v>43272</v>
      </c>
      <c r="Q1869" s="9">
        <v>3</v>
      </c>
      <c r="R1869" s="2" t="s">
        <v>249</v>
      </c>
      <c r="S1869" s="22" t="s">
        <v>516</v>
      </c>
      <c r="T1869" s="4" t="s">
        <v>516</v>
      </c>
      <c r="U1869" s="4" t="s">
        <v>516</v>
      </c>
      <c r="V1869" s="4" t="s">
        <v>516</v>
      </c>
      <c r="W1869" s="2">
        <v>10</v>
      </c>
      <c r="X1869" s="2" t="s">
        <v>70</v>
      </c>
      <c r="Y1869" s="6" t="str">
        <f>VLOOKUP(X1869,Spp!A:B,2,FALSE)</f>
        <v>Chaetodon humeralis</v>
      </c>
      <c r="Z1869" s="7">
        <f t="shared" si="204"/>
        <v>1</v>
      </c>
      <c r="AB1869" s="2">
        <v>1</v>
      </c>
      <c r="AU1869" s="2">
        <f>VLOOKUP(Y1869,Spp!B:C,2,FALSE)</f>
        <v>2.9600000000000001E-2</v>
      </c>
      <c r="AV1869" s="2">
        <f>VLOOKUP(Y1869,Spp!B:D,3,FALSE)</f>
        <v>2.9895</v>
      </c>
      <c r="AW1869" s="2">
        <f t="shared" si="205"/>
        <v>12.226083511842001</v>
      </c>
      <c r="AX1869" s="2">
        <f t="shared" si="206"/>
        <v>0.24452167023684002</v>
      </c>
      <c r="AY1869" s="2">
        <f t="shared" si="207"/>
        <v>2.4452167023684002</v>
      </c>
      <c r="AZ1869" s="2">
        <f t="shared" si="208"/>
        <v>2.4452167023684E-3</v>
      </c>
      <c r="BA1869" s="2">
        <f t="shared" si="209"/>
        <v>0.1</v>
      </c>
      <c r="BB1869" s="2">
        <f t="shared" si="202"/>
        <v>0.02</v>
      </c>
      <c r="BC1869" s="2">
        <f>VLOOKUP(Y1869,Spp!B:H,7,FALSE)</f>
        <v>2.7</v>
      </c>
      <c r="BD1869" s="5" t="str">
        <f>VLOOKUP(Y1869,GFQuimbayo!B:C,2,FALSE)</f>
        <v>OM</v>
      </c>
      <c r="BE1869" s="5" t="str">
        <f>VLOOKUP(BD1869,GFQuimbayo!E:F,2,FALSE)</f>
        <v>Omnivores</v>
      </c>
      <c r="BF1869" s="2" t="str">
        <f>VLOOKUP(Y1869,Spp!B:L,11,FALSE)</f>
        <v>LC</v>
      </c>
    </row>
    <row r="1870" spans="1:58">
      <c r="A1870" s="2" t="s">
        <v>242</v>
      </c>
      <c r="B1870" s="2" t="s">
        <v>41</v>
      </c>
      <c r="C1870" s="2" t="s">
        <v>212</v>
      </c>
      <c r="D1870" s="2" t="s">
        <v>212</v>
      </c>
      <c r="E1870" s="2" t="s">
        <v>1488</v>
      </c>
      <c r="F1870" s="2" t="s">
        <v>244</v>
      </c>
      <c r="G1870" s="22" t="s">
        <v>1482</v>
      </c>
      <c r="H1870" s="21">
        <v>2</v>
      </c>
      <c r="I1870" s="9">
        <v>5</v>
      </c>
      <c r="K1870" s="2">
        <v>50</v>
      </c>
      <c r="L1870" s="11">
        <v>42585</v>
      </c>
      <c r="M1870" s="2">
        <v>2016</v>
      </c>
      <c r="N1870" s="2" t="s">
        <v>517</v>
      </c>
      <c r="O1870" s="2" t="s">
        <v>136</v>
      </c>
      <c r="P1870" s="11">
        <v>43272</v>
      </c>
      <c r="Q1870" s="9">
        <v>3</v>
      </c>
      <c r="R1870" s="2" t="s">
        <v>249</v>
      </c>
      <c r="S1870" s="22" t="s">
        <v>516</v>
      </c>
      <c r="T1870" s="4" t="s">
        <v>516</v>
      </c>
      <c r="U1870" s="4" t="s">
        <v>516</v>
      </c>
      <c r="V1870" s="4" t="s">
        <v>516</v>
      </c>
      <c r="W1870" s="2">
        <v>10</v>
      </c>
      <c r="X1870" s="2" t="s">
        <v>99</v>
      </c>
      <c r="Y1870" s="6" t="str">
        <f>VLOOKUP(X1870,Spp!A:B,2,FALSE)</f>
        <v>Abudefduf troschelii</v>
      </c>
      <c r="Z1870" s="7">
        <f t="shared" si="204"/>
        <v>40</v>
      </c>
      <c r="AA1870" s="2">
        <v>20</v>
      </c>
      <c r="AB1870" s="2">
        <v>20</v>
      </c>
      <c r="AU1870" s="2">
        <f>VLOOKUP(Y1870,Spp!B:C,2,FALSE)</f>
        <v>1.6E-2</v>
      </c>
      <c r="AV1870" s="2">
        <f>VLOOKUP(Y1870,Spp!B:D,3,FALSE)</f>
        <v>3.0516000000000001</v>
      </c>
      <c r="AW1870" s="2">
        <f t="shared" si="205"/>
        <v>155.03349796369702</v>
      </c>
      <c r="AX1870" s="2">
        <f t="shared" si="206"/>
        <v>3.1006699592739402</v>
      </c>
      <c r="AY1870" s="2">
        <f t="shared" si="207"/>
        <v>31.006699592739402</v>
      </c>
      <c r="AZ1870" s="2">
        <f t="shared" si="208"/>
        <v>3.1006699592739401E-2</v>
      </c>
      <c r="BA1870" s="2">
        <f t="shared" si="209"/>
        <v>4</v>
      </c>
      <c r="BB1870" s="2">
        <f t="shared" si="202"/>
        <v>0.8</v>
      </c>
      <c r="BC1870" s="2">
        <f>VLOOKUP(Y1870,Spp!B:H,7,FALSE)</f>
        <v>3</v>
      </c>
      <c r="BD1870" s="5" t="str">
        <f>VLOOKUP(Y1870,GFQuimbayo!B:C,2,FALSE)</f>
        <v>PK</v>
      </c>
      <c r="BE1870" s="5" t="str">
        <f>VLOOKUP(BD1870,GFQuimbayo!E:F,2,FALSE)</f>
        <v>Planktivores</v>
      </c>
      <c r="BF1870" s="2" t="str">
        <f>VLOOKUP(Y1870,Spp!B:L,11,FALSE)</f>
        <v>LC</v>
      </c>
    </row>
    <row r="1871" spans="1:58">
      <c r="A1871" s="2" t="s">
        <v>242</v>
      </c>
      <c r="B1871" s="2" t="s">
        <v>41</v>
      </c>
      <c r="C1871" s="2" t="s">
        <v>212</v>
      </c>
      <c r="D1871" s="2" t="s">
        <v>212</v>
      </c>
      <c r="E1871" s="2" t="s">
        <v>1488</v>
      </c>
      <c r="F1871" s="2" t="s">
        <v>244</v>
      </c>
      <c r="G1871" s="22" t="s">
        <v>1482</v>
      </c>
      <c r="H1871" s="21">
        <v>3</v>
      </c>
      <c r="I1871" s="9">
        <v>6</v>
      </c>
      <c r="K1871" s="2">
        <v>50</v>
      </c>
      <c r="L1871" s="11">
        <v>42585</v>
      </c>
      <c r="M1871" s="2">
        <v>2016</v>
      </c>
      <c r="N1871" s="2" t="s">
        <v>517</v>
      </c>
      <c r="O1871" s="2" t="s">
        <v>136</v>
      </c>
      <c r="P1871" s="11">
        <v>43272</v>
      </c>
      <c r="Q1871" s="9">
        <v>3</v>
      </c>
      <c r="R1871" s="2" t="s">
        <v>249</v>
      </c>
      <c r="S1871" s="22" t="s">
        <v>516</v>
      </c>
      <c r="T1871" s="4" t="s">
        <v>516</v>
      </c>
      <c r="U1871" s="4" t="s">
        <v>516</v>
      </c>
      <c r="V1871" s="4" t="s">
        <v>516</v>
      </c>
      <c r="W1871" s="2">
        <v>10</v>
      </c>
      <c r="X1871" s="2" t="s">
        <v>99</v>
      </c>
      <c r="Y1871" s="6" t="str">
        <f>VLOOKUP(X1871,Spp!A:B,2,FALSE)</f>
        <v>Abudefduf troschelii</v>
      </c>
      <c r="Z1871" s="7">
        <f t="shared" si="204"/>
        <v>30</v>
      </c>
      <c r="AA1871" s="2">
        <v>30</v>
      </c>
      <c r="AU1871" s="2">
        <f>VLOOKUP(Y1871,Spp!B:C,2,FALSE)</f>
        <v>1.6E-2</v>
      </c>
      <c r="AV1871" s="2">
        <f>VLOOKUP(Y1871,Spp!B:D,3,FALSE)</f>
        <v>3.0516000000000001</v>
      </c>
      <c r="AW1871" s="2">
        <f t="shared" si="205"/>
        <v>7.8631211642404928</v>
      </c>
      <c r="AX1871" s="2">
        <f t="shared" si="206"/>
        <v>0.15726242328480985</v>
      </c>
      <c r="AY1871" s="2">
        <f t="shared" si="207"/>
        <v>1.5726242328480986</v>
      </c>
      <c r="AZ1871" s="2">
        <f t="shared" si="208"/>
        <v>1.5726242328480986E-3</v>
      </c>
      <c r="BA1871" s="2">
        <f t="shared" si="209"/>
        <v>3</v>
      </c>
      <c r="BB1871" s="2">
        <f t="shared" si="202"/>
        <v>0.6</v>
      </c>
      <c r="BC1871" s="2">
        <f>VLOOKUP(Y1871,Spp!B:H,7,FALSE)</f>
        <v>3</v>
      </c>
      <c r="BD1871" s="5" t="str">
        <f>VLOOKUP(Y1871,GFQuimbayo!B:C,2,FALSE)</f>
        <v>PK</v>
      </c>
      <c r="BE1871" s="5" t="str">
        <f>VLOOKUP(BD1871,GFQuimbayo!E:F,2,FALSE)</f>
        <v>Planktivores</v>
      </c>
      <c r="BF1871" s="2" t="str">
        <f>VLOOKUP(Y1871,Spp!B:L,11,FALSE)</f>
        <v>LC</v>
      </c>
    </row>
    <row r="1872" spans="1:58">
      <c r="A1872" s="2" t="s">
        <v>242</v>
      </c>
      <c r="B1872" s="2" t="s">
        <v>41</v>
      </c>
      <c r="C1872" s="2" t="s">
        <v>212</v>
      </c>
      <c r="D1872" s="2" t="s">
        <v>212</v>
      </c>
      <c r="E1872" s="2" t="s">
        <v>1488</v>
      </c>
      <c r="F1872" s="2" t="s">
        <v>244</v>
      </c>
      <c r="G1872" s="22" t="s">
        <v>1482</v>
      </c>
      <c r="H1872" s="21">
        <v>3</v>
      </c>
      <c r="I1872" s="9">
        <v>6</v>
      </c>
      <c r="K1872" s="2">
        <v>50</v>
      </c>
      <c r="L1872" s="11">
        <v>42585</v>
      </c>
      <c r="M1872" s="2">
        <v>2016</v>
      </c>
      <c r="N1872" s="2" t="s">
        <v>517</v>
      </c>
      <c r="O1872" s="2" t="s">
        <v>136</v>
      </c>
      <c r="P1872" s="11">
        <v>43272</v>
      </c>
      <c r="Q1872" s="9">
        <v>3</v>
      </c>
      <c r="R1872" s="2" t="s">
        <v>249</v>
      </c>
      <c r="S1872" s="22" t="s">
        <v>516</v>
      </c>
      <c r="T1872" s="4" t="s">
        <v>516</v>
      </c>
      <c r="U1872" s="4" t="s">
        <v>516</v>
      </c>
      <c r="V1872" s="4" t="s">
        <v>516</v>
      </c>
      <c r="W1872" s="2">
        <v>10</v>
      </c>
      <c r="X1872" s="2" t="s">
        <v>72</v>
      </c>
      <c r="Y1872" s="6" t="str">
        <f>VLOOKUP(X1872,Spp!A:B,2,FALSE)</f>
        <v>Scarus ghobban</v>
      </c>
      <c r="Z1872" s="7">
        <f t="shared" si="204"/>
        <v>40</v>
      </c>
      <c r="AA1872" s="2">
        <v>15</v>
      </c>
      <c r="AB1872" s="2">
        <v>25</v>
      </c>
      <c r="AU1872" s="2">
        <f>VLOOKUP(Y1872,Spp!B:C,2,FALSE)</f>
        <v>2.3300000000000001E-2</v>
      </c>
      <c r="AV1872" s="2">
        <f>VLOOKUP(Y1872,Spp!B:D,3,FALSE)</f>
        <v>2.919</v>
      </c>
      <c r="AW1872" s="2">
        <f t="shared" si="205"/>
        <v>213.80745862959773</v>
      </c>
      <c r="AX1872" s="2">
        <f t="shared" si="206"/>
        <v>4.2761491725919543</v>
      </c>
      <c r="AY1872" s="2">
        <f t="shared" si="207"/>
        <v>42.761491725919541</v>
      </c>
      <c r="AZ1872" s="2">
        <f t="shared" si="208"/>
        <v>4.2761491725919538E-2</v>
      </c>
      <c r="BA1872" s="2">
        <f t="shared" si="209"/>
        <v>4</v>
      </c>
      <c r="BB1872" s="2">
        <f t="shared" si="202"/>
        <v>0.8</v>
      </c>
      <c r="BC1872" s="2">
        <f>VLOOKUP(Y1872,Spp!B:H,7,FALSE)</f>
        <v>2</v>
      </c>
      <c r="BD1872" s="5" t="str">
        <f>VLOOKUP(Y1872,GFQuimbayo!B:C,2,FALSE)</f>
        <v>HM</v>
      </c>
      <c r="BE1872" s="5" t="str">
        <f>VLOOKUP(BD1872,GFQuimbayo!E:F,2,FALSE)</f>
        <v>Macroalgae feeders</v>
      </c>
      <c r="BF1872" s="2" t="str">
        <f>VLOOKUP(Y1872,Spp!B:L,11,FALSE)</f>
        <v>LC</v>
      </c>
    </row>
    <row r="1873" spans="1:58">
      <c r="A1873" s="2" t="s">
        <v>242</v>
      </c>
      <c r="B1873" s="2" t="s">
        <v>41</v>
      </c>
      <c r="C1873" s="2" t="s">
        <v>212</v>
      </c>
      <c r="D1873" s="2" t="s">
        <v>212</v>
      </c>
      <c r="E1873" s="2" t="s">
        <v>1488</v>
      </c>
      <c r="F1873" s="2" t="s">
        <v>244</v>
      </c>
      <c r="G1873" s="22" t="s">
        <v>1482</v>
      </c>
      <c r="H1873" s="21">
        <v>3</v>
      </c>
      <c r="I1873" s="9">
        <v>6</v>
      </c>
      <c r="K1873" s="2">
        <v>50</v>
      </c>
      <c r="L1873" s="11">
        <v>42585</v>
      </c>
      <c r="M1873" s="2">
        <v>2016</v>
      </c>
      <c r="N1873" s="2" t="s">
        <v>517</v>
      </c>
      <c r="O1873" s="2" t="s">
        <v>136</v>
      </c>
      <c r="P1873" s="11">
        <v>43272</v>
      </c>
      <c r="Q1873" s="9">
        <v>3</v>
      </c>
      <c r="R1873" s="2" t="s">
        <v>249</v>
      </c>
      <c r="S1873" s="22" t="s">
        <v>516</v>
      </c>
      <c r="T1873" s="4" t="s">
        <v>516</v>
      </c>
      <c r="U1873" s="4" t="s">
        <v>516</v>
      </c>
      <c r="V1873" s="4" t="s">
        <v>516</v>
      </c>
      <c r="W1873" s="2">
        <v>10</v>
      </c>
      <c r="X1873" s="2" t="s">
        <v>107</v>
      </c>
      <c r="Y1873" s="6" t="str">
        <f>VLOOKUP(X1873,Spp!A:B,2,FALSE)</f>
        <v>Thalassoma lucasanum</v>
      </c>
      <c r="Z1873" s="7">
        <f t="shared" si="204"/>
        <v>25</v>
      </c>
      <c r="AA1873" s="2">
        <v>5</v>
      </c>
      <c r="AB1873" s="2">
        <v>20</v>
      </c>
      <c r="AU1873" s="2">
        <f>VLOOKUP(Y1873,Spp!B:C,2,FALSE)</f>
        <v>1.261E-2</v>
      </c>
      <c r="AV1873" s="2">
        <f>VLOOKUP(Y1873,Spp!B:D,3,FALSE)</f>
        <v>2.8782999999999999</v>
      </c>
      <c r="AW1873" s="2">
        <f t="shared" si="205"/>
        <v>84.140725353245941</v>
      </c>
      <c r="AX1873" s="2">
        <f t="shared" si="206"/>
        <v>1.6828145070649188</v>
      </c>
      <c r="AY1873" s="2">
        <f t="shared" si="207"/>
        <v>16.828145070649189</v>
      </c>
      <c r="AZ1873" s="2">
        <f t="shared" si="208"/>
        <v>1.6828145070649191E-2</v>
      </c>
      <c r="BA1873" s="2">
        <f t="shared" si="209"/>
        <v>2.5</v>
      </c>
      <c r="BB1873" s="2">
        <f t="shared" si="202"/>
        <v>0.5</v>
      </c>
      <c r="BC1873" s="2">
        <f>VLOOKUP(Y1873,Spp!B:H,7,FALSE)</f>
        <v>3.5</v>
      </c>
      <c r="BD1873" s="5" t="str">
        <f>VLOOKUP(Y1873,GFQuimbayo!B:C,2,FALSE)</f>
        <v>IN</v>
      </c>
      <c r="BE1873" s="5" t="str">
        <f>VLOOKUP(BD1873,GFQuimbayo!E:F,2,FALSE)</f>
        <v>Invertebrivores</v>
      </c>
      <c r="BF1873" s="2" t="str">
        <f>VLOOKUP(Y1873,Spp!B:L,11,FALSE)</f>
        <v>LC</v>
      </c>
    </row>
    <row r="1874" spans="1:58">
      <c r="A1874" s="2" t="s">
        <v>242</v>
      </c>
      <c r="B1874" s="2" t="s">
        <v>41</v>
      </c>
      <c r="C1874" s="2" t="s">
        <v>212</v>
      </c>
      <c r="D1874" s="2" t="s">
        <v>212</v>
      </c>
      <c r="E1874" s="2" t="s">
        <v>1488</v>
      </c>
      <c r="F1874" s="2" t="s">
        <v>244</v>
      </c>
      <c r="G1874" s="22" t="s">
        <v>1482</v>
      </c>
      <c r="H1874" s="21">
        <v>3</v>
      </c>
      <c r="I1874" s="9">
        <v>6</v>
      </c>
      <c r="K1874" s="2">
        <v>50</v>
      </c>
      <c r="L1874" s="11">
        <v>42585</v>
      </c>
      <c r="M1874" s="2">
        <v>2016</v>
      </c>
      <c r="N1874" s="2" t="s">
        <v>517</v>
      </c>
      <c r="O1874" s="2" t="s">
        <v>136</v>
      </c>
      <c r="P1874" s="11">
        <v>43272</v>
      </c>
      <c r="Q1874" s="9">
        <v>3</v>
      </c>
      <c r="R1874" s="2" t="s">
        <v>249</v>
      </c>
      <c r="S1874" s="22" t="s">
        <v>516</v>
      </c>
      <c r="T1874" s="4" t="s">
        <v>516</v>
      </c>
      <c r="U1874" s="4" t="s">
        <v>516</v>
      </c>
      <c r="V1874" s="4" t="s">
        <v>516</v>
      </c>
      <c r="W1874" s="2">
        <v>10</v>
      </c>
      <c r="X1874" s="2" t="s">
        <v>80</v>
      </c>
      <c r="Y1874" s="6" t="str">
        <f>VLOOKUP(X1874,Spp!A:B,2,FALSE)</f>
        <v>Sufflamen verres</v>
      </c>
      <c r="Z1874" s="7">
        <f t="shared" si="204"/>
        <v>2</v>
      </c>
      <c r="AB1874" s="2">
        <v>2</v>
      </c>
      <c r="AU1874" s="2">
        <f>VLOOKUP(Y1874,Spp!B:C,2,FALSE)</f>
        <v>2.4899999999999999E-2</v>
      </c>
      <c r="AV1874" s="2">
        <f>VLOOKUP(Y1874,Spp!B:D,3,FALSE)</f>
        <v>3.0129999999999999</v>
      </c>
      <c r="AW1874" s="2">
        <f t="shared" si="205"/>
        <v>21.566959826592754</v>
      </c>
      <c r="AX1874" s="2">
        <f t="shared" si="206"/>
        <v>0.4313391965318551</v>
      </c>
      <c r="AY1874" s="2">
        <f t="shared" si="207"/>
        <v>4.3133919653185506</v>
      </c>
      <c r="AZ1874" s="2">
        <f t="shared" si="208"/>
        <v>4.3133919653185505E-3</v>
      </c>
      <c r="BA1874" s="2">
        <f t="shared" si="209"/>
        <v>0.2</v>
      </c>
      <c r="BB1874" s="2">
        <f t="shared" si="202"/>
        <v>0.04</v>
      </c>
      <c r="BC1874" s="2">
        <f>VLOOKUP(Y1874,Spp!B:H,7,FALSE)</f>
        <v>3.3</v>
      </c>
      <c r="BD1874" s="5" t="str">
        <f>VLOOKUP(Y1874,GFQuimbayo!B:C,2,FALSE)</f>
        <v>IN</v>
      </c>
      <c r="BE1874" s="5" t="str">
        <f>VLOOKUP(BD1874,GFQuimbayo!E:F,2,FALSE)</f>
        <v>Invertebrivores</v>
      </c>
      <c r="BF1874" s="2" t="str">
        <f>VLOOKUP(Y1874,Spp!B:L,11,FALSE)</f>
        <v>LC</v>
      </c>
    </row>
    <row r="1875" spans="1:58">
      <c r="A1875" s="2" t="s">
        <v>242</v>
      </c>
      <c r="B1875" s="2" t="s">
        <v>41</v>
      </c>
      <c r="C1875" s="2" t="s">
        <v>212</v>
      </c>
      <c r="D1875" s="2" t="s">
        <v>212</v>
      </c>
      <c r="E1875" s="2" t="s">
        <v>1488</v>
      </c>
      <c r="F1875" s="2" t="s">
        <v>244</v>
      </c>
      <c r="G1875" s="22" t="s">
        <v>1482</v>
      </c>
      <c r="H1875" s="21">
        <v>3</v>
      </c>
      <c r="I1875" s="9">
        <v>6</v>
      </c>
      <c r="K1875" s="2">
        <v>50</v>
      </c>
      <c r="L1875" s="11">
        <v>42585</v>
      </c>
      <c r="M1875" s="2">
        <v>2016</v>
      </c>
      <c r="N1875" s="2" t="s">
        <v>517</v>
      </c>
      <c r="O1875" s="2" t="s">
        <v>136</v>
      </c>
      <c r="P1875" s="11">
        <v>43272</v>
      </c>
      <c r="Q1875" s="9">
        <v>3</v>
      </c>
      <c r="R1875" s="2" t="s">
        <v>249</v>
      </c>
      <c r="S1875" s="22" t="s">
        <v>516</v>
      </c>
      <c r="T1875" s="4" t="s">
        <v>516</v>
      </c>
      <c r="U1875" s="4" t="s">
        <v>516</v>
      </c>
      <c r="V1875" s="4" t="s">
        <v>516</v>
      </c>
      <c r="W1875" s="2">
        <v>10</v>
      </c>
      <c r="X1875" s="2" t="s">
        <v>256</v>
      </c>
      <c r="Y1875" s="6" t="str">
        <f>VLOOKUP(X1875,Spp!A:B,2,FALSE)</f>
        <v>Fistularia commersonii</v>
      </c>
      <c r="Z1875" s="7">
        <f t="shared" si="204"/>
        <v>1</v>
      </c>
      <c r="AG1875" s="2">
        <v>1</v>
      </c>
      <c r="AU1875" s="2">
        <f>VLOOKUP(Y1875,Spp!B:C,2,FALSE)</f>
        <v>5.9999999999999995E-4</v>
      </c>
      <c r="AV1875" s="2">
        <f>VLOOKUP(Y1875,Spp!B:D,3,FALSE)</f>
        <v>3</v>
      </c>
      <c r="AW1875" s="2">
        <f t="shared" si="205"/>
        <v>54.674999999999997</v>
      </c>
      <c r="AX1875" s="2">
        <f t="shared" si="206"/>
        <v>1.0934999999999999</v>
      </c>
      <c r="AY1875" s="2">
        <f t="shared" si="207"/>
        <v>10.934999999999999</v>
      </c>
      <c r="AZ1875" s="2">
        <f t="shared" si="208"/>
        <v>1.0934999999999999E-2</v>
      </c>
      <c r="BA1875" s="2">
        <f t="shared" si="209"/>
        <v>0.1</v>
      </c>
      <c r="BB1875" s="2">
        <f t="shared" si="202"/>
        <v>0.02</v>
      </c>
      <c r="BC1875" s="2">
        <f>VLOOKUP(Y1875,Spp!B:H,7,FALSE)</f>
        <v>4.3</v>
      </c>
      <c r="BD1875" s="5" t="str">
        <f>VLOOKUP(Y1875,GFQuimbayo!B:C,2,FALSE)</f>
        <v>PS</v>
      </c>
      <c r="BE1875" s="5" t="str">
        <f>VLOOKUP(BD1875,GFQuimbayo!E:F,2,FALSE)</f>
        <v>Piscivores</v>
      </c>
      <c r="BF1875" s="2" t="str">
        <f>VLOOKUP(Y1875,Spp!B:L,11,FALSE)</f>
        <v>NE</v>
      </c>
    </row>
    <row r="1876" spans="1:58">
      <c r="A1876" s="2" t="s">
        <v>242</v>
      </c>
      <c r="B1876" s="2" t="s">
        <v>41</v>
      </c>
      <c r="C1876" s="2" t="s">
        <v>212</v>
      </c>
      <c r="D1876" s="2" t="s">
        <v>212</v>
      </c>
      <c r="E1876" s="2" t="s">
        <v>1488</v>
      </c>
      <c r="F1876" s="2" t="s">
        <v>244</v>
      </c>
      <c r="G1876" s="22" t="s">
        <v>1482</v>
      </c>
      <c r="H1876" s="21">
        <v>3</v>
      </c>
      <c r="I1876" s="9">
        <v>6</v>
      </c>
      <c r="K1876" s="2">
        <v>50</v>
      </c>
      <c r="L1876" s="11">
        <v>42585</v>
      </c>
      <c r="M1876" s="2">
        <v>2016</v>
      </c>
      <c r="N1876" s="2" t="s">
        <v>517</v>
      </c>
      <c r="O1876" s="2" t="s">
        <v>136</v>
      </c>
      <c r="P1876" s="11">
        <v>43272</v>
      </c>
      <c r="Q1876" s="9">
        <v>3</v>
      </c>
      <c r="R1876" s="2" t="s">
        <v>249</v>
      </c>
      <c r="S1876" s="22" t="s">
        <v>516</v>
      </c>
      <c r="T1876" s="4" t="s">
        <v>516</v>
      </c>
      <c r="U1876" s="4" t="s">
        <v>516</v>
      </c>
      <c r="V1876" s="4" t="s">
        <v>516</v>
      </c>
      <c r="W1876" s="2">
        <v>10</v>
      </c>
      <c r="X1876" s="2" t="s">
        <v>57</v>
      </c>
      <c r="Y1876" s="6" t="str">
        <f>VLOOKUP(X1876,Spp!A:B,2,FALSE)</f>
        <v>Serranus psittacinus</v>
      </c>
      <c r="Z1876" s="7">
        <f t="shared" si="204"/>
        <v>11</v>
      </c>
      <c r="AB1876" s="2">
        <v>9</v>
      </c>
      <c r="AC1876" s="2">
        <v>2</v>
      </c>
      <c r="AU1876" s="2">
        <f>VLOOKUP(Y1876,Spp!B:C,2,FALSE)</f>
        <v>1.9300000000000001E-2</v>
      </c>
      <c r="AV1876" s="2">
        <f>VLOOKUP(Y1876,Spp!B:D,3,FALSE)</f>
        <v>2.8511000000000002</v>
      </c>
      <c r="AW1876" s="2">
        <f t="shared" si="205"/>
        <v>106.04507962227919</v>
      </c>
      <c r="AX1876" s="2">
        <f t="shared" si="206"/>
        <v>2.1209015924455836</v>
      </c>
      <c r="AY1876" s="2">
        <f t="shared" si="207"/>
        <v>21.209015924455837</v>
      </c>
      <c r="AZ1876" s="2">
        <f t="shared" si="208"/>
        <v>2.1209015924455836E-2</v>
      </c>
      <c r="BA1876" s="2">
        <f t="shared" si="209"/>
        <v>1.1000000000000001</v>
      </c>
      <c r="BB1876" s="2">
        <f t="shared" si="202"/>
        <v>0.22</v>
      </c>
      <c r="BC1876" s="2">
        <f>VLOOKUP(Y1876,Spp!B:H,7,FALSE)</f>
        <v>3.6</v>
      </c>
      <c r="BD1876" s="5" t="str">
        <f>VLOOKUP(Y1876,GFQuimbayo!B:C,2,FALSE)</f>
        <v>PS</v>
      </c>
      <c r="BE1876" s="5" t="str">
        <f>VLOOKUP(BD1876,GFQuimbayo!E:F,2,FALSE)</f>
        <v>Piscivores</v>
      </c>
      <c r="BF1876" s="2" t="str">
        <f>VLOOKUP(Y1876,Spp!B:L,11,FALSE)</f>
        <v>LC</v>
      </c>
    </row>
    <row r="1877" spans="1:58">
      <c r="A1877" s="2" t="s">
        <v>242</v>
      </c>
      <c r="B1877" s="2" t="s">
        <v>41</v>
      </c>
      <c r="C1877" s="2" t="s">
        <v>212</v>
      </c>
      <c r="D1877" s="2" t="s">
        <v>212</v>
      </c>
      <c r="E1877" s="2" t="s">
        <v>1488</v>
      </c>
      <c r="F1877" s="2" t="s">
        <v>244</v>
      </c>
      <c r="G1877" s="22" t="s">
        <v>1482</v>
      </c>
      <c r="H1877" s="21">
        <v>3</v>
      </c>
      <c r="I1877" s="9">
        <v>6</v>
      </c>
      <c r="K1877" s="2">
        <v>50</v>
      </c>
      <c r="L1877" s="11">
        <v>42585</v>
      </c>
      <c r="M1877" s="2">
        <v>2016</v>
      </c>
      <c r="N1877" s="2" t="s">
        <v>517</v>
      </c>
      <c r="O1877" s="2" t="s">
        <v>136</v>
      </c>
      <c r="P1877" s="11">
        <v>43272</v>
      </c>
      <c r="Q1877" s="9">
        <v>3</v>
      </c>
      <c r="R1877" s="2" t="s">
        <v>249</v>
      </c>
      <c r="S1877" s="22" t="s">
        <v>516</v>
      </c>
      <c r="T1877" s="4" t="s">
        <v>516</v>
      </c>
      <c r="U1877" s="4" t="s">
        <v>516</v>
      </c>
      <c r="V1877" s="4" t="s">
        <v>516</v>
      </c>
      <c r="W1877" s="2">
        <v>10</v>
      </c>
      <c r="X1877" s="2" t="s">
        <v>45</v>
      </c>
      <c r="Y1877" s="6" t="str">
        <f>VLOOKUP(X1877,Spp!A:B,2,FALSE)</f>
        <v>Canthigaster punctatissima</v>
      </c>
      <c r="Z1877" s="7">
        <f t="shared" si="204"/>
        <v>2</v>
      </c>
      <c r="AA1877" s="2">
        <v>2</v>
      </c>
      <c r="AU1877" s="2">
        <f>VLOOKUP(Y1877,Spp!B:C,2,FALSE)</f>
        <v>1.9699999999999999E-2</v>
      </c>
      <c r="AV1877" s="2">
        <f>VLOOKUP(Y1877,Spp!B:D,3,FALSE)</f>
        <v>2.9174000000000002</v>
      </c>
      <c r="AW1877" s="2">
        <f t="shared" si="205"/>
        <v>0.57075063471067744</v>
      </c>
      <c r="AX1877" s="2">
        <f t="shared" si="206"/>
        <v>1.1415012694213548E-2</v>
      </c>
      <c r="AY1877" s="2">
        <f t="shared" si="207"/>
        <v>0.11415012694213549</v>
      </c>
      <c r="AZ1877" s="2">
        <f t="shared" si="208"/>
        <v>1.1415012694213548E-4</v>
      </c>
      <c r="BA1877" s="2">
        <f t="shared" si="209"/>
        <v>0.2</v>
      </c>
      <c r="BB1877" s="2">
        <f t="shared" si="202"/>
        <v>0.04</v>
      </c>
      <c r="BC1877" s="2">
        <f>VLOOKUP(Y1877,Spp!B:H,7,FALSE)</f>
        <v>3</v>
      </c>
      <c r="BD1877" s="5" t="str">
        <f>VLOOKUP(Y1877,GFQuimbayo!B:C,2,FALSE)</f>
        <v>IN</v>
      </c>
      <c r="BE1877" s="5" t="str">
        <f>VLOOKUP(BD1877,GFQuimbayo!E:F,2,FALSE)</f>
        <v>Invertebrivores</v>
      </c>
      <c r="BF1877" s="2" t="str">
        <f>VLOOKUP(Y1877,Spp!B:L,11,FALSE)</f>
        <v>LC</v>
      </c>
    </row>
    <row r="1878" spans="1:58">
      <c r="A1878" s="2" t="s">
        <v>242</v>
      </c>
      <c r="B1878" s="2" t="s">
        <v>41</v>
      </c>
      <c r="C1878" s="2" t="s">
        <v>1477</v>
      </c>
      <c r="D1878" s="2" t="s">
        <v>1477</v>
      </c>
      <c r="E1878" s="2" t="s">
        <v>1500</v>
      </c>
      <c r="F1878" s="2" t="s">
        <v>244</v>
      </c>
      <c r="G1878" s="22" t="s">
        <v>1480</v>
      </c>
      <c r="H1878" s="22">
        <v>1</v>
      </c>
      <c r="K1878" s="2">
        <v>100</v>
      </c>
      <c r="L1878" s="20">
        <v>42584</v>
      </c>
      <c r="M1878" s="2">
        <v>2016</v>
      </c>
      <c r="N1878" s="2" t="s">
        <v>517</v>
      </c>
      <c r="O1878" s="2" t="s">
        <v>136</v>
      </c>
      <c r="P1878" s="11">
        <v>43272</v>
      </c>
      <c r="Q1878" s="9">
        <v>18</v>
      </c>
      <c r="S1878" s="22" t="s">
        <v>516</v>
      </c>
      <c r="T1878" s="4" t="s">
        <v>516</v>
      </c>
      <c r="U1878" s="4" t="s">
        <v>516</v>
      </c>
      <c r="V1878" s="4" t="s">
        <v>516</v>
      </c>
      <c r="W1878" s="4" t="s">
        <v>516</v>
      </c>
      <c r="X1878" s="2" t="s">
        <v>380</v>
      </c>
      <c r="Y1878" s="6" t="str">
        <f>VLOOKUP(X1878,Spp!A:B,2,FALSE)</f>
        <v>Dasyatis longa</v>
      </c>
      <c r="Z1878" s="7">
        <f t="shared" si="204"/>
        <v>1</v>
      </c>
      <c r="AN1878" s="2">
        <v>1</v>
      </c>
      <c r="AU1878" s="2">
        <f>VLOOKUP(Y1878,Spp!B:C,2,FALSE)</f>
        <v>7.1000000000000004E-3</v>
      </c>
      <c r="AV1878" s="2">
        <f>VLOOKUP(Y1878,Spp!B:D,3,FALSE)</f>
        <v>3</v>
      </c>
      <c r="AW1878" s="2">
        <f t="shared" si="205"/>
        <v>18457.2265625</v>
      </c>
      <c r="AX1878" s="2">
        <f t="shared" si="206"/>
        <v>184.572265625</v>
      </c>
      <c r="AY1878" s="2">
        <f t="shared" si="207"/>
        <v>1845.72265625</v>
      </c>
      <c r="AZ1878" s="2">
        <f t="shared" si="208"/>
        <v>1.84572265625</v>
      </c>
      <c r="BA1878" s="2" t="e">
        <f t="shared" si="209"/>
        <v>#VALUE!</v>
      </c>
      <c r="BB1878" s="2">
        <f t="shared" si="202"/>
        <v>0.01</v>
      </c>
      <c r="BC1878" s="2">
        <f>VLOOKUP(Y1878,Spp!B:H,7,FALSE)</f>
        <v>3.5</v>
      </c>
      <c r="BD1878" s="5" t="str">
        <f>VLOOKUP(Y1878,GFQuimbayo!B:C,2,FALSE)</f>
        <v>IN</v>
      </c>
      <c r="BE1878" s="5" t="str">
        <f>VLOOKUP(BD1878,GFQuimbayo!E:F,2,FALSE)</f>
        <v>Invertebrivores</v>
      </c>
      <c r="BF1878" s="2" t="str">
        <f>VLOOKUP(Y1878,Spp!B:L,11,FALSE)</f>
        <v>DD</v>
      </c>
    </row>
    <row r="1879" spans="1:58">
      <c r="A1879" s="2" t="s">
        <v>242</v>
      </c>
      <c r="B1879" s="2" t="s">
        <v>41</v>
      </c>
      <c r="C1879" s="2" t="s">
        <v>1477</v>
      </c>
      <c r="D1879" s="2" t="s">
        <v>1477</v>
      </c>
      <c r="E1879" s="2" t="s">
        <v>1500</v>
      </c>
      <c r="F1879" s="2" t="s">
        <v>244</v>
      </c>
      <c r="G1879" s="22" t="s">
        <v>1480</v>
      </c>
      <c r="H1879" s="22">
        <v>1</v>
      </c>
      <c r="K1879" s="2">
        <v>100</v>
      </c>
      <c r="L1879" s="20">
        <v>42584</v>
      </c>
      <c r="M1879" s="2">
        <v>2016</v>
      </c>
      <c r="N1879" s="2" t="s">
        <v>517</v>
      </c>
      <c r="O1879" s="2" t="s">
        <v>136</v>
      </c>
      <c r="P1879" s="11">
        <v>43272</v>
      </c>
      <c r="Q1879" s="9">
        <v>18</v>
      </c>
      <c r="S1879" s="22" t="s">
        <v>516</v>
      </c>
      <c r="T1879" s="4" t="s">
        <v>516</v>
      </c>
      <c r="U1879" s="4" t="s">
        <v>516</v>
      </c>
      <c r="V1879" s="4" t="s">
        <v>516</v>
      </c>
      <c r="W1879" s="4" t="s">
        <v>516</v>
      </c>
      <c r="X1879" s="2" t="s">
        <v>285</v>
      </c>
      <c r="Y1879" s="6" t="str">
        <f>VLOOKUP(X1879,Spp!A:B,2,FALSE)</f>
        <v>Haemulon steindachneri</v>
      </c>
      <c r="Z1879" s="7">
        <f t="shared" si="204"/>
        <v>4</v>
      </c>
      <c r="AD1879" s="2">
        <v>4</v>
      </c>
      <c r="AU1879" s="2">
        <f>VLOOKUP(Y1879,Spp!B:C,2,FALSE)</f>
        <v>9.7999999999999997E-3</v>
      </c>
      <c r="AV1879" s="2">
        <f>VLOOKUP(Y1879,Spp!B:D,3,FALSE)</f>
        <v>3.1240000000000001</v>
      </c>
      <c r="AW1879" s="2">
        <f t="shared" si="205"/>
        <v>299.59663497008222</v>
      </c>
      <c r="AX1879" s="2">
        <f t="shared" si="206"/>
        <v>2.9959663497008222</v>
      </c>
      <c r="AY1879" s="2">
        <f t="shared" si="207"/>
        <v>29.959663497008222</v>
      </c>
      <c r="AZ1879" s="2">
        <f t="shared" si="208"/>
        <v>2.9959663497008224E-2</v>
      </c>
      <c r="BA1879" s="2" t="e">
        <f t="shared" si="209"/>
        <v>#VALUE!</v>
      </c>
      <c r="BB1879" s="2">
        <f t="shared" si="202"/>
        <v>0.04</v>
      </c>
      <c r="BC1879" s="2">
        <f>VLOOKUP(Y1879,Spp!B:H,7,FALSE)</f>
        <v>3.5</v>
      </c>
      <c r="BD1879" s="5" t="str">
        <f>VLOOKUP(Y1879,GFQuimbayo!B:C,2,FALSE)</f>
        <v>IN</v>
      </c>
      <c r="BE1879" s="5" t="str">
        <f>VLOOKUP(BD1879,GFQuimbayo!E:F,2,FALSE)</f>
        <v>Invertebrivores</v>
      </c>
      <c r="BF1879" s="2" t="str">
        <f>VLOOKUP(Y1879,Spp!B:L,11,FALSE)</f>
        <v>LC</v>
      </c>
    </row>
    <row r="1880" spans="1:58">
      <c r="A1880" s="2" t="s">
        <v>242</v>
      </c>
      <c r="B1880" s="2" t="s">
        <v>41</v>
      </c>
      <c r="C1880" s="2" t="s">
        <v>1477</v>
      </c>
      <c r="D1880" s="2" t="s">
        <v>1477</v>
      </c>
      <c r="E1880" s="2" t="s">
        <v>1500</v>
      </c>
      <c r="F1880" s="2" t="s">
        <v>244</v>
      </c>
      <c r="G1880" s="22" t="s">
        <v>1480</v>
      </c>
      <c r="H1880" s="22">
        <v>1</v>
      </c>
      <c r="K1880" s="2">
        <v>100</v>
      </c>
      <c r="L1880" s="20">
        <v>42584</v>
      </c>
      <c r="M1880" s="2">
        <v>2016</v>
      </c>
      <c r="N1880" s="2" t="s">
        <v>517</v>
      </c>
      <c r="O1880" s="2" t="s">
        <v>136</v>
      </c>
      <c r="P1880" s="11">
        <v>43272</v>
      </c>
      <c r="Q1880" s="9">
        <v>18</v>
      </c>
      <c r="S1880" s="22" t="s">
        <v>516</v>
      </c>
      <c r="T1880" s="4" t="s">
        <v>516</v>
      </c>
      <c r="U1880" s="4" t="s">
        <v>516</v>
      </c>
      <c r="V1880" s="4" t="s">
        <v>516</v>
      </c>
      <c r="W1880" s="4" t="s">
        <v>516</v>
      </c>
      <c r="X1880" s="2" t="s">
        <v>265</v>
      </c>
      <c r="Y1880" s="6" t="str">
        <f>VLOOKUP(X1880,Spp!A:B,2,FALSE)</f>
        <v>Bodianus diplotaenia</v>
      </c>
      <c r="Z1880" s="7">
        <f t="shared" si="204"/>
        <v>2</v>
      </c>
      <c r="AD1880" s="2">
        <v>2</v>
      </c>
      <c r="AU1880" s="2">
        <f>VLOOKUP(Y1880,Spp!B:C,2,FALSE)</f>
        <v>2.01E-2</v>
      </c>
      <c r="AV1880" s="2">
        <f>VLOOKUP(Y1880,Spp!B:D,3,FALSE)</f>
        <v>2.9992000000000001</v>
      </c>
      <c r="AW1880" s="2">
        <f t="shared" si="205"/>
        <v>214.95411757525343</v>
      </c>
      <c r="AX1880" s="2">
        <f t="shared" si="206"/>
        <v>2.1495411757525344</v>
      </c>
      <c r="AY1880" s="2">
        <f t="shared" si="207"/>
        <v>21.495411757525346</v>
      </c>
      <c r="AZ1880" s="2">
        <f t="shared" si="208"/>
        <v>2.1495411757525347E-2</v>
      </c>
      <c r="BA1880" s="2" t="e">
        <f t="shared" si="209"/>
        <v>#VALUE!</v>
      </c>
      <c r="BB1880" s="2">
        <f t="shared" si="202"/>
        <v>0.02</v>
      </c>
      <c r="BC1880" s="2">
        <f>VLOOKUP(Y1880,Spp!B:H,7,FALSE)</f>
        <v>3.4</v>
      </c>
      <c r="BD1880" s="5" t="str">
        <f>VLOOKUP(Y1880,GFQuimbayo!B:C,2,FALSE)</f>
        <v>IN</v>
      </c>
      <c r="BE1880" s="5" t="str">
        <f>VLOOKUP(BD1880,GFQuimbayo!E:F,2,FALSE)</f>
        <v>Invertebrivores</v>
      </c>
      <c r="BF1880" s="2" t="str">
        <f>VLOOKUP(Y1880,Spp!B:L,11,FALSE)</f>
        <v>LC</v>
      </c>
    </row>
    <row r="1881" spans="1:58">
      <c r="A1881" s="2" t="s">
        <v>242</v>
      </c>
      <c r="B1881" s="2" t="s">
        <v>41</v>
      </c>
      <c r="C1881" s="2" t="s">
        <v>1477</v>
      </c>
      <c r="D1881" s="2" t="s">
        <v>1477</v>
      </c>
      <c r="E1881" s="2" t="s">
        <v>1500</v>
      </c>
      <c r="F1881" s="2" t="s">
        <v>244</v>
      </c>
      <c r="G1881" s="22" t="s">
        <v>1480</v>
      </c>
      <c r="H1881" s="22">
        <v>1</v>
      </c>
      <c r="K1881" s="2">
        <v>100</v>
      </c>
      <c r="L1881" s="20">
        <v>42584</v>
      </c>
      <c r="M1881" s="2">
        <v>2016</v>
      </c>
      <c r="N1881" s="2" t="s">
        <v>517</v>
      </c>
      <c r="O1881" s="2" t="s">
        <v>136</v>
      </c>
      <c r="P1881" s="11">
        <v>43272</v>
      </c>
      <c r="Q1881" s="9">
        <v>18</v>
      </c>
      <c r="S1881" s="22" t="s">
        <v>516</v>
      </c>
      <c r="T1881" s="4" t="s">
        <v>516</v>
      </c>
      <c r="U1881" s="4" t="s">
        <v>516</v>
      </c>
      <c r="V1881" s="4" t="s">
        <v>516</v>
      </c>
      <c r="W1881" s="4" t="s">
        <v>516</v>
      </c>
      <c r="X1881" s="2" t="s">
        <v>89</v>
      </c>
      <c r="Y1881" s="6" t="str">
        <f>VLOOKUP(X1881,Spp!A:B,2,FALSE)</f>
        <v>Lutjanus argentiventris</v>
      </c>
      <c r="Z1881" s="7">
        <f t="shared" si="204"/>
        <v>1</v>
      </c>
      <c r="AC1881" s="2">
        <v>1</v>
      </c>
      <c r="AU1881" s="2">
        <f>VLOOKUP(Y1881,Spp!B:C,2,FALSE)</f>
        <v>1.7299999999999999E-2</v>
      </c>
      <c r="AV1881" s="2">
        <f>VLOOKUP(Y1881,Spp!B:D,3,FALSE)</f>
        <v>3</v>
      </c>
      <c r="AW1881" s="2">
        <f t="shared" si="205"/>
        <v>33.7890625</v>
      </c>
      <c r="AX1881" s="2">
        <f t="shared" si="206"/>
        <v>0.337890625</v>
      </c>
      <c r="AY1881" s="2">
        <f t="shared" si="207"/>
        <v>3.37890625</v>
      </c>
      <c r="AZ1881" s="2">
        <f t="shared" si="208"/>
        <v>3.37890625E-3</v>
      </c>
      <c r="BA1881" s="2" t="e">
        <f t="shared" si="209"/>
        <v>#VALUE!</v>
      </c>
      <c r="BB1881" s="2">
        <f t="shared" ref="BB1881:BB1944" si="210">Z1881/K1881</f>
        <v>0.01</v>
      </c>
      <c r="BC1881" s="2">
        <f>VLOOKUP(Y1881,Spp!B:H,7,FALSE)</f>
        <v>4</v>
      </c>
      <c r="BD1881" s="5" t="str">
        <f>VLOOKUP(Y1881,GFQuimbayo!B:C,2,FALSE)</f>
        <v>PS</v>
      </c>
      <c r="BE1881" s="5" t="str">
        <f>VLOOKUP(BD1881,GFQuimbayo!E:F,2,FALSE)</f>
        <v>Piscivores</v>
      </c>
      <c r="BF1881" s="2" t="str">
        <f>VLOOKUP(Y1881,Spp!B:L,11,FALSE)</f>
        <v>LC</v>
      </c>
    </row>
    <row r="1882" spans="1:58">
      <c r="A1882" s="2" t="s">
        <v>242</v>
      </c>
      <c r="B1882" s="2" t="s">
        <v>41</v>
      </c>
      <c r="C1882" s="2" t="s">
        <v>1477</v>
      </c>
      <c r="D1882" s="2" t="s">
        <v>1477</v>
      </c>
      <c r="E1882" s="2" t="s">
        <v>1500</v>
      </c>
      <c r="F1882" s="2" t="s">
        <v>244</v>
      </c>
      <c r="G1882" s="22" t="s">
        <v>1480</v>
      </c>
      <c r="H1882" s="22">
        <v>1</v>
      </c>
      <c r="K1882" s="2">
        <v>100</v>
      </c>
      <c r="L1882" s="20">
        <v>42584</v>
      </c>
      <c r="M1882" s="2">
        <v>2016</v>
      </c>
      <c r="N1882" s="2" t="s">
        <v>517</v>
      </c>
      <c r="O1882" s="2" t="s">
        <v>136</v>
      </c>
      <c r="P1882" s="11">
        <v>43272</v>
      </c>
      <c r="Q1882" s="9">
        <v>18</v>
      </c>
      <c r="S1882" s="22" t="s">
        <v>516</v>
      </c>
      <c r="T1882" s="4" t="s">
        <v>516</v>
      </c>
      <c r="U1882" s="4" t="s">
        <v>516</v>
      </c>
      <c r="V1882" s="4" t="s">
        <v>516</v>
      </c>
      <c r="W1882" s="4" t="s">
        <v>516</v>
      </c>
      <c r="X1882" s="2" t="s">
        <v>410</v>
      </c>
      <c r="Y1882" s="6" t="str">
        <f>VLOOKUP(X1882,Spp!A:B,2,FALSE)</f>
        <v>Lutjanus viridis</v>
      </c>
      <c r="Z1882" s="7">
        <f t="shared" si="204"/>
        <v>10</v>
      </c>
      <c r="AD1882" s="2">
        <v>10</v>
      </c>
      <c r="AU1882" s="2">
        <f>VLOOKUP(Y1882,Spp!B:C,2,FALSE)</f>
        <v>1.67E-2</v>
      </c>
      <c r="AV1882" s="2">
        <f>VLOOKUP(Y1882,Spp!B:D,3,FALSE)</f>
        <v>2.9773000000000001</v>
      </c>
      <c r="AW1882" s="2">
        <f t="shared" si="205"/>
        <v>838.71353860223405</v>
      </c>
      <c r="AX1882" s="2">
        <f t="shared" si="206"/>
        <v>8.3871353860223401</v>
      </c>
      <c r="AY1882" s="2">
        <f t="shared" si="207"/>
        <v>83.871353860223394</v>
      </c>
      <c r="AZ1882" s="2">
        <f t="shared" si="208"/>
        <v>8.3871353860223388E-2</v>
      </c>
      <c r="BA1882" s="2" t="e">
        <f t="shared" si="209"/>
        <v>#VALUE!</v>
      </c>
      <c r="BB1882" s="2">
        <f t="shared" si="210"/>
        <v>0.1</v>
      </c>
      <c r="BC1882" s="2">
        <f>VLOOKUP(Y1882,Spp!B:H,7,FALSE)</f>
        <v>4.2</v>
      </c>
      <c r="BD1882" s="5" t="str">
        <f>VLOOKUP(Y1882,GFQuimbayo!B:C,2,FALSE)</f>
        <v>PS</v>
      </c>
      <c r="BE1882" s="5" t="str">
        <f>VLOOKUP(BD1882,GFQuimbayo!E:F,2,FALSE)</f>
        <v>Piscivores</v>
      </c>
      <c r="BF1882" s="2" t="str">
        <f>VLOOKUP(Y1882,Spp!B:L,11,FALSE)</f>
        <v>LC</v>
      </c>
    </row>
    <row r="1883" spans="1:58">
      <c r="A1883" s="2" t="s">
        <v>242</v>
      </c>
      <c r="B1883" s="2" t="s">
        <v>41</v>
      </c>
      <c r="C1883" s="2" t="s">
        <v>1477</v>
      </c>
      <c r="D1883" s="2" t="s">
        <v>1477</v>
      </c>
      <c r="E1883" s="2" t="s">
        <v>1500</v>
      </c>
      <c r="F1883" s="2" t="s">
        <v>244</v>
      </c>
      <c r="G1883" s="22" t="s">
        <v>1480</v>
      </c>
      <c r="H1883" s="22">
        <v>1</v>
      </c>
      <c r="K1883" s="2">
        <v>100</v>
      </c>
      <c r="L1883" s="20">
        <v>42584</v>
      </c>
      <c r="M1883" s="2">
        <v>2016</v>
      </c>
      <c r="N1883" s="2" t="s">
        <v>517</v>
      </c>
      <c r="O1883" s="2" t="s">
        <v>136</v>
      </c>
      <c r="P1883" s="11">
        <v>43272</v>
      </c>
      <c r="Q1883" s="9">
        <v>18</v>
      </c>
      <c r="S1883" s="22" t="s">
        <v>516</v>
      </c>
      <c r="T1883" s="4" t="s">
        <v>516</v>
      </c>
      <c r="U1883" s="4" t="s">
        <v>516</v>
      </c>
      <c r="V1883" s="4" t="s">
        <v>516</v>
      </c>
      <c r="W1883" s="4" t="s">
        <v>516</v>
      </c>
      <c r="X1883" s="2" t="s">
        <v>74</v>
      </c>
      <c r="Y1883" s="6" t="str">
        <f>VLOOKUP(X1883,Spp!A:B,2,FALSE)</f>
        <v>Stegastes flavilatus</v>
      </c>
      <c r="Z1883" s="7">
        <f t="shared" si="204"/>
        <v>20</v>
      </c>
      <c r="AB1883" s="2">
        <v>20</v>
      </c>
      <c r="AU1883" s="2">
        <f>VLOOKUP(Y1883,Spp!B:C,2,FALSE)</f>
        <v>3.49E-2</v>
      </c>
      <c r="AV1883" s="2">
        <f>VLOOKUP(Y1883,Spp!B:D,3,FALSE)</f>
        <v>2.9108999999999998</v>
      </c>
      <c r="AW1883" s="2">
        <f t="shared" si="205"/>
        <v>246.07713071394559</v>
      </c>
      <c r="AX1883" s="2">
        <f t="shared" si="206"/>
        <v>2.4607713071394559</v>
      </c>
      <c r="AY1883" s="2">
        <f t="shared" si="207"/>
        <v>24.60771307139456</v>
      </c>
      <c r="AZ1883" s="2">
        <f t="shared" si="208"/>
        <v>2.460771307139456E-2</v>
      </c>
      <c r="BA1883" s="2" t="e">
        <f t="shared" si="209"/>
        <v>#VALUE!</v>
      </c>
      <c r="BB1883" s="2">
        <f t="shared" si="210"/>
        <v>0.2</v>
      </c>
      <c r="BC1883" s="2">
        <f>VLOOKUP(Y1883,Spp!B:H,7,FALSE)</f>
        <v>2</v>
      </c>
      <c r="BD1883" s="5" t="str">
        <f>VLOOKUP(Y1883,GFQuimbayo!B:C,2,FALSE)</f>
        <v>HD</v>
      </c>
      <c r="BE1883" s="5" t="str">
        <f>VLOOKUP(BD1883,GFQuimbayo!E:F,2,FALSE)</f>
        <v>Detritivores</v>
      </c>
      <c r="BF1883" s="2" t="str">
        <f>VLOOKUP(Y1883,Spp!B:L,11,FALSE)</f>
        <v>LC</v>
      </c>
    </row>
    <row r="1884" spans="1:58">
      <c r="A1884" s="2" t="s">
        <v>242</v>
      </c>
      <c r="B1884" s="2" t="s">
        <v>41</v>
      </c>
      <c r="C1884" s="2" t="s">
        <v>1477</v>
      </c>
      <c r="D1884" s="2" t="s">
        <v>1477</v>
      </c>
      <c r="E1884" s="2" t="s">
        <v>1500</v>
      </c>
      <c r="F1884" s="2" t="s">
        <v>244</v>
      </c>
      <c r="G1884" s="22" t="s">
        <v>1480</v>
      </c>
      <c r="H1884" s="22">
        <v>1</v>
      </c>
      <c r="K1884" s="2">
        <v>100</v>
      </c>
      <c r="L1884" s="20">
        <v>42584</v>
      </c>
      <c r="M1884" s="2">
        <v>2016</v>
      </c>
      <c r="N1884" s="2" t="s">
        <v>517</v>
      </c>
      <c r="O1884" s="2" t="s">
        <v>136</v>
      </c>
      <c r="P1884" s="11">
        <v>43272</v>
      </c>
      <c r="Q1884" s="9">
        <v>18</v>
      </c>
      <c r="S1884" s="22" t="s">
        <v>516</v>
      </c>
      <c r="T1884" s="4" t="s">
        <v>516</v>
      </c>
      <c r="U1884" s="4" t="s">
        <v>516</v>
      </c>
      <c r="V1884" s="4" t="s">
        <v>516</v>
      </c>
      <c r="W1884" s="4" t="s">
        <v>516</v>
      </c>
      <c r="X1884" s="2" t="s">
        <v>251</v>
      </c>
      <c r="Y1884" s="6" t="str">
        <f>VLOOKUP(X1884,Spp!A:B,2,FALSE)</f>
        <v>Holacanthus passer</v>
      </c>
      <c r="Z1884" s="7">
        <f t="shared" si="204"/>
        <v>2</v>
      </c>
      <c r="AD1884" s="2">
        <v>2</v>
      </c>
      <c r="AU1884" s="2">
        <f>VLOOKUP(Y1884,Spp!B:C,2,FALSE)</f>
        <v>2.7130000000000001E-2</v>
      </c>
      <c r="AV1884" s="2">
        <f>VLOOKUP(Y1884,Spp!B:D,3,FALSE)</f>
        <v>3.0842299999999998</v>
      </c>
      <c r="AW1884" s="2">
        <f t="shared" si="205"/>
        <v>370.07950141176343</v>
      </c>
      <c r="AX1884" s="2">
        <f t="shared" si="206"/>
        <v>3.7007950141176345</v>
      </c>
      <c r="AY1884" s="2">
        <f t="shared" si="207"/>
        <v>37.007950141176345</v>
      </c>
      <c r="AZ1884" s="2">
        <f t="shared" si="208"/>
        <v>3.7007950141176346E-2</v>
      </c>
      <c r="BA1884" s="2" t="e">
        <f t="shared" si="209"/>
        <v>#VALUE!</v>
      </c>
      <c r="BB1884" s="2">
        <f t="shared" si="210"/>
        <v>0.02</v>
      </c>
      <c r="BC1884" s="2">
        <f>VLOOKUP(Y1884,Spp!B:H,7,FALSE)</f>
        <v>2.6</v>
      </c>
      <c r="BD1884" s="5" t="str">
        <f>VLOOKUP(Y1884,GFQuimbayo!B:C,2,FALSE)</f>
        <v>IN</v>
      </c>
      <c r="BE1884" s="5" t="str">
        <f>VLOOKUP(BD1884,GFQuimbayo!E:F,2,FALSE)</f>
        <v>Invertebrivores</v>
      </c>
      <c r="BF1884" s="2" t="str">
        <f>VLOOKUP(Y1884,Spp!B:L,11,FALSE)</f>
        <v>LC</v>
      </c>
    </row>
    <row r="1885" spans="1:58">
      <c r="A1885" s="2" t="s">
        <v>242</v>
      </c>
      <c r="B1885" s="2" t="s">
        <v>41</v>
      </c>
      <c r="C1885" s="2" t="s">
        <v>1477</v>
      </c>
      <c r="D1885" s="2" t="s">
        <v>1477</v>
      </c>
      <c r="E1885" s="2" t="s">
        <v>1500</v>
      </c>
      <c r="F1885" s="2" t="s">
        <v>244</v>
      </c>
      <c r="G1885" s="22" t="s">
        <v>1480</v>
      </c>
      <c r="H1885" s="22">
        <v>1</v>
      </c>
      <c r="K1885" s="2">
        <v>100</v>
      </c>
      <c r="L1885" s="20">
        <v>42584</v>
      </c>
      <c r="M1885" s="2">
        <v>2016</v>
      </c>
      <c r="N1885" s="2" t="s">
        <v>517</v>
      </c>
      <c r="O1885" s="2" t="s">
        <v>136</v>
      </c>
      <c r="P1885" s="11">
        <v>43272</v>
      </c>
      <c r="Q1885" s="9">
        <v>18</v>
      </c>
      <c r="S1885" s="22" t="s">
        <v>516</v>
      </c>
      <c r="T1885" s="4" t="s">
        <v>516</v>
      </c>
      <c r="U1885" s="4" t="s">
        <v>516</v>
      </c>
      <c r="V1885" s="4" t="s">
        <v>516</v>
      </c>
      <c r="W1885" s="4" t="s">
        <v>516</v>
      </c>
      <c r="X1885" s="2" t="s">
        <v>99</v>
      </c>
      <c r="Y1885" s="6" t="str">
        <f>VLOOKUP(X1885,Spp!A:B,2,FALSE)</f>
        <v>Abudefduf troschelii</v>
      </c>
      <c r="Z1885" s="7">
        <f t="shared" si="204"/>
        <v>20</v>
      </c>
      <c r="AC1885" s="2">
        <v>20</v>
      </c>
      <c r="AU1885" s="2">
        <f>VLOOKUP(Y1885,Spp!B:C,2,FALSE)</f>
        <v>1.6E-2</v>
      </c>
      <c r="AV1885" s="2">
        <f>VLOOKUP(Y1885,Spp!B:D,3,FALSE)</f>
        <v>3.0516000000000001</v>
      </c>
      <c r="AW1885" s="2">
        <f t="shared" si="205"/>
        <v>712.00095149659728</v>
      </c>
      <c r="AX1885" s="2">
        <f t="shared" si="206"/>
        <v>7.1200095149659726</v>
      </c>
      <c r="AY1885" s="2">
        <f t="shared" si="207"/>
        <v>71.200095149659731</v>
      </c>
      <c r="AZ1885" s="2">
        <f t="shared" si="208"/>
        <v>7.1200095149659734E-2</v>
      </c>
      <c r="BA1885" s="2" t="e">
        <f t="shared" si="209"/>
        <v>#VALUE!</v>
      </c>
      <c r="BB1885" s="2">
        <f t="shared" si="210"/>
        <v>0.2</v>
      </c>
      <c r="BC1885" s="2">
        <f>VLOOKUP(Y1885,Spp!B:H,7,FALSE)</f>
        <v>3</v>
      </c>
      <c r="BD1885" s="5" t="str">
        <f>VLOOKUP(Y1885,GFQuimbayo!B:C,2,FALSE)</f>
        <v>PK</v>
      </c>
      <c r="BE1885" s="5" t="str">
        <f>VLOOKUP(BD1885,GFQuimbayo!E:F,2,FALSE)</f>
        <v>Planktivores</v>
      </c>
      <c r="BF1885" s="2" t="str">
        <f>VLOOKUP(Y1885,Spp!B:L,11,FALSE)</f>
        <v>LC</v>
      </c>
    </row>
    <row r="1886" spans="1:58">
      <c r="A1886" s="2" t="s">
        <v>242</v>
      </c>
      <c r="B1886" s="2" t="s">
        <v>41</v>
      </c>
      <c r="C1886" s="2" t="s">
        <v>1477</v>
      </c>
      <c r="D1886" s="2" t="s">
        <v>1477</v>
      </c>
      <c r="E1886" s="2" t="s">
        <v>1500</v>
      </c>
      <c r="F1886" s="2" t="s">
        <v>244</v>
      </c>
      <c r="G1886" s="22" t="s">
        <v>1480</v>
      </c>
      <c r="H1886" s="22">
        <v>1</v>
      </c>
      <c r="K1886" s="2">
        <v>100</v>
      </c>
      <c r="L1886" s="20">
        <v>42584</v>
      </c>
      <c r="M1886" s="2">
        <v>2016</v>
      </c>
      <c r="N1886" s="2" t="s">
        <v>517</v>
      </c>
      <c r="O1886" s="2" t="s">
        <v>136</v>
      </c>
      <c r="P1886" s="11">
        <v>43272</v>
      </c>
      <c r="Q1886" s="9">
        <v>18</v>
      </c>
      <c r="S1886" s="22" t="s">
        <v>516</v>
      </c>
      <c r="T1886" s="4" t="s">
        <v>516</v>
      </c>
      <c r="U1886" s="4" t="s">
        <v>516</v>
      </c>
      <c r="V1886" s="4" t="s">
        <v>516</v>
      </c>
      <c r="W1886" s="4" t="s">
        <v>516</v>
      </c>
      <c r="X1886" s="2" t="s">
        <v>353</v>
      </c>
      <c r="Y1886" s="6" t="str">
        <f>VLOOKUP(X1886,Spp!A:B,2,FALSE)</f>
        <v>Arothron meleagris</v>
      </c>
      <c r="Z1886" s="7">
        <f t="shared" si="204"/>
        <v>1</v>
      </c>
      <c r="AE1886" s="2">
        <v>1</v>
      </c>
      <c r="AU1886" s="2">
        <f>VLOOKUP(Y1886,Spp!B:C,2,FALSE)</f>
        <v>3.0700000000000002E-2</v>
      </c>
      <c r="AV1886" s="2">
        <f>VLOOKUP(Y1886,Spp!B:D,3,FALSE)</f>
        <v>2.8498999999999999</v>
      </c>
      <c r="AW1886" s="2">
        <f t="shared" si="205"/>
        <v>295.88817296445171</v>
      </c>
      <c r="AX1886" s="2">
        <f t="shared" si="206"/>
        <v>2.9588817296445171</v>
      </c>
      <c r="AY1886" s="2">
        <f t="shared" si="207"/>
        <v>29.588817296445171</v>
      </c>
      <c r="AZ1886" s="2">
        <f t="shared" si="208"/>
        <v>2.958881729644517E-2</v>
      </c>
      <c r="BA1886" s="2" t="e">
        <f t="shared" si="209"/>
        <v>#VALUE!</v>
      </c>
      <c r="BB1886" s="2">
        <f t="shared" si="210"/>
        <v>0.01</v>
      </c>
      <c r="BC1886" s="2">
        <f>VLOOKUP(Y1886,Spp!B:H,7,FALSE)</f>
        <v>3.4</v>
      </c>
      <c r="BD1886" s="5" t="str">
        <f>VLOOKUP(Y1886,GFQuimbayo!B:C,2,FALSE)</f>
        <v>IN</v>
      </c>
      <c r="BE1886" s="5" t="str">
        <f>VLOOKUP(BD1886,GFQuimbayo!E:F,2,FALSE)</f>
        <v>Invertebrivores</v>
      </c>
      <c r="BF1886" s="2" t="str">
        <f>VLOOKUP(Y1886,Spp!B:L,11,FALSE)</f>
        <v>NE</v>
      </c>
    </row>
    <row r="1887" spans="1:58">
      <c r="A1887" s="2" t="s">
        <v>242</v>
      </c>
      <c r="B1887" s="2" t="s">
        <v>41</v>
      </c>
      <c r="C1887" s="2" t="s">
        <v>1477</v>
      </c>
      <c r="D1887" s="2" t="s">
        <v>1477</v>
      </c>
      <c r="E1887" s="2" t="s">
        <v>1500</v>
      </c>
      <c r="F1887" s="2" t="s">
        <v>244</v>
      </c>
      <c r="G1887" s="22" t="s">
        <v>1480</v>
      </c>
      <c r="H1887" s="22">
        <v>1</v>
      </c>
      <c r="K1887" s="2">
        <v>100</v>
      </c>
      <c r="L1887" s="20">
        <v>42584</v>
      </c>
      <c r="M1887" s="2">
        <v>2016</v>
      </c>
      <c r="N1887" s="2" t="s">
        <v>517</v>
      </c>
      <c r="O1887" s="2" t="s">
        <v>136</v>
      </c>
      <c r="P1887" s="11">
        <v>43272</v>
      </c>
      <c r="Q1887" s="9">
        <v>18</v>
      </c>
      <c r="S1887" s="22" t="s">
        <v>516</v>
      </c>
      <c r="T1887" s="4" t="s">
        <v>516</v>
      </c>
      <c r="U1887" s="4" t="s">
        <v>516</v>
      </c>
      <c r="V1887" s="4" t="s">
        <v>516</v>
      </c>
      <c r="W1887" s="4" t="s">
        <v>516</v>
      </c>
      <c r="X1887" s="2" t="s">
        <v>105</v>
      </c>
      <c r="Y1887" s="6" t="str">
        <f>VLOOKUP(X1887,Spp!A:B,2,FALSE)</f>
        <v>Haemulon maculicauda</v>
      </c>
      <c r="Z1887" s="7">
        <f t="shared" si="204"/>
        <v>50</v>
      </c>
      <c r="AD1887" s="2">
        <v>50</v>
      </c>
      <c r="AU1887" s="2">
        <f>VLOOKUP(Y1887,Spp!B:C,2,FALSE)</f>
        <v>8.8999999999999999E-3</v>
      </c>
      <c r="AV1887" s="2">
        <f>VLOOKUP(Y1887,Spp!B:D,3,FALSE)</f>
        <v>3.16</v>
      </c>
      <c r="AW1887" s="2">
        <f t="shared" si="205"/>
        <v>3770.1640229944687</v>
      </c>
      <c r="AX1887" s="2">
        <f t="shared" si="206"/>
        <v>37.701640229944687</v>
      </c>
      <c r="AY1887" s="2">
        <f t="shared" si="207"/>
        <v>377.0164022994469</v>
      </c>
      <c r="AZ1887" s="2">
        <f t="shared" si="208"/>
        <v>0.37701640229944688</v>
      </c>
      <c r="BA1887" s="2" t="e">
        <f t="shared" si="209"/>
        <v>#VALUE!</v>
      </c>
      <c r="BB1887" s="2">
        <f t="shared" si="210"/>
        <v>0.5</v>
      </c>
      <c r="BC1887" s="2">
        <f>VLOOKUP(Y1887,Spp!B:H,7,FALSE)</f>
        <v>4.2</v>
      </c>
      <c r="BD1887" s="5" t="str">
        <f>VLOOKUP(Y1887,GFQuimbayo!B:C,2,FALSE)</f>
        <v>PS</v>
      </c>
      <c r="BE1887" s="5" t="str">
        <f>VLOOKUP(BD1887,GFQuimbayo!E:F,2,FALSE)</f>
        <v>Piscivores</v>
      </c>
      <c r="BF1887" s="2" t="str">
        <f>VLOOKUP(Y1887,Spp!B:L,11,FALSE)</f>
        <v>LC</v>
      </c>
    </row>
    <row r="1888" spans="1:58">
      <c r="A1888" s="2" t="s">
        <v>242</v>
      </c>
      <c r="B1888" s="2" t="s">
        <v>41</v>
      </c>
      <c r="C1888" s="2" t="s">
        <v>1477</v>
      </c>
      <c r="D1888" s="2" t="s">
        <v>1477</v>
      </c>
      <c r="E1888" s="2" t="s">
        <v>1500</v>
      </c>
      <c r="F1888" s="2" t="s">
        <v>244</v>
      </c>
      <c r="G1888" s="22" t="s">
        <v>1480</v>
      </c>
      <c r="H1888" s="22">
        <v>1</v>
      </c>
      <c r="K1888" s="2">
        <v>100</v>
      </c>
      <c r="L1888" s="20">
        <v>42584</v>
      </c>
      <c r="M1888" s="2">
        <v>2016</v>
      </c>
      <c r="N1888" s="2" t="s">
        <v>517</v>
      </c>
      <c r="O1888" s="2" t="s">
        <v>136</v>
      </c>
      <c r="P1888" s="11">
        <v>43272</v>
      </c>
      <c r="Q1888" s="9">
        <v>18</v>
      </c>
      <c r="S1888" s="22" t="s">
        <v>516</v>
      </c>
      <c r="T1888" s="4" t="s">
        <v>516</v>
      </c>
      <c r="U1888" s="4" t="s">
        <v>516</v>
      </c>
      <c r="V1888" s="4" t="s">
        <v>516</v>
      </c>
      <c r="W1888" s="4" t="s">
        <v>516</v>
      </c>
      <c r="X1888" s="2" t="s">
        <v>308</v>
      </c>
      <c r="Y1888" s="6" t="str">
        <f>VLOOKUP(X1888,Spp!A:B,2,FALSE)</f>
        <v>Paranthias colonus</v>
      </c>
      <c r="Z1888" s="7">
        <f t="shared" si="204"/>
        <v>20</v>
      </c>
      <c r="AC1888" s="2">
        <v>20</v>
      </c>
      <c r="AU1888" s="2">
        <f>VLOOKUP(Y1888,Spp!B:C,2,FALSE)</f>
        <v>1.485E-2</v>
      </c>
      <c r="AV1888" s="2">
        <f>VLOOKUP(Y1888,Spp!B:D,3,FALSE)</f>
        <v>2.8633299999999999</v>
      </c>
      <c r="AW1888" s="2">
        <f t="shared" si="205"/>
        <v>410.74453788706569</v>
      </c>
      <c r="AX1888" s="2">
        <f t="shared" si="206"/>
        <v>4.1074453788706569</v>
      </c>
      <c r="AY1888" s="2">
        <f t="shared" si="207"/>
        <v>41.07445378870657</v>
      </c>
      <c r="AZ1888" s="2">
        <f t="shared" si="208"/>
        <v>4.1074453788706569E-2</v>
      </c>
      <c r="BA1888" s="2" t="e">
        <f t="shared" si="209"/>
        <v>#VALUE!</v>
      </c>
      <c r="BB1888" s="2">
        <f t="shared" si="210"/>
        <v>0.2</v>
      </c>
      <c r="BC1888" s="2">
        <f>VLOOKUP(Y1888,Spp!B:H,7,FALSE)</f>
        <v>3.8</v>
      </c>
      <c r="BD1888" s="5" t="str">
        <f>VLOOKUP(Y1888,GFQuimbayo!B:C,2,FALSE)</f>
        <v>PK</v>
      </c>
      <c r="BE1888" s="5" t="str">
        <f>VLOOKUP(BD1888,GFQuimbayo!E:F,2,FALSE)</f>
        <v>Planktivores</v>
      </c>
      <c r="BF1888" s="2" t="str">
        <f>VLOOKUP(Y1888,Spp!B:L,11,FALSE)</f>
        <v>LC</v>
      </c>
    </row>
    <row r="1889" spans="1:58">
      <c r="A1889" s="2" t="s">
        <v>242</v>
      </c>
      <c r="B1889" s="2" t="s">
        <v>41</v>
      </c>
      <c r="C1889" s="2" t="s">
        <v>1477</v>
      </c>
      <c r="D1889" s="2" t="s">
        <v>1477</v>
      </c>
      <c r="E1889" s="2" t="s">
        <v>1500</v>
      </c>
      <c r="F1889" s="2" t="s">
        <v>244</v>
      </c>
      <c r="G1889" s="22" t="s">
        <v>1480</v>
      </c>
      <c r="H1889" s="22">
        <v>1</v>
      </c>
      <c r="K1889" s="2">
        <v>100</v>
      </c>
      <c r="L1889" s="20">
        <v>42584</v>
      </c>
      <c r="M1889" s="2">
        <v>2016</v>
      </c>
      <c r="N1889" s="2" t="s">
        <v>517</v>
      </c>
      <c r="O1889" s="2" t="s">
        <v>136</v>
      </c>
      <c r="P1889" s="11">
        <v>43272</v>
      </c>
      <c r="Q1889" s="9">
        <v>18</v>
      </c>
      <c r="S1889" s="22" t="s">
        <v>516</v>
      </c>
      <c r="T1889" s="4" t="s">
        <v>516</v>
      </c>
      <c r="U1889" s="4" t="s">
        <v>516</v>
      </c>
      <c r="V1889" s="4" t="s">
        <v>516</v>
      </c>
      <c r="W1889" s="4" t="s">
        <v>516</v>
      </c>
      <c r="X1889" s="2" t="s">
        <v>257</v>
      </c>
      <c r="Y1889" s="6" t="str">
        <f>VLOOKUP(X1889,Spp!A:B,2,FALSE)</f>
        <v>Acanthurus xanthopterus</v>
      </c>
      <c r="Z1889" s="7">
        <f t="shared" si="204"/>
        <v>2</v>
      </c>
      <c r="AC1889" s="2">
        <v>2</v>
      </c>
      <c r="AU1889" s="2">
        <f>VLOOKUP(Y1889,Spp!B:C,2,FALSE)</f>
        <v>2.673E-2</v>
      </c>
      <c r="AV1889" s="2">
        <f>VLOOKUP(Y1889,Spp!B:D,3,FALSE)</f>
        <v>2.9844900000000001</v>
      </c>
      <c r="AW1889" s="2">
        <f t="shared" si="205"/>
        <v>100.40282189436036</v>
      </c>
      <c r="AX1889" s="2">
        <f t="shared" si="206"/>
        <v>1.0040282189436036</v>
      </c>
      <c r="AY1889" s="2">
        <f t="shared" si="207"/>
        <v>10.040282189436036</v>
      </c>
      <c r="AZ1889" s="2">
        <f t="shared" si="208"/>
        <v>1.0040282189436036E-2</v>
      </c>
      <c r="BA1889" s="2" t="e">
        <f t="shared" si="209"/>
        <v>#VALUE!</v>
      </c>
      <c r="BB1889" s="2">
        <f t="shared" si="210"/>
        <v>0.02</v>
      </c>
      <c r="BC1889" s="2">
        <f>VLOOKUP(Y1889,Spp!B:H,7,FALSE)</f>
        <v>2.9</v>
      </c>
      <c r="BD1889" s="5" t="str">
        <f>VLOOKUP(Y1889,GFQuimbayo!B:C,2,FALSE)</f>
        <v>HD</v>
      </c>
      <c r="BE1889" s="5" t="str">
        <f>VLOOKUP(BD1889,GFQuimbayo!E:F,2,FALSE)</f>
        <v>Detritivores</v>
      </c>
      <c r="BF1889" s="2" t="str">
        <f>VLOOKUP(Y1889,Spp!B:L,11,FALSE)</f>
        <v>LC</v>
      </c>
    </row>
    <row r="1890" spans="1:58">
      <c r="A1890" s="2" t="s">
        <v>242</v>
      </c>
      <c r="B1890" s="2" t="s">
        <v>41</v>
      </c>
      <c r="C1890" s="2" t="s">
        <v>1477</v>
      </c>
      <c r="D1890" s="2" t="s">
        <v>1477</v>
      </c>
      <c r="E1890" s="2" t="s">
        <v>1500</v>
      </c>
      <c r="F1890" s="2" t="s">
        <v>244</v>
      </c>
      <c r="G1890" s="22" t="s">
        <v>1480</v>
      </c>
      <c r="H1890" s="22">
        <v>1</v>
      </c>
      <c r="K1890" s="2">
        <v>100</v>
      </c>
      <c r="L1890" s="20">
        <v>42584</v>
      </c>
      <c r="M1890" s="2">
        <v>2016</v>
      </c>
      <c r="N1890" s="2" t="s">
        <v>517</v>
      </c>
      <c r="O1890" s="2" t="s">
        <v>136</v>
      </c>
      <c r="P1890" s="11">
        <v>43272</v>
      </c>
      <c r="Q1890" s="9">
        <v>18</v>
      </c>
      <c r="S1890" s="22" t="s">
        <v>516</v>
      </c>
      <c r="T1890" s="4" t="s">
        <v>516</v>
      </c>
      <c r="U1890" s="4" t="s">
        <v>516</v>
      </c>
      <c r="V1890" s="4" t="s">
        <v>516</v>
      </c>
      <c r="W1890" s="4" t="s">
        <v>516</v>
      </c>
      <c r="X1890" s="2" t="s">
        <v>72</v>
      </c>
      <c r="Y1890" s="6" t="str">
        <f>VLOOKUP(X1890,Spp!A:B,2,FALSE)</f>
        <v>Scarus ghobban</v>
      </c>
      <c r="Z1890" s="7">
        <f t="shared" si="204"/>
        <v>20</v>
      </c>
      <c r="AD1890" s="2">
        <v>20</v>
      </c>
      <c r="AU1890" s="2">
        <f>VLOOKUP(Y1890,Spp!B:C,2,FALSE)</f>
        <v>2.3300000000000001E-2</v>
      </c>
      <c r="AV1890" s="2">
        <f>VLOOKUP(Y1890,Spp!B:D,3,FALSE)</f>
        <v>2.919</v>
      </c>
      <c r="AW1890" s="2">
        <f t="shared" si="205"/>
        <v>1980.6784699345747</v>
      </c>
      <c r="AX1890" s="2">
        <f t="shared" si="206"/>
        <v>19.806784699345748</v>
      </c>
      <c r="AY1890" s="2">
        <f t="shared" si="207"/>
        <v>198.06784699345747</v>
      </c>
      <c r="AZ1890" s="2">
        <f t="shared" si="208"/>
        <v>0.19806784699345747</v>
      </c>
      <c r="BA1890" s="2" t="e">
        <f t="shared" si="209"/>
        <v>#VALUE!</v>
      </c>
      <c r="BB1890" s="2">
        <f t="shared" si="210"/>
        <v>0.2</v>
      </c>
      <c r="BC1890" s="2">
        <f>VLOOKUP(Y1890,Spp!B:H,7,FALSE)</f>
        <v>2</v>
      </c>
      <c r="BD1890" s="5" t="str">
        <f>VLOOKUP(Y1890,GFQuimbayo!B:C,2,FALSE)</f>
        <v>HM</v>
      </c>
      <c r="BE1890" s="5" t="str">
        <f>VLOOKUP(BD1890,GFQuimbayo!E:F,2,FALSE)</f>
        <v>Macroalgae feeders</v>
      </c>
      <c r="BF1890" s="2" t="str">
        <f>VLOOKUP(Y1890,Spp!B:L,11,FALSE)</f>
        <v>LC</v>
      </c>
    </row>
    <row r="1891" spans="1:58">
      <c r="A1891" s="2" t="s">
        <v>242</v>
      </c>
      <c r="B1891" s="2" t="s">
        <v>41</v>
      </c>
      <c r="C1891" s="2" t="s">
        <v>1477</v>
      </c>
      <c r="D1891" s="2" t="s">
        <v>1477</v>
      </c>
      <c r="E1891" s="2" t="s">
        <v>1500</v>
      </c>
      <c r="F1891" s="2" t="s">
        <v>244</v>
      </c>
      <c r="G1891" s="22" t="s">
        <v>1480</v>
      </c>
      <c r="H1891" s="22">
        <v>1</v>
      </c>
      <c r="K1891" s="2">
        <v>100</v>
      </c>
      <c r="L1891" s="20">
        <v>42584</v>
      </c>
      <c r="M1891" s="2">
        <v>2016</v>
      </c>
      <c r="N1891" s="2" t="s">
        <v>517</v>
      </c>
      <c r="O1891" s="2" t="s">
        <v>136</v>
      </c>
      <c r="P1891" s="11">
        <v>43272</v>
      </c>
      <c r="Q1891" s="9">
        <v>18</v>
      </c>
      <c r="S1891" s="22" t="s">
        <v>516</v>
      </c>
      <c r="T1891" s="4" t="s">
        <v>516</v>
      </c>
      <c r="U1891" s="4" t="s">
        <v>516</v>
      </c>
      <c r="V1891" s="4" t="s">
        <v>516</v>
      </c>
      <c r="W1891" s="4" t="s">
        <v>516</v>
      </c>
      <c r="X1891" s="2" t="s">
        <v>295</v>
      </c>
      <c r="Y1891" s="6" t="str">
        <f>VLOOKUP(X1891,Spp!A:B,2,FALSE)</f>
        <v>Cephalopholis panamensis</v>
      </c>
      <c r="Z1891" s="7">
        <f t="shared" si="204"/>
        <v>1</v>
      </c>
      <c r="AE1891" s="2">
        <v>1</v>
      </c>
      <c r="AU1891" s="2">
        <f>VLOOKUP(Y1891,Spp!B:C,2,FALSE)</f>
        <v>2.1700000000000001E-2</v>
      </c>
      <c r="AV1891" s="2">
        <f>VLOOKUP(Y1891,Spp!B:D,3,FALSE)</f>
        <v>3.0350000000000001</v>
      </c>
      <c r="AW1891" s="2">
        <f t="shared" si="205"/>
        <v>379.49639977783619</v>
      </c>
      <c r="AX1891" s="2">
        <f t="shared" si="206"/>
        <v>3.7949639977783618</v>
      </c>
      <c r="AY1891" s="2">
        <f t="shared" si="207"/>
        <v>37.949639977783619</v>
      </c>
      <c r="AZ1891" s="2">
        <f t="shared" si="208"/>
        <v>3.7949639977783618E-2</v>
      </c>
      <c r="BA1891" s="2" t="e">
        <f t="shared" si="209"/>
        <v>#VALUE!</v>
      </c>
      <c r="BB1891" s="2">
        <f t="shared" si="210"/>
        <v>0.01</v>
      </c>
      <c r="BC1891" s="2">
        <f>VLOOKUP(Y1891,Spp!B:H,7,FALSE)</f>
        <v>4</v>
      </c>
      <c r="BD1891" s="5" t="str">
        <f>VLOOKUP(Y1891,GFQuimbayo!B:C,2,FALSE)</f>
        <v>PS</v>
      </c>
      <c r="BE1891" s="5" t="str">
        <f>VLOOKUP(BD1891,GFQuimbayo!E:F,2,FALSE)</f>
        <v>Piscivores</v>
      </c>
      <c r="BF1891" s="2" t="str">
        <f>VLOOKUP(Y1891,Spp!B:L,11,FALSE)</f>
        <v>LC</v>
      </c>
    </row>
    <row r="1892" spans="1:58">
      <c r="A1892" s="2" t="s">
        <v>242</v>
      </c>
      <c r="B1892" s="2" t="s">
        <v>41</v>
      </c>
      <c r="C1892" s="2" t="s">
        <v>1477</v>
      </c>
      <c r="D1892" s="2" t="s">
        <v>1477</v>
      </c>
      <c r="E1892" s="2" t="s">
        <v>1500</v>
      </c>
      <c r="F1892" s="2" t="s">
        <v>244</v>
      </c>
      <c r="G1892" s="22" t="s">
        <v>1480</v>
      </c>
      <c r="H1892" s="22">
        <v>1</v>
      </c>
      <c r="K1892" s="2">
        <v>100</v>
      </c>
      <c r="L1892" s="20">
        <v>42584</v>
      </c>
      <c r="M1892" s="2">
        <v>2016</v>
      </c>
      <c r="N1892" s="2" t="s">
        <v>517</v>
      </c>
      <c r="O1892" s="2" t="s">
        <v>136</v>
      </c>
      <c r="P1892" s="11">
        <v>43272</v>
      </c>
      <c r="Q1892" s="9">
        <v>18</v>
      </c>
      <c r="S1892" s="22" t="s">
        <v>516</v>
      </c>
      <c r="T1892" s="4" t="s">
        <v>516</v>
      </c>
      <c r="U1892" s="4" t="s">
        <v>516</v>
      </c>
      <c r="V1892" s="4" t="s">
        <v>516</v>
      </c>
      <c r="W1892" s="4" t="s">
        <v>516</v>
      </c>
      <c r="X1892" s="2" t="s">
        <v>269</v>
      </c>
      <c r="Y1892" s="6" t="str">
        <f>VLOOKUP(X1892,Spp!A:B,2,FALSE)</f>
        <v>Cirrhitus rivulatus</v>
      </c>
      <c r="Z1892" s="7">
        <f t="shared" si="204"/>
        <v>4</v>
      </c>
      <c r="AD1892" s="2">
        <v>4</v>
      </c>
      <c r="AU1892" s="2">
        <f>VLOOKUP(Y1892,Spp!B:C,2,FALSE)</f>
        <v>2.76E-2</v>
      </c>
      <c r="AV1892" s="2">
        <f>VLOOKUP(Y1892,Spp!B:D,3,FALSE)</f>
        <v>3</v>
      </c>
      <c r="AW1892" s="2">
        <f t="shared" si="205"/>
        <v>591.67499999999995</v>
      </c>
      <c r="AX1892" s="2">
        <f t="shared" si="206"/>
        <v>5.9167499999999995</v>
      </c>
      <c r="AY1892" s="2">
        <f t="shared" si="207"/>
        <v>59.167499999999997</v>
      </c>
      <c r="AZ1892" s="2">
        <f t="shared" si="208"/>
        <v>5.9167499999999998E-2</v>
      </c>
      <c r="BA1892" s="2" t="e">
        <f t="shared" si="209"/>
        <v>#VALUE!</v>
      </c>
      <c r="BB1892" s="2">
        <f t="shared" si="210"/>
        <v>0.04</v>
      </c>
      <c r="BC1892" s="2">
        <f>VLOOKUP(Y1892,Spp!B:H,7,FALSE)</f>
        <v>4</v>
      </c>
      <c r="BD1892" s="5" t="str">
        <f>VLOOKUP(Y1892,GFQuimbayo!B:C,2,FALSE)</f>
        <v>IN</v>
      </c>
      <c r="BE1892" s="5" t="str">
        <f>VLOOKUP(BD1892,GFQuimbayo!E:F,2,FALSE)</f>
        <v>Invertebrivores</v>
      </c>
      <c r="BF1892" s="2" t="str">
        <f>VLOOKUP(Y1892,Spp!B:L,11,FALSE)</f>
        <v>LC</v>
      </c>
    </row>
    <row r="1893" spans="1:58">
      <c r="A1893" s="2" t="s">
        <v>242</v>
      </c>
      <c r="B1893" s="2" t="s">
        <v>41</v>
      </c>
      <c r="C1893" s="2" t="s">
        <v>1477</v>
      </c>
      <c r="D1893" s="2" t="s">
        <v>1477</v>
      </c>
      <c r="E1893" s="2" t="s">
        <v>1500</v>
      </c>
      <c r="F1893" s="2" t="s">
        <v>244</v>
      </c>
      <c r="G1893" s="22" t="s">
        <v>1480</v>
      </c>
      <c r="H1893" s="22">
        <v>1</v>
      </c>
      <c r="K1893" s="2">
        <v>100</v>
      </c>
      <c r="L1893" s="20">
        <v>42584</v>
      </c>
      <c r="M1893" s="2">
        <v>2016</v>
      </c>
      <c r="N1893" s="2" t="s">
        <v>517</v>
      </c>
      <c r="O1893" s="2" t="s">
        <v>136</v>
      </c>
      <c r="P1893" s="11">
        <v>43272</v>
      </c>
      <c r="Q1893" s="9">
        <v>18</v>
      </c>
      <c r="S1893" s="22" t="s">
        <v>516</v>
      </c>
      <c r="T1893" s="4" t="s">
        <v>516</v>
      </c>
      <c r="U1893" s="4" t="s">
        <v>516</v>
      </c>
      <c r="V1893" s="4" t="s">
        <v>516</v>
      </c>
      <c r="W1893" s="4" t="s">
        <v>516</v>
      </c>
      <c r="X1893" s="2" t="s">
        <v>70</v>
      </c>
      <c r="Y1893" s="6" t="str">
        <f>VLOOKUP(X1893,Spp!A:B,2,FALSE)</f>
        <v>Chaetodon humeralis</v>
      </c>
      <c r="Z1893" s="7">
        <f t="shared" si="204"/>
        <v>2</v>
      </c>
      <c r="AC1893" s="2">
        <v>2</v>
      </c>
      <c r="AU1893" s="2">
        <f>VLOOKUP(Y1893,Spp!B:C,2,FALSE)</f>
        <v>2.9600000000000001E-2</v>
      </c>
      <c r="AV1893" s="2">
        <f>VLOOKUP(Y1893,Spp!B:D,3,FALSE)</f>
        <v>2.9895</v>
      </c>
      <c r="AW1893" s="2">
        <f t="shared" si="205"/>
        <v>112.59891109139978</v>
      </c>
      <c r="AX1893" s="2">
        <f t="shared" si="206"/>
        <v>1.1259891109139979</v>
      </c>
      <c r="AY1893" s="2">
        <f t="shared" si="207"/>
        <v>11.259891109139978</v>
      </c>
      <c r="AZ1893" s="2">
        <f t="shared" si="208"/>
        <v>1.1259891109139979E-2</v>
      </c>
      <c r="BA1893" s="2" t="e">
        <f t="shared" si="209"/>
        <v>#VALUE!</v>
      </c>
      <c r="BB1893" s="2">
        <f t="shared" si="210"/>
        <v>0.02</v>
      </c>
      <c r="BC1893" s="2">
        <f>VLOOKUP(Y1893,Spp!B:H,7,FALSE)</f>
        <v>2.7</v>
      </c>
      <c r="BD1893" s="5" t="str">
        <f>VLOOKUP(Y1893,GFQuimbayo!B:C,2,FALSE)</f>
        <v>OM</v>
      </c>
      <c r="BE1893" s="5" t="str">
        <f>VLOOKUP(BD1893,GFQuimbayo!E:F,2,FALSE)</f>
        <v>Omnivores</v>
      </c>
      <c r="BF1893" s="2" t="str">
        <f>VLOOKUP(Y1893,Spp!B:L,11,FALSE)</f>
        <v>LC</v>
      </c>
    </row>
    <row r="1894" spans="1:58">
      <c r="A1894" s="2" t="s">
        <v>242</v>
      </c>
      <c r="B1894" s="2" t="s">
        <v>41</v>
      </c>
      <c r="C1894" s="2" t="s">
        <v>1477</v>
      </c>
      <c r="D1894" s="2" t="s">
        <v>1477</v>
      </c>
      <c r="E1894" s="2" t="s">
        <v>1500</v>
      </c>
      <c r="F1894" s="2" t="s">
        <v>244</v>
      </c>
      <c r="G1894" s="22" t="s">
        <v>1480</v>
      </c>
      <c r="H1894" s="22">
        <v>1</v>
      </c>
      <c r="K1894" s="2">
        <v>100</v>
      </c>
      <c r="L1894" s="20">
        <v>42584</v>
      </c>
      <c r="M1894" s="2">
        <v>2016</v>
      </c>
      <c r="N1894" s="2" t="s">
        <v>517</v>
      </c>
      <c r="O1894" s="2" t="s">
        <v>136</v>
      </c>
      <c r="P1894" s="11">
        <v>43272</v>
      </c>
      <c r="Q1894" s="9">
        <v>18</v>
      </c>
      <c r="S1894" s="22" t="s">
        <v>516</v>
      </c>
      <c r="T1894" s="4" t="s">
        <v>516</v>
      </c>
      <c r="U1894" s="4" t="s">
        <v>516</v>
      </c>
      <c r="V1894" s="4" t="s">
        <v>516</v>
      </c>
      <c r="W1894" s="4" t="s">
        <v>516</v>
      </c>
      <c r="X1894" s="2" t="s">
        <v>125</v>
      </c>
      <c r="Y1894" s="6" t="str">
        <f>VLOOKUP(X1894,Spp!A:B,2,FALSE)</f>
        <v>Diodon holocanthus</v>
      </c>
      <c r="Z1894" s="7">
        <f t="shared" si="204"/>
        <v>1</v>
      </c>
      <c r="AD1894" s="2">
        <v>1</v>
      </c>
      <c r="AU1894" s="2">
        <f>VLOOKUP(Y1894,Spp!B:C,2,FALSE)</f>
        <v>2.1899999999999999E-2</v>
      </c>
      <c r="AV1894" s="2">
        <f>VLOOKUP(Y1894,Spp!B:D,3,FALSE)</f>
        <v>3</v>
      </c>
      <c r="AW1894" s="2">
        <f t="shared" si="205"/>
        <v>117.3703125</v>
      </c>
      <c r="AX1894" s="2">
        <f t="shared" si="206"/>
        <v>1.1737031250000001</v>
      </c>
      <c r="AY1894" s="2">
        <f t="shared" si="207"/>
        <v>11.737031250000001</v>
      </c>
      <c r="AZ1894" s="2">
        <f t="shared" si="208"/>
        <v>1.1737031250000002E-2</v>
      </c>
      <c r="BA1894" s="2" t="e">
        <f t="shared" si="209"/>
        <v>#VALUE!</v>
      </c>
      <c r="BB1894" s="2">
        <f t="shared" si="210"/>
        <v>0.01</v>
      </c>
      <c r="BC1894" s="2">
        <f>VLOOKUP(Y1894,Spp!B:H,7,FALSE)</f>
        <v>3.3</v>
      </c>
      <c r="BD1894" s="5" t="str">
        <f>VLOOKUP(Y1894,GFQuimbayo!B:C,2,FALSE)</f>
        <v>IN</v>
      </c>
      <c r="BE1894" s="5" t="str">
        <f>VLOOKUP(BD1894,GFQuimbayo!E:F,2,FALSE)</f>
        <v>Invertebrivores</v>
      </c>
      <c r="BF1894" s="2" t="str">
        <f>VLOOKUP(Y1894,Spp!B:L,11,FALSE)</f>
        <v>NE</v>
      </c>
    </row>
    <row r="1895" spans="1:58">
      <c r="A1895" s="2" t="s">
        <v>242</v>
      </c>
      <c r="B1895" s="2" t="s">
        <v>41</v>
      </c>
      <c r="C1895" s="2" t="s">
        <v>1477</v>
      </c>
      <c r="D1895" s="2" t="s">
        <v>1477</v>
      </c>
      <c r="E1895" s="2" t="s">
        <v>1500</v>
      </c>
      <c r="F1895" s="2" t="s">
        <v>244</v>
      </c>
      <c r="G1895" s="22" t="s">
        <v>1480</v>
      </c>
      <c r="H1895" s="22">
        <v>2</v>
      </c>
      <c r="K1895" s="2">
        <v>100</v>
      </c>
      <c r="L1895" s="20">
        <v>42584</v>
      </c>
      <c r="M1895" s="2">
        <v>2016</v>
      </c>
      <c r="N1895" s="2" t="s">
        <v>517</v>
      </c>
      <c r="O1895" s="2" t="s">
        <v>136</v>
      </c>
      <c r="P1895" s="11">
        <v>43272</v>
      </c>
      <c r="Q1895" s="9">
        <v>10</v>
      </c>
      <c r="S1895" s="22" t="s">
        <v>516</v>
      </c>
      <c r="T1895" s="4" t="s">
        <v>516</v>
      </c>
      <c r="U1895" s="4" t="s">
        <v>516</v>
      </c>
      <c r="V1895" s="4" t="s">
        <v>516</v>
      </c>
      <c r="W1895" s="4" t="s">
        <v>516</v>
      </c>
      <c r="X1895" s="2" t="s">
        <v>269</v>
      </c>
      <c r="Y1895" s="6" t="str">
        <f>VLOOKUP(X1895,Spp!A:B,2,FALSE)</f>
        <v>Cirrhitus rivulatus</v>
      </c>
      <c r="Z1895" s="7">
        <f t="shared" si="204"/>
        <v>1</v>
      </c>
      <c r="AE1895" s="2">
        <v>1</v>
      </c>
      <c r="AU1895" s="2">
        <f>VLOOKUP(Y1895,Spp!B:C,2,FALSE)</f>
        <v>2.76E-2</v>
      </c>
      <c r="AV1895" s="2">
        <f>VLOOKUP(Y1895,Spp!B:D,3,FALSE)</f>
        <v>3</v>
      </c>
      <c r="AW1895" s="2">
        <f t="shared" si="205"/>
        <v>431.25</v>
      </c>
      <c r="AX1895" s="2">
        <f t="shared" si="206"/>
        <v>4.3125</v>
      </c>
      <c r="AY1895" s="2">
        <f t="shared" si="207"/>
        <v>43.125</v>
      </c>
      <c r="AZ1895" s="2">
        <f t="shared" si="208"/>
        <v>4.3124999999999997E-2</v>
      </c>
      <c r="BA1895" s="2" t="e">
        <f t="shared" si="209"/>
        <v>#VALUE!</v>
      </c>
      <c r="BB1895" s="2">
        <f t="shared" si="210"/>
        <v>0.01</v>
      </c>
      <c r="BC1895" s="2">
        <f>VLOOKUP(Y1895,Spp!B:H,7,FALSE)</f>
        <v>4</v>
      </c>
      <c r="BD1895" s="5" t="str">
        <f>VLOOKUP(Y1895,GFQuimbayo!B:C,2,FALSE)</f>
        <v>IN</v>
      </c>
      <c r="BE1895" s="5" t="str">
        <f>VLOOKUP(BD1895,GFQuimbayo!E:F,2,FALSE)</f>
        <v>Invertebrivores</v>
      </c>
      <c r="BF1895" s="2" t="str">
        <f>VLOOKUP(Y1895,Spp!B:L,11,FALSE)</f>
        <v>LC</v>
      </c>
    </row>
    <row r="1896" spans="1:58">
      <c r="A1896" s="2" t="s">
        <v>242</v>
      </c>
      <c r="B1896" s="2" t="s">
        <v>41</v>
      </c>
      <c r="C1896" s="2" t="s">
        <v>1477</v>
      </c>
      <c r="D1896" s="2" t="s">
        <v>1477</v>
      </c>
      <c r="E1896" s="2" t="s">
        <v>1500</v>
      </c>
      <c r="F1896" s="2" t="s">
        <v>244</v>
      </c>
      <c r="G1896" s="22" t="s">
        <v>1480</v>
      </c>
      <c r="H1896" s="22">
        <v>2</v>
      </c>
      <c r="K1896" s="2">
        <v>100</v>
      </c>
      <c r="L1896" s="20">
        <v>42584</v>
      </c>
      <c r="M1896" s="2">
        <v>2016</v>
      </c>
      <c r="N1896" s="2" t="s">
        <v>517</v>
      </c>
      <c r="O1896" s="2" t="s">
        <v>136</v>
      </c>
      <c r="P1896" s="11">
        <v>43272</v>
      </c>
      <c r="Q1896" s="9">
        <v>10</v>
      </c>
      <c r="S1896" s="22" t="s">
        <v>516</v>
      </c>
      <c r="T1896" s="4" t="s">
        <v>516</v>
      </c>
      <c r="U1896" s="4" t="s">
        <v>516</v>
      </c>
      <c r="V1896" s="4" t="s">
        <v>516</v>
      </c>
      <c r="W1896" s="4" t="s">
        <v>516</v>
      </c>
      <c r="X1896" s="2" t="s">
        <v>347</v>
      </c>
      <c r="Y1896" s="6" t="str">
        <f>VLOOKUP(X1896,Spp!A:B,2,FALSE)</f>
        <v>Anisotremus taeniatus</v>
      </c>
      <c r="Z1896" s="7">
        <f t="shared" si="204"/>
        <v>1</v>
      </c>
      <c r="AD1896" s="2">
        <v>1</v>
      </c>
      <c r="AU1896" s="2">
        <f>VLOOKUP(Y1896,Spp!B:C,2,FALSE)</f>
        <v>1.6799999999999999E-2</v>
      </c>
      <c r="AV1896" s="2">
        <f>VLOOKUP(Y1896,Spp!B:D,3,FALSE)</f>
        <v>2.9855999999999998</v>
      </c>
      <c r="AW1896" s="2">
        <f t="shared" si="205"/>
        <v>86.401977003234052</v>
      </c>
      <c r="AX1896" s="2">
        <f t="shared" si="206"/>
        <v>0.86401977003234054</v>
      </c>
      <c r="AY1896" s="2">
        <f t="shared" si="207"/>
        <v>8.6401977003234052</v>
      </c>
      <c r="AZ1896" s="2">
        <f t="shared" si="208"/>
        <v>8.6401977003234057E-3</v>
      </c>
      <c r="BA1896" s="2" t="e">
        <f t="shared" si="209"/>
        <v>#VALUE!</v>
      </c>
      <c r="BB1896" s="2">
        <f t="shared" si="210"/>
        <v>0.01</v>
      </c>
      <c r="BC1896" s="2">
        <f>VLOOKUP(Y1896,Spp!B:H,7,FALSE)</f>
        <v>4.2</v>
      </c>
      <c r="BD1896" s="5" t="str">
        <f>VLOOKUP(Y1896,GFQuimbayo!B:C,2,FALSE)</f>
        <v>IN</v>
      </c>
      <c r="BE1896" s="5" t="str">
        <f>VLOOKUP(BD1896,GFQuimbayo!E:F,2,FALSE)</f>
        <v>Invertebrivores</v>
      </c>
      <c r="BF1896" s="2" t="str">
        <f>VLOOKUP(Y1896,Spp!B:L,11,FALSE)</f>
        <v>LC</v>
      </c>
    </row>
    <row r="1897" spans="1:58">
      <c r="A1897" s="2" t="s">
        <v>242</v>
      </c>
      <c r="B1897" s="2" t="s">
        <v>41</v>
      </c>
      <c r="C1897" s="2" t="s">
        <v>1477</v>
      </c>
      <c r="D1897" s="2" t="s">
        <v>1477</v>
      </c>
      <c r="E1897" s="2" t="s">
        <v>1500</v>
      </c>
      <c r="F1897" s="2" t="s">
        <v>244</v>
      </c>
      <c r="G1897" s="22" t="s">
        <v>1480</v>
      </c>
      <c r="H1897" s="22">
        <v>2</v>
      </c>
      <c r="K1897" s="2">
        <v>100</v>
      </c>
      <c r="L1897" s="20">
        <v>42584</v>
      </c>
      <c r="M1897" s="2">
        <v>2016</v>
      </c>
      <c r="N1897" s="2" t="s">
        <v>517</v>
      </c>
      <c r="O1897" s="2" t="s">
        <v>136</v>
      </c>
      <c r="P1897" s="11">
        <v>43272</v>
      </c>
      <c r="Q1897" s="9">
        <v>10</v>
      </c>
      <c r="S1897" s="22" t="s">
        <v>516</v>
      </c>
      <c r="T1897" s="4" t="s">
        <v>516</v>
      </c>
      <c r="U1897" s="4" t="s">
        <v>516</v>
      </c>
      <c r="V1897" s="4" t="s">
        <v>516</v>
      </c>
      <c r="W1897" s="4" t="s">
        <v>516</v>
      </c>
      <c r="X1897" s="2" t="s">
        <v>125</v>
      </c>
      <c r="Y1897" s="6" t="str">
        <f>VLOOKUP(X1897,Spp!A:B,2,FALSE)</f>
        <v>Diodon holocanthus</v>
      </c>
      <c r="Z1897" s="7">
        <f t="shared" si="204"/>
        <v>1</v>
      </c>
      <c r="AE1897" s="2">
        <v>1</v>
      </c>
      <c r="AU1897" s="2">
        <f>VLOOKUP(Y1897,Spp!B:C,2,FALSE)</f>
        <v>2.1899999999999999E-2</v>
      </c>
      <c r="AV1897" s="2">
        <f>VLOOKUP(Y1897,Spp!B:D,3,FALSE)</f>
        <v>3</v>
      </c>
      <c r="AW1897" s="2">
        <f t="shared" si="205"/>
        <v>342.1875</v>
      </c>
      <c r="AX1897" s="2">
        <f t="shared" si="206"/>
        <v>3.421875</v>
      </c>
      <c r="AY1897" s="2">
        <f t="shared" si="207"/>
        <v>34.21875</v>
      </c>
      <c r="AZ1897" s="2">
        <f t="shared" si="208"/>
        <v>3.4218749999999999E-2</v>
      </c>
      <c r="BA1897" s="2" t="e">
        <f t="shared" si="209"/>
        <v>#VALUE!</v>
      </c>
      <c r="BB1897" s="2">
        <f t="shared" si="210"/>
        <v>0.01</v>
      </c>
      <c r="BC1897" s="2">
        <f>VLOOKUP(Y1897,Spp!B:H,7,FALSE)</f>
        <v>3.3</v>
      </c>
      <c r="BD1897" s="5" t="str">
        <f>VLOOKUP(Y1897,GFQuimbayo!B:C,2,FALSE)</f>
        <v>IN</v>
      </c>
      <c r="BE1897" s="5" t="str">
        <f>VLOOKUP(BD1897,GFQuimbayo!E:F,2,FALSE)</f>
        <v>Invertebrivores</v>
      </c>
      <c r="BF1897" s="2" t="str">
        <f>VLOOKUP(Y1897,Spp!B:L,11,FALSE)</f>
        <v>NE</v>
      </c>
    </row>
    <row r="1898" spans="1:58">
      <c r="A1898" s="2" t="s">
        <v>242</v>
      </c>
      <c r="B1898" s="2" t="s">
        <v>41</v>
      </c>
      <c r="C1898" s="2" t="s">
        <v>1477</v>
      </c>
      <c r="D1898" s="2" t="s">
        <v>1477</v>
      </c>
      <c r="E1898" s="2" t="s">
        <v>1500</v>
      </c>
      <c r="F1898" s="2" t="s">
        <v>244</v>
      </c>
      <c r="G1898" s="22" t="s">
        <v>1480</v>
      </c>
      <c r="H1898" s="22">
        <v>2</v>
      </c>
      <c r="K1898" s="2">
        <v>100</v>
      </c>
      <c r="L1898" s="20">
        <v>42584</v>
      </c>
      <c r="M1898" s="2">
        <v>2016</v>
      </c>
      <c r="N1898" s="2" t="s">
        <v>517</v>
      </c>
      <c r="O1898" s="2" t="s">
        <v>136</v>
      </c>
      <c r="P1898" s="11">
        <v>43272</v>
      </c>
      <c r="Q1898" s="9">
        <v>10</v>
      </c>
      <c r="S1898" s="22" t="s">
        <v>516</v>
      </c>
      <c r="T1898" s="4" t="s">
        <v>516</v>
      </c>
      <c r="U1898" s="4" t="s">
        <v>516</v>
      </c>
      <c r="V1898" s="4" t="s">
        <v>516</v>
      </c>
      <c r="W1898" s="4" t="s">
        <v>516</v>
      </c>
      <c r="X1898" s="2" t="s">
        <v>273</v>
      </c>
      <c r="Y1898" s="6" t="str">
        <f>VLOOKUP(X1898,Spp!A:B,2,FALSE)</f>
        <v>Haemulon flaviguttatum</v>
      </c>
      <c r="Z1898" s="7">
        <f t="shared" si="204"/>
        <v>4</v>
      </c>
      <c r="AD1898" s="2">
        <v>4</v>
      </c>
      <c r="AU1898" s="2">
        <f>VLOOKUP(Y1898,Spp!B:C,2,FALSE)</f>
        <v>0.10299999999999999</v>
      </c>
      <c r="AV1898" s="2">
        <f>VLOOKUP(Y1898,Spp!B:D,3,FALSE)</f>
        <v>2.6</v>
      </c>
      <c r="AW1898" s="2">
        <f t="shared" si="205"/>
        <v>702.74237590475616</v>
      </c>
      <c r="AX1898" s="2">
        <f t="shared" si="206"/>
        <v>7.0274237590475614</v>
      </c>
      <c r="AY1898" s="2">
        <f t="shared" si="207"/>
        <v>70.274237590475622</v>
      </c>
      <c r="AZ1898" s="2">
        <f t="shared" si="208"/>
        <v>7.0274237590475616E-2</v>
      </c>
      <c r="BA1898" s="2" t="e">
        <f t="shared" si="209"/>
        <v>#VALUE!</v>
      </c>
      <c r="BB1898" s="2">
        <f t="shared" si="210"/>
        <v>0.04</v>
      </c>
      <c r="BC1898" s="2">
        <f>VLOOKUP(Y1898,Spp!B:H,7,FALSE)</f>
        <v>4.2</v>
      </c>
      <c r="BD1898" s="5" t="str">
        <f>VLOOKUP(Y1898,GFQuimbayo!B:C,2,FALSE)</f>
        <v>PS</v>
      </c>
      <c r="BE1898" s="5" t="str">
        <f>VLOOKUP(BD1898,GFQuimbayo!E:F,2,FALSE)</f>
        <v>Piscivores</v>
      </c>
      <c r="BF1898" s="2" t="str">
        <f>VLOOKUP(Y1898,Spp!B:L,11,FALSE)</f>
        <v>LC</v>
      </c>
    </row>
    <row r="1899" spans="1:58">
      <c r="A1899" s="2" t="s">
        <v>242</v>
      </c>
      <c r="B1899" s="2" t="s">
        <v>41</v>
      </c>
      <c r="C1899" s="2" t="s">
        <v>1477</v>
      </c>
      <c r="D1899" s="2" t="s">
        <v>1477</v>
      </c>
      <c r="E1899" s="2" t="s">
        <v>1500</v>
      </c>
      <c r="F1899" s="2" t="s">
        <v>244</v>
      </c>
      <c r="G1899" s="22" t="s">
        <v>1480</v>
      </c>
      <c r="H1899" s="22">
        <v>2</v>
      </c>
      <c r="K1899" s="2">
        <v>100</v>
      </c>
      <c r="L1899" s="20">
        <v>42584</v>
      </c>
      <c r="M1899" s="2">
        <v>2016</v>
      </c>
      <c r="N1899" s="2" t="s">
        <v>517</v>
      </c>
      <c r="O1899" s="2" t="s">
        <v>136</v>
      </c>
      <c r="P1899" s="11">
        <v>43272</v>
      </c>
      <c r="Q1899" s="9">
        <v>10</v>
      </c>
      <c r="S1899" s="22" t="s">
        <v>516</v>
      </c>
      <c r="T1899" s="4" t="s">
        <v>516</v>
      </c>
      <c r="U1899" s="4" t="s">
        <v>516</v>
      </c>
      <c r="V1899" s="4" t="s">
        <v>516</v>
      </c>
      <c r="W1899" s="4" t="s">
        <v>516</v>
      </c>
      <c r="X1899" s="2" t="s">
        <v>99</v>
      </c>
      <c r="Y1899" s="6" t="str">
        <f>VLOOKUP(X1899,Spp!A:B,2,FALSE)</f>
        <v>Abudefduf troschelii</v>
      </c>
      <c r="Z1899" s="7">
        <f t="shared" si="204"/>
        <v>50</v>
      </c>
      <c r="AC1899" s="2">
        <v>50</v>
      </c>
      <c r="AU1899" s="2">
        <f>VLOOKUP(Y1899,Spp!B:C,2,FALSE)</f>
        <v>1.6E-2</v>
      </c>
      <c r="AV1899" s="2">
        <f>VLOOKUP(Y1899,Spp!B:D,3,FALSE)</f>
        <v>3.0516000000000001</v>
      </c>
      <c r="AW1899" s="2">
        <f t="shared" si="205"/>
        <v>1780.0023787414932</v>
      </c>
      <c r="AX1899" s="2">
        <f t="shared" si="206"/>
        <v>17.800023787414933</v>
      </c>
      <c r="AY1899" s="2">
        <f t="shared" si="207"/>
        <v>178.00023787414932</v>
      </c>
      <c r="AZ1899" s="2">
        <f t="shared" si="208"/>
        <v>0.17800023787414931</v>
      </c>
      <c r="BA1899" s="2" t="e">
        <f t="shared" si="209"/>
        <v>#VALUE!</v>
      </c>
      <c r="BB1899" s="2">
        <f t="shared" si="210"/>
        <v>0.5</v>
      </c>
      <c r="BC1899" s="2">
        <f>VLOOKUP(Y1899,Spp!B:H,7,FALSE)</f>
        <v>3</v>
      </c>
      <c r="BD1899" s="5" t="str">
        <f>VLOOKUP(Y1899,GFQuimbayo!B:C,2,FALSE)</f>
        <v>PK</v>
      </c>
      <c r="BE1899" s="5" t="str">
        <f>VLOOKUP(BD1899,GFQuimbayo!E:F,2,FALSE)</f>
        <v>Planktivores</v>
      </c>
      <c r="BF1899" s="2" t="str">
        <f>VLOOKUP(Y1899,Spp!B:L,11,FALSE)</f>
        <v>LC</v>
      </c>
    </row>
    <row r="1900" spans="1:58">
      <c r="A1900" s="2" t="s">
        <v>242</v>
      </c>
      <c r="B1900" s="2" t="s">
        <v>41</v>
      </c>
      <c r="C1900" s="2" t="s">
        <v>1477</v>
      </c>
      <c r="D1900" s="2" t="s">
        <v>1477</v>
      </c>
      <c r="E1900" s="2" t="s">
        <v>1500</v>
      </c>
      <c r="F1900" s="2" t="s">
        <v>244</v>
      </c>
      <c r="G1900" s="22" t="s">
        <v>1480</v>
      </c>
      <c r="H1900" s="22">
        <v>2</v>
      </c>
      <c r="K1900" s="2">
        <v>100</v>
      </c>
      <c r="L1900" s="20">
        <v>42584</v>
      </c>
      <c r="M1900" s="2">
        <v>2016</v>
      </c>
      <c r="N1900" s="2" t="s">
        <v>517</v>
      </c>
      <c r="O1900" s="2" t="s">
        <v>136</v>
      </c>
      <c r="P1900" s="11">
        <v>43272</v>
      </c>
      <c r="Q1900" s="9">
        <v>10</v>
      </c>
      <c r="S1900" s="22" t="s">
        <v>516</v>
      </c>
      <c r="T1900" s="4" t="s">
        <v>516</v>
      </c>
      <c r="U1900" s="4" t="s">
        <v>516</v>
      </c>
      <c r="V1900" s="4" t="s">
        <v>516</v>
      </c>
      <c r="W1900" s="4" t="s">
        <v>516</v>
      </c>
      <c r="X1900" s="2" t="s">
        <v>331</v>
      </c>
      <c r="Y1900" s="6" t="str">
        <f>VLOOKUP(X1900,Spp!A:B,2,FALSE)</f>
        <v>Aetobatus narinari</v>
      </c>
      <c r="Z1900" s="7">
        <f t="shared" si="204"/>
        <v>1</v>
      </c>
      <c r="AH1900" s="2">
        <v>1</v>
      </c>
      <c r="AU1900" s="2">
        <f>VLOOKUP(Y1900,Spp!B:C,2,FALSE)</f>
        <v>5.8999999999999999E-3</v>
      </c>
      <c r="AV1900" s="2">
        <f>VLOOKUP(Y1900,Spp!B:D,3,FALSE)</f>
        <v>3.13</v>
      </c>
      <c r="AW1900" s="2">
        <f t="shared" si="205"/>
        <v>1652.6741330681855</v>
      </c>
      <c r="AX1900" s="2">
        <f t="shared" si="206"/>
        <v>16.526741330681855</v>
      </c>
      <c r="AY1900" s="2">
        <f t="shared" si="207"/>
        <v>165.26741330681855</v>
      </c>
      <c r="AZ1900" s="2">
        <f t="shared" si="208"/>
        <v>0.16526741330681854</v>
      </c>
      <c r="BA1900" s="2" t="e">
        <f t="shared" si="209"/>
        <v>#VALUE!</v>
      </c>
      <c r="BB1900" s="2">
        <f t="shared" si="210"/>
        <v>0.01</v>
      </c>
      <c r="BC1900" s="2">
        <f>VLOOKUP(Y1900,Spp!B:H,7,FALSE)</f>
        <v>3.2</v>
      </c>
      <c r="BD1900" s="5" t="str">
        <f>VLOOKUP(Y1900,GFQuimbayo!B:C,2,FALSE)</f>
        <v>IN</v>
      </c>
      <c r="BE1900" s="5" t="str">
        <f>VLOOKUP(BD1900,GFQuimbayo!E:F,2,FALSE)</f>
        <v>Invertebrivores</v>
      </c>
      <c r="BF1900" s="2" t="str">
        <f>VLOOKUP(Y1900,Spp!B:L,11,FALSE)</f>
        <v>NT</v>
      </c>
    </row>
    <row r="1901" spans="1:58">
      <c r="A1901" s="2" t="s">
        <v>242</v>
      </c>
      <c r="B1901" s="2" t="s">
        <v>41</v>
      </c>
      <c r="C1901" s="2" t="s">
        <v>1477</v>
      </c>
      <c r="D1901" s="2" t="s">
        <v>1477</v>
      </c>
      <c r="E1901" s="2" t="s">
        <v>1500</v>
      </c>
      <c r="F1901" s="2" t="s">
        <v>244</v>
      </c>
      <c r="G1901" s="22" t="s">
        <v>1480</v>
      </c>
      <c r="H1901" s="22">
        <v>2</v>
      </c>
      <c r="K1901" s="2">
        <v>100</v>
      </c>
      <c r="L1901" s="20">
        <v>42584</v>
      </c>
      <c r="M1901" s="2">
        <v>2016</v>
      </c>
      <c r="N1901" s="2" t="s">
        <v>517</v>
      </c>
      <c r="O1901" s="2" t="s">
        <v>136</v>
      </c>
      <c r="P1901" s="11">
        <v>43272</v>
      </c>
      <c r="Q1901" s="9">
        <v>10</v>
      </c>
      <c r="S1901" s="22" t="s">
        <v>516</v>
      </c>
      <c r="T1901" s="4" t="s">
        <v>516</v>
      </c>
      <c r="U1901" s="4" t="s">
        <v>516</v>
      </c>
      <c r="V1901" s="4" t="s">
        <v>516</v>
      </c>
      <c r="W1901" s="4" t="s">
        <v>516</v>
      </c>
      <c r="X1901" s="2" t="s">
        <v>353</v>
      </c>
      <c r="Y1901" s="6" t="str">
        <f>VLOOKUP(X1901,Spp!A:B,2,FALSE)</f>
        <v>Arothron meleagris</v>
      </c>
      <c r="Z1901" s="7">
        <f t="shared" si="204"/>
        <v>1</v>
      </c>
      <c r="AE1901" s="2">
        <v>1</v>
      </c>
      <c r="AU1901" s="2">
        <f>VLOOKUP(Y1901,Spp!B:C,2,FALSE)</f>
        <v>3.0700000000000002E-2</v>
      </c>
      <c r="AV1901" s="2">
        <f>VLOOKUP(Y1901,Spp!B:D,3,FALSE)</f>
        <v>2.8498999999999999</v>
      </c>
      <c r="AW1901" s="2">
        <f t="shared" si="205"/>
        <v>295.88817296445171</v>
      </c>
      <c r="AX1901" s="2">
        <f t="shared" si="206"/>
        <v>2.9588817296445171</v>
      </c>
      <c r="AY1901" s="2">
        <f t="shared" si="207"/>
        <v>29.588817296445171</v>
      </c>
      <c r="AZ1901" s="2">
        <f t="shared" si="208"/>
        <v>2.958881729644517E-2</v>
      </c>
      <c r="BA1901" s="2" t="e">
        <f t="shared" si="209"/>
        <v>#VALUE!</v>
      </c>
      <c r="BB1901" s="2">
        <f t="shared" si="210"/>
        <v>0.01</v>
      </c>
      <c r="BC1901" s="2">
        <f>VLOOKUP(Y1901,Spp!B:H,7,FALSE)</f>
        <v>3.4</v>
      </c>
      <c r="BD1901" s="5" t="str">
        <f>VLOOKUP(Y1901,GFQuimbayo!B:C,2,FALSE)</f>
        <v>IN</v>
      </c>
      <c r="BE1901" s="5" t="str">
        <f>VLOOKUP(BD1901,GFQuimbayo!E:F,2,FALSE)</f>
        <v>Invertebrivores</v>
      </c>
      <c r="BF1901" s="2" t="str">
        <f>VLOOKUP(Y1901,Spp!B:L,11,FALSE)</f>
        <v>NE</v>
      </c>
    </row>
    <row r="1902" spans="1:58">
      <c r="A1902" s="2" t="s">
        <v>242</v>
      </c>
      <c r="B1902" s="2" t="s">
        <v>41</v>
      </c>
      <c r="C1902" s="2" t="s">
        <v>1477</v>
      </c>
      <c r="D1902" s="2" t="s">
        <v>1477</v>
      </c>
      <c r="E1902" s="2" t="s">
        <v>1500</v>
      </c>
      <c r="F1902" s="2" t="s">
        <v>244</v>
      </c>
      <c r="G1902" s="22" t="s">
        <v>1480</v>
      </c>
      <c r="H1902" s="22">
        <v>2</v>
      </c>
      <c r="K1902" s="2">
        <v>100</v>
      </c>
      <c r="L1902" s="20">
        <v>42584</v>
      </c>
      <c r="M1902" s="2">
        <v>2016</v>
      </c>
      <c r="N1902" s="2" t="s">
        <v>517</v>
      </c>
      <c r="O1902" s="2" t="s">
        <v>136</v>
      </c>
      <c r="P1902" s="11">
        <v>43272</v>
      </c>
      <c r="Q1902" s="9">
        <v>10</v>
      </c>
      <c r="S1902" s="22" t="s">
        <v>516</v>
      </c>
      <c r="T1902" s="4" t="s">
        <v>516</v>
      </c>
      <c r="U1902" s="4" t="s">
        <v>516</v>
      </c>
      <c r="V1902" s="4" t="s">
        <v>516</v>
      </c>
      <c r="W1902" s="4" t="s">
        <v>516</v>
      </c>
      <c r="X1902" s="2" t="s">
        <v>256</v>
      </c>
      <c r="Y1902" s="6" t="str">
        <f>VLOOKUP(X1902,Spp!A:B,2,FALSE)</f>
        <v>Fistularia commersonii</v>
      </c>
      <c r="Z1902" s="7">
        <f t="shared" si="204"/>
        <v>1</v>
      </c>
      <c r="AL1902" s="2">
        <v>1</v>
      </c>
      <c r="AU1902" s="2">
        <f>VLOOKUP(Y1902,Spp!B:C,2,FALSE)</f>
        <v>5.9999999999999995E-4</v>
      </c>
      <c r="AV1902" s="2">
        <f>VLOOKUP(Y1902,Spp!B:D,3,FALSE)</f>
        <v>3</v>
      </c>
      <c r="AW1902" s="2">
        <f t="shared" si="205"/>
        <v>514.42499999999995</v>
      </c>
      <c r="AX1902" s="2">
        <f t="shared" si="206"/>
        <v>5.1442499999999995</v>
      </c>
      <c r="AY1902" s="2">
        <f t="shared" si="207"/>
        <v>51.442499999999995</v>
      </c>
      <c r="AZ1902" s="2">
        <f t="shared" si="208"/>
        <v>5.1442499999999995E-2</v>
      </c>
      <c r="BA1902" s="2" t="e">
        <f t="shared" si="209"/>
        <v>#VALUE!</v>
      </c>
      <c r="BB1902" s="2">
        <f t="shared" si="210"/>
        <v>0.01</v>
      </c>
      <c r="BC1902" s="2">
        <f>VLOOKUP(Y1902,Spp!B:H,7,FALSE)</f>
        <v>4.3</v>
      </c>
      <c r="BD1902" s="5" t="str">
        <f>VLOOKUP(Y1902,GFQuimbayo!B:C,2,FALSE)</f>
        <v>PS</v>
      </c>
      <c r="BE1902" s="5" t="str">
        <f>VLOOKUP(BD1902,GFQuimbayo!E:F,2,FALSE)</f>
        <v>Piscivores</v>
      </c>
      <c r="BF1902" s="2" t="str">
        <f>VLOOKUP(Y1902,Spp!B:L,11,FALSE)</f>
        <v>NE</v>
      </c>
    </row>
    <row r="1903" spans="1:58">
      <c r="A1903" s="2" t="s">
        <v>242</v>
      </c>
      <c r="B1903" s="2" t="s">
        <v>41</v>
      </c>
      <c r="C1903" s="2" t="s">
        <v>1477</v>
      </c>
      <c r="D1903" s="2" t="s">
        <v>1477</v>
      </c>
      <c r="E1903" s="2" t="s">
        <v>1500</v>
      </c>
      <c r="F1903" s="2" t="s">
        <v>244</v>
      </c>
      <c r="G1903" s="22" t="s">
        <v>1480</v>
      </c>
      <c r="H1903" s="22">
        <v>2</v>
      </c>
      <c r="K1903" s="2">
        <v>100</v>
      </c>
      <c r="L1903" s="20">
        <v>42584</v>
      </c>
      <c r="M1903" s="2">
        <v>2016</v>
      </c>
      <c r="N1903" s="2" t="s">
        <v>517</v>
      </c>
      <c r="O1903" s="2" t="s">
        <v>136</v>
      </c>
      <c r="P1903" s="11">
        <v>43272</v>
      </c>
      <c r="Q1903" s="9">
        <v>10</v>
      </c>
      <c r="S1903" s="22" t="s">
        <v>516</v>
      </c>
      <c r="T1903" s="4" t="s">
        <v>516</v>
      </c>
      <c r="U1903" s="4" t="s">
        <v>516</v>
      </c>
      <c r="V1903" s="4" t="s">
        <v>516</v>
      </c>
      <c r="W1903" s="4" t="s">
        <v>516</v>
      </c>
      <c r="X1903" s="2" t="s">
        <v>252</v>
      </c>
      <c r="Y1903" s="6" t="str">
        <f>VLOOKUP(X1903,Spp!A:B,2,FALSE)</f>
        <v>Epinephelus labriformis</v>
      </c>
      <c r="Z1903" s="7">
        <f t="shared" si="204"/>
        <v>3</v>
      </c>
      <c r="AD1903" s="2">
        <v>2</v>
      </c>
      <c r="AF1903" s="2">
        <v>1</v>
      </c>
      <c r="AU1903" s="2">
        <f>VLOOKUP(Y1903,Spp!B:C,2,FALSE)</f>
        <v>3.4299999999999997E-2</v>
      </c>
      <c r="AV1903" s="2">
        <f>VLOOKUP(Y1903,Spp!B:D,3,FALSE)</f>
        <v>2.9</v>
      </c>
      <c r="AW1903" s="2">
        <f t="shared" si="205"/>
        <v>1306.7463758739032</v>
      </c>
      <c r="AX1903" s="2">
        <f t="shared" si="206"/>
        <v>13.067463758739031</v>
      </c>
      <c r="AY1903" s="2">
        <f t="shared" si="207"/>
        <v>130.67463758739029</v>
      </c>
      <c r="AZ1903" s="2">
        <f t="shared" si="208"/>
        <v>0.13067463758739029</v>
      </c>
      <c r="BA1903" s="2" t="e">
        <f t="shared" si="209"/>
        <v>#VALUE!</v>
      </c>
      <c r="BB1903" s="2">
        <f t="shared" si="210"/>
        <v>0.03</v>
      </c>
      <c r="BC1903" s="2">
        <f>VLOOKUP(Y1903,Spp!B:H,7,FALSE)</f>
        <v>4</v>
      </c>
      <c r="BD1903" s="5" t="str">
        <f>VLOOKUP(Y1903,GFQuimbayo!B:C,2,FALSE)</f>
        <v>PS</v>
      </c>
      <c r="BE1903" s="5" t="str">
        <f>VLOOKUP(BD1903,GFQuimbayo!E:F,2,FALSE)</f>
        <v>Piscivores</v>
      </c>
      <c r="BF1903" s="2" t="str">
        <f>VLOOKUP(Y1903,Spp!B:L,11,FALSE)</f>
        <v>LC</v>
      </c>
    </row>
    <row r="1904" spans="1:58">
      <c r="A1904" s="2" t="s">
        <v>242</v>
      </c>
      <c r="B1904" s="2" t="s">
        <v>41</v>
      </c>
      <c r="C1904" s="2" t="s">
        <v>1477</v>
      </c>
      <c r="D1904" s="2" t="s">
        <v>1477</v>
      </c>
      <c r="E1904" s="2" t="s">
        <v>1500</v>
      </c>
      <c r="F1904" s="2" t="s">
        <v>244</v>
      </c>
      <c r="G1904" s="22" t="s">
        <v>1480</v>
      </c>
      <c r="H1904" s="22">
        <v>2</v>
      </c>
      <c r="K1904" s="2">
        <v>100</v>
      </c>
      <c r="L1904" s="20">
        <v>42584</v>
      </c>
      <c r="M1904" s="2">
        <v>2016</v>
      </c>
      <c r="N1904" s="2" t="s">
        <v>517</v>
      </c>
      <c r="O1904" s="2" t="s">
        <v>136</v>
      </c>
      <c r="P1904" s="11">
        <v>43272</v>
      </c>
      <c r="Q1904" s="9">
        <v>10</v>
      </c>
      <c r="S1904" s="22" t="s">
        <v>516</v>
      </c>
      <c r="T1904" s="4" t="s">
        <v>516</v>
      </c>
      <c r="U1904" s="4" t="s">
        <v>516</v>
      </c>
      <c r="V1904" s="4" t="s">
        <v>516</v>
      </c>
      <c r="W1904" s="4" t="s">
        <v>516</v>
      </c>
      <c r="X1904" s="2" t="s">
        <v>380</v>
      </c>
      <c r="Y1904" s="6" t="str">
        <f>VLOOKUP(X1904,Spp!A:B,2,FALSE)</f>
        <v>Dasyatis longa</v>
      </c>
      <c r="Z1904" s="7">
        <f t="shared" si="204"/>
        <v>1</v>
      </c>
      <c r="AM1904" s="2">
        <v>1</v>
      </c>
      <c r="AU1904" s="2">
        <f>VLOOKUP(Y1904,Spp!B:C,2,FALSE)</f>
        <v>7.1000000000000004E-3</v>
      </c>
      <c r="AV1904" s="2">
        <f>VLOOKUP(Y1904,Spp!B:D,3,FALSE)</f>
        <v>3</v>
      </c>
      <c r="AW1904" s="2">
        <f t="shared" si="205"/>
        <v>10109.1796875</v>
      </c>
      <c r="AX1904" s="2">
        <f t="shared" si="206"/>
        <v>101.091796875</v>
      </c>
      <c r="AY1904" s="2">
        <f t="shared" si="207"/>
        <v>1010.91796875</v>
      </c>
      <c r="AZ1904" s="2">
        <f t="shared" si="208"/>
        <v>1.0109179687500001</v>
      </c>
      <c r="BA1904" s="2" t="e">
        <f t="shared" si="209"/>
        <v>#VALUE!</v>
      </c>
      <c r="BB1904" s="2">
        <f t="shared" si="210"/>
        <v>0.01</v>
      </c>
      <c r="BC1904" s="2">
        <f>VLOOKUP(Y1904,Spp!B:H,7,FALSE)</f>
        <v>3.5</v>
      </c>
      <c r="BD1904" s="5" t="str">
        <f>VLOOKUP(Y1904,GFQuimbayo!B:C,2,FALSE)</f>
        <v>IN</v>
      </c>
      <c r="BE1904" s="5" t="str">
        <f>VLOOKUP(BD1904,GFQuimbayo!E:F,2,FALSE)</f>
        <v>Invertebrivores</v>
      </c>
      <c r="BF1904" s="2" t="str">
        <f>VLOOKUP(Y1904,Spp!B:L,11,FALSE)</f>
        <v>DD</v>
      </c>
    </row>
    <row r="1905" spans="1:58">
      <c r="A1905" s="2" t="s">
        <v>242</v>
      </c>
      <c r="B1905" s="2" t="s">
        <v>41</v>
      </c>
      <c r="C1905" s="2" t="s">
        <v>1477</v>
      </c>
      <c r="D1905" s="2" t="s">
        <v>1477</v>
      </c>
      <c r="E1905" s="2" t="s">
        <v>1500</v>
      </c>
      <c r="F1905" s="2" t="s">
        <v>244</v>
      </c>
      <c r="G1905" s="22" t="s">
        <v>1480</v>
      </c>
      <c r="H1905" s="22">
        <v>2</v>
      </c>
      <c r="K1905" s="2">
        <v>100</v>
      </c>
      <c r="L1905" s="20">
        <v>42584</v>
      </c>
      <c r="M1905" s="2">
        <v>2016</v>
      </c>
      <c r="N1905" s="2" t="s">
        <v>517</v>
      </c>
      <c r="O1905" s="2" t="s">
        <v>136</v>
      </c>
      <c r="P1905" s="11">
        <v>43272</v>
      </c>
      <c r="Q1905" s="9">
        <v>10</v>
      </c>
      <c r="S1905" s="22" t="s">
        <v>516</v>
      </c>
      <c r="T1905" s="4" t="s">
        <v>516</v>
      </c>
      <c r="U1905" s="4" t="s">
        <v>516</v>
      </c>
      <c r="V1905" s="4" t="s">
        <v>516</v>
      </c>
      <c r="W1905" s="4" t="s">
        <v>516</v>
      </c>
      <c r="X1905" s="2" t="s">
        <v>85</v>
      </c>
      <c r="Y1905" s="6" t="str">
        <f>VLOOKUP(X1905,Spp!A:B,2,FALSE)</f>
        <v>Sargocentron suborbitalis</v>
      </c>
      <c r="Z1905" s="7">
        <f t="shared" si="204"/>
        <v>2</v>
      </c>
      <c r="AC1905" s="2">
        <v>2</v>
      </c>
      <c r="AU1905" s="2">
        <f>VLOOKUP(Y1905,Spp!B:C,2,FALSE)</f>
        <v>2.3199999999999998E-2</v>
      </c>
      <c r="AV1905" s="2">
        <f>VLOOKUP(Y1905,Spp!B:D,3,FALSE)</f>
        <v>2.9554</v>
      </c>
      <c r="AW1905" s="2">
        <f t="shared" si="205"/>
        <v>80.970315778811653</v>
      </c>
      <c r="AX1905" s="2">
        <f t="shared" si="206"/>
        <v>0.80970315778811652</v>
      </c>
      <c r="AY1905" s="2">
        <f t="shared" si="207"/>
        <v>8.0970315778811646</v>
      </c>
      <c r="AZ1905" s="2">
        <f t="shared" si="208"/>
        <v>8.0970315778811641E-3</v>
      </c>
      <c r="BA1905" s="2" t="e">
        <f t="shared" si="209"/>
        <v>#VALUE!</v>
      </c>
      <c r="BB1905" s="2">
        <f t="shared" si="210"/>
        <v>0.02</v>
      </c>
      <c r="BC1905" s="2">
        <f>VLOOKUP(Y1905,Spp!B:H,7,FALSE)</f>
        <v>3.5</v>
      </c>
      <c r="BD1905" s="5" t="str">
        <f>VLOOKUP(Y1905,GFQuimbayo!B:C,2,FALSE)</f>
        <v>IN</v>
      </c>
      <c r="BE1905" s="5" t="str">
        <f>VLOOKUP(BD1905,GFQuimbayo!E:F,2,FALSE)</f>
        <v>Invertebrivores</v>
      </c>
      <c r="BF1905" s="2" t="str">
        <f>VLOOKUP(Y1905,Spp!B:L,11,FALSE)</f>
        <v>LC</v>
      </c>
    </row>
    <row r="1906" spans="1:58">
      <c r="A1906" s="2" t="s">
        <v>242</v>
      </c>
      <c r="B1906" s="2" t="s">
        <v>41</v>
      </c>
      <c r="C1906" s="2" t="s">
        <v>1477</v>
      </c>
      <c r="D1906" s="2" t="s">
        <v>1477</v>
      </c>
      <c r="E1906" s="2" t="s">
        <v>1500</v>
      </c>
      <c r="F1906" s="2" t="s">
        <v>244</v>
      </c>
      <c r="G1906" s="22" t="s">
        <v>1480</v>
      </c>
      <c r="H1906" s="22">
        <v>2</v>
      </c>
      <c r="K1906" s="2">
        <v>100</v>
      </c>
      <c r="L1906" s="20">
        <v>42584</v>
      </c>
      <c r="M1906" s="2">
        <v>2016</v>
      </c>
      <c r="N1906" s="2" t="s">
        <v>517</v>
      </c>
      <c r="O1906" s="2" t="s">
        <v>136</v>
      </c>
      <c r="P1906" s="11">
        <v>43272</v>
      </c>
      <c r="Q1906" s="9">
        <v>10</v>
      </c>
      <c r="S1906" s="22" t="s">
        <v>516</v>
      </c>
      <c r="T1906" s="4" t="s">
        <v>516</v>
      </c>
      <c r="U1906" s="4" t="s">
        <v>516</v>
      </c>
      <c r="V1906" s="4" t="s">
        <v>516</v>
      </c>
      <c r="W1906" s="4" t="s">
        <v>516</v>
      </c>
      <c r="X1906" s="2" t="s">
        <v>74</v>
      </c>
      <c r="Y1906" s="6" t="str">
        <f>VLOOKUP(X1906,Spp!A:B,2,FALSE)</f>
        <v>Stegastes flavilatus</v>
      </c>
      <c r="Z1906" s="7">
        <f t="shared" si="204"/>
        <v>15</v>
      </c>
      <c r="AB1906" s="2">
        <v>15</v>
      </c>
      <c r="AU1906" s="2">
        <f>VLOOKUP(Y1906,Spp!B:C,2,FALSE)</f>
        <v>3.49E-2</v>
      </c>
      <c r="AV1906" s="2">
        <f>VLOOKUP(Y1906,Spp!B:D,3,FALSE)</f>
        <v>2.9108999999999998</v>
      </c>
      <c r="AW1906" s="2">
        <f t="shared" si="205"/>
        <v>184.55784803545919</v>
      </c>
      <c r="AX1906" s="2">
        <f t="shared" si="206"/>
        <v>1.8455784803545918</v>
      </c>
      <c r="AY1906" s="2">
        <f t="shared" si="207"/>
        <v>18.455784803545917</v>
      </c>
      <c r="AZ1906" s="2">
        <f t="shared" si="208"/>
        <v>1.8455784803545917E-2</v>
      </c>
      <c r="BA1906" s="2" t="e">
        <f t="shared" si="209"/>
        <v>#VALUE!</v>
      </c>
      <c r="BB1906" s="2">
        <f t="shared" si="210"/>
        <v>0.15</v>
      </c>
      <c r="BC1906" s="2">
        <f>VLOOKUP(Y1906,Spp!B:H,7,FALSE)</f>
        <v>2</v>
      </c>
      <c r="BD1906" s="5" t="str">
        <f>VLOOKUP(Y1906,GFQuimbayo!B:C,2,FALSE)</f>
        <v>HD</v>
      </c>
      <c r="BE1906" s="5" t="str">
        <f>VLOOKUP(BD1906,GFQuimbayo!E:F,2,FALSE)</f>
        <v>Detritivores</v>
      </c>
      <c r="BF1906" s="2" t="str">
        <f>VLOOKUP(Y1906,Spp!B:L,11,FALSE)</f>
        <v>LC</v>
      </c>
    </row>
    <row r="1907" spans="1:58">
      <c r="A1907" s="2" t="s">
        <v>242</v>
      </c>
      <c r="B1907" s="2" t="s">
        <v>41</v>
      </c>
      <c r="C1907" s="2" t="s">
        <v>1477</v>
      </c>
      <c r="D1907" s="2" t="s">
        <v>1477</v>
      </c>
      <c r="E1907" s="2" t="s">
        <v>1500</v>
      </c>
      <c r="F1907" s="2" t="s">
        <v>244</v>
      </c>
      <c r="G1907" s="22" t="s">
        <v>1480</v>
      </c>
      <c r="H1907" s="22">
        <v>2</v>
      </c>
      <c r="K1907" s="2">
        <v>100</v>
      </c>
      <c r="L1907" s="20">
        <v>42584</v>
      </c>
      <c r="M1907" s="2">
        <v>2016</v>
      </c>
      <c r="N1907" s="2" t="s">
        <v>517</v>
      </c>
      <c r="O1907" s="2" t="s">
        <v>136</v>
      </c>
      <c r="P1907" s="11">
        <v>43272</v>
      </c>
      <c r="Q1907" s="9">
        <v>10</v>
      </c>
      <c r="S1907" s="22" t="s">
        <v>516</v>
      </c>
      <c r="T1907" s="4" t="s">
        <v>516</v>
      </c>
      <c r="U1907" s="4" t="s">
        <v>516</v>
      </c>
      <c r="V1907" s="4" t="s">
        <v>516</v>
      </c>
      <c r="W1907" s="4" t="s">
        <v>516</v>
      </c>
      <c r="X1907" s="2" t="s">
        <v>265</v>
      </c>
      <c r="Y1907" s="6" t="str">
        <f>VLOOKUP(X1907,Spp!A:B,2,FALSE)</f>
        <v>Bodianus diplotaenia</v>
      </c>
      <c r="Z1907" s="7">
        <f t="shared" si="204"/>
        <v>14</v>
      </c>
      <c r="AA1907" s="2">
        <v>10</v>
      </c>
      <c r="AD1907" s="2">
        <v>4</v>
      </c>
      <c r="AU1907" s="2">
        <f>VLOOKUP(Y1907,Spp!B:C,2,FALSE)</f>
        <v>2.01E-2</v>
      </c>
      <c r="AV1907" s="2">
        <f>VLOOKUP(Y1907,Spp!B:D,3,FALSE)</f>
        <v>2.9992000000000001</v>
      </c>
      <c r="AW1907" s="2">
        <f t="shared" si="205"/>
        <v>433.04655881362356</v>
      </c>
      <c r="AX1907" s="2">
        <f t="shared" si="206"/>
        <v>4.3304655881362359</v>
      </c>
      <c r="AY1907" s="2">
        <f t="shared" si="207"/>
        <v>43.304655881362358</v>
      </c>
      <c r="AZ1907" s="2">
        <f t="shared" si="208"/>
        <v>4.3304655881362356E-2</v>
      </c>
      <c r="BA1907" s="2" t="e">
        <f t="shared" si="209"/>
        <v>#VALUE!</v>
      </c>
      <c r="BB1907" s="2">
        <f t="shared" si="210"/>
        <v>0.14000000000000001</v>
      </c>
      <c r="BC1907" s="2">
        <f>VLOOKUP(Y1907,Spp!B:H,7,FALSE)</f>
        <v>3.4</v>
      </c>
      <c r="BD1907" s="5" t="str">
        <f>VLOOKUP(Y1907,GFQuimbayo!B:C,2,FALSE)</f>
        <v>IN</v>
      </c>
      <c r="BE1907" s="5" t="str">
        <f>VLOOKUP(BD1907,GFQuimbayo!E:F,2,FALSE)</f>
        <v>Invertebrivores</v>
      </c>
      <c r="BF1907" s="2" t="str">
        <f>VLOOKUP(Y1907,Spp!B:L,11,FALSE)</f>
        <v>LC</v>
      </c>
    </row>
    <row r="1908" spans="1:58">
      <c r="A1908" s="2" t="s">
        <v>242</v>
      </c>
      <c r="B1908" s="2" t="s">
        <v>41</v>
      </c>
      <c r="C1908" s="2" t="s">
        <v>1477</v>
      </c>
      <c r="D1908" s="2" t="s">
        <v>1477</v>
      </c>
      <c r="E1908" s="2" t="s">
        <v>1500</v>
      </c>
      <c r="F1908" s="2" t="s">
        <v>244</v>
      </c>
      <c r="G1908" s="22" t="s">
        <v>1480</v>
      </c>
      <c r="H1908" s="22">
        <v>2</v>
      </c>
      <c r="K1908" s="2">
        <v>100</v>
      </c>
      <c r="L1908" s="20">
        <v>42584</v>
      </c>
      <c r="M1908" s="2">
        <v>2016</v>
      </c>
      <c r="N1908" s="2" t="s">
        <v>517</v>
      </c>
      <c r="O1908" s="2" t="s">
        <v>136</v>
      </c>
      <c r="P1908" s="11">
        <v>43272</v>
      </c>
      <c r="Q1908" s="9">
        <v>10</v>
      </c>
      <c r="S1908" s="22" t="s">
        <v>516</v>
      </c>
      <c r="T1908" s="4" t="s">
        <v>516</v>
      </c>
      <c r="U1908" s="4" t="s">
        <v>516</v>
      </c>
      <c r="V1908" s="4" t="s">
        <v>516</v>
      </c>
      <c r="W1908" s="4" t="s">
        <v>516</v>
      </c>
      <c r="X1908" s="2" t="s">
        <v>295</v>
      </c>
      <c r="Y1908" s="6" t="str">
        <f>VLOOKUP(X1908,Spp!A:B,2,FALSE)</f>
        <v>Cephalopholis panamensis</v>
      </c>
      <c r="Z1908" s="7">
        <f t="shared" si="204"/>
        <v>2</v>
      </c>
      <c r="AE1908" s="2">
        <v>2</v>
      </c>
      <c r="AU1908" s="2">
        <f>VLOOKUP(Y1908,Spp!B:C,2,FALSE)</f>
        <v>2.1700000000000001E-2</v>
      </c>
      <c r="AV1908" s="2">
        <f>VLOOKUP(Y1908,Spp!B:D,3,FALSE)</f>
        <v>3.0350000000000001</v>
      </c>
      <c r="AW1908" s="2">
        <f t="shared" si="205"/>
        <v>758.99279955567238</v>
      </c>
      <c r="AX1908" s="2">
        <f t="shared" si="206"/>
        <v>7.5899279955567236</v>
      </c>
      <c r="AY1908" s="2">
        <f t="shared" si="207"/>
        <v>75.899279955567238</v>
      </c>
      <c r="AZ1908" s="2">
        <f t="shared" si="208"/>
        <v>7.5899279955567236E-2</v>
      </c>
      <c r="BA1908" s="2" t="e">
        <f t="shared" si="209"/>
        <v>#VALUE!</v>
      </c>
      <c r="BB1908" s="2">
        <f t="shared" si="210"/>
        <v>0.02</v>
      </c>
      <c r="BC1908" s="2">
        <f>VLOOKUP(Y1908,Spp!B:H,7,FALSE)</f>
        <v>4</v>
      </c>
      <c r="BD1908" s="5" t="str">
        <f>VLOOKUP(Y1908,GFQuimbayo!B:C,2,FALSE)</f>
        <v>PS</v>
      </c>
      <c r="BE1908" s="5" t="str">
        <f>VLOOKUP(BD1908,GFQuimbayo!E:F,2,FALSE)</f>
        <v>Piscivores</v>
      </c>
      <c r="BF1908" s="2" t="str">
        <f>VLOOKUP(Y1908,Spp!B:L,11,FALSE)</f>
        <v>LC</v>
      </c>
    </row>
    <row r="1909" spans="1:58">
      <c r="A1909" s="2" t="s">
        <v>242</v>
      </c>
      <c r="B1909" s="2" t="s">
        <v>41</v>
      </c>
      <c r="C1909" s="2" t="s">
        <v>1477</v>
      </c>
      <c r="D1909" s="2" t="s">
        <v>1477</v>
      </c>
      <c r="E1909" s="2" t="s">
        <v>1500</v>
      </c>
      <c r="F1909" s="2" t="s">
        <v>244</v>
      </c>
      <c r="G1909" s="22" t="s">
        <v>1480</v>
      </c>
      <c r="H1909" s="22">
        <v>2</v>
      </c>
      <c r="K1909" s="2">
        <v>100</v>
      </c>
      <c r="L1909" s="20">
        <v>42584</v>
      </c>
      <c r="M1909" s="2">
        <v>2016</v>
      </c>
      <c r="N1909" s="2" t="s">
        <v>517</v>
      </c>
      <c r="O1909" s="2" t="s">
        <v>136</v>
      </c>
      <c r="P1909" s="11">
        <v>43272</v>
      </c>
      <c r="Q1909" s="9">
        <v>10</v>
      </c>
      <c r="S1909" s="22" t="s">
        <v>516</v>
      </c>
      <c r="T1909" s="4" t="s">
        <v>516</v>
      </c>
      <c r="U1909" s="4" t="s">
        <v>516</v>
      </c>
      <c r="V1909" s="4" t="s">
        <v>516</v>
      </c>
      <c r="W1909" s="4" t="s">
        <v>516</v>
      </c>
      <c r="X1909" s="2" t="s">
        <v>91</v>
      </c>
      <c r="Y1909" s="6" t="str">
        <f>VLOOKUP(X1909,Spp!A:B,2,FALSE)</f>
        <v>Halichoeres nicholsi</v>
      </c>
      <c r="Z1909" s="7">
        <f t="shared" si="204"/>
        <v>3</v>
      </c>
      <c r="AD1909" s="2">
        <v>3</v>
      </c>
      <c r="AU1909" s="2">
        <f>VLOOKUP(Y1909,Spp!B:C,2,FALSE)</f>
        <v>1.26E-2</v>
      </c>
      <c r="AV1909" s="2">
        <f>VLOOKUP(Y1909,Spp!B:D,3,FALSE)</f>
        <v>3.0672999999999999</v>
      </c>
      <c r="AW1909" s="2">
        <f t="shared" si="205"/>
        <v>245.61925320239862</v>
      </c>
      <c r="AX1909" s="2">
        <f t="shared" si="206"/>
        <v>2.4561925320239864</v>
      </c>
      <c r="AY1909" s="2">
        <f t="shared" si="207"/>
        <v>24.561925320239865</v>
      </c>
      <c r="AZ1909" s="2">
        <f t="shared" si="208"/>
        <v>2.4561925320239864E-2</v>
      </c>
      <c r="BA1909" s="2" t="e">
        <f t="shared" si="209"/>
        <v>#VALUE!</v>
      </c>
      <c r="BB1909" s="2">
        <f t="shared" si="210"/>
        <v>0.03</v>
      </c>
      <c r="BC1909" s="2">
        <f>VLOOKUP(Y1909,Spp!B:H,7,FALSE)</f>
        <v>4</v>
      </c>
      <c r="BD1909" s="5" t="str">
        <f>VLOOKUP(Y1909,GFQuimbayo!B:C,2,FALSE)</f>
        <v>IN</v>
      </c>
      <c r="BE1909" s="5" t="str">
        <f>VLOOKUP(BD1909,GFQuimbayo!E:F,2,FALSE)</f>
        <v>Invertebrivores</v>
      </c>
      <c r="BF1909" s="2" t="str">
        <f>VLOOKUP(Y1909,Spp!B:L,11,FALSE)</f>
        <v>LC</v>
      </c>
    </row>
    <row r="1910" spans="1:58">
      <c r="A1910" s="2" t="s">
        <v>242</v>
      </c>
      <c r="B1910" s="2" t="s">
        <v>41</v>
      </c>
      <c r="C1910" s="2" t="s">
        <v>1477</v>
      </c>
      <c r="D1910" s="2" t="s">
        <v>1477</v>
      </c>
      <c r="E1910" s="2" t="s">
        <v>1500</v>
      </c>
      <c r="F1910" s="2" t="s">
        <v>244</v>
      </c>
      <c r="G1910" s="22" t="s">
        <v>1480</v>
      </c>
      <c r="H1910" s="22">
        <v>2</v>
      </c>
      <c r="K1910" s="2">
        <v>100</v>
      </c>
      <c r="L1910" s="20">
        <v>42584</v>
      </c>
      <c r="M1910" s="2">
        <v>2016</v>
      </c>
      <c r="N1910" s="2" t="s">
        <v>517</v>
      </c>
      <c r="O1910" s="2" t="s">
        <v>136</v>
      </c>
      <c r="P1910" s="11">
        <v>43272</v>
      </c>
      <c r="Q1910" s="9">
        <v>10</v>
      </c>
      <c r="S1910" s="22" t="s">
        <v>516</v>
      </c>
      <c r="T1910" s="4" t="s">
        <v>516</v>
      </c>
      <c r="U1910" s="4" t="s">
        <v>516</v>
      </c>
      <c r="V1910" s="4" t="s">
        <v>516</v>
      </c>
      <c r="W1910" s="4" t="s">
        <v>516</v>
      </c>
      <c r="X1910" s="2" t="s">
        <v>72</v>
      </c>
      <c r="Y1910" s="6" t="str">
        <f>VLOOKUP(X1910,Spp!A:B,2,FALSE)</f>
        <v>Scarus ghobban</v>
      </c>
      <c r="Z1910" s="7">
        <f t="shared" si="204"/>
        <v>40</v>
      </c>
      <c r="AC1910" s="2">
        <v>30</v>
      </c>
      <c r="AD1910" s="2">
        <v>10</v>
      </c>
      <c r="AU1910" s="2">
        <f>VLOOKUP(Y1910,Spp!B:C,2,FALSE)</f>
        <v>2.3300000000000001E-2</v>
      </c>
      <c r="AV1910" s="2">
        <f>VLOOKUP(Y1910,Spp!B:D,3,FALSE)</f>
        <v>2.919</v>
      </c>
      <c r="AW1910" s="2">
        <f t="shared" si="205"/>
        <v>2102.9864973791646</v>
      </c>
      <c r="AX1910" s="2">
        <f t="shared" si="206"/>
        <v>21.029864973791646</v>
      </c>
      <c r="AY1910" s="2">
        <f t="shared" si="207"/>
        <v>210.29864973791646</v>
      </c>
      <c r="AZ1910" s="2">
        <f t="shared" si="208"/>
        <v>0.21029864973791645</v>
      </c>
      <c r="BA1910" s="2" t="e">
        <f t="shared" si="209"/>
        <v>#VALUE!</v>
      </c>
      <c r="BB1910" s="2">
        <f t="shared" si="210"/>
        <v>0.4</v>
      </c>
      <c r="BC1910" s="2">
        <f>VLOOKUP(Y1910,Spp!B:H,7,FALSE)</f>
        <v>2</v>
      </c>
      <c r="BD1910" s="5" t="str">
        <f>VLOOKUP(Y1910,GFQuimbayo!B:C,2,FALSE)</f>
        <v>HM</v>
      </c>
      <c r="BE1910" s="5" t="str">
        <f>VLOOKUP(BD1910,GFQuimbayo!E:F,2,FALSE)</f>
        <v>Macroalgae feeders</v>
      </c>
      <c r="BF1910" s="2" t="str">
        <f>VLOOKUP(Y1910,Spp!B:L,11,FALSE)</f>
        <v>LC</v>
      </c>
    </row>
    <row r="1911" spans="1:58">
      <c r="A1911" s="2" t="s">
        <v>242</v>
      </c>
      <c r="B1911" s="2" t="s">
        <v>41</v>
      </c>
      <c r="C1911" s="2" t="s">
        <v>1477</v>
      </c>
      <c r="D1911" s="2" t="s">
        <v>1477</v>
      </c>
      <c r="E1911" s="2" t="s">
        <v>1500</v>
      </c>
      <c r="F1911" s="2" t="s">
        <v>244</v>
      </c>
      <c r="G1911" s="22" t="s">
        <v>1480</v>
      </c>
      <c r="H1911" s="22">
        <v>2</v>
      </c>
      <c r="K1911" s="2">
        <v>100</v>
      </c>
      <c r="L1911" s="20">
        <v>42584</v>
      </c>
      <c r="M1911" s="2">
        <v>2016</v>
      </c>
      <c r="N1911" s="2" t="s">
        <v>517</v>
      </c>
      <c r="O1911" s="2" t="s">
        <v>136</v>
      </c>
      <c r="P1911" s="11">
        <v>43272</v>
      </c>
      <c r="Q1911" s="9">
        <v>10</v>
      </c>
      <c r="S1911" s="22" t="s">
        <v>516</v>
      </c>
      <c r="T1911" s="4" t="s">
        <v>516</v>
      </c>
      <c r="U1911" s="4" t="s">
        <v>516</v>
      </c>
      <c r="V1911" s="4" t="s">
        <v>516</v>
      </c>
      <c r="W1911" s="4" t="s">
        <v>516</v>
      </c>
      <c r="X1911" s="2" t="s">
        <v>390</v>
      </c>
      <c r="Y1911" s="6" t="str">
        <f>VLOOKUP(X1911,Spp!A:B,2,FALSE)</f>
        <v>Gymnothorax castaneus</v>
      </c>
      <c r="Z1911" s="7">
        <f t="shared" si="204"/>
        <v>1</v>
      </c>
      <c r="AN1911" s="2">
        <v>1</v>
      </c>
      <c r="AU1911" s="2">
        <f>VLOOKUP(Y1911,Spp!B:C,2,FALSE)</f>
        <v>1.4E-3</v>
      </c>
      <c r="AV1911" s="2">
        <f>VLOOKUP(Y1911,Spp!B:D,3,FALSE)</f>
        <v>3.0122</v>
      </c>
      <c r="AW1911" s="2">
        <f t="shared" si="205"/>
        <v>3864.7679513077105</v>
      </c>
      <c r="AX1911" s="2">
        <f t="shared" si="206"/>
        <v>38.647679513077108</v>
      </c>
      <c r="AY1911" s="2">
        <f t="shared" si="207"/>
        <v>386.47679513077105</v>
      </c>
      <c r="AZ1911" s="2">
        <f t="shared" si="208"/>
        <v>0.38647679513077104</v>
      </c>
      <c r="BA1911" s="2" t="e">
        <f t="shared" si="209"/>
        <v>#VALUE!</v>
      </c>
      <c r="BB1911" s="2">
        <f t="shared" si="210"/>
        <v>0.01</v>
      </c>
      <c r="BC1911" s="2">
        <f>VLOOKUP(Y1911,Spp!B:H,7,FALSE)</f>
        <v>4</v>
      </c>
      <c r="BD1911" s="5" t="str">
        <f>VLOOKUP(Y1911,GFQuimbayo!B:C,2,FALSE)</f>
        <v>PS</v>
      </c>
      <c r="BE1911" s="5" t="str">
        <f>VLOOKUP(BD1911,GFQuimbayo!E:F,2,FALSE)</f>
        <v>Piscivores</v>
      </c>
      <c r="BF1911" s="2" t="str">
        <f>VLOOKUP(Y1911,Spp!B:L,11,FALSE)</f>
        <v>LC</v>
      </c>
    </row>
    <row r="1912" spans="1:58">
      <c r="A1912" s="2" t="s">
        <v>242</v>
      </c>
      <c r="B1912" s="2" t="s">
        <v>41</v>
      </c>
      <c r="C1912" s="2" t="s">
        <v>1477</v>
      </c>
      <c r="D1912" s="2" t="s">
        <v>1477</v>
      </c>
      <c r="E1912" s="2" t="s">
        <v>1500</v>
      </c>
      <c r="F1912" s="2" t="s">
        <v>244</v>
      </c>
      <c r="G1912" s="22" t="s">
        <v>1480</v>
      </c>
      <c r="H1912" s="22">
        <v>2</v>
      </c>
      <c r="K1912" s="2">
        <v>100</v>
      </c>
      <c r="L1912" s="20">
        <v>42584</v>
      </c>
      <c r="M1912" s="2">
        <v>2016</v>
      </c>
      <c r="N1912" s="2" t="s">
        <v>517</v>
      </c>
      <c r="O1912" s="2" t="s">
        <v>136</v>
      </c>
      <c r="P1912" s="11">
        <v>43272</v>
      </c>
      <c r="Q1912" s="9">
        <v>10</v>
      </c>
      <c r="S1912" s="22" t="s">
        <v>516</v>
      </c>
      <c r="T1912" s="4" t="s">
        <v>516</v>
      </c>
      <c r="U1912" s="4" t="s">
        <v>516</v>
      </c>
      <c r="V1912" s="4" t="s">
        <v>516</v>
      </c>
      <c r="W1912" s="4" t="s">
        <v>516</v>
      </c>
      <c r="X1912" s="2" t="s">
        <v>115</v>
      </c>
      <c r="Y1912" s="6" t="str">
        <f>VLOOKUP(X1912,Spp!A:B,2,FALSE)</f>
        <v>Pomacanthus zonipectus</v>
      </c>
      <c r="Z1912" s="7">
        <f t="shared" si="204"/>
        <v>1</v>
      </c>
      <c r="AD1912" s="2">
        <v>1</v>
      </c>
      <c r="AU1912" s="2">
        <f>VLOOKUP(Y1912,Spp!B:C,2,FALSE)</f>
        <v>1.9300000000000001E-2</v>
      </c>
      <c r="AV1912" s="2">
        <f>VLOOKUP(Y1912,Spp!B:D,3,FALSE)</f>
        <v>2.9695999999999998</v>
      </c>
      <c r="AW1912" s="2">
        <f t="shared" si="205"/>
        <v>94.816320625178946</v>
      </c>
      <c r="AX1912" s="2">
        <f t="shared" si="206"/>
        <v>0.94816320625178951</v>
      </c>
      <c r="AY1912" s="2">
        <f t="shared" si="207"/>
        <v>9.481632062517896</v>
      </c>
      <c r="AZ1912" s="2">
        <f t="shared" si="208"/>
        <v>9.4816320625178956E-3</v>
      </c>
      <c r="BA1912" s="2" t="e">
        <f t="shared" si="209"/>
        <v>#VALUE!</v>
      </c>
      <c r="BB1912" s="2">
        <f t="shared" si="210"/>
        <v>0.01</v>
      </c>
      <c r="BC1912" s="2">
        <f>VLOOKUP(Y1912,Spp!B:H,7,FALSE)</f>
        <v>3.1</v>
      </c>
      <c r="BD1912" s="5" t="str">
        <f>VLOOKUP(Y1912,GFQuimbayo!B:C,2,FALSE)</f>
        <v>IN</v>
      </c>
      <c r="BE1912" s="5" t="str">
        <f>VLOOKUP(BD1912,GFQuimbayo!E:F,2,FALSE)</f>
        <v>Invertebrivores</v>
      </c>
      <c r="BF1912" s="2" t="str">
        <f>VLOOKUP(Y1912,Spp!B:L,11,FALSE)</f>
        <v>LC</v>
      </c>
    </row>
    <row r="1913" spans="1:58">
      <c r="A1913" s="2" t="s">
        <v>242</v>
      </c>
      <c r="B1913" s="2" t="s">
        <v>41</v>
      </c>
      <c r="C1913" s="2" t="s">
        <v>1477</v>
      </c>
      <c r="D1913" s="2" t="s">
        <v>1477</v>
      </c>
      <c r="E1913" s="2" t="s">
        <v>1500</v>
      </c>
      <c r="F1913" s="2" t="s">
        <v>244</v>
      </c>
      <c r="G1913" s="22" t="s">
        <v>1480</v>
      </c>
      <c r="H1913" s="22">
        <v>2</v>
      </c>
      <c r="K1913" s="2">
        <v>100</v>
      </c>
      <c r="L1913" s="20">
        <v>42584</v>
      </c>
      <c r="M1913" s="2">
        <v>2016</v>
      </c>
      <c r="N1913" s="2" t="s">
        <v>517</v>
      </c>
      <c r="O1913" s="2" t="s">
        <v>136</v>
      </c>
      <c r="P1913" s="11">
        <v>43272</v>
      </c>
      <c r="Q1913" s="9">
        <v>10</v>
      </c>
      <c r="S1913" s="22" t="s">
        <v>516</v>
      </c>
      <c r="T1913" s="4" t="s">
        <v>516</v>
      </c>
      <c r="U1913" s="4" t="s">
        <v>516</v>
      </c>
      <c r="V1913" s="4" t="s">
        <v>516</v>
      </c>
      <c r="W1913" s="4" t="s">
        <v>516</v>
      </c>
      <c r="X1913" s="2" t="s">
        <v>80</v>
      </c>
      <c r="Y1913" s="6" t="str">
        <f>VLOOKUP(X1913,Spp!A:B,2,FALSE)</f>
        <v>Sufflamen verres</v>
      </c>
      <c r="Z1913" s="7">
        <f t="shared" si="204"/>
        <v>2</v>
      </c>
      <c r="AC1913" s="2">
        <v>2</v>
      </c>
      <c r="AU1913" s="2">
        <f>VLOOKUP(Y1913,Spp!B:C,2,FALSE)</f>
        <v>2.4899999999999999E-2</v>
      </c>
      <c r="AV1913" s="2">
        <f>VLOOKUP(Y1913,Spp!B:D,3,FALSE)</f>
        <v>3.0129999999999999</v>
      </c>
      <c r="AW1913" s="2">
        <f t="shared" si="205"/>
        <v>100.5123002290896</v>
      </c>
      <c r="AX1913" s="2">
        <f t="shared" si="206"/>
        <v>1.0051230022908961</v>
      </c>
      <c r="AY1913" s="2">
        <f t="shared" si="207"/>
        <v>10.05123002290896</v>
      </c>
      <c r="AZ1913" s="2">
        <f t="shared" si="208"/>
        <v>1.0051230022908961E-2</v>
      </c>
      <c r="BA1913" s="2" t="e">
        <f t="shared" si="209"/>
        <v>#VALUE!</v>
      </c>
      <c r="BB1913" s="2">
        <f t="shared" si="210"/>
        <v>0.02</v>
      </c>
      <c r="BC1913" s="2">
        <f>VLOOKUP(Y1913,Spp!B:H,7,FALSE)</f>
        <v>3.3</v>
      </c>
      <c r="BD1913" s="5" t="str">
        <f>VLOOKUP(Y1913,GFQuimbayo!B:C,2,FALSE)</f>
        <v>IN</v>
      </c>
      <c r="BE1913" s="5" t="str">
        <f>VLOOKUP(BD1913,GFQuimbayo!E:F,2,FALSE)</f>
        <v>Invertebrivores</v>
      </c>
      <c r="BF1913" s="2" t="str">
        <f>VLOOKUP(Y1913,Spp!B:L,11,FALSE)</f>
        <v>LC</v>
      </c>
    </row>
    <row r="1914" spans="1:58">
      <c r="A1914" s="2" t="s">
        <v>242</v>
      </c>
      <c r="B1914" s="2" t="s">
        <v>41</v>
      </c>
      <c r="C1914" s="2" t="s">
        <v>1478</v>
      </c>
      <c r="D1914" s="2" t="s">
        <v>1478</v>
      </c>
      <c r="E1914" s="2" t="s">
        <v>1499</v>
      </c>
      <c r="F1914" s="2" t="s">
        <v>244</v>
      </c>
      <c r="G1914" s="22" t="s">
        <v>1480</v>
      </c>
      <c r="H1914" s="22">
        <v>1</v>
      </c>
      <c r="K1914" s="2">
        <v>100</v>
      </c>
      <c r="L1914" s="20">
        <v>42584</v>
      </c>
      <c r="M1914" s="2">
        <v>2016</v>
      </c>
      <c r="N1914" s="2" t="s">
        <v>517</v>
      </c>
      <c r="O1914" s="2" t="s">
        <v>136</v>
      </c>
      <c r="P1914" s="11">
        <v>43272</v>
      </c>
      <c r="Q1914" s="9">
        <v>10</v>
      </c>
      <c r="S1914" s="22" t="s">
        <v>516</v>
      </c>
      <c r="T1914" s="4" t="s">
        <v>516</v>
      </c>
      <c r="U1914" s="4" t="s">
        <v>516</v>
      </c>
      <c r="V1914" s="4" t="s">
        <v>516</v>
      </c>
      <c r="W1914" s="4" t="s">
        <v>516</v>
      </c>
      <c r="X1914" s="2" t="s">
        <v>252</v>
      </c>
      <c r="Y1914" s="6" t="str">
        <f>VLOOKUP(X1914,Spp!A:B,2,FALSE)</f>
        <v>Epinephelus labriformis</v>
      </c>
      <c r="Z1914" s="7">
        <f t="shared" si="204"/>
        <v>5</v>
      </c>
      <c r="AD1914" s="2">
        <v>2</v>
      </c>
      <c r="AE1914" s="2">
        <v>2</v>
      </c>
      <c r="AF1914" s="2">
        <v>1</v>
      </c>
      <c r="AU1914" s="2">
        <f>VLOOKUP(Y1914,Spp!B:C,2,FALSE)</f>
        <v>3.4299999999999997E-2</v>
      </c>
      <c r="AV1914" s="2">
        <f>VLOOKUP(Y1914,Spp!B:D,3,FALSE)</f>
        <v>2.9</v>
      </c>
      <c r="AW1914" s="2">
        <f t="shared" si="205"/>
        <v>2083.6195778784322</v>
      </c>
      <c r="AX1914" s="2">
        <f t="shared" si="206"/>
        <v>20.836195778784322</v>
      </c>
      <c r="AY1914" s="2">
        <f t="shared" si="207"/>
        <v>208.36195778784321</v>
      </c>
      <c r="AZ1914" s="2">
        <f t="shared" si="208"/>
        <v>0.20836195778784322</v>
      </c>
      <c r="BA1914" s="2" t="e">
        <f t="shared" si="209"/>
        <v>#VALUE!</v>
      </c>
      <c r="BB1914" s="2">
        <f t="shared" si="210"/>
        <v>0.05</v>
      </c>
      <c r="BC1914" s="2">
        <f>VLOOKUP(Y1914,Spp!B:H,7,FALSE)</f>
        <v>4</v>
      </c>
      <c r="BD1914" s="5" t="str">
        <f>VLOOKUP(Y1914,GFQuimbayo!B:C,2,FALSE)</f>
        <v>PS</v>
      </c>
      <c r="BE1914" s="5" t="str">
        <f>VLOOKUP(BD1914,GFQuimbayo!E:F,2,FALSE)</f>
        <v>Piscivores</v>
      </c>
      <c r="BF1914" s="2" t="str">
        <f>VLOOKUP(Y1914,Spp!B:L,11,FALSE)</f>
        <v>LC</v>
      </c>
    </row>
    <row r="1915" spans="1:58">
      <c r="A1915" s="2" t="s">
        <v>242</v>
      </c>
      <c r="B1915" s="2" t="s">
        <v>41</v>
      </c>
      <c r="C1915" s="2" t="s">
        <v>1478</v>
      </c>
      <c r="D1915" s="2" t="s">
        <v>1478</v>
      </c>
      <c r="E1915" s="2" t="s">
        <v>1499</v>
      </c>
      <c r="F1915" s="2" t="s">
        <v>244</v>
      </c>
      <c r="G1915" s="22" t="s">
        <v>1480</v>
      </c>
      <c r="H1915" s="22">
        <v>1</v>
      </c>
      <c r="K1915" s="2">
        <v>100</v>
      </c>
      <c r="L1915" s="20">
        <v>42584</v>
      </c>
      <c r="M1915" s="2">
        <v>2016</v>
      </c>
      <c r="N1915" s="2" t="s">
        <v>517</v>
      </c>
      <c r="O1915" s="2" t="s">
        <v>136</v>
      </c>
      <c r="P1915" s="11">
        <v>43272</v>
      </c>
      <c r="Q1915" s="9">
        <v>10</v>
      </c>
      <c r="S1915" s="22" t="s">
        <v>516</v>
      </c>
      <c r="T1915" s="4" t="s">
        <v>516</v>
      </c>
      <c r="U1915" s="4" t="s">
        <v>516</v>
      </c>
      <c r="V1915" s="4" t="s">
        <v>516</v>
      </c>
      <c r="W1915" s="4" t="s">
        <v>516</v>
      </c>
      <c r="X1915" s="2" t="s">
        <v>91</v>
      </c>
      <c r="Y1915" s="6" t="str">
        <f>VLOOKUP(X1915,Spp!A:B,2,FALSE)</f>
        <v>Halichoeres nicholsi</v>
      </c>
      <c r="Z1915" s="7">
        <f t="shared" si="204"/>
        <v>5</v>
      </c>
      <c r="AC1915" s="2">
        <v>4</v>
      </c>
      <c r="AE1915" s="2">
        <v>1</v>
      </c>
      <c r="AU1915" s="2">
        <f>VLOOKUP(Y1915,Spp!B:C,2,FALSE)</f>
        <v>1.26E-2</v>
      </c>
      <c r="AV1915" s="2">
        <f>VLOOKUP(Y1915,Spp!B:D,3,FALSE)</f>
        <v>3.0672999999999999</v>
      </c>
      <c r="AW1915" s="2">
        <f t="shared" si="205"/>
        <v>361.17239088702502</v>
      </c>
      <c r="AX1915" s="2">
        <f t="shared" si="206"/>
        <v>3.6117239088702502</v>
      </c>
      <c r="AY1915" s="2">
        <f t="shared" si="207"/>
        <v>36.117239088702505</v>
      </c>
      <c r="AZ1915" s="2">
        <f t="shared" si="208"/>
        <v>3.6117239088702506E-2</v>
      </c>
      <c r="BA1915" s="2" t="e">
        <f t="shared" si="209"/>
        <v>#VALUE!</v>
      </c>
      <c r="BB1915" s="2">
        <f t="shared" si="210"/>
        <v>0.05</v>
      </c>
      <c r="BC1915" s="2">
        <f>VLOOKUP(Y1915,Spp!B:H,7,FALSE)</f>
        <v>4</v>
      </c>
      <c r="BD1915" s="5" t="str">
        <f>VLOOKUP(Y1915,GFQuimbayo!B:C,2,FALSE)</f>
        <v>IN</v>
      </c>
      <c r="BE1915" s="5" t="str">
        <f>VLOOKUP(BD1915,GFQuimbayo!E:F,2,FALSE)</f>
        <v>Invertebrivores</v>
      </c>
      <c r="BF1915" s="2" t="str">
        <f>VLOOKUP(Y1915,Spp!B:L,11,FALSE)</f>
        <v>LC</v>
      </c>
    </row>
    <row r="1916" spans="1:58">
      <c r="A1916" s="2" t="s">
        <v>242</v>
      </c>
      <c r="B1916" s="2" t="s">
        <v>41</v>
      </c>
      <c r="C1916" s="2" t="s">
        <v>1478</v>
      </c>
      <c r="D1916" s="2" t="s">
        <v>1478</v>
      </c>
      <c r="E1916" s="2" t="s">
        <v>1499</v>
      </c>
      <c r="F1916" s="2" t="s">
        <v>244</v>
      </c>
      <c r="G1916" s="22" t="s">
        <v>1480</v>
      </c>
      <c r="H1916" s="22">
        <v>1</v>
      </c>
      <c r="K1916" s="2">
        <v>100</v>
      </c>
      <c r="L1916" s="20">
        <v>42584</v>
      </c>
      <c r="M1916" s="2">
        <v>2016</v>
      </c>
      <c r="N1916" s="2" t="s">
        <v>517</v>
      </c>
      <c r="O1916" s="2" t="s">
        <v>136</v>
      </c>
      <c r="P1916" s="11">
        <v>43272</v>
      </c>
      <c r="Q1916" s="9">
        <v>10</v>
      </c>
      <c r="S1916" s="22" t="s">
        <v>516</v>
      </c>
      <c r="T1916" s="4" t="s">
        <v>516</v>
      </c>
      <c r="U1916" s="4" t="s">
        <v>516</v>
      </c>
      <c r="V1916" s="4" t="s">
        <v>516</v>
      </c>
      <c r="W1916" s="4" t="s">
        <v>516</v>
      </c>
      <c r="X1916" s="2" t="s">
        <v>78</v>
      </c>
      <c r="Y1916" s="6" t="str">
        <f>VLOOKUP(X1916,Spp!A:B,2,FALSE)</f>
        <v>Halichoeres chierchiae</v>
      </c>
      <c r="Z1916" s="7">
        <f t="shared" si="204"/>
        <v>2</v>
      </c>
      <c r="AD1916" s="2">
        <v>2</v>
      </c>
      <c r="AU1916" s="2">
        <f>VLOOKUP(Y1916,Spp!B:C,2,FALSE)</f>
        <v>1.26E-2</v>
      </c>
      <c r="AV1916" s="2">
        <f>VLOOKUP(Y1916,Spp!B:D,3,FALSE)</f>
        <v>3.0672999999999999</v>
      </c>
      <c r="AW1916" s="2">
        <f t="shared" si="205"/>
        <v>163.74616880159908</v>
      </c>
      <c r="AX1916" s="2">
        <f t="shared" si="206"/>
        <v>1.6374616880159909</v>
      </c>
      <c r="AY1916" s="2">
        <f t="shared" si="207"/>
        <v>16.374616880159909</v>
      </c>
      <c r="AZ1916" s="2">
        <f t="shared" si="208"/>
        <v>1.6374616880159908E-2</v>
      </c>
      <c r="BA1916" s="2" t="e">
        <f t="shared" si="209"/>
        <v>#VALUE!</v>
      </c>
      <c r="BB1916" s="2">
        <f t="shared" si="210"/>
        <v>0.02</v>
      </c>
      <c r="BC1916" s="2">
        <f>VLOOKUP(Y1916,Spp!B:H,7,FALSE)</f>
        <v>3.5</v>
      </c>
      <c r="BD1916" s="5" t="str">
        <f>VLOOKUP(Y1916,GFQuimbayo!B:C,2,FALSE)</f>
        <v>IN</v>
      </c>
      <c r="BE1916" s="5" t="str">
        <f>VLOOKUP(BD1916,GFQuimbayo!E:F,2,FALSE)</f>
        <v>Invertebrivores</v>
      </c>
      <c r="BF1916" s="2" t="str">
        <f>VLOOKUP(Y1916,Spp!B:L,11,FALSE)</f>
        <v>LC</v>
      </c>
    </row>
    <row r="1917" spans="1:58">
      <c r="A1917" s="2" t="s">
        <v>242</v>
      </c>
      <c r="B1917" s="2" t="s">
        <v>41</v>
      </c>
      <c r="C1917" s="2" t="s">
        <v>1478</v>
      </c>
      <c r="D1917" s="2" t="s">
        <v>1478</v>
      </c>
      <c r="E1917" s="2" t="s">
        <v>1499</v>
      </c>
      <c r="F1917" s="2" t="s">
        <v>244</v>
      </c>
      <c r="G1917" s="22" t="s">
        <v>1480</v>
      </c>
      <c r="H1917" s="22">
        <v>1</v>
      </c>
      <c r="K1917" s="2">
        <v>100</v>
      </c>
      <c r="L1917" s="20">
        <v>42584</v>
      </c>
      <c r="M1917" s="2">
        <v>2016</v>
      </c>
      <c r="N1917" s="2" t="s">
        <v>517</v>
      </c>
      <c r="O1917" s="2" t="s">
        <v>136</v>
      </c>
      <c r="P1917" s="11">
        <v>43272</v>
      </c>
      <c r="Q1917" s="9">
        <v>10</v>
      </c>
      <c r="S1917" s="22" t="s">
        <v>516</v>
      </c>
      <c r="T1917" s="4" t="s">
        <v>516</v>
      </c>
      <c r="U1917" s="4" t="s">
        <v>516</v>
      </c>
      <c r="V1917" s="4" t="s">
        <v>516</v>
      </c>
      <c r="W1917" s="4" t="s">
        <v>516</v>
      </c>
      <c r="X1917" s="2" t="s">
        <v>74</v>
      </c>
      <c r="Y1917" s="6" t="str">
        <f>VLOOKUP(X1917,Spp!A:B,2,FALSE)</f>
        <v>Stegastes flavilatus</v>
      </c>
      <c r="Z1917" s="7">
        <f t="shared" si="204"/>
        <v>25</v>
      </c>
      <c r="AB1917" s="2">
        <v>15</v>
      </c>
      <c r="AC1917" s="2">
        <v>10</v>
      </c>
      <c r="AU1917" s="2">
        <f>VLOOKUP(Y1917,Spp!B:C,2,FALSE)</f>
        <v>3.49E-2</v>
      </c>
      <c r="AV1917" s="2">
        <f>VLOOKUP(Y1917,Spp!B:D,3,FALSE)</f>
        <v>2.9108999999999998</v>
      </c>
      <c r="AW1917" s="2">
        <f t="shared" si="205"/>
        <v>728.83585249883549</v>
      </c>
      <c r="AX1917" s="2">
        <f t="shared" si="206"/>
        <v>7.2883585249883547</v>
      </c>
      <c r="AY1917" s="2">
        <f t="shared" si="207"/>
        <v>72.883585249883552</v>
      </c>
      <c r="AZ1917" s="2">
        <f t="shared" si="208"/>
        <v>7.2883585249883559E-2</v>
      </c>
      <c r="BA1917" s="2" t="e">
        <f t="shared" si="209"/>
        <v>#VALUE!</v>
      </c>
      <c r="BB1917" s="2">
        <f t="shared" si="210"/>
        <v>0.25</v>
      </c>
      <c r="BC1917" s="2">
        <f>VLOOKUP(Y1917,Spp!B:H,7,FALSE)</f>
        <v>2</v>
      </c>
      <c r="BD1917" s="5" t="str">
        <f>VLOOKUP(Y1917,GFQuimbayo!B:C,2,FALSE)</f>
        <v>HD</v>
      </c>
      <c r="BE1917" s="5" t="str">
        <f>VLOOKUP(BD1917,GFQuimbayo!E:F,2,FALSE)</f>
        <v>Detritivores</v>
      </c>
      <c r="BF1917" s="2" t="str">
        <f>VLOOKUP(Y1917,Spp!B:L,11,FALSE)</f>
        <v>LC</v>
      </c>
    </row>
    <row r="1918" spans="1:58">
      <c r="A1918" s="2" t="s">
        <v>242</v>
      </c>
      <c r="B1918" s="2" t="s">
        <v>41</v>
      </c>
      <c r="C1918" s="2" t="s">
        <v>1478</v>
      </c>
      <c r="D1918" s="2" t="s">
        <v>1478</v>
      </c>
      <c r="E1918" s="2" t="s">
        <v>1499</v>
      </c>
      <c r="F1918" s="2" t="s">
        <v>244</v>
      </c>
      <c r="G1918" s="22" t="s">
        <v>1480</v>
      </c>
      <c r="H1918" s="22">
        <v>1</v>
      </c>
      <c r="K1918" s="2">
        <v>100</v>
      </c>
      <c r="L1918" s="20">
        <v>42584</v>
      </c>
      <c r="M1918" s="2">
        <v>2016</v>
      </c>
      <c r="N1918" s="2" t="s">
        <v>517</v>
      </c>
      <c r="O1918" s="2" t="s">
        <v>136</v>
      </c>
      <c r="P1918" s="11">
        <v>43272</v>
      </c>
      <c r="Q1918" s="9">
        <v>10</v>
      </c>
      <c r="S1918" s="22" t="s">
        <v>516</v>
      </c>
      <c r="T1918" s="4" t="s">
        <v>516</v>
      </c>
      <c r="U1918" s="4" t="s">
        <v>516</v>
      </c>
      <c r="V1918" s="4" t="s">
        <v>516</v>
      </c>
      <c r="W1918" s="4" t="s">
        <v>516</v>
      </c>
      <c r="X1918" s="2" t="s">
        <v>296</v>
      </c>
      <c r="Y1918" s="6" t="str">
        <f>VLOOKUP(X1918,Spp!A:B,2,FALSE)</f>
        <v>Halichoeres notospilus</v>
      </c>
      <c r="Z1918" s="7">
        <f t="shared" si="204"/>
        <v>5</v>
      </c>
      <c r="AC1918" s="2">
        <v>5</v>
      </c>
      <c r="AU1918" s="2">
        <f>VLOOKUP(Y1918,Spp!B:C,2,FALSE)</f>
        <v>1.26E-2</v>
      </c>
      <c r="AV1918" s="2">
        <f>VLOOKUP(Y1918,Spp!B:D,3,FALSE)</f>
        <v>3.0672999999999999</v>
      </c>
      <c r="AW1918" s="2">
        <f t="shared" si="205"/>
        <v>145.84536522060262</v>
      </c>
      <c r="AX1918" s="2">
        <f t="shared" si="206"/>
        <v>1.4584536522060261</v>
      </c>
      <c r="AY1918" s="2">
        <f t="shared" si="207"/>
        <v>14.584536522060262</v>
      </c>
      <c r="AZ1918" s="2">
        <f t="shared" si="208"/>
        <v>1.4584536522060262E-2</v>
      </c>
      <c r="BA1918" s="2" t="e">
        <f t="shared" si="209"/>
        <v>#VALUE!</v>
      </c>
      <c r="BB1918" s="2">
        <f t="shared" si="210"/>
        <v>0.05</v>
      </c>
      <c r="BC1918" s="2">
        <f>VLOOKUP(Y1918,Spp!B:H,7,FALSE)</f>
        <v>3.5</v>
      </c>
      <c r="BD1918" s="5" t="str">
        <f>VLOOKUP(Y1918,GFQuimbayo!B:C,2,FALSE)</f>
        <v>IN</v>
      </c>
      <c r="BE1918" s="5" t="str">
        <f>VLOOKUP(BD1918,GFQuimbayo!E:F,2,FALSE)</f>
        <v>Invertebrivores</v>
      </c>
      <c r="BF1918" s="2" t="str">
        <f>VLOOKUP(Y1918,Spp!B:L,11,FALSE)</f>
        <v>LC</v>
      </c>
    </row>
    <row r="1919" spans="1:58">
      <c r="A1919" s="2" t="s">
        <v>242</v>
      </c>
      <c r="B1919" s="2" t="s">
        <v>41</v>
      </c>
      <c r="C1919" s="2" t="s">
        <v>1478</v>
      </c>
      <c r="D1919" s="2" t="s">
        <v>1478</v>
      </c>
      <c r="E1919" s="2" t="s">
        <v>1499</v>
      </c>
      <c r="F1919" s="2" t="s">
        <v>244</v>
      </c>
      <c r="G1919" s="22" t="s">
        <v>1480</v>
      </c>
      <c r="H1919" s="22">
        <v>1</v>
      </c>
      <c r="K1919" s="2">
        <v>100</v>
      </c>
      <c r="L1919" s="20">
        <v>42584</v>
      </c>
      <c r="M1919" s="2">
        <v>2016</v>
      </c>
      <c r="N1919" s="2" t="s">
        <v>517</v>
      </c>
      <c r="O1919" s="2" t="s">
        <v>136</v>
      </c>
      <c r="P1919" s="11">
        <v>43272</v>
      </c>
      <c r="Q1919" s="9">
        <v>10</v>
      </c>
      <c r="S1919" s="22" t="s">
        <v>516</v>
      </c>
      <c r="T1919" s="4" t="s">
        <v>516</v>
      </c>
      <c r="U1919" s="4" t="s">
        <v>516</v>
      </c>
      <c r="V1919" s="4" t="s">
        <v>516</v>
      </c>
      <c r="W1919" s="4" t="s">
        <v>516</v>
      </c>
      <c r="X1919" s="2" t="s">
        <v>87</v>
      </c>
      <c r="Y1919" s="6" t="str">
        <f>VLOOKUP(X1919,Spp!A:B,2,FALSE)</f>
        <v>Stegastes acapulcoensis</v>
      </c>
      <c r="Z1919" s="7">
        <f t="shared" si="204"/>
        <v>5</v>
      </c>
      <c r="AB1919" s="2">
        <v>5</v>
      </c>
      <c r="AU1919" s="2">
        <f>VLOOKUP(Y1919,Spp!B:C,2,FALSE)</f>
        <v>3.49E-2</v>
      </c>
      <c r="AV1919" s="2">
        <f>VLOOKUP(Y1919,Spp!B:D,3,FALSE)</f>
        <v>2.9108999999999998</v>
      </c>
      <c r="AW1919" s="2">
        <f t="shared" si="205"/>
        <v>61.519282678486398</v>
      </c>
      <c r="AX1919" s="2">
        <f t="shared" si="206"/>
        <v>0.61519282678486398</v>
      </c>
      <c r="AY1919" s="2">
        <f t="shared" si="207"/>
        <v>6.15192826784864</v>
      </c>
      <c r="AZ1919" s="2">
        <f t="shared" si="208"/>
        <v>6.1519282678486401E-3</v>
      </c>
      <c r="BA1919" s="2" t="e">
        <f t="shared" si="209"/>
        <v>#VALUE!</v>
      </c>
      <c r="BB1919" s="2">
        <f t="shared" si="210"/>
        <v>0.05</v>
      </c>
      <c r="BC1919" s="2">
        <f>VLOOKUP(Y1919,Spp!B:H,7,FALSE)</f>
        <v>2</v>
      </c>
      <c r="BD1919" s="5" t="str">
        <f>VLOOKUP(Y1919,GFQuimbayo!B:C,2,FALSE)</f>
        <v>HD</v>
      </c>
      <c r="BE1919" s="5" t="str">
        <f>VLOOKUP(BD1919,GFQuimbayo!E:F,2,FALSE)</f>
        <v>Detritivores</v>
      </c>
      <c r="BF1919" s="2" t="str">
        <f>VLOOKUP(Y1919,Spp!B:L,11,FALSE)</f>
        <v>LC</v>
      </c>
    </row>
    <row r="1920" spans="1:58">
      <c r="A1920" s="2" t="s">
        <v>242</v>
      </c>
      <c r="B1920" s="2" t="s">
        <v>41</v>
      </c>
      <c r="C1920" s="2" t="s">
        <v>1478</v>
      </c>
      <c r="D1920" s="2" t="s">
        <v>1478</v>
      </c>
      <c r="E1920" s="2" t="s">
        <v>1499</v>
      </c>
      <c r="F1920" s="2" t="s">
        <v>244</v>
      </c>
      <c r="G1920" s="22" t="s">
        <v>1480</v>
      </c>
      <c r="H1920" s="22">
        <v>1</v>
      </c>
      <c r="K1920" s="2">
        <v>100</v>
      </c>
      <c r="L1920" s="20">
        <v>42584</v>
      </c>
      <c r="M1920" s="2">
        <v>2016</v>
      </c>
      <c r="N1920" s="2" t="s">
        <v>517</v>
      </c>
      <c r="O1920" s="2" t="s">
        <v>136</v>
      </c>
      <c r="P1920" s="11">
        <v>43272</v>
      </c>
      <c r="Q1920" s="9">
        <v>10</v>
      </c>
      <c r="S1920" s="22" t="s">
        <v>516</v>
      </c>
      <c r="T1920" s="4" t="s">
        <v>516</v>
      </c>
      <c r="U1920" s="4" t="s">
        <v>516</v>
      </c>
      <c r="V1920" s="4" t="s">
        <v>516</v>
      </c>
      <c r="W1920" s="4" t="s">
        <v>516</v>
      </c>
      <c r="X1920" s="2" t="s">
        <v>80</v>
      </c>
      <c r="Y1920" s="6" t="str">
        <f>VLOOKUP(X1920,Spp!A:B,2,FALSE)</f>
        <v>Sufflamen verres</v>
      </c>
      <c r="Z1920" s="7">
        <f t="shared" si="204"/>
        <v>2</v>
      </c>
      <c r="AE1920" s="2">
        <v>2</v>
      </c>
      <c r="AU1920" s="2">
        <f>VLOOKUP(Y1920,Spp!B:C,2,FALSE)</f>
        <v>2.4899999999999999E-2</v>
      </c>
      <c r="AV1920" s="2">
        <f>VLOOKUP(Y1920,Spp!B:D,3,FALSE)</f>
        <v>3.0129999999999999</v>
      </c>
      <c r="AW1920" s="2">
        <f t="shared" si="205"/>
        <v>811.37680614119904</v>
      </c>
      <c r="AX1920" s="2">
        <f t="shared" si="206"/>
        <v>8.1137680614119905</v>
      </c>
      <c r="AY1920" s="2">
        <f t="shared" si="207"/>
        <v>81.137680614119901</v>
      </c>
      <c r="AZ1920" s="2">
        <f t="shared" si="208"/>
        <v>8.1137680614119898E-2</v>
      </c>
      <c r="BA1920" s="2" t="e">
        <f t="shared" si="209"/>
        <v>#VALUE!</v>
      </c>
      <c r="BB1920" s="2">
        <f t="shared" si="210"/>
        <v>0.02</v>
      </c>
      <c r="BC1920" s="2">
        <f>VLOOKUP(Y1920,Spp!B:H,7,FALSE)</f>
        <v>3.3</v>
      </c>
      <c r="BD1920" s="5" t="str">
        <f>VLOOKUP(Y1920,GFQuimbayo!B:C,2,FALSE)</f>
        <v>IN</v>
      </c>
      <c r="BE1920" s="5" t="str">
        <f>VLOOKUP(BD1920,GFQuimbayo!E:F,2,FALSE)</f>
        <v>Invertebrivores</v>
      </c>
      <c r="BF1920" s="2" t="str">
        <f>VLOOKUP(Y1920,Spp!B:L,11,FALSE)</f>
        <v>LC</v>
      </c>
    </row>
    <row r="1921" spans="1:58">
      <c r="A1921" s="2" t="s">
        <v>242</v>
      </c>
      <c r="B1921" s="2" t="s">
        <v>41</v>
      </c>
      <c r="C1921" s="2" t="s">
        <v>1478</v>
      </c>
      <c r="D1921" s="2" t="s">
        <v>1478</v>
      </c>
      <c r="E1921" s="2" t="s">
        <v>1499</v>
      </c>
      <c r="F1921" s="2" t="s">
        <v>244</v>
      </c>
      <c r="G1921" s="22" t="s">
        <v>1480</v>
      </c>
      <c r="H1921" s="22">
        <v>1</v>
      </c>
      <c r="K1921" s="2">
        <v>100</v>
      </c>
      <c r="L1921" s="20">
        <v>42584</v>
      </c>
      <c r="M1921" s="2">
        <v>2016</v>
      </c>
      <c r="N1921" s="2" t="s">
        <v>517</v>
      </c>
      <c r="O1921" s="2" t="s">
        <v>136</v>
      </c>
      <c r="P1921" s="11">
        <v>43272</v>
      </c>
      <c r="Q1921" s="9">
        <v>10</v>
      </c>
      <c r="S1921" s="22" t="s">
        <v>516</v>
      </c>
      <c r="T1921" s="4" t="s">
        <v>516</v>
      </c>
      <c r="U1921" s="4" t="s">
        <v>516</v>
      </c>
      <c r="V1921" s="4" t="s">
        <v>516</v>
      </c>
      <c r="W1921" s="4" t="s">
        <v>516</v>
      </c>
      <c r="X1921" s="2" t="s">
        <v>70</v>
      </c>
      <c r="Y1921" s="6" t="str">
        <f>VLOOKUP(X1921,Spp!A:B,2,FALSE)</f>
        <v>Chaetodon humeralis</v>
      </c>
      <c r="Z1921" s="7">
        <f t="shared" si="204"/>
        <v>2</v>
      </c>
      <c r="AC1921" s="2">
        <v>2</v>
      </c>
      <c r="AU1921" s="2">
        <f>VLOOKUP(Y1921,Spp!B:C,2,FALSE)</f>
        <v>2.9600000000000001E-2</v>
      </c>
      <c r="AV1921" s="2">
        <f>VLOOKUP(Y1921,Spp!B:D,3,FALSE)</f>
        <v>2.9895</v>
      </c>
      <c r="AW1921" s="2">
        <f t="shared" si="205"/>
        <v>112.59891109139978</v>
      </c>
      <c r="AX1921" s="2">
        <f t="shared" si="206"/>
        <v>1.1259891109139979</v>
      </c>
      <c r="AY1921" s="2">
        <f t="shared" si="207"/>
        <v>11.259891109139978</v>
      </c>
      <c r="AZ1921" s="2">
        <f t="shared" si="208"/>
        <v>1.1259891109139979E-2</v>
      </c>
      <c r="BA1921" s="2" t="e">
        <f t="shared" si="209"/>
        <v>#VALUE!</v>
      </c>
      <c r="BB1921" s="2">
        <f t="shared" si="210"/>
        <v>0.02</v>
      </c>
      <c r="BC1921" s="2">
        <f>VLOOKUP(Y1921,Spp!B:H,7,FALSE)</f>
        <v>2.7</v>
      </c>
      <c r="BD1921" s="5" t="str">
        <f>VLOOKUP(Y1921,GFQuimbayo!B:C,2,FALSE)</f>
        <v>OM</v>
      </c>
      <c r="BE1921" s="5" t="str">
        <f>VLOOKUP(BD1921,GFQuimbayo!E:F,2,FALSE)</f>
        <v>Omnivores</v>
      </c>
      <c r="BF1921" s="2" t="str">
        <f>VLOOKUP(Y1921,Spp!B:L,11,FALSE)</f>
        <v>LC</v>
      </c>
    </row>
    <row r="1922" spans="1:58">
      <c r="A1922" s="2" t="s">
        <v>242</v>
      </c>
      <c r="B1922" s="2" t="s">
        <v>41</v>
      </c>
      <c r="C1922" s="2" t="s">
        <v>1478</v>
      </c>
      <c r="D1922" s="2" t="s">
        <v>1478</v>
      </c>
      <c r="E1922" s="2" t="s">
        <v>1499</v>
      </c>
      <c r="F1922" s="2" t="s">
        <v>244</v>
      </c>
      <c r="G1922" s="22" t="s">
        <v>1480</v>
      </c>
      <c r="H1922" s="22">
        <v>1</v>
      </c>
      <c r="K1922" s="2">
        <v>100</v>
      </c>
      <c r="L1922" s="20">
        <v>42584</v>
      </c>
      <c r="M1922" s="2">
        <v>2016</v>
      </c>
      <c r="N1922" s="2" t="s">
        <v>517</v>
      </c>
      <c r="O1922" s="2" t="s">
        <v>136</v>
      </c>
      <c r="P1922" s="11">
        <v>43272</v>
      </c>
      <c r="Q1922" s="9">
        <v>10</v>
      </c>
      <c r="S1922" s="22" t="s">
        <v>516</v>
      </c>
      <c r="T1922" s="4" t="s">
        <v>516</v>
      </c>
      <c r="U1922" s="4" t="s">
        <v>516</v>
      </c>
      <c r="V1922" s="4" t="s">
        <v>516</v>
      </c>
      <c r="W1922" s="4" t="s">
        <v>516</v>
      </c>
      <c r="X1922" s="2" t="s">
        <v>72</v>
      </c>
      <c r="Y1922" s="6" t="str">
        <f>VLOOKUP(X1922,Spp!A:B,2,FALSE)</f>
        <v>Scarus ghobban</v>
      </c>
      <c r="Z1922" s="7">
        <f t="shared" ref="Z1922:Z1984" si="211">SUM(AA1922:AT1922)</f>
        <v>3</v>
      </c>
      <c r="AD1922" s="2">
        <v>3</v>
      </c>
      <c r="AU1922" s="2">
        <f>VLOOKUP(Y1922,Spp!B:C,2,FALSE)</f>
        <v>2.3300000000000001E-2</v>
      </c>
      <c r="AV1922" s="2">
        <f>VLOOKUP(Y1922,Spp!B:D,3,FALSE)</f>
        <v>2.919</v>
      </c>
      <c r="AW1922" s="2">
        <f t="shared" si="205"/>
        <v>297.1017704901862</v>
      </c>
      <c r="AX1922" s="2">
        <f t="shared" si="206"/>
        <v>2.971017704901862</v>
      </c>
      <c r="AY1922" s="2">
        <f t="shared" si="207"/>
        <v>29.710177049018618</v>
      </c>
      <c r="AZ1922" s="2">
        <f t="shared" si="208"/>
        <v>2.971017704901862E-2</v>
      </c>
      <c r="BA1922" s="2" t="e">
        <f t="shared" si="209"/>
        <v>#VALUE!</v>
      </c>
      <c r="BB1922" s="2">
        <f t="shared" si="210"/>
        <v>0.03</v>
      </c>
      <c r="BC1922" s="2">
        <f>VLOOKUP(Y1922,Spp!B:H,7,FALSE)</f>
        <v>2</v>
      </c>
      <c r="BD1922" s="5" t="str">
        <f>VLOOKUP(Y1922,GFQuimbayo!B:C,2,FALSE)</f>
        <v>HM</v>
      </c>
      <c r="BE1922" s="5" t="str">
        <f>VLOOKUP(BD1922,GFQuimbayo!E:F,2,FALSE)</f>
        <v>Macroalgae feeders</v>
      </c>
      <c r="BF1922" s="2" t="str">
        <f>VLOOKUP(Y1922,Spp!B:L,11,FALSE)</f>
        <v>LC</v>
      </c>
    </row>
    <row r="1923" spans="1:58">
      <c r="A1923" s="2" t="s">
        <v>242</v>
      </c>
      <c r="B1923" s="2" t="s">
        <v>41</v>
      </c>
      <c r="C1923" s="2" t="s">
        <v>1478</v>
      </c>
      <c r="D1923" s="2" t="s">
        <v>1478</v>
      </c>
      <c r="E1923" s="2" t="s">
        <v>1499</v>
      </c>
      <c r="F1923" s="2" t="s">
        <v>244</v>
      </c>
      <c r="G1923" s="22" t="s">
        <v>1480</v>
      </c>
      <c r="H1923" s="22">
        <v>1</v>
      </c>
      <c r="K1923" s="2">
        <v>100</v>
      </c>
      <c r="L1923" s="20">
        <v>42584</v>
      </c>
      <c r="M1923" s="2">
        <v>2016</v>
      </c>
      <c r="N1923" s="2" t="s">
        <v>517</v>
      </c>
      <c r="O1923" s="2" t="s">
        <v>136</v>
      </c>
      <c r="P1923" s="11">
        <v>43272</v>
      </c>
      <c r="Q1923" s="9">
        <v>10</v>
      </c>
      <c r="S1923" s="22" t="s">
        <v>516</v>
      </c>
      <c r="T1923" s="4" t="s">
        <v>516</v>
      </c>
      <c r="U1923" s="4" t="s">
        <v>516</v>
      </c>
      <c r="V1923" s="4" t="s">
        <v>516</v>
      </c>
      <c r="W1923" s="4" t="s">
        <v>516</v>
      </c>
      <c r="X1923" s="2" t="s">
        <v>45</v>
      </c>
      <c r="Y1923" s="6" t="str">
        <f>VLOOKUP(X1923,Spp!A:B,2,FALSE)</f>
        <v>Canthigaster punctatissima</v>
      </c>
      <c r="Z1923" s="7">
        <f t="shared" si="211"/>
        <v>2</v>
      </c>
      <c r="AA1923" s="2">
        <v>2</v>
      </c>
      <c r="AU1923" s="2">
        <f>VLOOKUP(Y1923,Spp!B:C,2,FALSE)</f>
        <v>1.9699999999999999E-2</v>
      </c>
      <c r="AV1923" s="2">
        <f>VLOOKUP(Y1923,Spp!B:D,3,FALSE)</f>
        <v>2.9174000000000002</v>
      </c>
      <c r="AW1923" s="2">
        <f t="shared" ref="AW1923:AW1985" si="212">((AU1923*$AA$2^AV1923)*AA1923)+((AU1923*$AB$2^AV1923)*AB1923)+((AU1923*$AC$2^AV1923)*AC1923)+((AU1923*$AD$2^AV1923)*AD1923)+((AU1923*$AE$2^AV1923)*AE1923)+((AU1923*$AF$2^AV1923)*AF1923)+((AU1923*$AG$2^AV1923)*AG1923)+((AU1923*$AH$2^AV1923)*AH1923)+((AU1923*$AI$2^AV1923)*AI1923)+((AU1923*$AJ$2^AV1923)*AJ1923)+((AU1923*$AK$2^AV1923)*AK1923)+((AU1923*$AL$2^AV1923)*AL1923)+((AU1923*$AM$2^AV1923)*AM1923)+((AU1923*$AN$2^AV1923)*AN1923)+((AU1923*$AO$2^AV1923)*AO1923)+((AU1923*$AP$2^AV1923)*AP1923)+((AU1923*$AQ$2^AV1923)*AQ1923)+((AU1923*$AR$2^AV1923)*AR1923)+((AU1923*$AS$2^AV1923)*AS1923)+((AU1923*$AT$2^AV1923)*AT1923)</f>
        <v>0.57075063471067744</v>
      </c>
      <c r="AX1923" s="2">
        <f t="shared" ref="AX1923:AX1985" si="213">AW1923/K1923</f>
        <v>5.7075063471067741E-3</v>
      </c>
      <c r="AY1923" s="2">
        <f t="shared" ref="AY1923:AY1985" si="214">AX1923*10</f>
        <v>5.7075063471067743E-2</v>
      </c>
      <c r="AZ1923" s="2">
        <f t="shared" ref="AZ1923:AZ1985" si="215">AY1923/1000</f>
        <v>5.7075063471067742E-5</v>
      </c>
      <c r="BA1923" s="2" t="e">
        <f t="shared" ref="BA1923:BA1985" si="216">Z1923/W1923</f>
        <v>#VALUE!</v>
      </c>
      <c r="BB1923" s="2">
        <f t="shared" si="210"/>
        <v>0.02</v>
      </c>
      <c r="BC1923" s="2">
        <f>VLOOKUP(Y1923,Spp!B:H,7,FALSE)</f>
        <v>3</v>
      </c>
      <c r="BD1923" s="5" t="str">
        <f>VLOOKUP(Y1923,GFQuimbayo!B:C,2,FALSE)</f>
        <v>IN</v>
      </c>
      <c r="BE1923" s="5" t="str">
        <f>VLOOKUP(BD1923,GFQuimbayo!E:F,2,FALSE)</f>
        <v>Invertebrivores</v>
      </c>
      <c r="BF1923" s="2" t="str">
        <f>VLOOKUP(Y1923,Spp!B:L,11,FALSE)</f>
        <v>LC</v>
      </c>
    </row>
    <row r="1924" spans="1:58">
      <c r="A1924" s="2" t="s">
        <v>242</v>
      </c>
      <c r="B1924" s="2" t="s">
        <v>41</v>
      </c>
      <c r="C1924" s="2" t="s">
        <v>1478</v>
      </c>
      <c r="D1924" s="2" t="s">
        <v>1478</v>
      </c>
      <c r="E1924" s="2" t="s">
        <v>1499</v>
      </c>
      <c r="F1924" s="2" t="s">
        <v>244</v>
      </c>
      <c r="G1924" s="22" t="s">
        <v>1480</v>
      </c>
      <c r="H1924" s="22">
        <v>1</v>
      </c>
      <c r="K1924" s="2">
        <v>100</v>
      </c>
      <c r="L1924" s="20">
        <v>42584</v>
      </c>
      <c r="M1924" s="2">
        <v>2016</v>
      </c>
      <c r="N1924" s="2" t="s">
        <v>517</v>
      </c>
      <c r="O1924" s="2" t="s">
        <v>136</v>
      </c>
      <c r="P1924" s="11">
        <v>43272</v>
      </c>
      <c r="Q1924" s="9">
        <v>10</v>
      </c>
      <c r="S1924" s="22" t="s">
        <v>516</v>
      </c>
      <c r="T1924" s="4" t="s">
        <v>516</v>
      </c>
      <c r="U1924" s="4" t="s">
        <v>516</v>
      </c>
      <c r="V1924" s="4" t="s">
        <v>516</v>
      </c>
      <c r="W1924" s="4" t="s">
        <v>516</v>
      </c>
      <c r="X1924" s="2" t="s">
        <v>273</v>
      </c>
      <c r="Y1924" s="6" t="str">
        <f>VLOOKUP(X1924,Spp!A:B,2,FALSE)</f>
        <v>Haemulon flaviguttatum</v>
      </c>
      <c r="Z1924" s="7">
        <f t="shared" si="211"/>
        <v>2</v>
      </c>
      <c r="AC1924" s="2">
        <v>2</v>
      </c>
      <c r="AU1924" s="2">
        <f>VLOOKUP(Y1924,Spp!B:C,2,FALSE)</f>
        <v>0.10299999999999999</v>
      </c>
      <c r="AV1924" s="2">
        <f>VLOOKUP(Y1924,Spp!B:D,3,FALSE)</f>
        <v>2.6</v>
      </c>
      <c r="AW1924" s="2">
        <f t="shared" si="212"/>
        <v>146.49852571225492</v>
      </c>
      <c r="AX1924" s="2">
        <f t="shared" si="213"/>
        <v>1.4649852571225492</v>
      </c>
      <c r="AY1924" s="2">
        <f t="shared" si="214"/>
        <v>14.649852571225493</v>
      </c>
      <c r="AZ1924" s="2">
        <f t="shared" si="215"/>
        <v>1.4649852571225492E-2</v>
      </c>
      <c r="BA1924" s="2" t="e">
        <f t="shared" si="216"/>
        <v>#VALUE!</v>
      </c>
      <c r="BB1924" s="2">
        <f t="shared" si="210"/>
        <v>0.02</v>
      </c>
      <c r="BC1924" s="2">
        <f>VLOOKUP(Y1924,Spp!B:H,7,FALSE)</f>
        <v>4.2</v>
      </c>
      <c r="BD1924" s="5" t="str">
        <f>VLOOKUP(Y1924,GFQuimbayo!B:C,2,FALSE)</f>
        <v>PS</v>
      </c>
      <c r="BE1924" s="5" t="str">
        <f>VLOOKUP(BD1924,GFQuimbayo!E:F,2,FALSE)</f>
        <v>Piscivores</v>
      </c>
      <c r="BF1924" s="2" t="str">
        <f>VLOOKUP(Y1924,Spp!B:L,11,FALSE)</f>
        <v>LC</v>
      </c>
    </row>
    <row r="1925" spans="1:58">
      <c r="A1925" s="2" t="s">
        <v>242</v>
      </c>
      <c r="B1925" s="2" t="s">
        <v>41</v>
      </c>
      <c r="C1925" s="2" t="s">
        <v>1478</v>
      </c>
      <c r="D1925" s="2" t="s">
        <v>1478</v>
      </c>
      <c r="E1925" s="2" t="s">
        <v>1499</v>
      </c>
      <c r="F1925" s="2" t="s">
        <v>244</v>
      </c>
      <c r="G1925" s="22" t="s">
        <v>1480</v>
      </c>
      <c r="H1925" s="22">
        <v>1</v>
      </c>
      <c r="K1925" s="2">
        <v>100</v>
      </c>
      <c r="L1925" s="20">
        <v>42584</v>
      </c>
      <c r="M1925" s="2">
        <v>2016</v>
      </c>
      <c r="N1925" s="2" t="s">
        <v>517</v>
      </c>
      <c r="O1925" s="2" t="s">
        <v>136</v>
      </c>
      <c r="P1925" s="11">
        <v>43272</v>
      </c>
      <c r="Q1925" s="9">
        <v>10</v>
      </c>
      <c r="S1925" s="22" t="s">
        <v>516</v>
      </c>
      <c r="T1925" s="4" t="s">
        <v>516</v>
      </c>
      <c r="U1925" s="4" t="s">
        <v>516</v>
      </c>
      <c r="V1925" s="4" t="s">
        <v>516</v>
      </c>
      <c r="W1925" s="4" t="s">
        <v>516</v>
      </c>
      <c r="X1925" s="2" t="s">
        <v>265</v>
      </c>
      <c r="Y1925" s="6" t="str">
        <f>VLOOKUP(X1925,Spp!A:B,2,FALSE)</f>
        <v>Bodianus diplotaenia</v>
      </c>
      <c r="Z1925" s="7">
        <f t="shared" si="211"/>
        <v>3</v>
      </c>
      <c r="AC1925" s="2">
        <v>2</v>
      </c>
      <c r="AE1925" s="2">
        <v>1</v>
      </c>
      <c r="AU1925" s="2">
        <f>VLOOKUP(Y1925,Spp!B:C,2,FALSE)</f>
        <v>2.01E-2</v>
      </c>
      <c r="AV1925" s="2">
        <f>VLOOKUP(Y1925,Spp!B:D,3,FALSE)</f>
        <v>2.9992000000000001</v>
      </c>
      <c r="AW1925" s="2">
        <f t="shared" si="212"/>
        <v>391.61193569417458</v>
      </c>
      <c r="AX1925" s="2">
        <f t="shared" si="213"/>
        <v>3.9161193569417456</v>
      </c>
      <c r="AY1925" s="2">
        <f t="shared" si="214"/>
        <v>39.161193569417456</v>
      </c>
      <c r="AZ1925" s="2">
        <f t="shared" si="215"/>
        <v>3.9161193569417455E-2</v>
      </c>
      <c r="BA1925" s="2" t="e">
        <f t="shared" si="216"/>
        <v>#VALUE!</v>
      </c>
      <c r="BB1925" s="2">
        <f t="shared" si="210"/>
        <v>0.03</v>
      </c>
      <c r="BC1925" s="2">
        <f>VLOOKUP(Y1925,Spp!B:H,7,FALSE)</f>
        <v>3.4</v>
      </c>
      <c r="BD1925" s="5" t="str">
        <f>VLOOKUP(Y1925,GFQuimbayo!B:C,2,FALSE)</f>
        <v>IN</v>
      </c>
      <c r="BE1925" s="5" t="str">
        <f>VLOOKUP(BD1925,GFQuimbayo!E:F,2,FALSE)</f>
        <v>Invertebrivores</v>
      </c>
      <c r="BF1925" s="2" t="str">
        <f>VLOOKUP(Y1925,Spp!B:L,11,FALSE)</f>
        <v>LC</v>
      </c>
    </row>
    <row r="1926" spans="1:58">
      <c r="A1926" s="2" t="s">
        <v>242</v>
      </c>
      <c r="B1926" s="2" t="s">
        <v>41</v>
      </c>
      <c r="C1926" s="2" t="s">
        <v>1478</v>
      </c>
      <c r="D1926" s="2" t="s">
        <v>1478</v>
      </c>
      <c r="E1926" s="2" t="s">
        <v>1499</v>
      </c>
      <c r="F1926" s="2" t="s">
        <v>244</v>
      </c>
      <c r="G1926" s="22" t="s">
        <v>1480</v>
      </c>
      <c r="H1926" s="22">
        <v>1</v>
      </c>
      <c r="K1926" s="2">
        <v>100</v>
      </c>
      <c r="L1926" s="20">
        <v>42584</v>
      </c>
      <c r="M1926" s="2">
        <v>2016</v>
      </c>
      <c r="N1926" s="2" t="s">
        <v>517</v>
      </c>
      <c r="O1926" s="2" t="s">
        <v>136</v>
      </c>
      <c r="P1926" s="11">
        <v>43272</v>
      </c>
      <c r="Q1926" s="9">
        <v>10</v>
      </c>
      <c r="S1926" s="22" t="s">
        <v>516</v>
      </c>
      <c r="T1926" s="4" t="s">
        <v>516</v>
      </c>
      <c r="U1926" s="4" t="s">
        <v>516</v>
      </c>
      <c r="V1926" s="4" t="s">
        <v>516</v>
      </c>
      <c r="W1926" s="4" t="s">
        <v>516</v>
      </c>
      <c r="X1926" s="2" t="s">
        <v>125</v>
      </c>
      <c r="Y1926" s="6" t="str">
        <f>VLOOKUP(X1926,Spp!A:B,2,FALSE)</f>
        <v>Diodon holocanthus</v>
      </c>
      <c r="Z1926" s="7">
        <f t="shared" si="211"/>
        <v>1</v>
      </c>
      <c r="AE1926" s="2">
        <v>1</v>
      </c>
      <c r="AU1926" s="2">
        <f>VLOOKUP(Y1926,Spp!B:C,2,FALSE)</f>
        <v>2.1899999999999999E-2</v>
      </c>
      <c r="AV1926" s="2">
        <f>VLOOKUP(Y1926,Spp!B:D,3,FALSE)</f>
        <v>3</v>
      </c>
      <c r="AW1926" s="2">
        <f t="shared" si="212"/>
        <v>342.1875</v>
      </c>
      <c r="AX1926" s="2">
        <f t="shared" si="213"/>
        <v>3.421875</v>
      </c>
      <c r="AY1926" s="2">
        <f t="shared" si="214"/>
        <v>34.21875</v>
      </c>
      <c r="AZ1926" s="2">
        <f t="shared" si="215"/>
        <v>3.4218749999999999E-2</v>
      </c>
      <c r="BA1926" s="2" t="e">
        <f t="shared" si="216"/>
        <v>#VALUE!</v>
      </c>
      <c r="BB1926" s="2">
        <f t="shared" si="210"/>
        <v>0.01</v>
      </c>
      <c r="BC1926" s="2">
        <f>VLOOKUP(Y1926,Spp!B:H,7,FALSE)</f>
        <v>3.3</v>
      </c>
      <c r="BD1926" s="5" t="str">
        <f>VLOOKUP(Y1926,GFQuimbayo!B:C,2,FALSE)</f>
        <v>IN</v>
      </c>
      <c r="BE1926" s="5" t="str">
        <f>VLOOKUP(BD1926,GFQuimbayo!E:F,2,FALSE)</f>
        <v>Invertebrivores</v>
      </c>
      <c r="BF1926" s="2" t="str">
        <f>VLOOKUP(Y1926,Spp!B:L,11,FALSE)</f>
        <v>NE</v>
      </c>
    </row>
    <row r="1927" spans="1:58">
      <c r="A1927" s="2" t="s">
        <v>242</v>
      </c>
      <c r="B1927" s="2" t="s">
        <v>41</v>
      </c>
      <c r="C1927" s="2" t="s">
        <v>1478</v>
      </c>
      <c r="D1927" s="2" t="s">
        <v>1478</v>
      </c>
      <c r="E1927" s="2" t="s">
        <v>1499</v>
      </c>
      <c r="F1927" s="2" t="s">
        <v>244</v>
      </c>
      <c r="G1927" s="22" t="s">
        <v>1480</v>
      </c>
      <c r="H1927" s="22">
        <v>1</v>
      </c>
      <c r="K1927" s="2">
        <v>100</v>
      </c>
      <c r="L1927" s="20">
        <v>42584</v>
      </c>
      <c r="M1927" s="2">
        <v>2016</v>
      </c>
      <c r="N1927" s="2" t="s">
        <v>517</v>
      </c>
      <c r="O1927" s="2" t="s">
        <v>136</v>
      </c>
      <c r="P1927" s="11">
        <v>43272</v>
      </c>
      <c r="Q1927" s="9">
        <v>10</v>
      </c>
      <c r="S1927" s="22" t="s">
        <v>516</v>
      </c>
      <c r="T1927" s="4" t="s">
        <v>516</v>
      </c>
      <c r="U1927" s="4" t="s">
        <v>516</v>
      </c>
      <c r="V1927" s="4" t="s">
        <v>516</v>
      </c>
      <c r="W1927" s="4" t="s">
        <v>516</v>
      </c>
      <c r="X1927" s="2" t="s">
        <v>99</v>
      </c>
      <c r="Y1927" s="6" t="str">
        <f>VLOOKUP(X1927,Spp!A:B,2,FALSE)</f>
        <v>Abudefduf troschelii</v>
      </c>
      <c r="Z1927" s="7">
        <f t="shared" si="211"/>
        <v>5</v>
      </c>
      <c r="AC1927" s="2">
        <v>5</v>
      </c>
      <c r="AU1927" s="2">
        <f>VLOOKUP(Y1927,Spp!B:C,2,FALSE)</f>
        <v>1.6E-2</v>
      </c>
      <c r="AV1927" s="2">
        <f>VLOOKUP(Y1927,Spp!B:D,3,FALSE)</f>
        <v>3.0516000000000001</v>
      </c>
      <c r="AW1927" s="2">
        <f t="shared" si="212"/>
        <v>178.00023787414932</v>
      </c>
      <c r="AX1927" s="2">
        <f t="shared" si="213"/>
        <v>1.7800023787414931</v>
      </c>
      <c r="AY1927" s="2">
        <f t="shared" si="214"/>
        <v>17.800023787414933</v>
      </c>
      <c r="AZ1927" s="2">
        <f t="shared" si="215"/>
        <v>1.7800023787414933E-2</v>
      </c>
      <c r="BA1927" s="2" t="e">
        <f t="shared" si="216"/>
        <v>#VALUE!</v>
      </c>
      <c r="BB1927" s="2">
        <f t="shared" si="210"/>
        <v>0.05</v>
      </c>
      <c r="BC1927" s="2">
        <f>VLOOKUP(Y1927,Spp!B:H,7,FALSE)</f>
        <v>3</v>
      </c>
      <c r="BD1927" s="5" t="str">
        <f>VLOOKUP(Y1927,GFQuimbayo!B:C,2,FALSE)</f>
        <v>PK</v>
      </c>
      <c r="BE1927" s="5" t="str">
        <f>VLOOKUP(BD1927,GFQuimbayo!E:F,2,FALSE)</f>
        <v>Planktivores</v>
      </c>
      <c r="BF1927" s="2" t="str">
        <f>VLOOKUP(Y1927,Spp!B:L,11,FALSE)</f>
        <v>LC</v>
      </c>
    </row>
    <row r="1928" spans="1:58">
      <c r="A1928" s="2" t="s">
        <v>242</v>
      </c>
      <c r="B1928" s="2" t="s">
        <v>41</v>
      </c>
      <c r="C1928" s="2" t="s">
        <v>1478</v>
      </c>
      <c r="D1928" s="2" t="s">
        <v>1478</v>
      </c>
      <c r="E1928" s="2" t="s">
        <v>1499</v>
      </c>
      <c r="F1928" s="2" t="s">
        <v>244</v>
      </c>
      <c r="G1928" s="22" t="s">
        <v>1480</v>
      </c>
      <c r="H1928" s="22">
        <v>1</v>
      </c>
      <c r="K1928" s="2">
        <v>100</v>
      </c>
      <c r="L1928" s="20">
        <v>42584</v>
      </c>
      <c r="M1928" s="2">
        <v>2016</v>
      </c>
      <c r="N1928" s="2" t="s">
        <v>517</v>
      </c>
      <c r="O1928" s="2" t="s">
        <v>136</v>
      </c>
      <c r="P1928" s="11">
        <v>43272</v>
      </c>
      <c r="Q1928" s="9">
        <v>10</v>
      </c>
      <c r="S1928" s="22" t="s">
        <v>516</v>
      </c>
      <c r="T1928" s="4" t="s">
        <v>516</v>
      </c>
      <c r="U1928" s="4" t="s">
        <v>516</v>
      </c>
      <c r="V1928" s="4" t="s">
        <v>516</v>
      </c>
      <c r="W1928" s="4" t="s">
        <v>516</v>
      </c>
      <c r="X1928" s="2" t="s">
        <v>105</v>
      </c>
      <c r="Y1928" s="6" t="str">
        <f>VLOOKUP(X1928,Spp!A:B,2,FALSE)</f>
        <v>Haemulon maculicauda</v>
      </c>
      <c r="Z1928" s="7">
        <f t="shared" si="211"/>
        <v>20</v>
      </c>
      <c r="AC1928" s="2">
        <v>20</v>
      </c>
      <c r="AU1928" s="2">
        <f>VLOOKUP(Y1928,Spp!B:C,2,FALSE)</f>
        <v>8.8999999999999999E-3</v>
      </c>
      <c r="AV1928" s="2">
        <f>VLOOKUP(Y1928,Spp!B:D,3,FALSE)</f>
        <v>3.16</v>
      </c>
      <c r="AW1928" s="2">
        <f t="shared" si="212"/>
        <v>520.78161422511914</v>
      </c>
      <c r="AX1928" s="2">
        <f t="shared" si="213"/>
        <v>5.2078161422511915</v>
      </c>
      <c r="AY1928" s="2">
        <f t="shared" si="214"/>
        <v>52.078161422511911</v>
      </c>
      <c r="AZ1928" s="2">
        <f t="shared" si="215"/>
        <v>5.2078161422511912E-2</v>
      </c>
      <c r="BA1928" s="2" t="e">
        <f t="shared" si="216"/>
        <v>#VALUE!</v>
      </c>
      <c r="BB1928" s="2">
        <f t="shared" si="210"/>
        <v>0.2</v>
      </c>
      <c r="BC1928" s="2">
        <f>VLOOKUP(Y1928,Spp!B:H,7,FALSE)</f>
        <v>4.2</v>
      </c>
      <c r="BD1928" s="5" t="str">
        <f>VLOOKUP(Y1928,GFQuimbayo!B:C,2,FALSE)</f>
        <v>PS</v>
      </c>
      <c r="BE1928" s="5" t="str">
        <f>VLOOKUP(BD1928,GFQuimbayo!E:F,2,FALSE)</f>
        <v>Piscivores</v>
      </c>
      <c r="BF1928" s="2" t="str">
        <f>VLOOKUP(Y1928,Spp!B:L,11,FALSE)</f>
        <v>LC</v>
      </c>
    </row>
    <row r="1929" spans="1:58">
      <c r="A1929" s="2" t="s">
        <v>242</v>
      </c>
      <c r="B1929" s="2" t="s">
        <v>41</v>
      </c>
      <c r="C1929" s="2" t="s">
        <v>1478</v>
      </c>
      <c r="D1929" s="2" t="s">
        <v>1478</v>
      </c>
      <c r="E1929" s="2" t="s">
        <v>1499</v>
      </c>
      <c r="F1929" s="2" t="s">
        <v>244</v>
      </c>
      <c r="G1929" s="22" t="s">
        <v>1480</v>
      </c>
      <c r="H1929" s="22">
        <v>1</v>
      </c>
      <c r="K1929" s="2">
        <v>100</v>
      </c>
      <c r="L1929" s="20">
        <v>42584</v>
      </c>
      <c r="M1929" s="2">
        <v>2016</v>
      </c>
      <c r="N1929" s="2" t="s">
        <v>517</v>
      </c>
      <c r="O1929" s="2" t="s">
        <v>136</v>
      </c>
      <c r="P1929" s="11">
        <v>43272</v>
      </c>
      <c r="Q1929" s="9">
        <v>10</v>
      </c>
      <c r="S1929" s="22" t="s">
        <v>516</v>
      </c>
      <c r="T1929" s="4" t="s">
        <v>516</v>
      </c>
      <c r="U1929" s="4" t="s">
        <v>516</v>
      </c>
      <c r="V1929" s="4" t="s">
        <v>516</v>
      </c>
      <c r="W1929" s="4" t="s">
        <v>516</v>
      </c>
      <c r="X1929" s="2" t="s">
        <v>295</v>
      </c>
      <c r="Y1929" s="6" t="str">
        <f>VLOOKUP(X1929,Spp!A:B,2,FALSE)</f>
        <v>Cephalopholis panamensis</v>
      </c>
      <c r="Z1929" s="7">
        <f t="shared" si="211"/>
        <v>1</v>
      </c>
      <c r="AE1929" s="2">
        <v>1</v>
      </c>
      <c r="AU1929" s="2">
        <f>VLOOKUP(Y1929,Spp!B:C,2,FALSE)</f>
        <v>2.1700000000000001E-2</v>
      </c>
      <c r="AV1929" s="2">
        <f>VLOOKUP(Y1929,Spp!B:D,3,FALSE)</f>
        <v>3.0350000000000001</v>
      </c>
      <c r="AW1929" s="2">
        <f t="shared" si="212"/>
        <v>379.49639977783619</v>
      </c>
      <c r="AX1929" s="2">
        <f t="shared" si="213"/>
        <v>3.7949639977783618</v>
      </c>
      <c r="AY1929" s="2">
        <f t="shared" si="214"/>
        <v>37.949639977783619</v>
      </c>
      <c r="AZ1929" s="2">
        <f t="shared" si="215"/>
        <v>3.7949639977783618E-2</v>
      </c>
      <c r="BA1929" s="2" t="e">
        <f t="shared" si="216"/>
        <v>#VALUE!</v>
      </c>
      <c r="BB1929" s="2">
        <f t="shared" si="210"/>
        <v>0.01</v>
      </c>
      <c r="BC1929" s="2">
        <f>VLOOKUP(Y1929,Spp!B:H,7,FALSE)</f>
        <v>4</v>
      </c>
      <c r="BD1929" s="5" t="str">
        <f>VLOOKUP(Y1929,GFQuimbayo!B:C,2,FALSE)</f>
        <v>PS</v>
      </c>
      <c r="BE1929" s="5" t="str">
        <f>VLOOKUP(BD1929,GFQuimbayo!E:F,2,FALSE)</f>
        <v>Piscivores</v>
      </c>
      <c r="BF1929" s="2" t="str">
        <f>VLOOKUP(Y1929,Spp!B:L,11,FALSE)</f>
        <v>LC</v>
      </c>
    </row>
    <row r="1930" spans="1:58">
      <c r="A1930" s="2" t="s">
        <v>242</v>
      </c>
      <c r="B1930" s="2" t="s">
        <v>41</v>
      </c>
      <c r="C1930" s="2" t="s">
        <v>1478</v>
      </c>
      <c r="D1930" s="2" t="s">
        <v>1478</v>
      </c>
      <c r="E1930" s="2" t="s">
        <v>1499</v>
      </c>
      <c r="F1930" s="2" t="s">
        <v>244</v>
      </c>
      <c r="G1930" s="22" t="s">
        <v>1480</v>
      </c>
      <c r="H1930" s="22">
        <v>2</v>
      </c>
      <c r="K1930" s="2">
        <v>100</v>
      </c>
      <c r="L1930" s="20">
        <v>42584</v>
      </c>
      <c r="M1930" s="2">
        <v>2016</v>
      </c>
      <c r="N1930" s="2" t="s">
        <v>517</v>
      </c>
      <c r="O1930" s="2" t="s">
        <v>136</v>
      </c>
      <c r="P1930" s="11">
        <v>43272</v>
      </c>
      <c r="Q1930" s="9">
        <v>5</v>
      </c>
      <c r="S1930" s="22" t="s">
        <v>516</v>
      </c>
      <c r="T1930" s="4" t="s">
        <v>516</v>
      </c>
      <c r="U1930" s="4" t="s">
        <v>516</v>
      </c>
      <c r="V1930" s="4" t="s">
        <v>516</v>
      </c>
      <c r="W1930" s="4" t="s">
        <v>516</v>
      </c>
      <c r="X1930" s="2" t="s">
        <v>105</v>
      </c>
      <c r="Y1930" s="6" t="str">
        <f>VLOOKUP(X1930,Spp!A:B,2,FALSE)</f>
        <v>Haemulon maculicauda</v>
      </c>
      <c r="Z1930" s="7">
        <f t="shared" si="211"/>
        <v>25</v>
      </c>
      <c r="AC1930" s="2">
        <v>25</v>
      </c>
      <c r="AU1930" s="2">
        <f>VLOOKUP(Y1930,Spp!B:C,2,FALSE)</f>
        <v>8.8999999999999999E-3</v>
      </c>
      <c r="AV1930" s="2">
        <f>VLOOKUP(Y1930,Spp!B:D,3,FALSE)</f>
        <v>3.16</v>
      </c>
      <c r="AW1930" s="2">
        <f t="shared" si="212"/>
        <v>650.97701778139901</v>
      </c>
      <c r="AX1930" s="2">
        <f t="shared" si="213"/>
        <v>6.5097701778139898</v>
      </c>
      <c r="AY1930" s="2">
        <f t="shared" si="214"/>
        <v>65.097701778139893</v>
      </c>
      <c r="AZ1930" s="2">
        <f t="shared" si="215"/>
        <v>6.5097701778139894E-2</v>
      </c>
      <c r="BA1930" s="2" t="e">
        <f t="shared" si="216"/>
        <v>#VALUE!</v>
      </c>
      <c r="BB1930" s="2">
        <f t="shared" si="210"/>
        <v>0.25</v>
      </c>
      <c r="BC1930" s="2">
        <f>VLOOKUP(Y1930,Spp!B:H,7,FALSE)</f>
        <v>4.2</v>
      </c>
      <c r="BD1930" s="5" t="str">
        <f>VLOOKUP(Y1930,GFQuimbayo!B:C,2,FALSE)</f>
        <v>PS</v>
      </c>
      <c r="BE1930" s="5" t="str">
        <f>VLOOKUP(BD1930,GFQuimbayo!E:F,2,FALSE)</f>
        <v>Piscivores</v>
      </c>
      <c r="BF1930" s="2" t="str">
        <f>VLOOKUP(Y1930,Spp!B:L,11,FALSE)</f>
        <v>LC</v>
      </c>
    </row>
    <row r="1931" spans="1:58">
      <c r="A1931" s="2" t="s">
        <v>242</v>
      </c>
      <c r="B1931" s="2" t="s">
        <v>41</v>
      </c>
      <c r="C1931" s="2" t="s">
        <v>1478</v>
      </c>
      <c r="D1931" s="2" t="s">
        <v>1478</v>
      </c>
      <c r="E1931" s="2" t="s">
        <v>1499</v>
      </c>
      <c r="F1931" s="2" t="s">
        <v>244</v>
      </c>
      <c r="G1931" s="22" t="s">
        <v>1480</v>
      </c>
      <c r="H1931" s="22">
        <v>2</v>
      </c>
      <c r="K1931" s="2">
        <v>100</v>
      </c>
      <c r="L1931" s="20">
        <v>42584</v>
      </c>
      <c r="M1931" s="2">
        <v>2016</v>
      </c>
      <c r="N1931" s="2" t="s">
        <v>517</v>
      </c>
      <c r="O1931" s="2" t="s">
        <v>136</v>
      </c>
      <c r="P1931" s="11">
        <v>43272</v>
      </c>
      <c r="Q1931" s="9">
        <v>5</v>
      </c>
      <c r="S1931" s="22" t="s">
        <v>516</v>
      </c>
      <c r="T1931" s="4" t="s">
        <v>516</v>
      </c>
      <c r="U1931" s="4" t="s">
        <v>516</v>
      </c>
      <c r="V1931" s="4" t="s">
        <v>516</v>
      </c>
      <c r="W1931" s="4" t="s">
        <v>516</v>
      </c>
      <c r="X1931" s="2" t="s">
        <v>251</v>
      </c>
      <c r="Y1931" s="6" t="str">
        <f>VLOOKUP(X1931,Spp!A:B,2,FALSE)</f>
        <v>Holacanthus passer</v>
      </c>
      <c r="Z1931" s="7">
        <f t="shared" si="211"/>
        <v>4</v>
      </c>
      <c r="AC1931" s="2">
        <v>2</v>
      </c>
      <c r="AE1931" s="2">
        <v>2</v>
      </c>
      <c r="AU1931" s="2">
        <f>VLOOKUP(Y1931,Spp!B:C,2,FALSE)</f>
        <v>2.7130000000000001E-2</v>
      </c>
      <c r="AV1931" s="2">
        <f>VLOOKUP(Y1931,Spp!B:D,3,FALSE)</f>
        <v>3.0842299999999998</v>
      </c>
      <c r="AW1931" s="2">
        <f t="shared" si="212"/>
        <v>1242.9553412169403</v>
      </c>
      <c r="AX1931" s="2">
        <f t="shared" si="213"/>
        <v>12.429553412169403</v>
      </c>
      <c r="AY1931" s="2">
        <f t="shared" si="214"/>
        <v>124.29553412169403</v>
      </c>
      <c r="AZ1931" s="2">
        <f t="shared" si="215"/>
        <v>0.12429553412169403</v>
      </c>
      <c r="BA1931" s="2" t="e">
        <f t="shared" si="216"/>
        <v>#VALUE!</v>
      </c>
      <c r="BB1931" s="2">
        <f t="shared" si="210"/>
        <v>0.04</v>
      </c>
      <c r="BC1931" s="2">
        <f>VLOOKUP(Y1931,Spp!B:H,7,FALSE)</f>
        <v>2.6</v>
      </c>
      <c r="BD1931" s="5" t="str">
        <f>VLOOKUP(Y1931,GFQuimbayo!B:C,2,FALSE)</f>
        <v>IN</v>
      </c>
      <c r="BE1931" s="5" t="str">
        <f>VLOOKUP(BD1931,GFQuimbayo!E:F,2,FALSE)</f>
        <v>Invertebrivores</v>
      </c>
      <c r="BF1931" s="2" t="str">
        <f>VLOOKUP(Y1931,Spp!B:L,11,FALSE)</f>
        <v>LC</v>
      </c>
    </row>
    <row r="1932" spans="1:58">
      <c r="A1932" s="2" t="s">
        <v>242</v>
      </c>
      <c r="B1932" s="2" t="s">
        <v>41</v>
      </c>
      <c r="C1932" s="2" t="s">
        <v>1478</v>
      </c>
      <c r="D1932" s="2" t="s">
        <v>1478</v>
      </c>
      <c r="E1932" s="2" t="s">
        <v>1499</v>
      </c>
      <c r="F1932" s="2" t="s">
        <v>244</v>
      </c>
      <c r="G1932" s="22" t="s">
        <v>1480</v>
      </c>
      <c r="H1932" s="22">
        <v>2</v>
      </c>
      <c r="K1932" s="2">
        <v>100</v>
      </c>
      <c r="L1932" s="20">
        <v>42584</v>
      </c>
      <c r="M1932" s="2">
        <v>2016</v>
      </c>
      <c r="N1932" s="2" t="s">
        <v>517</v>
      </c>
      <c r="O1932" s="2" t="s">
        <v>136</v>
      </c>
      <c r="P1932" s="11">
        <v>43272</v>
      </c>
      <c r="Q1932" s="9">
        <v>5</v>
      </c>
      <c r="S1932" s="22" t="s">
        <v>516</v>
      </c>
      <c r="T1932" s="4" t="s">
        <v>516</v>
      </c>
      <c r="U1932" s="4" t="s">
        <v>516</v>
      </c>
      <c r="V1932" s="4" t="s">
        <v>516</v>
      </c>
      <c r="W1932" s="4" t="s">
        <v>516</v>
      </c>
      <c r="X1932" s="2" t="s">
        <v>284</v>
      </c>
      <c r="Y1932" s="6" t="str">
        <f>VLOOKUP(X1932,Spp!A:B,2,FALSE)</f>
        <v>Microspathodon dorsalis</v>
      </c>
      <c r="Z1932" s="7">
        <f t="shared" si="211"/>
        <v>11</v>
      </c>
      <c r="AB1932" s="2">
        <v>2</v>
      </c>
      <c r="AC1932" s="2">
        <v>2</v>
      </c>
      <c r="AE1932" s="2">
        <v>7</v>
      </c>
      <c r="AU1932" s="2">
        <f>VLOOKUP(Y1932,Spp!B:C,2,FALSE)</f>
        <v>2.3900000000000001E-2</v>
      </c>
      <c r="AV1932" s="2">
        <f>VLOOKUP(Y1932,Spp!B:D,3,FALSE)</f>
        <v>3.0819999999999999</v>
      </c>
      <c r="AW1932" s="2">
        <f t="shared" si="212"/>
        <v>3542.2983604428673</v>
      </c>
      <c r="AX1932" s="2">
        <f t="shared" si="213"/>
        <v>35.422983604428673</v>
      </c>
      <c r="AY1932" s="2">
        <f t="shared" si="214"/>
        <v>354.22983604428674</v>
      </c>
      <c r="AZ1932" s="2">
        <f t="shared" si="215"/>
        <v>0.35422983604428676</v>
      </c>
      <c r="BA1932" s="2" t="e">
        <f t="shared" si="216"/>
        <v>#VALUE!</v>
      </c>
      <c r="BB1932" s="2">
        <f t="shared" si="210"/>
        <v>0.11</v>
      </c>
      <c r="BC1932" s="2">
        <f>VLOOKUP(Y1932,Spp!B:H,7,FALSE)</f>
        <v>2.1</v>
      </c>
      <c r="BD1932" s="5" t="str">
        <f>VLOOKUP(Y1932,GFQuimbayo!B:C,2,FALSE)</f>
        <v>HM</v>
      </c>
      <c r="BE1932" s="5" t="str">
        <f>VLOOKUP(BD1932,GFQuimbayo!E:F,2,FALSE)</f>
        <v>Macroalgae feeders</v>
      </c>
      <c r="BF1932" s="2" t="str">
        <f>VLOOKUP(Y1932,Spp!B:L,11,FALSE)</f>
        <v>LC</v>
      </c>
    </row>
    <row r="1933" spans="1:58">
      <c r="A1933" s="2" t="s">
        <v>242</v>
      </c>
      <c r="B1933" s="2" t="s">
        <v>41</v>
      </c>
      <c r="C1933" s="2" t="s">
        <v>1478</v>
      </c>
      <c r="D1933" s="2" t="s">
        <v>1478</v>
      </c>
      <c r="E1933" s="2" t="s">
        <v>1499</v>
      </c>
      <c r="F1933" s="2" t="s">
        <v>244</v>
      </c>
      <c r="G1933" s="22" t="s">
        <v>1480</v>
      </c>
      <c r="H1933" s="22">
        <v>2</v>
      </c>
      <c r="K1933" s="2">
        <v>100</v>
      </c>
      <c r="L1933" s="20">
        <v>42584</v>
      </c>
      <c r="M1933" s="2">
        <v>2016</v>
      </c>
      <c r="N1933" s="2" t="s">
        <v>517</v>
      </c>
      <c r="O1933" s="2" t="s">
        <v>136</v>
      </c>
      <c r="P1933" s="11">
        <v>43272</v>
      </c>
      <c r="Q1933" s="9">
        <v>5</v>
      </c>
      <c r="S1933" s="22" t="s">
        <v>516</v>
      </c>
      <c r="T1933" s="4" t="s">
        <v>516</v>
      </c>
      <c r="U1933" s="4" t="s">
        <v>516</v>
      </c>
      <c r="V1933" s="4" t="s">
        <v>516</v>
      </c>
      <c r="W1933" s="4" t="s">
        <v>516</v>
      </c>
      <c r="X1933" s="2" t="s">
        <v>109</v>
      </c>
      <c r="Y1933" s="6" t="str">
        <f>VLOOKUP(X1933,Spp!A:B,2,FALSE)</f>
        <v>Chromis atrilobata</v>
      </c>
      <c r="Z1933" s="7">
        <f t="shared" si="211"/>
        <v>100</v>
      </c>
      <c r="AA1933" s="2">
        <v>100</v>
      </c>
      <c r="AU1933" s="2">
        <f>VLOOKUP(Y1933,Spp!B:C,2,FALSE)</f>
        <v>5.2300000000000003E-3</v>
      </c>
      <c r="AV1933" s="2">
        <f>VLOOKUP(Y1933,Spp!B:D,3,FALSE)</f>
        <v>3.41655</v>
      </c>
      <c r="AW1933" s="2">
        <f t="shared" si="212"/>
        <v>11.969709916520687</v>
      </c>
      <c r="AX1933" s="2">
        <f t="shared" si="213"/>
        <v>0.11969709916520686</v>
      </c>
      <c r="AY1933" s="2">
        <f t="shared" si="214"/>
        <v>1.1969709916520685</v>
      </c>
      <c r="AZ1933" s="2">
        <f t="shared" si="215"/>
        <v>1.1969709916520685E-3</v>
      </c>
      <c r="BA1933" s="2" t="e">
        <f t="shared" si="216"/>
        <v>#VALUE!</v>
      </c>
      <c r="BB1933" s="2">
        <f t="shared" si="210"/>
        <v>1</v>
      </c>
      <c r="BC1933" s="2">
        <f>VLOOKUP(Y1933,Spp!B:H,7,FALSE)</f>
        <v>3.4</v>
      </c>
      <c r="BD1933" s="5" t="str">
        <f>VLOOKUP(Y1933,GFQuimbayo!B:C,2,FALSE)</f>
        <v>PK</v>
      </c>
      <c r="BE1933" s="5" t="str">
        <f>VLOOKUP(BD1933,GFQuimbayo!E:F,2,FALSE)</f>
        <v>Planktivores</v>
      </c>
      <c r="BF1933" s="2" t="str">
        <f>VLOOKUP(Y1933,Spp!B:L,11,FALSE)</f>
        <v>LC</v>
      </c>
    </row>
    <row r="1934" spans="1:58">
      <c r="A1934" s="2" t="s">
        <v>242</v>
      </c>
      <c r="B1934" s="2" t="s">
        <v>41</v>
      </c>
      <c r="C1934" s="2" t="s">
        <v>1478</v>
      </c>
      <c r="D1934" s="2" t="s">
        <v>1478</v>
      </c>
      <c r="E1934" s="2" t="s">
        <v>1499</v>
      </c>
      <c r="F1934" s="2" t="s">
        <v>244</v>
      </c>
      <c r="G1934" s="22" t="s">
        <v>1480</v>
      </c>
      <c r="H1934" s="22">
        <v>2</v>
      </c>
      <c r="K1934" s="2">
        <v>100</v>
      </c>
      <c r="L1934" s="20">
        <v>42584</v>
      </c>
      <c r="M1934" s="2">
        <v>2016</v>
      </c>
      <c r="N1934" s="2" t="s">
        <v>517</v>
      </c>
      <c r="O1934" s="2" t="s">
        <v>136</v>
      </c>
      <c r="P1934" s="11">
        <v>43272</v>
      </c>
      <c r="Q1934" s="9">
        <v>5</v>
      </c>
      <c r="S1934" s="22" t="s">
        <v>516</v>
      </c>
      <c r="T1934" s="4" t="s">
        <v>516</v>
      </c>
      <c r="U1934" s="4" t="s">
        <v>516</v>
      </c>
      <c r="V1934" s="4" t="s">
        <v>516</v>
      </c>
      <c r="W1934" s="4" t="s">
        <v>516</v>
      </c>
      <c r="X1934" s="2" t="s">
        <v>99</v>
      </c>
      <c r="Y1934" s="6" t="str">
        <f>VLOOKUP(X1934,Spp!A:B,2,FALSE)</f>
        <v>Abudefduf troschelii</v>
      </c>
      <c r="Z1934" s="7">
        <f t="shared" si="211"/>
        <v>20</v>
      </c>
      <c r="AC1934" s="2">
        <v>20</v>
      </c>
      <c r="AU1934" s="2">
        <f>VLOOKUP(Y1934,Spp!B:C,2,FALSE)</f>
        <v>1.6E-2</v>
      </c>
      <c r="AV1934" s="2">
        <f>VLOOKUP(Y1934,Spp!B:D,3,FALSE)</f>
        <v>3.0516000000000001</v>
      </c>
      <c r="AW1934" s="2">
        <f t="shared" si="212"/>
        <v>712.00095149659728</v>
      </c>
      <c r="AX1934" s="2">
        <f t="shared" si="213"/>
        <v>7.1200095149659726</v>
      </c>
      <c r="AY1934" s="2">
        <f t="shared" si="214"/>
        <v>71.200095149659731</v>
      </c>
      <c r="AZ1934" s="2">
        <f t="shared" si="215"/>
        <v>7.1200095149659734E-2</v>
      </c>
      <c r="BA1934" s="2" t="e">
        <f t="shared" si="216"/>
        <v>#VALUE!</v>
      </c>
      <c r="BB1934" s="2">
        <f t="shared" si="210"/>
        <v>0.2</v>
      </c>
      <c r="BC1934" s="2">
        <f>VLOOKUP(Y1934,Spp!B:H,7,FALSE)</f>
        <v>3</v>
      </c>
      <c r="BD1934" s="5" t="str">
        <f>VLOOKUP(Y1934,GFQuimbayo!B:C,2,FALSE)</f>
        <v>PK</v>
      </c>
      <c r="BE1934" s="5" t="str">
        <f>VLOOKUP(BD1934,GFQuimbayo!E:F,2,FALSE)</f>
        <v>Planktivores</v>
      </c>
      <c r="BF1934" s="2" t="str">
        <f>VLOOKUP(Y1934,Spp!B:L,11,FALSE)</f>
        <v>LC</v>
      </c>
    </row>
    <row r="1935" spans="1:58">
      <c r="A1935" s="2" t="s">
        <v>242</v>
      </c>
      <c r="B1935" s="2" t="s">
        <v>41</v>
      </c>
      <c r="C1935" s="2" t="s">
        <v>1478</v>
      </c>
      <c r="D1935" s="2" t="s">
        <v>1478</v>
      </c>
      <c r="E1935" s="2" t="s">
        <v>1499</v>
      </c>
      <c r="F1935" s="2" t="s">
        <v>244</v>
      </c>
      <c r="G1935" s="22" t="s">
        <v>1480</v>
      </c>
      <c r="H1935" s="22">
        <v>2</v>
      </c>
      <c r="K1935" s="2">
        <v>100</v>
      </c>
      <c r="L1935" s="20">
        <v>42584</v>
      </c>
      <c r="M1935" s="2">
        <v>2016</v>
      </c>
      <c r="N1935" s="2" t="s">
        <v>517</v>
      </c>
      <c r="O1935" s="2" t="s">
        <v>136</v>
      </c>
      <c r="P1935" s="11">
        <v>43272</v>
      </c>
      <c r="Q1935" s="9">
        <v>5</v>
      </c>
      <c r="S1935" s="22" t="s">
        <v>516</v>
      </c>
      <c r="T1935" s="4" t="s">
        <v>516</v>
      </c>
      <c r="U1935" s="4" t="s">
        <v>516</v>
      </c>
      <c r="V1935" s="4" t="s">
        <v>516</v>
      </c>
      <c r="W1935" s="4" t="s">
        <v>516</v>
      </c>
      <c r="X1935" s="2" t="s">
        <v>269</v>
      </c>
      <c r="Y1935" s="6" t="str">
        <f>VLOOKUP(X1935,Spp!A:B,2,FALSE)</f>
        <v>Cirrhitus rivulatus</v>
      </c>
      <c r="Z1935" s="7">
        <f t="shared" si="211"/>
        <v>1</v>
      </c>
      <c r="AC1935" s="2">
        <v>1</v>
      </c>
      <c r="AU1935" s="2">
        <f>VLOOKUP(Y1935,Spp!B:C,2,FALSE)</f>
        <v>2.76E-2</v>
      </c>
      <c r="AV1935" s="2">
        <f>VLOOKUP(Y1935,Spp!B:D,3,FALSE)</f>
        <v>3</v>
      </c>
      <c r="AW1935" s="2">
        <f t="shared" si="212"/>
        <v>53.90625</v>
      </c>
      <c r="AX1935" s="2">
        <f t="shared" si="213"/>
        <v>0.5390625</v>
      </c>
      <c r="AY1935" s="2">
        <f t="shared" si="214"/>
        <v>5.390625</v>
      </c>
      <c r="AZ1935" s="2">
        <f t="shared" si="215"/>
        <v>5.3906249999999996E-3</v>
      </c>
      <c r="BA1935" s="2" t="e">
        <f t="shared" si="216"/>
        <v>#VALUE!</v>
      </c>
      <c r="BB1935" s="2">
        <f t="shared" si="210"/>
        <v>0.01</v>
      </c>
      <c r="BC1935" s="2">
        <f>VLOOKUP(Y1935,Spp!B:H,7,FALSE)</f>
        <v>4</v>
      </c>
      <c r="BD1935" s="5" t="str">
        <f>VLOOKUP(Y1935,GFQuimbayo!B:C,2,FALSE)</f>
        <v>IN</v>
      </c>
      <c r="BE1935" s="5" t="str">
        <f>VLOOKUP(BD1935,GFQuimbayo!E:F,2,FALSE)</f>
        <v>Invertebrivores</v>
      </c>
      <c r="BF1935" s="2" t="str">
        <f>VLOOKUP(Y1935,Spp!B:L,11,FALSE)</f>
        <v>LC</v>
      </c>
    </row>
    <row r="1936" spans="1:58">
      <c r="A1936" s="2" t="s">
        <v>242</v>
      </c>
      <c r="B1936" s="2" t="s">
        <v>41</v>
      </c>
      <c r="C1936" s="2" t="s">
        <v>1478</v>
      </c>
      <c r="D1936" s="2" t="s">
        <v>1478</v>
      </c>
      <c r="E1936" s="2" t="s">
        <v>1499</v>
      </c>
      <c r="F1936" s="2" t="s">
        <v>244</v>
      </c>
      <c r="G1936" s="22" t="s">
        <v>1480</v>
      </c>
      <c r="H1936" s="22">
        <v>2</v>
      </c>
      <c r="K1936" s="2">
        <v>100</v>
      </c>
      <c r="L1936" s="20">
        <v>42584</v>
      </c>
      <c r="M1936" s="2">
        <v>2016</v>
      </c>
      <c r="N1936" s="2" t="s">
        <v>517</v>
      </c>
      <c r="O1936" s="2" t="s">
        <v>136</v>
      </c>
      <c r="P1936" s="11">
        <v>43272</v>
      </c>
      <c r="Q1936" s="9">
        <v>5</v>
      </c>
      <c r="S1936" s="22" t="s">
        <v>516</v>
      </c>
      <c r="T1936" s="4" t="s">
        <v>516</v>
      </c>
      <c r="U1936" s="4" t="s">
        <v>516</v>
      </c>
      <c r="V1936" s="4" t="s">
        <v>516</v>
      </c>
      <c r="W1936" s="4" t="s">
        <v>516</v>
      </c>
      <c r="X1936" s="2" t="s">
        <v>265</v>
      </c>
      <c r="Y1936" s="6" t="str">
        <f>VLOOKUP(X1936,Spp!A:B,2,FALSE)</f>
        <v>Bodianus diplotaenia</v>
      </c>
      <c r="Z1936" s="7">
        <f t="shared" si="211"/>
        <v>2</v>
      </c>
      <c r="AD1936" s="2">
        <v>2</v>
      </c>
      <c r="AU1936" s="2">
        <f>VLOOKUP(Y1936,Spp!B:C,2,FALSE)</f>
        <v>2.01E-2</v>
      </c>
      <c r="AV1936" s="2">
        <f>VLOOKUP(Y1936,Spp!B:D,3,FALSE)</f>
        <v>2.9992000000000001</v>
      </c>
      <c r="AW1936" s="2">
        <f t="shared" si="212"/>
        <v>214.95411757525343</v>
      </c>
      <c r="AX1936" s="2">
        <f t="shared" si="213"/>
        <v>2.1495411757525344</v>
      </c>
      <c r="AY1936" s="2">
        <f t="shared" si="214"/>
        <v>21.495411757525346</v>
      </c>
      <c r="AZ1936" s="2">
        <f t="shared" si="215"/>
        <v>2.1495411757525347E-2</v>
      </c>
      <c r="BA1936" s="2" t="e">
        <f t="shared" si="216"/>
        <v>#VALUE!</v>
      </c>
      <c r="BB1936" s="2">
        <f t="shared" si="210"/>
        <v>0.02</v>
      </c>
      <c r="BC1936" s="2">
        <f>VLOOKUP(Y1936,Spp!B:H,7,FALSE)</f>
        <v>3.4</v>
      </c>
      <c r="BD1936" s="5" t="str">
        <f>VLOOKUP(Y1936,GFQuimbayo!B:C,2,FALSE)</f>
        <v>IN</v>
      </c>
      <c r="BE1936" s="5" t="str">
        <f>VLOOKUP(BD1936,GFQuimbayo!E:F,2,FALSE)</f>
        <v>Invertebrivores</v>
      </c>
      <c r="BF1936" s="2" t="str">
        <f>VLOOKUP(Y1936,Spp!B:L,11,FALSE)</f>
        <v>LC</v>
      </c>
    </row>
    <row r="1937" spans="1:58">
      <c r="A1937" s="2" t="s">
        <v>242</v>
      </c>
      <c r="B1937" s="2" t="s">
        <v>41</v>
      </c>
      <c r="C1937" s="2" t="s">
        <v>1478</v>
      </c>
      <c r="D1937" s="2" t="s">
        <v>1478</v>
      </c>
      <c r="E1937" s="2" t="s">
        <v>1499</v>
      </c>
      <c r="F1937" s="2" t="s">
        <v>244</v>
      </c>
      <c r="G1937" s="22" t="s">
        <v>1480</v>
      </c>
      <c r="H1937" s="22">
        <v>2</v>
      </c>
      <c r="K1937" s="2">
        <v>100</v>
      </c>
      <c r="L1937" s="20">
        <v>42584</v>
      </c>
      <c r="M1937" s="2">
        <v>2016</v>
      </c>
      <c r="N1937" s="2" t="s">
        <v>517</v>
      </c>
      <c r="O1937" s="2" t="s">
        <v>136</v>
      </c>
      <c r="P1937" s="11">
        <v>43272</v>
      </c>
      <c r="Q1937" s="9">
        <v>5</v>
      </c>
      <c r="S1937" s="22" t="s">
        <v>516</v>
      </c>
      <c r="T1937" s="4" t="s">
        <v>516</v>
      </c>
      <c r="U1937" s="4" t="s">
        <v>516</v>
      </c>
      <c r="V1937" s="4" t="s">
        <v>516</v>
      </c>
      <c r="W1937" s="4" t="s">
        <v>516</v>
      </c>
      <c r="X1937" s="2" t="s">
        <v>91</v>
      </c>
      <c r="Y1937" s="6" t="str">
        <f>VLOOKUP(X1937,Spp!A:B,2,FALSE)</f>
        <v>Halichoeres nicholsi</v>
      </c>
      <c r="Z1937" s="7">
        <f t="shared" si="211"/>
        <v>4</v>
      </c>
      <c r="AC1937" s="2">
        <v>2</v>
      </c>
      <c r="AD1937" s="2">
        <v>2</v>
      </c>
      <c r="AU1937" s="2">
        <f>VLOOKUP(Y1937,Spp!B:C,2,FALSE)</f>
        <v>1.26E-2</v>
      </c>
      <c r="AV1937" s="2">
        <f>VLOOKUP(Y1937,Spp!B:D,3,FALSE)</f>
        <v>3.0672999999999999</v>
      </c>
      <c r="AW1937" s="2">
        <f t="shared" si="212"/>
        <v>222.08431488984013</v>
      </c>
      <c r="AX1937" s="2">
        <f t="shared" si="213"/>
        <v>2.2208431488984015</v>
      </c>
      <c r="AY1937" s="2">
        <f t="shared" si="214"/>
        <v>22.208431488984015</v>
      </c>
      <c r="AZ1937" s="2">
        <f t="shared" si="215"/>
        <v>2.2208431488984014E-2</v>
      </c>
      <c r="BA1937" s="2" t="e">
        <f t="shared" si="216"/>
        <v>#VALUE!</v>
      </c>
      <c r="BB1937" s="2">
        <f t="shared" si="210"/>
        <v>0.04</v>
      </c>
      <c r="BC1937" s="2">
        <f>VLOOKUP(Y1937,Spp!B:H,7,FALSE)</f>
        <v>4</v>
      </c>
      <c r="BD1937" s="5" t="str">
        <f>VLOOKUP(Y1937,GFQuimbayo!B:C,2,FALSE)</f>
        <v>IN</v>
      </c>
      <c r="BE1937" s="5" t="str">
        <f>VLOOKUP(BD1937,GFQuimbayo!E:F,2,FALSE)</f>
        <v>Invertebrivores</v>
      </c>
      <c r="BF1937" s="2" t="str">
        <f>VLOOKUP(Y1937,Spp!B:L,11,FALSE)</f>
        <v>LC</v>
      </c>
    </row>
    <row r="1938" spans="1:58">
      <c r="A1938" s="2" t="s">
        <v>242</v>
      </c>
      <c r="B1938" s="2" t="s">
        <v>41</v>
      </c>
      <c r="C1938" s="2" t="s">
        <v>1478</v>
      </c>
      <c r="D1938" s="2" t="s">
        <v>1478</v>
      </c>
      <c r="E1938" s="2" t="s">
        <v>1499</v>
      </c>
      <c r="F1938" s="2" t="s">
        <v>244</v>
      </c>
      <c r="G1938" s="22" t="s">
        <v>1480</v>
      </c>
      <c r="H1938" s="22">
        <v>2</v>
      </c>
      <c r="K1938" s="2">
        <v>100</v>
      </c>
      <c r="L1938" s="20">
        <v>42584</v>
      </c>
      <c r="M1938" s="2">
        <v>2016</v>
      </c>
      <c r="N1938" s="2" t="s">
        <v>517</v>
      </c>
      <c r="O1938" s="2" t="s">
        <v>136</v>
      </c>
      <c r="P1938" s="11">
        <v>43272</v>
      </c>
      <c r="Q1938" s="9">
        <v>5</v>
      </c>
      <c r="S1938" s="22" t="s">
        <v>516</v>
      </c>
      <c r="T1938" s="4" t="s">
        <v>516</v>
      </c>
      <c r="U1938" s="4" t="s">
        <v>516</v>
      </c>
      <c r="V1938" s="4" t="s">
        <v>516</v>
      </c>
      <c r="W1938" s="4" t="s">
        <v>516</v>
      </c>
      <c r="X1938" s="2" t="s">
        <v>87</v>
      </c>
      <c r="Y1938" s="6" t="str">
        <f>VLOOKUP(X1938,Spp!A:B,2,FALSE)</f>
        <v>Stegastes acapulcoensis</v>
      </c>
      <c r="Z1938" s="7">
        <f t="shared" si="211"/>
        <v>250</v>
      </c>
      <c r="AB1938" s="2">
        <v>200</v>
      </c>
      <c r="AC1938" s="2">
        <v>50</v>
      </c>
      <c r="AU1938" s="2">
        <f>VLOOKUP(Y1938,Spp!B:C,2,FALSE)</f>
        <v>3.49E-2</v>
      </c>
      <c r="AV1938" s="2">
        <f>VLOOKUP(Y1938,Spp!B:D,3,FALSE)</f>
        <v>2.9108999999999998</v>
      </c>
      <c r="AW1938" s="2">
        <f t="shared" si="212"/>
        <v>5182.1613294563376</v>
      </c>
      <c r="AX1938" s="2">
        <f t="shared" si="213"/>
        <v>51.821613294563377</v>
      </c>
      <c r="AY1938" s="2">
        <f t="shared" si="214"/>
        <v>518.21613294563372</v>
      </c>
      <c r="AZ1938" s="2">
        <f t="shared" si="215"/>
        <v>0.51821613294563373</v>
      </c>
      <c r="BA1938" s="2" t="e">
        <f t="shared" si="216"/>
        <v>#VALUE!</v>
      </c>
      <c r="BB1938" s="2">
        <f t="shared" si="210"/>
        <v>2.5</v>
      </c>
      <c r="BC1938" s="2">
        <f>VLOOKUP(Y1938,Spp!B:H,7,FALSE)</f>
        <v>2</v>
      </c>
      <c r="BD1938" s="5" t="str">
        <f>VLOOKUP(Y1938,GFQuimbayo!B:C,2,FALSE)</f>
        <v>HD</v>
      </c>
      <c r="BE1938" s="5" t="str">
        <f>VLOOKUP(BD1938,GFQuimbayo!E:F,2,FALSE)</f>
        <v>Detritivores</v>
      </c>
      <c r="BF1938" s="2" t="str">
        <f>VLOOKUP(Y1938,Spp!B:L,11,FALSE)</f>
        <v>LC</v>
      </c>
    </row>
    <row r="1939" spans="1:58">
      <c r="A1939" s="2" t="s">
        <v>242</v>
      </c>
      <c r="B1939" s="2" t="s">
        <v>41</v>
      </c>
      <c r="C1939" s="2" t="s">
        <v>1478</v>
      </c>
      <c r="D1939" s="2" t="s">
        <v>1478</v>
      </c>
      <c r="E1939" s="2" t="s">
        <v>1499</v>
      </c>
      <c r="F1939" s="2" t="s">
        <v>244</v>
      </c>
      <c r="G1939" s="22" t="s">
        <v>1480</v>
      </c>
      <c r="H1939" s="22">
        <v>2</v>
      </c>
      <c r="K1939" s="2">
        <v>100</v>
      </c>
      <c r="L1939" s="20">
        <v>42584</v>
      </c>
      <c r="M1939" s="2">
        <v>2016</v>
      </c>
      <c r="N1939" s="2" t="s">
        <v>517</v>
      </c>
      <c r="O1939" s="2" t="s">
        <v>136</v>
      </c>
      <c r="P1939" s="11">
        <v>43272</v>
      </c>
      <c r="Q1939" s="9">
        <v>5</v>
      </c>
      <c r="S1939" s="22" t="s">
        <v>516</v>
      </c>
      <c r="T1939" s="4" t="s">
        <v>516</v>
      </c>
      <c r="U1939" s="4" t="s">
        <v>516</v>
      </c>
      <c r="V1939" s="4" t="s">
        <v>516</v>
      </c>
      <c r="W1939" s="4" t="s">
        <v>516</v>
      </c>
      <c r="X1939" s="2" t="s">
        <v>295</v>
      </c>
      <c r="Y1939" s="6" t="str">
        <f>VLOOKUP(X1939,Spp!A:B,2,FALSE)</f>
        <v>Cephalopholis panamensis</v>
      </c>
      <c r="Z1939" s="7">
        <f t="shared" si="211"/>
        <v>2</v>
      </c>
      <c r="AD1939" s="2">
        <v>2</v>
      </c>
      <c r="AU1939" s="2">
        <f>VLOOKUP(Y1939,Spp!B:C,2,FALSE)</f>
        <v>2.1700000000000001E-2</v>
      </c>
      <c r="AV1939" s="2">
        <f>VLOOKUP(Y1939,Spp!B:D,3,FALSE)</f>
        <v>3.0350000000000001</v>
      </c>
      <c r="AW1939" s="2">
        <f t="shared" si="212"/>
        <v>257.1048133358459</v>
      </c>
      <c r="AX1939" s="2">
        <f t="shared" si="213"/>
        <v>2.5710481333584592</v>
      </c>
      <c r="AY1939" s="2">
        <f t="shared" si="214"/>
        <v>25.710481333584593</v>
      </c>
      <c r="AZ1939" s="2">
        <f t="shared" si="215"/>
        <v>2.5710481333584591E-2</v>
      </c>
      <c r="BA1939" s="2" t="e">
        <f t="shared" si="216"/>
        <v>#VALUE!</v>
      </c>
      <c r="BB1939" s="2">
        <f t="shared" si="210"/>
        <v>0.02</v>
      </c>
      <c r="BC1939" s="2">
        <f>VLOOKUP(Y1939,Spp!B:H,7,FALSE)</f>
        <v>4</v>
      </c>
      <c r="BD1939" s="5" t="str">
        <f>VLOOKUP(Y1939,GFQuimbayo!B:C,2,FALSE)</f>
        <v>PS</v>
      </c>
      <c r="BE1939" s="5" t="str">
        <f>VLOOKUP(BD1939,GFQuimbayo!E:F,2,FALSE)</f>
        <v>Piscivores</v>
      </c>
      <c r="BF1939" s="2" t="str">
        <f>VLOOKUP(Y1939,Spp!B:L,11,FALSE)</f>
        <v>LC</v>
      </c>
    </row>
    <row r="1940" spans="1:58">
      <c r="A1940" s="2" t="s">
        <v>242</v>
      </c>
      <c r="B1940" s="2" t="s">
        <v>41</v>
      </c>
      <c r="C1940" s="2" t="s">
        <v>1478</v>
      </c>
      <c r="D1940" s="2" t="s">
        <v>1478</v>
      </c>
      <c r="E1940" s="2" t="s">
        <v>1499</v>
      </c>
      <c r="F1940" s="2" t="s">
        <v>244</v>
      </c>
      <c r="G1940" s="22" t="s">
        <v>1480</v>
      </c>
      <c r="H1940" s="22">
        <v>2</v>
      </c>
      <c r="K1940" s="2">
        <v>100</v>
      </c>
      <c r="L1940" s="20">
        <v>42584</v>
      </c>
      <c r="M1940" s="2">
        <v>2016</v>
      </c>
      <c r="N1940" s="2" t="s">
        <v>517</v>
      </c>
      <c r="O1940" s="2" t="s">
        <v>136</v>
      </c>
      <c r="P1940" s="11">
        <v>43272</v>
      </c>
      <c r="Q1940" s="9">
        <v>5</v>
      </c>
      <c r="S1940" s="22" t="s">
        <v>516</v>
      </c>
      <c r="T1940" s="4" t="s">
        <v>516</v>
      </c>
      <c r="U1940" s="4" t="s">
        <v>516</v>
      </c>
      <c r="V1940" s="4" t="s">
        <v>516</v>
      </c>
      <c r="W1940" s="4" t="s">
        <v>516</v>
      </c>
      <c r="X1940" s="2" t="s">
        <v>252</v>
      </c>
      <c r="Y1940" s="6" t="str">
        <f>VLOOKUP(X1940,Spp!A:B,2,FALSE)</f>
        <v>Epinephelus labriformis</v>
      </c>
      <c r="Z1940" s="7">
        <f t="shared" si="211"/>
        <v>1</v>
      </c>
      <c r="AE1940" s="2">
        <v>1</v>
      </c>
      <c r="AU1940" s="2">
        <f>VLOOKUP(Y1940,Spp!B:C,2,FALSE)</f>
        <v>3.4299999999999997E-2</v>
      </c>
      <c r="AV1940" s="2">
        <f>VLOOKUP(Y1940,Spp!B:D,3,FALSE)</f>
        <v>2.9</v>
      </c>
      <c r="AW1940" s="2">
        <f t="shared" si="212"/>
        <v>388.43660100226458</v>
      </c>
      <c r="AX1940" s="2">
        <f t="shared" si="213"/>
        <v>3.8843660100226458</v>
      </c>
      <c r="AY1940" s="2">
        <f t="shared" si="214"/>
        <v>38.843660100226458</v>
      </c>
      <c r="AZ1940" s="2">
        <f t="shared" si="215"/>
        <v>3.8843660100226461E-2</v>
      </c>
      <c r="BA1940" s="2" t="e">
        <f t="shared" si="216"/>
        <v>#VALUE!</v>
      </c>
      <c r="BB1940" s="2">
        <f t="shared" si="210"/>
        <v>0.01</v>
      </c>
      <c r="BC1940" s="2">
        <f>VLOOKUP(Y1940,Spp!B:H,7,FALSE)</f>
        <v>4</v>
      </c>
      <c r="BD1940" s="5" t="str">
        <f>VLOOKUP(Y1940,GFQuimbayo!B:C,2,FALSE)</f>
        <v>PS</v>
      </c>
      <c r="BE1940" s="5" t="str">
        <f>VLOOKUP(BD1940,GFQuimbayo!E:F,2,FALSE)</f>
        <v>Piscivores</v>
      </c>
      <c r="BF1940" s="2" t="str">
        <f>VLOOKUP(Y1940,Spp!B:L,11,FALSE)</f>
        <v>LC</v>
      </c>
    </row>
    <row r="1941" spans="1:58">
      <c r="A1941" s="2" t="s">
        <v>242</v>
      </c>
      <c r="B1941" s="2" t="s">
        <v>41</v>
      </c>
      <c r="C1941" s="2" t="s">
        <v>1478</v>
      </c>
      <c r="D1941" s="2" t="s">
        <v>1478</v>
      </c>
      <c r="E1941" s="2" t="s">
        <v>1499</v>
      </c>
      <c r="F1941" s="2" t="s">
        <v>244</v>
      </c>
      <c r="G1941" s="22" t="s">
        <v>1480</v>
      </c>
      <c r="H1941" s="22">
        <v>2</v>
      </c>
      <c r="K1941" s="2">
        <v>100</v>
      </c>
      <c r="L1941" s="48">
        <v>42584</v>
      </c>
      <c r="M1941" s="2">
        <v>2016</v>
      </c>
      <c r="N1941" s="2" t="s">
        <v>517</v>
      </c>
      <c r="O1941" s="2" t="s">
        <v>136</v>
      </c>
      <c r="P1941" s="11">
        <v>43272</v>
      </c>
      <c r="Q1941" s="9">
        <v>5</v>
      </c>
      <c r="S1941" s="22" t="s">
        <v>516</v>
      </c>
      <c r="T1941" s="4" t="s">
        <v>516</v>
      </c>
      <c r="U1941" s="4" t="s">
        <v>516</v>
      </c>
      <c r="V1941" s="4" t="s">
        <v>516</v>
      </c>
      <c r="W1941" s="4" t="s">
        <v>516</v>
      </c>
      <c r="X1941" s="2" t="s">
        <v>107</v>
      </c>
      <c r="Y1941" s="6" t="str">
        <f>VLOOKUP(X1941,Spp!A:B,2,FALSE)</f>
        <v>Thalassoma lucasanum</v>
      </c>
      <c r="Z1941" s="7">
        <f t="shared" si="211"/>
        <v>20</v>
      </c>
      <c r="AA1941" s="2">
        <v>20</v>
      </c>
      <c r="AU1941" s="2">
        <f>VLOOKUP(Y1941,Spp!B:C,2,FALSE)</f>
        <v>1.261E-2</v>
      </c>
      <c r="AV1941" s="2">
        <f>VLOOKUP(Y1941,Spp!B:D,3,FALSE)</f>
        <v>2.8782999999999999</v>
      </c>
      <c r="AW1941" s="2">
        <f t="shared" si="212"/>
        <v>3.5248107895566334</v>
      </c>
      <c r="AX1941" s="2">
        <f t="shared" si="213"/>
        <v>3.5248107895566337E-2</v>
      </c>
      <c r="AY1941" s="2">
        <f t="shared" si="214"/>
        <v>0.35248107895566338</v>
      </c>
      <c r="AZ1941" s="2">
        <f t="shared" si="215"/>
        <v>3.5248107895566338E-4</v>
      </c>
      <c r="BA1941" s="2" t="e">
        <f t="shared" si="216"/>
        <v>#VALUE!</v>
      </c>
      <c r="BB1941" s="2">
        <f t="shared" si="210"/>
        <v>0.2</v>
      </c>
      <c r="BC1941" s="2">
        <f>VLOOKUP(Y1941,Spp!B:H,7,FALSE)</f>
        <v>3.5</v>
      </c>
      <c r="BD1941" s="5" t="str">
        <f>VLOOKUP(Y1941,GFQuimbayo!B:C,2,FALSE)</f>
        <v>IN</v>
      </c>
      <c r="BE1941" s="5" t="str">
        <f>VLOOKUP(BD1941,GFQuimbayo!E:F,2,FALSE)</f>
        <v>Invertebrivores</v>
      </c>
      <c r="BF1941" s="2" t="str">
        <f>VLOOKUP(Y1941,Spp!B:L,11,FALSE)</f>
        <v>LC</v>
      </c>
    </row>
    <row r="1942" spans="1:58" s="41" customFormat="1" ht="15.75" thickBot="1">
      <c r="A1942" s="41" t="s">
        <v>242</v>
      </c>
      <c r="B1942" s="41" t="s">
        <v>41</v>
      </c>
      <c r="C1942" s="41" t="s">
        <v>1478</v>
      </c>
      <c r="D1942" s="41" t="s">
        <v>1478</v>
      </c>
      <c r="E1942" s="41" t="s">
        <v>1499</v>
      </c>
      <c r="F1942" s="41" t="s">
        <v>244</v>
      </c>
      <c r="G1942" s="45" t="s">
        <v>1480</v>
      </c>
      <c r="H1942" s="45">
        <v>2</v>
      </c>
      <c r="I1942" s="42"/>
      <c r="K1942" s="41">
        <v>100</v>
      </c>
      <c r="L1942" s="43">
        <v>42584</v>
      </c>
      <c r="M1942" s="41">
        <v>2016</v>
      </c>
      <c r="N1942" s="41" t="s">
        <v>517</v>
      </c>
      <c r="O1942" s="41" t="s">
        <v>136</v>
      </c>
      <c r="P1942" s="44">
        <v>43272</v>
      </c>
      <c r="Q1942" s="42">
        <v>5</v>
      </c>
      <c r="S1942" s="45" t="s">
        <v>516</v>
      </c>
      <c r="T1942" s="46" t="s">
        <v>516</v>
      </c>
      <c r="U1942" s="46" t="s">
        <v>516</v>
      </c>
      <c r="V1942" s="46" t="s">
        <v>516</v>
      </c>
      <c r="W1942" s="46" t="s">
        <v>516</v>
      </c>
      <c r="X1942" s="41" t="s">
        <v>296</v>
      </c>
      <c r="Y1942" s="6" t="str">
        <f>VLOOKUP(X1942,Spp!A:B,2,FALSE)</f>
        <v>Halichoeres notospilus</v>
      </c>
      <c r="Z1942" s="7">
        <f t="shared" si="211"/>
        <v>2</v>
      </c>
      <c r="AC1942" s="41">
        <v>2</v>
      </c>
      <c r="AU1942" s="2">
        <f>VLOOKUP(Y1942,Spp!B:C,2,FALSE)</f>
        <v>1.26E-2</v>
      </c>
      <c r="AV1942" s="2">
        <f>VLOOKUP(Y1942,Spp!B:D,3,FALSE)</f>
        <v>3.0672999999999999</v>
      </c>
      <c r="AW1942" s="2">
        <f t="shared" si="212"/>
        <v>58.338146088241047</v>
      </c>
      <c r="AX1942" s="2">
        <f t="shared" si="213"/>
        <v>0.5833814608824105</v>
      </c>
      <c r="AY1942" s="2">
        <f t="shared" si="214"/>
        <v>5.8338146088241052</v>
      </c>
      <c r="AZ1942" s="2">
        <f t="shared" si="215"/>
        <v>5.8338146088241054E-3</v>
      </c>
      <c r="BA1942" s="2" t="e">
        <f t="shared" si="216"/>
        <v>#VALUE!</v>
      </c>
      <c r="BB1942" s="2">
        <f t="shared" si="210"/>
        <v>0.02</v>
      </c>
      <c r="BC1942" s="2">
        <f>VLOOKUP(Y1942,Spp!B:H,7,FALSE)</f>
        <v>3.5</v>
      </c>
      <c r="BD1942" s="5" t="str">
        <f>VLOOKUP(Y1942,GFQuimbayo!B:C,2,FALSE)</f>
        <v>IN</v>
      </c>
      <c r="BE1942" s="5" t="str">
        <f>VLOOKUP(BD1942,GFQuimbayo!E:F,2,FALSE)</f>
        <v>Invertebrivores</v>
      </c>
      <c r="BF1942" s="2" t="str">
        <f>VLOOKUP(Y1942,Spp!B:L,11,FALSE)</f>
        <v>LC</v>
      </c>
    </row>
    <row r="1943" spans="1:58">
      <c r="A1943" s="2" t="s">
        <v>242</v>
      </c>
      <c r="B1943" s="2" t="s">
        <v>41</v>
      </c>
      <c r="C1943" s="2" t="s">
        <v>1477</v>
      </c>
      <c r="D1943" s="2" t="s">
        <v>1477</v>
      </c>
      <c r="E1943" s="2" t="s">
        <v>1500</v>
      </c>
      <c r="F1943" s="2" t="s">
        <v>1479</v>
      </c>
      <c r="G1943" s="22" t="s">
        <v>1480</v>
      </c>
      <c r="H1943" s="22">
        <v>1</v>
      </c>
      <c r="K1943" s="2">
        <v>10</v>
      </c>
      <c r="L1943" s="11">
        <v>42948</v>
      </c>
      <c r="M1943" s="2">
        <v>2017</v>
      </c>
      <c r="N1943" s="2" t="s">
        <v>517</v>
      </c>
      <c r="O1943" s="2" t="s">
        <v>136</v>
      </c>
      <c r="P1943" s="11">
        <v>43272</v>
      </c>
      <c r="Q1943" s="9">
        <v>12</v>
      </c>
      <c r="S1943" s="22" t="s">
        <v>516</v>
      </c>
      <c r="T1943" s="4" t="s">
        <v>516</v>
      </c>
      <c r="U1943" s="4" t="s">
        <v>516</v>
      </c>
      <c r="V1943" s="4" t="s">
        <v>516</v>
      </c>
      <c r="W1943" s="4" t="s">
        <v>516</v>
      </c>
      <c r="X1943" s="4" t="s">
        <v>105</v>
      </c>
      <c r="Y1943" s="6" t="str">
        <f>VLOOKUP(X1943,Spp!A:B,2,FALSE)</f>
        <v>Haemulon maculicauda</v>
      </c>
      <c r="Z1943" s="7">
        <f t="shared" si="211"/>
        <v>5</v>
      </c>
      <c r="AC1943" s="2">
        <v>5</v>
      </c>
      <c r="AU1943" s="2">
        <f>VLOOKUP(Y1943,Spp!B:C,2,FALSE)</f>
        <v>8.8999999999999999E-3</v>
      </c>
      <c r="AV1943" s="2">
        <f>VLOOKUP(Y1943,Spp!B:D,3,FALSE)</f>
        <v>3.16</v>
      </c>
      <c r="AW1943" s="2">
        <f t="shared" si="212"/>
        <v>130.19540355627979</v>
      </c>
      <c r="AX1943" s="2">
        <f t="shared" si="213"/>
        <v>13.019540355627978</v>
      </c>
      <c r="AY1943" s="2">
        <f t="shared" si="214"/>
        <v>130.19540355627979</v>
      </c>
      <c r="AZ1943" s="2">
        <f t="shared" si="215"/>
        <v>0.13019540355627979</v>
      </c>
      <c r="BA1943" s="2" t="e">
        <f t="shared" si="216"/>
        <v>#VALUE!</v>
      </c>
      <c r="BB1943" s="2">
        <f t="shared" si="210"/>
        <v>0.5</v>
      </c>
      <c r="BC1943" s="2">
        <f>VLOOKUP(Y1943,Spp!B:H,7,FALSE)</f>
        <v>4.2</v>
      </c>
      <c r="BD1943" s="5" t="str">
        <f>VLOOKUP(Y1943,GFQuimbayo!B:C,2,FALSE)</f>
        <v>PS</v>
      </c>
      <c r="BE1943" s="5" t="str">
        <f>VLOOKUP(BD1943,GFQuimbayo!E:F,2,FALSE)</f>
        <v>Piscivores</v>
      </c>
      <c r="BF1943" s="2" t="str">
        <f>VLOOKUP(Y1943,Spp!B:L,11,FALSE)</f>
        <v>LC</v>
      </c>
    </row>
    <row r="1944" spans="1:58">
      <c r="A1944" s="2" t="s">
        <v>242</v>
      </c>
      <c r="B1944" s="2" t="s">
        <v>41</v>
      </c>
      <c r="C1944" s="2" t="s">
        <v>1477</v>
      </c>
      <c r="D1944" s="2" t="s">
        <v>1477</v>
      </c>
      <c r="E1944" s="2" t="s">
        <v>1500</v>
      </c>
      <c r="F1944" s="2" t="s">
        <v>1479</v>
      </c>
      <c r="G1944" s="22" t="s">
        <v>1480</v>
      </c>
      <c r="H1944" s="22">
        <v>1</v>
      </c>
      <c r="K1944" s="2">
        <v>10</v>
      </c>
      <c r="L1944" s="11">
        <v>42948</v>
      </c>
      <c r="M1944" s="2">
        <v>2017</v>
      </c>
      <c r="N1944" s="2" t="s">
        <v>517</v>
      </c>
      <c r="O1944" s="2" t="s">
        <v>136</v>
      </c>
      <c r="P1944" s="11">
        <v>43272</v>
      </c>
      <c r="Q1944" s="9">
        <v>12</v>
      </c>
      <c r="S1944" s="22" t="s">
        <v>516</v>
      </c>
      <c r="T1944" s="4" t="s">
        <v>516</v>
      </c>
      <c r="U1944" s="4" t="s">
        <v>516</v>
      </c>
      <c r="V1944" s="4" t="s">
        <v>516</v>
      </c>
      <c r="W1944" s="4" t="s">
        <v>516</v>
      </c>
      <c r="X1944" s="2" t="s">
        <v>251</v>
      </c>
      <c r="Y1944" s="6" t="str">
        <f>VLOOKUP(X1944,Spp!A:B,2,FALSE)</f>
        <v>Holacanthus passer</v>
      </c>
      <c r="Z1944" s="7">
        <f t="shared" si="211"/>
        <v>1</v>
      </c>
      <c r="AD1944" s="2">
        <v>1</v>
      </c>
      <c r="AU1944" s="2">
        <f>VLOOKUP(Y1944,Spp!B:C,2,FALSE)</f>
        <v>2.7130000000000001E-2</v>
      </c>
      <c r="AV1944" s="2">
        <f>VLOOKUP(Y1944,Spp!B:D,3,FALSE)</f>
        <v>3.0842299999999998</v>
      </c>
      <c r="AW1944" s="2">
        <f t="shared" si="212"/>
        <v>185.03975070588172</v>
      </c>
      <c r="AX1944" s="2">
        <f t="shared" si="213"/>
        <v>18.503975070588172</v>
      </c>
      <c r="AY1944" s="2">
        <f t="shared" si="214"/>
        <v>185.03975070588172</v>
      </c>
      <c r="AZ1944" s="2">
        <f t="shared" si="215"/>
        <v>0.18503975070588172</v>
      </c>
      <c r="BA1944" s="2" t="e">
        <f t="shared" si="216"/>
        <v>#VALUE!</v>
      </c>
      <c r="BB1944" s="2">
        <f t="shared" si="210"/>
        <v>0.1</v>
      </c>
      <c r="BC1944" s="2">
        <f>VLOOKUP(Y1944,Spp!B:H,7,FALSE)</f>
        <v>2.6</v>
      </c>
      <c r="BD1944" s="5" t="str">
        <f>VLOOKUP(Y1944,GFQuimbayo!B:C,2,FALSE)</f>
        <v>IN</v>
      </c>
      <c r="BE1944" s="5" t="str">
        <f>VLOOKUP(BD1944,GFQuimbayo!E:F,2,FALSE)</f>
        <v>Invertebrivores</v>
      </c>
      <c r="BF1944" s="2" t="str">
        <f>VLOOKUP(Y1944,Spp!B:L,11,FALSE)</f>
        <v>LC</v>
      </c>
    </row>
    <row r="1945" spans="1:58">
      <c r="A1945" s="2" t="s">
        <v>242</v>
      </c>
      <c r="B1945" s="2" t="s">
        <v>41</v>
      </c>
      <c r="C1945" s="2" t="s">
        <v>1477</v>
      </c>
      <c r="D1945" s="2" t="s">
        <v>1477</v>
      </c>
      <c r="E1945" s="2" t="s">
        <v>1500</v>
      </c>
      <c r="F1945" s="2" t="s">
        <v>1479</v>
      </c>
      <c r="G1945" s="22" t="s">
        <v>1480</v>
      </c>
      <c r="H1945" s="22">
        <v>1</v>
      </c>
      <c r="K1945" s="2">
        <v>10</v>
      </c>
      <c r="L1945" s="11">
        <v>42948</v>
      </c>
      <c r="M1945" s="2">
        <v>2017</v>
      </c>
      <c r="N1945" s="2" t="s">
        <v>517</v>
      </c>
      <c r="O1945" s="2" t="s">
        <v>136</v>
      </c>
      <c r="P1945" s="11">
        <v>43272</v>
      </c>
      <c r="Q1945" s="9">
        <v>12</v>
      </c>
      <c r="S1945" s="22" t="s">
        <v>516</v>
      </c>
      <c r="T1945" s="4" t="s">
        <v>516</v>
      </c>
      <c r="U1945" s="4" t="s">
        <v>516</v>
      </c>
      <c r="V1945" s="4" t="s">
        <v>516</v>
      </c>
      <c r="W1945" s="4" t="s">
        <v>516</v>
      </c>
      <c r="X1945" s="2" t="s">
        <v>99</v>
      </c>
      <c r="Y1945" s="6" t="str">
        <f>VLOOKUP(X1945,Spp!A:B,2,FALSE)</f>
        <v>Abudefduf troschelii</v>
      </c>
      <c r="Z1945" s="7">
        <f t="shared" si="211"/>
        <v>45</v>
      </c>
      <c r="AC1945" s="2">
        <v>45</v>
      </c>
      <c r="AU1945" s="2">
        <f>VLOOKUP(Y1945,Spp!B:C,2,FALSE)</f>
        <v>1.6E-2</v>
      </c>
      <c r="AV1945" s="2">
        <f>VLOOKUP(Y1945,Spp!B:D,3,FALSE)</f>
        <v>3.0516000000000001</v>
      </c>
      <c r="AW1945" s="2">
        <f t="shared" si="212"/>
        <v>1602.002140867344</v>
      </c>
      <c r="AX1945" s="2">
        <f t="shared" si="213"/>
        <v>160.20021408673441</v>
      </c>
      <c r="AY1945" s="2">
        <f t="shared" si="214"/>
        <v>1602.002140867344</v>
      </c>
      <c r="AZ1945" s="2">
        <f t="shared" si="215"/>
        <v>1.6020021408673439</v>
      </c>
      <c r="BA1945" s="2" t="e">
        <f t="shared" si="216"/>
        <v>#VALUE!</v>
      </c>
      <c r="BB1945" s="2">
        <f t="shared" ref="BB1945:BB2007" si="217">Z1945/K1945</f>
        <v>4.5</v>
      </c>
      <c r="BC1945" s="2">
        <f>VLOOKUP(Y1945,Spp!B:H,7,FALSE)</f>
        <v>3</v>
      </c>
      <c r="BD1945" s="5" t="str">
        <f>VLOOKUP(Y1945,GFQuimbayo!B:C,2,FALSE)</f>
        <v>PK</v>
      </c>
      <c r="BE1945" s="5" t="str">
        <f>VLOOKUP(BD1945,GFQuimbayo!E:F,2,FALSE)</f>
        <v>Planktivores</v>
      </c>
      <c r="BF1945" s="2" t="str">
        <f>VLOOKUP(Y1945,Spp!B:L,11,FALSE)</f>
        <v>LC</v>
      </c>
    </row>
    <row r="1946" spans="1:58">
      <c r="A1946" s="2" t="s">
        <v>242</v>
      </c>
      <c r="B1946" s="2" t="s">
        <v>41</v>
      </c>
      <c r="C1946" s="2" t="s">
        <v>1477</v>
      </c>
      <c r="D1946" s="2" t="s">
        <v>1477</v>
      </c>
      <c r="E1946" s="2" t="s">
        <v>1500</v>
      </c>
      <c r="F1946" s="2" t="s">
        <v>1479</v>
      </c>
      <c r="G1946" s="22" t="s">
        <v>1480</v>
      </c>
      <c r="H1946" s="22">
        <v>1</v>
      </c>
      <c r="K1946" s="2">
        <v>10</v>
      </c>
      <c r="L1946" s="11">
        <v>42948</v>
      </c>
      <c r="M1946" s="2">
        <v>2017</v>
      </c>
      <c r="N1946" s="2" t="s">
        <v>517</v>
      </c>
      <c r="O1946" s="2" t="s">
        <v>136</v>
      </c>
      <c r="P1946" s="11">
        <v>43272</v>
      </c>
      <c r="Q1946" s="9">
        <v>12</v>
      </c>
      <c r="S1946" s="22" t="s">
        <v>516</v>
      </c>
      <c r="T1946" s="4" t="s">
        <v>516</v>
      </c>
      <c r="U1946" s="4" t="s">
        <v>516</v>
      </c>
      <c r="V1946" s="4" t="s">
        <v>516</v>
      </c>
      <c r="W1946" s="4" t="s">
        <v>516</v>
      </c>
      <c r="X1946" s="2" t="s">
        <v>89</v>
      </c>
      <c r="Y1946" s="6" t="str">
        <f>VLOOKUP(X1946,Spp!A:B,2,FALSE)</f>
        <v>Lutjanus argentiventris</v>
      </c>
      <c r="Z1946" s="7">
        <f t="shared" si="211"/>
        <v>58</v>
      </c>
      <c r="AE1946" s="2">
        <v>58</v>
      </c>
      <c r="AU1946" s="2">
        <f>VLOOKUP(Y1946,Spp!B:C,2,FALSE)</f>
        <v>1.7299999999999999E-2</v>
      </c>
      <c r="AV1946" s="2">
        <f>VLOOKUP(Y1946,Spp!B:D,3,FALSE)</f>
        <v>3</v>
      </c>
      <c r="AW1946" s="2">
        <f t="shared" si="212"/>
        <v>15678.125</v>
      </c>
      <c r="AX1946" s="2">
        <f t="shared" si="213"/>
        <v>1567.8125</v>
      </c>
      <c r="AY1946" s="2">
        <f t="shared" si="214"/>
        <v>15678.125</v>
      </c>
      <c r="AZ1946" s="2">
        <f t="shared" si="215"/>
        <v>15.678125</v>
      </c>
      <c r="BA1946" s="2" t="e">
        <f t="shared" si="216"/>
        <v>#VALUE!</v>
      </c>
      <c r="BB1946" s="2">
        <f t="shared" si="217"/>
        <v>5.8</v>
      </c>
      <c r="BC1946" s="2">
        <f>VLOOKUP(Y1946,Spp!B:H,7,FALSE)</f>
        <v>4</v>
      </c>
      <c r="BD1946" s="5" t="str">
        <f>VLOOKUP(Y1946,GFQuimbayo!B:C,2,FALSE)</f>
        <v>PS</v>
      </c>
      <c r="BE1946" s="5" t="str">
        <f>VLOOKUP(BD1946,GFQuimbayo!E:F,2,FALSE)</f>
        <v>Piscivores</v>
      </c>
      <c r="BF1946" s="2" t="str">
        <f>VLOOKUP(Y1946,Spp!B:L,11,FALSE)</f>
        <v>LC</v>
      </c>
    </row>
    <row r="1947" spans="1:58">
      <c r="A1947" s="2" t="s">
        <v>242</v>
      </c>
      <c r="B1947" s="2" t="s">
        <v>41</v>
      </c>
      <c r="C1947" s="2" t="s">
        <v>1477</v>
      </c>
      <c r="D1947" s="2" t="s">
        <v>1477</v>
      </c>
      <c r="E1947" s="2" t="s">
        <v>1500</v>
      </c>
      <c r="F1947" s="2" t="s">
        <v>1479</v>
      </c>
      <c r="G1947" s="22" t="s">
        <v>1480</v>
      </c>
      <c r="H1947" s="22">
        <v>1</v>
      </c>
      <c r="K1947" s="2">
        <v>10</v>
      </c>
      <c r="L1947" s="11">
        <v>42948</v>
      </c>
      <c r="M1947" s="2">
        <v>2017</v>
      </c>
      <c r="N1947" s="2" t="s">
        <v>517</v>
      </c>
      <c r="O1947" s="2" t="s">
        <v>136</v>
      </c>
      <c r="P1947" s="11">
        <v>43272</v>
      </c>
      <c r="Q1947" s="9">
        <v>12</v>
      </c>
      <c r="S1947" s="22" t="s">
        <v>516</v>
      </c>
      <c r="T1947" s="4" t="s">
        <v>516</v>
      </c>
      <c r="U1947" s="4" t="s">
        <v>516</v>
      </c>
      <c r="V1947" s="4" t="s">
        <v>516</v>
      </c>
      <c r="W1947" s="4" t="s">
        <v>516</v>
      </c>
      <c r="X1947" s="2" t="s">
        <v>64</v>
      </c>
      <c r="Y1947" s="6" t="str">
        <f>VLOOKUP(X1947,Spp!A:B,2,FALSE)</f>
        <v>Johnrandallia nigrirostris</v>
      </c>
      <c r="Z1947" s="7">
        <f t="shared" si="211"/>
        <v>7</v>
      </c>
      <c r="AA1947" s="2">
        <v>7</v>
      </c>
      <c r="AU1947" s="2">
        <f>VLOOKUP(Y1947,Spp!B:C,2,FALSE)</f>
        <v>2.5600000000000001E-2</v>
      </c>
      <c r="AV1947" s="2">
        <f>VLOOKUP(Y1947,Spp!B:D,3,FALSE)</f>
        <v>3.0005999999999999</v>
      </c>
      <c r="AW1947" s="2">
        <f t="shared" si="212"/>
        <v>2.8015397916598128</v>
      </c>
      <c r="AX1947" s="2">
        <f t="shared" si="213"/>
        <v>0.28015397916598128</v>
      </c>
      <c r="AY1947" s="2">
        <f t="shared" si="214"/>
        <v>2.8015397916598128</v>
      </c>
      <c r="AZ1947" s="2">
        <f t="shared" si="215"/>
        <v>2.8015397916598128E-3</v>
      </c>
      <c r="BA1947" s="2" t="e">
        <f t="shared" si="216"/>
        <v>#VALUE!</v>
      </c>
      <c r="BB1947" s="2">
        <f t="shared" si="217"/>
        <v>0.7</v>
      </c>
      <c r="BC1947" s="2">
        <f>VLOOKUP(Y1947,Spp!B:H,7,FALSE)</f>
        <v>3</v>
      </c>
      <c r="BD1947" s="5" t="str">
        <f>VLOOKUP(Y1947,GFQuimbayo!B:C,2,FALSE)</f>
        <v>IN</v>
      </c>
      <c r="BE1947" s="5" t="str">
        <f>VLOOKUP(BD1947,GFQuimbayo!E:F,2,FALSE)</f>
        <v>Invertebrivores</v>
      </c>
      <c r="BF1947" s="2" t="str">
        <f>VLOOKUP(Y1947,Spp!B:L,11,FALSE)</f>
        <v>LC</v>
      </c>
    </row>
    <row r="1948" spans="1:58">
      <c r="A1948" s="2" t="s">
        <v>242</v>
      </c>
      <c r="B1948" s="2" t="s">
        <v>41</v>
      </c>
      <c r="C1948" s="2" t="s">
        <v>1477</v>
      </c>
      <c r="D1948" s="2" t="s">
        <v>1477</v>
      </c>
      <c r="E1948" s="2" t="s">
        <v>1500</v>
      </c>
      <c r="F1948" s="2" t="s">
        <v>1479</v>
      </c>
      <c r="G1948" s="22" t="s">
        <v>1480</v>
      </c>
      <c r="H1948" s="22">
        <v>1</v>
      </c>
      <c r="K1948" s="2">
        <v>10</v>
      </c>
      <c r="L1948" s="11">
        <v>42948</v>
      </c>
      <c r="M1948" s="2">
        <v>2017</v>
      </c>
      <c r="N1948" s="2" t="s">
        <v>517</v>
      </c>
      <c r="O1948" s="2" t="s">
        <v>136</v>
      </c>
      <c r="P1948" s="11">
        <v>43272</v>
      </c>
      <c r="Q1948" s="9">
        <v>12</v>
      </c>
      <c r="S1948" s="22" t="s">
        <v>516</v>
      </c>
      <c r="T1948" s="4" t="s">
        <v>516</v>
      </c>
      <c r="U1948" s="4" t="s">
        <v>516</v>
      </c>
      <c r="V1948" s="4" t="s">
        <v>516</v>
      </c>
      <c r="W1948" s="4" t="s">
        <v>516</v>
      </c>
      <c r="X1948" s="2" t="s">
        <v>87</v>
      </c>
      <c r="Y1948" s="6" t="str">
        <f>VLOOKUP(X1948,Spp!A:B,2,FALSE)</f>
        <v>Stegastes acapulcoensis</v>
      </c>
      <c r="Z1948" s="7">
        <f t="shared" si="211"/>
        <v>4</v>
      </c>
      <c r="AC1948" s="2">
        <v>4</v>
      </c>
      <c r="AU1948" s="2">
        <f>VLOOKUP(Y1948,Spp!B:C,2,FALSE)</f>
        <v>3.49E-2</v>
      </c>
      <c r="AV1948" s="2">
        <f>VLOOKUP(Y1948,Spp!B:D,3,FALSE)</f>
        <v>2.9108999999999998</v>
      </c>
      <c r="AW1948" s="2">
        <f t="shared" si="212"/>
        <v>217.71120178535051</v>
      </c>
      <c r="AX1948" s="2">
        <f t="shared" si="213"/>
        <v>21.77112017853505</v>
      </c>
      <c r="AY1948" s="2">
        <f t="shared" si="214"/>
        <v>217.71120178535051</v>
      </c>
      <c r="AZ1948" s="2">
        <f t="shared" si="215"/>
        <v>0.2177112017853505</v>
      </c>
      <c r="BA1948" s="2" t="e">
        <f t="shared" si="216"/>
        <v>#VALUE!</v>
      </c>
      <c r="BB1948" s="2">
        <f t="shared" si="217"/>
        <v>0.4</v>
      </c>
      <c r="BC1948" s="2">
        <f>VLOOKUP(Y1948,Spp!B:H,7,FALSE)</f>
        <v>2</v>
      </c>
      <c r="BD1948" s="5" t="str">
        <f>VLOOKUP(Y1948,GFQuimbayo!B:C,2,FALSE)</f>
        <v>HD</v>
      </c>
      <c r="BE1948" s="5" t="str">
        <f>VLOOKUP(BD1948,GFQuimbayo!E:F,2,FALSE)</f>
        <v>Detritivores</v>
      </c>
      <c r="BF1948" s="2" t="str">
        <f>VLOOKUP(Y1948,Spp!B:L,11,FALSE)</f>
        <v>LC</v>
      </c>
    </row>
    <row r="1949" spans="1:58">
      <c r="A1949" s="2" t="s">
        <v>242</v>
      </c>
      <c r="B1949" s="2" t="s">
        <v>41</v>
      </c>
      <c r="C1949" s="2" t="s">
        <v>1477</v>
      </c>
      <c r="D1949" s="2" t="s">
        <v>1477</v>
      </c>
      <c r="E1949" s="2" t="s">
        <v>1500</v>
      </c>
      <c r="F1949" s="2" t="s">
        <v>1479</v>
      </c>
      <c r="G1949" s="22" t="s">
        <v>1480</v>
      </c>
      <c r="H1949" s="22">
        <v>1</v>
      </c>
      <c r="K1949" s="2">
        <v>10</v>
      </c>
      <c r="L1949" s="11">
        <v>42948</v>
      </c>
      <c r="M1949" s="2">
        <v>2017</v>
      </c>
      <c r="N1949" s="2" t="s">
        <v>517</v>
      </c>
      <c r="O1949" s="2" t="s">
        <v>136</v>
      </c>
      <c r="P1949" s="11">
        <v>43272</v>
      </c>
      <c r="Q1949" s="9">
        <v>12</v>
      </c>
      <c r="S1949" s="22" t="s">
        <v>516</v>
      </c>
      <c r="T1949" s="4" t="s">
        <v>516</v>
      </c>
      <c r="U1949" s="4" t="s">
        <v>516</v>
      </c>
      <c r="V1949" s="4" t="s">
        <v>516</v>
      </c>
      <c r="W1949" s="4" t="s">
        <v>516</v>
      </c>
      <c r="X1949" s="2" t="s">
        <v>252</v>
      </c>
      <c r="Y1949" s="6" t="str">
        <f>VLOOKUP(X1949,Spp!A:B,2,FALSE)</f>
        <v>Epinephelus labriformis</v>
      </c>
      <c r="Z1949" s="7">
        <f t="shared" si="211"/>
        <v>1</v>
      </c>
      <c r="AC1949" s="2">
        <v>1</v>
      </c>
      <c r="AU1949" s="2">
        <f>VLOOKUP(Y1949,Spp!B:C,2,FALSE)</f>
        <v>3.4299999999999997E-2</v>
      </c>
      <c r="AV1949" s="2">
        <f>VLOOKUP(Y1949,Spp!B:D,3,FALSE)</f>
        <v>2.9</v>
      </c>
      <c r="AW1949" s="2">
        <f t="shared" si="212"/>
        <v>52.03950510400329</v>
      </c>
      <c r="AX1949" s="2">
        <f t="shared" si="213"/>
        <v>5.203950510400329</v>
      </c>
      <c r="AY1949" s="2">
        <f t="shared" si="214"/>
        <v>52.03950510400329</v>
      </c>
      <c r="AZ1949" s="2">
        <f t="shared" si="215"/>
        <v>5.2039505104003292E-2</v>
      </c>
      <c r="BA1949" s="2" t="e">
        <f t="shared" si="216"/>
        <v>#VALUE!</v>
      </c>
      <c r="BB1949" s="2">
        <f t="shared" si="217"/>
        <v>0.1</v>
      </c>
      <c r="BC1949" s="2">
        <f>VLOOKUP(Y1949,Spp!B:H,7,FALSE)</f>
        <v>4</v>
      </c>
      <c r="BD1949" s="5" t="str">
        <f>VLOOKUP(Y1949,GFQuimbayo!B:C,2,FALSE)</f>
        <v>PS</v>
      </c>
      <c r="BE1949" s="5" t="str">
        <f>VLOOKUP(BD1949,GFQuimbayo!E:F,2,FALSE)</f>
        <v>Piscivores</v>
      </c>
      <c r="BF1949" s="2" t="str">
        <f>VLOOKUP(Y1949,Spp!B:L,11,FALSE)</f>
        <v>LC</v>
      </c>
    </row>
    <row r="1950" spans="1:58">
      <c r="A1950" s="2" t="s">
        <v>242</v>
      </c>
      <c r="B1950" s="2" t="s">
        <v>41</v>
      </c>
      <c r="C1950" s="2" t="s">
        <v>1477</v>
      </c>
      <c r="D1950" s="2" t="s">
        <v>1477</v>
      </c>
      <c r="E1950" s="2" t="s">
        <v>1500</v>
      </c>
      <c r="F1950" s="2" t="s">
        <v>1479</v>
      </c>
      <c r="G1950" s="22" t="s">
        <v>1480</v>
      </c>
      <c r="H1950" s="22">
        <v>1</v>
      </c>
      <c r="K1950" s="2">
        <v>10</v>
      </c>
      <c r="L1950" s="11">
        <v>42948</v>
      </c>
      <c r="M1950" s="2">
        <v>2017</v>
      </c>
      <c r="N1950" s="2" t="s">
        <v>517</v>
      </c>
      <c r="O1950" s="2" t="s">
        <v>136</v>
      </c>
      <c r="P1950" s="11">
        <v>43272</v>
      </c>
      <c r="Q1950" s="9">
        <v>12</v>
      </c>
      <c r="S1950" s="22" t="s">
        <v>516</v>
      </c>
      <c r="T1950" s="4" t="s">
        <v>516</v>
      </c>
      <c r="U1950" s="4" t="s">
        <v>516</v>
      </c>
      <c r="V1950" s="4" t="s">
        <v>516</v>
      </c>
      <c r="W1950" s="4" t="s">
        <v>516</v>
      </c>
      <c r="X1950" s="2" t="s">
        <v>257</v>
      </c>
      <c r="Y1950" s="6" t="str">
        <f>VLOOKUP(X1950,Spp!A:B,2,FALSE)</f>
        <v>Acanthurus xanthopterus</v>
      </c>
      <c r="Z1950" s="7">
        <f t="shared" si="211"/>
        <v>20</v>
      </c>
      <c r="AD1950" s="2">
        <v>20</v>
      </c>
      <c r="AU1950" s="2">
        <f>VLOOKUP(Y1950,Spp!B:C,2,FALSE)</f>
        <v>2.673E-2</v>
      </c>
      <c r="AV1950" s="2">
        <f>VLOOKUP(Y1950,Spp!B:D,3,FALSE)</f>
        <v>2.9844900000000001</v>
      </c>
      <c r="AW1950" s="2">
        <f t="shared" si="212"/>
        <v>2740.7131297419037</v>
      </c>
      <c r="AX1950" s="2">
        <f t="shared" si="213"/>
        <v>274.07131297419039</v>
      </c>
      <c r="AY1950" s="2">
        <f t="shared" si="214"/>
        <v>2740.7131297419037</v>
      </c>
      <c r="AZ1950" s="2">
        <f t="shared" si="215"/>
        <v>2.7407131297419038</v>
      </c>
      <c r="BA1950" s="2" t="e">
        <f t="shared" si="216"/>
        <v>#VALUE!</v>
      </c>
      <c r="BB1950" s="2">
        <f t="shared" si="217"/>
        <v>2</v>
      </c>
      <c r="BC1950" s="2">
        <f>VLOOKUP(Y1950,Spp!B:H,7,FALSE)</f>
        <v>2.9</v>
      </c>
      <c r="BD1950" s="5" t="str">
        <f>VLOOKUP(Y1950,GFQuimbayo!B:C,2,FALSE)</f>
        <v>HD</v>
      </c>
      <c r="BE1950" s="5" t="str">
        <f>VLOOKUP(BD1950,GFQuimbayo!E:F,2,FALSE)</f>
        <v>Detritivores</v>
      </c>
      <c r="BF1950" s="2" t="str">
        <f>VLOOKUP(Y1950,Spp!B:L,11,FALSE)</f>
        <v>LC</v>
      </c>
    </row>
    <row r="1951" spans="1:58">
      <c r="A1951" s="2" t="s">
        <v>242</v>
      </c>
      <c r="B1951" s="2" t="s">
        <v>41</v>
      </c>
      <c r="C1951" s="2" t="s">
        <v>1477</v>
      </c>
      <c r="D1951" s="2" t="s">
        <v>1477</v>
      </c>
      <c r="E1951" s="2" t="s">
        <v>1500</v>
      </c>
      <c r="F1951" s="2" t="s">
        <v>1479</v>
      </c>
      <c r="G1951" s="22" t="s">
        <v>1480</v>
      </c>
      <c r="H1951" s="22">
        <v>1</v>
      </c>
      <c r="K1951" s="2">
        <v>10</v>
      </c>
      <c r="L1951" s="11">
        <v>42948</v>
      </c>
      <c r="M1951" s="2">
        <v>2017</v>
      </c>
      <c r="N1951" s="2" t="s">
        <v>517</v>
      </c>
      <c r="O1951" s="2" t="s">
        <v>136</v>
      </c>
      <c r="P1951" s="11">
        <v>43272</v>
      </c>
      <c r="Q1951" s="9">
        <v>12</v>
      </c>
      <c r="S1951" s="22" t="s">
        <v>516</v>
      </c>
      <c r="T1951" s="4" t="s">
        <v>516</v>
      </c>
      <c r="U1951" s="4" t="s">
        <v>516</v>
      </c>
      <c r="V1951" s="4" t="s">
        <v>516</v>
      </c>
      <c r="W1951" s="4" t="s">
        <v>516</v>
      </c>
      <c r="X1951" s="2" t="s">
        <v>353</v>
      </c>
      <c r="Y1951" s="6" t="str">
        <f>VLOOKUP(X1951,Spp!A:B,2,FALSE)</f>
        <v>Arothron meleagris</v>
      </c>
      <c r="Z1951" s="7">
        <f t="shared" si="211"/>
        <v>3</v>
      </c>
      <c r="AC1951" s="2">
        <v>3</v>
      </c>
      <c r="AU1951" s="2">
        <f>VLOOKUP(Y1951,Spp!B:C,2,FALSE)</f>
        <v>3.0700000000000002E-2</v>
      </c>
      <c r="AV1951" s="2">
        <f>VLOOKUP(Y1951,Spp!B:D,3,FALSE)</f>
        <v>2.8498999999999999</v>
      </c>
      <c r="AW1951" s="2">
        <f t="shared" si="212"/>
        <v>123.12421547474365</v>
      </c>
      <c r="AX1951" s="2">
        <f t="shared" si="213"/>
        <v>12.312421547474365</v>
      </c>
      <c r="AY1951" s="2">
        <f t="shared" si="214"/>
        <v>123.12421547474365</v>
      </c>
      <c r="AZ1951" s="2">
        <f t="shared" si="215"/>
        <v>0.12312421547474366</v>
      </c>
      <c r="BA1951" s="2" t="e">
        <f t="shared" si="216"/>
        <v>#VALUE!</v>
      </c>
      <c r="BB1951" s="2">
        <f t="shared" si="217"/>
        <v>0.3</v>
      </c>
      <c r="BC1951" s="2">
        <f>VLOOKUP(Y1951,Spp!B:H,7,FALSE)</f>
        <v>3.4</v>
      </c>
      <c r="BD1951" s="5" t="str">
        <f>VLOOKUP(Y1951,GFQuimbayo!B:C,2,FALSE)</f>
        <v>IN</v>
      </c>
      <c r="BE1951" s="5" t="str">
        <f>VLOOKUP(BD1951,GFQuimbayo!E:F,2,FALSE)</f>
        <v>Invertebrivores</v>
      </c>
      <c r="BF1951" s="2" t="str">
        <f>VLOOKUP(Y1951,Spp!B:L,11,FALSE)</f>
        <v>NE</v>
      </c>
    </row>
    <row r="1952" spans="1:58">
      <c r="A1952" s="2" t="s">
        <v>242</v>
      </c>
      <c r="B1952" s="2" t="s">
        <v>41</v>
      </c>
      <c r="C1952" s="2" t="s">
        <v>1477</v>
      </c>
      <c r="D1952" s="2" t="s">
        <v>1477</v>
      </c>
      <c r="E1952" s="2" t="s">
        <v>1500</v>
      </c>
      <c r="F1952" s="2" t="s">
        <v>1479</v>
      </c>
      <c r="G1952" s="22" t="s">
        <v>1480</v>
      </c>
      <c r="H1952" s="22">
        <v>1</v>
      </c>
      <c r="K1952" s="2">
        <v>10</v>
      </c>
      <c r="L1952" s="11">
        <v>42948</v>
      </c>
      <c r="M1952" s="2">
        <v>2017</v>
      </c>
      <c r="N1952" s="2" t="s">
        <v>517</v>
      </c>
      <c r="O1952" s="2" t="s">
        <v>136</v>
      </c>
      <c r="P1952" s="11">
        <v>43272</v>
      </c>
      <c r="Q1952" s="9">
        <v>12</v>
      </c>
      <c r="S1952" s="22" t="s">
        <v>516</v>
      </c>
      <c r="T1952" s="4" t="s">
        <v>516</v>
      </c>
      <c r="U1952" s="4" t="s">
        <v>516</v>
      </c>
      <c r="V1952" s="4" t="s">
        <v>516</v>
      </c>
      <c r="W1952" s="4" t="s">
        <v>516</v>
      </c>
      <c r="X1952" s="2" t="s">
        <v>72</v>
      </c>
      <c r="Y1952" s="6" t="str">
        <f>VLOOKUP(X1952,Spp!A:B,2,FALSE)</f>
        <v>Scarus ghobban</v>
      </c>
      <c r="Z1952" s="7">
        <f t="shared" si="211"/>
        <v>4</v>
      </c>
      <c r="AC1952" s="2">
        <v>4</v>
      </c>
      <c r="AU1952" s="2">
        <f>VLOOKUP(Y1952,Spp!B:C,2,FALSE)</f>
        <v>2.3300000000000001E-2</v>
      </c>
      <c r="AV1952" s="2">
        <f>VLOOKUP(Y1952,Spp!B:D,3,FALSE)</f>
        <v>2.919</v>
      </c>
      <c r="AW1952" s="2">
        <f t="shared" si="212"/>
        <v>148.35296832158366</v>
      </c>
      <c r="AX1952" s="2">
        <f t="shared" si="213"/>
        <v>14.835296832158367</v>
      </c>
      <c r="AY1952" s="2">
        <f t="shared" si="214"/>
        <v>148.35296832158366</v>
      </c>
      <c r="AZ1952" s="2">
        <f t="shared" si="215"/>
        <v>0.14835296832158365</v>
      </c>
      <c r="BA1952" s="2" t="e">
        <f t="shared" si="216"/>
        <v>#VALUE!</v>
      </c>
      <c r="BB1952" s="2">
        <f t="shared" si="217"/>
        <v>0.4</v>
      </c>
      <c r="BC1952" s="2">
        <f>VLOOKUP(Y1952,Spp!B:H,7,FALSE)</f>
        <v>2</v>
      </c>
      <c r="BD1952" s="5" t="str">
        <f>VLOOKUP(Y1952,GFQuimbayo!B:C,2,FALSE)</f>
        <v>HM</v>
      </c>
      <c r="BE1952" s="5" t="str">
        <f>VLOOKUP(BD1952,GFQuimbayo!E:F,2,FALSE)</f>
        <v>Macroalgae feeders</v>
      </c>
      <c r="BF1952" s="2" t="str">
        <f>VLOOKUP(Y1952,Spp!B:L,11,FALSE)</f>
        <v>LC</v>
      </c>
    </row>
    <row r="1953" spans="1:58">
      <c r="A1953" s="2" t="s">
        <v>242</v>
      </c>
      <c r="B1953" s="2" t="s">
        <v>41</v>
      </c>
      <c r="C1953" s="2" t="s">
        <v>1477</v>
      </c>
      <c r="D1953" s="2" t="s">
        <v>1477</v>
      </c>
      <c r="E1953" s="2" t="s">
        <v>1500</v>
      </c>
      <c r="F1953" s="2" t="s">
        <v>1479</v>
      </c>
      <c r="G1953" s="22" t="s">
        <v>1480</v>
      </c>
      <c r="H1953" s="22">
        <v>1</v>
      </c>
      <c r="K1953" s="2">
        <v>10</v>
      </c>
      <c r="L1953" s="11">
        <v>42948</v>
      </c>
      <c r="M1953" s="2">
        <v>2017</v>
      </c>
      <c r="N1953" s="2" t="s">
        <v>517</v>
      </c>
      <c r="O1953" s="2" t="s">
        <v>136</v>
      </c>
      <c r="P1953" s="11">
        <v>43272</v>
      </c>
      <c r="Q1953" s="9">
        <v>12</v>
      </c>
      <c r="S1953" s="22" t="s">
        <v>516</v>
      </c>
      <c r="T1953" s="4" t="s">
        <v>516</v>
      </c>
      <c r="U1953" s="4" t="s">
        <v>516</v>
      </c>
      <c r="V1953" s="4" t="s">
        <v>516</v>
      </c>
      <c r="W1953" s="4" t="s">
        <v>516</v>
      </c>
      <c r="X1953" s="2" t="s">
        <v>256</v>
      </c>
      <c r="Y1953" s="6" t="str">
        <f>VLOOKUP(X1953,Spp!A:B,2,FALSE)</f>
        <v>Fistularia commersonii</v>
      </c>
      <c r="Z1953" s="7">
        <f t="shared" si="211"/>
        <v>1</v>
      </c>
      <c r="AE1953" s="2">
        <v>1</v>
      </c>
      <c r="AU1953" s="2">
        <f>VLOOKUP(Y1953,Spp!B:C,2,FALSE)</f>
        <v>5.9999999999999995E-4</v>
      </c>
      <c r="AV1953" s="2">
        <f>VLOOKUP(Y1953,Spp!B:D,3,FALSE)</f>
        <v>3</v>
      </c>
      <c r="AW1953" s="2">
        <f t="shared" si="212"/>
        <v>9.375</v>
      </c>
      <c r="AX1953" s="2">
        <f t="shared" si="213"/>
        <v>0.9375</v>
      </c>
      <c r="AY1953" s="2">
        <f t="shared" si="214"/>
        <v>9.375</v>
      </c>
      <c r="AZ1953" s="2">
        <f t="shared" si="215"/>
        <v>9.3749999999999997E-3</v>
      </c>
      <c r="BA1953" s="2" t="e">
        <f t="shared" si="216"/>
        <v>#VALUE!</v>
      </c>
      <c r="BB1953" s="2">
        <f t="shared" si="217"/>
        <v>0.1</v>
      </c>
      <c r="BC1953" s="2">
        <f>VLOOKUP(Y1953,Spp!B:H,7,FALSE)</f>
        <v>4.3</v>
      </c>
      <c r="BD1953" s="5" t="str">
        <f>VLOOKUP(Y1953,GFQuimbayo!B:C,2,FALSE)</f>
        <v>PS</v>
      </c>
      <c r="BE1953" s="5" t="str">
        <f>VLOOKUP(BD1953,GFQuimbayo!E:F,2,FALSE)</f>
        <v>Piscivores</v>
      </c>
      <c r="BF1953" s="2" t="str">
        <f>VLOOKUP(Y1953,Spp!B:L,11,FALSE)</f>
        <v>NE</v>
      </c>
    </row>
    <row r="1954" spans="1:58">
      <c r="A1954" s="2" t="s">
        <v>242</v>
      </c>
      <c r="B1954" s="2" t="s">
        <v>41</v>
      </c>
      <c r="C1954" s="2" t="s">
        <v>1477</v>
      </c>
      <c r="D1954" s="2" t="s">
        <v>1477</v>
      </c>
      <c r="E1954" s="2" t="s">
        <v>1500</v>
      </c>
      <c r="F1954" s="2" t="s">
        <v>1479</v>
      </c>
      <c r="G1954" s="22" t="s">
        <v>1480</v>
      </c>
      <c r="H1954" s="22">
        <v>1</v>
      </c>
      <c r="K1954" s="2">
        <v>10</v>
      </c>
      <c r="L1954" s="11">
        <v>42948</v>
      </c>
      <c r="M1954" s="2">
        <v>2017</v>
      </c>
      <c r="N1954" s="2" t="s">
        <v>517</v>
      </c>
      <c r="O1954" s="2" t="s">
        <v>136</v>
      </c>
      <c r="P1954" s="11">
        <v>43272</v>
      </c>
      <c r="Q1954" s="9">
        <v>12</v>
      </c>
      <c r="S1954" s="22" t="s">
        <v>516</v>
      </c>
      <c r="T1954" s="4" t="s">
        <v>516</v>
      </c>
      <c r="U1954" s="4" t="s">
        <v>516</v>
      </c>
      <c r="V1954" s="4" t="s">
        <v>516</v>
      </c>
      <c r="W1954" s="4" t="s">
        <v>516</v>
      </c>
      <c r="X1954" s="2" t="s">
        <v>308</v>
      </c>
      <c r="Y1954" s="6" t="str">
        <f>VLOOKUP(X1954,Spp!A:B,2,FALSE)</f>
        <v>Paranthias colonus</v>
      </c>
      <c r="Z1954" s="7">
        <f t="shared" si="211"/>
        <v>1</v>
      </c>
      <c r="AB1954" s="2">
        <v>1</v>
      </c>
      <c r="AU1954" s="2">
        <f>VLOOKUP(Y1954,Spp!B:C,2,FALSE)</f>
        <v>1.485E-2</v>
      </c>
      <c r="AV1954" s="2">
        <f>VLOOKUP(Y1954,Spp!B:D,3,FALSE)</f>
        <v>2.8633299999999999</v>
      </c>
      <c r="AW1954" s="2">
        <f t="shared" si="212"/>
        <v>4.7568079857898899</v>
      </c>
      <c r="AX1954" s="2">
        <f t="shared" si="213"/>
        <v>0.47568079857898898</v>
      </c>
      <c r="AY1954" s="2">
        <f t="shared" si="214"/>
        <v>4.7568079857898899</v>
      </c>
      <c r="AZ1954" s="2">
        <f t="shared" si="215"/>
        <v>4.7568079857898899E-3</v>
      </c>
      <c r="BA1954" s="2" t="e">
        <f t="shared" si="216"/>
        <v>#VALUE!</v>
      </c>
      <c r="BB1954" s="2">
        <f t="shared" si="217"/>
        <v>0.1</v>
      </c>
      <c r="BC1954" s="2">
        <f>VLOOKUP(Y1954,Spp!B:H,7,FALSE)</f>
        <v>3.8</v>
      </c>
      <c r="BD1954" s="5" t="str">
        <f>VLOOKUP(Y1954,GFQuimbayo!B:C,2,FALSE)</f>
        <v>PK</v>
      </c>
      <c r="BE1954" s="5" t="str">
        <f>VLOOKUP(BD1954,GFQuimbayo!E:F,2,FALSE)</f>
        <v>Planktivores</v>
      </c>
      <c r="BF1954" s="2" t="str">
        <f>VLOOKUP(Y1954,Spp!B:L,11,FALSE)</f>
        <v>LC</v>
      </c>
    </row>
    <row r="1955" spans="1:58">
      <c r="A1955" s="2" t="s">
        <v>242</v>
      </c>
      <c r="B1955" s="2" t="s">
        <v>41</v>
      </c>
      <c r="C1955" s="2" t="s">
        <v>1477</v>
      </c>
      <c r="D1955" s="2" t="s">
        <v>1477</v>
      </c>
      <c r="E1955" s="2" t="s">
        <v>1500</v>
      </c>
      <c r="F1955" s="2" t="s">
        <v>1479</v>
      </c>
      <c r="G1955" s="22" t="s">
        <v>1480</v>
      </c>
      <c r="H1955" s="22">
        <v>1</v>
      </c>
      <c r="K1955" s="2">
        <v>10</v>
      </c>
      <c r="L1955" s="11">
        <v>42948</v>
      </c>
      <c r="M1955" s="2">
        <v>2017</v>
      </c>
      <c r="N1955" s="2" t="s">
        <v>517</v>
      </c>
      <c r="O1955" s="2" t="s">
        <v>136</v>
      </c>
      <c r="P1955" s="11">
        <v>43272</v>
      </c>
      <c r="Q1955" s="9">
        <v>12</v>
      </c>
      <c r="S1955" s="22" t="s">
        <v>516</v>
      </c>
      <c r="T1955" s="4" t="s">
        <v>516</v>
      </c>
      <c r="U1955" s="4" t="s">
        <v>516</v>
      </c>
      <c r="V1955" s="4" t="s">
        <v>516</v>
      </c>
      <c r="W1955" s="4" t="s">
        <v>516</v>
      </c>
      <c r="X1955" s="2" t="s">
        <v>295</v>
      </c>
      <c r="Y1955" s="6" t="str">
        <f>VLOOKUP(X1955,Spp!A:B,2,FALSE)</f>
        <v>Cephalopholis panamensis</v>
      </c>
      <c r="Z1955" s="7">
        <f t="shared" si="211"/>
        <v>1</v>
      </c>
      <c r="AB1955" s="2">
        <v>1</v>
      </c>
      <c r="AU1955" s="2">
        <f>VLOOKUP(Y1955,Spp!B:C,2,FALSE)</f>
        <v>2.1700000000000001E-2</v>
      </c>
      <c r="AV1955" s="2">
        <f>VLOOKUP(Y1955,Spp!B:D,3,FALSE)</f>
        <v>3.0350000000000001</v>
      </c>
      <c r="AW1955" s="2">
        <f t="shared" si="212"/>
        <v>9.8235999503572771</v>
      </c>
      <c r="AX1955" s="2">
        <f t="shared" si="213"/>
        <v>0.98235999503572768</v>
      </c>
      <c r="AY1955" s="2">
        <f t="shared" si="214"/>
        <v>9.8235999503572771</v>
      </c>
      <c r="AZ1955" s="2">
        <f t="shared" si="215"/>
        <v>9.8235999503572778E-3</v>
      </c>
      <c r="BA1955" s="2" t="e">
        <f t="shared" si="216"/>
        <v>#VALUE!</v>
      </c>
      <c r="BB1955" s="2">
        <f t="shared" si="217"/>
        <v>0.1</v>
      </c>
      <c r="BC1955" s="2">
        <f>VLOOKUP(Y1955,Spp!B:H,7,FALSE)</f>
        <v>4</v>
      </c>
      <c r="BD1955" s="5" t="str">
        <f>VLOOKUP(Y1955,GFQuimbayo!B:C,2,FALSE)</f>
        <v>PS</v>
      </c>
      <c r="BE1955" s="5" t="str">
        <f>VLOOKUP(BD1955,GFQuimbayo!E:F,2,FALSE)</f>
        <v>Piscivores</v>
      </c>
      <c r="BF1955" s="2" t="str">
        <f>VLOOKUP(Y1955,Spp!B:L,11,FALSE)</f>
        <v>LC</v>
      </c>
    </row>
    <row r="1956" spans="1:58">
      <c r="A1956" s="2" t="s">
        <v>242</v>
      </c>
      <c r="B1956" s="2" t="s">
        <v>41</v>
      </c>
      <c r="C1956" s="2" t="s">
        <v>1477</v>
      </c>
      <c r="D1956" s="2" t="s">
        <v>1477</v>
      </c>
      <c r="E1956" s="2" t="s">
        <v>1500</v>
      </c>
      <c r="F1956" s="2" t="s">
        <v>1479</v>
      </c>
      <c r="G1956" s="22" t="s">
        <v>1480</v>
      </c>
      <c r="H1956" s="22">
        <v>1</v>
      </c>
      <c r="K1956" s="2">
        <v>10</v>
      </c>
      <c r="L1956" s="11">
        <v>42948</v>
      </c>
      <c r="M1956" s="2">
        <v>2017</v>
      </c>
      <c r="N1956" s="2" t="s">
        <v>517</v>
      </c>
      <c r="O1956" s="2" t="s">
        <v>136</v>
      </c>
      <c r="P1956" s="11">
        <v>43272</v>
      </c>
      <c r="Q1956" s="9">
        <v>12</v>
      </c>
      <c r="S1956" s="22" t="s">
        <v>516</v>
      </c>
      <c r="T1956" s="4" t="s">
        <v>516</v>
      </c>
      <c r="U1956" s="4" t="s">
        <v>516</v>
      </c>
      <c r="V1956" s="4" t="s">
        <v>516</v>
      </c>
      <c r="W1956" s="4" t="s">
        <v>516</v>
      </c>
      <c r="X1956" s="2" t="s">
        <v>273</v>
      </c>
      <c r="Y1956" s="6" t="str">
        <f>VLOOKUP(X1956,Spp!A:B,2,FALSE)</f>
        <v>Haemulon flaviguttatum</v>
      </c>
      <c r="Z1956" s="7">
        <f t="shared" si="211"/>
        <v>1</v>
      </c>
      <c r="AD1956" s="2">
        <v>1</v>
      </c>
      <c r="AU1956" s="2">
        <f>VLOOKUP(Y1956,Spp!B:C,2,FALSE)</f>
        <v>0.10299999999999999</v>
      </c>
      <c r="AV1956" s="2">
        <f>VLOOKUP(Y1956,Spp!B:D,3,FALSE)</f>
        <v>2.6</v>
      </c>
      <c r="AW1956" s="2">
        <f t="shared" si="212"/>
        <v>175.68559397618904</v>
      </c>
      <c r="AX1956" s="2">
        <f t="shared" si="213"/>
        <v>17.568559397618905</v>
      </c>
      <c r="AY1956" s="2">
        <f t="shared" si="214"/>
        <v>175.68559397618907</v>
      </c>
      <c r="AZ1956" s="2">
        <f t="shared" si="215"/>
        <v>0.17568559397618908</v>
      </c>
      <c r="BA1956" s="2" t="e">
        <f t="shared" si="216"/>
        <v>#VALUE!</v>
      </c>
      <c r="BB1956" s="2">
        <f t="shared" si="217"/>
        <v>0.1</v>
      </c>
      <c r="BC1956" s="2">
        <f>VLOOKUP(Y1956,Spp!B:H,7,FALSE)</f>
        <v>4.2</v>
      </c>
      <c r="BD1956" s="5" t="str">
        <f>VLOOKUP(Y1956,GFQuimbayo!B:C,2,FALSE)</f>
        <v>PS</v>
      </c>
      <c r="BE1956" s="5" t="str">
        <f>VLOOKUP(BD1956,GFQuimbayo!E:F,2,FALSE)</f>
        <v>Piscivores</v>
      </c>
      <c r="BF1956" s="2" t="str">
        <f>VLOOKUP(Y1956,Spp!B:L,11,FALSE)</f>
        <v>LC</v>
      </c>
    </row>
    <row r="1957" spans="1:58">
      <c r="A1957" s="2" t="s">
        <v>242</v>
      </c>
      <c r="B1957" s="2" t="s">
        <v>41</v>
      </c>
      <c r="C1957" s="2" t="s">
        <v>1477</v>
      </c>
      <c r="D1957" s="2" t="s">
        <v>1477</v>
      </c>
      <c r="E1957" s="2" t="s">
        <v>1500</v>
      </c>
      <c r="F1957" s="2" t="s">
        <v>1479</v>
      </c>
      <c r="G1957" s="22" t="s">
        <v>1480</v>
      </c>
      <c r="H1957" s="22">
        <v>1</v>
      </c>
      <c r="K1957" s="2">
        <v>10</v>
      </c>
      <c r="L1957" s="11">
        <v>42948</v>
      </c>
      <c r="M1957" s="2">
        <v>2017</v>
      </c>
      <c r="N1957" s="2" t="s">
        <v>517</v>
      </c>
      <c r="O1957" s="2" t="s">
        <v>136</v>
      </c>
      <c r="P1957" s="11">
        <v>43272</v>
      </c>
      <c r="Q1957" s="9">
        <v>12</v>
      </c>
      <c r="S1957" s="22" t="s">
        <v>516</v>
      </c>
      <c r="T1957" s="4" t="s">
        <v>516</v>
      </c>
      <c r="U1957" s="4" t="s">
        <v>516</v>
      </c>
      <c r="V1957" s="4" t="s">
        <v>516</v>
      </c>
      <c r="W1957" s="4" t="s">
        <v>516</v>
      </c>
      <c r="X1957" s="2" t="s">
        <v>265</v>
      </c>
      <c r="Y1957" s="6" t="str">
        <f>VLOOKUP(X1957,Spp!A:B,2,FALSE)</f>
        <v>Bodianus diplotaenia</v>
      </c>
      <c r="Z1957" s="7">
        <f t="shared" si="211"/>
        <v>1</v>
      </c>
      <c r="AC1957" s="2">
        <v>1</v>
      </c>
      <c r="AU1957" s="2">
        <f>VLOOKUP(Y1957,Spp!B:C,2,FALSE)</f>
        <v>2.01E-2</v>
      </c>
      <c r="AV1957" s="2">
        <f>VLOOKUP(Y1957,Spp!B:D,3,FALSE)</f>
        <v>2.9992000000000001</v>
      </c>
      <c r="AW1957" s="2">
        <f t="shared" si="212"/>
        <v>39.178568920836838</v>
      </c>
      <c r="AX1957" s="2">
        <f t="shared" si="213"/>
        <v>3.9178568920836838</v>
      </c>
      <c r="AY1957" s="2">
        <f t="shared" si="214"/>
        <v>39.178568920836838</v>
      </c>
      <c r="AZ1957" s="2">
        <f t="shared" si="215"/>
        <v>3.9178568920836841E-2</v>
      </c>
      <c r="BA1957" s="2" t="e">
        <f t="shared" si="216"/>
        <v>#VALUE!</v>
      </c>
      <c r="BB1957" s="2">
        <f t="shared" si="217"/>
        <v>0.1</v>
      </c>
      <c r="BC1957" s="2">
        <f>VLOOKUP(Y1957,Spp!B:H,7,FALSE)</f>
        <v>3.4</v>
      </c>
      <c r="BD1957" s="5" t="str">
        <f>VLOOKUP(Y1957,GFQuimbayo!B:C,2,FALSE)</f>
        <v>IN</v>
      </c>
      <c r="BE1957" s="5" t="str">
        <f>VLOOKUP(BD1957,GFQuimbayo!E:F,2,FALSE)</f>
        <v>Invertebrivores</v>
      </c>
      <c r="BF1957" s="2" t="str">
        <f>VLOOKUP(Y1957,Spp!B:L,11,FALSE)</f>
        <v>LC</v>
      </c>
    </row>
    <row r="1958" spans="1:58">
      <c r="A1958" s="2" t="s">
        <v>242</v>
      </c>
      <c r="B1958" s="2" t="s">
        <v>41</v>
      </c>
      <c r="C1958" s="2" t="s">
        <v>1477</v>
      </c>
      <c r="D1958" s="2" t="s">
        <v>1477</v>
      </c>
      <c r="E1958" s="2" t="s">
        <v>1500</v>
      </c>
      <c r="F1958" s="2" t="s">
        <v>1479</v>
      </c>
      <c r="G1958" s="22" t="s">
        <v>1480</v>
      </c>
      <c r="H1958" s="22">
        <v>1</v>
      </c>
      <c r="K1958" s="2">
        <v>10</v>
      </c>
      <c r="L1958" s="11">
        <v>42948</v>
      </c>
      <c r="M1958" s="2">
        <v>2017</v>
      </c>
      <c r="N1958" s="2" t="s">
        <v>517</v>
      </c>
      <c r="O1958" s="2" t="s">
        <v>136</v>
      </c>
      <c r="P1958" s="11">
        <v>43272</v>
      </c>
      <c r="Q1958" s="9">
        <v>12</v>
      </c>
      <c r="S1958" s="22" t="s">
        <v>516</v>
      </c>
      <c r="T1958" s="4" t="s">
        <v>516</v>
      </c>
      <c r="U1958" s="4" t="s">
        <v>516</v>
      </c>
      <c r="V1958" s="4" t="s">
        <v>516</v>
      </c>
      <c r="W1958" s="4" t="s">
        <v>516</v>
      </c>
      <c r="X1958" s="2" t="s">
        <v>278</v>
      </c>
      <c r="Y1958" s="6" t="str">
        <f>VLOOKUP(X1958,Spp!A:B,2,FALSE)</f>
        <v>Balistes polylepis</v>
      </c>
      <c r="Z1958" s="7">
        <f t="shared" si="211"/>
        <v>1</v>
      </c>
      <c r="AE1958" s="2">
        <v>1</v>
      </c>
      <c r="AU1958" s="2">
        <f>VLOOKUP(Y1958,Spp!B:C,2,FALSE)</f>
        <v>2.6800000000000001E-2</v>
      </c>
      <c r="AV1958" s="2">
        <f>VLOOKUP(Y1958,Spp!B:D,3,FALSE)</f>
        <v>2.8982999999999999</v>
      </c>
      <c r="AW1958" s="2">
        <f t="shared" si="212"/>
        <v>301.84523277200805</v>
      </c>
      <c r="AX1958" s="2">
        <f t="shared" si="213"/>
        <v>30.184523277200803</v>
      </c>
      <c r="AY1958" s="2">
        <f t="shared" si="214"/>
        <v>301.84523277200805</v>
      </c>
      <c r="AZ1958" s="2">
        <f t="shared" si="215"/>
        <v>0.30184523277200803</v>
      </c>
      <c r="BA1958" s="2" t="e">
        <f t="shared" si="216"/>
        <v>#VALUE!</v>
      </c>
      <c r="BB1958" s="2">
        <f t="shared" si="217"/>
        <v>0.1</v>
      </c>
      <c r="BC1958" s="2">
        <f>VLOOKUP(Y1958,Spp!B:H,7,FALSE)</f>
        <v>3.3</v>
      </c>
      <c r="BD1958" s="5" t="str">
        <f>VLOOKUP(Y1958,GFQuimbayo!B:C,2,FALSE)</f>
        <v>IN</v>
      </c>
      <c r="BE1958" s="5" t="str">
        <f>VLOOKUP(BD1958,GFQuimbayo!E:F,2,FALSE)</f>
        <v>Invertebrivores</v>
      </c>
      <c r="BF1958" s="2" t="str">
        <f>VLOOKUP(Y1958,Spp!B:L,11,FALSE)</f>
        <v>LC</v>
      </c>
    </row>
    <row r="1959" spans="1:58">
      <c r="A1959" s="2" t="s">
        <v>242</v>
      </c>
      <c r="B1959" s="2" t="s">
        <v>41</v>
      </c>
      <c r="C1959" s="2" t="s">
        <v>135</v>
      </c>
      <c r="D1959" s="2" t="s">
        <v>1446</v>
      </c>
      <c r="E1959" s="2" t="s">
        <v>1485</v>
      </c>
      <c r="F1959" s="2" t="s">
        <v>1479</v>
      </c>
      <c r="G1959" s="22" t="s">
        <v>1482</v>
      </c>
      <c r="H1959" s="22">
        <v>1</v>
      </c>
      <c r="I1959" s="9">
        <v>4</v>
      </c>
      <c r="K1959" s="2">
        <v>50</v>
      </c>
      <c r="L1959" s="11">
        <v>42948</v>
      </c>
      <c r="M1959" s="2">
        <v>2017</v>
      </c>
      <c r="N1959" s="2" t="s">
        <v>517</v>
      </c>
      <c r="O1959" s="2" t="s">
        <v>136</v>
      </c>
      <c r="P1959" s="11">
        <v>43272</v>
      </c>
      <c r="Q1959" s="9">
        <v>8</v>
      </c>
      <c r="S1959" s="22" t="s">
        <v>516</v>
      </c>
      <c r="T1959" s="4" t="s">
        <v>516</v>
      </c>
      <c r="U1959" s="4" t="s">
        <v>516</v>
      </c>
      <c r="V1959" s="4" t="s">
        <v>516</v>
      </c>
      <c r="W1959" s="4" t="s">
        <v>516</v>
      </c>
      <c r="X1959" s="4" t="s">
        <v>107</v>
      </c>
      <c r="Y1959" s="6" t="str">
        <f>VLOOKUP(X1959,Spp!A:B,2,FALSE)</f>
        <v>Thalassoma lucasanum</v>
      </c>
      <c r="Z1959" s="7">
        <f t="shared" si="211"/>
        <v>20</v>
      </c>
      <c r="AB1959" s="2">
        <v>20</v>
      </c>
      <c r="AU1959" s="2">
        <f>VLOOKUP(Y1959,Spp!B:C,2,FALSE)</f>
        <v>1.261E-2</v>
      </c>
      <c r="AV1959" s="2">
        <f>VLOOKUP(Y1959,Spp!B:D,3,FALSE)</f>
        <v>2.8782999999999999</v>
      </c>
      <c r="AW1959" s="2">
        <f t="shared" si="212"/>
        <v>83.259522655856784</v>
      </c>
      <c r="AX1959" s="2">
        <f t="shared" si="213"/>
        <v>1.6651904531171358</v>
      </c>
      <c r="AY1959" s="2">
        <f t="shared" si="214"/>
        <v>16.651904531171358</v>
      </c>
      <c r="AZ1959" s="2">
        <f t="shared" si="215"/>
        <v>1.6651904531171359E-2</v>
      </c>
      <c r="BA1959" s="2" t="e">
        <f t="shared" si="216"/>
        <v>#VALUE!</v>
      </c>
      <c r="BB1959" s="2">
        <f t="shared" si="217"/>
        <v>0.4</v>
      </c>
      <c r="BC1959" s="2">
        <f>VLOOKUP(Y1959,Spp!B:H,7,FALSE)</f>
        <v>3.5</v>
      </c>
      <c r="BD1959" s="5" t="str">
        <f>VLOOKUP(Y1959,GFQuimbayo!B:C,2,FALSE)</f>
        <v>IN</v>
      </c>
      <c r="BE1959" s="5" t="str">
        <f>VLOOKUP(BD1959,GFQuimbayo!E:F,2,FALSE)</f>
        <v>Invertebrivores</v>
      </c>
      <c r="BF1959" s="2" t="str">
        <f>VLOOKUP(Y1959,Spp!B:L,11,FALSE)</f>
        <v>LC</v>
      </c>
    </row>
    <row r="1960" spans="1:58">
      <c r="A1960" s="2" t="s">
        <v>242</v>
      </c>
      <c r="B1960" s="2" t="s">
        <v>41</v>
      </c>
      <c r="C1960" s="2" t="s">
        <v>135</v>
      </c>
      <c r="D1960" s="2" t="s">
        <v>1446</v>
      </c>
      <c r="E1960" s="2" t="s">
        <v>1485</v>
      </c>
      <c r="F1960" s="2" t="s">
        <v>1479</v>
      </c>
      <c r="G1960" s="22" t="s">
        <v>1482</v>
      </c>
      <c r="H1960" s="22">
        <v>1</v>
      </c>
      <c r="I1960" s="9">
        <v>4</v>
      </c>
      <c r="K1960" s="2">
        <v>50</v>
      </c>
      <c r="L1960" s="11">
        <v>42948</v>
      </c>
      <c r="M1960" s="2">
        <v>2017</v>
      </c>
      <c r="N1960" s="2" t="s">
        <v>517</v>
      </c>
      <c r="O1960" s="2" t="s">
        <v>136</v>
      </c>
      <c r="P1960" s="11">
        <v>43272</v>
      </c>
      <c r="Q1960" s="9">
        <v>8</v>
      </c>
      <c r="S1960" s="22" t="s">
        <v>516</v>
      </c>
      <c r="T1960" s="4" t="s">
        <v>516</v>
      </c>
      <c r="U1960" s="4" t="s">
        <v>516</v>
      </c>
      <c r="V1960" s="4" t="s">
        <v>516</v>
      </c>
      <c r="W1960" s="4" t="s">
        <v>516</v>
      </c>
      <c r="X1960" s="4" t="s">
        <v>109</v>
      </c>
      <c r="Y1960" s="6" t="str">
        <f>VLOOKUP(X1960,Spp!A:B,2,FALSE)</f>
        <v>Chromis atrilobata</v>
      </c>
      <c r="Z1960" s="7">
        <f t="shared" si="211"/>
        <v>40</v>
      </c>
      <c r="AB1960" s="2">
        <v>40</v>
      </c>
      <c r="AU1960" s="2">
        <f>VLOOKUP(Y1960,Spp!B:C,2,FALSE)</f>
        <v>5.2300000000000003E-3</v>
      </c>
      <c r="AV1960" s="2">
        <f>VLOOKUP(Y1960,Spp!B:D,3,FALSE)</f>
        <v>3.41655</v>
      </c>
      <c r="AW1960" s="2">
        <f t="shared" si="212"/>
        <v>204.29241370934102</v>
      </c>
      <c r="AX1960" s="2">
        <f t="shared" si="213"/>
        <v>4.0858482741868203</v>
      </c>
      <c r="AY1960" s="2">
        <f t="shared" si="214"/>
        <v>40.858482741868201</v>
      </c>
      <c r="AZ1960" s="2">
        <f t="shared" si="215"/>
        <v>4.08584827418682E-2</v>
      </c>
      <c r="BA1960" s="2" t="e">
        <f t="shared" si="216"/>
        <v>#VALUE!</v>
      </c>
      <c r="BB1960" s="2">
        <f t="shared" si="217"/>
        <v>0.8</v>
      </c>
      <c r="BC1960" s="2">
        <f>VLOOKUP(Y1960,Spp!B:H,7,FALSE)</f>
        <v>3.4</v>
      </c>
      <c r="BD1960" s="5" t="str">
        <f>VLOOKUP(Y1960,GFQuimbayo!B:C,2,FALSE)</f>
        <v>PK</v>
      </c>
      <c r="BE1960" s="5" t="str">
        <f>VLOOKUP(BD1960,GFQuimbayo!E:F,2,FALSE)</f>
        <v>Planktivores</v>
      </c>
      <c r="BF1960" s="2" t="str">
        <f>VLOOKUP(Y1960,Spp!B:L,11,FALSE)</f>
        <v>LC</v>
      </c>
    </row>
    <row r="1961" spans="1:58">
      <c r="A1961" s="2" t="s">
        <v>242</v>
      </c>
      <c r="B1961" s="2" t="s">
        <v>41</v>
      </c>
      <c r="C1961" s="2" t="s">
        <v>135</v>
      </c>
      <c r="D1961" s="2" t="s">
        <v>1446</v>
      </c>
      <c r="E1961" s="2" t="s">
        <v>1485</v>
      </c>
      <c r="F1961" s="2" t="s">
        <v>1479</v>
      </c>
      <c r="G1961" s="22" t="s">
        <v>1482</v>
      </c>
      <c r="H1961" s="22">
        <v>2</v>
      </c>
      <c r="I1961" s="9">
        <v>5</v>
      </c>
      <c r="K1961" s="2">
        <v>50</v>
      </c>
      <c r="L1961" s="11">
        <v>42948</v>
      </c>
      <c r="M1961" s="2">
        <v>2017</v>
      </c>
      <c r="N1961" s="2" t="s">
        <v>517</v>
      </c>
      <c r="O1961" s="2" t="s">
        <v>136</v>
      </c>
      <c r="P1961" s="11">
        <v>43272</v>
      </c>
      <c r="Q1961" s="9">
        <v>8</v>
      </c>
      <c r="S1961" s="22" t="s">
        <v>516</v>
      </c>
      <c r="T1961" s="4" t="s">
        <v>516</v>
      </c>
      <c r="U1961" s="4" t="s">
        <v>516</v>
      </c>
      <c r="V1961" s="4" t="s">
        <v>516</v>
      </c>
      <c r="W1961" s="4" t="s">
        <v>516</v>
      </c>
      <c r="X1961" s="4" t="s">
        <v>107</v>
      </c>
      <c r="Y1961" s="6" t="str">
        <f>VLOOKUP(X1961,Spp!A:B,2,FALSE)</f>
        <v>Thalassoma lucasanum</v>
      </c>
      <c r="Z1961" s="7">
        <f t="shared" si="211"/>
        <v>30</v>
      </c>
      <c r="AB1961" s="2">
        <v>30</v>
      </c>
      <c r="AU1961" s="2">
        <f>VLOOKUP(Y1961,Spp!B:C,2,FALSE)</f>
        <v>1.261E-2</v>
      </c>
      <c r="AV1961" s="2">
        <f>VLOOKUP(Y1961,Spp!B:D,3,FALSE)</f>
        <v>2.8782999999999999</v>
      </c>
      <c r="AW1961" s="2">
        <f t="shared" si="212"/>
        <v>124.88928398378518</v>
      </c>
      <c r="AX1961" s="2">
        <f t="shared" si="213"/>
        <v>2.4977856796757036</v>
      </c>
      <c r="AY1961" s="2">
        <f t="shared" si="214"/>
        <v>24.977856796757038</v>
      </c>
      <c r="AZ1961" s="2">
        <f t="shared" si="215"/>
        <v>2.4977856796757038E-2</v>
      </c>
      <c r="BA1961" s="2" t="e">
        <f t="shared" si="216"/>
        <v>#VALUE!</v>
      </c>
      <c r="BB1961" s="2">
        <f t="shared" si="217"/>
        <v>0.6</v>
      </c>
      <c r="BC1961" s="2">
        <f>VLOOKUP(Y1961,Spp!B:H,7,FALSE)</f>
        <v>3.5</v>
      </c>
      <c r="BD1961" s="5" t="str">
        <f>VLOOKUP(Y1961,GFQuimbayo!B:C,2,FALSE)</f>
        <v>IN</v>
      </c>
      <c r="BE1961" s="5" t="str">
        <f>VLOOKUP(BD1961,GFQuimbayo!E:F,2,FALSE)</f>
        <v>Invertebrivores</v>
      </c>
      <c r="BF1961" s="2" t="str">
        <f>VLOOKUP(Y1961,Spp!B:L,11,FALSE)</f>
        <v>LC</v>
      </c>
    </row>
    <row r="1962" spans="1:58">
      <c r="A1962" s="2" t="s">
        <v>242</v>
      </c>
      <c r="B1962" s="2" t="s">
        <v>41</v>
      </c>
      <c r="C1962" s="2" t="s">
        <v>135</v>
      </c>
      <c r="D1962" s="2" t="s">
        <v>1446</v>
      </c>
      <c r="E1962" s="2" t="s">
        <v>1485</v>
      </c>
      <c r="F1962" s="2" t="s">
        <v>1479</v>
      </c>
      <c r="G1962" s="22" t="s">
        <v>1482</v>
      </c>
      <c r="H1962" s="22">
        <v>2</v>
      </c>
      <c r="I1962" s="9">
        <v>5</v>
      </c>
      <c r="K1962" s="2">
        <v>50</v>
      </c>
      <c r="L1962" s="11">
        <v>42948</v>
      </c>
      <c r="M1962" s="2">
        <v>2017</v>
      </c>
      <c r="N1962" s="2" t="s">
        <v>517</v>
      </c>
      <c r="O1962" s="2" t="s">
        <v>136</v>
      </c>
      <c r="P1962" s="11">
        <v>43272</v>
      </c>
      <c r="Q1962" s="9">
        <v>8</v>
      </c>
      <c r="S1962" s="22" t="s">
        <v>516</v>
      </c>
      <c r="T1962" s="4" t="s">
        <v>516</v>
      </c>
      <c r="U1962" s="4" t="s">
        <v>516</v>
      </c>
      <c r="V1962" s="4" t="s">
        <v>516</v>
      </c>
      <c r="W1962" s="4" t="s">
        <v>516</v>
      </c>
      <c r="X1962" s="4" t="s">
        <v>57</v>
      </c>
      <c r="Y1962" s="6" t="str">
        <f>VLOOKUP(X1962,Spp!A:B,2,FALSE)</f>
        <v>Serranus psittacinus</v>
      </c>
      <c r="Z1962" s="7">
        <f t="shared" si="211"/>
        <v>1</v>
      </c>
      <c r="AB1962" s="2">
        <v>1</v>
      </c>
      <c r="AU1962" s="2">
        <f>VLOOKUP(Y1962,Spp!B:C,2,FALSE)</f>
        <v>1.9300000000000001E-2</v>
      </c>
      <c r="AV1962" s="2">
        <f>VLOOKUP(Y1962,Spp!B:D,3,FALSE)</f>
        <v>2.8511000000000002</v>
      </c>
      <c r="AW1962" s="2">
        <f t="shared" si="212"/>
        <v>6.0317658911086447</v>
      </c>
      <c r="AX1962" s="2">
        <f t="shared" si="213"/>
        <v>0.12063531782217289</v>
      </c>
      <c r="AY1962" s="2">
        <f t="shared" si="214"/>
        <v>1.2063531782217289</v>
      </c>
      <c r="AZ1962" s="2">
        <f t="shared" si="215"/>
        <v>1.2063531782217289E-3</v>
      </c>
      <c r="BA1962" s="2" t="e">
        <f t="shared" si="216"/>
        <v>#VALUE!</v>
      </c>
      <c r="BB1962" s="2">
        <f t="shared" si="217"/>
        <v>0.02</v>
      </c>
      <c r="BC1962" s="2">
        <f>VLOOKUP(Y1962,Spp!B:H,7,FALSE)</f>
        <v>3.6</v>
      </c>
      <c r="BD1962" s="5" t="str">
        <f>VLOOKUP(Y1962,GFQuimbayo!B:C,2,FALSE)</f>
        <v>PS</v>
      </c>
      <c r="BE1962" s="5" t="str">
        <f>VLOOKUP(BD1962,GFQuimbayo!E:F,2,FALSE)</f>
        <v>Piscivores</v>
      </c>
      <c r="BF1962" s="2" t="str">
        <f>VLOOKUP(Y1962,Spp!B:L,11,FALSE)</f>
        <v>LC</v>
      </c>
    </row>
    <row r="1963" spans="1:58">
      <c r="A1963" s="2" t="s">
        <v>242</v>
      </c>
      <c r="B1963" s="2" t="s">
        <v>41</v>
      </c>
      <c r="C1963" s="2" t="s">
        <v>135</v>
      </c>
      <c r="D1963" s="2" t="s">
        <v>1446</v>
      </c>
      <c r="E1963" s="2" t="s">
        <v>1485</v>
      </c>
      <c r="F1963" s="2" t="s">
        <v>1479</v>
      </c>
      <c r="G1963" s="22" t="s">
        <v>1482</v>
      </c>
      <c r="H1963" s="22">
        <v>2</v>
      </c>
      <c r="I1963" s="9">
        <v>5</v>
      </c>
      <c r="K1963" s="2">
        <v>50</v>
      </c>
      <c r="L1963" s="11">
        <v>42948</v>
      </c>
      <c r="M1963" s="2">
        <v>2017</v>
      </c>
      <c r="N1963" s="2" t="s">
        <v>517</v>
      </c>
      <c r="O1963" s="2" t="s">
        <v>136</v>
      </c>
      <c r="P1963" s="11">
        <v>43272</v>
      </c>
      <c r="Q1963" s="9">
        <v>8</v>
      </c>
      <c r="S1963" s="22" t="s">
        <v>516</v>
      </c>
      <c r="T1963" s="4" t="s">
        <v>516</v>
      </c>
      <c r="U1963" s="4" t="s">
        <v>516</v>
      </c>
      <c r="V1963" s="4" t="s">
        <v>516</v>
      </c>
      <c r="W1963" s="4" t="s">
        <v>516</v>
      </c>
      <c r="X1963" s="4" t="s">
        <v>72</v>
      </c>
      <c r="Y1963" s="6" t="str">
        <f>VLOOKUP(X1963,Spp!A:B,2,FALSE)</f>
        <v>Scarus ghobban</v>
      </c>
      <c r="Z1963" s="7">
        <f t="shared" si="211"/>
        <v>5</v>
      </c>
      <c r="AB1963" s="2">
        <v>5</v>
      </c>
      <c r="AU1963" s="2">
        <f>VLOOKUP(Y1963,Spp!B:C,2,FALSE)</f>
        <v>2.3300000000000001E-2</v>
      </c>
      <c r="AV1963" s="2">
        <f>VLOOKUP(Y1963,Spp!B:D,3,FALSE)</f>
        <v>2.919</v>
      </c>
      <c r="AW1963" s="2">
        <f t="shared" si="212"/>
        <v>41.747430771098223</v>
      </c>
      <c r="AX1963" s="2">
        <f t="shared" si="213"/>
        <v>0.83494861542196441</v>
      </c>
      <c r="AY1963" s="2">
        <f t="shared" si="214"/>
        <v>8.3494861542196439</v>
      </c>
      <c r="AZ1963" s="2">
        <f t="shared" si="215"/>
        <v>8.3494861542196437E-3</v>
      </c>
      <c r="BA1963" s="2" t="e">
        <f t="shared" si="216"/>
        <v>#VALUE!</v>
      </c>
      <c r="BB1963" s="2">
        <f t="shared" si="217"/>
        <v>0.1</v>
      </c>
      <c r="BC1963" s="2">
        <f>VLOOKUP(Y1963,Spp!B:H,7,FALSE)</f>
        <v>2</v>
      </c>
      <c r="BD1963" s="5" t="str">
        <f>VLOOKUP(Y1963,GFQuimbayo!B:C,2,FALSE)</f>
        <v>HM</v>
      </c>
      <c r="BE1963" s="5" t="str">
        <f>VLOOKUP(BD1963,GFQuimbayo!E:F,2,FALSE)</f>
        <v>Macroalgae feeders</v>
      </c>
      <c r="BF1963" s="2" t="str">
        <f>VLOOKUP(Y1963,Spp!B:L,11,FALSE)</f>
        <v>LC</v>
      </c>
    </row>
    <row r="1964" spans="1:58">
      <c r="A1964" s="2" t="s">
        <v>242</v>
      </c>
      <c r="B1964" s="2" t="s">
        <v>41</v>
      </c>
      <c r="C1964" s="2" t="s">
        <v>135</v>
      </c>
      <c r="D1964" s="2" t="s">
        <v>1446</v>
      </c>
      <c r="E1964" s="2" t="s">
        <v>1485</v>
      </c>
      <c r="F1964" s="2" t="s">
        <v>1479</v>
      </c>
      <c r="G1964" s="22" t="s">
        <v>1482</v>
      </c>
      <c r="H1964" s="22">
        <v>2</v>
      </c>
      <c r="I1964" s="9">
        <v>5</v>
      </c>
      <c r="K1964" s="2">
        <v>50</v>
      </c>
      <c r="L1964" s="11">
        <v>42948</v>
      </c>
      <c r="M1964" s="2">
        <v>2017</v>
      </c>
      <c r="N1964" s="2" t="s">
        <v>517</v>
      </c>
      <c r="O1964" s="2" t="s">
        <v>136</v>
      </c>
      <c r="P1964" s="11">
        <v>43272</v>
      </c>
      <c r="Q1964" s="9">
        <v>8</v>
      </c>
      <c r="S1964" s="22" t="s">
        <v>516</v>
      </c>
      <c r="T1964" s="4" t="s">
        <v>516</v>
      </c>
      <c r="U1964" s="4" t="s">
        <v>516</v>
      </c>
      <c r="V1964" s="4" t="s">
        <v>516</v>
      </c>
      <c r="W1964" s="4" t="s">
        <v>516</v>
      </c>
      <c r="X1964" s="4" t="s">
        <v>80</v>
      </c>
      <c r="Y1964" s="6" t="str">
        <f>VLOOKUP(X1964,Spp!A:B,2,FALSE)</f>
        <v>Sufflamen verres</v>
      </c>
      <c r="Z1964" s="7">
        <f t="shared" si="211"/>
        <v>1</v>
      </c>
      <c r="AC1964" s="2">
        <v>1</v>
      </c>
      <c r="AU1964" s="2">
        <f>VLOOKUP(Y1964,Spp!B:C,2,FALSE)</f>
        <v>2.4899999999999999E-2</v>
      </c>
      <c r="AV1964" s="2">
        <f>VLOOKUP(Y1964,Spp!B:D,3,FALSE)</f>
        <v>3.0129999999999999</v>
      </c>
      <c r="AW1964" s="2">
        <f t="shared" si="212"/>
        <v>50.256150114544802</v>
      </c>
      <c r="AX1964" s="2">
        <f t="shared" si="213"/>
        <v>1.0051230022908961</v>
      </c>
      <c r="AY1964" s="2">
        <f t="shared" si="214"/>
        <v>10.05123002290896</v>
      </c>
      <c r="AZ1964" s="2">
        <f t="shared" si="215"/>
        <v>1.0051230022908961E-2</v>
      </c>
      <c r="BA1964" s="2" t="e">
        <f t="shared" si="216"/>
        <v>#VALUE!</v>
      </c>
      <c r="BB1964" s="2">
        <f t="shared" si="217"/>
        <v>0.02</v>
      </c>
      <c r="BC1964" s="2">
        <f>VLOOKUP(Y1964,Spp!B:H,7,FALSE)</f>
        <v>3.3</v>
      </c>
      <c r="BD1964" s="5" t="str">
        <f>VLOOKUP(Y1964,GFQuimbayo!B:C,2,FALSE)</f>
        <v>IN</v>
      </c>
      <c r="BE1964" s="5" t="str">
        <f>VLOOKUP(BD1964,GFQuimbayo!E:F,2,FALSE)</f>
        <v>Invertebrivores</v>
      </c>
      <c r="BF1964" s="2" t="str">
        <f>VLOOKUP(Y1964,Spp!B:L,11,FALSE)</f>
        <v>LC</v>
      </c>
    </row>
    <row r="1965" spans="1:58">
      <c r="A1965" s="2" t="s">
        <v>242</v>
      </c>
      <c r="B1965" s="2" t="s">
        <v>41</v>
      </c>
      <c r="C1965" s="2" t="s">
        <v>135</v>
      </c>
      <c r="D1965" s="2" t="s">
        <v>1446</v>
      </c>
      <c r="E1965" s="2" t="s">
        <v>1485</v>
      </c>
      <c r="F1965" s="2" t="s">
        <v>1479</v>
      </c>
      <c r="G1965" s="22" t="s">
        <v>1482</v>
      </c>
      <c r="H1965" s="22">
        <v>3</v>
      </c>
      <c r="I1965" s="9">
        <v>6</v>
      </c>
      <c r="K1965" s="2">
        <v>50</v>
      </c>
      <c r="L1965" s="11">
        <v>42948</v>
      </c>
      <c r="M1965" s="2">
        <v>2017</v>
      </c>
      <c r="N1965" s="2" t="s">
        <v>517</v>
      </c>
      <c r="O1965" s="2" t="s">
        <v>136</v>
      </c>
      <c r="P1965" s="11">
        <v>43272</v>
      </c>
      <c r="Q1965" s="9">
        <v>8</v>
      </c>
      <c r="S1965" s="22" t="s">
        <v>516</v>
      </c>
      <c r="T1965" s="4" t="s">
        <v>516</v>
      </c>
      <c r="U1965" s="4" t="s">
        <v>516</v>
      </c>
      <c r="V1965" s="4" t="s">
        <v>516</v>
      </c>
      <c r="W1965" s="4" t="s">
        <v>516</v>
      </c>
      <c r="X1965" s="4" t="s">
        <v>275</v>
      </c>
      <c r="Y1965" s="6" t="str">
        <f>VLOOKUP(X1965,Spp!A:B,2,FALSE)</f>
        <v>Chilomycterus reticulatus</v>
      </c>
      <c r="Z1965" s="7">
        <f t="shared" si="211"/>
        <v>1</v>
      </c>
      <c r="AC1965" s="2">
        <v>1</v>
      </c>
      <c r="AU1965" s="2">
        <f>VLOOKUP(Y1965,Spp!B:C,2,FALSE)</f>
        <v>0.28499999999999998</v>
      </c>
      <c r="AV1965" s="2">
        <f>VLOOKUP(Y1965,Spp!B:D,3,FALSE)</f>
        <v>2.3450000000000002</v>
      </c>
      <c r="AW1965" s="2">
        <f t="shared" si="212"/>
        <v>106.43852327018702</v>
      </c>
      <c r="AX1965" s="2">
        <f t="shared" si="213"/>
        <v>2.1287704654037403</v>
      </c>
      <c r="AY1965" s="2">
        <f t="shared" si="214"/>
        <v>21.287704654037402</v>
      </c>
      <c r="AZ1965" s="2">
        <f t="shared" si="215"/>
        <v>2.1287704654037402E-2</v>
      </c>
      <c r="BA1965" s="2" t="e">
        <f t="shared" si="216"/>
        <v>#VALUE!</v>
      </c>
      <c r="BB1965" s="2">
        <f t="shared" si="217"/>
        <v>0.02</v>
      </c>
      <c r="BC1965" s="2">
        <f>VLOOKUP(Y1965,Spp!B:H,7,FALSE)</f>
        <v>3.5</v>
      </c>
      <c r="BD1965" s="5" t="str">
        <f>VLOOKUP(Y1965,GFQuimbayo!B:C,2,FALSE)</f>
        <v>IN</v>
      </c>
      <c r="BE1965" s="5" t="str">
        <f>VLOOKUP(BD1965,GFQuimbayo!E:F,2,FALSE)</f>
        <v>Invertebrivores</v>
      </c>
      <c r="BF1965" s="2" t="str">
        <f>VLOOKUP(Y1965,Spp!B:L,11,FALSE)</f>
        <v>NE</v>
      </c>
    </row>
    <row r="1966" spans="1:58">
      <c r="A1966" s="2" t="s">
        <v>242</v>
      </c>
      <c r="B1966" s="2" t="s">
        <v>41</v>
      </c>
      <c r="C1966" s="2" t="s">
        <v>135</v>
      </c>
      <c r="D1966" s="2" t="s">
        <v>1446</v>
      </c>
      <c r="E1966" s="2" t="s">
        <v>1485</v>
      </c>
      <c r="F1966" s="2" t="s">
        <v>1479</v>
      </c>
      <c r="G1966" s="22" t="s">
        <v>1482</v>
      </c>
      <c r="H1966" s="22">
        <v>3</v>
      </c>
      <c r="I1966" s="9">
        <v>6</v>
      </c>
      <c r="K1966" s="2">
        <v>50</v>
      </c>
      <c r="L1966" s="11">
        <v>42948</v>
      </c>
      <c r="M1966" s="2">
        <v>2017</v>
      </c>
      <c r="N1966" s="2" t="s">
        <v>517</v>
      </c>
      <c r="O1966" s="2" t="s">
        <v>136</v>
      </c>
      <c r="P1966" s="11">
        <v>43272</v>
      </c>
      <c r="Q1966" s="9">
        <v>8</v>
      </c>
      <c r="S1966" s="22" t="s">
        <v>516</v>
      </c>
      <c r="T1966" s="4" t="s">
        <v>516</v>
      </c>
      <c r="U1966" s="4" t="s">
        <v>516</v>
      </c>
      <c r="V1966" s="4" t="s">
        <v>516</v>
      </c>
      <c r="W1966" s="4" t="s">
        <v>516</v>
      </c>
      <c r="X1966" s="4" t="s">
        <v>107</v>
      </c>
      <c r="Y1966" s="6" t="str">
        <f>VLOOKUP(X1966,Spp!A:B,2,FALSE)</f>
        <v>Thalassoma lucasanum</v>
      </c>
      <c r="Z1966" s="7">
        <f t="shared" si="211"/>
        <v>5</v>
      </c>
      <c r="AB1966" s="2">
        <v>5</v>
      </c>
      <c r="AU1966" s="2">
        <f>VLOOKUP(Y1966,Spp!B:C,2,FALSE)</f>
        <v>1.261E-2</v>
      </c>
      <c r="AV1966" s="2">
        <f>VLOOKUP(Y1966,Spp!B:D,3,FALSE)</f>
        <v>2.8782999999999999</v>
      </c>
      <c r="AW1966" s="2">
        <f t="shared" si="212"/>
        <v>20.814880663964196</v>
      </c>
      <c r="AX1966" s="2">
        <f t="shared" si="213"/>
        <v>0.41629761327928394</v>
      </c>
      <c r="AY1966" s="2">
        <f t="shared" si="214"/>
        <v>4.1629761327928394</v>
      </c>
      <c r="AZ1966" s="2">
        <f t="shared" si="215"/>
        <v>4.1629761327928397E-3</v>
      </c>
      <c r="BA1966" s="2" t="e">
        <f t="shared" si="216"/>
        <v>#VALUE!</v>
      </c>
      <c r="BB1966" s="2">
        <f t="shared" si="217"/>
        <v>0.1</v>
      </c>
      <c r="BC1966" s="2">
        <f>VLOOKUP(Y1966,Spp!B:H,7,FALSE)</f>
        <v>3.5</v>
      </c>
      <c r="BD1966" s="5" t="str">
        <f>VLOOKUP(Y1966,GFQuimbayo!B:C,2,FALSE)</f>
        <v>IN</v>
      </c>
      <c r="BE1966" s="5" t="str">
        <f>VLOOKUP(BD1966,GFQuimbayo!E:F,2,FALSE)</f>
        <v>Invertebrivores</v>
      </c>
      <c r="BF1966" s="2" t="str">
        <f>VLOOKUP(Y1966,Spp!B:L,11,FALSE)</f>
        <v>LC</v>
      </c>
    </row>
    <row r="1967" spans="1:58">
      <c r="A1967" s="2" t="s">
        <v>242</v>
      </c>
      <c r="B1967" s="2" t="s">
        <v>41</v>
      </c>
      <c r="C1967" s="2" t="s">
        <v>135</v>
      </c>
      <c r="D1967" s="2" t="s">
        <v>1446</v>
      </c>
      <c r="E1967" s="2" t="s">
        <v>1485</v>
      </c>
      <c r="F1967" s="2" t="s">
        <v>1479</v>
      </c>
      <c r="G1967" s="22" t="s">
        <v>1482</v>
      </c>
      <c r="H1967" s="22">
        <v>3</v>
      </c>
      <c r="I1967" s="9">
        <v>6</v>
      </c>
      <c r="K1967" s="2">
        <v>50</v>
      </c>
      <c r="L1967" s="11">
        <v>42948</v>
      </c>
      <c r="M1967" s="2">
        <v>2017</v>
      </c>
      <c r="N1967" s="2" t="s">
        <v>517</v>
      </c>
      <c r="O1967" s="2" t="s">
        <v>136</v>
      </c>
      <c r="P1967" s="11">
        <v>43272</v>
      </c>
      <c r="Q1967" s="9">
        <v>8</v>
      </c>
      <c r="S1967" s="22" t="s">
        <v>516</v>
      </c>
      <c r="T1967" s="4" t="s">
        <v>516</v>
      </c>
      <c r="U1967" s="4" t="s">
        <v>516</v>
      </c>
      <c r="V1967" s="4" t="s">
        <v>516</v>
      </c>
      <c r="W1967" s="4" t="s">
        <v>516</v>
      </c>
      <c r="X1967" s="4" t="s">
        <v>80</v>
      </c>
      <c r="Y1967" s="6" t="str">
        <f>VLOOKUP(X1967,Spp!A:B,2,FALSE)</f>
        <v>Sufflamen verres</v>
      </c>
      <c r="Z1967" s="7">
        <f t="shared" si="211"/>
        <v>2</v>
      </c>
      <c r="AC1967" s="2">
        <v>2</v>
      </c>
      <c r="AU1967" s="2">
        <f>VLOOKUP(Y1967,Spp!B:C,2,FALSE)</f>
        <v>2.4899999999999999E-2</v>
      </c>
      <c r="AV1967" s="2">
        <f>VLOOKUP(Y1967,Spp!B:D,3,FALSE)</f>
        <v>3.0129999999999999</v>
      </c>
      <c r="AW1967" s="2">
        <f t="shared" si="212"/>
        <v>100.5123002290896</v>
      </c>
      <c r="AX1967" s="2">
        <f t="shared" si="213"/>
        <v>2.0102460045817923</v>
      </c>
      <c r="AY1967" s="2">
        <f t="shared" si="214"/>
        <v>20.102460045817921</v>
      </c>
      <c r="AZ1967" s="2">
        <f t="shared" si="215"/>
        <v>2.0102460045817921E-2</v>
      </c>
      <c r="BA1967" s="2" t="e">
        <f t="shared" si="216"/>
        <v>#VALUE!</v>
      </c>
      <c r="BB1967" s="2">
        <f t="shared" si="217"/>
        <v>0.04</v>
      </c>
      <c r="BC1967" s="2">
        <f>VLOOKUP(Y1967,Spp!B:H,7,FALSE)</f>
        <v>3.3</v>
      </c>
      <c r="BD1967" s="5" t="str">
        <f>VLOOKUP(Y1967,GFQuimbayo!B:C,2,FALSE)</f>
        <v>IN</v>
      </c>
      <c r="BE1967" s="5" t="str">
        <f>VLOOKUP(BD1967,GFQuimbayo!E:F,2,FALSE)</f>
        <v>Invertebrivores</v>
      </c>
      <c r="BF1967" s="2" t="str">
        <f>VLOOKUP(Y1967,Spp!B:L,11,FALSE)</f>
        <v>LC</v>
      </c>
    </row>
    <row r="1968" spans="1:58">
      <c r="A1968" s="2" t="s">
        <v>242</v>
      </c>
      <c r="B1968" s="2" t="s">
        <v>41</v>
      </c>
      <c r="C1968" s="2" t="s">
        <v>113</v>
      </c>
      <c r="D1968" s="2" t="s">
        <v>113</v>
      </c>
      <c r="E1968" s="2" t="s">
        <v>1497</v>
      </c>
      <c r="F1968" s="2" t="s">
        <v>1479</v>
      </c>
      <c r="G1968" s="22" t="s">
        <v>1482</v>
      </c>
      <c r="H1968" s="22">
        <v>2</v>
      </c>
      <c r="I1968" s="9">
        <v>2</v>
      </c>
      <c r="K1968" s="2">
        <v>50</v>
      </c>
      <c r="L1968" s="11">
        <v>42948</v>
      </c>
      <c r="M1968" s="2">
        <v>2017</v>
      </c>
      <c r="N1968" s="2" t="s">
        <v>517</v>
      </c>
      <c r="O1968" s="2" t="s">
        <v>136</v>
      </c>
      <c r="P1968" s="11">
        <v>43272</v>
      </c>
      <c r="Q1968" s="9">
        <v>6.1</v>
      </c>
      <c r="S1968" s="22" t="s">
        <v>516</v>
      </c>
      <c r="T1968" s="4" t="s">
        <v>516</v>
      </c>
      <c r="U1968" s="4" t="s">
        <v>516</v>
      </c>
      <c r="V1968" s="4" t="s">
        <v>516</v>
      </c>
      <c r="W1968" s="4" t="s">
        <v>516</v>
      </c>
      <c r="X1968" s="4" t="s">
        <v>80</v>
      </c>
      <c r="Y1968" s="6" t="str">
        <f>VLOOKUP(X1968,Spp!A:B,2,FALSE)</f>
        <v>Sufflamen verres</v>
      </c>
      <c r="Z1968" s="7">
        <f t="shared" si="211"/>
        <v>1</v>
      </c>
      <c r="AA1968" s="2">
        <v>1</v>
      </c>
      <c r="AU1968" s="2">
        <f>VLOOKUP(Y1968,Spp!B:C,2,FALSE)</f>
        <v>2.4899999999999999E-2</v>
      </c>
      <c r="AV1968" s="2">
        <f>VLOOKUP(Y1968,Spp!B:D,3,FALSE)</f>
        <v>3.0129999999999999</v>
      </c>
      <c r="AW1968" s="2">
        <f t="shared" si="212"/>
        <v>0.39372463877592284</v>
      </c>
      <c r="AX1968" s="2">
        <f t="shared" si="213"/>
        <v>7.874492775518457E-3</v>
      </c>
      <c r="AY1968" s="2">
        <f t="shared" si="214"/>
        <v>7.8744927755184574E-2</v>
      </c>
      <c r="AZ1968" s="2">
        <f t="shared" si="215"/>
        <v>7.874492775518457E-5</v>
      </c>
      <c r="BA1968" s="2" t="e">
        <f t="shared" si="216"/>
        <v>#VALUE!</v>
      </c>
      <c r="BB1968" s="2">
        <f t="shared" si="217"/>
        <v>0.02</v>
      </c>
      <c r="BC1968" s="2">
        <f>VLOOKUP(Y1968,Spp!B:H,7,FALSE)</f>
        <v>3.3</v>
      </c>
      <c r="BD1968" s="5" t="str">
        <f>VLOOKUP(Y1968,GFQuimbayo!B:C,2,FALSE)</f>
        <v>IN</v>
      </c>
      <c r="BE1968" s="5" t="str">
        <f>VLOOKUP(BD1968,GFQuimbayo!E:F,2,FALSE)</f>
        <v>Invertebrivores</v>
      </c>
      <c r="BF1968" s="2" t="str">
        <f>VLOOKUP(Y1968,Spp!B:L,11,FALSE)</f>
        <v>LC</v>
      </c>
    </row>
    <row r="1969" spans="1:58">
      <c r="A1969" s="2" t="s">
        <v>242</v>
      </c>
      <c r="B1969" s="2" t="s">
        <v>41</v>
      </c>
      <c r="C1969" s="2" t="s">
        <v>113</v>
      </c>
      <c r="D1969" s="2" t="s">
        <v>113</v>
      </c>
      <c r="E1969" s="2" t="s">
        <v>1497</v>
      </c>
      <c r="F1969" s="2" t="s">
        <v>1479</v>
      </c>
      <c r="G1969" s="22" t="s">
        <v>1482</v>
      </c>
      <c r="H1969" s="22">
        <v>2</v>
      </c>
      <c r="I1969" s="9">
        <v>2</v>
      </c>
      <c r="K1969" s="2">
        <v>50</v>
      </c>
      <c r="L1969" s="11">
        <v>42948</v>
      </c>
      <c r="M1969" s="2">
        <v>2017</v>
      </c>
      <c r="N1969" s="2" t="s">
        <v>517</v>
      </c>
      <c r="O1969" s="2" t="s">
        <v>136</v>
      </c>
      <c r="P1969" s="11">
        <v>43272</v>
      </c>
      <c r="Q1969" s="9">
        <v>6.1</v>
      </c>
      <c r="S1969" s="22" t="s">
        <v>516</v>
      </c>
      <c r="T1969" s="4" t="s">
        <v>516</v>
      </c>
      <c r="U1969" s="4" t="s">
        <v>516</v>
      </c>
      <c r="V1969" s="4" t="s">
        <v>516</v>
      </c>
      <c r="W1969" s="4" t="s">
        <v>516</v>
      </c>
      <c r="X1969" s="4" t="s">
        <v>266</v>
      </c>
      <c r="Y1969" s="6" t="str">
        <f>VLOOKUP(X1969,Spp!A:B,2,FALSE)</f>
        <v>Halichoeres dispilus</v>
      </c>
      <c r="Z1969" s="7">
        <f t="shared" si="211"/>
        <v>3</v>
      </c>
      <c r="AA1969" s="2">
        <v>3</v>
      </c>
      <c r="AU1969" s="2">
        <f>VLOOKUP(Y1969,Spp!B:C,2,FALSE)</f>
        <v>1.26E-2</v>
      </c>
      <c r="AV1969" s="2">
        <f>VLOOKUP(Y1969,Spp!B:D,3,FALSE)</f>
        <v>3.0672999999999999</v>
      </c>
      <c r="AW1969" s="2">
        <f t="shared" si="212"/>
        <v>0.62819313845926827</v>
      </c>
      <c r="AX1969" s="2">
        <f t="shared" si="213"/>
        <v>1.2563862769185365E-2</v>
      </c>
      <c r="AY1969" s="2">
        <f t="shared" si="214"/>
        <v>0.12563862769185366</v>
      </c>
      <c r="AZ1969" s="2">
        <f t="shared" si="215"/>
        <v>1.2563862769185367E-4</v>
      </c>
      <c r="BA1969" s="2" t="e">
        <f t="shared" si="216"/>
        <v>#VALUE!</v>
      </c>
      <c r="BB1969" s="2">
        <f t="shared" si="217"/>
        <v>0.06</v>
      </c>
      <c r="BC1969" s="2">
        <f>VLOOKUP(Y1969,Spp!B:H,7,FALSE)</f>
        <v>3.9</v>
      </c>
      <c r="BD1969" s="5" t="str">
        <f>VLOOKUP(Y1969,GFQuimbayo!B:C,2,FALSE)</f>
        <v>IN</v>
      </c>
      <c r="BE1969" s="5" t="str">
        <f>VLOOKUP(BD1969,GFQuimbayo!E:F,2,FALSE)</f>
        <v>Invertebrivores</v>
      </c>
      <c r="BF1969" s="2" t="str">
        <f>VLOOKUP(Y1969,Spp!B:L,11,FALSE)</f>
        <v>LC</v>
      </c>
    </row>
    <row r="1970" spans="1:58">
      <c r="A1970" s="2" t="s">
        <v>242</v>
      </c>
      <c r="B1970" s="2" t="s">
        <v>41</v>
      </c>
      <c r="C1970" s="2" t="s">
        <v>113</v>
      </c>
      <c r="D1970" s="2" t="s">
        <v>113</v>
      </c>
      <c r="E1970" s="2" t="s">
        <v>1497</v>
      </c>
      <c r="F1970" s="2" t="s">
        <v>1479</v>
      </c>
      <c r="G1970" s="22" t="s">
        <v>1482</v>
      </c>
      <c r="H1970" s="22">
        <v>3</v>
      </c>
      <c r="I1970" s="9">
        <v>3</v>
      </c>
      <c r="K1970" s="2">
        <v>50</v>
      </c>
      <c r="L1970" s="11">
        <v>42948</v>
      </c>
      <c r="M1970" s="2">
        <v>2017</v>
      </c>
      <c r="N1970" s="2" t="s">
        <v>517</v>
      </c>
      <c r="O1970" s="2" t="s">
        <v>136</v>
      </c>
      <c r="P1970" s="11">
        <v>43272</v>
      </c>
      <c r="Q1970" s="9">
        <v>6.1</v>
      </c>
      <c r="S1970" s="22" t="s">
        <v>516</v>
      </c>
      <c r="T1970" s="4" t="s">
        <v>516</v>
      </c>
      <c r="U1970" s="4" t="s">
        <v>516</v>
      </c>
      <c r="V1970" s="4" t="s">
        <v>516</v>
      </c>
      <c r="W1970" s="4" t="s">
        <v>516</v>
      </c>
      <c r="X1970" s="4" t="s">
        <v>57</v>
      </c>
      <c r="Y1970" s="6" t="str">
        <f>VLOOKUP(X1970,Spp!A:B,2,FALSE)</f>
        <v>Serranus psittacinus</v>
      </c>
      <c r="Z1970" s="7">
        <f t="shared" si="211"/>
        <v>1</v>
      </c>
      <c r="AA1970" s="2">
        <v>1</v>
      </c>
      <c r="AU1970" s="2">
        <f>VLOOKUP(Y1970,Spp!B:C,2,FALSE)</f>
        <v>1.9300000000000001E-2</v>
      </c>
      <c r="AV1970" s="2">
        <f>VLOOKUP(Y1970,Spp!B:D,3,FALSE)</f>
        <v>2.8511000000000002</v>
      </c>
      <c r="AW1970" s="2">
        <f t="shared" si="212"/>
        <v>0.26310195050197321</v>
      </c>
      <c r="AX1970" s="2">
        <f t="shared" si="213"/>
        <v>5.2620390100394645E-3</v>
      </c>
      <c r="AY1970" s="2">
        <f t="shared" si="214"/>
        <v>5.2620390100394647E-2</v>
      </c>
      <c r="AZ1970" s="2">
        <f t="shared" si="215"/>
        <v>5.2620390100394649E-5</v>
      </c>
      <c r="BA1970" s="2" t="e">
        <f t="shared" si="216"/>
        <v>#VALUE!</v>
      </c>
      <c r="BB1970" s="2">
        <f t="shared" si="217"/>
        <v>0.02</v>
      </c>
      <c r="BC1970" s="2">
        <f>VLOOKUP(Y1970,Spp!B:H,7,FALSE)</f>
        <v>3.6</v>
      </c>
      <c r="BD1970" s="5" t="str">
        <f>VLOOKUP(Y1970,GFQuimbayo!B:C,2,FALSE)</f>
        <v>PS</v>
      </c>
      <c r="BE1970" s="5" t="str">
        <f>VLOOKUP(BD1970,GFQuimbayo!E:F,2,FALSE)</f>
        <v>Piscivores</v>
      </c>
      <c r="BF1970" s="2" t="str">
        <f>VLOOKUP(Y1970,Spp!B:L,11,FALSE)</f>
        <v>LC</v>
      </c>
    </row>
    <row r="1971" spans="1:58">
      <c r="A1971" s="2" t="s">
        <v>242</v>
      </c>
      <c r="B1971" s="2" t="s">
        <v>41</v>
      </c>
      <c r="C1971" s="2" t="s">
        <v>113</v>
      </c>
      <c r="D1971" s="2" t="s">
        <v>113</v>
      </c>
      <c r="E1971" s="2" t="s">
        <v>1497</v>
      </c>
      <c r="F1971" s="2" t="s">
        <v>1479</v>
      </c>
      <c r="G1971" s="22" t="s">
        <v>1482</v>
      </c>
      <c r="H1971" s="22">
        <v>3</v>
      </c>
      <c r="I1971" s="9">
        <v>3</v>
      </c>
      <c r="K1971" s="2">
        <v>50</v>
      </c>
      <c r="L1971" s="11">
        <v>42948</v>
      </c>
      <c r="M1971" s="2">
        <v>2017</v>
      </c>
      <c r="N1971" s="2" t="s">
        <v>517</v>
      </c>
      <c r="O1971" s="2" t="s">
        <v>136</v>
      </c>
      <c r="P1971" s="11">
        <v>43272</v>
      </c>
      <c r="Q1971" s="9">
        <v>6.1</v>
      </c>
      <c r="S1971" s="22" t="s">
        <v>516</v>
      </c>
      <c r="T1971" s="4" t="s">
        <v>516</v>
      </c>
      <c r="U1971" s="4" t="s">
        <v>516</v>
      </c>
      <c r="V1971" s="4" t="s">
        <v>516</v>
      </c>
      <c r="W1971" s="4" t="s">
        <v>516</v>
      </c>
      <c r="X1971" s="4" t="s">
        <v>80</v>
      </c>
      <c r="Y1971" s="6" t="str">
        <f>VLOOKUP(X1971,Spp!A:B,2,FALSE)</f>
        <v>Sufflamen verres</v>
      </c>
      <c r="Z1971" s="7">
        <f t="shared" si="211"/>
        <v>1</v>
      </c>
      <c r="AB1971" s="2">
        <v>1</v>
      </c>
      <c r="AU1971" s="2">
        <f>VLOOKUP(Y1971,Spp!B:C,2,FALSE)</f>
        <v>2.4899999999999999E-2</v>
      </c>
      <c r="AV1971" s="2">
        <f>VLOOKUP(Y1971,Spp!B:D,3,FALSE)</f>
        <v>3.0129999999999999</v>
      </c>
      <c r="AW1971" s="2">
        <f t="shared" si="212"/>
        <v>10.783479913296377</v>
      </c>
      <c r="AX1971" s="2">
        <f t="shared" si="213"/>
        <v>0.21566959826592755</v>
      </c>
      <c r="AY1971" s="2">
        <f t="shared" si="214"/>
        <v>2.1566959826592753</v>
      </c>
      <c r="AZ1971" s="2">
        <f t="shared" si="215"/>
        <v>2.1566959826592753E-3</v>
      </c>
      <c r="BA1971" s="2" t="e">
        <f t="shared" si="216"/>
        <v>#VALUE!</v>
      </c>
      <c r="BB1971" s="2">
        <f t="shared" si="217"/>
        <v>0.02</v>
      </c>
      <c r="BC1971" s="2">
        <f>VLOOKUP(Y1971,Spp!B:H,7,FALSE)</f>
        <v>3.3</v>
      </c>
      <c r="BD1971" s="5" t="str">
        <f>VLOOKUP(Y1971,GFQuimbayo!B:C,2,FALSE)</f>
        <v>IN</v>
      </c>
      <c r="BE1971" s="5" t="str">
        <f>VLOOKUP(BD1971,GFQuimbayo!E:F,2,FALSE)</f>
        <v>Invertebrivores</v>
      </c>
      <c r="BF1971" s="2" t="str">
        <f>VLOOKUP(Y1971,Spp!B:L,11,FALSE)</f>
        <v>LC</v>
      </c>
    </row>
    <row r="1972" spans="1:58">
      <c r="A1972" s="2" t="s">
        <v>242</v>
      </c>
      <c r="B1972" s="2" t="s">
        <v>41</v>
      </c>
      <c r="C1972" s="2" t="s">
        <v>42</v>
      </c>
      <c r="D1972" s="2" t="s">
        <v>42</v>
      </c>
      <c r="E1972" s="2" t="s">
        <v>1483</v>
      </c>
      <c r="F1972" s="2" t="s">
        <v>1479</v>
      </c>
      <c r="G1972" s="22" t="s">
        <v>1482</v>
      </c>
      <c r="H1972" s="22">
        <v>1</v>
      </c>
      <c r="I1972" s="9">
        <v>4</v>
      </c>
      <c r="K1972" s="2">
        <v>50</v>
      </c>
      <c r="L1972" s="11">
        <v>42948</v>
      </c>
      <c r="M1972" s="2">
        <v>2017</v>
      </c>
      <c r="N1972" s="2" t="s">
        <v>517</v>
      </c>
      <c r="O1972" s="2" t="s">
        <v>136</v>
      </c>
      <c r="P1972" s="11">
        <v>43272</v>
      </c>
      <c r="Q1972" s="9">
        <v>7</v>
      </c>
      <c r="S1972" s="22" t="s">
        <v>516</v>
      </c>
      <c r="T1972" s="4" t="s">
        <v>516</v>
      </c>
      <c r="U1972" s="4" t="s">
        <v>516</v>
      </c>
      <c r="V1972" s="4" t="s">
        <v>516</v>
      </c>
      <c r="W1972" s="4" t="s">
        <v>516</v>
      </c>
      <c r="X1972" s="4" t="s">
        <v>266</v>
      </c>
      <c r="Y1972" s="6" t="str">
        <f>VLOOKUP(X1972,Spp!A:B,2,FALSE)</f>
        <v>Halichoeres dispilus</v>
      </c>
      <c r="Z1972" s="7">
        <f t="shared" si="211"/>
        <v>5</v>
      </c>
      <c r="AB1972" s="2">
        <v>5</v>
      </c>
      <c r="AU1972" s="2">
        <f>VLOOKUP(Y1972,Spp!B:C,2,FALSE)</f>
        <v>1.26E-2</v>
      </c>
      <c r="AV1972" s="2">
        <f>VLOOKUP(Y1972,Spp!B:D,3,FALSE)</f>
        <v>3.0672999999999999</v>
      </c>
      <c r="AW1972" s="2">
        <f t="shared" si="212"/>
        <v>30.43798948385777</v>
      </c>
      <c r="AX1972" s="2">
        <f t="shared" si="213"/>
        <v>0.60875978967715538</v>
      </c>
      <c r="AY1972" s="2">
        <f t="shared" si="214"/>
        <v>6.0875978967715536</v>
      </c>
      <c r="AZ1972" s="2">
        <f t="shared" si="215"/>
        <v>6.0875978967715539E-3</v>
      </c>
      <c r="BA1972" s="2" t="e">
        <f t="shared" si="216"/>
        <v>#VALUE!</v>
      </c>
      <c r="BB1972" s="2">
        <f t="shared" si="217"/>
        <v>0.1</v>
      </c>
      <c r="BC1972" s="2">
        <f>VLOOKUP(Y1972,Spp!B:H,7,FALSE)</f>
        <v>3.9</v>
      </c>
      <c r="BD1972" s="5" t="str">
        <f>VLOOKUP(Y1972,GFQuimbayo!B:C,2,FALSE)</f>
        <v>IN</v>
      </c>
      <c r="BE1972" s="5" t="str">
        <f>VLOOKUP(BD1972,GFQuimbayo!E:F,2,FALSE)</f>
        <v>Invertebrivores</v>
      </c>
      <c r="BF1972" s="2" t="str">
        <f>VLOOKUP(Y1972,Spp!B:L,11,FALSE)</f>
        <v>LC</v>
      </c>
    </row>
    <row r="1973" spans="1:58">
      <c r="A1973" s="2" t="s">
        <v>242</v>
      </c>
      <c r="B1973" s="2" t="s">
        <v>41</v>
      </c>
      <c r="C1973" s="2" t="s">
        <v>42</v>
      </c>
      <c r="D1973" s="2" t="s">
        <v>42</v>
      </c>
      <c r="E1973" s="2" t="s">
        <v>1483</v>
      </c>
      <c r="F1973" s="2" t="s">
        <v>1479</v>
      </c>
      <c r="G1973" s="22" t="s">
        <v>1482</v>
      </c>
      <c r="H1973" s="22">
        <v>1</v>
      </c>
      <c r="I1973" s="9">
        <v>4</v>
      </c>
      <c r="K1973" s="2">
        <v>50</v>
      </c>
      <c r="L1973" s="11">
        <v>42948</v>
      </c>
      <c r="M1973" s="2">
        <v>2017</v>
      </c>
      <c r="N1973" s="2" t="s">
        <v>517</v>
      </c>
      <c r="O1973" s="2" t="s">
        <v>136</v>
      </c>
      <c r="P1973" s="11">
        <v>43272</v>
      </c>
      <c r="Q1973" s="9">
        <v>7</v>
      </c>
      <c r="S1973" s="22" t="s">
        <v>516</v>
      </c>
      <c r="T1973" s="4" t="s">
        <v>516</v>
      </c>
      <c r="U1973" s="4" t="s">
        <v>516</v>
      </c>
      <c r="V1973" s="4" t="s">
        <v>516</v>
      </c>
      <c r="W1973" s="4" t="s">
        <v>516</v>
      </c>
      <c r="X1973" s="4" t="s">
        <v>87</v>
      </c>
      <c r="Y1973" s="6" t="str">
        <f>VLOOKUP(X1973,Spp!A:B,2,FALSE)</f>
        <v>Stegastes acapulcoensis</v>
      </c>
      <c r="Z1973" s="7">
        <f t="shared" si="211"/>
        <v>1</v>
      </c>
      <c r="AA1973" s="2">
        <v>1</v>
      </c>
      <c r="AU1973" s="2">
        <f>VLOOKUP(Y1973,Spp!B:C,2,FALSE)</f>
        <v>3.49E-2</v>
      </c>
      <c r="AV1973" s="2">
        <f>VLOOKUP(Y1973,Spp!B:D,3,FALSE)</f>
        <v>2.9108999999999998</v>
      </c>
      <c r="AW1973" s="2">
        <f t="shared" si="212"/>
        <v>0.50256124877797914</v>
      </c>
      <c r="AX1973" s="2">
        <f t="shared" si="213"/>
        <v>1.0051224975559582E-2</v>
      </c>
      <c r="AY1973" s="2">
        <f t="shared" si="214"/>
        <v>0.10051224975559582</v>
      </c>
      <c r="AZ1973" s="2">
        <f t="shared" si="215"/>
        <v>1.0051224975559582E-4</v>
      </c>
      <c r="BA1973" s="2" t="e">
        <f t="shared" si="216"/>
        <v>#VALUE!</v>
      </c>
      <c r="BB1973" s="2">
        <f t="shared" si="217"/>
        <v>0.02</v>
      </c>
      <c r="BC1973" s="2">
        <f>VLOOKUP(Y1973,Spp!B:H,7,FALSE)</f>
        <v>2</v>
      </c>
      <c r="BD1973" s="5" t="str">
        <f>VLOOKUP(Y1973,GFQuimbayo!B:C,2,FALSE)</f>
        <v>HD</v>
      </c>
      <c r="BE1973" s="5" t="str">
        <f>VLOOKUP(BD1973,GFQuimbayo!E:F,2,FALSE)</f>
        <v>Detritivores</v>
      </c>
      <c r="BF1973" s="2" t="str">
        <f>VLOOKUP(Y1973,Spp!B:L,11,FALSE)</f>
        <v>LC</v>
      </c>
    </row>
    <row r="1974" spans="1:58">
      <c r="A1974" s="2" t="s">
        <v>242</v>
      </c>
      <c r="B1974" s="2" t="s">
        <v>41</v>
      </c>
      <c r="C1974" s="2" t="s">
        <v>42</v>
      </c>
      <c r="D1974" s="2" t="s">
        <v>42</v>
      </c>
      <c r="E1974" s="2" t="s">
        <v>1483</v>
      </c>
      <c r="F1974" s="2" t="s">
        <v>1479</v>
      </c>
      <c r="G1974" s="22" t="s">
        <v>1482</v>
      </c>
      <c r="H1974" s="22">
        <v>1</v>
      </c>
      <c r="I1974" s="9">
        <v>4</v>
      </c>
      <c r="K1974" s="2">
        <v>50</v>
      </c>
      <c r="L1974" s="11">
        <v>42948</v>
      </c>
      <c r="M1974" s="2">
        <v>2017</v>
      </c>
      <c r="N1974" s="2" t="s">
        <v>517</v>
      </c>
      <c r="O1974" s="2" t="s">
        <v>136</v>
      </c>
      <c r="P1974" s="11">
        <v>43272</v>
      </c>
      <c r="Q1974" s="9">
        <v>7</v>
      </c>
      <c r="S1974" s="22" t="s">
        <v>516</v>
      </c>
      <c r="T1974" s="4" t="s">
        <v>516</v>
      </c>
      <c r="U1974" s="4" t="s">
        <v>516</v>
      </c>
      <c r="V1974" s="4" t="s">
        <v>516</v>
      </c>
      <c r="W1974" s="4" t="s">
        <v>516</v>
      </c>
      <c r="X1974" s="4" t="s">
        <v>68</v>
      </c>
      <c r="Y1974" s="6" t="str">
        <f>VLOOKUP(X1974,Spp!A:B,2,FALSE)</f>
        <v>Pseudobalistes naufragium</v>
      </c>
      <c r="Z1974" s="7">
        <f t="shared" si="211"/>
        <v>1</v>
      </c>
      <c r="AD1974" s="2">
        <v>1</v>
      </c>
      <c r="AU1974" s="2">
        <f>VLOOKUP(Y1974,Spp!B:C,2,FALSE)</f>
        <v>0.12970000000000001</v>
      </c>
      <c r="AV1974" s="2">
        <f>VLOOKUP(Y1974,Spp!B:D,3,FALSE)</f>
        <v>2.6061000000000001</v>
      </c>
      <c r="AW1974" s="2">
        <f t="shared" si="212"/>
        <v>225.1238123864585</v>
      </c>
      <c r="AX1974" s="2">
        <f t="shared" si="213"/>
        <v>4.5024762477291702</v>
      </c>
      <c r="AY1974" s="2">
        <f t="shared" si="214"/>
        <v>45.024762477291702</v>
      </c>
      <c r="AZ1974" s="2">
        <f t="shared" si="215"/>
        <v>4.5024762477291702E-2</v>
      </c>
      <c r="BA1974" s="2" t="e">
        <f t="shared" si="216"/>
        <v>#VALUE!</v>
      </c>
      <c r="BB1974" s="2">
        <f t="shared" si="217"/>
        <v>0.02</v>
      </c>
      <c r="BC1974" s="2">
        <f>VLOOKUP(Y1974,Spp!B:H,7,FALSE)</f>
        <v>3.8</v>
      </c>
      <c r="BD1974" s="5" t="str">
        <f>VLOOKUP(Y1974,GFQuimbayo!B:C,2,FALSE)</f>
        <v>IN</v>
      </c>
      <c r="BE1974" s="5" t="str">
        <f>VLOOKUP(BD1974,GFQuimbayo!E:F,2,FALSE)</f>
        <v>Invertebrivores</v>
      </c>
      <c r="BF1974" s="2" t="str">
        <f>VLOOKUP(Y1974,Spp!B:L,11,FALSE)</f>
        <v>LC</v>
      </c>
    </row>
    <row r="1975" spans="1:58">
      <c r="A1975" s="2" t="s">
        <v>242</v>
      </c>
      <c r="B1975" s="2" t="s">
        <v>41</v>
      </c>
      <c r="C1975" s="2" t="s">
        <v>42</v>
      </c>
      <c r="D1975" s="2" t="s">
        <v>42</v>
      </c>
      <c r="E1975" s="2" t="s">
        <v>1483</v>
      </c>
      <c r="F1975" s="2" t="s">
        <v>1479</v>
      </c>
      <c r="G1975" s="22" t="s">
        <v>1482</v>
      </c>
      <c r="H1975" s="22">
        <v>1</v>
      </c>
      <c r="I1975" s="9">
        <v>4</v>
      </c>
      <c r="K1975" s="2">
        <v>50</v>
      </c>
      <c r="L1975" s="11">
        <v>42948</v>
      </c>
      <c r="M1975" s="2">
        <v>2017</v>
      </c>
      <c r="N1975" s="2" t="s">
        <v>517</v>
      </c>
      <c r="O1975" s="2" t="s">
        <v>136</v>
      </c>
      <c r="P1975" s="11">
        <v>43272</v>
      </c>
      <c r="Q1975" s="9">
        <v>7</v>
      </c>
      <c r="S1975" s="22" t="s">
        <v>516</v>
      </c>
      <c r="T1975" s="4" t="s">
        <v>516</v>
      </c>
      <c r="U1975" s="4" t="s">
        <v>516</v>
      </c>
      <c r="V1975" s="4" t="s">
        <v>516</v>
      </c>
      <c r="W1975" s="4" t="s">
        <v>516</v>
      </c>
      <c r="X1975" s="4" t="s">
        <v>275</v>
      </c>
      <c r="Y1975" s="6" t="str">
        <f>VLOOKUP(X1975,Spp!A:B,2,FALSE)</f>
        <v>Chilomycterus reticulatus</v>
      </c>
      <c r="Z1975" s="7">
        <f t="shared" si="211"/>
        <v>4</v>
      </c>
      <c r="AB1975" s="2">
        <v>4</v>
      </c>
      <c r="AU1975" s="2">
        <f>VLOOKUP(Y1975,Spp!B:C,2,FALSE)</f>
        <v>0.28499999999999998</v>
      </c>
      <c r="AV1975" s="2">
        <f>VLOOKUP(Y1975,Spp!B:D,3,FALSE)</f>
        <v>2.3450000000000002</v>
      </c>
      <c r="AW1975" s="2">
        <f t="shared" si="212"/>
        <v>128.50603209126794</v>
      </c>
      <c r="AX1975" s="2">
        <f t="shared" si="213"/>
        <v>2.5701206418253588</v>
      </c>
      <c r="AY1975" s="2">
        <f t="shared" si="214"/>
        <v>25.701206418253587</v>
      </c>
      <c r="AZ1975" s="2">
        <f t="shared" si="215"/>
        <v>2.5701206418253589E-2</v>
      </c>
      <c r="BA1975" s="2" t="e">
        <f t="shared" si="216"/>
        <v>#VALUE!</v>
      </c>
      <c r="BB1975" s="2">
        <f t="shared" si="217"/>
        <v>0.08</v>
      </c>
      <c r="BC1975" s="2">
        <f>VLOOKUP(Y1975,Spp!B:H,7,FALSE)</f>
        <v>3.5</v>
      </c>
      <c r="BD1975" s="5" t="str">
        <f>VLOOKUP(Y1975,GFQuimbayo!B:C,2,FALSE)</f>
        <v>IN</v>
      </c>
      <c r="BE1975" s="5" t="str">
        <f>VLOOKUP(BD1975,GFQuimbayo!E:F,2,FALSE)</f>
        <v>Invertebrivores</v>
      </c>
      <c r="BF1975" s="2" t="str">
        <f>VLOOKUP(Y1975,Spp!B:L,11,FALSE)</f>
        <v>NE</v>
      </c>
    </row>
    <row r="1976" spans="1:58">
      <c r="A1976" s="2" t="s">
        <v>242</v>
      </c>
      <c r="B1976" s="2" t="s">
        <v>41</v>
      </c>
      <c r="C1976" s="2" t="s">
        <v>42</v>
      </c>
      <c r="D1976" s="2" t="s">
        <v>42</v>
      </c>
      <c r="E1976" s="2" t="s">
        <v>1483</v>
      </c>
      <c r="F1976" s="2" t="s">
        <v>1479</v>
      </c>
      <c r="G1976" s="22" t="s">
        <v>1482</v>
      </c>
      <c r="H1976" s="22">
        <v>1</v>
      </c>
      <c r="I1976" s="9">
        <v>4</v>
      </c>
      <c r="K1976" s="2">
        <v>50</v>
      </c>
      <c r="L1976" s="11">
        <v>42948</v>
      </c>
      <c r="M1976" s="2">
        <v>2017</v>
      </c>
      <c r="N1976" s="2" t="s">
        <v>517</v>
      </c>
      <c r="O1976" s="2" t="s">
        <v>136</v>
      </c>
      <c r="P1976" s="11">
        <v>43272</v>
      </c>
      <c r="Q1976" s="9">
        <v>7</v>
      </c>
      <c r="S1976" s="22" t="s">
        <v>516</v>
      </c>
      <c r="T1976" s="4" t="s">
        <v>516</v>
      </c>
      <c r="U1976" s="4" t="s">
        <v>516</v>
      </c>
      <c r="V1976" s="4" t="s">
        <v>516</v>
      </c>
      <c r="W1976" s="4" t="s">
        <v>516</v>
      </c>
      <c r="X1976" s="4" t="s">
        <v>80</v>
      </c>
      <c r="Y1976" s="6" t="str">
        <f>VLOOKUP(X1976,Spp!A:B,2,FALSE)</f>
        <v>Sufflamen verres</v>
      </c>
      <c r="Z1976" s="7">
        <f t="shared" si="211"/>
        <v>1</v>
      </c>
      <c r="AC1976" s="2">
        <v>1</v>
      </c>
      <c r="AU1976" s="2">
        <f>VLOOKUP(Y1976,Spp!B:C,2,FALSE)</f>
        <v>2.4899999999999999E-2</v>
      </c>
      <c r="AV1976" s="2">
        <f>VLOOKUP(Y1976,Spp!B:D,3,FALSE)</f>
        <v>3.0129999999999999</v>
      </c>
      <c r="AW1976" s="2">
        <f t="shared" si="212"/>
        <v>50.256150114544802</v>
      </c>
      <c r="AX1976" s="2">
        <f t="shared" si="213"/>
        <v>1.0051230022908961</v>
      </c>
      <c r="AY1976" s="2">
        <f t="shared" si="214"/>
        <v>10.05123002290896</v>
      </c>
      <c r="AZ1976" s="2">
        <f t="shared" si="215"/>
        <v>1.0051230022908961E-2</v>
      </c>
      <c r="BA1976" s="2" t="e">
        <f t="shared" si="216"/>
        <v>#VALUE!</v>
      </c>
      <c r="BB1976" s="2">
        <f t="shared" si="217"/>
        <v>0.02</v>
      </c>
      <c r="BC1976" s="2">
        <f>VLOOKUP(Y1976,Spp!B:H,7,FALSE)</f>
        <v>3.3</v>
      </c>
      <c r="BD1976" s="5" t="str">
        <f>VLOOKUP(Y1976,GFQuimbayo!B:C,2,FALSE)</f>
        <v>IN</v>
      </c>
      <c r="BE1976" s="5" t="str">
        <f>VLOOKUP(BD1976,GFQuimbayo!E:F,2,FALSE)</f>
        <v>Invertebrivores</v>
      </c>
      <c r="BF1976" s="2" t="str">
        <f>VLOOKUP(Y1976,Spp!B:L,11,FALSE)</f>
        <v>LC</v>
      </c>
    </row>
    <row r="1977" spans="1:58">
      <c r="A1977" s="2" t="s">
        <v>242</v>
      </c>
      <c r="B1977" s="2" t="s">
        <v>41</v>
      </c>
      <c r="C1977" s="2" t="s">
        <v>42</v>
      </c>
      <c r="D1977" s="2" t="s">
        <v>42</v>
      </c>
      <c r="E1977" s="2" t="s">
        <v>1483</v>
      </c>
      <c r="F1977" s="2" t="s">
        <v>1479</v>
      </c>
      <c r="G1977" s="22" t="s">
        <v>1482</v>
      </c>
      <c r="H1977" s="22">
        <v>2</v>
      </c>
      <c r="I1977" s="9">
        <v>5</v>
      </c>
      <c r="K1977" s="2">
        <v>50</v>
      </c>
      <c r="L1977" s="11">
        <v>42948</v>
      </c>
      <c r="M1977" s="2">
        <v>2017</v>
      </c>
      <c r="N1977" s="2" t="s">
        <v>517</v>
      </c>
      <c r="O1977" s="2" t="s">
        <v>136</v>
      </c>
      <c r="P1977" s="11">
        <v>43272</v>
      </c>
      <c r="Q1977" s="9">
        <v>7</v>
      </c>
      <c r="S1977" s="22" t="s">
        <v>516</v>
      </c>
      <c r="T1977" s="4" t="s">
        <v>516</v>
      </c>
      <c r="U1977" s="4" t="s">
        <v>516</v>
      </c>
      <c r="V1977" s="4" t="s">
        <v>516</v>
      </c>
      <c r="W1977" s="4" t="s">
        <v>516</v>
      </c>
      <c r="X1977" s="4" t="s">
        <v>80</v>
      </c>
      <c r="Y1977" s="6" t="str">
        <f>VLOOKUP(X1977,Spp!A:B,2,FALSE)</f>
        <v>Sufflamen verres</v>
      </c>
      <c r="Z1977" s="7">
        <f t="shared" si="211"/>
        <v>2</v>
      </c>
      <c r="AC1977" s="2">
        <v>2</v>
      </c>
      <c r="AU1977" s="2">
        <f>VLOOKUP(Y1977,Spp!B:C,2,FALSE)</f>
        <v>2.4899999999999999E-2</v>
      </c>
      <c r="AV1977" s="2">
        <f>VLOOKUP(Y1977,Spp!B:D,3,FALSE)</f>
        <v>3.0129999999999999</v>
      </c>
      <c r="AW1977" s="2">
        <f t="shared" si="212"/>
        <v>100.5123002290896</v>
      </c>
      <c r="AX1977" s="2">
        <f t="shared" si="213"/>
        <v>2.0102460045817923</v>
      </c>
      <c r="AY1977" s="2">
        <f t="shared" si="214"/>
        <v>20.102460045817921</v>
      </c>
      <c r="AZ1977" s="2">
        <f t="shared" si="215"/>
        <v>2.0102460045817921E-2</v>
      </c>
      <c r="BA1977" s="2" t="e">
        <f t="shared" si="216"/>
        <v>#VALUE!</v>
      </c>
      <c r="BB1977" s="2">
        <f t="shared" si="217"/>
        <v>0.04</v>
      </c>
      <c r="BC1977" s="2">
        <f>VLOOKUP(Y1977,Spp!B:H,7,FALSE)</f>
        <v>3.3</v>
      </c>
      <c r="BD1977" s="5" t="str">
        <f>VLOOKUP(Y1977,GFQuimbayo!B:C,2,FALSE)</f>
        <v>IN</v>
      </c>
      <c r="BE1977" s="5" t="str">
        <f>VLOOKUP(BD1977,GFQuimbayo!E:F,2,FALSE)</f>
        <v>Invertebrivores</v>
      </c>
      <c r="BF1977" s="2" t="str">
        <f>VLOOKUP(Y1977,Spp!B:L,11,FALSE)</f>
        <v>LC</v>
      </c>
    </row>
    <row r="1978" spans="1:58">
      <c r="A1978" s="2" t="s">
        <v>242</v>
      </c>
      <c r="B1978" s="2" t="s">
        <v>41</v>
      </c>
      <c r="C1978" s="2" t="s">
        <v>42</v>
      </c>
      <c r="D1978" s="2" t="s">
        <v>42</v>
      </c>
      <c r="E1978" s="2" t="s">
        <v>1483</v>
      </c>
      <c r="F1978" s="2" t="s">
        <v>1479</v>
      </c>
      <c r="G1978" s="22" t="s">
        <v>1482</v>
      </c>
      <c r="H1978" s="22">
        <v>2</v>
      </c>
      <c r="I1978" s="9">
        <v>5</v>
      </c>
      <c r="K1978" s="2">
        <v>50</v>
      </c>
      <c r="L1978" s="11">
        <v>42948</v>
      </c>
      <c r="M1978" s="2">
        <v>2017</v>
      </c>
      <c r="N1978" s="2" t="s">
        <v>517</v>
      </c>
      <c r="O1978" s="2" t="s">
        <v>136</v>
      </c>
      <c r="P1978" s="11">
        <v>43272</v>
      </c>
      <c r="Q1978" s="9">
        <v>7</v>
      </c>
      <c r="S1978" s="22" t="s">
        <v>516</v>
      </c>
      <c r="T1978" s="4" t="s">
        <v>516</v>
      </c>
      <c r="U1978" s="4" t="s">
        <v>516</v>
      </c>
      <c r="V1978" s="4" t="s">
        <v>516</v>
      </c>
      <c r="W1978" s="4" t="s">
        <v>516</v>
      </c>
      <c r="X1978" s="4" t="s">
        <v>273</v>
      </c>
      <c r="Y1978" s="6" t="str">
        <f>VLOOKUP(X1978,Spp!A:B,2,FALSE)</f>
        <v>Haemulon flaviguttatum</v>
      </c>
      <c r="Z1978" s="7">
        <f t="shared" si="211"/>
        <v>1</v>
      </c>
      <c r="AD1978" s="2">
        <v>1</v>
      </c>
      <c r="AU1978" s="2">
        <f>VLOOKUP(Y1978,Spp!B:C,2,FALSE)</f>
        <v>0.10299999999999999</v>
      </c>
      <c r="AV1978" s="2">
        <f>VLOOKUP(Y1978,Spp!B:D,3,FALSE)</f>
        <v>2.6</v>
      </c>
      <c r="AW1978" s="2">
        <f t="shared" si="212"/>
        <v>175.68559397618904</v>
      </c>
      <c r="AX1978" s="2">
        <f t="shared" si="213"/>
        <v>3.5137118795237807</v>
      </c>
      <c r="AY1978" s="2">
        <f t="shared" si="214"/>
        <v>35.137118795237811</v>
      </c>
      <c r="AZ1978" s="2">
        <f t="shared" si="215"/>
        <v>3.5137118795237808E-2</v>
      </c>
      <c r="BA1978" s="2" t="e">
        <f t="shared" si="216"/>
        <v>#VALUE!</v>
      </c>
      <c r="BB1978" s="2">
        <f t="shared" si="217"/>
        <v>0.02</v>
      </c>
      <c r="BC1978" s="2">
        <f>VLOOKUP(Y1978,Spp!B:H,7,FALSE)</f>
        <v>4.2</v>
      </c>
      <c r="BD1978" s="5" t="str">
        <f>VLOOKUP(Y1978,GFQuimbayo!B:C,2,FALSE)</f>
        <v>PS</v>
      </c>
      <c r="BE1978" s="5" t="str">
        <f>VLOOKUP(BD1978,GFQuimbayo!E:F,2,FALSE)</f>
        <v>Piscivores</v>
      </c>
      <c r="BF1978" s="2" t="str">
        <f>VLOOKUP(Y1978,Spp!B:L,11,FALSE)</f>
        <v>LC</v>
      </c>
    </row>
    <row r="1979" spans="1:58">
      <c r="A1979" s="2" t="s">
        <v>242</v>
      </c>
      <c r="B1979" s="2" t="s">
        <v>41</v>
      </c>
      <c r="C1979" s="2" t="s">
        <v>42</v>
      </c>
      <c r="D1979" s="2" t="s">
        <v>42</v>
      </c>
      <c r="E1979" s="2" t="s">
        <v>1483</v>
      </c>
      <c r="F1979" s="2" t="s">
        <v>1479</v>
      </c>
      <c r="G1979" s="22" t="s">
        <v>1482</v>
      </c>
      <c r="H1979" s="22">
        <v>2</v>
      </c>
      <c r="I1979" s="9">
        <v>5</v>
      </c>
      <c r="K1979" s="2">
        <v>50</v>
      </c>
      <c r="L1979" s="11">
        <v>42948</v>
      </c>
      <c r="M1979" s="2">
        <v>2017</v>
      </c>
      <c r="N1979" s="2" t="s">
        <v>517</v>
      </c>
      <c r="O1979" s="2" t="s">
        <v>136</v>
      </c>
      <c r="P1979" s="11">
        <v>43272</v>
      </c>
      <c r="Q1979" s="9">
        <v>7</v>
      </c>
      <c r="S1979" s="22" t="s">
        <v>516</v>
      </c>
      <c r="T1979" s="4" t="s">
        <v>516</v>
      </c>
      <c r="U1979" s="4" t="s">
        <v>516</v>
      </c>
      <c r="V1979" s="4" t="s">
        <v>516</v>
      </c>
      <c r="W1979" s="4" t="s">
        <v>516</v>
      </c>
      <c r="X1979" s="4" t="s">
        <v>64</v>
      </c>
      <c r="Y1979" s="6" t="str">
        <f>VLOOKUP(X1979,Spp!A:B,2,FALSE)</f>
        <v>Johnrandallia nigrirostris</v>
      </c>
      <c r="Z1979" s="7">
        <f t="shared" si="211"/>
        <v>1</v>
      </c>
      <c r="AA1979" s="2">
        <v>1</v>
      </c>
      <c r="AU1979" s="2">
        <f>VLOOKUP(Y1979,Spp!B:C,2,FALSE)</f>
        <v>2.5600000000000001E-2</v>
      </c>
      <c r="AV1979" s="2">
        <f>VLOOKUP(Y1979,Spp!B:D,3,FALSE)</f>
        <v>3.0005999999999999</v>
      </c>
      <c r="AW1979" s="2">
        <f t="shared" si="212"/>
        <v>0.40021997023711614</v>
      </c>
      <c r="AX1979" s="2">
        <f t="shared" si="213"/>
        <v>8.0043994047423236E-3</v>
      </c>
      <c r="AY1979" s="2">
        <f t="shared" si="214"/>
        <v>8.0043994047423239E-2</v>
      </c>
      <c r="AZ1979" s="2">
        <f t="shared" si="215"/>
        <v>8.0043994047423238E-5</v>
      </c>
      <c r="BA1979" s="2" t="e">
        <f t="shared" si="216"/>
        <v>#VALUE!</v>
      </c>
      <c r="BB1979" s="2">
        <f t="shared" si="217"/>
        <v>0.02</v>
      </c>
      <c r="BC1979" s="2">
        <f>VLOOKUP(Y1979,Spp!B:H,7,FALSE)</f>
        <v>3</v>
      </c>
      <c r="BD1979" s="5" t="str">
        <f>VLOOKUP(Y1979,GFQuimbayo!B:C,2,FALSE)</f>
        <v>IN</v>
      </c>
      <c r="BE1979" s="5" t="str">
        <f>VLOOKUP(BD1979,GFQuimbayo!E:F,2,FALSE)</f>
        <v>Invertebrivores</v>
      </c>
      <c r="BF1979" s="2" t="str">
        <f>VLOOKUP(Y1979,Spp!B:L,11,FALSE)</f>
        <v>LC</v>
      </c>
    </row>
    <row r="1980" spans="1:58">
      <c r="A1980" s="2" t="s">
        <v>242</v>
      </c>
      <c r="B1980" s="2" t="s">
        <v>41</v>
      </c>
      <c r="C1980" s="2" t="s">
        <v>42</v>
      </c>
      <c r="D1980" s="2" t="s">
        <v>42</v>
      </c>
      <c r="E1980" s="2" t="s">
        <v>1483</v>
      </c>
      <c r="F1980" s="2" t="s">
        <v>1479</v>
      </c>
      <c r="G1980" s="22" t="s">
        <v>1482</v>
      </c>
      <c r="H1980" s="22">
        <v>2</v>
      </c>
      <c r="I1980" s="9">
        <v>5</v>
      </c>
      <c r="K1980" s="2">
        <v>50</v>
      </c>
      <c r="L1980" s="11">
        <v>42948</v>
      </c>
      <c r="M1980" s="2">
        <v>2017</v>
      </c>
      <c r="N1980" s="2" t="s">
        <v>517</v>
      </c>
      <c r="O1980" s="2" t="s">
        <v>136</v>
      </c>
      <c r="P1980" s="11">
        <v>43272</v>
      </c>
      <c r="Q1980" s="9">
        <v>7</v>
      </c>
      <c r="S1980" s="22" t="s">
        <v>516</v>
      </c>
      <c r="T1980" s="4" t="s">
        <v>516</v>
      </c>
      <c r="U1980" s="4" t="s">
        <v>516</v>
      </c>
      <c r="V1980" s="4" t="s">
        <v>516</v>
      </c>
      <c r="W1980" s="4" t="s">
        <v>516</v>
      </c>
      <c r="X1980" s="4" t="s">
        <v>72</v>
      </c>
      <c r="Y1980" s="6" t="str">
        <f>VLOOKUP(X1980,Spp!A:B,2,FALSE)</f>
        <v>Scarus ghobban</v>
      </c>
      <c r="Z1980" s="7">
        <f t="shared" si="211"/>
        <v>3</v>
      </c>
      <c r="AC1980" s="2">
        <v>3</v>
      </c>
      <c r="AU1980" s="2">
        <f>VLOOKUP(Y1980,Spp!B:C,2,FALSE)</f>
        <v>2.3300000000000001E-2</v>
      </c>
      <c r="AV1980" s="2">
        <f>VLOOKUP(Y1980,Spp!B:D,3,FALSE)</f>
        <v>2.919</v>
      </c>
      <c r="AW1980" s="2">
        <f t="shared" si="212"/>
        <v>111.26472624118774</v>
      </c>
      <c r="AX1980" s="2">
        <f t="shared" si="213"/>
        <v>2.225294524823755</v>
      </c>
      <c r="AY1980" s="2">
        <f t="shared" si="214"/>
        <v>22.252945248237552</v>
      </c>
      <c r="AZ1980" s="2">
        <f t="shared" si="215"/>
        <v>2.2252945248237552E-2</v>
      </c>
      <c r="BA1980" s="2" t="e">
        <f t="shared" si="216"/>
        <v>#VALUE!</v>
      </c>
      <c r="BB1980" s="2">
        <f t="shared" si="217"/>
        <v>0.06</v>
      </c>
      <c r="BC1980" s="2">
        <f>VLOOKUP(Y1980,Spp!B:H,7,FALSE)</f>
        <v>2</v>
      </c>
      <c r="BD1980" s="5" t="str">
        <f>VLOOKUP(Y1980,GFQuimbayo!B:C,2,FALSE)</f>
        <v>HM</v>
      </c>
      <c r="BE1980" s="5" t="str">
        <f>VLOOKUP(BD1980,GFQuimbayo!E:F,2,FALSE)</f>
        <v>Macroalgae feeders</v>
      </c>
      <c r="BF1980" s="2" t="str">
        <f>VLOOKUP(Y1980,Spp!B:L,11,FALSE)</f>
        <v>LC</v>
      </c>
    </row>
    <row r="1981" spans="1:58">
      <c r="A1981" s="2" t="s">
        <v>242</v>
      </c>
      <c r="B1981" s="2" t="s">
        <v>41</v>
      </c>
      <c r="C1981" s="2" t="s">
        <v>42</v>
      </c>
      <c r="D1981" s="2" t="s">
        <v>42</v>
      </c>
      <c r="E1981" s="2" t="s">
        <v>1483</v>
      </c>
      <c r="F1981" s="2" t="s">
        <v>1479</v>
      </c>
      <c r="G1981" s="22" t="s">
        <v>1482</v>
      </c>
      <c r="H1981" s="22">
        <v>2</v>
      </c>
      <c r="I1981" s="9">
        <v>5</v>
      </c>
      <c r="K1981" s="2">
        <v>50</v>
      </c>
      <c r="L1981" s="11">
        <v>42948</v>
      </c>
      <c r="M1981" s="2">
        <v>2017</v>
      </c>
      <c r="N1981" s="2" t="s">
        <v>517</v>
      </c>
      <c r="O1981" s="2" t="s">
        <v>136</v>
      </c>
      <c r="P1981" s="11">
        <v>43272</v>
      </c>
      <c r="Q1981" s="9">
        <v>7</v>
      </c>
      <c r="S1981" s="22" t="s">
        <v>516</v>
      </c>
      <c r="T1981" s="4" t="s">
        <v>516</v>
      </c>
      <c r="U1981" s="4" t="s">
        <v>516</v>
      </c>
      <c r="V1981" s="4" t="s">
        <v>516</v>
      </c>
      <c r="W1981" s="4" t="s">
        <v>516</v>
      </c>
      <c r="X1981" s="4" t="s">
        <v>87</v>
      </c>
      <c r="Y1981" s="6" t="str">
        <f>VLOOKUP(X1981,Spp!A:B,2,FALSE)</f>
        <v>Stegastes acapulcoensis</v>
      </c>
      <c r="Z1981" s="7">
        <f t="shared" si="211"/>
        <v>1</v>
      </c>
      <c r="AA1981" s="2">
        <v>1</v>
      </c>
      <c r="AU1981" s="2">
        <f>VLOOKUP(Y1981,Spp!B:C,2,FALSE)</f>
        <v>3.49E-2</v>
      </c>
      <c r="AV1981" s="2">
        <f>VLOOKUP(Y1981,Spp!B:D,3,FALSE)</f>
        <v>2.9108999999999998</v>
      </c>
      <c r="AW1981" s="2">
        <f t="shared" si="212"/>
        <v>0.50256124877797914</v>
      </c>
      <c r="AX1981" s="2">
        <f t="shared" si="213"/>
        <v>1.0051224975559582E-2</v>
      </c>
      <c r="AY1981" s="2">
        <f t="shared" si="214"/>
        <v>0.10051224975559582</v>
      </c>
      <c r="AZ1981" s="2">
        <f t="shared" si="215"/>
        <v>1.0051224975559582E-4</v>
      </c>
      <c r="BA1981" s="2" t="e">
        <f t="shared" si="216"/>
        <v>#VALUE!</v>
      </c>
      <c r="BB1981" s="2">
        <f t="shared" si="217"/>
        <v>0.02</v>
      </c>
      <c r="BC1981" s="2">
        <f>VLOOKUP(Y1981,Spp!B:H,7,FALSE)</f>
        <v>2</v>
      </c>
      <c r="BD1981" s="5" t="str">
        <f>VLOOKUP(Y1981,GFQuimbayo!B:C,2,FALSE)</f>
        <v>HD</v>
      </c>
      <c r="BE1981" s="5" t="str">
        <f>VLOOKUP(BD1981,GFQuimbayo!E:F,2,FALSE)</f>
        <v>Detritivores</v>
      </c>
      <c r="BF1981" s="2" t="str">
        <f>VLOOKUP(Y1981,Spp!B:L,11,FALSE)</f>
        <v>LC</v>
      </c>
    </row>
    <row r="1982" spans="1:58">
      <c r="A1982" s="2" t="s">
        <v>242</v>
      </c>
      <c r="B1982" s="2" t="s">
        <v>41</v>
      </c>
      <c r="C1982" s="2" t="s">
        <v>42</v>
      </c>
      <c r="D1982" s="2" t="s">
        <v>42</v>
      </c>
      <c r="E1982" s="2" t="s">
        <v>1483</v>
      </c>
      <c r="F1982" s="2" t="s">
        <v>1479</v>
      </c>
      <c r="G1982" s="22" t="s">
        <v>1482</v>
      </c>
      <c r="H1982" s="22">
        <v>2</v>
      </c>
      <c r="I1982" s="9">
        <v>5</v>
      </c>
      <c r="K1982" s="2">
        <v>50</v>
      </c>
      <c r="L1982" s="11">
        <v>42948</v>
      </c>
      <c r="M1982" s="2">
        <v>2017</v>
      </c>
      <c r="N1982" s="2" t="s">
        <v>517</v>
      </c>
      <c r="O1982" s="2" t="s">
        <v>136</v>
      </c>
      <c r="P1982" s="11">
        <v>43272</v>
      </c>
      <c r="Q1982" s="9">
        <v>7</v>
      </c>
      <c r="S1982" s="22" t="s">
        <v>516</v>
      </c>
      <c r="T1982" s="4" t="s">
        <v>516</v>
      </c>
      <c r="U1982" s="4" t="s">
        <v>516</v>
      </c>
      <c r="V1982" s="4" t="s">
        <v>516</v>
      </c>
      <c r="W1982" s="4" t="s">
        <v>516</v>
      </c>
      <c r="X1982" s="4" t="s">
        <v>99</v>
      </c>
      <c r="Y1982" s="6" t="str">
        <f>VLOOKUP(X1982,Spp!A:B,2,FALSE)</f>
        <v>Abudefduf troschelii</v>
      </c>
      <c r="Z1982" s="7">
        <f t="shared" si="211"/>
        <v>10</v>
      </c>
      <c r="AB1982" s="2">
        <v>10</v>
      </c>
      <c r="AU1982" s="2">
        <f>VLOOKUP(Y1982,Spp!B:C,2,FALSE)</f>
        <v>1.6E-2</v>
      </c>
      <c r="AV1982" s="2">
        <f>VLOOKUP(Y1982,Spp!B:D,3,FALSE)</f>
        <v>3.0516000000000001</v>
      </c>
      <c r="AW1982" s="2">
        <f t="shared" si="212"/>
        <v>74.895708593768347</v>
      </c>
      <c r="AX1982" s="2">
        <f t="shared" si="213"/>
        <v>1.497914171875367</v>
      </c>
      <c r="AY1982" s="2">
        <f t="shared" si="214"/>
        <v>14.97914171875367</v>
      </c>
      <c r="AZ1982" s="2">
        <f t="shared" si="215"/>
        <v>1.4979141718753671E-2</v>
      </c>
      <c r="BA1982" s="2" t="e">
        <f t="shared" si="216"/>
        <v>#VALUE!</v>
      </c>
      <c r="BB1982" s="2">
        <f t="shared" si="217"/>
        <v>0.2</v>
      </c>
      <c r="BC1982" s="2">
        <f>VLOOKUP(Y1982,Spp!B:H,7,FALSE)</f>
        <v>3</v>
      </c>
      <c r="BD1982" s="5" t="str">
        <f>VLOOKUP(Y1982,GFQuimbayo!B:C,2,FALSE)</f>
        <v>PK</v>
      </c>
      <c r="BE1982" s="5" t="str">
        <f>VLOOKUP(BD1982,GFQuimbayo!E:F,2,FALSE)</f>
        <v>Planktivores</v>
      </c>
      <c r="BF1982" s="2" t="str">
        <f>VLOOKUP(Y1982,Spp!B:L,11,FALSE)</f>
        <v>LC</v>
      </c>
    </row>
    <row r="1983" spans="1:58">
      <c r="A1983" s="2" t="s">
        <v>242</v>
      </c>
      <c r="B1983" s="2" t="s">
        <v>41</v>
      </c>
      <c r="C1983" s="2" t="s">
        <v>42</v>
      </c>
      <c r="D1983" s="2" t="s">
        <v>42</v>
      </c>
      <c r="E1983" s="2" t="s">
        <v>1483</v>
      </c>
      <c r="F1983" s="2" t="s">
        <v>1479</v>
      </c>
      <c r="G1983" s="22" t="s">
        <v>1482</v>
      </c>
      <c r="H1983" s="22">
        <v>3</v>
      </c>
      <c r="I1983" s="9">
        <v>6</v>
      </c>
      <c r="K1983" s="2">
        <v>50</v>
      </c>
      <c r="L1983" s="11">
        <v>42948</v>
      </c>
      <c r="M1983" s="2">
        <v>2017</v>
      </c>
      <c r="N1983" s="2" t="s">
        <v>517</v>
      </c>
      <c r="O1983" s="2" t="s">
        <v>136</v>
      </c>
      <c r="P1983" s="11">
        <v>43272</v>
      </c>
      <c r="Q1983" s="9">
        <v>7</v>
      </c>
      <c r="S1983" s="22" t="s">
        <v>516</v>
      </c>
      <c r="T1983" s="4" t="s">
        <v>516</v>
      </c>
      <c r="U1983" s="4" t="s">
        <v>516</v>
      </c>
      <c r="V1983" s="4" t="s">
        <v>516</v>
      </c>
      <c r="W1983" s="4" t="s">
        <v>516</v>
      </c>
      <c r="X1983" s="4" t="s">
        <v>307</v>
      </c>
      <c r="Y1983" s="6" t="str">
        <f>VLOOKUP(X1983,Spp!A:B,2,FALSE)</f>
        <v>Myripristis berndti</v>
      </c>
      <c r="Z1983" s="7">
        <f t="shared" si="211"/>
        <v>1</v>
      </c>
      <c r="AB1983" s="2">
        <v>1</v>
      </c>
      <c r="AU1983" s="2">
        <f>VLOOKUP(Y1983,Spp!B:C,2,FALSE)</f>
        <v>2.4E-2</v>
      </c>
      <c r="AV1983" s="2">
        <f>VLOOKUP(Y1983,Spp!B:D,3,FALSE)</f>
        <v>3.02</v>
      </c>
      <c r="AW1983" s="2">
        <f t="shared" si="212"/>
        <v>10.541350579782286</v>
      </c>
      <c r="AX1983" s="2">
        <f t="shared" si="213"/>
        <v>0.21082701159564571</v>
      </c>
      <c r="AY1983" s="2">
        <f t="shared" si="214"/>
        <v>2.108270115956457</v>
      </c>
      <c r="AZ1983" s="2">
        <f t="shared" si="215"/>
        <v>2.1082701159564569E-3</v>
      </c>
      <c r="BA1983" s="2" t="e">
        <f t="shared" si="216"/>
        <v>#VALUE!</v>
      </c>
      <c r="BB1983" s="2">
        <f t="shared" si="217"/>
        <v>0.02</v>
      </c>
      <c r="BC1983" s="2">
        <f>VLOOKUP(Y1983,Spp!B:H,7,FALSE)</f>
        <v>3.7</v>
      </c>
      <c r="BD1983" s="5" t="str">
        <f>VLOOKUP(Y1983,GFQuimbayo!B:C,2,FALSE)</f>
        <v>PK</v>
      </c>
      <c r="BE1983" s="5" t="str">
        <f>VLOOKUP(BD1983,GFQuimbayo!E:F,2,FALSE)</f>
        <v>Planktivores</v>
      </c>
      <c r="BF1983" s="2" t="str">
        <f>VLOOKUP(Y1983,Spp!B:L,11,FALSE)</f>
        <v>NE</v>
      </c>
    </row>
    <row r="1984" spans="1:58">
      <c r="A1984" s="2" t="s">
        <v>242</v>
      </c>
      <c r="B1984" s="2" t="s">
        <v>41</v>
      </c>
      <c r="C1984" s="2" t="s">
        <v>42</v>
      </c>
      <c r="D1984" s="2" t="s">
        <v>42</v>
      </c>
      <c r="E1984" s="2" t="s">
        <v>1483</v>
      </c>
      <c r="F1984" s="2" t="s">
        <v>1479</v>
      </c>
      <c r="G1984" s="22" t="s">
        <v>1482</v>
      </c>
      <c r="H1984" s="22">
        <v>3</v>
      </c>
      <c r="I1984" s="9">
        <v>6</v>
      </c>
      <c r="K1984" s="2">
        <v>50</v>
      </c>
      <c r="L1984" s="11">
        <v>42948</v>
      </c>
      <c r="M1984" s="2">
        <v>2017</v>
      </c>
      <c r="N1984" s="2" t="s">
        <v>517</v>
      </c>
      <c r="O1984" s="2" t="s">
        <v>136</v>
      </c>
      <c r="P1984" s="11">
        <v>43272</v>
      </c>
      <c r="Q1984" s="9">
        <v>7</v>
      </c>
      <c r="S1984" s="22" t="s">
        <v>516</v>
      </c>
      <c r="T1984" s="4" t="s">
        <v>516</v>
      </c>
      <c r="U1984" s="4" t="s">
        <v>516</v>
      </c>
      <c r="V1984" s="4" t="s">
        <v>516</v>
      </c>
      <c r="W1984" s="4" t="s">
        <v>516</v>
      </c>
      <c r="X1984" s="4" t="s">
        <v>80</v>
      </c>
      <c r="Y1984" s="6" t="str">
        <f>VLOOKUP(X1984,Spp!A:B,2,FALSE)</f>
        <v>Sufflamen verres</v>
      </c>
      <c r="Z1984" s="7">
        <f t="shared" si="211"/>
        <v>1</v>
      </c>
      <c r="AB1984" s="2">
        <v>1</v>
      </c>
      <c r="AU1984" s="2">
        <f>VLOOKUP(Y1984,Spp!B:C,2,FALSE)</f>
        <v>2.4899999999999999E-2</v>
      </c>
      <c r="AV1984" s="2">
        <f>VLOOKUP(Y1984,Spp!B:D,3,FALSE)</f>
        <v>3.0129999999999999</v>
      </c>
      <c r="AW1984" s="2">
        <f t="shared" si="212"/>
        <v>10.783479913296377</v>
      </c>
      <c r="AX1984" s="2">
        <f t="shared" si="213"/>
        <v>0.21566959826592755</v>
      </c>
      <c r="AY1984" s="2">
        <f t="shared" si="214"/>
        <v>2.1566959826592753</v>
      </c>
      <c r="AZ1984" s="2">
        <f t="shared" si="215"/>
        <v>2.1566959826592753E-3</v>
      </c>
      <c r="BA1984" s="2" t="e">
        <f t="shared" si="216"/>
        <v>#VALUE!</v>
      </c>
      <c r="BB1984" s="2">
        <f t="shared" si="217"/>
        <v>0.02</v>
      </c>
      <c r="BC1984" s="2">
        <f>VLOOKUP(Y1984,Spp!B:H,7,FALSE)</f>
        <v>3.3</v>
      </c>
      <c r="BD1984" s="5" t="str">
        <f>VLOOKUP(Y1984,GFQuimbayo!B:C,2,FALSE)</f>
        <v>IN</v>
      </c>
      <c r="BE1984" s="5" t="str">
        <f>VLOOKUP(BD1984,GFQuimbayo!E:F,2,FALSE)</f>
        <v>Invertebrivores</v>
      </c>
      <c r="BF1984" s="2" t="str">
        <f>VLOOKUP(Y1984,Spp!B:L,11,FALSE)</f>
        <v>LC</v>
      </c>
    </row>
    <row r="1985" spans="1:58">
      <c r="A1985" s="2" t="s">
        <v>242</v>
      </c>
      <c r="B1985" s="2" t="s">
        <v>41</v>
      </c>
      <c r="C1985" s="2" t="s">
        <v>42</v>
      </c>
      <c r="D1985" s="2" t="s">
        <v>42</v>
      </c>
      <c r="E1985" s="2" t="s">
        <v>1483</v>
      </c>
      <c r="F1985" s="2" t="s">
        <v>1479</v>
      </c>
      <c r="G1985" s="22" t="s">
        <v>1482</v>
      </c>
      <c r="H1985" s="22">
        <v>3</v>
      </c>
      <c r="I1985" s="9">
        <v>6</v>
      </c>
      <c r="K1985" s="2">
        <v>50</v>
      </c>
      <c r="L1985" s="11">
        <v>42948</v>
      </c>
      <c r="M1985" s="2">
        <v>2017</v>
      </c>
      <c r="N1985" s="2" t="s">
        <v>517</v>
      </c>
      <c r="O1985" s="2" t="s">
        <v>136</v>
      </c>
      <c r="P1985" s="11">
        <v>43272</v>
      </c>
      <c r="Q1985" s="9">
        <v>7</v>
      </c>
      <c r="S1985" s="22" t="s">
        <v>516</v>
      </c>
      <c r="T1985" s="4" t="s">
        <v>516</v>
      </c>
      <c r="U1985" s="4" t="s">
        <v>516</v>
      </c>
      <c r="V1985" s="4" t="s">
        <v>516</v>
      </c>
      <c r="W1985" s="4" t="s">
        <v>516</v>
      </c>
      <c r="X1985" s="4" t="s">
        <v>273</v>
      </c>
      <c r="Y1985" s="6" t="str">
        <f>VLOOKUP(X1985,Spp!A:B,2,FALSE)</f>
        <v>Haemulon flaviguttatum</v>
      </c>
      <c r="Z1985" s="7">
        <f t="shared" ref="Z1985:Z2048" si="218">SUM(AA1985:AT1985)</f>
        <v>81</v>
      </c>
      <c r="AB1985" s="2">
        <v>1</v>
      </c>
      <c r="AD1985" s="2">
        <v>80</v>
      </c>
      <c r="AU1985" s="2">
        <f>VLOOKUP(Y1985,Spp!B:C,2,FALSE)</f>
        <v>0.10299999999999999</v>
      </c>
      <c r="AV1985" s="2">
        <f>VLOOKUP(Y1985,Spp!B:D,3,FALSE)</f>
        <v>2.6</v>
      </c>
      <c r="AW1985" s="2">
        <f t="shared" si="212"/>
        <v>14074.25622088037</v>
      </c>
      <c r="AX1985" s="2">
        <f t="shared" si="213"/>
        <v>281.48512441760738</v>
      </c>
      <c r="AY1985" s="2">
        <f t="shared" si="214"/>
        <v>2814.851244176074</v>
      </c>
      <c r="AZ1985" s="2">
        <f t="shared" si="215"/>
        <v>2.814851244176074</v>
      </c>
      <c r="BA1985" s="2" t="e">
        <f t="shared" si="216"/>
        <v>#VALUE!</v>
      </c>
      <c r="BB1985" s="2">
        <f t="shared" si="217"/>
        <v>1.62</v>
      </c>
      <c r="BC1985" s="2">
        <f>VLOOKUP(Y1985,Spp!B:H,7,FALSE)</f>
        <v>4.2</v>
      </c>
      <c r="BD1985" s="5" t="str">
        <f>VLOOKUP(Y1985,GFQuimbayo!B:C,2,FALSE)</f>
        <v>PS</v>
      </c>
      <c r="BE1985" s="5" t="str">
        <f>VLOOKUP(BD1985,GFQuimbayo!E:F,2,FALSE)</f>
        <v>Piscivores</v>
      </c>
      <c r="BF1985" s="2" t="str">
        <f>VLOOKUP(Y1985,Spp!B:L,11,FALSE)</f>
        <v>LC</v>
      </c>
    </row>
    <row r="1986" spans="1:58">
      <c r="A1986" s="2" t="s">
        <v>242</v>
      </c>
      <c r="B1986" s="2" t="s">
        <v>41</v>
      </c>
      <c r="C1986" s="2" t="s">
        <v>42</v>
      </c>
      <c r="D1986" s="2" t="s">
        <v>42</v>
      </c>
      <c r="E1986" s="2" t="s">
        <v>1483</v>
      </c>
      <c r="F1986" s="2" t="s">
        <v>1479</v>
      </c>
      <c r="G1986" s="22" t="s">
        <v>1482</v>
      </c>
      <c r="H1986" s="22">
        <v>3</v>
      </c>
      <c r="I1986" s="9">
        <v>6</v>
      </c>
      <c r="K1986" s="2">
        <v>50</v>
      </c>
      <c r="L1986" s="11">
        <v>42948</v>
      </c>
      <c r="M1986" s="2">
        <v>2017</v>
      </c>
      <c r="N1986" s="2" t="s">
        <v>517</v>
      </c>
      <c r="O1986" s="2" t="s">
        <v>136</v>
      </c>
      <c r="P1986" s="11">
        <v>43272</v>
      </c>
      <c r="Q1986" s="9">
        <v>7</v>
      </c>
      <c r="S1986" s="22" t="s">
        <v>516</v>
      </c>
      <c r="T1986" s="4" t="s">
        <v>516</v>
      </c>
      <c r="U1986" s="4" t="s">
        <v>516</v>
      </c>
      <c r="V1986" s="4" t="s">
        <v>516</v>
      </c>
      <c r="W1986" s="4" t="s">
        <v>516</v>
      </c>
      <c r="X1986" s="4" t="s">
        <v>57</v>
      </c>
      <c r="Y1986" s="6" t="str">
        <f>VLOOKUP(X1986,Spp!A:B,2,FALSE)</f>
        <v>Serranus psittacinus</v>
      </c>
      <c r="Z1986" s="7">
        <f t="shared" si="218"/>
        <v>1</v>
      </c>
      <c r="AA1986" s="2">
        <v>1</v>
      </c>
      <c r="AU1986" s="2">
        <f>VLOOKUP(Y1986,Spp!B:C,2,FALSE)</f>
        <v>1.9300000000000001E-2</v>
      </c>
      <c r="AV1986" s="2">
        <f>VLOOKUP(Y1986,Spp!B:D,3,FALSE)</f>
        <v>2.8511000000000002</v>
      </c>
      <c r="AW1986" s="2">
        <f t="shared" ref="AW1986:AW2049" si="219">((AU1986*$AA$2^AV1986)*AA1986)+((AU1986*$AB$2^AV1986)*AB1986)+((AU1986*$AC$2^AV1986)*AC1986)+((AU1986*$AD$2^AV1986)*AD1986)+((AU1986*$AE$2^AV1986)*AE1986)+((AU1986*$AF$2^AV1986)*AF1986)+((AU1986*$AG$2^AV1986)*AG1986)+((AU1986*$AH$2^AV1986)*AH1986)+((AU1986*$AI$2^AV1986)*AI1986)+((AU1986*$AJ$2^AV1986)*AJ1986)+((AU1986*$AK$2^AV1986)*AK1986)+((AU1986*$AL$2^AV1986)*AL1986)+((AU1986*$AM$2^AV1986)*AM1986)+((AU1986*$AN$2^AV1986)*AN1986)+((AU1986*$AO$2^AV1986)*AO1986)+((AU1986*$AP$2^AV1986)*AP1986)+((AU1986*$AQ$2^AV1986)*AQ1986)+((AU1986*$AR$2^AV1986)*AR1986)+((AU1986*$AS$2^AV1986)*AS1986)+((AU1986*$AT$2^AV1986)*AT1986)</f>
        <v>0.26310195050197321</v>
      </c>
      <c r="AX1986" s="2">
        <f t="shared" ref="AX1986:AX2049" si="220">AW1986/K1986</f>
        <v>5.2620390100394645E-3</v>
      </c>
      <c r="AY1986" s="2">
        <f t="shared" ref="AY1986:AY2049" si="221">AX1986*10</f>
        <v>5.2620390100394647E-2</v>
      </c>
      <c r="AZ1986" s="2">
        <f t="shared" ref="AZ1986:AZ2049" si="222">AY1986/1000</f>
        <v>5.2620390100394649E-5</v>
      </c>
      <c r="BA1986" s="2" t="e">
        <f t="shared" ref="BA1986:BA2049" si="223">Z1986/W1986</f>
        <v>#VALUE!</v>
      </c>
      <c r="BB1986" s="2">
        <f t="shared" si="217"/>
        <v>0.02</v>
      </c>
      <c r="BC1986" s="2">
        <f>VLOOKUP(Y1986,Spp!B:H,7,FALSE)</f>
        <v>3.6</v>
      </c>
      <c r="BD1986" s="5" t="str">
        <f>VLOOKUP(Y1986,GFQuimbayo!B:C,2,FALSE)</f>
        <v>PS</v>
      </c>
      <c r="BE1986" s="5" t="str">
        <f>VLOOKUP(BD1986,GFQuimbayo!E:F,2,FALSE)</f>
        <v>Piscivores</v>
      </c>
      <c r="BF1986" s="2" t="str">
        <f>VLOOKUP(Y1986,Spp!B:L,11,FALSE)</f>
        <v>LC</v>
      </c>
    </row>
    <row r="1987" spans="1:58">
      <c r="A1987" s="2" t="s">
        <v>242</v>
      </c>
      <c r="B1987" s="2" t="s">
        <v>41</v>
      </c>
      <c r="C1987" s="2" t="s">
        <v>212</v>
      </c>
      <c r="D1987" s="2" t="s">
        <v>212</v>
      </c>
      <c r="E1987" s="2" t="s">
        <v>1488</v>
      </c>
      <c r="F1987" s="2" t="s">
        <v>1479</v>
      </c>
      <c r="G1987" s="22" t="s">
        <v>1482</v>
      </c>
      <c r="H1987" s="22">
        <v>1</v>
      </c>
      <c r="I1987" s="9">
        <v>4</v>
      </c>
      <c r="K1987" s="2">
        <v>50</v>
      </c>
      <c r="L1987" s="11">
        <v>42949</v>
      </c>
      <c r="M1987" s="2">
        <v>2017</v>
      </c>
      <c r="N1987" s="2" t="s">
        <v>517</v>
      </c>
      <c r="O1987" s="2" t="s">
        <v>136</v>
      </c>
      <c r="P1987" s="11">
        <v>43272</v>
      </c>
      <c r="Q1987" s="9">
        <v>4</v>
      </c>
      <c r="S1987" s="22" t="s">
        <v>516</v>
      </c>
      <c r="T1987" s="4" t="s">
        <v>516</v>
      </c>
      <c r="U1987" s="4" t="s">
        <v>516</v>
      </c>
      <c r="V1987" s="4" t="s">
        <v>516</v>
      </c>
      <c r="W1987" s="4" t="s">
        <v>516</v>
      </c>
      <c r="X1987" s="4" t="s">
        <v>107</v>
      </c>
      <c r="Y1987" s="6" t="str">
        <f>VLOOKUP(X1987,Spp!A:B,2,FALSE)</f>
        <v>Thalassoma lucasanum</v>
      </c>
      <c r="Z1987" s="7">
        <f t="shared" si="218"/>
        <v>5</v>
      </c>
      <c r="AA1987" s="2">
        <v>5</v>
      </c>
      <c r="AU1987" s="2">
        <f>VLOOKUP(Y1987,Spp!B:C,2,FALSE)</f>
        <v>1.261E-2</v>
      </c>
      <c r="AV1987" s="2">
        <f>VLOOKUP(Y1987,Spp!B:D,3,FALSE)</f>
        <v>2.8782999999999999</v>
      </c>
      <c r="AW1987" s="2">
        <f t="shared" si="219"/>
        <v>0.88120269738915835</v>
      </c>
      <c r="AX1987" s="2">
        <f t="shared" si="220"/>
        <v>1.7624053947783169E-2</v>
      </c>
      <c r="AY1987" s="2">
        <f t="shared" si="221"/>
        <v>0.17624053947783169</v>
      </c>
      <c r="AZ1987" s="2">
        <f t="shared" si="222"/>
        <v>1.7624053947783169E-4</v>
      </c>
      <c r="BA1987" s="2" t="e">
        <f t="shared" si="223"/>
        <v>#VALUE!</v>
      </c>
      <c r="BB1987" s="2">
        <f t="shared" si="217"/>
        <v>0.1</v>
      </c>
      <c r="BC1987" s="2">
        <f>VLOOKUP(Y1987,Spp!B:H,7,FALSE)</f>
        <v>3.5</v>
      </c>
      <c r="BD1987" s="5" t="str">
        <f>VLOOKUP(Y1987,GFQuimbayo!B:C,2,FALSE)</f>
        <v>IN</v>
      </c>
      <c r="BE1987" s="5" t="str">
        <f>VLOOKUP(BD1987,GFQuimbayo!E:F,2,FALSE)</f>
        <v>Invertebrivores</v>
      </c>
      <c r="BF1987" s="2" t="str">
        <f>VLOOKUP(Y1987,Spp!B:L,11,FALSE)</f>
        <v>LC</v>
      </c>
    </row>
    <row r="1988" spans="1:58">
      <c r="A1988" s="2" t="s">
        <v>242</v>
      </c>
      <c r="B1988" s="2" t="s">
        <v>41</v>
      </c>
      <c r="C1988" s="2" t="s">
        <v>212</v>
      </c>
      <c r="D1988" s="2" t="s">
        <v>212</v>
      </c>
      <c r="E1988" s="2" t="s">
        <v>1488</v>
      </c>
      <c r="F1988" s="2" t="s">
        <v>1479</v>
      </c>
      <c r="G1988" s="22" t="s">
        <v>1482</v>
      </c>
      <c r="H1988" s="22">
        <v>1</v>
      </c>
      <c r="I1988" s="9">
        <v>4</v>
      </c>
      <c r="K1988" s="2">
        <v>50</v>
      </c>
      <c r="L1988" s="11">
        <v>42949</v>
      </c>
      <c r="M1988" s="2">
        <v>2017</v>
      </c>
      <c r="N1988" s="2" t="s">
        <v>517</v>
      </c>
      <c r="O1988" s="2" t="s">
        <v>136</v>
      </c>
      <c r="P1988" s="11">
        <v>43272</v>
      </c>
      <c r="Q1988" s="9">
        <v>4</v>
      </c>
      <c r="S1988" s="22" t="s">
        <v>516</v>
      </c>
      <c r="T1988" s="4" t="s">
        <v>516</v>
      </c>
      <c r="U1988" s="4" t="s">
        <v>516</v>
      </c>
      <c r="V1988" s="4" t="s">
        <v>516</v>
      </c>
      <c r="W1988" s="4" t="s">
        <v>516</v>
      </c>
      <c r="X1988" s="4" t="s">
        <v>57</v>
      </c>
      <c r="Y1988" s="6" t="str">
        <f>VLOOKUP(X1988,Spp!A:B,2,FALSE)</f>
        <v>Serranus psittacinus</v>
      </c>
      <c r="Z1988" s="7">
        <f t="shared" si="218"/>
        <v>6</v>
      </c>
      <c r="AA1988" s="2">
        <v>6</v>
      </c>
      <c r="AU1988" s="2">
        <f>VLOOKUP(Y1988,Spp!B:C,2,FALSE)</f>
        <v>1.9300000000000001E-2</v>
      </c>
      <c r="AV1988" s="2">
        <f>VLOOKUP(Y1988,Spp!B:D,3,FALSE)</f>
        <v>2.8511000000000002</v>
      </c>
      <c r="AW1988" s="2">
        <f t="shared" si="219"/>
        <v>1.5786117030118394</v>
      </c>
      <c r="AX1988" s="2">
        <f t="shared" si="220"/>
        <v>3.1572234060236785E-2</v>
      </c>
      <c r="AY1988" s="2">
        <f t="shared" si="221"/>
        <v>0.31572234060236787</v>
      </c>
      <c r="AZ1988" s="2">
        <f t="shared" si="222"/>
        <v>3.1572234060236787E-4</v>
      </c>
      <c r="BA1988" s="2" t="e">
        <f t="shared" si="223"/>
        <v>#VALUE!</v>
      </c>
      <c r="BB1988" s="2">
        <f t="shared" si="217"/>
        <v>0.12</v>
      </c>
      <c r="BC1988" s="2">
        <f>VLOOKUP(Y1988,Spp!B:H,7,FALSE)</f>
        <v>3.6</v>
      </c>
      <c r="BD1988" s="5" t="str">
        <f>VLOOKUP(Y1988,GFQuimbayo!B:C,2,FALSE)</f>
        <v>PS</v>
      </c>
      <c r="BE1988" s="5" t="str">
        <f>VLOOKUP(BD1988,GFQuimbayo!E:F,2,FALSE)</f>
        <v>Piscivores</v>
      </c>
      <c r="BF1988" s="2" t="str">
        <f>VLOOKUP(Y1988,Spp!B:L,11,FALSE)</f>
        <v>LC</v>
      </c>
    </row>
    <row r="1989" spans="1:58">
      <c r="A1989" s="2" t="s">
        <v>242</v>
      </c>
      <c r="B1989" s="2" t="s">
        <v>41</v>
      </c>
      <c r="C1989" s="2" t="s">
        <v>212</v>
      </c>
      <c r="D1989" s="2" t="s">
        <v>212</v>
      </c>
      <c r="E1989" s="2" t="s">
        <v>1488</v>
      </c>
      <c r="F1989" s="2" t="s">
        <v>1479</v>
      </c>
      <c r="G1989" s="22" t="s">
        <v>1482</v>
      </c>
      <c r="H1989" s="22">
        <v>2</v>
      </c>
      <c r="I1989" s="9">
        <v>5</v>
      </c>
      <c r="K1989" s="2">
        <v>50</v>
      </c>
      <c r="L1989" s="11">
        <v>42949</v>
      </c>
      <c r="M1989" s="2">
        <v>2017</v>
      </c>
      <c r="N1989" s="2" t="s">
        <v>517</v>
      </c>
      <c r="O1989" s="2" t="s">
        <v>136</v>
      </c>
      <c r="P1989" s="11">
        <v>43272</v>
      </c>
      <c r="Q1989" s="9">
        <v>4</v>
      </c>
      <c r="S1989" s="22" t="s">
        <v>516</v>
      </c>
      <c r="T1989" s="4" t="s">
        <v>516</v>
      </c>
      <c r="U1989" s="4" t="s">
        <v>516</v>
      </c>
      <c r="V1989" s="4" t="s">
        <v>516</v>
      </c>
      <c r="W1989" s="4" t="s">
        <v>516</v>
      </c>
      <c r="X1989" s="4" t="s">
        <v>80</v>
      </c>
      <c r="Y1989" s="6" t="str">
        <f>VLOOKUP(X1989,Spp!A:B,2,FALSE)</f>
        <v>Sufflamen verres</v>
      </c>
      <c r="Z1989" s="7">
        <f t="shared" si="218"/>
        <v>2</v>
      </c>
      <c r="AB1989" s="2">
        <v>2</v>
      </c>
      <c r="AU1989" s="2">
        <f>VLOOKUP(Y1989,Spp!B:C,2,FALSE)</f>
        <v>2.4899999999999999E-2</v>
      </c>
      <c r="AV1989" s="2">
        <f>VLOOKUP(Y1989,Spp!B:D,3,FALSE)</f>
        <v>3.0129999999999999</v>
      </c>
      <c r="AW1989" s="2">
        <f t="shared" si="219"/>
        <v>21.566959826592754</v>
      </c>
      <c r="AX1989" s="2">
        <f t="shared" si="220"/>
        <v>0.4313391965318551</v>
      </c>
      <c r="AY1989" s="2">
        <f t="shared" si="221"/>
        <v>4.3133919653185506</v>
      </c>
      <c r="AZ1989" s="2">
        <f t="shared" si="222"/>
        <v>4.3133919653185505E-3</v>
      </c>
      <c r="BA1989" s="2" t="e">
        <f t="shared" si="223"/>
        <v>#VALUE!</v>
      </c>
      <c r="BB1989" s="2">
        <f t="shared" si="217"/>
        <v>0.04</v>
      </c>
      <c r="BC1989" s="2">
        <f>VLOOKUP(Y1989,Spp!B:H,7,FALSE)</f>
        <v>3.3</v>
      </c>
      <c r="BD1989" s="5" t="str">
        <f>VLOOKUP(Y1989,GFQuimbayo!B:C,2,FALSE)</f>
        <v>IN</v>
      </c>
      <c r="BE1989" s="5" t="str">
        <f>VLOOKUP(BD1989,GFQuimbayo!E:F,2,FALSE)</f>
        <v>Invertebrivores</v>
      </c>
      <c r="BF1989" s="2" t="str">
        <f>VLOOKUP(Y1989,Spp!B:L,11,FALSE)</f>
        <v>LC</v>
      </c>
    </row>
    <row r="1990" spans="1:58">
      <c r="A1990" s="2" t="s">
        <v>242</v>
      </c>
      <c r="B1990" s="2" t="s">
        <v>41</v>
      </c>
      <c r="C1990" s="2" t="s">
        <v>212</v>
      </c>
      <c r="D1990" s="2" t="s">
        <v>212</v>
      </c>
      <c r="E1990" s="2" t="s">
        <v>1488</v>
      </c>
      <c r="F1990" s="2" t="s">
        <v>1479</v>
      </c>
      <c r="G1990" s="22" t="s">
        <v>1482</v>
      </c>
      <c r="H1990" s="22">
        <v>2</v>
      </c>
      <c r="I1990" s="9">
        <v>5</v>
      </c>
      <c r="K1990" s="2">
        <v>50</v>
      </c>
      <c r="L1990" s="11">
        <v>42949</v>
      </c>
      <c r="M1990" s="2">
        <v>2017</v>
      </c>
      <c r="N1990" s="2" t="s">
        <v>517</v>
      </c>
      <c r="O1990" s="2" t="s">
        <v>136</v>
      </c>
      <c r="P1990" s="11">
        <v>43272</v>
      </c>
      <c r="Q1990" s="9">
        <v>4</v>
      </c>
      <c r="S1990" s="22" t="s">
        <v>516</v>
      </c>
      <c r="T1990" s="4" t="s">
        <v>516</v>
      </c>
      <c r="U1990" s="4" t="s">
        <v>516</v>
      </c>
      <c r="V1990" s="4" t="s">
        <v>516</v>
      </c>
      <c r="W1990" s="4" t="s">
        <v>516</v>
      </c>
      <c r="X1990" s="4" t="s">
        <v>266</v>
      </c>
      <c r="Y1990" s="6" t="str">
        <f>VLOOKUP(X1990,Spp!A:B,2,FALSE)</f>
        <v>Halichoeres dispilus</v>
      </c>
      <c r="Z1990" s="7">
        <f t="shared" si="218"/>
        <v>13</v>
      </c>
      <c r="AB1990" s="2">
        <v>13</v>
      </c>
      <c r="AU1990" s="2">
        <f>VLOOKUP(Y1990,Spp!B:C,2,FALSE)</f>
        <v>1.26E-2</v>
      </c>
      <c r="AV1990" s="2">
        <f>VLOOKUP(Y1990,Spp!B:D,3,FALSE)</f>
        <v>3.0672999999999999</v>
      </c>
      <c r="AW1990" s="2">
        <f t="shared" si="219"/>
        <v>79.138772658030192</v>
      </c>
      <c r="AX1990" s="2">
        <f t="shared" si="220"/>
        <v>1.5827754531606038</v>
      </c>
      <c r="AY1990" s="2">
        <f t="shared" si="221"/>
        <v>15.827754531606038</v>
      </c>
      <c r="AZ1990" s="2">
        <f t="shared" si="222"/>
        <v>1.5827754531606036E-2</v>
      </c>
      <c r="BA1990" s="2" t="e">
        <f t="shared" si="223"/>
        <v>#VALUE!</v>
      </c>
      <c r="BB1990" s="2">
        <f t="shared" si="217"/>
        <v>0.26</v>
      </c>
      <c r="BC1990" s="2">
        <f>VLOOKUP(Y1990,Spp!B:H,7,FALSE)</f>
        <v>3.9</v>
      </c>
      <c r="BD1990" s="5" t="str">
        <f>VLOOKUP(Y1990,GFQuimbayo!B:C,2,FALSE)</f>
        <v>IN</v>
      </c>
      <c r="BE1990" s="5" t="str">
        <f>VLOOKUP(BD1990,GFQuimbayo!E:F,2,FALSE)</f>
        <v>Invertebrivores</v>
      </c>
      <c r="BF1990" s="2" t="str">
        <f>VLOOKUP(Y1990,Spp!B:L,11,FALSE)</f>
        <v>LC</v>
      </c>
    </row>
    <row r="1991" spans="1:58">
      <c r="A1991" s="2" t="s">
        <v>242</v>
      </c>
      <c r="B1991" s="2" t="s">
        <v>41</v>
      </c>
      <c r="C1991" s="2" t="s">
        <v>212</v>
      </c>
      <c r="D1991" s="2" t="s">
        <v>212</v>
      </c>
      <c r="E1991" s="2" t="s">
        <v>1488</v>
      </c>
      <c r="F1991" s="2" t="s">
        <v>1479</v>
      </c>
      <c r="G1991" s="22" t="s">
        <v>1482</v>
      </c>
      <c r="H1991" s="22">
        <v>2</v>
      </c>
      <c r="I1991" s="9">
        <v>5</v>
      </c>
      <c r="K1991" s="2">
        <v>50</v>
      </c>
      <c r="L1991" s="11">
        <v>42949</v>
      </c>
      <c r="M1991" s="2">
        <v>2017</v>
      </c>
      <c r="N1991" s="2" t="s">
        <v>517</v>
      </c>
      <c r="O1991" s="2" t="s">
        <v>136</v>
      </c>
      <c r="P1991" s="11">
        <v>43272</v>
      </c>
      <c r="Q1991" s="9">
        <v>4</v>
      </c>
      <c r="S1991" s="22" t="s">
        <v>516</v>
      </c>
      <c r="T1991" s="4" t="s">
        <v>516</v>
      </c>
      <c r="U1991" s="4" t="s">
        <v>516</v>
      </c>
      <c r="V1991" s="4" t="s">
        <v>516</v>
      </c>
      <c r="W1991" s="4" t="s">
        <v>516</v>
      </c>
      <c r="X1991" s="4" t="s">
        <v>107</v>
      </c>
      <c r="Y1991" s="6" t="str">
        <f>VLOOKUP(X1991,Spp!A:B,2,FALSE)</f>
        <v>Thalassoma lucasanum</v>
      </c>
      <c r="Z1991" s="7">
        <f t="shared" si="218"/>
        <v>20</v>
      </c>
      <c r="AA1991" s="2">
        <v>20</v>
      </c>
      <c r="AU1991" s="2">
        <f>VLOOKUP(Y1991,Spp!B:C,2,FALSE)</f>
        <v>1.261E-2</v>
      </c>
      <c r="AV1991" s="2">
        <f>VLOOKUP(Y1991,Spp!B:D,3,FALSE)</f>
        <v>2.8782999999999999</v>
      </c>
      <c r="AW1991" s="2">
        <f t="shared" si="219"/>
        <v>3.5248107895566334</v>
      </c>
      <c r="AX1991" s="2">
        <f t="shared" si="220"/>
        <v>7.0496215791132674E-2</v>
      </c>
      <c r="AY1991" s="2">
        <f t="shared" si="221"/>
        <v>0.70496215791132677</v>
      </c>
      <c r="AZ1991" s="2">
        <f t="shared" si="222"/>
        <v>7.0496215791132676E-4</v>
      </c>
      <c r="BA1991" s="2" t="e">
        <f t="shared" si="223"/>
        <v>#VALUE!</v>
      </c>
      <c r="BB1991" s="2">
        <f t="shared" si="217"/>
        <v>0.4</v>
      </c>
      <c r="BC1991" s="2">
        <f>VLOOKUP(Y1991,Spp!B:H,7,FALSE)</f>
        <v>3.5</v>
      </c>
      <c r="BD1991" s="5" t="str">
        <f>VLOOKUP(Y1991,GFQuimbayo!B:C,2,FALSE)</f>
        <v>IN</v>
      </c>
      <c r="BE1991" s="5" t="str">
        <f>VLOOKUP(BD1991,GFQuimbayo!E:F,2,FALSE)</f>
        <v>Invertebrivores</v>
      </c>
      <c r="BF1991" s="2" t="str">
        <f>VLOOKUP(Y1991,Spp!B:L,11,FALSE)</f>
        <v>LC</v>
      </c>
    </row>
    <row r="1992" spans="1:58">
      <c r="A1992" s="2" t="s">
        <v>242</v>
      </c>
      <c r="B1992" s="2" t="s">
        <v>41</v>
      </c>
      <c r="C1992" s="2" t="s">
        <v>212</v>
      </c>
      <c r="D1992" s="2" t="s">
        <v>212</v>
      </c>
      <c r="E1992" s="2" t="s">
        <v>1488</v>
      </c>
      <c r="F1992" s="2" t="s">
        <v>1479</v>
      </c>
      <c r="G1992" s="22" t="s">
        <v>1482</v>
      </c>
      <c r="H1992" s="22">
        <v>3</v>
      </c>
      <c r="I1992" s="9">
        <v>6</v>
      </c>
      <c r="K1992" s="2">
        <v>50</v>
      </c>
      <c r="L1992" s="11">
        <v>42949</v>
      </c>
      <c r="M1992" s="2">
        <v>2017</v>
      </c>
      <c r="N1992" s="2" t="s">
        <v>517</v>
      </c>
      <c r="O1992" s="2" t="s">
        <v>136</v>
      </c>
      <c r="P1992" s="11">
        <v>43272</v>
      </c>
      <c r="Q1992" s="9">
        <v>4</v>
      </c>
      <c r="S1992" s="22" t="s">
        <v>516</v>
      </c>
      <c r="T1992" s="4" t="s">
        <v>516</v>
      </c>
      <c r="U1992" s="4" t="s">
        <v>516</v>
      </c>
      <c r="V1992" s="4" t="s">
        <v>516</v>
      </c>
      <c r="W1992" s="4" t="s">
        <v>516</v>
      </c>
      <c r="X1992" s="4" t="s">
        <v>266</v>
      </c>
      <c r="Y1992" s="6" t="str">
        <f>VLOOKUP(X1992,Spp!A:B,2,FALSE)</f>
        <v>Halichoeres dispilus</v>
      </c>
      <c r="Z1992" s="7">
        <f t="shared" si="218"/>
        <v>1</v>
      </c>
      <c r="AB1992" s="2">
        <v>1</v>
      </c>
      <c r="AU1992" s="2">
        <f>VLOOKUP(Y1992,Spp!B:C,2,FALSE)</f>
        <v>1.26E-2</v>
      </c>
      <c r="AV1992" s="2">
        <f>VLOOKUP(Y1992,Spp!B:D,3,FALSE)</f>
        <v>3.0672999999999999</v>
      </c>
      <c r="AW1992" s="2">
        <f t="shared" si="219"/>
        <v>6.0875978967715536</v>
      </c>
      <c r="AX1992" s="2">
        <f t="shared" si="220"/>
        <v>0.12175195793543107</v>
      </c>
      <c r="AY1992" s="2">
        <f t="shared" si="221"/>
        <v>1.2175195793543108</v>
      </c>
      <c r="AZ1992" s="2">
        <f t="shared" si="222"/>
        <v>1.2175195793543109E-3</v>
      </c>
      <c r="BA1992" s="2" t="e">
        <f t="shared" si="223"/>
        <v>#VALUE!</v>
      </c>
      <c r="BB1992" s="2">
        <f t="shared" si="217"/>
        <v>0.02</v>
      </c>
      <c r="BC1992" s="2">
        <f>VLOOKUP(Y1992,Spp!B:H,7,FALSE)</f>
        <v>3.9</v>
      </c>
      <c r="BD1992" s="5" t="str">
        <f>VLOOKUP(Y1992,GFQuimbayo!B:C,2,FALSE)</f>
        <v>IN</v>
      </c>
      <c r="BE1992" s="5" t="str">
        <f>VLOOKUP(BD1992,GFQuimbayo!E:F,2,FALSE)</f>
        <v>Invertebrivores</v>
      </c>
      <c r="BF1992" s="2" t="str">
        <f>VLOOKUP(Y1992,Spp!B:L,11,FALSE)</f>
        <v>LC</v>
      </c>
    </row>
    <row r="1993" spans="1:58">
      <c r="A1993" s="2" t="s">
        <v>242</v>
      </c>
      <c r="B1993" s="2" t="s">
        <v>41</v>
      </c>
      <c r="C1993" s="2" t="s">
        <v>212</v>
      </c>
      <c r="D1993" s="2" t="s">
        <v>212</v>
      </c>
      <c r="E1993" s="2" t="s">
        <v>1488</v>
      </c>
      <c r="F1993" s="2" t="s">
        <v>1479</v>
      </c>
      <c r="G1993" s="22" t="s">
        <v>1482</v>
      </c>
      <c r="H1993" s="22">
        <v>3</v>
      </c>
      <c r="I1993" s="9">
        <v>6</v>
      </c>
      <c r="K1993" s="2">
        <v>50</v>
      </c>
      <c r="L1993" s="11">
        <v>42949</v>
      </c>
      <c r="M1993" s="2">
        <v>2017</v>
      </c>
      <c r="N1993" s="2" t="s">
        <v>517</v>
      </c>
      <c r="O1993" s="2" t="s">
        <v>136</v>
      </c>
      <c r="P1993" s="11">
        <v>43272</v>
      </c>
      <c r="Q1993" s="9">
        <v>4</v>
      </c>
      <c r="S1993" s="22" t="s">
        <v>516</v>
      </c>
      <c r="T1993" s="4" t="s">
        <v>516</v>
      </c>
      <c r="U1993" s="4" t="s">
        <v>516</v>
      </c>
      <c r="V1993" s="4" t="s">
        <v>516</v>
      </c>
      <c r="W1993" s="4" t="s">
        <v>516</v>
      </c>
      <c r="X1993" s="4" t="s">
        <v>275</v>
      </c>
      <c r="Y1993" s="6" t="str">
        <f>VLOOKUP(X1993,Spp!A:B,2,FALSE)</f>
        <v>Chilomycterus reticulatus</v>
      </c>
      <c r="Z1993" s="7">
        <f t="shared" si="218"/>
        <v>1</v>
      </c>
      <c r="AB1993" s="2">
        <v>1</v>
      </c>
      <c r="AU1993" s="2">
        <f>VLOOKUP(Y1993,Spp!B:C,2,FALSE)</f>
        <v>0.28499999999999998</v>
      </c>
      <c r="AV1993" s="2">
        <f>VLOOKUP(Y1993,Spp!B:D,3,FALSE)</f>
        <v>2.3450000000000002</v>
      </c>
      <c r="AW1993" s="2">
        <f t="shared" si="219"/>
        <v>32.126508022816985</v>
      </c>
      <c r="AX1993" s="2">
        <f t="shared" si="220"/>
        <v>0.64253016045633971</v>
      </c>
      <c r="AY1993" s="2">
        <f t="shared" si="221"/>
        <v>6.4253016045633968</v>
      </c>
      <c r="AZ1993" s="2">
        <f t="shared" si="222"/>
        <v>6.4253016045633972E-3</v>
      </c>
      <c r="BA1993" s="2" t="e">
        <f t="shared" si="223"/>
        <v>#VALUE!</v>
      </c>
      <c r="BB1993" s="2">
        <f t="shared" si="217"/>
        <v>0.02</v>
      </c>
      <c r="BC1993" s="2">
        <f>VLOOKUP(Y1993,Spp!B:H,7,FALSE)</f>
        <v>3.5</v>
      </c>
      <c r="BD1993" s="5" t="str">
        <f>VLOOKUP(Y1993,GFQuimbayo!B:C,2,FALSE)</f>
        <v>IN</v>
      </c>
      <c r="BE1993" s="5" t="str">
        <f>VLOOKUP(BD1993,GFQuimbayo!E:F,2,FALSE)</f>
        <v>Invertebrivores</v>
      </c>
      <c r="BF1993" s="2" t="str">
        <f>VLOOKUP(Y1993,Spp!B:L,11,FALSE)</f>
        <v>NE</v>
      </c>
    </row>
    <row r="1994" spans="1:58">
      <c r="A1994" s="2" t="s">
        <v>242</v>
      </c>
      <c r="B1994" s="2" t="s">
        <v>41</v>
      </c>
      <c r="C1994" s="2" t="s">
        <v>212</v>
      </c>
      <c r="D1994" s="2" t="s">
        <v>212</v>
      </c>
      <c r="E1994" s="2" t="s">
        <v>1488</v>
      </c>
      <c r="F1994" s="2" t="s">
        <v>1479</v>
      </c>
      <c r="G1994" s="22" t="s">
        <v>1482</v>
      </c>
      <c r="H1994" s="22">
        <v>3</v>
      </c>
      <c r="I1994" s="9">
        <v>6</v>
      </c>
      <c r="K1994" s="2">
        <v>50</v>
      </c>
      <c r="L1994" s="11">
        <v>42949</v>
      </c>
      <c r="M1994" s="2">
        <v>2017</v>
      </c>
      <c r="N1994" s="2" t="s">
        <v>517</v>
      </c>
      <c r="O1994" s="2" t="s">
        <v>136</v>
      </c>
      <c r="P1994" s="11">
        <v>43272</v>
      </c>
      <c r="Q1994" s="9">
        <v>6</v>
      </c>
      <c r="S1994" s="22" t="s">
        <v>516</v>
      </c>
      <c r="T1994" s="4" t="s">
        <v>516</v>
      </c>
      <c r="U1994" s="4" t="s">
        <v>516</v>
      </c>
      <c r="V1994" s="4" t="s">
        <v>516</v>
      </c>
      <c r="W1994" s="4" t="s">
        <v>516</v>
      </c>
      <c r="X1994" s="4" t="s">
        <v>288</v>
      </c>
      <c r="Y1994" s="6" t="str">
        <f>VLOOKUP(X1994,Spp!A:B,2,FALSE)</f>
        <v>Arothron hispidus</v>
      </c>
      <c r="Z1994" s="7">
        <f t="shared" si="218"/>
        <v>1</v>
      </c>
      <c r="AC1994" s="2">
        <v>1</v>
      </c>
      <c r="AU1994" s="2">
        <f>VLOOKUP(Y1994,Spp!B:C,2,FALSE)</f>
        <v>5.7000000000000002E-2</v>
      </c>
      <c r="AV1994" s="2">
        <f>VLOOKUP(Y1994,Spp!B:D,3,FALSE)</f>
        <v>2.8010000000000002</v>
      </c>
      <c r="AW1994" s="2">
        <f t="shared" si="219"/>
        <v>67.347239966233573</v>
      </c>
      <c r="AX1994" s="2">
        <f t="shared" si="220"/>
        <v>1.3469447993246715</v>
      </c>
      <c r="AY1994" s="2">
        <f t="shared" si="221"/>
        <v>13.469447993246714</v>
      </c>
      <c r="AZ1994" s="2">
        <f t="shared" si="222"/>
        <v>1.3469447993246715E-2</v>
      </c>
      <c r="BA1994" s="2" t="e">
        <f t="shared" si="223"/>
        <v>#VALUE!</v>
      </c>
      <c r="BB1994" s="2">
        <f t="shared" si="217"/>
        <v>0.02</v>
      </c>
      <c r="BC1994" s="2">
        <f>VLOOKUP(Y1994,Spp!B:H,7,FALSE)</f>
        <v>3.1</v>
      </c>
      <c r="BD1994" s="5" t="str">
        <f>VLOOKUP(Y1994,GFQuimbayo!B:C,2,FALSE)</f>
        <v>IN</v>
      </c>
      <c r="BE1994" s="5" t="str">
        <f>VLOOKUP(BD1994,GFQuimbayo!E:F,2,FALSE)</f>
        <v>Invertebrivores</v>
      </c>
      <c r="BF1994" s="2" t="str">
        <f>VLOOKUP(Y1994,Spp!B:L,11,FALSE)</f>
        <v>NE</v>
      </c>
    </row>
    <row r="1995" spans="1:58">
      <c r="A1995" s="2" t="s">
        <v>242</v>
      </c>
      <c r="B1995" s="2" t="s">
        <v>41</v>
      </c>
      <c r="C1995" s="2" t="s">
        <v>291</v>
      </c>
      <c r="D1995" s="2" t="s">
        <v>1445</v>
      </c>
      <c r="E1995" s="2" t="s">
        <v>1491</v>
      </c>
      <c r="F1995" s="2" t="s">
        <v>1479</v>
      </c>
      <c r="G1995" s="22" t="s">
        <v>1482</v>
      </c>
      <c r="H1995" s="22">
        <v>1</v>
      </c>
      <c r="I1995" s="9">
        <v>4</v>
      </c>
      <c r="K1995" s="2">
        <v>50</v>
      </c>
      <c r="L1995" s="11">
        <v>42949</v>
      </c>
      <c r="M1995" s="2">
        <v>2017</v>
      </c>
      <c r="N1995" s="2" t="s">
        <v>517</v>
      </c>
      <c r="O1995" s="2" t="s">
        <v>136</v>
      </c>
      <c r="P1995" s="11">
        <v>43272</v>
      </c>
      <c r="Q1995" s="9">
        <v>2.7</v>
      </c>
      <c r="S1995" s="22" t="s">
        <v>516</v>
      </c>
      <c r="T1995" s="4" t="s">
        <v>516</v>
      </c>
      <c r="U1995" s="4" t="s">
        <v>516</v>
      </c>
      <c r="V1995" s="4" t="s">
        <v>516</v>
      </c>
      <c r="W1995" s="4" t="s">
        <v>516</v>
      </c>
      <c r="X1995" s="4" t="s">
        <v>107</v>
      </c>
      <c r="Y1995" s="6" t="str">
        <f>VLOOKUP(X1995,Spp!A:B,2,FALSE)</f>
        <v>Thalassoma lucasanum</v>
      </c>
      <c r="Z1995" s="7">
        <f t="shared" si="218"/>
        <v>7</v>
      </c>
      <c r="AA1995" s="2">
        <v>6</v>
      </c>
      <c r="AB1995" s="2">
        <v>1</v>
      </c>
      <c r="AU1995" s="2">
        <f>VLOOKUP(Y1995,Spp!B:C,2,FALSE)</f>
        <v>1.261E-2</v>
      </c>
      <c r="AV1995" s="2">
        <f>VLOOKUP(Y1995,Spp!B:D,3,FALSE)</f>
        <v>2.8782999999999999</v>
      </c>
      <c r="AW1995" s="2">
        <f t="shared" si="219"/>
        <v>5.2204193696598296</v>
      </c>
      <c r="AX1995" s="2">
        <f t="shared" si="220"/>
        <v>0.10440838739319659</v>
      </c>
      <c r="AY1995" s="2">
        <f t="shared" si="221"/>
        <v>1.044083873931966</v>
      </c>
      <c r="AZ1995" s="2">
        <f t="shared" si="222"/>
        <v>1.044083873931966E-3</v>
      </c>
      <c r="BA1995" s="2" t="e">
        <f t="shared" si="223"/>
        <v>#VALUE!</v>
      </c>
      <c r="BB1995" s="2">
        <f t="shared" si="217"/>
        <v>0.14000000000000001</v>
      </c>
      <c r="BC1995" s="2">
        <f>VLOOKUP(Y1995,Spp!B:H,7,FALSE)</f>
        <v>3.5</v>
      </c>
      <c r="BD1995" s="5" t="str">
        <f>VLOOKUP(Y1995,GFQuimbayo!B:C,2,FALSE)</f>
        <v>IN</v>
      </c>
      <c r="BE1995" s="5" t="str">
        <f>VLOOKUP(BD1995,GFQuimbayo!E:F,2,FALSE)</f>
        <v>Invertebrivores</v>
      </c>
      <c r="BF1995" s="2" t="str">
        <f>VLOOKUP(Y1995,Spp!B:L,11,FALSE)</f>
        <v>LC</v>
      </c>
    </row>
    <row r="1996" spans="1:58">
      <c r="A1996" s="2" t="s">
        <v>242</v>
      </c>
      <c r="B1996" s="2" t="s">
        <v>41</v>
      </c>
      <c r="C1996" s="2" t="s">
        <v>291</v>
      </c>
      <c r="D1996" s="2" t="s">
        <v>1445</v>
      </c>
      <c r="E1996" s="2" t="s">
        <v>1491</v>
      </c>
      <c r="F1996" s="2" t="s">
        <v>1479</v>
      </c>
      <c r="G1996" s="22" t="s">
        <v>1482</v>
      </c>
      <c r="H1996" s="22">
        <v>1</v>
      </c>
      <c r="I1996" s="9">
        <v>4</v>
      </c>
      <c r="K1996" s="2">
        <v>50</v>
      </c>
      <c r="L1996" s="11">
        <v>42949</v>
      </c>
      <c r="M1996" s="2">
        <v>2017</v>
      </c>
      <c r="N1996" s="2" t="s">
        <v>517</v>
      </c>
      <c r="O1996" s="2" t="s">
        <v>136</v>
      </c>
      <c r="P1996" s="11">
        <v>43272</v>
      </c>
      <c r="Q1996" s="9">
        <v>2.7</v>
      </c>
      <c r="S1996" s="22" t="s">
        <v>516</v>
      </c>
      <c r="T1996" s="4" t="s">
        <v>516</v>
      </c>
      <c r="U1996" s="4" t="s">
        <v>516</v>
      </c>
      <c r="V1996" s="4" t="s">
        <v>516</v>
      </c>
      <c r="W1996" s="4" t="s">
        <v>516</v>
      </c>
      <c r="X1996" s="4" t="s">
        <v>266</v>
      </c>
      <c r="Y1996" s="6" t="str">
        <f>VLOOKUP(X1996,Spp!A:B,2,FALSE)</f>
        <v>Halichoeres dispilus</v>
      </c>
      <c r="Z1996" s="7">
        <f t="shared" si="218"/>
        <v>10</v>
      </c>
      <c r="AB1996" s="2">
        <v>10</v>
      </c>
      <c r="AU1996" s="2">
        <f>VLOOKUP(Y1996,Spp!B:C,2,FALSE)</f>
        <v>1.26E-2</v>
      </c>
      <c r="AV1996" s="2">
        <f>VLOOKUP(Y1996,Spp!B:D,3,FALSE)</f>
        <v>3.0672999999999999</v>
      </c>
      <c r="AW1996" s="2">
        <f t="shared" si="219"/>
        <v>60.87597896771554</v>
      </c>
      <c r="AX1996" s="2">
        <f t="shared" si="220"/>
        <v>1.2175195793543108</v>
      </c>
      <c r="AY1996" s="2">
        <f t="shared" si="221"/>
        <v>12.175195793543107</v>
      </c>
      <c r="AZ1996" s="2">
        <f t="shared" si="222"/>
        <v>1.2175195793543108E-2</v>
      </c>
      <c r="BA1996" s="2" t="e">
        <f t="shared" si="223"/>
        <v>#VALUE!</v>
      </c>
      <c r="BB1996" s="2">
        <f t="shared" si="217"/>
        <v>0.2</v>
      </c>
      <c r="BC1996" s="2">
        <f>VLOOKUP(Y1996,Spp!B:H,7,FALSE)</f>
        <v>3.9</v>
      </c>
      <c r="BD1996" s="5" t="str">
        <f>VLOOKUP(Y1996,GFQuimbayo!B:C,2,FALSE)</f>
        <v>IN</v>
      </c>
      <c r="BE1996" s="5" t="str">
        <f>VLOOKUP(BD1996,GFQuimbayo!E:F,2,FALSE)</f>
        <v>Invertebrivores</v>
      </c>
      <c r="BF1996" s="2" t="str">
        <f>VLOOKUP(Y1996,Spp!B:L,11,FALSE)</f>
        <v>LC</v>
      </c>
    </row>
    <row r="1997" spans="1:58">
      <c r="A1997" s="2" t="s">
        <v>242</v>
      </c>
      <c r="B1997" s="2" t="s">
        <v>41</v>
      </c>
      <c r="C1997" s="2" t="s">
        <v>291</v>
      </c>
      <c r="D1997" s="2" t="s">
        <v>1445</v>
      </c>
      <c r="E1997" s="2" t="s">
        <v>1491</v>
      </c>
      <c r="F1997" s="2" t="s">
        <v>1479</v>
      </c>
      <c r="G1997" s="22" t="s">
        <v>1482</v>
      </c>
      <c r="H1997" s="22">
        <v>1</v>
      </c>
      <c r="I1997" s="9">
        <v>4</v>
      </c>
      <c r="K1997" s="2">
        <v>50</v>
      </c>
      <c r="L1997" s="11">
        <v>42949</v>
      </c>
      <c r="M1997" s="2">
        <v>2017</v>
      </c>
      <c r="N1997" s="2" t="s">
        <v>517</v>
      </c>
      <c r="O1997" s="2" t="s">
        <v>136</v>
      </c>
      <c r="P1997" s="11">
        <v>43272</v>
      </c>
      <c r="Q1997" s="9">
        <v>2.7</v>
      </c>
      <c r="S1997" s="22" t="s">
        <v>516</v>
      </c>
      <c r="T1997" s="4" t="s">
        <v>516</v>
      </c>
      <c r="U1997" s="4" t="s">
        <v>516</v>
      </c>
      <c r="V1997" s="4" t="s">
        <v>516</v>
      </c>
      <c r="W1997" s="4" t="s">
        <v>516</v>
      </c>
      <c r="X1997" s="4" t="s">
        <v>263</v>
      </c>
      <c r="Y1997" s="6" t="str">
        <f>VLOOKUP(X1997,Spp!A:B,2,FALSE)</f>
        <v>Diodon hystrix</v>
      </c>
      <c r="Z1997" s="7">
        <f t="shared" si="218"/>
        <v>1</v>
      </c>
      <c r="AB1997" s="2">
        <v>1</v>
      </c>
      <c r="AU1997" s="2">
        <f>VLOOKUP(Y1997,Spp!B:C,2,FALSE)</f>
        <v>0.28499999999999998</v>
      </c>
      <c r="AV1997" s="2">
        <f>VLOOKUP(Y1997,Spp!B:D,3,FALSE)</f>
        <v>2.3450000000000002</v>
      </c>
      <c r="AW1997" s="2">
        <f t="shared" si="219"/>
        <v>32.126508022816985</v>
      </c>
      <c r="AX1997" s="2">
        <f t="shared" si="220"/>
        <v>0.64253016045633971</v>
      </c>
      <c r="AY1997" s="2">
        <f t="shared" si="221"/>
        <v>6.4253016045633968</v>
      </c>
      <c r="AZ1997" s="2">
        <f t="shared" si="222"/>
        <v>6.4253016045633972E-3</v>
      </c>
      <c r="BA1997" s="2" t="e">
        <f t="shared" si="223"/>
        <v>#VALUE!</v>
      </c>
      <c r="BB1997" s="2">
        <f t="shared" si="217"/>
        <v>0.02</v>
      </c>
      <c r="BC1997" s="2">
        <f>VLOOKUP(Y1997,Spp!B:H,7,FALSE)</f>
        <v>3.3</v>
      </c>
      <c r="BD1997" s="5" t="str">
        <f>VLOOKUP(Y1997,GFQuimbayo!B:C,2,FALSE)</f>
        <v>IN</v>
      </c>
      <c r="BE1997" s="5" t="str">
        <f>VLOOKUP(BD1997,GFQuimbayo!E:F,2,FALSE)</f>
        <v>Invertebrivores</v>
      </c>
      <c r="BF1997" s="2" t="str">
        <f>VLOOKUP(Y1997,Spp!B:L,11,FALSE)</f>
        <v>NE</v>
      </c>
    </row>
    <row r="1998" spans="1:58">
      <c r="A1998" s="2" t="s">
        <v>242</v>
      </c>
      <c r="B1998" s="2" t="s">
        <v>41</v>
      </c>
      <c r="C1998" s="2" t="s">
        <v>291</v>
      </c>
      <c r="D1998" s="2" t="s">
        <v>1445</v>
      </c>
      <c r="E1998" s="2" t="s">
        <v>1491</v>
      </c>
      <c r="F1998" s="2" t="s">
        <v>1479</v>
      </c>
      <c r="G1998" s="22" t="s">
        <v>1482</v>
      </c>
      <c r="H1998" s="22">
        <v>3</v>
      </c>
      <c r="I1998" s="9">
        <v>6</v>
      </c>
      <c r="K1998" s="2">
        <v>50</v>
      </c>
      <c r="L1998" s="11">
        <v>42949</v>
      </c>
      <c r="M1998" s="2">
        <v>2017</v>
      </c>
      <c r="N1998" s="2" t="s">
        <v>517</v>
      </c>
      <c r="O1998" s="2" t="s">
        <v>136</v>
      </c>
      <c r="P1998" s="11">
        <v>43272</v>
      </c>
      <c r="Q1998" s="9">
        <v>2.7</v>
      </c>
      <c r="S1998" s="22" t="s">
        <v>516</v>
      </c>
      <c r="T1998" s="4" t="s">
        <v>516</v>
      </c>
      <c r="U1998" s="4" t="s">
        <v>516</v>
      </c>
      <c r="V1998" s="4" t="s">
        <v>516</v>
      </c>
      <c r="W1998" s="4" t="s">
        <v>516</v>
      </c>
      <c r="X1998" s="4" t="s">
        <v>107</v>
      </c>
      <c r="Y1998" s="6" t="str">
        <f>VLOOKUP(X1998,Spp!A:B,2,FALSE)</f>
        <v>Thalassoma lucasanum</v>
      </c>
      <c r="Z1998" s="7">
        <f t="shared" si="218"/>
        <v>3</v>
      </c>
      <c r="AA1998" s="2">
        <v>3</v>
      </c>
      <c r="AU1998" s="2">
        <f>VLOOKUP(Y1998,Spp!B:C,2,FALSE)</f>
        <v>1.261E-2</v>
      </c>
      <c r="AV1998" s="2">
        <f>VLOOKUP(Y1998,Spp!B:D,3,FALSE)</f>
        <v>2.8782999999999999</v>
      </c>
      <c r="AW1998" s="2">
        <f t="shared" si="219"/>
        <v>0.52872161843349497</v>
      </c>
      <c r="AX1998" s="2">
        <f t="shared" si="220"/>
        <v>1.05744323686699E-2</v>
      </c>
      <c r="AY1998" s="2">
        <f t="shared" si="221"/>
        <v>0.105744323686699</v>
      </c>
      <c r="AZ1998" s="2">
        <f t="shared" si="222"/>
        <v>1.0574432368669901E-4</v>
      </c>
      <c r="BA1998" s="2" t="e">
        <f t="shared" si="223"/>
        <v>#VALUE!</v>
      </c>
      <c r="BB1998" s="2">
        <f t="shared" si="217"/>
        <v>0.06</v>
      </c>
      <c r="BC1998" s="2">
        <f>VLOOKUP(Y1998,Spp!B:H,7,FALSE)</f>
        <v>3.5</v>
      </c>
      <c r="BD1998" s="5" t="str">
        <f>VLOOKUP(Y1998,GFQuimbayo!B:C,2,FALSE)</f>
        <v>IN</v>
      </c>
      <c r="BE1998" s="5" t="str">
        <f>VLOOKUP(BD1998,GFQuimbayo!E:F,2,FALSE)</f>
        <v>Invertebrivores</v>
      </c>
      <c r="BF1998" s="2" t="str">
        <f>VLOOKUP(Y1998,Spp!B:L,11,FALSE)</f>
        <v>LC</v>
      </c>
    </row>
    <row r="1999" spans="1:58">
      <c r="A1999" s="2" t="s">
        <v>242</v>
      </c>
      <c r="B1999" s="2" t="s">
        <v>41</v>
      </c>
      <c r="C1999" s="2" t="s">
        <v>220</v>
      </c>
      <c r="D1999" s="2" t="s">
        <v>1444</v>
      </c>
      <c r="E1999" s="2" t="s">
        <v>1486</v>
      </c>
      <c r="F1999" s="2" t="s">
        <v>1479</v>
      </c>
      <c r="G1999" s="22" t="s">
        <v>1482</v>
      </c>
      <c r="H1999" s="22">
        <v>1</v>
      </c>
      <c r="I1999" s="9">
        <v>4</v>
      </c>
      <c r="K1999" s="2">
        <v>50</v>
      </c>
      <c r="L1999" s="11">
        <v>42949</v>
      </c>
      <c r="M1999" s="2">
        <v>2017</v>
      </c>
      <c r="N1999" s="2" t="s">
        <v>517</v>
      </c>
      <c r="O1999" s="2" t="s">
        <v>136</v>
      </c>
      <c r="P1999" s="11">
        <v>43272</v>
      </c>
      <c r="Q1999" s="9">
        <v>4.5</v>
      </c>
      <c r="S1999" s="22" t="s">
        <v>516</v>
      </c>
      <c r="T1999" s="4" t="s">
        <v>516</v>
      </c>
      <c r="U1999" s="4" t="s">
        <v>516</v>
      </c>
      <c r="V1999" s="4" t="s">
        <v>516</v>
      </c>
      <c r="W1999" s="4" t="s">
        <v>516</v>
      </c>
      <c r="X1999" s="4" t="s">
        <v>80</v>
      </c>
      <c r="Y1999" s="6" t="str">
        <f>VLOOKUP(X1999,Spp!A:B,2,FALSE)</f>
        <v>Sufflamen verres</v>
      </c>
      <c r="Z1999" s="7">
        <f t="shared" si="218"/>
        <v>3</v>
      </c>
      <c r="AC1999" s="2">
        <v>3</v>
      </c>
      <c r="AU1999" s="2">
        <f>VLOOKUP(Y1999,Spp!B:C,2,FALSE)</f>
        <v>2.4899999999999999E-2</v>
      </c>
      <c r="AV1999" s="2">
        <f>VLOOKUP(Y1999,Spp!B:D,3,FALSE)</f>
        <v>3.0129999999999999</v>
      </c>
      <c r="AW1999" s="2">
        <f t="shared" si="219"/>
        <v>150.76845034363441</v>
      </c>
      <c r="AX1999" s="2">
        <f t="shared" si="220"/>
        <v>3.0153690068726884</v>
      </c>
      <c r="AY1999" s="2">
        <f t="shared" si="221"/>
        <v>30.153690068726885</v>
      </c>
      <c r="AZ1999" s="2">
        <f t="shared" si="222"/>
        <v>3.0153690068726886E-2</v>
      </c>
      <c r="BA1999" s="2" t="e">
        <f t="shared" si="223"/>
        <v>#VALUE!</v>
      </c>
      <c r="BB1999" s="2">
        <f t="shared" si="217"/>
        <v>0.06</v>
      </c>
      <c r="BC1999" s="2">
        <f>VLOOKUP(Y1999,Spp!B:H,7,FALSE)</f>
        <v>3.3</v>
      </c>
      <c r="BD1999" s="5" t="str">
        <f>VLOOKUP(Y1999,GFQuimbayo!B:C,2,FALSE)</f>
        <v>IN</v>
      </c>
      <c r="BE1999" s="5" t="str">
        <f>VLOOKUP(BD1999,GFQuimbayo!E:F,2,FALSE)</f>
        <v>Invertebrivores</v>
      </c>
      <c r="BF1999" s="2" t="str">
        <f>VLOOKUP(Y1999,Spp!B:L,11,FALSE)</f>
        <v>LC</v>
      </c>
    </row>
    <row r="2000" spans="1:58">
      <c r="A2000" s="2" t="s">
        <v>242</v>
      </c>
      <c r="B2000" s="2" t="s">
        <v>41</v>
      </c>
      <c r="C2000" s="2" t="s">
        <v>220</v>
      </c>
      <c r="D2000" s="2" t="s">
        <v>1444</v>
      </c>
      <c r="E2000" s="2" t="s">
        <v>1486</v>
      </c>
      <c r="F2000" s="2" t="s">
        <v>1479</v>
      </c>
      <c r="G2000" s="22" t="s">
        <v>1482</v>
      </c>
      <c r="H2000" s="22">
        <v>1</v>
      </c>
      <c r="I2000" s="9">
        <v>4</v>
      </c>
      <c r="K2000" s="2">
        <v>50</v>
      </c>
      <c r="L2000" s="11">
        <v>42949</v>
      </c>
      <c r="M2000" s="2">
        <v>2017</v>
      </c>
      <c r="N2000" s="2" t="s">
        <v>517</v>
      </c>
      <c r="O2000" s="2" t="s">
        <v>136</v>
      </c>
      <c r="P2000" s="11">
        <v>43272</v>
      </c>
      <c r="Q2000" s="9">
        <v>4.5</v>
      </c>
      <c r="S2000" s="22" t="s">
        <v>516</v>
      </c>
      <c r="T2000" s="4" t="s">
        <v>516</v>
      </c>
      <c r="U2000" s="4" t="s">
        <v>516</v>
      </c>
      <c r="V2000" s="4" t="s">
        <v>516</v>
      </c>
      <c r="W2000" s="4" t="s">
        <v>516</v>
      </c>
      <c r="X2000" s="4" t="s">
        <v>266</v>
      </c>
      <c r="Y2000" s="6" t="str">
        <f>VLOOKUP(X2000,Spp!A:B,2,FALSE)</f>
        <v>Halichoeres dispilus</v>
      </c>
      <c r="Z2000" s="7">
        <f t="shared" si="218"/>
        <v>25</v>
      </c>
      <c r="AB2000" s="2">
        <v>25</v>
      </c>
      <c r="AU2000" s="2">
        <f>VLOOKUP(Y2000,Spp!B:C,2,FALSE)</f>
        <v>1.26E-2</v>
      </c>
      <c r="AV2000" s="2">
        <f>VLOOKUP(Y2000,Spp!B:D,3,FALSE)</f>
        <v>3.0672999999999999</v>
      </c>
      <c r="AW2000" s="2">
        <f t="shared" si="219"/>
        <v>152.18994741928884</v>
      </c>
      <c r="AX2000" s="2">
        <f t="shared" si="220"/>
        <v>3.0437989483857768</v>
      </c>
      <c r="AY2000" s="2">
        <f t="shared" si="221"/>
        <v>30.43798948385777</v>
      </c>
      <c r="AZ2000" s="2">
        <f t="shared" si="222"/>
        <v>3.0437989483857768E-2</v>
      </c>
      <c r="BA2000" s="2" t="e">
        <f t="shared" si="223"/>
        <v>#VALUE!</v>
      </c>
      <c r="BB2000" s="2">
        <f t="shared" si="217"/>
        <v>0.5</v>
      </c>
      <c r="BC2000" s="2">
        <f>VLOOKUP(Y2000,Spp!B:H,7,FALSE)</f>
        <v>3.9</v>
      </c>
      <c r="BD2000" s="5" t="str">
        <f>VLOOKUP(Y2000,GFQuimbayo!B:C,2,FALSE)</f>
        <v>IN</v>
      </c>
      <c r="BE2000" s="5" t="str">
        <f>VLOOKUP(BD2000,GFQuimbayo!E:F,2,FALSE)</f>
        <v>Invertebrivores</v>
      </c>
      <c r="BF2000" s="2" t="str">
        <f>VLOOKUP(Y2000,Spp!B:L,11,FALSE)</f>
        <v>LC</v>
      </c>
    </row>
    <row r="2001" spans="1:58">
      <c r="A2001" s="2" t="s">
        <v>242</v>
      </c>
      <c r="B2001" s="2" t="s">
        <v>41</v>
      </c>
      <c r="C2001" s="2" t="s">
        <v>220</v>
      </c>
      <c r="D2001" s="2" t="s">
        <v>1444</v>
      </c>
      <c r="E2001" s="2" t="s">
        <v>1486</v>
      </c>
      <c r="F2001" s="2" t="s">
        <v>1479</v>
      </c>
      <c r="G2001" s="22" t="s">
        <v>1482</v>
      </c>
      <c r="H2001" s="22">
        <v>1</v>
      </c>
      <c r="I2001" s="9">
        <v>4</v>
      </c>
      <c r="K2001" s="2">
        <v>50</v>
      </c>
      <c r="L2001" s="11">
        <v>42949</v>
      </c>
      <c r="M2001" s="2">
        <v>2017</v>
      </c>
      <c r="N2001" s="2" t="s">
        <v>517</v>
      </c>
      <c r="O2001" s="2" t="s">
        <v>136</v>
      </c>
      <c r="P2001" s="11">
        <v>43272</v>
      </c>
      <c r="Q2001" s="9">
        <v>4.5</v>
      </c>
      <c r="S2001" s="22" t="s">
        <v>516</v>
      </c>
      <c r="T2001" s="4" t="s">
        <v>516</v>
      </c>
      <c r="U2001" s="4" t="s">
        <v>516</v>
      </c>
      <c r="V2001" s="4" t="s">
        <v>516</v>
      </c>
      <c r="W2001" s="4" t="s">
        <v>516</v>
      </c>
      <c r="X2001" s="4" t="s">
        <v>57</v>
      </c>
      <c r="Y2001" s="6" t="str">
        <f>VLOOKUP(X2001,Spp!A:B,2,FALSE)</f>
        <v>Serranus psittacinus</v>
      </c>
      <c r="Z2001" s="7">
        <f t="shared" si="218"/>
        <v>1</v>
      </c>
      <c r="AB2001" s="2">
        <v>1</v>
      </c>
      <c r="AU2001" s="2">
        <f>VLOOKUP(Y2001,Spp!B:C,2,FALSE)</f>
        <v>1.9300000000000001E-2</v>
      </c>
      <c r="AV2001" s="2">
        <f>VLOOKUP(Y2001,Spp!B:D,3,FALSE)</f>
        <v>2.8511000000000002</v>
      </c>
      <c r="AW2001" s="2">
        <f t="shared" si="219"/>
        <v>6.0317658911086447</v>
      </c>
      <c r="AX2001" s="2">
        <f t="shared" si="220"/>
        <v>0.12063531782217289</v>
      </c>
      <c r="AY2001" s="2">
        <f t="shared" si="221"/>
        <v>1.2063531782217289</v>
      </c>
      <c r="AZ2001" s="2">
        <f t="shared" si="222"/>
        <v>1.2063531782217289E-3</v>
      </c>
      <c r="BA2001" s="2" t="e">
        <f t="shared" si="223"/>
        <v>#VALUE!</v>
      </c>
      <c r="BB2001" s="2">
        <f t="shared" si="217"/>
        <v>0.02</v>
      </c>
      <c r="BC2001" s="2">
        <f>VLOOKUP(Y2001,Spp!B:H,7,FALSE)</f>
        <v>3.6</v>
      </c>
      <c r="BD2001" s="5" t="str">
        <f>VLOOKUP(Y2001,GFQuimbayo!B:C,2,FALSE)</f>
        <v>PS</v>
      </c>
      <c r="BE2001" s="5" t="str">
        <f>VLOOKUP(BD2001,GFQuimbayo!E:F,2,FALSE)</f>
        <v>Piscivores</v>
      </c>
      <c r="BF2001" s="2" t="str">
        <f>VLOOKUP(Y2001,Spp!B:L,11,FALSE)</f>
        <v>LC</v>
      </c>
    </row>
    <row r="2002" spans="1:58">
      <c r="A2002" s="2" t="s">
        <v>242</v>
      </c>
      <c r="B2002" s="2" t="s">
        <v>41</v>
      </c>
      <c r="C2002" s="2" t="s">
        <v>220</v>
      </c>
      <c r="D2002" s="2" t="s">
        <v>1444</v>
      </c>
      <c r="E2002" s="2" t="s">
        <v>1486</v>
      </c>
      <c r="F2002" s="2" t="s">
        <v>1479</v>
      </c>
      <c r="G2002" s="22" t="s">
        <v>1482</v>
      </c>
      <c r="H2002" s="22">
        <v>1</v>
      </c>
      <c r="I2002" s="9">
        <v>4</v>
      </c>
      <c r="K2002" s="2">
        <v>50</v>
      </c>
      <c r="L2002" s="11">
        <v>42949</v>
      </c>
      <c r="M2002" s="2">
        <v>2017</v>
      </c>
      <c r="N2002" s="2" t="s">
        <v>517</v>
      </c>
      <c r="O2002" s="2" t="s">
        <v>136</v>
      </c>
      <c r="P2002" s="11">
        <v>43272</v>
      </c>
      <c r="Q2002" s="9">
        <v>4.5</v>
      </c>
      <c r="S2002" s="22" t="s">
        <v>516</v>
      </c>
      <c r="T2002" s="4" t="s">
        <v>516</v>
      </c>
      <c r="U2002" s="4" t="s">
        <v>516</v>
      </c>
      <c r="V2002" s="4" t="s">
        <v>516</v>
      </c>
      <c r="W2002" s="4" t="s">
        <v>516</v>
      </c>
      <c r="X2002" s="4" t="s">
        <v>87</v>
      </c>
      <c r="Y2002" s="6" t="str">
        <f>VLOOKUP(X2002,Spp!A:B,2,FALSE)</f>
        <v>Stegastes acapulcoensis</v>
      </c>
      <c r="Z2002" s="7">
        <f t="shared" si="218"/>
        <v>4</v>
      </c>
      <c r="AB2002" s="2">
        <v>4</v>
      </c>
      <c r="AU2002" s="2">
        <f>VLOOKUP(Y2002,Spp!B:C,2,FALSE)</f>
        <v>3.49E-2</v>
      </c>
      <c r="AV2002" s="2">
        <f>VLOOKUP(Y2002,Spp!B:D,3,FALSE)</f>
        <v>2.9108999999999998</v>
      </c>
      <c r="AW2002" s="2">
        <f t="shared" si="219"/>
        <v>49.21542614278912</v>
      </c>
      <c r="AX2002" s="2">
        <f t="shared" si="220"/>
        <v>0.98430852285578241</v>
      </c>
      <c r="AY2002" s="2">
        <f t="shared" si="221"/>
        <v>9.8430852285578236</v>
      </c>
      <c r="AZ2002" s="2">
        <f t="shared" si="222"/>
        <v>9.8430852285578234E-3</v>
      </c>
      <c r="BA2002" s="2" t="e">
        <f t="shared" si="223"/>
        <v>#VALUE!</v>
      </c>
      <c r="BB2002" s="2">
        <f t="shared" si="217"/>
        <v>0.08</v>
      </c>
      <c r="BC2002" s="2">
        <f>VLOOKUP(Y2002,Spp!B:H,7,FALSE)</f>
        <v>2</v>
      </c>
      <c r="BD2002" s="5" t="str">
        <f>VLOOKUP(Y2002,GFQuimbayo!B:C,2,FALSE)</f>
        <v>HD</v>
      </c>
      <c r="BE2002" s="5" t="str">
        <f>VLOOKUP(BD2002,GFQuimbayo!E:F,2,FALSE)</f>
        <v>Detritivores</v>
      </c>
      <c r="BF2002" s="2" t="str">
        <f>VLOOKUP(Y2002,Spp!B:L,11,FALSE)</f>
        <v>LC</v>
      </c>
    </row>
    <row r="2003" spans="1:58">
      <c r="A2003" s="2" t="s">
        <v>242</v>
      </c>
      <c r="B2003" s="2" t="s">
        <v>41</v>
      </c>
      <c r="C2003" s="2" t="s">
        <v>220</v>
      </c>
      <c r="D2003" s="2" t="s">
        <v>1444</v>
      </c>
      <c r="E2003" s="2" t="s">
        <v>1486</v>
      </c>
      <c r="F2003" s="2" t="s">
        <v>1479</v>
      </c>
      <c r="G2003" s="22" t="s">
        <v>1482</v>
      </c>
      <c r="H2003" s="22">
        <v>2</v>
      </c>
      <c r="I2003" s="9">
        <v>5</v>
      </c>
      <c r="K2003" s="2">
        <v>50</v>
      </c>
      <c r="L2003" s="11">
        <v>42949</v>
      </c>
      <c r="M2003" s="2">
        <v>2017</v>
      </c>
      <c r="N2003" s="2" t="s">
        <v>517</v>
      </c>
      <c r="O2003" s="2" t="s">
        <v>136</v>
      </c>
      <c r="P2003" s="11">
        <v>43272</v>
      </c>
      <c r="Q2003" s="9">
        <v>5.4</v>
      </c>
      <c r="S2003" s="22" t="s">
        <v>516</v>
      </c>
      <c r="T2003" s="4" t="s">
        <v>516</v>
      </c>
      <c r="U2003" s="4" t="s">
        <v>516</v>
      </c>
      <c r="V2003" s="4" t="s">
        <v>516</v>
      </c>
      <c r="W2003" s="4" t="s">
        <v>516</v>
      </c>
      <c r="X2003" s="4" t="s">
        <v>45</v>
      </c>
      <c r="Y2003" s="6" t="str">
        <f>VLOOKUP(X2003,Spp!A:B,2,FALSE)</f>
        <v>Canthigaster punctatissima</v>
      </c>
      <c r="Z2003" s="7">
        <f t="shared" si="218"/>
        <v>2</v>
      </c>
      <c r="AA2003" s="2">
        <v>2</v>
      </c>
      <c r="AU2003" s="2">
        <f>VLOOKUP(Y2003,Spp!B:C,2,FALSE)</f>
        <v>1.9699999999999999E-2</v>
      </c>
      <c r="AV2003" s="2">
        <f>VLOOKUP(Y2003,Spp!B:D,3,FALSE)</f>
        <v>2.9174000000000002</v>
      </c>
      <c r="AW2003" s="2">
        <f t="shared" si="219"/>
        <v>0.57075063471067744</v>
      </c>
      <c r="AX2003" s="2">
        <f t="shared" si="220"/>
        <v>1.1415012694213548E-2</v>
      </c>
      <c r="AY2003" s="2">
        <f t="shared" si="221"/>
        <v>0.11415012694213549</v>
      </c>
      <c r="AZ2003" s="2">
        <f t="shared" si="222"/>
        <v>1.1415012694213548E-4</v>
      </c>
      <c r="BA2003" s="2" t="e">
        <f t="shared" si="223"/>
        <v>#VALUE!</v>
      </c>
      <c r="BB2003" s="2">
        <f t="shared" si="217"/>
        <v>0.04</v>
      </c>
      <c r="BC2003" s="2">
        <f>VLOOKUP(Y2003,Spp!B:H,7,FALSE)</f>
        <v>3</v>
      </c>
      <c r="BD2003" s="5" t="str">
        <f>VLOOKUP(Y2003,GFQuimbayo!B:C,2,FALSE)</f>
        <v>IN</v>
      </c>
      <c r="BE2003" s="5" t="str">
        <f>VLOOKUP(BD2003,GFQuimbayo!E:F,2,FALSE)</f>
        <v>Invertebrivores</v>
      </c>
      <c r="BF2003" s="2" t="str">
        <f>VLOOKUP(Y2003,Spp!B:L,11,FALSE)</f>
        <v>LC</v>
      </c>
    </row>
    <row r="2004" spans="1:58">
      <c r="A2004" s="2" t="s">
        <v>242</v>
      </c>
      <c r="B2004" s="2" t="s">
        <v>41</v>
      </c>
      <c r="C2004" s="2" t="s">
        <v>220</v>
      </c>
      <c r="D2004" s="2" t="s">
        <v>1444</v>
      </c>
      <c r="E2004" s="2" t="s">
        <v>1486</v>
      </c>
      <c r="F2004" s="2" t="s">
        <v>1479</v>
      </c>
      <c r="G2004" s="22" t="s">
        <v>1482</v>
      </c>
      <c r="H2004" s="22">
        <v>2</v>
      </c>
      <c r="I2004" s="9">
        <v>5</v>
      </c>
      <c r="K2004" s="2">
        <v>50</v>
      </c>
      <c r="L2004" s="11">
        <v>42949</v>
      </c>
      <c r="M2004" s="2">
        <v>2017</v>
      </c>
      <c r="N2004" s="2" t="s">
        <v>517</v>
      </c>
      <c r="O2004" s="2" t="s">
        <v>136</v>
      </c>
      <c r="P2004" s="11">
        <v>43272</v>
      </c>
      <c r="Q2004" s="9">
        <v>5.4</v>
      </c>
      <c r="S2004" s="22" t="s">
        <v>516</v>
      </c>
      <c r="T2004" s="4" t="s">
        <v>516</v>
      </c>
      <c r="U2004" s="4" t="s">
        <v>516</v>
      </c>
      <c r="V2004" s="4" t="s">
        <v>516</v>
      </c>
      <c r="W2004" s="4" t="s">
        <v>516</v>
      </c>
      <c r="X2004" s="4" t="s">
        <v>72</v>
      </c>
      <c r="Y2004" s="6" t="str">
        <f>VLOOKUP(X2004,Spp!A:B,2,FALSE)</f>
        <v>Scarus ghobban</v>
      </c>
      <c r="Z2004" s="7">
        <f t="shared" si="218"/>
        <v>5</v>
      </c>
      <c r="AB2004" s="2">
        <v>5</v>
      </c>
      <c r="AU2004" s="2">
        <f>VLOOKUP(Y2004,Spp!B:C,2,FALSE)</f>
        <v>2.3300000000000001E-2</v>
      </c>
      <c r="AV2004" s="2">
        <f>VLOOKUP(Y2004,Spp!B:D,3,FALSE)</f>
        <v>2.919</v>
      </c>
      <c r="AW2004" s="2">
        <f t="shared" si="219"/>
        <v>41.747430771098223</v>
      </c>
      <c r="AX2004" s="2">
        <f t="shared" si="220"/>
        <v>0.83494861542196441</v>
      </c>
      <c r="AY2004" s="2">
        <f t="shared" si="221"/>
        <v>8.3494861542196439</v>
      </c>
      <c r="AZ2004" s="2">
        <f t="shared" si="222"/>
        <v>8.3494861542196437E-3</v>
      </c>
      <c r="BA2004" s="2" t="e">
        <f t="shared" si="223"/>
        <v>#VALUE!</v>
      </c>
      <c r="BB2004" s="2">
        <f t="shared" si="217"/>
        <v>0.1</v>
      </c>
      <c r="BC2004" s="2">
        <f>VLOOKUP(Y2004,Spp!B:H,7,FALSE)</f>
        <v>2</v>
      </c>
      <c r="BD2004" s="5" t="str">
        <f>VLOOKUP(Y2004,GFQuimbayo!B:C,2,FALSE)</f>
        <v>HM</v>
      </c>
      <c r="BE2004" s="5" t="str">
        <f>VLOOKUP(BD2004,GFQuimbayo!E:F,2,FALSE)</f>
        <v>Macroalgae feeders</v>
      </c>
      <c r="BF2004" s="2" t="str">
        <f>VLOOKUP(Y2004,Spp!B:L,11,FALSE)</f>
        <v>LC</v>
      </c>
    </row>
    <row r="2005" spans="1:58">
      <c r="A2005" s="2" t="s">
        <v>242</v>
      </c>
      <c r="B2005" s="2" t="s">
        <v>41</v>
      </c>
      <c r="C2005" s="2" t="s">
        <v>220</v>
      </c>
      <c r="D2005" s="2" t="s">
        <v>1444</v>
      </c>
      <c r="E2005" s="2" t="s">
        <v>1486</v>
      </c>
      <c r="F2005" s="2" t="s">
        <v>1479</v>
      </c>
      <c r="G2005" s="22" t="s">
        <v>1482</v>
      </c>
      <c r="H2005" s="22">
        <v>2</v>
      </c>
      <c r="I2005" s="9">
        <v>5</v>
      </c>
      <c r="K2005" s="2">
        <v>50</v>
      </c>
      <c r="L2005" s="11">
        <v>42949</v>
      </c>
      <c r="M2005" s="2">
        <v>2017</v>
      </c>
      <c r="N2005" s="2" t="s">
        <v>517</v>
      </c>
      <c r="O2005" s="2" t="s">
        <v>136</v>
      </c>
      <c r="P2005" s="11">
        <v>43272</v>
      </c>
      <c r="Q2005" s="9">
        <v>5.4</v>
      </c>
      <c r="S2005" s="22" t="s">
        <v>516</v>
      </c>
      <c r="T2005" s="4" t="s">
        <v>516</v>
      </c>
      <c r="U2005" s="4" t="s">
        <v>516</v>
      </c>
      <c r="V2005" s="4" t="s">
        <v>516</v>
      </c>
      <c r="W2005" s="4" t="s">
        <v>516</v>
      </c>
      <c r="X2005" s="4" t="s">
        <v>87</v>
      </c>
      <c r="Y2005" s="6" t="str">
        <f>VLOOKUP(X2005,Spp!A:B,2,FALSE)</f>
        <v>Stegastes acapulcoensis</v>
      </c>
      <c r="Z2005" s="7">
        <f t="shared" si="218"/>
        <v>2</v>
      </c>
      <c r="AB2005" s="2">
        <v>2</v>
      </c>
      <c r="AU2005" s="2">
        <f>VLOOKUP(Y2005,Spp!B:C,2,FALSE)</f>
        <v>3.49E-2</v>
      </c>
      <c r="AV2005" s="2">
        <f>VLOOKUP(Y2005,Spp!B:D,3,FALSE)</f>
        <v>2.9108999999999998</v>
      </c>
      <c r="AW2005" s="2">
        <f t="shared" si="219"/>
        <v>24.60771307139456</v>
      </c>
      <c r="AX2005" s="2">
        <f t="shared" si="220"/>
        <v>0.4921542614278912</v>
      </c>
      <c r="AY2005" s="2">
        <f t="shared" si="221"/>
        <v>4.9215426142789118</v>
      </c>
      <c r="AZ2005" s="2">
        <f t="shared" si="222"/>
        <v>4.9215426142789117E-3</v>
      </c>
      <c r="BA2005" s="2" t="e">
        <f t="shared" si="223"/>
        <v>#VALUE!</v>
      </c>
      <c r="BB2005" s="2">
        <f t="shared" si="217"/>
        <v>0.04</v>
      </c>
      <c r="BC2005" s="2">
        <f>VLOOKUP(Y2005,Spp!B:H,7,FALSE)</f>
        <v>2</v>
      </c>
      <c r="BD2005" s="5" t="str">
        <f>VLOOKUP(Y2005,GFQuimbayo!B:C,2,FALSE)</f>
        <v>HD</v>
      </c>
      <c r="BE2005" s="5" t="str">
        <f>VLOOKUP(BD2005,GFQuimbayo!E:F,2,FALSE)</f>
        <v>Detritivores</v>
      </c>
      <c r="BF2005" s="2" t="str">
        <f>VLOOKUP(Y2005,Spp!B:L,11,FALSE)</f>
        <v>LC</v>
      </c>
    </row>
    <row r="2006" spans="1:58">
      <c r="A2006" s="2" t="s">
        <v>242</v>
      </c>
      <c r="B2006" s="2" t="s">
        <v>41</v>
      </c>
      <c r="C2006" s="2" t="s">
        <v>220</v>
      </c>
      <c r="D2006" s="2" t="s">
        <v>1444</v>
      </c>
      <c r="E2006" s="2" t="s">
        <v>1486</v>
      </c>
      <c r="F2006" s="2" t="s">
        <v>1479</v>
      </c>
      <c r="G2006" s="22" t="s">
        <v>1482</v>
      </c>
      <c r="H2006" s="22">
        <v>3</v>
      </c>
      <c r="I2006" s="9">
        <v>6</v>
      </c>
      <c r="K2006" s="2">
        <v>50</v>
      </c>
      <c r="L2006" s="11">
        <v>42949</v>
      </c>
      <c r="M2006" s="2">
        <v>2017</v>
      </c>
      <c r="N2006" s="2" t="s">
        <v>517</v>
      </c>
      <c r="O2006" s="2" t="s">
        <v>136</v>
      </c>
      <c r="P2006" s="11">
        <v>43272</v>
      </c>
      <c r="Q2006" s="9">
        <v>4.3</v>
      </c>
      <c r="S2006" s="22" t="s">
        <v>516</v>
      </c>
      <c r="T2006" s="4" t="s">
        <v>516</v>
      </c>
      <c r="U2006" s="4" t="s">
        <v>516</v>
      </c>
      <c r="V2006" s="4" t="s">
        <v>516</v>
      </c>
      <c r="W2006" s="4" t="s">
        <v>516</v>
      </c>
      <c r="X2006" s="4" t="s">
        <v>109</v>
      </c>
      <c r="Y2006" s="6" t="str">
        <f>VLOOKUP(X2006,Spp!A:B,2,FALSE)</f>
        <v>Chromis atrilobata</v>
      </c>
      <c r="Z2006" s="7">
        <f t="shared" si="218"/>
        <v>60</v>
      </c>
      <c r="AA2006" s="2">
        <v>60</v>
      </c>
      <c r="AU2006" s="2">
        <f>VLOOKUP(Y2006,Spp!B:C,2,FALSE)</f>
        <v>5.2300000000000003E-3</v>
      </c>
      <c r="AV2006" s="2">
        <f>VLOOKUP(Y2006,Spp!B:D,3,FALSE)</f>
        <v>3.41655</v>
      </c>
      <c r="AW2006" s="2">
        <f t="shared" si="219"/>
        <v>7.1818259499124117</v>
      </c>
      <c r="AX2006" s="2">
        <f t="shared" si="220"/>
        <v>0.14363651899824822</v>
      </c>
      <c r="AY2006" s="2">
        <f t="shared" si="221"/>
        <v>1.4363651899824823</v>
      </c>
      <c r="AZ2006" s="2">
        <f t="shared" si="222"/>
        <v>1.4363651899824822E-3</v>
      </c>
      <c r="BA2006" s="2" t="e">
        <f t="shared" si="223"/>
        <v>#VALUE!</v>
      </c>
      <c r="BB2006" s="2">
        <f t="shared" si="217"/>
        <v>1.2</v>
      </c>
      <c r="BC2006" s="2">
        <f>VLOOKUP(Y2006,Spp!B:H,7,FALSE)</f>
        <v>3.4</v>
      </c>
      <c r="BD2006" s="5" t="str">
        <f>VLOOKUP(Y2006,GFQuimbayo!B:C,2,FALSE)</f>
        <v>PK</v>
      </c>
      <c r="BE2006" s="5" t="str">
        <f>VLOOKUP(BD2006,GFQuimbayo!E:F,2,FALSE)</f>
        <v>Planktivores</v>
      </c>
      <c r="BF2006" s="2" t="str">
        <f>VLOOKUP(Y2006,Spp!B:L,11,FALSE)</f>
        <v>LC</v>
      </c>
    </row>
    <row r="2007" spans="1:58">
      <c r="A2007" s="2" t="s">
        <v>242</v>
      </c>
      <c r="B2007" s="2" t="s">
        <v>41</v>
      </c>
      <c r="C2007" s="2" t="s">
        <v>220</v>
      </c>
      <c r="D2007" s="2" t="s">
        <v>1444</v>
      </c>
      <c r="E2007" s="2" t="s">
        <v>1486</v>
      </c>
      <c r="F2007" s="2" t="s">
        <v>1479</v>
      </c>
      <c r="G2007" s="22" t="s">
        <v>1482</v>
      </c>
      <c r="H2007" s="22">
        <v>3</v>
      </c>
      <c r="I2007" s="9">
        <v>6</v>
      </c>
      <c r="K2007" s="2">
        <v>50</v>
      </c>
      <c r="L2007" s="11">
        <v>42949</v>
      </c>
      <c r="M2007" s="2">
        <v>2017</v>
      </c>
      <c r="N2007" s="2" t="s">
        <v>517</v>
      </c>
      <c r="O2007" s="2" t="s">
        <v>136</v>
      </c>
      <c r="P2007" s="11">
        <v>43272</v>
      </c>
      <c r="Q2007" s="9">
        <v>4.3</v>
      </c>
      <c r="S2007" s="22" t="s">
        <v>516</v>
      </c>
      <c r="T2007" s="4" t="s">
        <v>516</v>
      </c>
      <c r="U2007" s="4" t="s">
        <v>516</v>
      </c>
      <c r="V2007" s="4" t="s">
        <v>516</v>
      </c>
      <c r="W2007" s="4" t="s">
        <v>516</v>
      </c>
      <c r="X2007" s="4" t="s">
        <v>87</v>
      </c>
      <c r="Y2007" s="6" t="str">
        <f>VLOOKUP(X2007,Spp!A:B,2,FALSE)</f>
        <v>Stegastes acapulcoensis</v>
      </c>
      <c r="Z2007" s="7">
        <f t="shared" si="218"/>
        <v>2</v>
      </c>
      <c r="AA2007" s="2">
        <v>2</v>
      </c>
      <c r="AU2007" s="2">
        <f>VLOOKUP(Y2007,Spp!B:C,2,FALSE)</f>
        <v>3.49E-2</v>
      </c>
      <c r="AV2007" s="2">
        <f>VLOOKUP(Y2007,Spp!B:D,3,FALSE)</f>
        <v>2.9108999999999998</v>
      </c>
      <c r="AW2007" s="2">
        <f t="shared" si="219"/>
        <v>1.0051224975559583</v>
      </c>
      <c r="AX2007" s="2">
        <f t="shared" si="220"/>
        <v>2.0102449951119164E-2</v>
      </c>
      <c r="AY2007" s="2">
        <f t="shared" si="221"/>
        <v>0.20102449951119164</v>
      </c>
      <c r="AZ2007" s="2">
        <f t="shared" si="222"/>
        <v>2.0102449951119164E-4</v>
      </c>
      <c r="BA2007" s="2" t="e">
        <f t="shared" si="223"/>
        <v>#VALUE!</v>
      </c>
      <c r="BB2007" s="2">
        <f t="shared" si="217"/>
        <v>0.04</v>
      </c>
      <c r="BC2007" s="2">
        <f>VLOOKUP(Y2007,Spp!B:H,7,FALSE)</f>
        <v>2</v>
      </c>
      <c r="BD2007" s="5" t="str">
        <f>VLOOKUP(Y2007,GFQuimbayo!B:C,2,FALSE)</f>
        <v>HD</v>
      </c>
      <c r="BE2007" s="5" t="str">
        <f>VLOOKUP(BD2007,GFQuimbayo!E:F,2,FALSE)</f>
        <v>Detritivores</v>
      </c>
      <c r="BF2007" s="2" t="str">
        <f>VLOOKUP(Y2007,Spp!B:L,11,FALSE)</f>
        <v>LC</v>
      </c>
    </row>
    <row r="2008" spans="1:58">
      <c r="A2008" s="2" t="s">
        <v>242</v>
      </c>
      <c r="B2008" s="2" t="s">
        <v>41</v>
      </c>
      <c r="C2008" s="2" t="s">
        <v>220</v>
      </c>
      <c r="D2008" s="2" t="s">
        <v>1444</v>
      </c>
      <c r="E2008" s="2" t="s">
        <v>1486</v>
      </c>
      <c r="F2008" s="2" t="s">
        <v>1479</v>
      </c>
      <c r="G2008" s="22" t="s">
        <v>1482</v>
      </c>
      <c r="H2008" s="22">
        <v>3</v>
      </c>
      <c r="I2008" s="9">
        <v>6</v>
      </c>
      <c r="K2008" s="2">
        <v>50</v>
      </c>
      <c r="L2008" s="11">
        <v>42949</v>
      </c>
      <c r="M2008" s="2">
        <v>2017</v>
      </c>
      <c r="N2008" s="2" t="s">
        <v>517</v>
      </c>
      <c r="O2008" s="2" t="s">
        <v>136</v>
      </c>
      <c r="P2008" s="11">
        <v>43272</v>
      </c>
      <c r="Q2008" s="9">
        <v>4.3</v>
      </c>
      <c r="S2008" s="22" t="s">
        <v>516</v>
      </c>
      <c r="T2008" s="4" t="s">
        <v>516</v>
      </c>
      <c r="U2008" s="4" t="s">
        <v>516</v>
      </c>
      <c r="V2008" s="4" t="s">
        <v>516</v>
      </c>
      <c r="W2008" s="4" t="s">
        <v>516</v>
      </c>
      <c r="X2008" s="4" t="s">
        <v>266</v>
      </c>
      <c r="Y2008" s="6" t="str">
        <f>VLOOKUP(X2008,Spp!A:B,2,FALSE)</f>
        <v>Halichoeres dispilus</v>
      </c>
      <c r="Z2008" s="7">
        <f t="shared" si="218"/>
        <v>2</v>
      </c>
      <c r="AB2008" s="2">
        <v>2</v>
      </c>
      <c r="AU2008" s="2">
        <f>VLOOKUP(Y2008,Spp!B:C,2,FALSE)</f>
        <v>1.26E-2</v>
      </c>
      <c r="AV2008" s="2">
        <f>VLOOKUP(Y2008,Spp!B:D,3,FALSE)</f>
        <v>3.0672999999999999</v>
      </c>
      <c r="AW2008" s="2">
        <f t="shared" si="219"/>
        <v>12.175195793543107</v>
      </c>
      <c r="AX2008" s="2">
        <f t="shared" si="220"/>
        <v>0.24350391587086215</v>
      </c>
      <c r="AY2008" s="2">
        <f t="shared" si="221"/>
        <v>2.4350391587086215</v>
      </c>
      <c r="AZ2008" s="2">
        <f t="shared" si="222"/>
        <v>2.4350391587086217E-3</v>
      </c>
      <c r="BA2008" s="2" t="e">
        <f t="shared" si="223"/>
        <v>#VALUE!</v>
      </c>
      <c r="BB2008" s="2">
        <f t="shared" ref="BB2008:BB2071" si="224">Z2008/K2008</f>
        <v>0.04</v>
      </c>
      <c r="BC2008" s="2">
        <f>VLOOKUP(Y2008,Spp!B:H,7,FALSE)</f>
        <v>3.9</v>
      </c>
      <c r="BD2008" s="5" t="str">
        <f>VLOOKUP(Y2008,GFQuimbayo!B:C,2,FALSE)</f>
        <v>IN</v>
      </c>
      <c r="BE2008" s="5" t="str">
        <f>VLOOKUP(BD2008,GFQuimbayo!E:F,2,FALSE)</f>
        <v>Invertebrivores</v>
      </c>
      <c r="BF2008" s="2" t="str">
        <f>VLOOKUP(Y2008,Spp!B:L,11,FALSE)</f>
        <v>LC</v>
      </c>
    </row>
    <row r="2009" spans="1:58">
      <c r="A2009" s="2" t="s">
        <v>242</v>
      </c>
      <c r="B2009" s="2" t="s">
        <v>41</v>
      </c>
      <c r="C2009" s="2" t="s">
        <v>1478</v>
      </c>
      <c r="D2009" s="2" t="s">
        <v>1478</v>
      </c>
      <c r="E2009" s="2" t="s">
        <v>1499</v>
      </c>
      <c r="F2009" s="2" t="s">
        <v>1479</v>
      </c>
      <c r="G2009" s="22" t="s">
        <v>1480</v>
      </c>
      <c r="H2009" s="22">
        <v>1</v>
      </c>
      <c r="K2009" s="2">
        <v>50</v>
      </c>
      <c r="L2009" s="11">
        <v>42949</v>
      </c>
      <c r="M2009" s="2">
        <v>2017</v>
      </c>
      <c r="N2009" s="2" t="s">
        <v>517</v>
      </c>
      <c r="O2009" s="2" t="s">
        <v>136</v>
      </c>
      <c r="P2009" s="11">
        <v>43272</v>
      </c>
      <c r="Q2009" s="9">
        <v>21.6</v>
      </c>
      <c r="S2009" s="22" t="s">
        <v>516</v>
      </c>
      <c r="T2009" s="4" t="s">
        <v>516</v>
      </c>
      <c r="U2009" s="4" t="s">
        <v>516</v>
      </c>
      <c r="V2009" s="4" t="s">
        <v>516</v>
      </c>
      <c r="W2009" s="4" t="s">
        <v>516</v>
      </c>
      <c r="X2009" s="4" t="s">
        <v>72</v>
      </c>
      <c r="Y2009" s="6" t="str">
        <f>VLOOKUP(X2009,Spp!A:B,2,FALSE)</f>
        <v>Scarus ghobban</v>
      </c>
      <c r="Z2009" s="7">
        <f t="shared" si="218"/>
        <v>14</v>
      </c>
      <c r="AB2009" s="2">
        <v>14</v>
      </c>
      <c r="AU2009" s="2">
        <f>VLOOKUP(Y2009,Spp!B:C,2,FALSE)</f>
        <v>2.3300000000000001E-2</v>
      </c>
      <c r="AV2009" s="2">
        <f>VLOOKUP(Y2009,Spp!B:D,3,FALSE)</f>
        <v>2.919</v>
      </c>
      <c r="AW2009" s="2">
        <f t="shared" si="219"/>
        <v>116.89280615907501</v>
      </c>
      <c r="AX2009" s="2">
        <f t="shared" si="220"/>
        <v>2.3378561231815</v>
      </c>
      <c r="AY2009" s="2">
        <f t="shared" si="221"/>
        <v>23.378561231814999</v>
      </c>
      <c r="AZ2009" s="2">
        <f t="shared" si="222"/>
        <v>2.3378561231815E-2</v>
      </c>
      <c r="BA2009" s="2" t="e">
        <f t="shared" si="223"/>
        <v>#VALUE!</v>
      </c>
      <c r="BB2009" s="2">
        <f t="shared" si="224"/>
        <v>0.28000000000000003</v>
      </c>
      <c r="BC2009" s="2">
        <f>VLOOKUP(Y2009,Spp!B:H,7,FALSE)</f>
        <v>2</v>
      </c>
      <c r="BD2009" s="5" t="str">
        <f>VLOOKUP(Y2009,GFQuimbayo!B:C,2,FALSE)</f>
        <v>HM</v>
      </c>
      <c r="BE2009" s="5" t="str">
        <f>VLOOKUP(BD2009,GFQuimbayo!E:F,2,FALSE)</f>
        <v>Macroalgae feeders</v>
      </c>
      <c r="BF2009" s="2" t="str">
        <f>VLOOKUP(Y2009,Spp!B:L,11,FALSE)</f>
        <v>LC</v>
      </c>
    </row>
    <row r="2010" spans="1:58">
      <c r="A2010" s="2" t="s">
        <v>242</v>
      </c>
      <c r="B2010" s="2" t="s">
        <v>41</v>
      </c>
      <c r="C2010" s="2" t="s">
        <v>1478</v>
      </c>
      <c r="D2010" s="2" t="s">
        <v>1478</v>
      </c>
      <c r="E2010" s="2" t="s">
        <v>1499</v>
      </c>
      <c r="F2010" s="2" t="s">
        <v>1479</v>
      </c>
      <c r="G2010" s="22" t="s">
        <v>1480</v>
      </c>
      <c r="H2010" s="22">
        <v>1</v>
      </c>
      <c r="K2010" s="2">
        <v>50</v>
      </c>
      <c r="L2010" s="11">
        <v>42949</v>
      </c>
      <c r="M2010" s="2">
        <v>2017</v>
      </c>
      <c r="N2010" s="2" t="s">
        <v>517</v>
      </c>
      <c r="O2010" s="2" t="s">
        <v>136</v>
      </c>
      <c r="P2010" s="11">
        <v>43272</v>
      </c>
      <c r="Q2010" s="9">
        <v>21.6</v>
      </c>
      <c r="S2010" s="22" t="s">
        <v>516</v>
      </c>
      <c r="T2010" s="4" t="s">
        <v>516</v>
      </c>
      <c r="U2010" s="4" t="s">
        <v>516</v>
      </c>
      <c r="V2010" s="4" t="s">
        <v>516</v>
      </c>
      <c r="W2010" s="4" t="s">
        <v>516</v>
      </c>
      <c r="X2010" s="4" t="s">
        <v>87</v>
      </c>
      <c r="Y2010" s="6" t="str">
        <f>VLOOKUP(X2010,Spp!A:B,2,FALSE)</f>
        <v>Stegastes acapulcoensis</v>
      </c>
      <c r="Z2010" s="7">
        <f t="shared" si="218"/>
        <v>5</v>
      </c>
      <c r="AB2010" s="2">
        <v>5</v>
      </c>
      <c r="AU2010" s="2">
        <f>VLOOKUP(Y2010,Spp!B:C,2,FALSE)</f>
        <v>3.49E-2</v>
      </c>
      <c r="AV2010" s="2">
        <f>VLOOKUP(Y2010,Spp!B:D,3,FALSE)</f>
        <v>2.9108999999999998</v>
      </c>
      <c r="AW2010" s="2">
        <f t="shared" si="219"/>
        <v>61.519282678486398</v>
      </c>
      <c r="AX2010" s="2">
        <f t="shared" si="220"/>
        <v>1.230385653569728</v>
      </c>
      <c r="AY2010" s="2">
        <f t="shared" si="221"/>
        <v>12.30385653569728</v>
      </c>
      <c r="AZ2010" s="2">
        <f t="shared" si="222"/>
        <v>1.230385653569728E-2</v>
      </c>
      <c r="BA2010" s="2" t="e">
        <f t="shared" si="223"/>
        <v>#VALUE!</v>
      </c>
      <c r="BB2010" s="2">
        <f t="shared" si="224"/>
        <v>0.1</v>
      </c>
      <c r="BC2010" s="2">
        <f>VLOOKUP(Y2010,Spp!B:H,7,FALSE)</f>
        <v>2</v>
      </c>
      <c r="BD2010" s="5" t="str">
        <f>VLOOKUP(Y2010,GFQuimbayo!B:C,2,FALSE)</f>
        <v>HD</v>
      </c>
      <c r="BE2010" s="5" t="str">
        <f>VLOOKUP(BD2010,GFQuimbayo!E:F,2,FALSE)</f>
        <v>Detritivores</v>
      </c>
      <c r="BF2010" s="2" t="str">
        <f>VLOOKUP(Y2010,Spp!B:L,11,FALSE)</f>
        <v>LC</v>
      </c>
    </row>
    <row r="2011" spans="1:58">
      <c r="A2011" s="2" t="s">
        <v>242</v>
      </c>
      <c r="B2011" s="2" t="s">
        <v>41</v>
      </c>
      <c r="C2011" s="2" t="s">
        <v>1478</v>
      </c>
      <c r="D2011" s="2" t="s">
        <v>1478</v>
      </c>
      <c r="E2011" s="2" t="s">
        <v>1499</v>
      </c>
      <c r="F2011" s="2" t="s">
        <v>1479</v>
      </c>
      <c r="G2011" s="22" t="s">
        <v>1480</v>
      </c>
      <c r="H2011" s="22">
        <v>1</v>
      </c>
      <c r="K2011" s="2">
        <v>50</v>
      </c>
      <c r="L2011" s="11">
        <v>42949</v>
      </c>
      <c r="M2011" s="2">
        <v>2017</v>
      </c>
      <c r="N2011" s="2" t="s">
        <v>517</v>
      </c>
      <c r="O2011" s="2" t="s">
        <v>136</v>
      </c>
      <c r="P2011" s="11">
        <v>43272</v>
      </c>
      <c r="Q2011" s="9">
        <v>21.6</v>
      </c>
      <c r="S2011" s="22" t="s">
        <v>516</v>
      </c>
      <c r="T2011" s="4" t="s">
        <v>516</v>
      </c>
      <c r="U2011" s="4" t="s">
        <v>516</v>
      </c>
      <c r="V2011" s="4" t="s">
        <v>516</v>
      </c>
      <c r="W2011" s="4" t="s">
        <v>516</v>
      </c>
      <c r="X2011" s="4" t="s">
        <v>318</v>
      </c>
      <c r="Y2011" s="6" t="str">
        <f>VLOOKUP(X2011,Spp!A:B,2,FALSE)</f>
        <v>Abudefduf concolor</v>
      </c>
      <c r="Z2011" s="7">
        <f t="shared" si="218"/>
        <v>1</v>
      </c>
      <c r="AB2011" s="2">
        <v>1</v>
      </c>
      <c r="AU2011" s="2">
        <f>VLOOKUP(Y2011,Spp!B:C,2,FALSE)</f>
        <v>1.6E-2</v>
      </c>
      <c r="AV2011" s="2">
        <f>VLOOKUP(Y2011,Spp!B:D,3,FALSE)</f>
        <v>3.0516000000000001</v>
      </c>
      <c r="AW2011" s="2">
        <f t="shared" si="219"/>
        <v>7.4895708593768351</v>
      </c>
      <c r="AX2011" s="2">
        <f t="shared" si="220"/>
        <v>0.14979141718753669</v>
      </c>
      <c r="AY2011" s="2">
        <f t="shared" si="221"/>
        <v>1.497914171875367</v>
      </c>
      <c r="AZ2011" s="2">
        <f t="shared" si="222"/>
        <v>1.4979141718753669E-3</v>
      </c>
      <c r="BA2011" s="2" t="e">
        <f t="shared" si="223"/>
        <v>#VALUE!</v>
      </c>
      <c r="BB2011" s="2">
        <f t="shared" si="224"/>
        <v>0.02</v>
      </c>
      <c r="BC2011" s="2">
        <f>VLOOKUP(Y2011,Spp!B:H,7,FALSE)</f>
        <v>2.7</v>
      </c>
      <c r="BD2011" s="5" t="str">
        <f>VLOOKUP(Y2011,GFQuimbayo!B:C,2,FALSE)</f>
        <v>PK</v>
      </c>
      <c r="BE2011" s="5" t="str">
        <f>VLOOKUP(BD2011,GFQuimbayo!E:F,2,FALSE)</f>
        <v>Planktivores</v>
      </c>
      <c r="BF2011" s="2" t="str">
        <f>VLOOKUP(Y2011,Spp!B:L,11,FALSE)</f>
        <v>LC</v>
      </c>
    </row>
    <row r="2012" spans="1:58">
      <c r="A2012" s="2" t="s">
        <v>242</v>
      </c>
      <c r="B2012" s="2" t="s">
        <v>41</v>
      </c>
      <c r="C2012" s="2" t="s">
        <v>1478</v>
      </c>
      <c r="D2012" s="2" t="s">
        <v>1478</v>
      </c>
      <c r="E2012" s="2" t="s">
        <v>1499</v>
      </c>
      <c r="F2012" s="2" t="s">
        <v>1479</v>
      </c>
      <c r="G2012" s="22" t="s">
        <v>1480</v>
      </c>
      <c r="H2012" s="22">
        <v>1</v>
      </c>
      <c r="K2012" s="2">
        <v>50</v>
      </c>
      <c r="L2012" s="11">
        <v>42949</v>
      </c>
      <c r="M2012" s="2">
        <v>2017</v>
      </c>
      <c r="N2012" s="2" t="s">
        <v>517</v>
      </c>
      <c r="O2012" s="2" t="s">
        <v>136</v>
      </c>
      <c r="P2012" s="11">
        <v>43272</v>
      </c>
      <c r="Q2012" s="9">
        <v>21.6</v>
      </c>
      <c r="S2012" s="22" t="s">
        <v>516</v>
      </c>
      <c r="T2012" s="4" t="s">
        <v>516</v>
      </c>
      <c r="U2012" s="4" t="s">
        <v>516</v>
      </c>
      <c r="V2012" s="4" t="s">
        <v>516</v>
      </c>
      <c r="W2012" s="4" t="s">
        <v>516</v>
      </c>
      <c r="X2012" s="4" t="s">
        <v>99</v>
      </c>
      <c r="Y2012" s="6" t="str">
        <f>VLOOKUP(X2012,Spp!A:B,2,FALSE)</f>
        <v>Abudefduf troschelii</v>
      </c>
      <c r="Z2012" s="7">
        <f t="shared" si="218"/>
        <v>1</v>
      </c>
      <c r="AB2012" s="2">
        <v>1</v>
      </c>
      <c r="AU2012" s="2">
        <f>VLOOKUP(Y2012,Spp!B:C,2,FALSE)</f>
        <v>1.6E-2</v>
      </c>
      <c r="AV2012" s="2">
        <f>VLOOKUP(Y2012,Spp!B:D,3,FALSE)</f>
        <v>3.0516000000000001</v>
      </c>
      <c r="AW2012" s="2">
        <f t="shared" si="219"/>
        <v>7.4895708593768351</v>
      </c>
      <c r="AX2012" s="2">
        <f t="shared" si="220"/>
        <v>0.14979141718753669</v>
      </c>
      <c r="AY2012" s="2">
        <f t="shared" si="221"/>
        <v>1.497914171875367</v>
      </c>
      <c r="AZ2012" s="2">
        <f t="shared" si="222"/>
        <v>1.4979141718753669E-3</v>
      </c>
      <c r="BA2012" s="2" t="e">
        <f t="shared" si="223"/>
        <v>#VALUE!</v>
      </c>
      <c r="BB2012" s="2">
        <f t="shared" si="224"/>
        <v>0.02</v>
      </c>
      <c r="BC2012" s="2">
        <f>VLOOKUP(Y2012,Spp!B:H,7,FALSE)</f>
        <v>3</v>
      </c>
      <c r="BD2012" s="5" t="str">
        <f>VLOOKUP(Y2012,GFQuimbayo!B:C,2,FALSE)</f>
        <v>PK</v>
      </c>
      <c r="BE2012" s="5" t="str">
        <f>VLOOKUP(BD2012,GFQuimbayo!E:F,2,FALSE)</f>
        <v>Planktivores</v>
      </c>
      <c r="BF2012" s="2" t="str">
        <f>VLOOKUP(Y2012,Spp!B:L,11,FALSE)</f>
        <v>LC</v>
      </c>
    </row>
    <row r="2013" spans="1:58">
      <c r="A2013" s="2" t="s">
        <v>242</v>
      </c>
      <c r="B2013" s="2" t="s">
        <v>41</v>
      </c>
      <c r="C2013" s="2" t="s">
        <v>1478</v>
      </c>
      <c r="D2013" s="2" t="s">
        <v>1478</v>
      </c>
      <c r="E2013" s="2" t="s">
        <v>1499</v>
      </c>
      <c r="F2013" s="2" t="s">
        <v>1479</v>
      </c>
      <c r="G2013" s="22" t="s">
        <v>1480</v>
      </c>
      <c r="H2013" s="22">
        <v>1</v>
      </c>
      <c r="K2013" s="2">
        <v>50</v>
      </c>
      <c r="L2013" s="11">
        <v>42949</v>
      </c>
      <c r="M2013" s="2">
        <v>2017</v>
      </c>
      <c r="N2013" s="2" t="s">
        <v>517</v>
      </c>
      <c r="O2013" s="2" t="s">
        <v>136</v>
      </c>
      <c r="P2013" s="11">
        <v>43272</v>
      </c>
      <c r="Q2013" s="9">
        <v>21.6</v>
      </c>
      <c r="S2013" s="22" t="s">
        <v>516</v>
      </c>
      <c r="T2013" s="4" t="s">
        <v>516</v>
      </c>
      <c r="U2013" s="4" t="s">
        <v>516</v>
      </c>
      <c r="V2013" s="4" t="s">
        <v>516</v>
      </c>
      <c r="W2013" s="4" t="s">
        <v>516</v>
      </c>
      <c r="X2013" s="4" t="s">
        <v>263</v>
      </c>
      <c r="Y2013" s="6" t="str">
        <f>VLOOKUP(X2013,Spp!A:B,2,FALSE)</f>
        <v>Diodon hystrix</v>
      </c>
      <c r="Z2013" s="7">
        <f t="shared" si="218"/>
        <v>1</v>
      </c>
      <c r="AC2013" s="2">
        <v>1</v>
      </c>
      <c r="AU2013" s="2">
        <f>VLOOKUP(Y2013,Spp!B:C,2,FALSE)</f>
        <v>0.28499999999999998</v>
      </c>
      <c r="AV2013" s="2">
        <f>VLOOKUP(Y2013,Spp!B:D,3,FALSE)</f>
        <v>2.3450000000000002</v>
      </c>
      <c r="AW2013" s="2">
        <f t="shared" si="219"/>
        <v>106.43852327018702</v>
      </c>
      <c r="AX2013" s="2">
        <f t="shared" si="220"/>
        <v>2.1287704654037403</v>
      </c>
      <c r="AY2013" s="2">
        <f t="shared" si="221"/>
        <v>21.287704654037402</v>
      </c>
      <c r="AZ2013" s="2">
        <f t="shared" si="222"/>
        <v>2.1287704654037402E-2</v>
      </c>
      <c r="BA2013" s="2" t="e">
        <f t="shared" si="223"/>
        <v>#VALUE!</v>
      </c>
      <c r="BB2013" s="2">
        <f t="shared" si="224"/>
        <v>0.02</v>
      </c>
      <c r="BC2013" s="2">
        <f>VLOOKUP(Y2013,Spp!B:H,7,FALSE)</f>
        <v>3.3</v>
      </c>
      <c r="BD2013" s="5" t="str">
        <f>VLOOKUP(Y2013,GFQuimbayo!B:C,2,FALSE)</f>
        <v>IN</v>
      </c>
      <c r="BE2013" s="5" t="str">
        <f>VLOOKUP(BD2013,GFQuimbayo!E:F,2,FALSE)</f>
        <v>Invertebrivores</v>
      </c>
      <c r="BF2013" s="2" t="str">
        <f>VLOOKUP(Y2013,Spp!B:L,11,FALSE)</f>
        <v>NE</v>
      </c>
    </row>
    <row r="2014" spans="1:58">
      <c r="A2014" s="2" t="s">
        <v>242</v>
      </c>
      <c r="B2014" s="2" t="s">
        <v>41</v>
      </c>
      <c r="C2014" s="2" t="s">
        <v>1478</v>
      </c>
      <c r="D2014" s="2" t="s">
        <v>1478</v>
      </c>
      <c r="E2014" s="2" t="s">
        <v>1499</v>
      </c>
      <c r="F2014" s="2" t="s">
        <v>1479</v>
      </c>
      <c r="G2014" s="22" t="s">
        <v>1480</v>
      </c>
      <c r="H2014" s="22">
        <v>1</v>
      </c>
      <c r="K2014" s="2">
        <v>50</v>
      </c>
      <c r="L2014" s="11">
        <v>42949</v>
      </c>
      <c r="M2014" s="2">
        <v>2017</v>
      </c>
      <c r="N2014" s="2" t="s">
        <v>517</v>
      </c>
      <c r="O2014" s="2" t="s">
        <v>136</v>
      </c>
      <c r="P2014" s="11">
        <v>43272</v>
      </c>
      <c r="Q2014" s="9">
        <v>21.6</v>
      </c>
      <c r="S2014" s="22" t="s">
        <v>516</v>
      </c>
      <c r="T2014" s="4" t="s">
        <v>516</v>
      </c>
      <c r="U2014" s="4" t="s">
        <v>516</v>
      </c>
      <c r="V2014" s="4" t="s">
        <v>516</v>
      </c>
      <c r="W2014" s="4" t="s">
        <v>516</v>
      </c>
      <c r="X2014" s="4" t="s">
        <v>64</v>
      </c>
      <c r="Y2014" s="6" t="str">
        <f>VLOOKUP(X2014,Spp!A:B,2,FALSE)</f>
        <v>Johnrandallia nigrirostris</v>
      </c>
      <c r="Z2014" s="7">
        <f t="shared" si="218"/>
        <v>1</v>
      </c>
      <c r="AB2014" s="2">
        <v>1</v>
      </c>
      <c r="AU2014" s="2">
        <f>VLOOKUP(Y2014,Spp!B:C,2,FALSE)</f>
        <v>2.5600000000000001E-2</v>
      </c>
      <c r="AV2014" s="2">
        <f>VLOOKUP(Y2014,Spp!B:D,3,FALSE)</f>
        <v>3.0005999999999999</v>
      </c>
      <c r="AW2014" s="2">
        <f t="shared" si="219"/>
        <v>10.813064467072175</v>
      </c>
      <c r="AX2014" s="2">
        <f t="shared" si="220"/>
        <v>0.21626128934144351</v>
      </c>
      <c r="AY2014" s="2">
        <f t="shared" si="221"/>
        <v>2.1626128934144351</v>
      </c>
      <c r="AZ2014" s="2">
        <f t="shared" si="222"/>
        <v>2.1626128934144353E-3</v>
      </c>
      <c r="BA2014" s="2" t="e">
        <f t="shared" si="223"/>
        <v>#VALUE!</v>
      </c>
      <c r="BB2014" s="2">
        <f t="shared" si="224"/>
        <v>0.02</v>
      </c>
      <c r="BC2014" s="2">
        <f>VLOOKUP(Y2014,Spp!B:H,7,FALSE)</f>
        <v>3</v>
      </c>
      <c r="BD2014" s="5" t="str">
        <f>VLOOKUP(Y2014,GFQuimbayo!B:C,2,FALSE)</f>
        <v>IN</v>
      </c>
      <c r="BE2014" s="5" t="str">
        <f>VLOOKUP(BD2014,GFQuimbayo!E:F,2,FALSE)</f>
        <v>Invertebrivores</v>
      </c>
      <c r="BF2014" s="2" t="str">
        <f>VLOOKUP(Y2014,Spp!B:L,11,FALSE)</f>
        <v>LC</v>
      </c>
    </row>
    <row r="2015" spans="1:58">
      <c r="A2015" s="2" t="s">
        <v>242</v>
      </c>
      <c r="B2015" s="2" t="s">
        <v>41</v>
      </c>
      <c r="C2015" s="2" t="s">
        <v>1478</v>
      </c>
      <c r="D2015" s="2" t="s">
        <v>1478</v>
      </c>
      <c r="E2015" s="2" t="s">
        <v>1499</v>
      </c>
      <c r="F2015" s="2" t="s">
        <v>1479</v>
      </c>
      <c r="G2015" s="22" t="s">
        <v>1480</v>
      </c>
      <c r="H2015" s="22">
        <v>1</v>
      </c>
      <c r="K2015" s="2">
        <v>50</v>
      </c>
      <c r="L2015" s="11">
        <v>42949</v>
      </c>
      <c r="M2015" s="2">
        <v>2017</v>
      </c>
      <c r="N2015" s="2" t="s">
        <v>517</v>
      </c>
      <c r="O2015" s="2" t="s">
        <v>136</v>
      </c>
      <c r="P2015" s="11">
        <v>43272</v>
      </c>
      <c r="Q2015" s="9">
        <v>21.6</v>
      </c>
      <c r="S2015" s="22" t="s">
        <v>516</v>
      </c>
      <c r="T2015" s="4" t="s">
        <v>516</v>
      </c>
      <c r="U2015" s="4" t="s">
        <v>516</v>
      </c>
      <c r="V2015" s="4" t="s">
        <v>516</v>
      </c>
      <c r="W2015" s="4" t="s">
        <v>516</v>
      </c>
      <c r="X2015" s="4" t="s">
        <v>80</v>
      </c>
      <c r="Y2015" s="6" t="str">
        <f>VLOOKUP(X2015,Spp!A:B,2,FALSE)</f>
        <v>Sufflamen verres</v>
      </c>
      <c r="Z2015" s="7">
        <f t="shared" si="218"/>
        <v>12</v>
      </c>
      <c r="AB2015" s="2">
        <v>11</v>
      </c>
      <c r="AC2015" s="2">
        <v>1</v>
      </c>
      <c r="AU2015" s="2">
        <f>VLOOKUP(Y2015,Spp!B:C,2,FALSE)</f>
        <v>2.4899999999999999E-2</v>
      </c>
      <c r="AV2015" s="2">
        <f>VLOOKUP(Y2015,Spp!B:D,3,FALSE)</f>
        <v>3.0129999999999999</v>
      </c>
      <c r="AW2015" s="2">
        <f t="shared" si="219"/>
        <v>168.87442916080494</v>
      </c>
      <c r="AX2015" s="2">
        <f t="shared" si="220"/>
        <v>3.3774885832160986</v>
      </c>
      <c r="AY2015" s="2">
        <f t="shared" si="221"/>
        <v>33.774885832160983</v>
      </c>
      <c r="AZ2015" s="2">
        <f t="shared" si="222"/>
        <v>3.3774885832160984E-2</v>
      </c>
      <c r="BA2015" s="2" t="e">
        <f t="shared" si="223"/>
        <v>#VALUE!</v>
      </c>
      <c r="BB2015" s="2">
        <f t="shared" si="224"/>
        <v>0.24</v>
      </c>
      <c r="BC2015" s="2">
        <f>VLOOKUP(Y2015,Spp!B:H,7,FALSE)</f>
        <v>3.3</v>
      </c>
      <c r="BD2015" s="5" t="str">
        <f>VLOOKUP(Y2015,GFQuimbayo!B:C,2,FALSE)</f>
        <v>IN</v>
      </c>
      <c r="BE2015" s="5" t="str">
        <f>VLOOKUP(BD2015,GFQuimbayo!E:F,2,FALSE)</f>
        <v>Invertebrivores</v>
      </c>
      <c r="BF2015" s="2" t="str">
        <f>VLOOKUP(Y2015,Spp!B:L,11,FALSE)</f>
        <v>LC</v>
      </c>
    </row>
    <row r="2016" spans="1:58">
      <c r="A2016" s="2" t="s">
        <v>242</v>
      </c>
      <c r="B2016" s="2" t="s">
        <v>41</v>
      </c>
      <c r="C2016" s="2" t="s">
        <v>1478</v>
      </c>
      <c r="D2016" s="2" t="s">
        <v>1478</v>
      </c>
      <c r="E2016" s="2" t="s">
        <v>1499</v>
      </c>
      <c r="F2016" s="2" t="s">
        <v>1479</v>
      </c>
      <c r="G2016" s="22" t="s">
        <v>1480</v>
      </c>
      <c r="H2016" s="22">
        <v>1</v>
      </c>
      <c r="K2016" s="2">
        <v>50</v>
      </c>
      <c r="L2016" s="11">
        <v>42949</v>
      </c>
      <c r="M2016" s="2">
        <v>2017</v>
      </c>
      <c r="N2016" s="2" t="s">
        <v>517</v>
      </c>
      <c r="O2016" s="2" t="s">
        <v>136</v>
      </c>
      <c r="P2016" s="11">
        <v>43272</v>
      </c>
      <c r="Q2016" s="9">
        <v>21.6</v>
      </c>
      <c r="S2016" s="22" t="s">
        <v>516</v>
      </c>
      <c r="T2016" s="4" t="s">
        <v>516</v>
      </c>
      <c r="U2016" s="4" t="s">
        <v>516</v>
      </c>
      <c r="V2016" s="4" t="s">
        <v>516</v>
      </c>
      <c r="W2016" s="4" t="s">
        <v>516</v>
      </c>
      <c r="X2016" s="4" t="s">
        <v>353</v>
      </c>
      <c r="Y2016" s="6" t="str">
        <f>VLOOKUP(X2016,Spp!A:B,2,FALSE)</f>
        <v>Arothron meleagris</v>
      </c>
      <c r="Z2016" s="7">
        <f t="shared" si="218"/>
        <v>1</v>
      </c>
      <c r="AB2016" s="2">
        <v>1</v>
      </c>
      <c r="AU2016" s="2">
        <f>VLOOKUP(Y2016,Spp!B:C,2,FALSE)</f>
        <v>3.0700000000000002E-2</v>
      </c>
      <c r="AV2016" s="2">
        <f>VLOOKUP(Y2016,Spp!B:D,3,FALSE)</f>
        <v>2.8498999999999999</v>
      </c>
      <c r="AW2016" s="2">
        <f t="shared" si="219"/>
        <v>9.5714000822934011</v>
      </c>
      <c r="AX2016" s="2">
        <f t="shared" si="220"/>
        <v>0.19142800164586801</v>
      </c>
      <c r="AY2016" s="2">
        <f t="shared" si="221"/>
        <v>1.9142800164586802</v>
      </c>
      <c r="AZ2016" s="2">
        <f t="shared" si="222"/>
        <v>1.9142800164586801E-3</v>
      </c>
      <c r="BA2016" s="2" t="e">
        <f t="shared" si="223"/>
        <v>#VALUE!</v>
      </c>
      <c r="BB2016" s="2">
        <f t="shared" si="224"/>
        <v>0.02</v>
      </c>
      <c r="BC2016" s="2">
        <f>VLOOKUP(Y2016,Spp!B:H,7,FALSE)</f>
        <v>3.4</v>
      </c>
      <c r="BD2016" s="5" t="str">
        <f>VLOOKUP(Y2016,GFQuimbayo!B:C,2,FALSE)</f>
        <v>IN</v>
      </c>
      <c r="BE2016" s="5" t="str">
        <f>VLOOKUP(BD2016,GFQuimbayo!E:F,2,FALSE)</f>
        <v>Invertebrivores</v>
      </c>
      <c r="BF2016" s="2" t="str">
        <f>VLOOKUP(Y2016,Spp!B:L,11,FALSE)</f>
        <v>NE</v>
      </c>
    </row>
    <row r="2017" spans="1:58">
      <c r="A2017" s="2" t="s">
        <v>242</v>
      </c>
      <c r="B2017" s="2" t="s">
        <v>41</v>
      </c>
      <c r="C2017" s="2" t="s">
        <v>1478</v>
      </c>
      <c r="D2017" s="2" t="s">
        <v>1478</v>
      </c>
      <c r="E2017" s="2" t="s">
        <v>1499</v>
      </c>
      <c r="F2017" s="2" t="s">
        <v>1479</v>
      </c>
      <c r="G2017" s="22" t="s">
        <v>1480</v>
      </c>
      <c r="H2017" s="22">
        <v>1</v>
      </c>
      <c r="K2017" s="2">
        <v>50</v>
      </c>
      <c r="L2017" s="11">
        <v>42949</v>
      </c>
      <c r="M2017" s="2">
        <v>2017</v>
      </c>
      <c r="N2017" s="2" t="s">
        <v>517</v>
      </c>
      <c r="O2017" s="2" t="s">
        <v>136</v>
      </c>
      <c r="P2017" s="11">
        <v>43272</v>
      </c>
      <c r="Q2017" s="9">
        <v>21.6</v>
      </c>
      <c r="S2017" s="22" t="s">
        <v>516</v>
      </c>
      <c r="T2017" s="4" t="s">
        <v>516</v>
      </c>
      <c r="U2017" s="4" t="s">
        <v>516</v>
      </c>
      <c r="V2017" s="4" t="s">
        <v>516</v>
      </c>
      <c r="W2017" s="4" t="s">
        <v>516</v>
      </c>
      <c r="X2017" s="4" t="s">
        <v>70</v>
      </c>
      <c r="Y2017" s="6" t="str">
        <f>VLOOKUP(X2017,Spp!A:B,2,FALSE)</f>
        <v>Chaetodon humeralis</v>
      </c>
      <c r="Z2017" s="7">
        <f t="shared" si="218"/>
        <v>2</v>
      </c>
      <c r="AB2017" s="2">
        <v>2</v>
      </c>
      <c r="AU2017" s="2">
        <f>VLOOKUP(Y2017,Spp!B:C,2,FALSE)</f>
        <v>2.9600000000000001E-2</v>
      </c>
      <c r="AV2017" s="2">
        <f>VLOOKUP(Y2017,Spp!B:D,3,FALSE)</f>
        <v>2.9895</v>
      </c>
      <c r="AW2017" s="2">
        <f t="shared" si="219"/>
        <v>24.452167023684002</v>
      </c>
      <c r="AX2017" s="2">
        <f t="shared" si="220"/>
        <v>0.48904334047368003</v>
      </c>
      <c r="AY2017" s="2">
        <f t="shared" si="221"/>
        <v>4.8904334047368003</v>
      </c>
      <c r="AZ2017" s="2">
        <f t="shared" si="222"/>
        <v>4.8904334047368001E-3</v>
      </c>
      <c r="BA2017" s="2" t="e">
        <f t="shared" si="223"/>
        <v>#VALUE!</v>
      </c>
      <c r="BB2017" s="2">
        <f t="shared" si="224"/>
        <v>0.04</v>
      </c>
      <c r="BC2017" s="2">
        <f>VLOOKUP(Y2017,Spp!B:H,7,FALSE)</f>
        <v>2.7</v>
      </c>
      <c r="BD2017" s="5" t="str">
        <f>VLOOKUP(Y2017,GFQuimbayo!B:C,2,FALSE)</f>
        <v>OM</v>
      </c>
      <c r="BE2017" s="5" t="str">
        <f>VLOOKUP(BD2017,GFQuimbayo!E:F,2,FALSE)</f>
        <v>Omnivores</v>
      </c>
      <c r="BF2017" s="2" t="str">
        <f>VLOOKUP(Y2017,Spp!B:L,11,FALSE)</f>
        <v>LC</v>
      </c>
    </row>
    <row r="2018" spans="1:58">
      <c r="A2018" s="2" t="s">
        <v>242</v>
      </c>
      <c r="B2018" s="2" t="s">
        <v>41</v>
      </c>
      <c r="C2018" s="2" t="s">
        <v>1478</v>
      </c>
      <c r="D2018" s="2" t="s">
        <v>1478</v>
      </c>
      <c r="E2018" s="2" t="s">
        <v>1499</v>
      </c>
      <c r="F2018" s="2" t="s">
        <v>1479</v>
      </c>
      <c r="G2018" s="22" t="s">
        <v>1480</v>
      </c>
      <c r="H2018" s="22">
        <v>1</v>
      </c>
      <c r="K2018" s="2">
        <v>50</v>
      </c>
      <c r="L2018" s="11">
        <v>42949</v>
      </c>
      <c r="M2018" s="2">
        <v>2017</v>
      </c>
      <c r="N2018" s="2" t="s">
        <v>517</v>
      </c>
      <c r="O2018" s="2" t="s">
        <v>136</v>
      </c>
      <c r="P2018" s="11">
        <v>43272</v>
      </c>
      <c r="Q2018" s="9">
        <v>21.6</v>
      </c>
      <c r="S2018" s="22" t="s">
        <v>516</v>
      </c>
      <c r="T2018" s="4" t="s">
        <v>516</v>
      </c>
      <c r="U2018" s="4" t="s">
        <v>516</v>
      </c>
      <c r="V2018" s="4" t="s">
        <v>516</v>
      </c>
      <c r="W2018" s="4" t="s">
        <v>516</v>
      </c>
      <c r="X2018" s="4" t="s">
        <v>308</v>
      </c>
      <c r="Y2018" s="6" t="str">
        <f>VLOOKUP(X2018,Spp!A:B,2,FALSE)</f>
        <v>Paranthias colonus</v>
      </c>
      <c r="Z2018" s="7">
        <f t="shared" si="218"/>
        <v>15</v>
      </c>
      <c r="AC2018" s="2">
        <v>15</v>
      </c>
      <c r="AU2018" s="2">
        <f>VLOOKUP(Y2018,Spp!B:C,2,FALSE)</f>
        <v>1.485E-2</v>
      </c>
      <c r="AV2018" s="2">
        <f>VLOOKUP(Y2018,Spp!B:D,3,FALSE)</f>
        <v>2.8633299999999999</v>
      </c>
      <c r="AW2018" s="2">
        <f t="shared" si="219"/>
        <v>308.05840341529927</v>
      </c>
      <c r="AX2018" s="2">
        <f t="shared" si="220"/>
        <v>6.1611680683059857</v>
      </c>
      <c r="AY2018" s="2">
        <f t="shared" si="221"/>
        <v>61.611680683059859</v>
      </c>
      <c r="AZ2018" s="2">
        <f t="shared" si="222"/>
        <v>6.1611680683059861E-2</v>
      </c>
      <c r="BA2018" s="2" t="e">
        <f t="shared" si="223"/>
        <v>#VALUE!</v>
      </c>
      <c r="BB2018" s="2">
        <f t="shared" si="224"/>
        <v>0.3</v>
      </c>
      <c r="BC2018" s="2">
        <f>VLOOKUP(Y2018,Spp!B:H,7,FALSE)</f>
        <v>3.8</v>
      </c>
      <c r="BD2018" s="5" t="str">
        <f>VLOOKUP(Y2018,GFQuimbayo!B:C,2,FALSE)</f>
        <v>PK</v>
      </c>
      <c r="BE2018" s="5" t="str">
        <f>VLOOKUP(BD2018,GFQuimbayo!E:F,2,FALSE)</f>
        <v>Planktivores</v>
      </c>
      <c r="BF2018" s="2" t="str">
        <f>VLOOKUP(Y2018,Spp!B:L,11,FALSE)</f>
        <v>LC</v>
      </c>
    </row>
    <row r="2019" spans="1:58">
      <c r="A2019" s="2" t="s">
        <v>242</v>
      </c>
      <c r="B2019" s="2" t="s">
        <v>41</v>
      </c>
      <c r="C2019" s="2" t="s">
        <v>1478</v>
      </c>
      <c r="D2019" s="2" t="s">
        <v>1478</v>
      </c>
      <c r="E2019" s="2" t="s">
        <v>1499</v>
      </c>
      <c r="F2019" s="2" t="s">
        <v>1479</v>
      </c>
      <c r="G2019" s="22" t="s">
        <v>1480</v>
      </c>
      <c r="H2019" s="22">
        <v>1</v>
      </c>
      <c r="K2019" s="2">
        <v>50</v>
      </c>
      <c r="L2019" s="11">
        <v>42949</v>
      </c>
      <c r="M2019" s="2">
        <v>2017</v>
      </c>
      <c r="N2019" s="2" t="s">
        <v>517</v>
      </c>
      <c r="O2019" s="2" t="s">
        <v>136</v>
      </c>
      <c r="P2019" s="11">
        <v>43272</v>
      </c>
      <c r="Q2019" s="9">
        <v>21.6</v>
      </c>
      <c r="S2019" s="22" t="s">
        <v>516</v>
      </c>
      <c r="T2019" s="4" t="s">
        <v>516</v>
      </c>
      <c r="U2019" s="4" t="s">
        <v>516</v>
      </c>
      <c r="V2019" s="4" t="s">
        <v>516</v>
      </c>
      <c r="W2019" s="4" t="s">
        <v>516</v>
      </c>
      <c r="X2019" s="4" t="s">
        <v>275</v>
      </c>
      <c r="Y2019" s="6" t="str">
        <f>VLOOKUP(X2019,Spp!A:B,2,FALSE)</f>
        <v>Chilomycterus reticulatus</v>
      </c>
      <c r="Z2019" s="7">
        <f t="shared" si="218"/>
        <v>6</v>
      </c>
      <c r="AC2019" s="2">
        <v>6</v>
      </c>
      <c r="AU2019" s="2">
        <f>VLOOKUP(Y2019,Spp!B:C,2,FALSE)</f>
        <v>0.28499999999999998</v>
      </c>
      <c r="AV2019" s="2">
        <f>VLOOKUP(Y2019,Spp!B:D,3,FALSE)</f>
        <v>2.3450000000000002</v>
      </c>
      <c r="AW2019" s="2">
        <f t="shared" si="219"/>
        <v>638.63113962112209</v>
      </c>
      <c r="AX2019" s="2">
        <f t="shared" si="220"/>
        <v>12.772622792422442</v>
      </c>
      <c r="AY2019" s="2">
        <f t="shared" si="221"/>
        <v>127.72622792422442</v>
      </c>
      <c r="AZ2019" s="2">
        <f t="shared" si="222"/>
        <v>0.12772622792422442</v>
      </c>
      <c r="BA2019" s="2" t="e">
        <f t="shared" si="223"/>
        <v>#VALUE!</v>
      </c>
      <c r="BB2019" s="2">
        <f t="shared" si="224"/>
        <v>0.12</v>
      </c>
      <c r="BC2019" s="2">
        <f>VLOOKUP(Y2019,Spp!B:H,7,FALSE)</f>
        <v>3.5</v>
      </c>
      <c r="BD2019" s="5" t="str">
        <f>VLOOKUP(Y2019,GFQuimbayo!B:C,2,FALSE)</f>
        <v>IN</v>
      </c>
      <c r="BE2019" s="5" t="str">
        <f>VLOOKUP(BD2019,GFQuimbayo!E:F,2,FALSE)</f>
        <v>Invertebrivores</v>
      </c>
      <c r="BF2019" s="2" t="str">
        <f>VLOOKUP(Y2019,Spp!B:L,11,FALSE)</f>
        <v>NE</v>
      </c>
    </row>
    <row r="2020" spans="1:58">
      <c r="A2020" s="2" t="s">
        <v>242</v>
      </c>
      <c r="B2020" s="2" t="s">
        <v>41</v>
      </c>
      <c r="C2020" s="2" t="s">
        <v>1478</v>
      </c>
      <c r="D2020" s="2" t="s">
        <v>1478</v>
      </c>
      <c r="E2020" s="2" t="s">
        <v>1499</v>
      </c>
      <c r="F2020" s="2" t="s">
        <v>1479</v>
      </c>
      <c r="G2020" s="22" t="s">
        <v>1480</v>
      </c>
      <c r="H2020" s="22">
        <v>1</v>
      </c>
      <c r="K2020" s="2">
        <v>50</v>
      </c>
      <c r="L2020" s="11">
        <v>42949</v>
      </c>
      <c r="M2020" s="2">
        <v>2017</v>
      </c>
      <c r="N2020" s="2" t="s">
        <v>517</v>
      </c>
      <c r="O2020" s="2" t="s">
        <v>136</v>
      </c>
      <c r="P2020" s="11">
        <v>43272</v>
      </c>
      <c r="Q2020" s="9">
        <v>21.6</v>
      </c>
      <c r="S2020" s="22" t="s">
        <v>516</v>
      </c>
      <c r="T2020" s="4" t="s">
        <v>516</v>
      </c>
      <c r="U2020" s="4" t="s">
        <v>516</v>
      </c>
      <c r="V2020" s="4" t="s">
        <v>516</v>
      </c>
      <c r="W2020" s="4" t="s">
        <v>516</v>
      </c>
      <c r="X2020" s="4" t="s">
        <v>91</v>
      </c>
      <c r="Y2020" s="6" t="str">
        <f>VLOOKUP(X2020,Spp!A:B,2,FALSE)</f>
        <v>Halichoeres nicholsi</v>
      </c>
      <c r="Z2020" s="7">
        <f t="shared" si="218"/>
        <v>1</v>
      </c>
      <c r="AB2020" s="2">
        <v>1</v>
      </c>
      <c r="AU2020" s="2">
        <f>VLOOKUP(Y2020,Spp!B:C,2,FALSE)</f>
        <v>1.26E-2</v>
      </c>
      <c r="AV2020" s="2">
        <f>VLOOKUP(Y2020,Spp!B:D,3,FALSE)</f>
        <v>3.0672999999999999</v>
      </c>
      <c r="AW2020" s="2">
        <f t="shared" si="219"/>
        <v>6.0875978967715536</v>
      </c>
      <c r="AX2020" s="2">
        <f t="shared" si="220"/>
        <v>0.12175195793543107</v>
      </c>
      <c r="AY2020" s="2">
        <f t="shared" si="221"/>
        <v>1.2175195793543108</v>
      </c>
      <c r="AZ2020" s="2">
        <f t="shared" si="222"/>
        <v>1.2175195793543109E-3</v>
      </c>
      <c r="BA2020" s="2" t="e">
        <f t="shared" si="223"/>
        <v>#VALUE!</v>
      </c>
      <c r="BB2020" s="2">
        <f t="shared" si="224"/>
        <v>0.02</v>
      </c>
      <c r="BC2020" s="2">
        <f>VLOOKUP(Y2020,Spp!B:H,7,FALSE)</f>
        <v>4</v>
      </c>
      <c r="BD2020" s="5" t="str">
        <f>VLOOKUP(Y2020,GFQuimbayo!B:C,2,FALSE)</f>
        <v>IN</v>
      </c>
      <c r="BE2020" s="5" t="str">
        <f>VLOOKUP(BD2020,GFQuimbayo!E:F,2,FALSE)</f>
        <v>Invertebrivores</v>
      </c>
      <c r="BF2020" s="2" t="str">
        <f>VLOOKUP(Y2020,Spp!B:L,11,FALSE)</f>
        <v>LC</v>
      </c>
    </row>
    <row r="2021" spans="1:58">
      <c r="A2021" s="2" t="s">
        <v>242</v>
      </c>
      <c r="B2021" s="2" t="s">
        <v>41</v>
      </c>
      <c r="C2021" s="2" t="s">
        <v>1478</v>
      </c>
      <c r="D2021" s="2" t="s">
        <v>1478</v>
      </c>
      <c r="E2021" s="2" t="s">
        <v>1499</v>
      </c>
      <c r="F2021" s="2" t="s">
        <v>1479</v>
      </c>
      <c r="G2021" s="22" t="s">
        <v>1480</v>
      </c>
      <c r="H2021" s="22">
        <v>1</v>
      </c>
      <c r="K2021" s="2">
        <v>50</v>
      </c>
      <c r="L2021" s="11">
        <v>42949</v>
      </c>
      <c r="M2021" s="2">
        <v>2017</v>
      </c>
      <c r="N2021" s="2" t="s">
        <v>517</v>
      </c>
      <c r="O2021" s="2" t="s">
        <v>136</v>
      </c>
      <c r="P2021" s="11">
        <v>43272</v>
      </c>
      <c r="Q2021" s="9">
        <v>21.6</v>
      </c>
      <c r="S2021" s="22" t="s">
        <v>516</v>
      </c>
      <c r="T2021" s="4" t="s">
        <v>516</v>
      </c>
      <c r="U2021" s="4" t="s">
        <v>516</v>
      </c>
      <c r="V2021" s="4" t="s">
        <v>516</v>
      </c>
      <c r="W2021" s="4" t="s">
        <v>516</v>
      </c>
      <c r="X2021" s="4" t="s">
        <v>299</v>
      </c>
      <c r="Y2021" s="6" t="str">
        <f>VLOOKUP(X2021,Spp!A:B,2,FALSE)</f>
        <v>Haemulon scudderi</v>
      </c>
      <c r="Z2021" s="7">
        <f t="shared" si="218"/>
        <v>1</v>
      </c>
      <c r="AC2021" s="2">
        <v>1</v>
      </c>
      <c r="AU2021" s="2">
        <f>VLOOKUP(Y2021,Spp!B:C,2,FALSE)</f>
        <v>8.1000000000000003E-2</v>
      </c>
      <c r="AV2021" s="2">
        <f>VLOOKUP(Y2021,Spp!B:D,3,FALSE)</f>
        <v>2.71</v>
      </c>
      <c r="AW2021" s="2">
        <f t="shared" si="219"/>
        <v>76.052090115462548</v>
      </c>
      <c r="AX2021" s="2">
        <f t="shared" si="220"/>
        <v>1.5210418023092509</v>
      </c>
      <c r="AY2021" s="2">
        <f t="shared" si="221"/>
        <v>15.210418023092508</v>
      </c>
      <c r="AZ2021" s="2">
        <f t="shared" si="222"/>
        <v>1.5210418023092509E-2</v>
      </c>
      <c r="BA2021" s="2" t="e">
        <f t="shared" si="223"/>
        <v>#VALUE!</v>
      </c>
      <c r="BB2021" s="2">
        <f t="shared" si="224"/>
        <v>0.02</v>
      </c>
      <c r="BC2021" s="2">
        <f>VLOOKUP(Y2021,Spp!B:H,7,FALSE)</f>
        <v>4.2</v>
      </c>
      <c r="BD2021" s="5" t="str">
        <f>VLOOKUP(Y2021,GFQuimbayo!B:C,2,FALSE)</f>
        <v>PS</v>
      </c>
      <c r="BE2021" s="5" t="str">
        <f>VLOOKUP(BD2021,GFQuimbayo!E:F,2,FALSE)</f>
        <v>Piscivores</v>
      </c>
      <c r="BF2021" s="2" t="str">
        <f>VLOOKUP(Y2021,Spp!B:L,11,FALSE)</f>
        <v>LC</v>
      </c>
    </row>
    <row r="2022" spans="1:58">
      <c r="A2022" s="2" t="s">
        <v>242</v>
      </c>
      <c r="B2022" s="2" t="s">
        <v>41</v>
      </c>
      <c r="C2022" s="2" t="s">
        <v>1478</v>
      </c>
      <c r="D2022" s="2" t="s">
        <v>1478</v>
      </c>
      <c r="E2022" s="2" t="s">
        <v>1499</v>
      </c>
      <c r="F2022" s="2" t="s">
        <v>1479</v>
      </c>
      <c r="G2022" s="22" t="s">
        <v>1480</v>
      </c>
      <c r="H2022" s="22">
        <v>1</v>
      </c>
      <c r="K2022" s="2">
        <v>50</v>
      </c>
      <c r="L2022" s="11">
        <v>42949</v>
      </c>
      <c r="M2022" s="2">
        <v>2017</v>
      </c>
      <c r="N2022" s="2" t="s">
        <v>517</v>
      </c>
      <c r="O2022" s="2" t="s">
        <v>136</v>
      </c>
      <c r="P2022" s="11">
        <v>43272</v>
      </c>
      <c r="Q2022" s="9">
        <v>21.6</v>
      </c>
      <c r="S2022" s="22" t="s">
        <v>516</v>
      </c>
      <c r="T2022" s="4" t="s">
        <v>516</v>
      </c>
      <c r="U2022" s="4" t="s">
        <v>516</v>
      </c>
      <c r="V2022" s="4" t="s">
        <v>516</v>
      </c>
      <c r="W2022" s="2" t="s">
        <v>516</v>
      </c>
      <c r="X2022" s="4" t="s">
        <v>93</v>
      </c>
      <c r="Y2022" s="6" t="str">
        <f>VLOOKUP(X2022,Spp!A:B,2,FALSE)</f>
        <v>Malacanthus brevirostris</v>
      </c>
      <c r="Z2022" s="7">
        <f t="shared" si="218"/>
        <v>1</v>
      </c>
      <c r="AB2022" s="2">
        <v>1</v>
      </c>
      <c r="AU2022" s="2">
        <f>VLOOKUP(Y2022,Spp!B:C,2,FALSE)</f>
        <v>4.9399999999999999E-3</v>
      </c>
      <c r="AV2022" s="2">
        <f>VLOOKUP(Y2022,Spp!B:D,3,FALSE)</f>
        <v>3</v>
      </c>
      <c r="AW2022" s="2">
        <f t="shared" si="219"/>
        <v>2.0840624999999999</v>
      </c>
      <c r="AX2022" s="2">
        <f t="shared" si="220"/>
        <v>4.1681249999999996E-2</v>
      </c>
      <c r="AY2022" s="2">
        <f t="shared" si="221"/>
        <v>0.41681249999999997</v>
      </c>
      <c r="AZ2022" s="2">
        <f t="shared" si="222"/>
        <v>4.1681249999999997E-4</v>
      </c>
      <c r="BA2022" s="2" t="e">
        <f t="shared" si="223"/>
        <v>#VALUE!</v>
      </c>
      <c r="BB2022" s="2">
        <f t="shared" si="224"/>
        <v>0.02</v>
      </c>
      <c r="BC2022" s="2">
        <f>VLOOKUP(Y2022,Spp!B:H,7,FALSE)</f>
        <v>3.5</v>
      </c>
      <c r="BD2022" s="5" t="str">
        <f>VLOOKUP(Y2022,GFQuimbayo!B:C,2,FALSE)</f>
        <v>IN</v>
      </c>
      <c r="BE2022" s="5" t="str">
        <f>VLOOKUP(BD2022,GFQuimbayo!E:F,2,FALSE)</f>
        <v>Invertebrivores</v>
      </c>
      <c r="BF2022" s="2" t="str">
        <f>VLOOKUP(Y2022,Spp!B:L,11,FALSE)</f>
        <v>NE</v>
      </c>
    </row>
    <row r="2023" spans="1:58">
      <c r="A2023" s="2" t="s">
        <v>242</v>
      </c>
      <c r="B2023" s="2" t="s">
        <v>41</v>
      </c>
      <c r="C2023" s="2" t="s">
        <v>1469</v>
      </c>
      <c r="D2023" s="2" t="s">
        <v>1469</v>
      </c>
      <c r="E2023" s="2" t="s">
        <v>1502</v>
      </c>
      <c r="F2023" s="2" t="s">
        <v>1479</v>
      </c>
      <c r="G2023" s="22" t="s">
        <v>1480</v>
      </c>
      <c r="H2023" s="22">
        <v>1</v>
      </c>
      <c r="K2023" s="2">
        <v>50</v>
      </c>
      <c r="L2023" s="11">
        <v>42948</v>
      </c>
      <c r="M2023" s="2">
        <v>2017</v>
      </c>
      <c r="N2023" s="2" t="s">
        <v>517</v>
      </c>
      <c r="O2023" s="2" t="s">
        <v>136</v>
      </c>
      <c r="P2023" s="11">
        <v>43272</v>
      </c>
      <c r="Q2023" s="9">
        <v>9.4</v>
      </c>
      <c r="S2023" s="22" t="s">
        <v>516</v>
      </c>
      <c r="T2023" s="4" t="s">
        <v>516</v>
      </c>
      <c r="U2023" s="4" t="s">
        <v>516</v>
      </c>
      <c r="V2023" s="4" t="s">
        <v>516</v>
      </c>
      <c r="W2023" s="4" t="s">
        <v>516</v>
      </c>
      <c r="X2023" s="4" t="s">
        <v>99</v>
      </c>
      <c r="Y2023" s="6" t="str">
        <f>VLOOKUP(X2023,Spp!A:B,2,FALSE)</f>
        <v>Abudefduf troschelii</v>
      </c>
      <c r="Z2023" s="7">
        <f t="shared" si="218"/>
        <v>180</v>
      </c>
      <c r="AB2023" s="2">
        <v>180</v>
      </c>
      <c r="AU2023" s="2">
        <f>VLOOKUP(Y2023,Spp!B:C,2,FALSE)</f>
        <v>1.6E-2</v>
      </c>
      <c r="AV2023" s="2">
        <f>VLOOKUP(Y2023,Spp!B:D,3,FALSE)</f>
        <v>3.0516000000000001</v>
      </c>
      <c r="AW2023" s="2">
        <f t="shared" si="219"/>
        <v>1348.1227546878304</v>
      </c>
      <c r="AX2023" s="2">
        <f t="shared" si="220"/>
        <v>26.962455093756606</v>
      </c>
      <c r="AY2023" s="2">
        <f t="shared" si="221"/>
        <v>269.62455093756608</v>
      </c>
      <c r="AZ2023" s="2">
        <f t="shared" si="222"/>
        <v>0.2696245509375661</v>
      </c>
      <c r="BA2023" s="2" t="e">
        <f t="shared" si="223"/>
        <v>#VALUE!</v>
      </c>
      <c r="BB2023" s="2">
        <f t="shared" si="224"/>
        <v>3.6</v>
      </c>
      <c r="BC2023" s="2">
        <f>VLOOKUP(Y2023,Spp!B:H,7,FALSE)</f>
        <v>3</v>
      </c>
      <c r="BD2023" s="5" t="str">
        <f>VLOOKUP(Y2023,GFQuimbayo!B:C,2,FALSE)</f>
        <v>PK</v>
      </c>
      <c r="BE2023" s="5" t="str">
        <f>VLOOKUP(BD2023,GFQuimbayo!E:F,2,FALSE)</f>
        <v>Planktivores</v>
      </c>
      <c r="BF2023" s="2" t="str">
        <f>VLOOKUP(Y2023,Spp!B:L,11,FALSE)</f>
        <v>LC</v>
      </c>
    </row>
    <row r="2024" spans="1:58">
      <c r="A2024" s="2" t="s">
        <v>242</v>
      </c>
      <c r="B2024" s="2" t="s">
        <v>41</v>
      </c>
      <c r="C2024" s="2" t="s">
        <v>1469</v>
      </c>
      <c r="D2024" s="2" t="s">
        <v>1469</v>
      </c>
      <c r="E2024" s="2" t="s">
        <v>1502</v>
      </c>
      <c r="F2024" s="2" t="s">
        <v>1479</v>
      </c>
      <c r="G2024" s="22" t="s">
        <v>1480</v>
      </c>
      <c r="H2024" s="22">
        <v>1</v>
      </c>
      <c r="K2024" s="2">
        <v>50</v>
      </c>
      <c r="L2024" s="11">
        <v>42948</v>
      </c>
      <c r="M2024" s="2">
        <v>2017</v>
      </c>
      <c r="N2024" s="2" t="s">
        <v>517</v>
      </c>
      <c r="O2024" s="2" t="s">
        <v>136</v>
      </c>
      <c r="P2024" s="11">
        <v>43272</v>
      </c>
      <c r="Q2024" s="9">
        <v>9.4</v>
      </c>
      <c r="S2024" s="22" t="s">
        <v>516</v>
      </c>
      <c r="T2024" s="4" t="s">
        <v>516</v>
      </c>
      <c r="U2024" s="4" t="s">
        <v>516</v>
      </c>
      <c r="V2024" s="4" t="s">
        <v>516</v>
      </c>
      <c r="W2024" s="4" t="s">
        <v>516</v>
      </c>
      <c r="X2024" s="4" t="s">
        <v>318</v>
      </c>
      <c r="Y2024" s="6" t="str">
        <f>VLOOKUP(X2024,Spp!A:B,2,FALSE)</f>
        <v>Abudefduf concolor</v>
      </c>
      <c r="Z2024" s="7">
        <f t="shared" si="218"/>
        <v>160</v>
      </c>
      <c r="AB2024" s="2">
        <v>160</v>
      </c>
      <c r="AU2024" s="2">
        <f>VLOOKUP(Y2024,Spp!B:C,2,FALSE)</f>
        <v>1.6E-2</v>
      </c>
      <c r="AV2024" s="2">
        <f>VLOOKUP(Y2024,Spp!B:D,3,FALSE)</f>
        <v>3.0516000000000001</v>
      </c>
      <c r="AW2024" s="2">
        <f t="shared" si="219"/>
        <v>1198.3313375002936</v>
      </c>
      <c r="AX2024" s="2">
        <f t="shared" si="220"/>
        <v>23.966626750005872</v>
      </c>
      <c r="AY2024" s="2">
        <f t="shared" si="221"/>
        <v>239.66626750005872</v>
      </c>
      <c r="AZ2024" s="2">
        <f t="shared" si="222"/>
        <v>0.23966626750005873</v>
      </c>
      <c r="BA2024" s="2" t="e">
        <f t="shared" si="223"/>
        <v>#VALUE!</v>
      </c>
      <c r="BB2024" s="2">
        <f t="shared" si="224"/>
        <v>3.2</v>
      </c>
      <c r="BC2024" s="2">
        <f>VLOOKUP(Y2024,Spp!B:H,7,FALSE)</f>
        <v>2.7</v>
      </c>
      <c r="BD2024" s="5" t="str">
        <f>VLOOKUP(Y2024,GFQuimbayo!B:C,2,FALSE)</f>
        <v>PK</v>
      </c>
      <c r="BE2024" s="5" t="str">
        <f>VLOOKUP(BD2024,GFQuimbayo!E:F,2,FALSE)</f>
        <v>Planktivores</v>
      </c>
      <c r="BF2024" s="2" t="str">
        <f>VLOOKUP(Y2024,Spp!B:L,11,FALSE)</f>
        <v>LC</v>
      </c>
    </row>
    <row r="2025" spans="1:58">
      <c r="A2025" s="2" t="s">
        <v>242</v>
      </c>
      <c r="B2025" s="2" t="s">
        <v>41</v>
      </c>
      <c r="C2025" s="2" t="s">
        <v>1469</v>
      </c>
      <c r="D2025" s="2" t="s">
        <v>1469</v>
      </c>
      <c r="E2025" s="2" t="s">
        <v>1502</v>
      </c>
      <c r="F2025" s="2" t="s">
        <v>1479</v>
      </c>
      <c r="G2025" s="22" t="s">
        <v>1480</v>
      </c>
      <c r="H2025" s="22">
        <v>1</v>
      </c>
      <c r="K2025" s="2">
        <v>50</v>
      </c>
      <c r="L2025" s="11">
        <v>42948</v>
      </c>
      <c r="M2025" s="2">
        <v>2017</v>
      </c>
      <c r="N2025" s="2" t="s">
        <v>517</v>
      </c>
      <c r="O2025" s="2" t="s">
        <v>136</v>
      </c>
      <c r="P2025" s="11">
        <v>43272</v>
      </c>
      <c r="Q2025" s="9">
        <v>9.4</v>
      </c>
      <c r="S2025" s="22" t="s">
        <v>516</v>
      </c>
      <c r="T2025" s="4" t="s">
        <v>516</v>
      </c>
      <c r="U2025" s="4" t="s">
        <v>516</v>
      </c>
      <c r="V2025" s="4" t="s">
        <v>516</v>
      </c>
      <c r="W2025" s="4" t="s">
        <v>516</v>
      </c>
      <c r="X2025" s="4" t="s">
        <v>257</v>
      </c>
      <c r="Y2025" s="6" t="str">
        <f>VLOOKUP(X2025,Spp!A:B,2,FALSE)</f>
        <v>Acanthurus xanthopterus</v>
      </c>
      <c r="Z2025" s="7">
        <f t="shared" si="218"/>
        <v>2</v>
      </c>
      <c r="AC2025" s="2">
        <v>2</v>
      </c>
      <c r="AU2025" s="2">
        <f>VLOOKUP(Y2025,Spp!B:C,2,FALSE)</f>
        <v>2.673E-2</v>
      </c>
      <c r="AV2025" s="2">
        <f>VLOOKUP(Y2025,Spp!B:D,3,FALSE)</f>
        <v>2.9844900000000001</v>
      </c>
      <c r="AW2025" s="2">
        <f t="shared" si="219"/>
        <v>100.40282189436036</v>
      </c>
      <c r="AX2025" s="2">
        <f t="shared" si="220"/>
        <v>2.0080564378872072</v>
      </c>
      <c r="AY2025" s="2">
        <f t="shared" si="221"/>
        <v>20.080564378872072</v>
      </c>
      <c r="AZ2025" s="2">
        <f t="shared" si="222"/>
        <v>2.0080564378872071E-2</v>
      </c>
      <c r="BA2025" s="2" t="e">
        <f t="shared" si="223"/>
        <v>#VALUE!</v>
      </c>
      <c r="BB2025" s="2">
        <f t="shared" si="224"/>
        <v>0.04</v>
      </c>
      <c r="BC2025" s="2">
        <f>VLOOKUP(Y2025,Spp!B:H,7,FALSE)</f>
        <v>2.9</v>
      </c>
      <c r="BD2025" s="5" t="str">
        <f>VLOOKUP(Y2025,GFQuimbayo!B:C,2,FALSE)</f>
        <v>HD</v>
      </c>
      <c r="BE2025" s="5" t="str">
        <f>VLOOKUP(BD2025,GFQuimbayo!E:F,2,FALSE)</f>
        <v>Detritivores</v>
      </c>
      <c r="BF2025" s="2" t="str">
        <f>VLOOKUP(Y2025,Spp!B:L,11,FALSE)</f>
        <v>LC</v>
      </c>
    </row>
    <row r="2026" spans="1:58">
      <c r="A2026" s="2" t="s">
        <v>242</v>
      </c>
      <c r="B2026" s="2" t="s">
        <v>41</v>
      </c>
      <c r="C2026" s="2" t="s">
        <v>1469</v>
      </c>
      <c r="D2026" s="2" t="s">
        <v>1469</v>
      </c>
      <c r="E2026" s="2" t="s">
        <v>1502</v>
      </c>
      <c r="F2026" s="2" t="s">
        <v>1479</v>
      </c>
      <c r="G2026" s="22" t="s">
        <v>1480</v>
      </c>
      <c r="H2026" s="22">
        <v>1</v>
      </c>
      <c r="K2026" s="2">
        <v>50</v>
      </c>
      <c r="L2026" s="11">
        <v>42948</v>
      </c>
      <c r="M2026" s="2">
        <v>2017</v>
      </c>
      <c r="N2026" s="2" t="s">
        <v>517</v>
      </c>
      <c r="O2026" s="2" t="s">
        <v>136</v>
      </c>
      <c r="P2026" s="11">
        <v>43272</v>
      </c>
      <c r="Q2026" s="9">
        <v>9.4</v>
      </c>
      <c r="S2026" s="22" t="s">
        <v>516</v>
      </c>
      <c r="T2026" s="4" t="s">
        <v>516</v>
      </c>
      <c r="U2026" s="4" t="s">
        <v>516</v>
      </c>
      <c r="V2026" s="4" t="s">
        <v>516</v>
      </c>
      <c r="W2026" s="4" t="s">
        <v>516</v>
      </c>
      <c r="X2026" s="4" t="s">
        <v>265</v>
      </c>
      <c r="Y2026" s="6" t="str">
        <f>VLOOKUP(X2026,Spp!A:B,2,FALSE)</f>
        <v>Bodianus diplotaenia</v>
      </c>
      <c r="Z2026" s="7">
        <f t="shared" si="218"/>
        <v>5</v>
      </c>
      <c r="AB2026" s="2">
        <v>5</v>
      </c>
      <c r="AU2026" s="2">
        <f>VLOOKUP(Y2026,Spp!B:C,2,FALSE)</f>
        <v>2.01E-2</v>
      </c>
      <c r="AV2026" s="2">
        <f>VLOOKUP(Y2026,Spp!B:D,3,FALSE)</f>
        <v>2.9992000000000001</v>
      </c>
      <c r="AW2026" s="2">
        <f t="shared" si="219"/>
        <v>42.330149560388293</v>
      </c>
      <c r="AX2026" s="2">
        <f t="shared" si="220"/>
        <v>0.84660299120776583</v>
      </c>
      <c r="AY2026" s="2">
        <f t="shared" si="221"/>
        <v>8.4660299120776585</v>
      </c>
      <c r="AZ2026" s="2">
        <f t="shared" si="222"/>
        <v>8.4660299120776581E-3</v>
      </c>
      <c r="BA2026" s="2" t="e">
        <f t="shared" si="223"/>
        <v>#VALUE!</v>
      </c>
      <c r="BB2026" s="2">
        <f t="shared" si="224"/>
        <v>0.1</v>
      </c>
      <c r="BC2026" s="2">
        <f>VLOOKUP(Y2026,Spp!B:H,7,FALSE)</f>
        <v>3.4</v>
      </c>
      <c r="BD2026" s="5" t="str">
        <f>VLOOKUP(Y2026,GFQuimbayo!B:C,2,FALSE)</f>
        <v>IN</v>
      </c>
      <c r="BE2026" s="5" t="str">
        <f>VLOOKUP(BD2026,GFQuimbayo!E:F,2,FALSE)</f>
        <v>Invertebrivores</v>
      </c>
      <c r="BF2026" s="2" t="str">
        <f>VLOOKUP(Y2026,Spp!B:L,11,FALSE)</f>
        <v>LC</v>
      </c>
    </row>
    <row r="2027" spans="1:58">
      <c r="A2027" s="2" t="s">
        <v>242</v>
      </c>
      <c r="B2027" s="2" t="s">
        <v>41</v>
      </c>
      <c r="C2027" s="2" t="s">
        <v>1469</v>
      </c>
      <c r="D2027" s="2" t="s">
        <v>1469</v>
      </c>
      <c r="E2027" s="2" t="s">
        <v>1502</v>
      </c>
      <c r="F2027" s="2" t="s">
        <v>1479</v>
      </c>
      <c r="G2027" s="22" t="s">
        <v>1480</v>
      </c>
      <c r="H2027" s="22">
        <v>1</v>
      </c>
      <c r="K2027" s="2">
        <v>50</v>
      </c>
      <c r="L2027" s="11">
        <v>42948</v>
      </c>
      <c r="M2027" s="2">
        <v>2017</v>
      </c>
      <c r="N2027" s="2" t="s">
        <v>517</v>
      </c>
      <c r="O2027" s="2" t="s">
        <v>136</v>
      </c>
      <c r="P2027" s="11">
        <v>43272</v>
      </c>
      <c r="Q2027" s="9">
        <v>9.4</v>
      </c>
      <c r="S2027" s="22" t="s">
        <v>516</v>
      </c>
      <c r="T2027" s="4" t="s">
        <v>516</v>
      </c>
      <c r="U2027" s="4" t="s">
        <v>516</v>
      </c>
      <c r="V2027" s="4" t="s">
        <v>516</v>
      </c>
      <c r="W2027" s="4" t="s">
        <v>516</v>
      </c>
      <c r="X2027" s="4" t="s">
        <v>256</v>
      </c>
      <c r="Y2027" s="6" t="str">
        <f>VLOOKUP(X2027,Spp!A:B,2,FALSE)</f>
        <v>Fistularia commersonii</v>
      </c>
      <c r="Z2027" s="7">
        <f t="shared" si="218"/>
        <v>2</v>
      </c>
      <c r="AJ2027" s="2">
        <v>2</v>
      </c>
      <c r="AU2027" s="2">
        <f>VLOOKUP(Y2027,Spp!B:C,2,FALSE)</f>
        <v>5.9999999999999995E-4</v>
      </c>
      <c r="AV2027" s="2">
        <f>VLOOKUP(Y2027,Spp!B:D,3,FALSE)</f>
        <v>3</v>
      </c>
      <c r="AW2027" s="2">
        <f t="shared" si="219"/>
        <v>506.24999999999994</v>
      </c>
      <c r="AX2027" s="2">
        <f t="shared" si="220"/>
        <v>10.124999999999998</v>
      </c>
      <c r="AY2027" s="2">
        <f t="shared" si="221"/>
        <v>101.24999999999999</v>
      </c>
      <c r="AZ2027" s="2">
        <f t="shared" si="222"/>
        <v>0.10124999999999998</v>
      </c>
      <c r="BA2027" s="2" t="e">
        <f t="shared" si="223"/>
        <v>#VALUE!</v>
      </c>
      <c r="BB2027" s="2">
        <f t="shared" si="224"/>
        <v>0.04</v>
      </c>
      <c r="BC2027" s="2">
        <f>VLOOKUP(Y2027,Spp!B:H,7,FALSE)</f>
        <v>4.3</v>
      </c>
      <c r="BD2027" s="5" t="str">
        <f>VLOOKUP(Y2027,GFQuimbayo!B:C,2,FALSE)</f>
        <v>PS</v>
      </c>
      <c r="BE2027" s="5" t="str">
        <f>VLOOKUP(BD2027,GFQuimbayo!E:F,2,FALSE)</f>
        <v>Piscivores</v>
      </c>
      <c r="BF2027" s="2" t="str">
        <f>VLOOKUP(Y2027,Spp!B:L,11,FALSE)</f>
        <v>NE</v>
      </c>
    </row>
    <row r="2028" spans="1:58">
      <c r="A2028" s="2" t="s">
        <v>242</v>
      </c>
      <c r="B2028" s="2" t="s">
        <v>41</v>
      </c>
      <c r="C2028" s="2" t="s">
        <v>1469</v>
      </c>
      <c r="D2028" s="2" t="s">
        <v>1469</v>
      </c>
      <c r="E2028" s="2" t="s">
        <v>1502</v>
      </c>
      <c r="F2028" s="2" t="s">
        <v>1479</v>
      </c>
      <c r="G2028" s="22" t="s">
        <v>1480</v>
      </c>
      <c r="H2028" s="22">
        <v>1</v>
      </c>
      <c r="K2028" s="2">
        <v>50</v>
      </c>
      <c r="L2028" s="11">
        <v>42948</v>
      </c>
      <c r="M2028" s="2">
        <v>2017</v>
      </c>
      <c r="N2028" s="2" t="s">
        <v>517</v>
      </c>
      <c r="O2028" s="2" t="s">
        <v>136</v>
      </c>
      <c r="P2028" s="11">
        <v>43272</v>
      </c>
      <c r="Q2028" s="9">
        <v>9.4</v>
      </c>
      <c r="S2028" s="22" t="s">
        <v>516</v>
      </c>
      <c r="T2028" s="4" t="s">
        <v>516</v>
      </c>
      <c r="U2028" s="4" t="s">
        <v>516</v>
      </c>
      <c r="V2028" s="4" t="s">
        <v>516</v>
      </c>
      <c r="W2028" s="4" t="s">
        <v>516</v>
      </c>
      <c r="X2028" s="4" t="s">
        <v>64</v>
      </c>
      <c r="Y2028" s="6" t="str">
        <f>VLOOKUP(X2028,Spp!A:B,2,FALSE)</f>
        <v>Johnrandallia nigrirostris</v>
      </c>
      <c r="Z2028" s="7">
        <f t="shared" si="218"/>
        <v>17</v>
      </c>
      <c r="AA2028" s="2">
        <v>2</v>
      </c>
      <c r="AB2028" s="2">
        <v>15</v>
      </c>
      <c r="AU2028" s="2">
        <f>VLOOKUP(Y2028,Spp!B:C,2,FALSE)</f>
        <v>2.5600000000000001E-2</v>
      </c>
      <c r="AV2028" s="2">
        <f>VLOOKUP(Y2028,Spp!B:D,3,FALSE)</f>
        <v>3.0005999999999999</v>
      </c>
      <c r="AW2028" s="2">
        <f t="shared" si="219"/>
        <v>162.99640694655687</v>
      </c>
      <c r="AX2028" s="2">
        <f t="shared" si="220"/>
        <v>3.2599281389311376</v>
      </c>
      <c r="AY2028" s="2">
        <f t="shared" si="221"/>
        <v>32.599281389311379</v>
      </c>
      <c r="AZ2028" s="2">
        <f t="shared" si="222"/>
        <v>3.2599281389311383E-2</v>
      </c>
      <c r="BA2028" s="2" t="e">
        <f t="shared" si="223"/>
        <v>#VALUE!</v>
      </c>
      <c r="BB2028" s="2">
        <f t="shared" si="224"/>
        <v>0.34</v>
      </c>
      <c r="BC2028" s="2">
        <f>VLOOKUP(Y2028,Spp!B:H,7,FALSE)</f>
        <v>3</v>
      </c>
      <c r="BD2028" s="5" t="str">
        <f>VLOOKUP(Y2028,GFQuimbayo!B:C,2,FALSE)</f>
        <v>IN</v>
      </c>
      <c r="BE2028" s="5" t="str">
        <f>VLOOKUP(BD2028,GFQuimbayo!E:F,2,FALSE)</f>
        <v>Invertebrivores</v>
      </c>
      <c r="BF2028" s="2" t="str">
        <f>VLOOKUP(Y2028,Spp!B:L,11,FALSE)</f>
        <v>LC</v>
      </c>
    </row>
    <row r="2029" spans="1:58">
      <c r="A2029" s="2" t="s">
        <v>242</v>
      </c>
      <c r="B2029" s="2" t="s">
        <v>41</v>
      </c>
      <c r="C2029" s="2" t="s">
        <v>1469</v>
      </c>
      <c r="D2029" s="2" t="s">
        <v>1469</v>
      </c>
      <c r="E2029" s="2" t="s">
        <v>1502</v>
      </c>
      <c r="F2029" s="2" t="s">
        <v>1479</v>
      </c>
      <c r="G2029" s="22" t="s">
        <v>1480</v>
      </c>
      <c r="H2029" s="22">
        <v>1</v>
      </c>
      <c r="K2029" s="2">
        <v>50</v>
      </c>
      <c r="L2029" s="11">
        <v>42948</v>
      </c>
      <c r="M2029" s="2">
        <v>2017</v>
      </c>
      <c r="N2029" s="2" t="s">
        <v>517</v>
      </c>
      <c r="O2029" s="2" t="s">
        <v>136</v>
      </c>
      <c r="P2029" s="11">
        <v>43272</v>
      </c>
      <c r="Q2029" s="9">
        <v>9.4</v>
      </c>
      <c r="S2029" s="22" t="s">
        <v>516</v>
      </c>
      <c r="T2029" s="4" t="s">
        <v>516</v>
      </c>
      <c r="U2029" s="4" t="s">
        <v>516</v>
      </c>
      <c r="V2029" s="4" t="s">
        <v>516</v>
      </c>
      <c r="W2029" s="4" t="s">
        <v>516</v>
      </c>
      <c r="X2029" s="4" t="s">
        <v>273</v>
      </c>
      <c r="Y2029" s="6" t="str">
        <f>VLOOKUP(X2029,Spp!A:B,2,FALSE)</f>
        <v>Haemulon flaviguttatum</v>
      </c>
      <c r="Z2029" s="7">
        <f t="shared" si="218"/>
        <v>1</v>
      </c>
      <c r="AC2029" s="2">
        <v>1</v>
      </c>
      <c r="AU2029" s="2">
        <f>VLOOKUP(Y2029,Spp!B:C,2,FALSE)</f>
        <v>0.10299999999999999</v>
      </c>
      <c r="AV2029" s="2">
        <f>VLOOKUP(Y2029,Spp!B:D,3,FALSE)</f>
        <v>2.6</v>
      </c>
      <c r="AW2029" s="2">
        <f t="shared" si="219"/>
        <v>73.249262856127459</v>
      </c>
      <c r="AX2029" s="2">
        <f t="shared" si="220"/>
        <v>1.4649852571225492</v>
      </c>
      <c r="AY2029" s="2">
        <f t="shared" si="221"/>
        <v>14.649852571225493</v>
      </c>
      <c r="AZ2029" s="2">
        <f t="shared" si="222"/>
        <v>1.4649852571225492E-2</v>
      </c>
      <c r="BA2029" s="2" t="e">
        <f t="shared" si="223"/>
        <v>#VALUE!</v>
      </c>
      <c r="BB2029" s="2">
        <f t="shared" si="224"/>
        <v>0.02</v>
      </c>
      <c r="BC2029" s="2">
        <f>VLOOKUP(Y2029,Spp!B:H,7,FALSE)</f>
        <v>4.2</v>
      </c>
      <c r="BD2029" s="5" t="str">
        <f>VLOOKUP(Y2029,GFQuimbayo!B:C,2,FALSE)</f>
        <v>PS</v>
      </c>
      <c r="BE2029" s="5" t="str">
        <f>VLOOKUP(BD2029,GFQuimbayo!E:F,2,FALSE)</f>
        <v>Piscivores</v>
      </c>
      <c r="BF2029" s="2" t="str">
        <f>VLOOKUP(Y2029,Spp!B:L,11,FALSE)</f>
        <v>LC</v>
      </c>
    </row>
    <row r="2030" spans="1:58">
      <c r="A2030" s="2" t="s">
        <v>242</v>
      </c>
      <c r="B2030" s="2" t="s">
        <v>41</v>
      </c>
      <c r="C2030" s="2" t="s">
        <v>1469</v>
      </c>
      <c r="D2030" s="2" t="s">
        <v>1469</v>
      </c>
      <c r="E2030" s="2" t="s">
        <v>1502</v>
      </c>
      <c r="F2030" s="2" t="s">
        <v>1479</v>
      </c>
      <c r="G2030" s="22" t="s">
        <v>1480</v>
      </c>
      <c r="H2030" s="22">
        <v>1</v>
      </c>
      <c r="K2030" s="2">
        <v>50</v>
      </c>
      <c r="L2030" s="11">
        <v>42948</v>
      </c>
      <c r="M2030" s="2">
        <v>2017</v>
      </c>
      <c r="N2030" s="2" t="s">
        <v>517</v>
      </c>
      <c r="O2030" s="2" t="s">
        <v>136</v>
      </c>
      <c r="P2030" s="11">
        <v>43272</v>
      </c>
      <c r="Q2030" s="9">
        <v>9.4</v>
      </c>
      <c r="S2030" s="22" t="s">
        <v>516</v>
      </c>
      <c r="T2030" s="4" t="s">
        <v>516</v>
      </c>
      <c r="U2030" s="4" t="s">
        <v>516</v>
      </c>
      <c r="V2030" s="4" t="s">
        <v>516</v>
      </c>
      <c r="W2030" s="4" t="s">
        <v>516</v>
      </c>
      <c r="X2030" s="4" t="s">
        <v>80</v>
      </c>
      <c r="Y2030" s="6" t="str">
        <f>VLOOKUP(X2030,Spp!A:B,2,FALSE)</f>
        <v>Sufflamen verres</v>
      </c>
      <c r="Z2030" s="7">
        <f t="shared" si="218"/>
        <v>22</v>
      </c>
      <c r="AB2030" s="2">
        <v>22</v>
      </c>
      <c r="AU2030" s="2">
        <f>VLOOKUP(Y2030,Spp!B:C,2,FALSE)</f>
        <v>2.4899999999999999E-2</v>
      </c>
      <c r="AV2030" s="2">
        <f>VLOOKUP(Y2030,Spp!B:D,3,FALSE)</f>
        <v>3.0129999999999999</v>
      </c>
      <c r="AW2030" s="2">
        <f t="shared" si="219"/>
        <v>237.23655809252028</v>
      </c>
      <c r="AX2030" s="2">
        <f t="shared" si="220"/>
        <v>4.7447311618504058</v>
      </c>
      <c r="AY2030" s="2">
        <f t="shared" si="221"/>
        <v>47.44731161850406</v>
      </c>
      <c r="AZ2030" s="2">
        <f t="shared" si="222"/>
        <v>4.7447311618504059E-2</v>
      </c>
      <c r="BA2030" s="2" t="e">
        <f t="shared" si="223"/>
        <v>#VALUE!</v>
      </c>
      <c r="BB2030" s="2">
        <f t="shared" si="224"/>
        <v>0.44</v>
      </c>
      <c r="BC2030" s="2">
        <f>VLOOKUP(Y2030,Spp!B:H,7,FALSE)</f>
        <v>3.3</v>
      </c>
      <c r="BD2030" s="5" t="str">
        <f>VLOOKUP(Y2030,GFQuimbayo!B:C,2,FALSE)</f>
        <v>IN</v>
      </c>
      <c r="BE2030" s="5" t="str">
        <f>VLOOKUP(BD2030,GFQuimbayo!E:F,2,FALSE)</f>
        <v>Invertebrivores</v>
      </c>
      <c r="BF2030" s="2" t="str">
        <f>VLOOKUP(Y2030,Spp!B:L,11,FALSE)</f>
        <v>LC</v>
      </c>
    </row>
    <row r="2031" spans="1:58">
      <c r="A2031" s="2" t="s">
        <v>242</v>
      </c>
      <c r="B2031" s="2" t="s">
        <v>41</v>
      </c>
      <c r="C2031" s="2" t="s">
        <v>1469</v>
      </c>
      <c r="D2031" s="2" t="s">
        <v>1469</v>
      </c>
      <c r="E2031" s="2" t="s">
        <v>1502</v>
      </c>
      <c r="F2031" s="2" t="s">
        <v>1479</v>
      </c>
      <c r="G2031" s="22" t="s">
        <v>1480</v>
      </c>
      <c r="H2031" s="22">
        <v>1</v>
      </c>
      <c r="K2031" s="2">
        <v>50</v>
      </c>
      <c r="L2031" s="11">
        <v>42948</v>
      </c>
      <c r="M2031" s="2">
        <v>2017</v>
      </c>
      <c r="N2031" s="2" t="s">
        <v>517</v>
      </c>
      <c r="O2031" s="2" t="s">
        <v>136</v>
      </c>
      <c r="P2031" s="11">
        <v>43272</v>
      </c>
      <c r="Q2031" s="9">
        <v>9.4</v>
      </c>
      <c r="S2031" s="22" t="s">
        <v>516</v>
      </c>
      <c r="T2031" s="4" t="s">
        <v>516</v>
      </c>
      <c r="U2031" s="4" t="s">
        <v>516</v>
      </c>
      <c r="V2031" s="4" t="s">
        <v>516</v>
      </c>
      <c r="W2031" s="4" t="s">
        <v>516</v>
      </c>
      <c r="X2031" s="4" t="s">
        <v>251</v>
      </c>
      <c r="Y2031" s="6" t="str">
        <f>VLOOKUP(X2031,Spp!A:B,2,FALSE)</f>
        <v>Holacanthus passer</v>
      </c>
      <c r="Z2031" s="7">
        <f t="shared" si="218"/>
        <v>9</v>
      </c>
      <c r="AA2031" s="2">
        <v>1</v>
      </c>
      <c r="AC2031" s="2">
        <v>3</v>
      </c>
      <c r="AD2031" s="2">
        <v>5</v>
      </c>
      <c r="AU2031" s="2">
        <f>VLOOKUP(Y2031,Spp!B:C,2,FALSE)</f>
        <v>2.7130000000000001E-2</v>
      </c>
      <c r="AV2031" s="2">
        <f>VLOOKUP(Y2031,Spp!B:D,3,FALSE)</f>
        <v>3.0842299999999998</v>
      </c>
      <c r="AW2031" s="2">
        <f t="shared" si="219"/>
        <v>1122.306612000524</v>
      </c>
      <c r="AX2031" s="2">
        <f t="shared" si="220"/>
        <v>22.446132240010478</v>
      </c>
      <c r="AY2031" s="2">
        <f t="shared" si="221"/>
        <v>224.46132240010479</v>
      </c>
      <c r="AZ2031" s="2">
        <f t="shared" si="222"/>
        <v>0.2244613224001048</v>
      </c>
      <c r="BA2031" s="2" t="e">
        <f t="shared" si="223"/>
        <v>#VALUE!</v>
      </c>
      <c r="BB2031" s="2">
        <f t="shared" si="224"/>
        <v>0.18</v>
      </c>
      <c r="BC2031" s="2">
        <f>VLOOKUP(Y2031,Spp!B:H,7,FALSE)</f>
        <v>2.6</v>
      </c>
      <c r="BD2031" s="5" t="str">
        <f>VLOOKUP(Y2031,GFQuimbayo!B:C,2,FALSE)</f>
        <v>IN</v>
      </c>
      <c r="BE2031" s="5" t="str">
        <f>VLOOKUP(BD2031,GFQuimbayo!E:F,2,FALSE)</f>
        <v>Invertebrivores</v>
      </c>
      <c r="BF2031" s="2" t="str">
        <f>VLOOKUP(Y2031,Spp!B:L,11,FALSE)</f>
        <v>LC</v>
      </c>
    </row>
    <row r="2032" spans="1:58">
      <c r="A2032" s="2" t="s">
        <v>242</v>
      </c>
      <c r="B2032" s="2" t="s">
        <v>41</v>
      </c>
      <c r="C2032" s="2" t="s">
        <v>1469</v>
      </c>
      <c r="D2032" s="2" t="s">
        <v>1469</v>
      </c>
      <c r="E2032" s="2" t="s">
        <v>1502</v>
      </c>
      <c r="F2032" s="2" t="s">
        <v>1479</v>
      </c>
      <c r="G2032" s="22" t="s">
        <v>1480</v>
      </c>
      <c r="H2032" s="22">
        <v>1</v>
      </c>
      <c r="K2032" s="2">
        <v>50</v>
      </c>
      <c r="L2032" s="11">
        <v>42948</v>
      </c>
      <c r="M2032" s="2">
        <v>2017</v>
      </c>
      <c r="N2032" s="2" t="s">
        <v>517</v>
      </c>
      <c r="O2032" s="2" t="s">
        <v>136</v>
      </c>
      <c r="P2032" s="11">
        <v>43272</v>
      </c>
      <c r="Q2032" s="9">
        <v>9.4</v>
      </c>
      <c r="S2032" s="22" t="s">
        <v>516</v>
      </c>
      <c r="T2032" s="4" t="s">
        <v>516</v>
      </c>
      <c r="U2032" s="4" t="s">
        <v>516</v>
      </c>
      <c r="V2032" s="4" t="s">
        <v>516</v>
      </c>
      <c r="W2032" s="4" t="s">
        <v>516</v>
      </c>
      <c r="X2032" s="4" t="s">
        <v>109</v>
      </c>
      <c r="Y2032" s="6" t="str">
        <f>VLOOKUP(X2032,Spp!A:B,2,FALSE)</f>
        <v>Chromis atrilobata</v>
      </c>
      <c r="Z2032" s="7">
        <f t="shared" si="218"/>
        <v>50</v>
      </c>
      <c r="AA2032" s="2">
        <v>50</v>
      </c>
      <c r="AU2032" s="2">
        <f>VLOOKUP(Y2032,Spp!B:C,2,FALSE)</f>
        <v>5.2300000000000003E-3</v>
      </c>
      <c r="AV2032" s="2">
        <f>VLOOKUP(Y2032,Spp!B:D,3,FALSE)</f>
        <v>3.41655</v>
      </c>
      <c r="AW2032" s="2">
        <f t="shared" si="219"/>
        <v>5.9848549582603434</v>
      </c>
      <c r="AX2032" s="2">
        <f t="shared" si="220"/>
        <v>0.11969709916520686</v>
      </c>
      <c r="AY2032" s="2">
        <f t="shared" si="221"/>
        <v>1.1969709916520685</v>
      </c>
      <c r="AZ2032" s="2">
        <f t="shared" si="222"/>
        <v>1.1969709916520685E-3</v>
      </c>
      <c r="BA2032" s="2" t="e">
        <f t="shared" si="223"/>
        <v>#VALUE!</v>
      </c>
      <c r="BB2032" s="2">
        <f t="shared" si="224"/>
        <v>1</v>
      </c>
      <c r="BC2032" s="2">
        <f>VLOOKUP(Y2032,Spp!B:H,7,FALSE)</f>
        <v>3.4</v>
      </c>
      <c r="BD2032" s="5" t="str">
        <f>VLOOKUP(Y2032,GFQuimbayo!B:C,2,FALSE)</f>
        <v>PK</v>
      </c>
      <c r="BE2032" s="5" t="str">
        <f>VLOOKUP(BD2032,GFQuimbayo!E:F,2,FALSE)</f>
        <v>Planktivores</v>
      </c>
      <c r="BF2032" s="2" t="str">
        <f>VLOOKUP(Y2032,Spp!B:L,11,FALSE)</f>
        <v>LC</v>
      </c>
    </row>
    <row r="2033" spans="1:58">
      <c r="A2033" s="2" t="s">
        <v>242</v>
      </c>
      <c r="B2033" s="2" t="s">
        <v>41</v>
      </c>
      <c r="C2033" s="2" t="s">
        <v>1469</v>
      </c>
      <c r="D2033" s="2" t="s">
        <v>1469</v>
      </c>
      <c r="E2033" s="2" t="s">
        <v>1502</v>
      </c>
      <c r="F2033" s="2" t="s">
        <v>1479</v>
      </c>
      <c r="G2033" s="22" t="s">
        <v>1480</v>
      </c>
      <c r="H2033" s="22">
        <v>1</v>
      </c>
      <c r="K2033" s="2">
        <v>50</v>
      </c>
      <c r="L2033" s="11">
        <v>42948</v>
      </c>
      <c r="M2033" s="2">
        <v>2017</v>
      </c>
      <c r="N2033" s="2" t="s">
        <v>517</v>
      </c>
      <c r="O2033" s="2" t="s">
        <v>136</v>
      </c>
      <c r="P2033" s="11">
        <v>43272</v>
      </c>
      <c r="Q2033" s="9">
        <v>9.4</v>
      </c>
      <c r="S2033" s="22" t="s">
        <v>516</v>
      </c>
      <c r="T2033" s="4" t="s">
        <v>516</v>
      </c>
      <c r="U2033" s="4" t="s">
        <v>516</v>
      </c>
      <c r="V2033" s="4" t="s">
        <v>516</v>
      </c>
      <c r="W2033" s="4" t="s">
        <v>516</v>
      </c>
      <c r="X2033" s="4" t="s">
        <v>45</v>
      </c>
      <c r="Y2033" s="6" t="str">
        <f>VLOOKUP(X2033,Spp!A:B,2,FALSE)</f>
        <v>Canthigaster punctatissima</v>
      </c>
      <c r="Z2033" s="7">
        <f t="shared" si="218"/>
        <v>5</v>
      </c>
      <c r="AA2033" s="2">
        <v>5</v>
      </c>
      <c r="AU2033" s="2">
        <f>VLOOKUP(Y2033,Spp!B:C,2,FALSE)</f>
        <v>1.9699999999999999E-2</v>
      </c>
      <c r="AV2033" s="2">
        <f>VLOOKUP(Y2033,Spp!B:D,3,FALSE)</f>
        <v>2.9174000000000002</v>
      </c>
      <c r="AW2033" s="2">
        <f t="shared" si="219"/>
        <v>1.4268765867766935</v>
      </c>
      <c r="AX2033" s="2">
        <f t="shared" si="220"/>
        <v>2.8537531735533871E-2</v>
      </c>
      <c r="AY2033" s="2">
        <f t="shared" si="221"/>
        <v>0.28537531735533872</v>
      </c>
      <c r="AZ2033" s="2">
        <f t="shared" si="222"/>
        <v>2.8537531735533872E-4</v>
      </c>
      <c r="BA2033" s="2" t="e">
        <f t="shared" si="223"/>
        <v>#VALUE!</v>
      </c>
      <c r="BB2033" s="2">
        <f t="shared" si="224"/>
        <v>0.1</v>
      </c>
      <c r="BC2033" s="2">
        <f>VLOOKUP(Y2033,Spp!B:H,7,FALSE)</f>
        <v>3</v>
      </c>
      <c r="BD2033" s="5" t="str">
        <f>VLOOKUP(Y2033,GFQuimbayo!B:C,2,FALSE)</f>
        <v>IN</v>
      </c>
      <c r="BE2033" s="5" t="str">
        <f>VLOOKUP(BD2033,GFQuimbayo!E:F,2,FALSE)</f>
        <v>Invertebrivores</v>
      </c>
      <c r="BF2033" s="2" t="str">
        <f>VLOOKUP(Y2033,Spp!B:L,11,FALSE)</f>
        <v>LC</v>
      </c>
    </row>
    <row r="2034" spans="1:58">
      <c r="A2034" s="2" t="s">
        <v>242</v>
      </c>
      <c r="B2034" s="2" t="s">
        <v>41</v>
      </c>
      <c r="C2034" s="2" t="s">
        <v>1469</v>
      </c>
      <c r="D2034" s="2" t="s">
        <v>1469</v>
      </c>
      <c r="E2034" s="2" t="s">
        <v>1502</v>
      </c>
      <c r="F2034" s="2" t="s">
        <v>1479</v>
      </c>
      <c r="G2034" s="22" t="s">
        <v>1480</v>
      </c>
      <c r="H2034" s="22">
        <v>1</v>
      </c>
      <c r="K2034" s="2">
        <v>50</v>
      </c>
      <c r="L2034" s="11">
        <v>42948</v>
      </c>
      <c r="M2034" s="2">
        <v>2017</v>
      </c>
      <c r="N2034" s="2" t="s">
        <v>517</v>
      </c>
      <c r="O2034" s="2" t="s">
        <v>136</v>
      </c>
      <c r="P2034" s="11">
        <v>43272</v>
      </c>
      <c r="Q2034" s="9">
        <v>9.4</v>
      </c>
      <c r="S2034" s="22" t="s">
        <v>516</v>
      </c>
      <c r="T2034" s="4" t="s">
        <v>516</v>
      </c>
      <c r="U2034" s="4" t="s">
        <v>516</v>
      </c>
      <c r="V2034" s="4" t="s">
        <v>516</v>
      </c>
      <c r="W2034" s="4" t="s">
        <v>516</v>
      </c>
      <c r="X2034" s="4" t="s">
        <v>85</v>
      </c>
      <c r="Y2034" s="6" t="str">
        <f>VLOOKUP(X2034,Spp!A:B,2,FALSE)</f>
        <v>Sargocentron suborbitalis</v>
      </c>
      <c r="Z2034" s="7">
        <f t="shared" si="218"/>
        <v>1</v>
      </c>
      <c r="AC2034" s="2">
        <v>1</v>
      </c>
      <c r="AU2034" s="2">
        <f>VLOOKUP(Y2034,Spp!B:C,2,FALSE)</f>
        <v>2.3199999999999998E-2</v>
      </c>
      <c r="AV2034" s="2">
        <f>VLOOKUP(Y2034,Spp!B:D,3,FALSE)</f>
        <v>2.9554</v>
      </c>
      <c r="AW2034" s="2">
        <f t="shared" si="219"/>
        <v>40.485157889405826</v>
      </c>
      <c r="AX2034" s="2">
        <f t="shared" si="220"/>
        <v>0.80970315778811652</v>
      </c>
      <c r="AY2034" s="2">
        <f t="shared" si="221"/>
        <v>8.0970315778811646</v>
      </c>
      <c r="AZ2034" s="2">
        <f t="shared" si="222"/>
        <v>8.0970315778811641E-3</v>
      </c>
      <c r="BA2034" s="2" t="e">
        <f t="shared" si="223"/>
        <v>#VALUE!</v>
      </c>
      <c r="BB2034" s="2">
        <f t="shared" si="224"/>
        <v>0.02</v>
      </c>
      <c r="BC2034" s="2">
        <f>VLOOKUP(Y2034,Spp!B:H,7,FALSE)</f>
        <v>3.5</v>
      </c>
      <c r="BD2034" s="5" t="str">
        <f>VLOOKUP(Y2034,GFQuimbayo!B:C,2,FALSE)</f>
        <v>IN</v>
      </c>
      <c r="BE2034" s="5" t="str">
        <f>VLOOKUP(BD2034,GFQuimbayo!E:F,2,FALSE)</f>
        <v>Invertebrivores</v>
      </c>
      <c r="BF2034" s="2" t="str">
        <f>VLOOKUP(Y2034,Spp!B:L,11,FALSE)</f>
        <v>LC</v>
      </c>
    </row>
    <row r="2035" spans="1:58">
      <c r="A2035" s="2" t="s">
        <v>242</v>
      </c>
      <c r="B2035" s="2" t="s">
        <v>41</v>
      </c>
      <c r="C2035" s="2" t="s">
        <v>1469</v>
      </c>
      <c r="D2035" s="2" t="s">
        <v>1469</v>
      </c>
      <c r="E2035" s="2" t="s">
        <v>1502</v>
      </c>
      <c r="F2035" s="2" t="s">
        <v>1479</v>
      </c>
      <c r="G2035" s="22" t="s">
        <v>1480</v>
      </c>
      <c r="H2035" s="22">
        <v>1</v>
      </c>
      <c r="K2035" s="2">
        <v>50</v>
      </c>
      <c r="L2035" s="11">
        <v>42948</v>
      </c>
      <c r="M2035" s="2">
        <v>2017</v>
      </c>
      <c r="N2035" s="2" t="s">
        <v>517</v>
      </c>
      <c r="O2035" s="2" t="s">
        <v>136</v>
      </c>
      <c r="P2035" s="11">
        <v>43272</v>
      </c>
      <c r="Q2035" s="9">
        <v>9.4</v>
      </c>
      <c r="S2035" s="22" t="s">
        <v>516</v>
      </c>
      <c r="T2035" s="4" t="s">
        <v>516</v>
      </c>
      <c r="U2035" s="4" t="s">
        <v>516</v>
      </c>
      <c r="V2035" s="4" t="s">
        <v>516</v>
      </c>
      <c r="W2035" s="4" t="s">
        <v>516</v>
      </c>
      <c r="X2035" s="4" t="s">
        <v>275</v>
      </c>
      <c r="Y2035" s="6" t="str">
        <f>VLOOKUP(X2035,Spp!A:B,2,FALSE)</f>
        <v>Chilomycterus reticulatus</v>
      </c>
      <c r="Z2035" s="7">
        <f t="shared" si="218"/>
        <v>10</v>
      </c>
      <c r="AC2035" s="2">
        <v>10</v>
      </c>
      <c r="AU2035" s="2">
        <f>VLOOKUP(Y2035,Spp!B:C,2,FALSE)</f>
        <v>0.28499999999999998</v>
      </c>
      <c r="AV2035" s="2">
        <f>VLOOKUP(Y2035,Spp!B:D,3,FALSE)</f>
        <v>2.3450000000000002</v>
      </c>
      <c r="AW2035" s="2">
        <f t="shared" si="219"/>
        <v>1064.3852327018701</v>
      </c>
      <c r="AX2035" s="2">
        <f t="shared" si="220"/>
        <v>21.287704654037402</v>
      </c>
      <c r="AY2035" s="2">
        <f t="shared" si="221"/>
        <v>212.87704654037401</v>
      </c>
      <c r="AZ2035" s="2">
        <f t="shared" si="222"/>
        <v>0.21287704654037401</v>
      </c>
      <c r="BA2035" s="2" t="e">
        <f t="shared" si="223"/>
        <v>#VALUE!</v>
      </c>
      <c r="BB2035" s="2">
        <f t="shared" si="224"/>
        <v>0.2</v>
      </c>
      <c r="BC2035" s="2">
        <f>VLOOKUP(Y2035,Spp!B:H,7,FALSE)</f>
        <v>3.5</v>
      </c>
      <c r="BD2035" s="5" t="str">
        <f>VLOOKUP(Y2035,GFQuimbayo!B:C,2,FALSE)</f>
        <v>IN</v>
      </c>
      <c r="BE2035" s="5" t="str">
        <f>VLOOKUP(BD2035,GFQuimbayo!E:F,2,FALSE)</f>
        <v>Invertebrivores</v>
      </c>
      <c r="BF2035" s="2" t="str">
        <f>VLOOKUP(Y2035,Spp!B:L,11,FALSE)</f>
        <v>NE</v>
      </c>
    </row>
    <row r="2036" spans="1:58">
      <c r="A2036" s="2" t="s">
        <v>242</v>
      </c>
      <c r="B2036" s="2" t="s">
        <v>41</v>
      </c>
      <c r="C2036" s="2" t="s">
        <v>1469</v>
      </c>
      <c r="D2036" s="2" t="s">
        <v>1469</v>
      </c>
      <c r="E2036" s="2" t="s">
        <v>1502</v>
      </c>
      <c r="F2036" s="2" t="s">
        <v>1479</v>
      </c>
      <c r="G2036" s="22" t="s">
        <v>1480</v>
      </c>
      <c r="H2036" s="22">
        <v>1</v>
      </c>
      <c r="K2036" s="2">
        <v>50</v>
      </c>
      <c r="L2036" s="11">
        <v>42948</v>
      </c>
      <c r="M2036" s="2">
        <v>2017</v>
      </c>
      <c r="N2036" s="2" t="s">
        <v>517</v>
      </c>
      <c r="O2036" s="2" t="s">
        <v>136</v>
      </c>
      <c r="P2036" s="11">
        <v>43272</v>
      </c>
      <c r="Q2036" s="9">
        <v>9.4</v>
      </c>
      <c r="S2036" s="22" t="s">
        <v>516</v>
      </c>
      <c r="T2036" s="4" t="s">
        <v>516</v>
      </c>
      <c r="U2036" s="4" t="s">
        <v>516</v>
      </c>
      <c r="V2036" s="4" t="s">
        <v>516</v>
      </c>
      <c r="W2036" s="4" t="s">
        <v>516</v>
      </c>
      <c r="X2036" s="4" t="s">
        <v>87</v>
      </c>
      <c r="Y2036" s="6" t="str">
        <f>VLOOKUP(X2036,Spp!A:B,2,FALSE)</f>
        <v>Stegastes acapulcoensis</v>
      </c>
      <c r="Z2036" s="7">
        <f t="shared" si="218"/>
        <v>130</v>
      </c>
      <c r="AB2036" s="2">
        <v>110</v>
      </c>
      <c r="AC2036" s="2">
        <v>20</v>
      </c>
      <c r="AU2036" s="2">
        <f>VLOOKUP(Y2036,Spp!B:C,2,FALSE)</f>
        <v>3.49E-2</v>
      </c>
      <c r="AV2036" s="2">
        <f>VLOOKUP(Y2036,Spp!B:D,3,FALSE)</f>
        <v>2.9108999999999998</v>
      </c>
      <c r="AW2036" s="2">
        <f t="shared" si="219"/>
        <v>2441.9802278534535</v>
      </c>
      <c r="AX2036" s="2">
        <f t="shared" si="220"/>
        <v>48.839604557069066</v>
      </c>
      <c r="AY2036" s="2">
        <f t="shared" si="221"/>
        <v>488.39604557069066</v>
      </c>
      <c r="AZ2036" s="2">
        <f t="shared" si="222"/>
        <v>0.48839604557069066</v>
      </c>
      <c r="BA2036" s="2" t="e">
        <f t="shared" si="223"/>
        <v>#VALUE!</v>
      </c>
      <c r="BB2036" s="2">
        <f t="shared" si="224"/>
        <v>2.6</v>
      </c>
      <c r="BC2036" s="2">
        <f>VLOOKUP(Y2036,Spp!B:H,7,FALSE)</f>
        <v>2</v>
      </c>
      <c r="BD2036" s="5" t="str">
        <f>VLOOKUP(Y2036,GFQuimbayo!B:C,2,FALSE)</f>
        <v>HD</v>
      </c>
      <c r="BE2036" s="5" t="str">
        <f>VLOOKUP(BD2036,GFQuimbayo!E:F,2,FALSE)</f>
        <v>Detritivores</v>
      </c>
      <c r="BF2036" s="2" t="str">
        <f>VLOOKUP(Y2036,Spp!B:L,11,FALSE)</f>
        <v>LC</v>
      </c>
    </row>
    <row r="2037" spans="1:58">
      <c r="A2037" s="2" t="s">
        <v>242</v>
      </c>
      <c r="B2037" s="2" t="s">
        <v>41</v>
      </c>
      <c r="C2037" s="2" t="s">
        <v>1469</v>
      </c>
      <c r="D2037" s="2" t="s">
        <v>1469</v>
      </c>
      <c r="E2037" s="2" t="s">
        <v>1502</v>
      </c>
      <c r="F2037" s="2" t="s">
        <v>1479</v>
      </c>
      <c r="G2037" s="22" t="s">
        <v>1480</v>
      </c>
      <c r="H2037" s="22">
        <v>1</v>
      </c>
      <c r="K2037" s="2">
        <v>50</v>
      </c>
      <c r="L2037" s="11">
        <v>42948</v>
      </c>
      <c r="M2037" s="2">
        <v>2017</v>
      </c>
      <c r="N2037" s="2" t="s">
        <v>517</v>
      </c>
      <c r="O2037" s="2" t="s">
        <v>136</v>
      </c>
      <c r="P2037" s="11">
        <v>43272</v>
      </c>
      <c r="Q2037" s="9">
        <v>9.4</v>
      </c>
      <c r="S2037" s="22" t="s">
        <v>516</v>
      </c>
      <c r="T2037" s="4" t="s">
        <v>516</v>
      </c>
      <c r="U2037" s="4" t="s">
        <v>516</v>
      </c>
      <c r="V2037" s="4" t="s">
        <v>516</v>
      </c>
      <c r="W2037" s="4" t="s">
        <v>516</v>
      </c>
      <c r="X2037" s="4" t="s">
        <v>105</v>
      </c>
      <c r="Y2037" s="6" t="str">
        <f>VLOOKUP(X2037,Spp!A:B,2,FALSE)</f>
        <v>Haemulon maculicauda</v>
      </c>
      <c r="Z2037" s="7">
        <f t="shared" si="218"/>
        <v>1</v>
      </c>
      <c r="AC2037" s="2">
        <v>1</v>
      </c>
      <c r="AU2037" s="2">
        <f>VLOOKUP(Y2037,Spp!B:C,2,FALSE)</f>
        <v>8.8999999999999999E-3</v>
      </c>
      <c r="AV2037" s="2">
        <f>VLOOKUP(Y2037,Spp!B:D,3,FALSE)</f>
        <v>3.16</v>
      </c>
      <c r="AW2037" s="2">
        <f t="shared" si="219"/>
        <v>26.039080711255959</v>
      </c>
      <c r="AX2037" s="2">
        <f t="shared" si="220"/>
        <v>0.52078161422511915</v>
      </c>
      <c r="AY2037" s="2">
        <f t="shared" si="221"/>
        <v>5.2078161422511915</v>
      </c>
      <c r="AZ2037" s="2">
        <f t="shared" si="222"/>
        <v>5.2078161422511914E-3</v>
      </c>
      <c r="BA2037" s="2" t="e">
        <f t="shared" si="223"/>
        <v>#VALUE!</v>
      </c>
      <c r="BB2037" s="2">
        <f t="shared" si="224"/>
        <v>0.02</v>
      </c>
      <c r="BC2037" s="2">
        <f>VLOOKUP(Y2037,Spp!B:H,7,FALSE)</f>
        <v>4.2</v>
      </c>
      <c r="BD2037" s="5" t="str">
        <f>VLOOKUP(Y2037,GFQuimbayo!B:C,2,FALSE)</f>
        <v>PS</v>
      </c>
      <c r="BE2037" s="5" t="str">
        <f>VLOOKUP(BD2037,GFQuimbayo!E:F,2,FALSE)</f>
        <v>Piscivores</v>
      </c>
      <c r="BF2037" s="2" t="str">
        <f>VLOOKUP(Y2037,Spp!B:L,11,FALSE)</f>
        <v>LC</v>
      </c>
    </row>
    <row r="2038" spans="1:58">
      <c r="A2038" s="2" t="s">
        <v>242</v>
      </c>
      <c r="B2038" s="2" t="s">
        <v>41</v>
      </c>
      <c r="C2038" s="2" t="s">
        <v>1469</v>
      </c>
      <c r="D2038" s="2" t="s">
        <v>1469</v>
      </c>
      <c r="E2038" s="2" t="s">
        <v>1502</v>
      </c>
      <c r="F2038" s="2" t="s">
        <v>1479</v>
      </c>
      <c r="G2038" s="22" t="s">
        <v>1480</v>
      </c>
      <c r="H2038" s="22">
        <v>1</v>
      </c>
      <c r="K2038" s="2">
        <v>50</v>
      </c>
      <c r="L2038" s="11">
        <v>42948</v>
      </c>
      <c r="M2038" s="2">
        <v>2017</v>
      </c>
      <c r="N2038" s="2" t="s">
        <v>517</v>
      </c>
      <c r="O2038" s="2" t="s">
        <v>136</v>
      </c>
      <c r="P2038" s="11">
        <v>43272</v>
      </c>
      <c r="Q2038" s="9">
        <v>9.4</v>
      </c>
      <c r="S2038" s="22" t="s">
        <v>516</v>
      </c>
      <c r="T2038" s="4" t="s">
        <v>516</v>
      </c>
      <c r="U2038" s="4" t="s">
        <v>516</v>
      </c>
      <c r="V2038" s="4" t="s">
        <v>516</v>
      </c>
      <c r="W2038" s="4" t="s">
        <v>516</v>
      </c>
      <c r="X2038" s="4" t="s">
        <v>353</v>
      </c>
      <c r="Y2038" s="6" t="str">
        <f>VLOOKUP(X2038,Spp!A:B,2,FALSE)</f>
        <v>Arothron meleagris</v>
      </c>
      <c r="Z2038" s="7">
        <f t="shared" si="218"/>
        <v>1</v>
      </c>
      <c r="AC2038" s="2">
        <v>1</v>
      </c>
      <c r="AU2038" s="2">
        <f>VLOOKUP(Y2038,Spp!B:C,2,FALSE)</f>
        <v>3.0700000000000002E-2</v>
      </c>
      <c r="AV2038" s="2">
        <f>VLOOKUP(Y2038,Spp!B:D,3,FALSE)</f>
        <v>2.8498999999999999</v>
      </c>
      <c r="AW2038" s="2">
        <f t="shared" si="219"/>
        <v>41.041405158247883</v>
      </c>
      <c r="AX2038" s="2">
        <f t="shared" si="220"/>
        <v>0.82082810316495769</v>
      </c>
      <c r="AY2038" s="2">
        <f t="shared" si="221"/>
        <v>8.2082810316495767</v>
      </c>
      <c r="AZ2038" s="2">
        <f t="shared" si="222"/>
        <v>8.2082810316495766E-3</v>
      </c>
      <c r="BA2038" s="2" t="e">
        <f t="shared" si="223"/>
        <v>#VALUE!</v>
      </c>
      <c r="BB2038" s="2">
        <f t="shared" si="224"/>
        <v>0.02</v>
      </c>
      <c r="BC2038" s="2">
        <f>VLOOKUP(Y2038,Spp!B:H,7,FALSE)</f>
        <v>3.4</v>
      </c>
      <c r="BD2038" s="5" t="str">
        <f>VLOOKUP(Y2038,GFQuimbayo!B:C,2,FALSE)</f>
        <v>IN</v>
      </c>
      <c r="BE2038" s="5" t="str">
        <f>VLOOKUP(BD2038,GFQuimbayo!E:F,2,FALSE)</f>
        <v>Invertebrivores</v>
      </c>
      <c r="BF2038" s="2" t="str">
        <f>VLOOKUP(Y2038,Spp!B:L,11,FALSE)</f>
        <v>NE</v>
      </c>
    </row>
    <row r="2039" spans="1:58">
      <c r="A2039" s="2" t="s">
        <v>242</v>
      </c>
      <c r="B2039" s="2" t="s">
        <v>41</v>
      </c>
      <c r="C2039" s="2" t="s">
        <v>1469</v>
      </c>
      <c r="D2039" s="2" t="s">
        <v>1469</v>
      </c>
      <c r="E2039" s="2" t="s">
        <v>1502</v>
      </c>
      <c r="F2039" s="2" t="s">
        <v>1479</v>
      </c>
      <c r="G2039" s="22" t="s">
        <v>1480</v>
      </c>
      <c r="H2039" s="22">
        <v>1</v>
      </c>
      <c r="K2039" s="2">
        <v>50</v>
      </c>
      <c r="L2039" s="11">
        <v>42948</v>
      </c>
      <c r="M2039" s="2">
        <v>2017</v>
      </c>
      <c r="N2039" s="2" t="s">
        <v>517</v>
      </c>
      <c r="O2039" s="2" t="s">
        <v>136</v>
      </c>
      <c r="P2039" s="11">
        <v>43272</v>
      </c>
      <c r="Q2039" s="9">
        <v>9.4</v>
      </c>
      <c r="S2039" s="22" t="s">
        <v>516</v>
      </c>
      <c r="T2039" s="4" t="s">
        <v>516</v>
      </c>
      <c r="U2039" s="4" t="s">
        <v>516</v>
      </c>
      <c r="V2039" s="4" t="s">
        <v>516</v>
      </c>
      <c r="W2039" s="4" t="s">
        <v>516</v>
      </c>
      <c r="X2039" s="4" t="s">
        <v>278</v>
      </c>
      <c r="Y2039" s="6" t="str">
        <f>VLOOKUP(X2039,Spp!A:B,2,FALSE)</f>
        <v>Balistes polylepis</v>
      </c>
      <c r="Z2039" s="7">
        <f t="shared" si="218"/>
        <v>4</v>
      </c>
      <c r="AC2039" s="2">
        <v>1</v>
      </c>
      <c r="AD2039" s="2">
        <v>3</v>
      </c>
      <c r="AU2039" s="2">
        <f>VLOOKUP(Y2039,Spp!B:C,2,FALSE)</f>
        <v>2.6800000000000001E-2</v>
      </c>
      <c r="AV2039" s="2">
        <f>VLOOKUP(Y2039,Spp!B:D,3,FALSE)</f>
        <v>2.8982999999999999</v>
      </c>
      <c r="AW2039" s="2">
        <f t="shared" si="219"/>
        <v>362.55858201186641</v>
      </c>
      <c r="AX2039" s="2">
        <f t="shared" si="220"/>
        <v>7.2511716402373283</v>
      </c>
      <c r="AY2039" s="2">
        <f t="shared" si="221"/>
        <v>72.511716402373281</v>
      </c>
      <c r="AZ2039" s="2">
        <f t="shared" si="222"/>
        <v>7.2511716402373277E-2</v>
      </c>
      <c r="BA2039" s="2" t="e">
        <f t="shared" si="223"/>
        <v>#VALUE!</v>
      </c>
      <c r="BB2039" s="2">
        <f t="shared" si="224"/>
        <v>0.08</v>
      </c>
      <c r="BC2039" s="2">
        <f>VLOOKUP(Y2039,Spp!B:H,7,FALSE)</f>
        <v>3.3</v>
      </c>
      <c r="BD2039" s="5" t="str">
        <f>VLOOKUP(Y2039,GFQuimbayo!B:C,2,FALSE)</f>
        <v>IN</v>
      </c>
      <c r="BE2039" s="5" t="str">
        <f>VLOOKUP(BD2039,GFQuimbayo!E:F,2,FALSE)</f>
        <v>Invertebrivores</v>
      </c>
      <c r="BF2039" s="2" t="str">
        <f>VLOOKUP(Y2039,Spp!B:L,11,FALSE)</f>
        <v>LC</v>
      </c>
    </row>
    <row r="2040" spans="1:58">
      <c r="A2040" s="2" t="s">
        <v>242</v>
      </c>
      <c r="B2040" s="2" t="s">
        <v>41</v>
      </c>
      <c r="C2040" s="2" t="s">
        <v>1469</v>
      </c>
      <c r="D2040" s="2" t="s">
        <v>1469</v>
      </c>
      <c r="E2040" s="2" t="s">
        <v>1502</v>
      </c>
      <c r="F2040" s="2" t="s">
        <v>1479</v>
      </c>
      <c r="G2040" s="22" t="s">
        <v>1480</v>
      </c>
      <c r="H2040" s="22">
        <v>1</v>
      </c>
      <c r="K2040" s="2">
        <v>50</v>
      </c>
      <c r="L2040" s="11">
        <v>42948</v>
      </c>
      <c r="M2040" s="2">
        <v>2017</v>
      </c>
      <c r="N2040" s="2" t="s">
        <v>517</v>
      </c>
      <c r="O2040" s="2" t="s">
        <v>136</v>
      </c>
      <c r="P2040" s="11">
        <v>43272</v>
      </c>
      <c r="Q2040" s="9">
        <v>9.4</v>
      </c>
      <c r="S2040" s="22" t="s">
        <v>516</v>
      </c>
      <c r="T2040" s="4" t="s">
        <v>516</v>
      </c>
      <c r="U2040" s="4" t="s">
        <v>516</v>
      </c>
      <c r="V2040" s="4" t="s">
        <v>516</v>
      </c>
      <c r="W2040" s="4" t="s">
        <v>516</v>
      </c>
      <c r="X2040" s="4" t="s">
        <v>266</v>
      </c>
      <c r="Y2040" s="6" t="str">
        <f>VLOOKUP(X2040,Spp!A:B,2,FALSE)</f>
        <v>Halichoeres dispilus</v>
      </c>
      <c r="Z2040" s="7">
        <f t="shared" si="218"/>
        <v>15</v>
      </c>
      <c r="AA2040" s="2">
        <v>15</v>
      </c>
      <c r="AU2040" s="2">
        <f>VLOOKUP(Y2040,Spp!B:C,2,FALSE)</f>
        <v>1.26E-2</v>
      </c>
      <c r="AV2040" s="2">
        <f>VLOOKUP(Y2040,Spp!B:D,3,FALSE)</f>
        <v>3.0672999999999999</v>
      </c>
      <c r="AW2040" s="2">
        <f t="shared" si="219"/>
        <v>3.1409656922963411</v>
      </c>
      <c r="AX2040" s="2">
        <f t="shared" si="220"/>
        <v>6.2819313845926816E-2</v>
      </c>
      <c r="AY2040" s="2">
        <f t="shared" si="221"/>
        <v>0.62819313845926816</v>
      </c>
      <c r="AZ2040" s="2">
        <f t="shared" si="222"/>
        <v>6.2819313845926812E-4</v>
      </c>
      <c r="BA2040" s="2" t="e">
        <f t="shared" si="223"/>
        <v>#VALUE!</v>
      </c>
      <c r="BB2040" s="2">
        <f t="shared" si="224"/>
        <v>0.3</v>
      </c>
      <c r="BC2040" s="2">
        <f>VLOOKUP(Y2040,Spp!B:H,7,FALSE)</f>
        <v>3.9</v>
      </c>
      <c r="BD2040" s="5" t="str">
        <f>VLOOKUP(Y2040,GFQuimbayo!B:C,2,FALSE)</f>
        <v>IN</v>
      </c>
      <c r="BE2040" s="5" t="str">
        <f>VLOOKUP(BD2040,GFQuimbayo!E:F,2,FALSE)</f>
        <v>Invertebrivores</v>
      </c>
      <c r="BF2040" s="2" t="str">
        <f>VLOOKUP(Y2040,Spp!B:L,11,FALSE)</f>
        <v>LC</v>
      </c>
    </row>
    <row r="2041" spans="1:58">
      <c r="A2041" s="2" t="s">
        <v>242</v>
      </c>
      <c r="B2041" s="2" t="s">
        <v>41</v>
      </c>
      <c r="C2041" s="2" t="s">
        <v>1469</v>
      </c>
      <c r="D2041" s="2" t="s">
        <v>1469</v>
      </c>
      <c r="E2041" s="2" t="s">
        <v>1502</v>
      </c>
      <c r="F2041" s="2" t="s">
        <v>1479</v>
      </c>
      <c r="G2041" s="22" t="s">
        <v>1480</v>
      </c>
      <c r="H2041" s="22">
        <v>1</v>
      </c>
      <c r="K2041" s="2">
        <v>50</v>
      </c>
      <c r="L2041" s="11">
        <v>42948</v>
      </c>
      <c r="M2041" s="2">
        <v>2017</v>
      </c>
      <c r="N2041" s="2" t="s">
        <v>517</v>
      </c>
      <c r="O2041" s="2" t="s">
        <v>136</v>
      </c>
      <c r="P2041" s="11">
        <v>43272</v>
      </c>
      <c r="Q2041" s="9">
        <v>9.4</v>
      </c>
      <c r="S2041" s="22" t="s">
        <v>516</v>
      </c>
      <c r="T2041" s="4" t="s">
        <v>516</v>
      </c>
      <c r="U2041" s="4" t="s">
        <v>516</v>
      </c>
      <c r="V2041" s="4" t="s">
        <v>516</v>
      </c>
      <c r="W2041" s="4" t="s">
        <v>516</v>
      </c>
      <c r="X2041" s="4" t="s">
        <v>331</v>
      </c>
      <c r="Y2041" s="6" t="str">
        <f>VLOOKUP(X2041,Spp!A:B,2,FALSE)</f>
        <v>Aetobatus narinari</v>
      </c>
      <c r="Z2041" s="7">
        <f t="shared" si="218"/>
        <v>1</v>
      </c>
      <c r="AL2041" s="2">
        <v>1</v>
      </c>
      <c r="AU2041" s="2">
        <f>VLOOKUP(Y2041,Spp!B:C,2,FALSE)</f>
        <v>5.8999999999999999E-3</v>
      </c>
      <c r="AV2041" s="2">
        <f>VLOOKUP(Y2041,Spp!B:D,3,FALSE)</f>
        <v>3.13</v>
      </c>
      <c r="AW2041" s="2">
        <f t="shared" si="219"/>
        <v>9143.8037459390325</v>
      </c>
      <c r="AX2041" s="2">
        <f t="shared" si="220"/>
        <v>182.87607491878066</v>
      </c>
      <c r="AY2041" s="2">
        <f t="shared" si="221"/>
        <v>1828.7607491878066</v>
      </c>
      <c r="AZ2041" s="2">
        <f t="shared" si="222"/>
        <v>1.8287607491878066</v>
      </c>
      <c r="BA2041" s="2" t="e">
        <f t="shared" si="223"/>
        <v>#VALUE!</v>
      </c>
      <c r="BB2041" s="2">
        <f t="shared" si="224"/>
        <v>0.02</v>
      </c>
      <c r="BC2041" s="2">
        <f>VLOOKUP(Y2041,Spp!B:H,7,FALSE)</f>
        <v>3.2</v>
      </c>
      <c r="BD2041" s="5" t="str">
        <f>VLOOKUP(Y2041,GFQuimbayo!B:C,2,FALSE)</f>
        <v>IN</v>
      </c>
      <c r="BE2041" s="5" t="str">
        <f>VLOOKUP(BD2041,GFQuimbayo!E:F,2,FALSE)</f>
        <v>Invertebrivores</v>
      </c>
      <c r="BF2041" s="2" t="str">
        <f>VLOOKUP(Y2041,Spp!B:L,11,FALSE)</f>
        <v>NT</v>
      </c>
    </row>
    <row r="2042" spans="1:58">
      <c r="A2042" s="2" t="s">
        <v>242</v>
      </c>
      <c r="B2042" s="2" t="s">
        <v>41</v>
      </c>
      <c r="C2042" s="2" t="s">
        <v>510</v>
      </c>
      <c r="D2042" s="2" t="s">
        <v>510</v>
      </c>
      <c r="E2042" s="2" t="s">
        <v>1501</v>
      </c>
      <c r="F2042" s="2" t="s">
        <v>1479</v>
      </c>
      <c r="G2042" s="22" t="s">
        <v>1480</v>
      </c>
      <c r="H2042" s="22">
        <v>1</v>
      </c>
      <c r="I2042" s="9">
        <v>3</v>
      </c>
      <c r="K2042" s="2">
        <v>50</v>
      </c>
      <c r="L2042" s="11">
        <v>42950</v>
      </c>
      <c r="M2042" s="2">
        <v>2017</v>
      </c>
      <c r="N2042" s="2" t="s">
        <v>517</v>
      </c>
      <c r="O2042" s="2" t="s">
        <v>136</v>
      </c>
      <c r="P2042" s="11">
        <v>43272</v>
      </c>
      <c r="Q2042" s="9" t="s">
        <v>247</v>
      </c>
      <c r="S2042" s="22" t="s">
        <v>516</v>
      </c>
      <c r="T2042" s="4" t="s">
        <v>516</v>
      </c>
      <c r="U2042" s="4" t="s">
        <v>516</v>
      </c>
      <c r="V2042" s="4" t="s">
        <v>516</v>
      </c>
      <c r="W2042" s="4" t="s">
        <v>516</v>
      </c>
      <c r="X2042" s="4" t="s">
        <v>80</v>
      </c>
      <c r="Y2042" s="6" t="str">
        <f>VLOOKUP(X2042,Spp!A:B,2,FALSE)</f>
        <v>Sufflamen verres</v>
      </c>
      <c r="Z2042" s="7">
        <f t="shared" si="218"/>
        <v>4</v>
      </c>
      <c r="AC2042" s="2">
        <v>3</v>
      </c>
      <c r="AD2042" s="2">
        <v>1</v>
      </c>
      <c r="AU2042" s="2">
        <f>VLOOKUP(Y2042,Spp!B:C,2,FALSE)</f>
        <v>2.4899999999999999E-2</v>
      </c>
      <c r="AV2042" s="2">
        <f>VLOOKUP(Y2042,Spp!B:D,3,FALSE)</f>
        <v>3.0129999999999999</v>
      </c>
      <c r="AW2042" s="2">
        <f t="shared" si="219"/>
        <v>289.27585379607569</v>
      </c>
      <c r="AX2042" s="2">
        <f t="shared" si="220"/>
        <v>5.785517075921514</v>
      </c>
      <c r="AY2042" s="2">
        <f t="shared" si="221"/>
        <v>57.855170759215142</v>
      </c>
      <c r="AZ2042" s="2">
        <f t="shared" si="222"/>
        <v>5.785517075921514E-2</v>
      </c>
      <c r="BA2042" s="2" t="e">
        <f t="shared" si="223"/>
        <v>#VALUE!</v>
      </c>
      <c r="BB2042" s="2">
        <f t="shared" si="224"/>
        <v>0.08</v>
      </c>
      <c r="BC2042" s="2">
        <f>VLOOKUP(Y2042,Spp!B:H,7,FALSE)</f>
        <v>3.3</v>
      </c>
      <c r="BD2042" s="5" t="str">
        <f>VLOOKUP(Y2042,GFQuimbayo!B:C,2,FALSE)</f>
        <v>IN</v>
      </c>
      <c r="BE2042" s="5" t="str">
        <f>VLOOKUP(BD2042,GFQuimbayo!E:F,2,FALSE)</f>
        <v>Invertebrivores</v>
      </c>
      <c r="BF2042" s="2" t="str">
        <f>VLOOKUP(Y2042,Spp!B:L,11,FALSE)</f>
        <v>LC</v>
      </c>
    </row>
    <row r="2043" spans="1:58">
      <c r="A2043" s="2" t="s">
        <v>242</v>
      </c>
      <c r="B2043" s="2" t="s">
        <v>41</v>
      </c>
      <c r="C2043" s="2" t="s">
        <v>510</v>
      </c>
      <c r="D2043" s="2" t="s">
        <v>510</v>
      </c>
      <c r="E2043" s="2" t="s">
        <v>1501</v>
      </c>
      <c r="F2043" s="2" t="s">
        <v>1479</v>
      </c>
      <c r="G2043" s="22" t="s">
        <v>1480</v>
      </c>
      <c r="H2043" s="22">
        <v>1</v>
      </c>
      <c r="I2043" s="9">
        <v>3</v>
      </c>
      <c r="K2043" s="2">
        <v>50</v>
      </c>
      <c r="L2043" s="11">
        <v>42950</v>
      </c>
      <c r="M2043" s="2">
        <v>2017</v>
      </c>
      <c r="N2043" s="2" t="s">
        <v>517</v>
      </c>
      <c r="O2043" s="2" t="s">
        <v>136</v>
      </c>
      <c r="P2043" s="11">
        <v>43272</v>
      </c>
      <c r="Q2043" s="9" t="s">
        <v>247</v>
      </c>
      <c r="S2043" s="22" t="s">
        <v>516</v>
      </c>
      <c r="T2043" s="4" t="s">
        <v>516</v>
      </c>
      <c r="U2043" s="4" t="s">
        <v>516</v>
      </c>
      <c r="V2043" s="4" t="s">
        <v>516</v>
      </c>
      <c r="W2043" s="4" t="s">
        <v>516</v>
      </c>
      <c r="X2043" s="4" t="s">
        <v>72</v>
      </c>
      <c r="Y2043" s="6" t="str">
        <f>VLOOKUP(X2043,Spp!A:B,2,FALSE)</f>
        <v>Scarus ghobban</v>
      </c>
      <c r="Z2043" s="7">
        <f t="shared" si="218"/>
        <v>1</v>
      </c>
      <c r="AD2043" s="2">
        <v>1</v>
      </c>
      <c r="AU2043" s="2">
        <f>VLOOKUP(Y2043,Spp!B:C,2,FALSE)</f>
        <v>2.3300000000000001E-2</v>
      </c>
      <c r="AV2043" s="2">
        <f>VLOOKUP(Y2043,Spp!B:D,3,FALSE)</f>
        <v>2.919</v>
      </c>
      <c r="AW2043" s="2">
        <f t="shared" si="219"/>
        <v>99.033923496728733</v>
      </c>
      <c r="AX2043" s="2">
        <f t="shared" si="220"/>
        <v>1.9806784699345747</v>
      </c>
      <c r="AY2043" s="2">
        <f t="shared" si="221"/>
        <v>19.806784699345748</v>
      </c>
      <c r="AZ2043" s="2">
        <f t="shared" si="222"/>
        <v>1.9806784699345749E-2</v>
      </c>
      <c r="BA2043" s="2" t="e">
        <f t="shared" si="223"/>
        <v>#VALUE!</v>
      </c>
      <c r="BB2043" s="2">
        <f t="shared" si="224"/>
        <v>0.02</v>
      </c>
      <c r="BC2043" s="2">
        <f>VLOOKUP(Y2043,Spp!B:H,7,FALSE)</f>
        <v>2</v>
      </c>
      <c r="BD2043" s="5" t="str">
        <f>VLOOKUP(Y2043,GFQuimbayo!B:C,2,FALSE)</f>
        <v>HM</v>
      </c>
      <c r="BE2043" s="5" t="str">
        <f>VLOOKUP(BD2043,GFQuimbayo!E:F,2,FALSE)</f>
        <v>Macroalgae feeders</v>
      </c>
      <c r="BF2043" s="2" t="str">
        <f>VLOOKUP(Y2043,Spp!B:L,11,FALSE)</f>
        <v>LC</v>
      </c>
    </row>
    <row r="2044" spans="1:58">
      <c r="A2044" s="2" t="s">
        <v>242</v>
      </c>
      <c r="B2044" s="2" t="s">
        <v>41</v>
      </c>
      <c r="C2044" s="2" t="s">
        <v>510</v>
      </c>
      <c r="D2044" s="2" t="s">
        <v>510</v>
      </c>
      <c r="E2044" s="2" t="s">
        <v>1501</v>
      </c>
      <c r="F2044" s="2" t="s">
        <v>1479</v>
      </c>
      <c r="G2044" s="22" t="s">
        <v>1480</v>
      </c>
      <c r="H2044" s="22">
        <v>1</v>
      </c>
      <c r="I2044" s="9">
        <v>3</v>
      </c>
      <c r="K2044" s="2">
        <v>50</v>
      </c>
      <c r="L2044" s="11">
        <v>42950</v>
      </c>
      <c r="M2044" s="2">
        <v>2017</v>
      </c>
      <c r="N2044" s="2" t="s">
        <v>517</v>
      </c>
      <c r="O2044" s="2" t="s">
        <v>136</v>
      </c>
      <c r="P2044" s="11">
        <v>43272</v>
      </c>
      <c r="Q2044" s="9" t="s">
        <v>247</v>
      </c>
      <c r="S2044" s="22" t="s">
        <v>516</v>
      </c>
      <c r="T2044" s="4" t="s">
        <v>516</v>
      </c>
      <c r="U2044" s="4" t="s">
        <v>516</v>
      </c>
      <c r="V2044" s="4" t="s">
        <v>516</v>
      </c>
      <c r="W2044" s="4" t="s">
        <v>516</v>
      </c>
      <c r="X2044" s="4" t="s">
        <v>308</v>
      </c>
      <c r="Y2044" s="6" t="str">
        <f>VLOOKUP(X2044,Spp!A:B,2,FALSE)</f>
        <v>Paranthias colonus</v>
      </c>
      <c r="Z2044" s="7">
        <f t="shared" si="218"/>
        <v>2</v>
      </c>
      <c r="AC2044" s="2">
        <v>2</v>
      </c>
      <c r="AU2044" s="2">
        <f>VLOOKUP(Y2044,Spp!B:C,2,FALSE)</f>
        <v>1.485E-2</v>
      </c>
      <c r="AV2044" s="2">
        <f>VLOOKUP(Y2044,Spp!B:D,3,FALSE)</f>
        <v>2.8633299999999999</v>
      </c>
      <c r="AW2044" s="2">
        <f t="shared" si="219"/>
        <v>41.07445378870657</v>
      </c>
      <c r="AX2044" s="2">
        <f t="shared" si="220"/>
        <v>0.82148907577413144</v>
      </c>
      <c r="AY2044" s="2">
        <f t="shared" si="221"/>
        <v>8.2148907577413137</v>
      </c>
      <c r="AZ2044" s="2">
        <f t="shared" si="222"/>
        <v>8.2148907577413131E-3</v>
      </c>
      <c r="BA2044" s="2" t="e">
        <f t="shared" si="223"/>
        <v>#VALUE!</v>
      </c>
      <c r="BB2044" s="2">
        <f t="shared" si="224"/>
        <v>0.04</v>
      </c>
      <c r="BC2044" s="2">
        <f>VLOOKUP(Y2044,Spp!B:H,7,FALSE)</f>
        <v>3.8</v>
      </c>
      <c r="BD2044" s="5" t="str">
        <f>VLOOKUP(Y2044,GFQuimbayo!B:C,2,FALSE)</f>
        <v>PK</v>
      </c>
      <c r="BE2044" s="5" t="str">
        <f>VLOOKUP(BD2044,GFQuimbayo!E:F,2,FALSE)</f>
        <v>Planktivores</v>
      </c>
      <c r="BF2044" s="2" t="str">
        <f>VLOOKUP(Y2044,Spp!B:L,11,FALSE)</f>
        <v>LC</v>
      </c>
    </row>
    <row r="2045" spans="1:58">
      <c r="A2045" s="2" t="s">
        <v>242</v>
      </c>
      <c r="B2045" s="2" t="s">
        <v>41</v>
      </c>
      <c r="C2045" s="2" t="s">
        <v>510</v>
      </c>
      <c r="D2045" s="2" t="s">
        <v>510</v>
      </c>
      <c r="E2045" s="2" t="s">
        <v>1501</v>
      </c>
      <c r="F2045" s="2" t="s">
        <v>1479</v>
      </c>
      <c r="G2045" s="22" t="s">
        <v>1480</v>
      </c>
      <c r="H2045" s="22">
        <v>1</v>
      </c>
      <c r="I2045" s="9">
        <v>3</v>
      </c>
      <c r="K2045" s="2">
        <v>50</v>
      </c>
      <c r="L2045" s="11">
        <v>42950</v>
      </c>
      <c r="M2045" s="2">
        <v>2017</v>
      </c>
      <c r="N2045" s="2" t="s">
        <v>517</v>
      </c>
      <c r="O2045" s="2" t="s">
        <v>136</v>
      </c>
      <c r="P2045" s="11">
        <v>43272</v>
      </c>
      <c r="Q2045" s="9" t="s">
        <v>247</v>
      </c>
      <c r="S2045" s="22" t="s">
        <v>516</v>
      </c>
      <c r="T2045" s="4" t="s">
        <v>516</v>
      </c>
      <c r="U2045" s="4" t="s">
        <v>516</v>
      </c>
      <c r="V2045" s="4" t="s">
        <v>516</v>
      </c>
      <c r="W2045" s="4" t="s">
        <v>516</v>
      </c>
      <c r="X2045" s="4" t="s">
        <v>256</v>
      </c>
      <c r="Y2045" s="6" t="str">
        <f>VLOOKUP(X2045,Spp!A:B,2,FALSE)</f>
        <v>Fistularia commersonii</v>
      </c>
      <c r="Z2045" s="7">
        <f t="shared" si="218"/>
        <v>2</v>
      </c>
      <c r="AK2045" s="2">
        <v>2</v>
      </c>
      <c r="AU2045" s="2">
        <f>VLOOKUP(Y2045,Spp!B:C,2,FALSE)</f>
        <v>5.9999999999999995E-4</v>
      </c>
      <c r="AV2045" s="2">
        <f>VLOOKUP(Y2045,Spp!B:D,3,FALSE)</f>
        <v>3</v>
      </c>
      <c r="AW2045" s="2">
        <f t="shared" si="219"/>
        <v>736.94999999999993</v>
      </c>
      <c r="AX2045" s="2">
        <f t="shared" si="220"/>
        <v>14.738999999999999</v>
      </c>
      <c r="AY2045" s="2">
        <f t="shared" si="221"/>
        <v>147.38999999999999</v>
      </c>
      <c r="AZ2045" s="2">
        <f t="shared" si="222"/>
        <v>0.14738999999999999</v>
      </c>
      <c r="BA2045" s="2" t="e">
        <f t="shared" si="223"/>
        <v>#VALUE!</v>
      </c>
      <c r="BB2045" s="2">
        <f t="shared" si="224"/>
        <v>0.04</v>
      </c>
      <c r="BC2045" s="2">
        <f>VLOOKUP(Y2045,Spp!B:H,7,FALSE)</f>
        <v>4.3</v>
      </c>
      <c r="BD2045" s="5" t="str">
        <f>VLOOKUP(Y2045,GFQuimbayo!B:C,2,FALSE)</f>
        <v>PS</v>
      </c>
      <c r="BE2045" s="5" t="str">
        <f>VLOOKUP(BD2045,GFQuimbayo!E:F,2,FALSE)</f>
        <v>Piscivores</v>
      </c>
      <c r="BF2045" s="2" t="str">
        <f>VLOOKUP(Y2045,Spp!B:L,11,FALSE)</f>
        <v>NE</v>
      </c>
    </row>
    <row r="2046" spans="1:58">
      <c r="A2046" s="2" t="s">
        <v>242</v>
      </c>
      <c r="B2046" s="2" t="s">
        <v>41</v>
      </c>
      <c r="C2046" s="2" t="s">
        <v>510</v>
      </c>
      <c r="D2046" s="2" t="s">
        <v>510</v>
      </c>
      <c r="E2046" s="2" t="s">
        <v>1501</v>
      </c>
      <c r="F2046" s="2" t="s">
        <v>1479</v>
      </c>
      <c r="G2046" s="22" t="s">
        <v>1480</v>
      </c>
      <c r="H2046" s="22">
        <v>1</v>
      </c>
      <c r="I2046" s="9">
        <v>3</v>
      </c>
      <c r="K2046" s="2">
        <v>50</v>
      </c>
      <c r="L2046" s="11">
        <v>42950</v>
      </c>
      <c r="M2046" s="2">
        <v>2017</v>
      </c>
      <c r="N2046" s="2" t="s">
        <v>517</v>
      </c>
      <c r="O2046" s="2" t="s">
        <v>136</v>
      </c>
      <c r="P2046" s="11">
        <v>43272</v>
      </c>
      <c r="Q2046" s="9" t="s">
        <v>247</v>
      </c>
      <c r="S2046" s="22" t="s">
        <v>516</v>
      </c>
      <c r="T2046" s="4" t="s">
        <v>516</v>
      </c>
      <c r="U2046" s="4" t="s">
        <v>516</v>
      </c>
      <c r="V2046" s="4" t="s">
        <v>516</v>
      </c>
      <c r="W2046" s="4" t="s">
        <v>516</v>
      </c>
      <c r="X2046" s="4" t="s">
        <v>64</v>
      </c>
      <c r="Y2046" s="6" t="str">
        <f>VLOOKUP(X2046,Spp!A:B,2,FALSE)</f>
        <v>Johnrandallia nigrirostris</v>
      </c>
      <c r="Z2046" s="7">
        <f t="shared" si="218"/>
        <v>5</v>
      </c>
      <c r="AB2046" s="2">
        <v>5</v>
      </c>
      <c r="AU2046" s="2">
        <f>VLOOKUP(Y2046,Spp!B:C,2,FALSE)</f>
        <v>2.5600000000000001E-2</v>
      </c>
      <c r="AV2046" s="2">
        <f>VLOOKUP(Y2046,Spp!B:D,3,FALSE)</f>
        <v>3.0005999999999999</v>
      </c>
      <c r="AW2046" s="2">
        <f t="shared" si="219"/>
        <v>54.065322335360875</v>
      </c>
      <c r="AX2046" s="2">
        <f t="shared" si="220"/>
        <v>1.0813064467072175</v>
      </c>
      <c r="AY2046" s="2">
        <f t="shared" si="221"/>
        <v>10.813064467072175</v>
      </c>
      <c r="AZ2046" s="2">
        <f t="shared" si="222"/>
        <v>1.0813064467072175E-2</v>
      </c>
      <c r="BA2046" s="2" t="e">
        <f t="shared" si="223"/>
        <v>#VALUE!</v>
      </c>
      <c r="BB2046" s="2">
        <f t="shared" si="224"/>
        <v>0.1</v>
      </c>
      <c r="BC2046" s="2">
        <f>VLOOKUP(Y2046,Spp!B:H,7,FALSE)</f>
        <v>3</v>
      </c>
      <c r="BD2046" s="5" t="str">
        <f>VLOOKUP(Y2046,GFQuimbayo!B:C,2,FALSE)</f>
        <v>IN</v>
      </c>
      <c r="BE2046" s="5" t="str">
        <f>VLOOKUP(BD2046,GFQuimbayo!E:F,2,FALSE)</f>
        <v>Invertebrivores</v>
      </c>
      <c r="BF2046" s="2" t="str">
        <f>VLOOKUP(Y2046,Spp!B:L,11,FALSE)</f>
        <v>LC</v>
      </c>
    </row>
    <row r="2047" spans="1:58">
      <c r="A2047" s="2" t="s">
        <v>242</v>
      </c>
      <c r="B2047" s="2" t="s">
        <v>41</v>
      </c>
      <c r="C2047" s="2" t="s">
        <v>510</v>
      </c>
      <c r="D2047" s="2" t="s">
        <v>510</v>
      </c>
      <c r="E2047" s="2" t="s">
        <v>1501</v>
      </c>
      <c r="F2047" s="2" t="s">
        <v>1479</v>
      </c>
      <c r="G2047" s="22" t="s">
        <v>1480</v>
      </c>
      <c r="H2047" s="22">
        <v>1</v>
      </c>
      <c r="I2047" s="9">
        <v>3</v>
      </c>
      <c r="K2047" s="2">
        <v>50</v>
      </c>
      <c r="L2047" s="11">
        <v>42950</v>
      </c>
      <c r="M2047" s="2">
        <v>2017</v>
      </c>
      <c r="N2047" s="2" t="s">
        <v>517</v>
      </c>
      <c r="O2047" s="2" t="s">
        <v>136</v>
      </c>
      <c r="P2047" s="11">
        <v>43272</v>
      </c>
      <c r="Q2047" s="9" t="s">
        <v>247</v>
      </c>
      <c r="S2047" s="22" t="s">
        <v>516</v>
      </c>
      <c r="T2047" s="4" t="s">
        <v>516</v>
      </c>
      <c r="U2047" s="4" t="s">
        <v>516</v>
      </c>
      <c r="V2047" s="4" t="s">
        <v>516</v>
      </c>
      <c r="W2047" s="4" t="s">
        <v>516</v>
      </c>
      <c r="X2047" s="4" t="s">
        <v>99</v>
      </c>
      <c r="Y2047" s="6" t="str">
        <f>VLOOKUP(X2047,Spp!A:B,2,FALSE)</f>
        <v>Abudefduf troschelii</v>
      </c>
      <c r="Z2047" s="7">
        <f t="shared" si="218"/>
        <v>22</v>
      </c>
      <c r="AB2047" s="2">
        <v>22</v>
      </c>
      <c r="AU2047" s="2">
        <f>VLOOKUP(Y2047,Spp!B:C,2,FALSE)</f>
        <v>1.6E-2</v>
      </c>
      <c r="AV2047" s="2">
        <f>VLOOKUP(Y2047,Spp!B:D,3,FALSE)</f>
        <v>3.0516000000000001</v>
      </c>
      <c r="AW2047" s="2">
        <f t="shared" si="219"/>
        <v>164.77055890629038</v>
      </c>
      <c r="AX2047" s="2">
        <f t="shared" si="220"/>
        <v>3.2954111781258075</v>
      </c>
      <c r="AY2047" s="2">
        <f t="shared" si="221"/>
        <v>32.954111781258078</v>
      </c>
      <c r="AZ2047" s="2">
        <f t="shared" si="222"/>
        <v>3.295411178125808E-2</v>
      </c>
      <c r="BA2047" s="2" t="e">
        <f t="shared" si="223"/>
        <v>#VALUE!</v>
      </c>
      <c r="BB2047" s="2">
        <f t="shared" si="224"/>
        <v>0.44</v>
      </c>
      <c r="BC2047" s="2">
        <f>VLOOKUP(Y2047,Spp!B:H,7,FALSE)</f>
        <v>3</v>
      </c>
      <c r="BD2047" s="5" t="str">
        <f>VLOOKUP(Y2047,GFQuimbayo!B:C,2,FALSE)</f>
        <v>PK</v>
      </c>
      <c r="BE2047" s="5" t="str">
        <f>VLOOKUP(BD2047,GFQuimbayo!E:F,2,FALSE)</f>
        <v>Planktivores</v>
      </c>
      <c r="BF2047" s="2" t="str">
        <f>VLOOKUP(Y2047,Spp!B:L,11,FALSE)</f>
        <v>LC</v>
      </c>
    </row>
    <row r="2048" spans="1:58">
      <c r="A2048" s="2" t="s">
        <v>242</v>
      </c>
      <c r="B2048" s="2" t="s">
        <v>41</v>
      </c>
      <c r="C2048" s="2" t="s">
        <v>510</v>
      </c>
      <c r="D2048" s="2" t="s">
        <v>510</v>
      </c>
      <c r="E2048" s="2" t="s">
        <v>1501</v>
      </c>
      <c r="F2048" s="2" t="s">
        <v>1479</v>
      </c>
      <c r="G2048" s="22" t="s">
        <v>1480</v>
      </c>
      <c r="H2048" s="22">
        <v>1</v>
      </c>
      <c r="I2048" s="9">
        <v>3</v>
      </c>
      <c r="K2048" s="2">
        <v>50</v>
      </c>
      <c r="L2048" s="11">
        <v>42950</v>
      </c>
      <c r="M2048" s="2">
        <v>2017</v>
      </c>
      <c r="N2048" s="2" t="s">
        <v>517</v>
      </c>
      <c r="O2048" s="2" t="s">
        <v>136</v>
      </c>
      <c r="P2048" s="11">
        <v>43272</v>
      </c>
      <c r="Q2048" s="9" t="s">
        <v>247</v>
      </c>
      <c r="S2048" s="22" t="s">
        <v>516</v>
      </c>
      <c r="T2048" s="4" t="s">
        <v>516</v>
      </c>
      <c r="U2048" s="4" t="s">
        <v>516</v>
      </c>
      <c r="V2048" s="4" t="s">
        <v>516</v>
      </c>
      <c r="W2048" s="4" t="s">
        <v>516</v>
      </c>
      <c r="X2048" s="4" t="s">
        <v>265</v>
      </c>
      <c r="Y2048" s="6" t="str">
        <f>VLOOKUP(X2048,Spp!A:B,2,FALSE)</f>
        <v>Bodianus diplotaenia</v>
      </c>
      <c r="Z2048" s="7">
        <f t="shared" si="218"/>
        <v>3</v>
      </c>
      <c r="AB2048" s="2">
        <v>2</v>
      </c>
      <c r="AC2048" s="2">
        <v>1</v>
      </c>
      <c r="AU2048" s="2">
        <f>VLOOKUP(Y2048,Spp!B:C,2,FALSE)</f>
        <v>2.01E-2</v>
      </c>
      <c r="AV2048" s="2">
        <f>VLOOKUP(Y2048,Spp!B:D,3,FALSE)</f>
        <v>2.9992000000000001</v>
      </c>
      <c r="AW2048" s="2">
        <f t="shared" si="219"/>
        <v>56.110628744992155</v>
      </c>
      <c r="AX2048" s="2">
        <f t="shared" si="220"/>
        <v>1.1222125748998431</v>
      </c>
      <c r="AY2048" s="2">
        <f t="shared" si="221"/>
        <v>11.22212574899843</v>
      </c>
      <c r="AZ2048" s="2">
        <f t="shared" si="222"/>
        <v>1.122212574899843E-2</v>
      </c>
      <c r="BA2048" s="2" t="e">
        <f t="shared" si="223"/>
        <v>#VALUE!</v>
      </c>
      <c r="BB2048" s="2">
        <f t="shared" si="224"/>
        <v>0.06</v>
      </c>
      <c r="BC2048" s="2">
        <f>VLOOKUP(Y2048,Spp!B:H,7,FALSE)</f>
        <v>3.4</v>
      </c>
      <c r="BD2048" s="5" t="str">
        <f>VLOOKUP(Y2048,GFQuimbayo!B:C,2,FALSE)</f>
        <v>IN</v>
      </c>
      <c r="BE2048" s="5" t="str">
        <f>VLOOKUP(BD2048,GFQuimbayo!E:F,2,FALSE)</f>
        <v>Invertebrivores</v>
      </c>
      <c r="BF2048" s="2" t="str">
        <f>VLOOKUP(Y2048,Spp!B:L,11,FALSE)</f>
        <v>LC</v>
      </c>
    </row>
    <row r="2049" spans="1:58">
      <c r="A2049" s="2" t="s">
        <v>242</v>
      </c>
      <c r="B2049" s="2" t="s">
        <v>41</v>
      </c>
      <c r="C2049" s="2" t="s">
        <v>510</v>
      </c>
      <c r="D2049" s="2" t="s">
        <v>510</v>
      </c>
      <c r="E2049" s="2" t="s">
        <v>1501</v>
      </c>
      <c r="F2049" s="2" t="s">
        <v>1479</v>
      </c>
      <c r="G2049" s="22" t="s">
        <v>1480</v>
      </c>
      <c r="H2049" s="22">
        <v>1</v>
      </c>
      <c r="I2049" s="9">
        <v>3</v>
      </c>
      <c r="K2049" s="2">
        <v>50</v>
      </c>
      <c r="L2049" s="11">
        <v>42950</v>
      </c>
      <c r="M2049" s="2">
        <v>2017</v>
      </c>
      <c r="N2049" s="2" t="s">
        <v>517</v>
      </c>
      <c r="O2049" s="2" t="s">
        <v>136</v>
      </c>
      <c r="P2049" s="11">
        <v>43272</v>
      </c>
      <c r="Q2049" s="9" t="s">
        <v>247</v>
      </c>
      <c r="S2049" s="22" t="s">
        <v>516</v>
      </c>
      <c r="T2049" s="4" t="s">
        <v>516</v>
      </c>
      <c r="U2049" s="4" t="s">
        <v>516</v>
      </c>
      <c r="V2049" s="4" t="s">
        <v>516</v>
      </c>
      <c r="W2049" s="4" t="s">
        <v>516</v>
      </c>
      <c r="X2049" s="4" t="s">
        <v>125</v>
      </c>
      <c r="Y2049" s="6" t="str">
        <f>VLOOKUP(X2049,Spp!A:B,2,FALSE)</f>
        <v>Diodon holocanthus</v>
      </c>
      <c r="Z2049" s="7">
        <f t="shared" ref="Z2049:Z2112" si="225">SUM(AA2049:AT2049)</f>
        <v>2</v>
      </c>
      <c r="AC2049" s="2">
        <v>2</v>
      </c>
      <c r="AU2049" s="2">
        <f>VLOOKUP(Y2049,Spp!B:C,2,FALSE)</f>
        <v>2.1899999999999999E-2</v>
      </c>
      <c r="AV2049" s="2">
        <f>VLOOKUP(Y2049,Spp!B:D,3,FALSE)</f>
        <v>3</v>
      </c>
      <c r="AW2049" s="2">
        <f t="shared" si="219"/>
        <v>85.546875</v>
      </c>
      <c r="AX2049" s="2">
        <f t="shared" si="220"/>
        <v>1.7109375</v>
      </c>
      <c r="AY2049" s="2">
        <f t="shared" si="221"/>
        <v>17.109375</v>
      </c>
      <c r="AZ2049" s="2">
        <f t="shared" si="222"/>
        <v>1.7109375E-2</v>
      </c>
      <c r="BA2049" s="2" t="e">
        <f t="shared" si="223"/>
        <v>#VALUE!</v>
      </c>
      <c r="BB2049" s="2">
        <f t="shared" si="224"/>
        <v>0.04</v>
      </c>
      <c r="BC2049" s="2">
        <f>VLOOKUP(Y2049,Spp!B:H,7,FALSE)</f>
        <v>3.3</v>
      </c>
      <c r="BD2049" s="5" t="str">
        <f>VLOOKUP(Y2049,GFQuimbayo!B:C,2,FALSE)</f>
        <v>IN</v>
      </c>
      <c r="BE2049" s="5" t="str">
        <f>VLOOKUP(BD2049,GFQuimbayo!E:F,2,FALSE)</f>
        <v>Invertebrivores</v>
      </c>
      <c r="BF2049" s="2" t="str">
        <f>VLOOKUP(Y2049,Spp!B:L,11,FALSE)</f>
        <v>NE</v>
      </c>
    </row>
    <row r="2050" spans="1:58">
      <c r="A2050" s="2" t="s">
        <v>242</v>
      </c>
      <c r="B2050" s="2" t="s">
        <v>41</v>
      </c>
      <c r="C2050" s="2" t="s">
        <v>510</v>
      </c>
      <c r="D2050" s="2" t="s">
        <v>510</v>
      </c>
      <c r="E2050" s="2" t="s">
        <v>1501</v>
      </c>
      <c r="F2050" s="2" t="s">
        <v>1479</v>
      </c>
      <c r="G2050" s="22" t="s">
        <v>1480</v>
      </c>
      <c r="H2050" s="22">
        <v>1</v>
      </c>
      <c r="I2050" s="9">
        <v>3</v>
      </c>
      <c r="K2050" s="2">
        <v>50</v>
      </c>
      <c r="L2050" s="11">
        <v>42950</v>
      </c>
      <c r="M2050" s="2">
        <v>2017</v>
      </c>
      <c r="N2050" s="2" t="s">
        <v>517</v>
      </c>
      <c r="O2050" s="2" t="s">
        <v>136</v>
      </c>
      <c r="P2050" s="11">
        <v>43272</v>
      </c>
      <c r="Q2050" s="9" t="s">
        <v>247</v>
      </c>
      <c r="S2050" s="22" t="s">
        <v>516</v>
      </c>
      <c r="T2050" s="4" t="s">
        <v>516</v>
      </c>
      <c r="U2050" s="4" t="s">
        <v>516</v>
      </c>
      <c r="V2050" s="4" t="s">
        <v>516</v>
      </c>
      <c r="W2050" s="4" t="s">
        <v>516</v>
      </c>
      <c r="X2050" s="4" t="s">
        <v>87</v>
      </c>
      <c r="Y2050" s="6" t="str">
        <f>VLOOKUP(X2050,Spp!A:B,2,FALSE)</f>
        <v>Stegastes acapulcoensis</v>
      </c>
      <c r="Z2050" s="7">
        <f t="shared" si="225"/>
        <v>9</v>
      </c>
      <c r="AB2050" s="2">
        <v>9</v>
      </c>
      <c r="AU2050" s="2">
        <f>VLOOKUP(Y2050,Spp!B:C,2,FALSE)</f>
        <v>3.49E-2</v>
      </c>
      <c r="AV2050" s="2">
        <f>VLOOKUP(Y2050,Spp!B:D,3,FALSE)</f>
        <v>2.9108999999999998</v>
      </c>
      <c r="AW2050" s="2">
        <f t="shared" ref="AW2050:AW2113" si="226">((AU2050*$AA$2^AV2050)*AA2050)+((AU2050*$AB$2^AV2050)*AB2050)+((AU2050*$AC$2^AV2050)*AC2050)+((AU2050*$AD$2^AV2050)*AD2050)+((AU2050*$AE$2^AV2050)*AE2050)+((AU2050*$AF$2^AV2050)*AF2050)+((AU2050*$AG$2^AV2050)*AG2050)+((AU2050*$AH$2^AV2050)*AH2050)+((AU2050*$AI$2^AV2050)*AI2050)+((AU2050*$AJ$2^AV2050)*AJ2050)+((AU2050*$AK$2^AV2050)*AK2050)+((AU2050*$AL$2^AV2050)*AL2050)+((AU2050*$AM$2^AV2050)*AM2050)+((AU2050*$AN$2^AV2050)*AN2050)+((AU2050*$AO$2^AV2050)*AO2050)+((AU2050*$AP$2^AV2050)*AP2050)+((AU2050*$AQ$2^AV2050)*AQ2050)+((AU2050*$AR$2^AV2050)*AR2050)+((AU2050*$AS$2^AV2050)*AS2050)+((AU2050*$AT$2^AV2050)*AT2050)</f>
        <v>110.73470882127552</v>
      </c>
      <c r="AX2050" s="2">
        <f t="shared" ref="AX2050:AX2113" si="227">AW2050/K2050</f>
        <v>2.2146941764255104</v>
      </c>
      <c r="AY2050" s="2">
        <f t="shared" ref="AY2050:AY2113" si="228">AX2050*10</f>
        <v>22.146941764255104</v>
      </c>
      <c r="AZ2050" s="2">
        <f t="shared" ref="AZ2050:AZ2113" si="229">AY2050/1000</f>
        <v>2.2146941764255103E-2</v>
      </c>
      <c r="BA2050" s="2" t="e">
        <f t="shared" ref="BA2050:BA2113" si="230">Z2050/W2050</f>
        <v>#VALUE!</v>
      </c>
      <c r="BB2050" s="2">
        <f t="shared" si="224"/>
        <v>0.18</v>
      </c>
      <c r="BC2050" s="2">
        <f>VLOOKUP(Y2050,Spp!B:H,7,FALSE)</f>
        <v>2</v>
      </c>
      <c r="BD2050" s="5" t="str">
        <f>VLOOKUP(Y2050,GFQuimbayo!B:C,2,FALSE)</f>
        <v>HD</v>
      </c>
      <c r="BE2050" s="5" t="str">
        <f>VLOOKUP(BD2050,GFQuimbayo!E:F,2,FALSE)</f>
        <v>Detritivores</v>
      </c>
      <c r="BF2050" s="2" t="str">
        <f>VLOOKUP(Y2050,Spp!B:L,11,FALSE)</f>
        <v>LC</v>
      </c>
    </row>
    <row r="2051" spans="1:58">
      <c r="A2051" s="2" t="s">
        <v>242</v>
      </c>
      <c r="B2051" s="2" t="s">
        <v>41</v>
      </c>
      <c r="C2051" s="2" t="s">
        <v>510</v>
      </c>
      <c r="D2051" s="2" t="s">
        <v>510</v>
      </c>
      <c r="E2051" s="2" t="s">
        <v>1501</v>
      </c>
      <c r="F2051" s="2" t="s">
        <v>1479</v>
      </c>
      <c r="G2051" s="22" t="s">
        <v>1480</v>
      </c>
      <c r="H2051" s="22">
        <v>1</v>
      </c>
      <c r="I2051" s="9">
        <v>3</v>
      </c>
      <c r="K2051" s="2">
        <v>50</v>
      </c>
      <c r="L2051" s="11">
        <v>42950</v>
      </c>
      <c r="M2051" s="2">
        <v>2017</v>
      </c>
      <c r="N2051" s="2" t="s">
        <v>517</v>
      </c>
      <c r="O2051" s="2" t="s">
        <v>136</v>
      </c>
      <c r="P2051" s="11">
        <v>43272</v>
      </c>
      <c r="Q2051" s="9" t="s">
        <v>247</v>
      </c>
      <c r="S2051" s="22" t="s">
        <v>516</v>
      </c>
      <c r="T2051" s="4" t="s">
        <v>516</v>
      </c>
      <c r="U2051" s="4" t="s">
        <v>516</v>
      </c>
      <c r="V2051" s="4" t="s">
        <v>516</v>
      </c>
      <c r="W2051" s="4" t="s">
        <v>516</v>
      </c>
      <c r="X2051" s="4" t="s">
        <v>266</v>
      </c>
      <c r="Y2051" s="6" t="str">
        <f>VLOOKUP(X2051,Spp!A:B,2,FALSE)</f>
        <v>Halichoeres dispilus</v>
      </c>
      <c r="Z2051" s="7">
        <f t="shared" si="225"/>
        <v>20</v>
      </c>
      <c r="AA2051" s="2">
        <v>20</v>
      </c>
      <c r="AU2051" s="2">
        <f>VLOOKUP(Y2051,Spp!B:C,2,FALSE)</f>
        <v>1.26E-2</v>
      </c>
      <c r="AV2051" s="2">
        <f>VLOOKUP(Y2051,Spp!B:D,3,FALSE)</f>
        <v>3.0672999999999999</v>
      </c>
      <c r="AW2051" s="2">
        <f t="shared" si="226"/>
        <v>4.1879542563951215</v>
      </c>
      <c r="AX2051" s="2">
        <f t="shared" si="227"/>
        <v>8.3759085127902436E-2</v>
      </c>
      <c r="AY2051" s="2">
        <f t="shared" si="228"/>
        <v>0.83759085127902433</v>
      </c>
      <c r="AZ2051" s="2">
        <f t="shared" si="229"/>
        <v>8.375908512790243E-4</v>
      </c>
      <c r="BA2051" s="2" t="e">
        <f t="shared" si="230"/>
        <v>#VALUE!</v>
      </c>
      <c r="BB2051" s="2">
        <f t="shared" si="224"/>
        <v>0.4</v>
      </c>
      <c r="BC2051" s="2">
        <f>VLOOKUP(Y2051,Spp!B:H,7,FALSE)</f>
        <v>3.9</v>
      </c>
      <c r="BD2051" s="5" t="str">
        <f>VLOOKUP(Y2051,GFQuimbayo!B:C,2,FALSE)</f>
        <v>IN</v>
      </c>
      <c r="BE2051" s="5" t="str">
        <f>VLOOKUP(BD2051,GFQuimbayo!E:F,2,FALSE)</f>
        <v>Invertebrivores</v>
      </c>
      <c r="BF2051" s="2" t="str">
        <f>VLOOKUP(Y2051,Spp!B:L,11,FALSE)</f>
        <v>LC</v>
      </c>
    </row>
    <row r="2052" spans="1:58">
      <c r="A2052" s="2" t="s">
        <v>242</v>
      </c>
      <c r="B2052" s="2" t="s">
        <v>41</v>
      </c>
      <c r="C2052" s="2" t="s">
        <v>510</v>
      </c>
      <c r="D2052" s="2" t="s">
        <v>510</v>
      </c>
      <c r="E2052" s="2" t="s">
        <v>1501</v>
      </c>
      <c r="F2052" s="2" t="s">
        <v>1479</v>
      </c>
      <c r="G2052" s="22" t="s">
        <v>1480</v>
      </c>
      <c r="H2052" s="22">
        <v>1</v>
      </c>
      <c r="I2052" s="9">
        <v>3</v>
      </c>
      <c r="K2052" s="2">
        <v>50</v>
      </c>
      <c r="L2052" s="11">
        <v>42950</v>
      </c>
      <c r="M2052" s="2">
        <v>2017</v>
      </c>
      <c r="N2052" s="2" t="s">
        <v>517</v>
      </c>
      <c r="O2052" s="2" t="s">
        <v>136</v>
      </c>
      <c r="P2052" s="11">
        <v>43272</v>
      </c>
      <c r="Q2052" s="9" t="s">
        <v>247</v>
      </c>
      <c r="S2052" s="22" t="s">
        <v>516</v>
      </c>
      <c r="T2052" s="4" t="s">
        <v>516</v>
      </c>
      <c r="U2052" s="4" t="s">
        <v>516</v>
      </c>
      <c r="V2052" s="4" t="s">
        <v>516</v>
      </c>
      <c r="W2052" s="4" t="s">
        <v>516</v>
      </c>
      <c r="X2052" s="4" t="s">
        <v>376</v>
      </c>
      <c r="Y2052" s="6" t="str">
        <f>VLOOKUP(X2052,Spp!A:B,2,FALSE)</f>
        <v>Chanos chanos</v>
      </c>
      <c r="Z2052" s="7">
        <f t="shared" si="225"/>
        <v>2</v>
      </c>
      <c r="AF2052" s="2">
        <v>2</v>
      </c>
      <c r="AU2052" s="2">
        <f>VLOOKUP(Y2052,Spp!B:C,2,FALSE)</f>
        <v>6.7999999999999996E-3</v>
      </c>
      <c r="AV2052" s="2">
        <f>VLOOKUP(Y2052,Spp!B:D,3,FALSE)</f>
        <v>3.0249999999999999</v>
      </c>
      <c r="AW2052" s="2">
        <f t="shared" si="226"/>
        <v>637.30120924290713</v>
      </c>
      <c r="AX2052" s="2">
        <f t="shared" si="227"/>
        <v>12.746024184858143</v>
      </c>
      <c r="AY2052" s="2">
        <f t="shared" si="228"/>
        <v>127.46024184858143</v>
      </c>
      <c r="AZ2052" s="2">
        <f t="shared" si="229"/>
        <v>0.12746024184858143</v>
      </c>
      <c r="BA2052" s="2" t="e">
        <f t="shared" si="230"/>
        <v>#VALUE!</v>
      </c>
      <c r="BB2052" s="2">
        <f t="shared" si="224"/>
        <v>0.04</v>
      </c>
      <c r="BC2052" s="2">
        <f>VLOOKUP(Y2052,Spp!B:H,7,FALSE)</f>
        <v>2</v>
      </c>
      <c r="BD2052" s="5" t="str">
        <f>VLOOKUP(Y2052,GFQuimbayo!B:C,2,FALSE)</f>
        <v>OM</v>
      </c>
      <c r="BE2052" s="5" t="str">
        <f>VLOOKUP(BD2052,GFQuimbayo!E:F,2,FALSE)</f>
        <v>Omnivores</v>
      </c>
      <c r="BF2052" s="2" t="str">
        <f>VLOOKUP(Y2052,Spp!B:L,11,FALSE)</f>
        <v>NE</v>
      </c>
    </row>
    <row r="2053" spans="1:58">
      <c r="A2053" s="2" t="s">
        <v>242</v>
      </c>
      <c r="B2053" s="2" t="s">
        <v>41</v>
      </c>
      <c r="C2053" s="2" t="s">
        <v>510</v>
      </c>
      <c r="D2053" s="2" t="s">
        <v>510</v>
      </c>
      <c r="E2053" s="2" t="s">
        <v>1501</v>
      </c>
      <c r="F2053" s="2" t="s">
        <v>1479</v>
      </c>
      <c r="G2053" s="22" t="s">
        <v>1480</v>
      </c>
      <c r="H2053" s="22">
        <v>1</v>
      </c>
      <c r="I2053" s="9">
        <v>3</v>
      </c>
      <c r="K2053" s="2">
        <v>50</v>
      </c>
      <c r="L2053" s="11">
        <v>42950</v>
      </c>
      <c r="M2053" s="2">
        <v>2017</v>
      </c>
      <c r="N2053" s="2" t="s">
        <v>517</v>
      </c>
      <c r="O2053" s="2" t="s">
        <v>136</v>
      </c>
      <c r="P2053" s="11">
        <v>43272</v>
      </c>
      <c r="Q2053" s="9" t="s">
        <v>247</v>
      </c>
      <c r="S2053" s="22" t="s">
        <v>516</v>
      </c>
      <c r="T2053" s="4" t="s">
        <v>516</v>
      </c>
      <c r="U2053" s="4" t="s">
        <v>516</v>
      </c>
      <c r="V2053" s="4" t="s">
        <v>516</v>
      </c>
      <c r="W2053" s="4" t="s">
        <v>516</v>
      </c>
      <c r="X2053" s="4" t="s">
        <v>353</v>
      </c>
      <c r="Y2053" s="6" t="str">
        <f>VLOOKUP(X2053,Spp!A:B,2,FALSE)</f>
        <v>Arothron meleagris</v>
      </c>
      <c r="Z2053" s="7">
        <f t="shared" si="225"/>
        <v>1</v>
      </c>
      <c r="AC2053" s="2">
        <v>1</v>
      </c>
      <c r="AU2053" s="2">
        <f>VLOOKUP(Y2053,Spp!B:C,2,FALSE)</f>
        <v>3.0700000000000002E-2</v>
      </c>
      <c r="AV2053" s="2">
        <f>VLOOKUP(Y2053,Spp!B:D,3,FALSE)</f>
        <v>2.8498999999999999</v>
      </c>
      <c r="AW2053" s="2">
        <f t="shared" si="226"/>
        <v>41.041405158247883</v>
      </c>
      <c r="AX2053" s="2">
        <f t="shared" si="227"/>
        <v>0.82082810316495769</v>
      </c>
      <c r="AY2053" s="2">
        <f t="shared" si="228"/>
        <v>8.2082810316495767</v>
      </c>
      <c r="AZ2053" s="2">
        <f t="shared" si="229"/>
        <v>8.2082810316495766E-3</v>
      </c>
      <c r="BA2053" s="2" t="e">
        <f t="shared" si="230"/>
        <v>#VALUE!</v>
      </c>
      <c r="BB2053" s="2">
        <f t="shared" si="224"/>
        <v>0.02</v>
      </c>
      <c r="BC2053" s="2">
        <f>VLOOKUP(Y2053,Spp!B:H,7,FALSE)</f>
        <v>3.4</v>
      </c>
      <c r="BD2053" s="5" t="str">
        <f>VLOOKUP(Y2053,GFQuimbayo!B:C,2,FALSE)</f>
        <v>IN</v>
      </c>
      <c r="BE2053" s="5" t="str">
        <f>VLOOKUP(BD2053,GFQuimbayo!E:F,2,FALSE)</f>
        <v>Invertebrivores</v>
      </c>
      <c r="BF2053" s="2" t="str">
        <f>VLOOKUP(Y2053,Spp!B:L,11,FALSE)</f>
        <v>NE</v>
      </c>
    </row>
    <row r="2054" spans="1:58">
      <c r="A2054" s="2" t="s">
        <v>242</v>
      </c>
      <c r="B2054" s="2" t="s">
        <v>41</v>
      </c>
      <c r="C2054" s="2" t="s">
        <v>510</v>
      </c>
      <c r="D2054" s="2" t="s">
        <v>510</v>
      </c>
      <c r="E2054" s="2" t="s">
        <v>1501</v>
      </c>
      <c r="F2054" s="2" t="s">
        <v>1479</v>
      </c>
      <c r="G2054" s="22" t="s">
        <v>1480</v>
      </c>
      <c r="H2054" s="22">
        <v>1</v>
      </c>
      <c r="I2054" s="9">
        <v>3</v>
      </c>
      <c r="K2054" s="2">
        <v>50</v>
      </c>
      <c r="L2054" s="11">
        <v>42950</v>
      </c>
      <c r="M2054" s="2">
        <v>2017</v>
      </c>
      <c r="N2054" s="2" t="s">
        <v>517</v>
      </c>
      <c r="O2054" s="2" t="s">
        <v>136</v>
      </c>
      <c r="P2054" s="11">
        <v>43272</v>
      </c>
      <c r="Q2054" s="9" t="s">
        <v>247</v>
      </c>
      <c r="S2054" s="22" t="s">
        <v>516</v>
      </c>
      <c r="T2054" s="4" t="s">
        <v>516</v>
      </c>
      <c r="U2054" s="4" t="s">
        <v>516</v>
      </c>
      <c r="V2054" s="4" t="s">
        <v>516</v>
      </c>
      <c r="W2054" s="4" t="s">
        <v>516</v>
      </c>
      <c r="X2054" s="4" t="s">
        <v>45</v>
      </c>
      <c r="Y2054" s="6" t="str">
        <f>VLOOKUP(X2054,Spp!A:B,2,FALSE)</f>
        <v>Canthigaster punctatissima</v>
      </c>
      <c r="Z2054" s="7">
        <f t="shared" si="225"/>
        <v>1</v>
      </c>
      <c r="AA2054" s="2">
        <v>1</v>
      </c>
      <c r="AU2054" s="2">
        <f>VLOOKUP(Y2054,Spp!B:C,2,FALSE)</f>
        <v>1.9699999999999999E-2</v>
      </c>
      <c r="AV2054" s="2">
        <f>VLOOKUP(Y2054,Spp!B:D,3,FALSE)</f>
        <v>2.9174000000000002</v>
      </c>
      <c r="AW2054" s="2">
        <f t="shared" si="226"/>
        <v>0.28537531735533872</v>
      </c>
      <c r="AX2054" s="2">
        <f t="shared" si="227"/>
        <v>5.7075063471067741E-3</v>
      </c>
      <c r="AY2054" s="2">
        <f t="shared" si="228"/>
        <v>5.7075063471067743E-2</v>
      </c>
      <c r="AZ2054" s="2">
        <f t="shared" si="229"/>
        <v>5.7075063471067742E-5</v>
      </c>
      <c r="BA2054" s="2" t="e">
        <f t="shared" si="230"/>
        <v>#VALUE!</v>
      </c>
      <c r="BB2054" s="2">
        <f t="shared" si="224"/>
        <v>0.02</v>
      </c>
      <c r="BC2054" s="2">
        <f>VLOOKUP(Y2054,Spp!B:H,7,FALSE)</f>
        <v>3</v>
      </c>
      <c r="BD2054" s="5" t="str">
        <f>VLOOKUP(Y2054,GFQuimbayo!B:C,2,FALSE)</f>
        <v>IN</v>
      </c>
      <c r="BE2054" s="5" t="str">
        <f>VLOOKUP(BD2054,GFQuimbayo!E:F,2,FALSE)</f>
        <v>Invertebrivores</v>
      </c>
      <c r="BF2054" s="2" t="str">
        <f>VLOOKUP(Y2054,Spp!B:L,11,FALSE)</f>
        <v>LC</v>
      </c>
    </row>
    <row r="2055" spans="1:58">
      <c r="A2055" s="2" t="s">
        <v>242</v>
      </c>
      <c r="B2055" s="2" t="s">
        <v>41</v>
      </c>
      <c r="C2055" s="2" t="s">
        <v>510</v>
      </c>
      <c r="D2055" s="2" t="s">
        <v>510</v>
      </c>
      <c r="E2055" s="2" t="s">
        <v>1501</v>
      </c>
      <c r="F2055" s="2" t="s">
        <v>1479</v>
      </c>
      <c r="G2055" s="22" t="s">
        <v>1480</v>
      </c>
      <c r="H2055" s="22">
        <v>1</v>
      </c>
      <c r="I2055" s="9">
        <v>3</v>
      </c>
      <c r="K2055" s="2">
        <v>50</v>
      </c>
      <c r="L2055" s="11">
        <v>42950</v>
      </c>
      <c r="M2055" s="2">
        <v>2017</v>
      </c>
      <c r="N2055" s="2" t="s">
        <v>517</v>
      </c>
      <c r="O2055" s="2" t="s">
        <v>136</v>
      </c>
      <c r="P2055" s="11">
        <v>43272</v>
      </c>
      <c r="Q2055" s="9" t="s">
        <v>247</v>
      </c>
      <c r="S2055" s="22" t="s">
        <v>516</v>
      </c>
      <c r="T2055" s="4" t="s">
        <v>516</v>
      </c>
      <c r="U2055" s="4" t="s">
        <v>516</v>
      </c>
      <c r="V2055" s="4" t="s">
        <v>516</v>
      </c>
      <c r="W2055" s="4" t="s">
        <v>516</v>
      </c>
      <c r="X2055" s="4" t="s">
        <v>97</v>
      </c>
      <c r="Y2055" s="6" t="str">
        <f>VLOOKUP(X2055,Spp!A:B,2,FALSE)</f>
        <v>Plagiotremus azaleus</v>
      </c>
      <c r="Z2055" s="7">
        <f t="shared" si="225"/>
        <v>5</v>
      </c>
      <c r="AA2055" s="2">
        <v>5</v>
      </c>
      <c r="AU2055" s="2">
        <f>VLOOKUP(Y2055,Spp!B:C,2,FALSE)</f>
        <v>4.5999999999999999E-3</v>
      </c>
      <c r="AV2055" s="2">
        <f>VLOOKUP(Y2055,Spp!B:D,3,FALSE)</f>
        <v>3.1387999999999998</v>
      </c>
      <c r="AW2055" s="2">
        <f t="shared" si="226"/>
        <v>0.4081144154582545</v>
      </c>
      <c r="AX2055" s="2">
        <f t="shared" si="227"/>
        <v>8.1622883091650895E-3</v>
      </c>
      <c r="AY2055" s="2">
        <f t="shared" si="228"/>
        <v>8.1622883091650889E-2</v>
      </c>
      <c r="AZ2055" s="2">
        <f t="shared" si="229"/>
        <v>8.1622883091650884E-5</v>
      </c>
      <c r="BA2055" s="2" t="e">
        <f t="shared" si="230"/>
        <v>#VALUE!</v>
      </c>
      <c r="BB2055" s="2">
        <f t="shared" si="224"/>
        <v>0.1</v>
      </c>
      <c r="BC2055" s="2">
        <f>VLOOKUP(Y2055,Spp!B:H,7,FALSE)</f>
        <v>4</v>
      </c>
      <c r="BD2055" s="5" t="str">
        <f>VLOOKUP(Y2055,GFQuimbayo!B:C,2,FALSE)</f>
        <v>PS</v>
      </c>
      <c r="BE2055" s="5" t="str">
        <f>VLOOKUP(BD2055,GFQuimbayo!E:F,2,FALSE)</f>
        <v>Piscivores</v>
      </c>
      <c r="BF2055" s="2" t="str">
        <f>VLOOKUP(Y2055,Spp!B:L,11,FALSE)</f>
        <v>LC</v>
      </c>
    </row>
    <row r="2056" spans="1:58">
      <c r="A2056" s="2" t="s">
        <v>242</v>
      </c>
      <c r="B2056" s="2" t="s">
        <v>41</v>
      </c>
      <c r="C2056" s="2" t="s">
        <v>509</v>
      </c>
      <c r="D2056" s="2" t="s">
        <v>509</v>
      </c>
      <c r="E2056" s="2" t="s">
        <v>1495</v>
      </c>
      <c r="F2056" s="2" t="s">
        <v>1479</v>
      </c>
      <c r="G2056" s="22" t="s">
        <v>1482</v>
      </c>
      <c r="H2056" s="22">
        <v>1</v>
      </c>
      <c r="I2056" s="9">
        <v>7</v>
      </c>
      <c r="K2056" s="2">
        <v>50</v>
      </c>
      <c r="L2056" s="11">
        <v>42950</v>
      </c>
      <c r="M2056" s="2">
        <v>2017</v>
      </c>
      <c r="N2056" s="2" t="s">
        <v>517</v>
      </c>
      <c r="O2056" s="2" t="s">
        <v>136</v>
      </c>
      <c r="P2056" s="11">
        <v>43272</v>
      </c>
      <c r="Q2056" s="9" t="s">
        <v>247</v>
      </c>
      <c r="S2056" s="22" t="s">
        <v>516</v>
      </c>
      <c r="T2056" s="4" t="s">
        <v>516</v>
      </c>
      <c r="U2056" s="4" t="s">
        <v>516</v>
      </c>
      <c r="V2056" s="4" t="s">
        <v>516</v>
      </c>
      <c r="W2056" s="4" t="s">
        <v>516</v>
      </c>
      <c r="X2056" s="4" t="s">
        <v>251</v>
      </c>
      <c r="Y2056" s="6" t="str">
        <f>VLOOKUP(X2056,Spp!A:B,2,FALSE)</f>
        <v>Holacanthus passer</v>
      </c>
      <c r="Z2056" s="7">
        <f t="shared" si="225"/>
        <v>1</v>
      </c>
      <c r="AA2056" s="2">
        <v>1</v>
      </c>
      <c r="AU2056" s="2">
        <f>VLOOKUP(Y2056,Spp!B:C,2,FALSE)</f>
        <v>2.7130000000000001E-2</v>
      </c>
      <c r="AV2056" s="2">
        <f>VLOOKUP(Y2056,Spp!B:D,3,FALSE)</f>
        <v>3.0842299999999998</v>
      </c>
      <c r="AW2056" s="2">
        <f t="shared" si="226"/>
        <v>0.4579186236186355</v>
      </c>
      <c r="AX2056" s="2">
        <f t="shared" si="227"/>
        <v>9.1583724723727101E-3</v>
      </c>
      <c r="AY2056" s="2">
        <f t="shared" si="228"/>
        <v>9.1583724723727097E-2</v>
      </c>
      <c r="AZ2056" s="2">
        <f t="shared" si="229"/>
        <v>9.1583724723727096E-5</v>
      </c>
      <c r="BA2056" s="2" t="e">
        <f t="shared" si="230"/>
        <v>#VALUE!</v>
      </c>
      <c r="BB2056" s="2">
        <f t="shared" si="224"/>
        <v>0.02</v>
      </c>
      <c r="BC2056" s="2">
        <f>VLOOKUP(Y2056,Spp!B:H,7,FALSE)</f>
        <v>2.6</v>
      </c>
      <c r="BD2056" s="5" t="str">
        <f>VLOOKUP(Y2056,GFQuimbayo!B:C,2,FALSE)</f>
        <v>IN</v>
      </c>
      <c r="BE2056" s="5" t="str">
        <f>VLOOKUP(BD2056,GFQuimbayo!E:F,2,FALSE)</f>
        <v>Invertebrivores</v>
      </c>
      <c r="BF2056" s="2" t="str">
        <f>VLOOKUP(Y2056,Spp!B:L,11,FALSE)</f>
        <v>LC</v>
      </c>
    </row>
    <row r="2057" spans="1:58">
      <c r="A2057" s="2" t="s">
        <v>242</v>
      </c>
      <c r="B2057" s="2" t="s">
        <v>41</v>
      </c>
      <c r="C2057" s="2" t="s">
        <v>509</v>
      </c>
      <c r="D2057" s="2" t="s">
        <v>509</v>
      </c>
      <c r="E2057" s="2" t="s">
        <v>1495</v>
      </c>
      <c r="F2057" s="2" t="s">
        <v>1479</v>
      </c>
      <c r="G2057" s="22" t="s">
        <v>1482</v>
      </c>
      <c r="H2057" s="22">
        <v>1</v>
      </c>
      <c r="I2057" s="9">
        <v>7</v>
      </c>
      <c r="K2057" s="2">
        <v>50</v>
      </c>
      <c r="L2057" s="11">
        <v>42950</v>
      </c>
      <c r="M2057" s="2">
        <v>2017</v>
      </c>
      <c r="N2057" s="2" t="s">
        <v>517</v>
      </c>
      <c r="O2057" s="2" t="s">
        <v>136</v>
      </c>
      <c r="P2057" s="11">
        <v>43272</v>
      </c>
      <c r="Q2057" s="9" t="s">
        <v>247</v>
      </c>
      <c r="S2057" s="22" t="s">
        <v>516</v>
      </c>
      <c r="T2057" s="4" t="s">
        <v>516</v>
      </c>
      <c r="U2057" s="4" t="s">
        <v>516</v>
      </c>
      <c r="V2057" s="4" t="s">
        <v>516</v>
      </c>
      <c r="W2057" s="4" t="s">
        <v>516</v>
      </c>
      <c r="X2057" s="4" t="s">
        <v>107</v>
      </c>
      <c r="Y2057" s="6" t="str">
        <f>VLOOKUP(X2057,Spp!A:B,2,FALSE)</f>
        <v>Thalassoma lucasanum</v>
      </c>
      <c r="Z2057" s="7">
        <f t="shared" si="225"/>
        <v>25</v>
      </c>
      <c r="AA2057" s="2">
        <v>25</v>
      </c>
      <c r="AU2057" s="2">
        <f>VLOOKUP(Y2057,Spp!B:C,2,FALSE)</f>
        <v>1.261E-2</v>
      </c>
      <c r="AV2057" s="2">
        <f>VLOOKUP(Y2057,Spp!B:D,3,FALSE)</f>
        <v>2.8782999999999999</v>
      </c>
      <c r="AW2057" s="2">
        <f t="shared" si="226"/>
        <v>4.4060134869457919</v>
      </c>
      <c r="AX2057" s="2">
        <f t="shared" si="227"/>
        <v>8.8120269738915832E-2</v>
      </c>
      <c r="AY2057" s="2">
        <f t="shared" si="228"/>
        <v>0.88120269738915835</v>
      </c>
      <c r="AZ2057" s="2">
        <f t="shared" si="229"/>
        <v>8.8120269738915834E-4</v>
      </c>
      <c r="BA2057" s="2" t="e">
        <f t="shared" si="230"/>
        <v>#VALUE!</v>
      </c>
      <c r="BB2057" s="2">
        <f t="shared" si="224"/>
        <v>0.5</v>
      </c>
      <c r="BC2057" s="2">
        <f>VLOOKUP(Y2057,Spp!B:H,7,FALSE)</f>
        <v>3.5</v>
      </c>
      <c r="BD2057" s="5" t="str">
        <f>VLOOKUP(Y2057,GFQuimbayo!B:C,2,FALSE)</f>
        <v>IN</v>
      </c>
      <c r="BE2057" s="5" t="str">
        <f>VLOOKUP(BD2057,GFQuimbayo!E:F,2,FALSE)</f>
        <v>Invertebrivores</v>
      </c>
      <c r="BF2057" s="2" t="str">
        <f>VLOOKUP(Y2057,Spp!B:L,11,FALSE)</f>
        <v>LC</v>
      </c>
    </row>
    <row r="2058" spans="1:58">
      <c r="A2058" s="2" t="s">
        <v>242</v>
      </c>
      <c r="B2058" s="2" t="s">
        <v>41</v>
      </c>
      <c r="C2058" s="2" t="s">
        <v>509</v>
      </c>
      <c r="D2058" s="2" t="s">
        <v>509</v>
      </c>
      <c r="E2058" s="2" t="s">
        <v>1495</v>
      </c>
      <c r="F2058" s="2" t="s">
        <v>1479</v>
      </c>
      <c r="G2058" s="22" t="s">
        <v>1482</v>
      </c>
      <c r="H2058" s="22">
        <v>1</v>
      </c>
      <c r="I2058" s="9">
        <v>7</v>
      </c>
      <c r="K2058" s="2">
        <v>50</v>
      </c>
      <c r="L2058" s="11">
        <v>42950</v>
      </c>
      <c r="M2058" s="2">
        <v>2017</v>
      </c>
      <c r="N2058" s="2" t="s">
        <v>517</v>
      </c>
      <c r="O2058" s="2" t="s">
        <v>136</v>
      </c>
      <c r="P2058" s="11">
        <v>43272</v>
      </c>
      <c r="Q2058" s="9" t="s">
        <v>247</v>
      </c>
      <c r="S2058" s="22" t="s">
        <v>516</v>
      </c>
      <c r="T2058" s="4" t="s">
        <v>516</v>
      </c>
      <c r="U2058" s="4" t="s">
        <v>516</v>
      </c>
      <c r="V2058" s="4" t="s">
        <v>516</v>
      </c>
      <c r="W2058" s="4" t="s">
        <v>516</v>
      </c>
      <c r="X2058" s="4" t="s">
        <v>97</v>
      </c>
      <c r="Y2058" s="6" t="str">
        <f>VLOOKUP(X2058,Spp!A:B,2,FALSE)</f>
        <v>Plagiotremus azaleus</v>
      </c>
      <c r="Z2058" s="7">
        <f t="shared" si="225"/>
        <v>1</v>
      </c>
      <c r="AA2058" s="2">
        <v>1</v>
      </c>
      <c r="AU2058" s="2">
        <f>VLOOKUP(Y2058,Spp!B:C,2,FALSE)</f>
        <v>4.5999999999999999E-3</v>
      </c>
      <c r="AV2058" s="2">
        <f>VLOOKUP(Y2058,Spp!B:D,3,FALSE)</f>
        <v>3.1387999999999998</v>
      </c>
      <c r="AW2058" s="2">
        <f t="shared" si="226"/>
        <v>8.1622883091650902E-2</v>
      </c>
      <c r="AX2058" s="2">
        <f t="shared" si="227"/>
        <v>1.632457661833018E-3</v>
      </c>
      <c r="AY2058" s="2">
        <f t="shared" si="228"/>
        <v>1.6324576618330179E-2</v>
      </c>
      <c r="AZ2058" s="2">
        <f t="shared" si="229"/>
        <v>1.6324576618330179E-5</v>
      </c>
      <c r="BA2058" s="2" t="e">
        <f t="shared" si="230"/>
        <v>#VALUE!</v>
      </c>
      <c r="BB2058" s="2">
        <f t="shared" si="224"/>
        <v>0.02</v>
      </c>
      <c r="BC2058" s="2">
        <f>VLOOKUP(Y2058,Spp!B:H,7,FALSE)</f>
        <v>4</v>
      </c>
      <c r="BD2058" s="5" t="str">
        <f>VLOOKUP(Y2058,GFQuimbayo!B:C,2,FALSE)</f>
        <v>PS</v>
      </c>
      <c r="BE2058" s="5" t="str">
        <f>VLOOKUP(BD2058,GFQuimbayo!E:F,2,FALSE)</f>
        <v>Piscivores</v>
      </c>
      <c r="BF2058" s="2" t="str">
        <f>VLOOKUP(Y2058,Spp!B:L,11,FALSE)</f>
        <v>LC</v>
      </c>
    </row>
    <row r="2059" spans="1:58">
      <c r="A2059" s="2" t="s">
        <v>242</v>
      </c>
      <c r="B2059" s="2" t="s">
        <v>41</v>
      </c>
      <c r="C2059" s="2" t="s">
        <v>509</v>
      </c>
      <c r="D2059" s="2" t="s">
        <v>509</v>
      </c>
      <c r="E2059" s="2" t="s">
        <v>1495</v>
      </c>
      <c r="F2059" s="2" t="s">
        <v>1479</v>
      </c>
      <c r="G2059" s="22" t="s">
        <v>1482</v>
      </c>
      <c r="H2059" s="22">
        <v>1</v>
      </c>
      <c r="I2059" s="9">
        <v>7</v>
      </c>
      <c r="K2059" s="2">
        <v>50</v>
      </c>
      <c r="L2059" s="11">
        <v>42950</v>
      </c>
      <c r="M2059" s="2">
        <v>2017</v>
      </c>
      <c r="N2059" s="2" t="s">
        <v>517</v>
      </c>
      <c r="O2059" s="2" t="s">
        <v>136</v>
      </c>
      <c r="P2059" s="11">
        <v>43272</v>
      </c>
      <c r="Q2059" s="9" t="s">
        <v>247</v>
      </c>
      <c r="S2059" s="22" t="s">
        <v>516</v>
      </c>
      <c r="T2059" s="4" t="s">
        <v>516</v>
      </c>
      <c r="U2059" s="4" t="s">
        <v>516</v>
      </c>
      <c r="V2059" s="4" t="s">
        <v>516</v>
      </c>
      <c r="W2059" s="4" t="s">
        <v>516</v>
      </c>
      <c r="X2059" s="4" t="s">
        <v>125</v>
      </c>
      <c r="Y2059" s="6" t="str">
        <f>VLOOKUP(X2059,Spp!A:B,2,FALSE)</f>
        <v>Diodon holocanthus</v>
      </c>
      <c r="Z2059" s="7">
        <f t="shared" si="225"/>
        <v>1</v>
      </c>
      <c r="AB2059" s="2">
        <v>1</v>
      </c>
      <c r="AU2059" s="2">
        <f>VLOOKUP(Y2059,Spp!B:C,2,FALSE)</f>
        <v>2.1899999999999999E-2</v>
      </c>
      <c r="AV2059" s="2">
        <f>VLOOKUP(Y2059,Spp!B:D,3,FALSE)</f>
        <v>3</v>
      </c>
      <c r="AW2059" s="2">
        <f t="shared" si="226"/>
        <v>9.2390624999999993</v>
      </c>
      <c r="AX2059" s="2">
        <f t="shared" si="227"/>
        <v>0.18478124999999998</v>
      </c>
      <c r="AY2059" s="2">
        <f t="shared" si="228"/>
        <v>1.8478124999999999</v>
      </c>
      <c r="AZ2059" s="2">
        <f t="shared" si="229"/>
        <v>1.8478124999999998E-3</v>
      </c>
      <c r="BA2059" s="2" t="e">
        <f t="shared" si="230"/>
        <v>#VALUE!</v>
      </c>
      <c r="BB2059" s="2">
        <f t="shared" si="224"/>
        <v>0.02</v>
      </c>
      <c r="BC2059" s="2">
        <f>VLOOKUP(Y2059,Spp!B:H,7,FALSE)</f>
        <v>3.3</v>
      </c>
      <c r="BD2059" s="5" t="str">
        <f>VLOOKUP(Y2059,GFQuimbayo!B:C,2,FALSE)</f>
        <v>IN</v>
      </c>
      <c r="BE2059" s="5" t="str">
        <f>VLOOKUP(BD2059,GFQuimbayo!E:F,2,FALSE)</f>
        <v>Invertebrivores</v>
      </c>
      <c r="BF2059" s="2" t="str">
        <f>VLOOKUP(Y2059,Spp!B:L,11,FALSE)</f>
        <v>NE</v>
      </c>
    </row>
    <row r="2060" spans="1:58">
      <c r="A2060" s="2" t="s">
        <v>242</v>
      </c>
      <c r="B2060" s="2" t="s">
        <v>41</v>
      </c>
      <c r="C2060" s="2" t="s">
        <v>509</v>
      </c>
      <c r="D2060" s="2" t="s">
        <v>509</v>
      </c>
      <c r="E2060" s="2" t="s">
        <v>1495</v>
      </c>
      <c r="F2060" s="2" t="s">
        <v>1479</v>
      </c>
      <c r="G2060" s="22" t="s">
        <v>1482</v>
      </c>
      <c r="H2060" s="22">
        <v>1</v>
      </c>
      <c r="I2060" s="9">
        <v>7</v>
      </c>
      <c r="K2060" s="2">
        <v>50</v>
      </c>
      <c r="L2060" s="11">
        <v>42950</v>
      </c>
      <c r="M2060" s="2">
        <v>2017</v>
      </c>
      <c r="N2060" s="2" t="s">
        <v>517</v>
      </c>
      <c r="O2060" s="2" t="s">
        <v>136</v>
      </c>
      <c r="P2060" s="11">
        <v>43272</v>
      </c>
      <c r="Q2060" s="9" t="s">
        <v>247</v>
      </c>
      <c r="S2060" s="22" t="s">
        <v>516</v>
      </c>
      <c r="T2060" s="4" t="s">
        <v>516</v>
      </c>
      <c r="U2060" s="4" t="s">
        <v>516</v>
      </c>
      <c r="V2060" s="4" t="s">
        <v>516</v>
      </c>
      <c r="W2060" s="4" t="s">
        <v>516</v>
      </c>
      <c r="X2060" s="4" t="s">
        <v>80</v>
      </c>
      <c r="Y2060" s="6" t="str">
        <f>VLOOKUP(X2060,Spp!A:B,2,FALSE)</f>
        <v>Sufflamen verres</v>
      </c>
      <c r="Z2060" s="7">
        <f t="shared" si="225"/>
        <v>1</v>
      </c>
      <c r="AB2060" s="2">
        <v>1</v>
      </c>
      <c r="AU2060" s="2">
        <f>VLOOKUP(Y2060,Spp!B:C,2,FALSE)</f>
        <v>2.4899999999999999E-2</v>
      </c>
      <c r="AV2060" s="2">
        <f>VLOOKUP(Y2060,Spp!B:D,3,FALSE)</f>
        <v>3.0129999999999999</v>
      </c>
      <c r="AW2060" s="2">
        <f t="shared" si="226"/>
        <v>10.783479913296377</v>
      </c>
      <c r="AX2060" s="2">
        <f t="shared" si="227"/>
        <v>0.21566959826592755</v>
      </c>
      <c r="AY2060" s="2">
        <f t="shared" si="228"/>
        <v>2.1566959826592753</v>
      </c>
      <c r="AZ2060" s="2">
        <f t="shared" si="229"/>
        <v>2.1566959826592753E-3</v>
      </c>
      <c r="BA2060" s="2" t="e">
        <f t="shared" si="230"/>
        <v>#VALUE!</v>
      </c>
      <c r="BB2060" s="2">
        <f t="shared" si="224"/>
        <v>0.02</v>
      </c>
      <c r="BC2060" s="2">
        <f>VLOOKUP(Y2060,Spp!B:H,7,FALSE)</f>
        <v>3.3</v>
      </c>
      <c r="BD2060" s="5" t="str">
        <f>VLOOKUP(Y2060,GFQuimbayo!B:C,2,FALSE)</f>
        <v>IN</v>
      </c>
      <c r="BE2060" s="5" t="str">
        <f>VLOOKUP(BD2060,GFQuimbayo!E:F,2,FALSE)</f>
        <v>Invertebrivores</v>
      </c>
      <c r="BF2060" s="2" t="str">
        <f>VLOOKUP(Y2060,Spp!B:L,11,FALSE)</f>
        <v>LC</v>
      </c>
    </row>
    <row r="2061" spans="1:58">
      <c r="A2061" s="2" t="s">
        <v>242</v>
      </c>
      <c r="B2061" s="2" t="s">
        <v>41</v>
      </c>
      <c r="C2061" s="2" t="s">
        <v>509</v>
      </c>
      <c r="D2061" s="2" t="s">
        <v>509</v>
      </c>
      <c r="E2061" s="2" t="s">
        <v>1495</v>
      </c>
      <c r="F2061" s="2" t="s">
        <v>1479</v>
      </c>
      <c r="G2061" s="22" t="s">
        <v>1482</v>
      </c>
      <c r="H2061" s="22">
        <v>1</v>
      </c>
      <c r="I2061" s="9">
        <v>7</v>
      </c>
      <c r="K2061" s="2">
        <v>50</v>
      </c>
      <c r="L2061" s="11">
        <v>42950</v>
      </c>
      <c r="M2061" s="2">
        <v>2017</v>
      </c>
      <c r="N2061" s="2" t="s">
        <v>517</v>
      </c>
      <c r="O2061" s="2" t="s">
        <v>136</v>
      </c>
      <c r="P2061" s="11">
        <v>43272</v>
      </c>
      <c r="Q2061" s="9" t="s">
        <v>247</v>
      </c>
      <c r="S2061" s="22" t="s">
        <v>516</v>
      </c>
      <c r="T2061" s="4" t="s">
        <v>516</v>
      </c>
      <c r="U2061" s="4" t="s">
        <v>516</v>
      </c>
      <c r="V2061" s="4" t="s">
        <v>516</v>
      </c>
      <c r="W2061" s="4" t="s">
        <v>516</v>
      </c>
      <c r="X2061" s="4" t="s">
        <v>64</v>
      </c>
      <c r="Y2061" s="6" t="str">
        <f>VLOOKUP(X2061,Spp!A:B,2,FALSE)</f>
        <v>Johnrandallia nigrirostris</v>
      </c>
      <c r="Z2061" s="7">
        <f t="shared" si="225"/>
        <v>1</v>
      </c>
      <c r="AB2061" s="2">
        <v>1</v>
      </c>
      <c r="AU2061" s="2">
        <f>VLOOKUP(Y2061,Spp!B:C,2,FALSE)</f>
        <v>2.5600000000000001E-2</v>
      </c>
      <c r="AV2061" s="2">
        <f>VLOOKUP(Y2061,Spp!B:D,3,FALSE)</f>
        <v>3.0005999999999999</v>
      </c>
      <c r="AW2061" s="2">
        <f t="shared" si="226"/>
        <v>10.813064467072175</v>
      </c>
      <c r="AX2061" s="2">
        <f t="shared" si="227"/>
        <v>0.21626128934144351</v>
      </c>
      <c r="AY2061" s="2">
        <f t="shared" si="228"/>
        <v>2.1626128934144351</v>
      </c>
      <c r="AZ2061" s="2">
        <f t="shared" si="229"/>
        <v>2.1626128934144353E-3</v>
      </c>
      <c r="BA2061" s="2" t="e">
        <f t="shared" si="230"/>
        <v>#VALUE!</v>
      </c>
      <c r="BB2061" s="2">
        <f t="shared" si="224"/>
        <v>0.02</v>
      </c>
      <c r="BC2061" s="2">
        <f>VLOOKUP(Y2061,Spp!B:H,7,FALSE)</f>
        <v>3</v>
      </c>
      <c r="BD2061" s="5" t="str">
        <f>VLOOKUP(Y2061,GFQuimbayo!B:C,2,FALSE)</f>
        <v>IN</v>
      </c>
      <c r="BE2061" s="5" t="str">
        <f>VLOOKUP(BD2061,GFQuimbayo!E:F,2,FALSE)</f>
        <v>Invertebrivores</v>
      </c>
      <c r="BF2061" s="2" t="str">
        <f>VLOOKUP(Y2061,Spp!B:L,11,FALSE)</f>
        <v>LC</v>
      </c>
    </row>
    <row r="2062" spans="1:58">
      <c r="A2062" s="2" t="s">
        <v>242</v>
      </c>
      <c r="B2062" s="2" t="s">
        <v>41</v>
      </c>
      <c r="C2062" s="2" t="s">
        <v>509</v>
      </c>
      <c r="D2062" s="2" t="s">
        <v>509</v>
      </c>
      <c r="E2062" s="2" t="s">
        <v>1495</v>
      </c>
      <c r="F2062" s="2" t="s">
        <v>1479</v>
      </c>
      <c r="G2062" s="22" t="s">
        <v>1482</v>
      </c>
      <c r="H2062" s="22">
        <v>2</v>
      </c>
      <c r="I2062" s="9">
        <v>8</v>
      </c>
      <c r="K2062" s="2">
        <v>50</v>
      </c>
      <c r="L2062" s="11">
        <v>42950</v>
      </c>
      <c r="M2062" s="2">
        <v>2017</v>
      </c>
      <c r="N2062" s="2" t="s">
        <v>517</v>
      </c>
      <c r="O2062" s="2" t="s">
        <v>136</v>
      </c>
      <c r="P2062" s="11">
        <v>43272</v>
      </c>
      <c r="Q2062" s="9" t="s">
        <v>247</v>
      </c>
      <c r="S2062" s="22" t="s">
        <v>516</v>
      </c>
      <c r="T2062" s="4" t="s">
        <v>516</v>
      </c>
      <c r="U2062" s="4" t="s">
        <v>516</v>
      </c>
      <c r="V2062" s="4" t="s">
        <v>516</v>
      </c>
      <c r="W2062" s="4" t="s">
        <v>516</v>
      </c>
      <c r="X2062" s="4" t="s">
        <v>57</v>
      </c>
      <c r="Y2062" s="6" t="str">
        <f>VLOOKUP(X2062,Spp!A:B,2,FALSE)</f>
        <v>Serranus psittacinus</v>
      </c>
      <c r="Z2062" s="7">
        <f t="shared" si="225"/>
        <v>1</v>
      </c>
      <c r="AA2062" s="2">
        <v>1</v>
      </c>
      <c r="AU2062" s="2">
        <f>VLOOKUP(Y2062,Spp!B:C,2,FALSE)</f>
        <v>1.9300000000000001E-2</v>
      </c>
      <c r="AV2062" s="2">
        <f>VLOOKUP(Y2062,Spp!B:D,3,FALSE)</f>
        <v>2.8511000000000002</v>
      </c>
      <c r="AW2062" s="2">
        <f t="shared" si="226"/>
        <v>0.26310195050197321</v>
      </c>
      <c r="AX2062" s="2">
        <f t="shared" si="227"/>
        <v>5.2620390100394645E-3</v>
      </c>
      <c r="AY2062" s="2">
        <f t="shared" si="228"/>
        <v>5.2620390100394647E-2</v>
      </c>
      <c r="AZ2062" s="2">
        <f t="shared" si="229"/>
        <v>5.2620390100394649E-5</v>
      </c>
      <c r="BA2062" s="2" t="e">
        <f t="shared" si="230"/>
        <v>#VALUE!</v>
      </c>
      <c r="BB2062" s="2">
        <f t="shared" si="224"/>
        <v>0.02</v>
      </c>
      <c r="BC2062" s="2">
        <f>VLOOKUP(Y2062,Spp!B:H,7,FALSE)</f>
        <v>3.6</v>
      </c>
      <c r="BD2062" s="5" t="str">
        <f>VLOOKUP(Y2062,GFQuimbayo!B:C,2,FALSE)</f>
        <v>PS</v>
      </c>
      <c r="BE2062" s="5" t="str">
        <f>VLOOKUP(BD2062,GFQuimbayo!E:F,2,FALSE)</f>
        <v>Piscivores</v>
      </c>
      <c r="BF2062" s="2" t="str">
        <f>VLOOKUP(Y2062,Spp!B:L,11,FALSE)</f>
        <v>LC</v>
      </c>
    </row>
    <row r="2063" spans="1:58">
      <c r="A2063" s="2" t="s">
        <v>242</v>
      </c>
      <c r="B2063" s="2" t="s">
        <v>41</v>
      </c>
      <c r="C2063" s="2" t="s">
        <v>509</v>
      </c>
      <c r="D2063" s="2" t="s">
        <v>509</v>
      </c>
      <c r="E2063" s="2" t="s">
        <v>1495</v>
      </c>
      <c r="F2063" s="2" t="s">
        <v>1479</v>
      </c>
      <c r="G2063" s="22" t="s">
        <v>1482</v>
      </c>
      <c r="H2063" s="22">
        <v>2</v>
      </c>
      <c r="I2063" s="9">
        <v>8</v>
      </c>
      <c r="K2063" s="2">
        <v>50</v>
      </c>
      <c r="L2063" s="11">
        <v>42950</v>
      </c>
      <c r="M2063" s="2">
        <v>2017</v>
      </c>
      <c r="N2063" s="2" t="s">
        <v>517</v>
      </c>
      <c r="O2063" s="2" t="s">
        <v>136</v>
      </c>
      <c r="P2063" s="11">
        <v>43272</v>
      </c>
      <c r="Q2063" s="9" t="s">
        <v>247</v>
      </c>
      <c r="S2063" s="22" t="s">
        <v>516</v>
      </c>
      <c r="T2063" s="4" t="s">
        <v>516</v>
      </c>
      <c r="U2063" s="4" t="s">
        <v>516</v>
      </c>
      <c r="V2063" s="4" t="s">
        <v>516</v>
      </c>
      <c r="W2063" s="4" t="s">
        <v>516</v>
      </c>
      <c r="X2063" s="4" t="s">
        <v>107</v>
      </c>
      <c r="Y2063" s="6" t="str">
        <f>VLOOKUP(X2063,Spp!A:B,2,FALSE)</f>
        <v>Thalassoma lucasanum</v>
      </c>
      <c r="Z2063" s="7">
        <f t="shared" si="225"/>
        <v>27</v>
      </c>
      <c r="AA2063" s="2">
        <v>17</v>
      </c>
      <c r="AB2063" s="2">
        <v>10</v>
      </c>
      <c r="AU2063" s="2">
        <f>VLOOKUP(Y2063,Spp!B:C,2,FALSE)</f>
        <v>1.261E-2</v>
      </c>
      <c r="AV2063" s="2">
        <f>VLOOKUP(Y2063,Spp!B:D,3,FALSE)</f>
        <v>2.8782999999999999</v>
      </c>
      <c r="AW2063" s="2">
        <f t="shared" si="226"/>
        <v>44.625850499051531</v>
      </c>
      <c r="AX2063" s="2">
        <f t="shared" si="227"/>
        <v>0.89251700998103056</v>
      </c>
      <c r="AY2063" s="2">
        <f t="shared" si="228"/>
        <v>8.9251700998103054</v>
      </c>
      <c r="AZ2063" s="2">
        <f t="shared" si="229"/>
        <v>8.9251700998103055E-3</v>
      </c>
      <c r="BA2063" s="2" t="e">
        <f t="shared" si="230"/>
        <v>#VALUE!</v>
      </c>
      <c r="BB2063" s="2">
        <f t="shared" si="224"/>
        <v>0.54</v>
      </c>
      <c r="BC2063" s="2">
        <f>VLOOKUP(Y2063,Spp!B:H,7,FALSE)</f>
        <v>3.5</v>
      </c>
      <c r="BD2063" s="5" t="str">
        <f>VLOOKUP(Y2063,GFQuimbayo!B:C,2,FALSE)</f>
        <v>IN</v>
      </c>
      <c r="BE2063" s="5" t="str">
        <f>VLOOKUP(BD2063,GFQuimbayo!E:F,2,FALSE)</f>
        <v>Invertebrivores</v>
      </c>
      <c r="BF2063" s="2" t="str">
        <f>VLOOKUP(Y2063,Spp!B:L,11,FALSE)</f>
        <v>LC</v>
      </c>
    </row>
    <row r="2064" spans="1:58">
      <c r="A2064" s="2" t="s">
        <v>242</v>
      </c>
      <c r="B2064" s="2" t="s">
        <v>41</v>
      </c>
      <c r="C2064" s="2" t="s">
        <v>509</v>
      </c>
      <c r="D2064" s="2" t="s">
        <v>509</v>
      </c>
      <c r="E2064" s="2" t="s">
        <v>1495</v>
      </c>
      <c r="F2064" s="2" t="s">
        <v>1479</v>
      </c>
      <c r="G2064" s="22" t="s">
        <v>1482</v>
      </c>
      <c r="H2064" s="22">
        <v>2</v>
      </c>
      <c r="I2064" s="9">
        <v>8</v>
      </c>
      <c r="K2064" s="2">
        <v>50</v>
      </c>
      <c r="L2064" s="11">
        <v>42950</v>
      </c>
      <c r="M2064" s="2">
        <v>2017</v>
      </c>
      <c r="N2064" s="2" t="s">
        <v>517</v>
      </c>
      <c r="O2064" s="2" t="s">
        <v>136</v>
      </c>
      <c r="P2064" s="11">
        <v>43272</v>
      </c>
      <c r="Q2064" s="9" t="s">
        <v>247</v>
      </c>
      <c r="S2064" s="22" t="s">
        <v>516</v>
      </c>
      <c r="T2064" s="4" t="s">
        <v>516</v>
      </c>
      <c r="U2064" s="4" t="s">
        <v>516</v>
      </c>
      <c r="V2064" s="4" t="s">
        <v>516</v>
      </c>
      <c r="W2064" s="4" t="s">
        <v>516</v>
      </c>
      <c r="X2064" s="4" t="s">
        <v>127</v>
      </c>
      <c r="Y2064" s="6" t="str">
        <f>VLOOKUP(X2064,Spp!A:B,2,FALSE)</f>
        <v>Echidna nebulosa</v>
      </c>
      <c r="Z2064" s="7">
        <f t="shared" si="225"/>
        <v>1</v>
      </c>
      <c r="AE2064" s="2">
        <v>1</v>
      </c>
      <c r="AU2064" s="2">
        <f>VLOOKUP(Y2064,Spp!B:C,2,FALSE)</f>
        <v>1.1999999999999999E-3</v>
      </c>
      <c r="AV2064" s="2">
        <f>VLOOKUP(Y2064,Spp!B:D,3,FALSE)</f>
        <v>3</v>
      </c>
      <c r="AW2064" s="2">
        <f t="shared" si="226"/>
        <v>18.75</v>
      </c>
      <c r="AX2064" s="2">
        <f t="shared" si="227"/>
        <v>0.375</v>
      </c>
      <c r="AY2064" s="2">
        <f t="shared" si="228"/>
        <v>3.75</v>
      </c>
      <c r="AZ2064" s="2">
        <f t="shared" si="229"/>
        <v>3.7499999999999999E-3</v>
      </c>
      <c r="BA2064" s="2" t="e">
        <f t="shared" si="230"/>
        <v>#VALUE!</v>
      </c>
      <c r="BB2064" s="2">
        <f t="shared" si="224"/>
        <v>0.02</v>
      </c>
      <c r="BC2064" s="2">
        <f>VLOOKUP(Y2064,Spp!B:H,7,FALSE)</f>
        <v>4</v>
      </c>
      <c r="BD2064" s="5" t="str">
        <f>VLOOKUP(Y2064,GFQuimbayo!B:C,2,FALSE)</f>
        <v>PS</v>
      </c>
      <c r="BE2064" s="5" t="str">
        <f>VLOOKUP(BD2064,GFQuimbayo!E:F,2,FALSE)</f>
        <v>Piscivores</v>
      </c>
      <c r="BF2064" s="2" t="str">
        <f>VLOOKUP(Y2064,Spp!B:L,11,FALSE)</f>
        <v>NE</v>
      </c>
    </row>
    <row r="2065" spans="1:58">
      <c r="A2065" s="2" t="s">
        <v>242</v>
      </c>
      <c r="B2065" s="2" t="s">
        <v>41</v>
      </c>
      <c r="C2065" s="2" t="s">
        <v>509</v>
      </c>
      <c r="D2065" s="2" t="s">
        <v>509</v>
      </c>
      <c r="E2065" s="2" t="s">
        <v>1495</v>
      </c>
      <c r="F2065" s="2" t="s">
        <v>1479</v>
      </c>
      <c r="G2065" s="22" t="s">
        <v>1482</v>
      </c>
      <c r="H2065" s="22">
        <v>3</v>
      </c>
      <c r="I2065" s="9">
        <v>9</v>
      </c>
      <c r="K2065" s="2">
        <v>50</v>
      </c>
      <c r="L2065" s="11">
        <v>42950</v>
      </c>
      <c r="M2065" s="2">
        <v>2017</v>
      </c>
      <c r="N2065" s="2" t="s">
        <v>517</v>
      </c>
      <c r="O2065" s="2" t="s">
        <v>136</v>
      </c>
      <c r="P2065" s="11">
        <v>43272</v>
      </c>
      <c r="Q2065" s="9" t="s">
        <v>247</v>
      </c>
      <c r="S2065" s="22" t="s">
        <v>516</v>
      </c>
      <c r="T2065" s="4" t="s">
        <v>516</v>
      </c>
      <c r="U2065" s="4" t="s">
        <v>516</v>
      </c>
      <c r="V2065" s="4" t="s">
        <v>516</v>
      </c>
      <c r="W2065" s="4" t="s">
        <v>516</v>
      </c>
      <c r="X2065" s="4" t="s">
        <v>107</v>
      </c>
      <c r="Y2065" s="6" t="str">
        <f>VLOOKUP(X2065,Spp!A:B,2,FALSE)</f>
        <v>Thalassoma lucasanum</v>
      </c>
      <c r="Z2065" s="7">
        <f t="shared" si="225"/>
        <v>15</v>
      </c>
      <c r="AA2065" s="2">
        <v>15</v>
      </c>
      <c r="AU2065" s="2">
        <f>VLOOKUP(Y2065,Spp!B:C,2,FALSE)</f>
        <v>1.261E-2</v>
      </c>
      <c r="AV2065" s="2">
        <f>VLOOKUP(Y2065,Spp!B:D,3,FALSE)</f>
        <v>2.8782999999999999</v>
      </c>
      <c r="AW2065" s="2">
        <f t="shared" si="226"/>
        <v>2.6436080921674749</v>
      </c>
      <c r="AX2065" s="2">
        <f t="shared" si="227"/>
        <v>5.2872161843349502E-2</v>
      </c>
      <c r="AY2065" s="2">
        <f t="shared" si="228"/>
        <v>0.52872161843349508</v>
      </c>
      <c r="AZ2065" s="2">
        <f t="shared" si="229"/>
        <v>5.2872161843349507E-4</v>
      </c>
      <c r="BA2065" s="2" t="e">
        <f t="shared" si="230"/>
        <v>#VALUE!</v>
      </c>
      <c r="BB2065" s="2">
        <f t="shared" si="224"/>
        <v>0.3</v>
      </c>
      <c r="BC2065" s="2">
        <f>VLOOKUP(Y2065,Spp!B:H,7,FALSE)</f>
        <v>3.5</v>
      </c>
      <c r="BD2065" s="5" t="str">
        <f>VLOOKUP(Y2065,GFQuimbayo!B:C,2,FALSE)</f>
        <v>IN</v>
      </c>
      <c r="BE2065" s="5" t="str">
        <f>VLOOKUP(BD2065,GFQuimbayo!E:F,2,FALSE)</f>
        <v>Invertebrivores</v>
      </c>
      <c r="BF2065" s="2" t="str">
        <f>VLOOKUP(Y2065,Spp!B:L,11,FALSE)</f>
        <v>LC</v>
      </c>
    </row>
    <row r="2066" spans="1:58">
      <c r="A2066" s="2" t="s">
        <v>242</v>
      </c>
      <c r="B2066" s="2" t="s">
        <v>41</v>
      </c>
      <c r="C2066" s="2" t="s">
        <v>509</v>
      </c>
      <c r="D2066" s="2" t="s">
        <v>509</v>
      </c>
      <c r="E2066" s="2" t="s">
        <v>1495</v>
      </c>
      <c r="F2066" s="2" t="s">
        <v>1479</v>
      </c>
      <c r="G2066" s="22" t="s">
        <v>1482</v>
      </c>
      <c r="H2066" s="22">
        <v>3</v>
      </c>
      <c r="I2066" s="9">
        <v>9</v>
      </c>
      <c r="K2066" s="2">
        <v>50</v>
      </c>
      <c r="L2066" s="11">
        <v>42950</v>
      </c>
      <c r="M2066" s="2">
        <v>2017</v>
      </c>
      <c r="N2066" s="2" t="s">
        <v>517</v>
      </c>
      <c r="O2066" s="2" t="s">
        <v>136</v>
      </c>
      <c r="P2066" s="11">
        <v>43272</v>
      </c>
      <c r="Q2066" s="9" t="s">
        <v>247</v>
      </c>
      <c r="S2066" s="22" t="s">
        <v>516</v>
      </c>
      <c r="T2066" s="4" t="s">
        <v>516</v>
      </c>
      <c r="U2066" s="4" t="s">
        <v>516</v>
      </c>
      <c r="V2066" s="4" t="s">
        <v>516</v>
      </c>
      <c r="W2066" s="4" t="s">
        <v>516</v>
      </c>
      <c r="X2066" s="4" t="s">
        <v>57</v>
      </c>
      <c r="Y2066" s="6" t="str">
        <f>VLOOKUP(X2066,Spp!A:B,2,FALSE)</f>
        <v>Serranus psittacinus</v>
      </c>
      <c r="Z2066" s="7">
        <f t="shared" si="225"/>
        <v>3</v>
      </c>
      <c r="AA2066" s="2">
        <v>2</v>
      </c>
      <c r="AB2066" s="2">
        <v>1</v>
      </c>
      <c r="AU2066" s="2">
        <f>VLOOKUP(Y2066,Spp!B:C,2,FALSE)</f>
        <v>1.9300000000000001E-2</v>
      </c>
      <c r="AV2066" s="2">
        <f>VLOOKUP(Y2066,Spp!B:D,3,FALSE)</f>
        <v>2.8511000000000002</v>
      </c>
      <c r="AW2066" s="2">
        <f t="shared" si="226"/>
        <v>6.5579697921125915</v>
      </c>
      <c r="AX2066" s="2">
        <f t="shared" si="227"/>
        <v>0.13115939584225184</v>
      </c>
      <c r="AY2066" s="2">
        <f t="shared" si="228"/>
        <v>1.3115939584225185</v>
      </c>
      <c r="AZ2066" s="2">
        <f t="shared" si="229"/>
        <v>1.3115939584225184E-3</v>
      </c>
      <c r="BA2066" s="2" t="e">
        <f t="shared" si="230"/>
        <v>#VALUE!</v>
      </c>
      <c r="BB2066" s="2">
        <f t="shared" si="224"/>
        <v>0.06</v>
      </c>
      <c r="BC2066" s="2">
        <f>VLOOKUP(Y2066,Spp!B:H,7,FALSE)</f>
        <v>3.6</v>
      </c>
      <c r="BD2066" s="5" t="str">
        <f>VLOOKUP(Y2066,GFQuimbayo!B:C,2,FALSE)</f>
        <v>PS</v>
      </c>
      <c r="BE2066" s="5" t="str">
        <f>VLOOKUP(BD2066,GFQuimbayo!E:F,2,FALSE)</f>
        <v>Piscivores</v>
      </c>
      <c r="BF2066" s="2" t="str">
        <f>VLOOKUP(Y2066,Spp!B:L,11,FALSE)</f>
        <v>LC</v>
      </c>
    </row>
    <row r="2067" spans="1:58">
      <c r="A2067" s="2" t="s">
        <v>242</v>
      </c>
      <c r="B2067" s="2" t="s">
        <v>41</v>
      </c>
      <c r="C2067" s="2" t="s">
        <v>509</v>
      </c>
      <c r="D2067" s="2" t="s">
        <v>509</v>
      </c>
      <c r="E2067" s="2" t="s">
        <v>1495</v>
      </c>
      <c r="F2067" s="2" t="s">
        <v>1479</v>
      </c>
      <c r="G2067" s="22" t="s">
        <v>1482</v>
      </c>
      <c r="H2067" s="22">
        <v>3</v>
      </c>
      <c r="I2067" s="9">
        <v>9</v>
      </c>
      <c r="K2067" s="2">
        <v>50</v>
      </c>
      <c r="L2067" s="11">
        <v>42950</v>
      </c>
      <c r="M2067" s="2">
        <v>2017</v>
      </c>
      <c r="N2067" s="2" t="s">
        <v>517</v>
      </c>
      <c r="O2067" s="2" t="s">
        <v>136</v>
      </c>
      <c r="P2067" s="11">
        <v>43272</v>
      </c>
      <c r="Q2067" s="9" t="s">
        <v>247</v>
      </c>
      <c r="S2067" s="22" t="s">
        <v>516</v>
      </c>
      <c r="T2067" s="4" t="s">
        <v>516</v>
      </c>
      <c r="U2067" s="4" t="s">
        <v>516</v>
      </c>
      <c r="V2067" s="4" t="s">
        <v>516</v>
      </c>
      <c r="W2067" s="4" t="s">
        <v>516</v>
      </c>
      <c r="X2067" s="4" t="s">
        <v>45</v>
      </c>
      <c r="Y2067" s="6" t="str">
        <f>VLOOKUP(X2067,Spp!A:B,2,FALSE)</f>
        <v>Canthigaster punctatissima</v>
      </c>
      <c r="Z2067" s="7">
        <f t="shared" si="225"/>
        <v>2</v>
      </c>
      <c r="AA2067" s="2">
        <v>2</v>
      </c>
      <c r="AU2067" s="2">
        <f>VLOOKUP(Y2067,Spp!B:C,2,FALSE)</f>
        <v>1.9699999999999999E-2</v>
      </c>
      <c r="AV2067" s="2">
        <f>VLOOKUP(Y2067,Spp!B:D,3,FALSE)</f>
        <v>2.9174000000000002</v>
      </c>
      <c r="AW2067" s="2">
        <f t="shared" si="226"/>
        <v>0.57075063471067744</v>
      </c>
      <c r="AX2067" s="2">
        <f t="shared" si="227"/>
        <v>1.1415012694213548E-2</v>
      </c>
      <c r="AY2067" s="2">
        <f t="shared" si="228"/>
        <v>0.11415012694213549</v>
      </c>
      <c r="AZ2067" s="2">
        <f t="shared" si="229"/>
        <v>1.1415012694213548E-4</v>
      </c>
      <c r="BA2067" s="2" t="e">
        <f t="shared" si="230"/>
        <v>#VALUE!</v>
      </c>
      <c r="BB2067" s="2">
        <f t="shared" si="224"/>
        <v>0.04</v>
      </c>
      <c r="BC2067" s="2">
        <f>VLOOKUP(Y2067,Spp!B:H,7,FALSE)</f>
        <v>3</v>
      </c>
      <c r="BD2067" s="5" t="str">
        <f>VLOOKUP(Y2067,GFQuimbayo!B:C,2,FALSE)</f>
        <v>IN</v>
      </c>
      <c r="BE2067" s="5" t="str">
        <f>VLOOKUP(BD2067,GFQuimbayo!E:F,2,FALSE)</f>
        <v>Invertebrivores</v>
      </c>
      <c r="BF2067" s="2" t="str">
        <f>VLOOKUP(Y2067,Spp!B:L,11,FALSE)</f>
        <v>LC</v>
      </c>
    </row>
    <row r="2068" spans="1:58">
      <c r="A2068" s="2" t="s">
        <v>242</v>
      </c>
      <c r="B2068" s="2" t="s">
        <v>41</v>
      </c>
      <c r="C2068" s="2" t="s">
        <v>509</v>
      </c>
      <c r="D2068" s="2" t="s">
        <v>509</v>
      </c>
      <c r="E2068" s="2" t="s">
        <v>1495</v>
      </c>
      <c r="F2068" s="2" t="s">
        <v>1479</v>
      </c>
      <c r="G2068" s="22" t="s">
        <v>1482</v>
      </c>
      <c r="H2068" s="22">
        <v>1</v>
      </c>
      <c r="I2068" s="9">
        <v>10</v>
      </c>
      <c r="K2068" s="2">
        <v>50</v>
      </c>
      <c r="L2068" s="11">
        <v>42950</v>
      </c>
      <c r="M2068" s="2">
        <v>2017</v>
      </c>
      <c r="N2068" s="2" t="s">
        <v>517</v>
      </c>
      <c r="O2068" s="2" t="s">
        <v>136</v>
      </c>
      <c r="P2068" s="11">
        <v>43272</v>
      </c>
      <c r="Q2068" s="9" t="s">
        <v>247</v>
      </c>
      <c r="S2068" s="22" t="s">
        <v>516</v>
      </c>
      <c r="T2068" s="4" t="s">
        <v>516</v>
      </c>
      <c r="U2068" s="4" t="s">
        <v>516</v>
      </c>
      <c r="V2068" s="4" t="s">
        <v>516</v>
      </c>
      <c r="W2068" s="4" t="s">
        <v>516</v>
      </c>
      <c r="X2068" s="4" t="s">
        <v>107</v>
      </c>
      <c r="Y2068" s="6" t="str">
        <f>VLOOKUP(X2068,Spp!A:B,2,FALSE)</f>
        <v>Thalassoma lucasanum</v>
      </c>
      <c r="Z2068" s="7">
        <f t="shared" si="225"/>
        <v>21</v>
      </c>
      <c r="AA2068" s="2">
        <v>21</v>
      </c>
      <c r="AU2068" s="2">
        <f>VLOOKUP(Y2068,Spp!B:C,2,FALSE)</f>
        <v>1.261E-2</v>
      </c>
      <c r="AV2068" s="2">
        <f>VLOOKUP(Y2068,Spp!B:D,3,FALSE)</f>
        <v>2.8782999999999999</v>
      </c>
      <c r="AW2068" s="2">
        <f t="shared" si="226"/>
        <v>3.7010513290344651</v>
      </c>
      <c r="AX2068" s="2">
        <f t="shared" si="227"/>
        <v>7.4021026580689306E-2</v>
      </c>
      <c r="AY2068" s="2">
        <f t="shared" si="228"/>
        <v>0.74021026580689309</v>
      </c>
      <c r="AZ2068" s="2">
        <f t="shared" si="229"/>
        <v>7.4021026580689303E-4</v>
      </c>
      <c r="BA2068" s="2" t="e">
        <f t="shared" si="230"/>
        <v>#VALUE!</v>
      </c>
      <c r="BB2068" s="2">
        <f t="shared" si="224"/>
        <v>0.42</v>
      </c>
      <c r="BC2068" s="2">
        <f>VLOOKUP(Y2068,Spp!B:H,7,FALSE)</f>
        <v>3.5</v>
      </c>
      <c r="BD2068" s="5" t="str">
        <f>VLOOKUP(Y2068,GFQuimbayo!B:C,2,FALSE)</f>
        <v>IN</v>
      </c>
      <c r="BE2068" s="5" t="str">
        <f>VLOOKUP(BD2068,GFQuimbayo!E:F,2,FALSE)</f>
        <v>Invertebrivores</v>
      </c>
      <c r="BF2068" s="2" t="str">
        <f>VLOOKUP(Y2068,Spp!B:L,11,FALSE)</f>
        <v>LC</v>
      </c>
    </row>
    <row r="2069" spans="1:58">
      <c r="A2069" s="2" t="s">
        <v>242</v>
      </c>
      <c r="B2069" s="2" t="s">
        <v>41</v>
      </c>
      <c r="C2069" s="2" t="s">
        <v>509</v>
      </c>
      <c r="D2069" s="2" t="s">
        <v>509</v>
      </c>
      <c r="E2069" s="2" t="s">
        <v>1495</v>
      </c>
      <c r="F2069" s="2" t="s">
        <v>1479</v>
      </c>
      <c r="G2069" s="22" t="s">
        <v>1482</v>
      </c>
      <c r="H2069" s="22">
        <v>1</v>
      </c>
      <c r="I2069" s="9">
        <v>10</v>
      </c>
      <c r="K2069" s="2">
        <v>50</v>
      </c>
      <c r="L2069" s="11">
        <v>42950</v>
      </c>
      <c r="M2069" s="2">
        <v>2017</v>
      </c>
      <c r="N2069" s="2" t="s">
        <v>517</v>
      </c>
      <c r="O2069" s="2" t="s">
        <v>136</v>
      </c>
      <c r="P2069" s="11">
        <v>43272</v>
      </c>
      <c r="Q2069" s="9" t="s">
        <v>247</v>
      </c>
      <c r="S2069" s="22" t="s">
        <v>516</v>
      </c>
      <c r="T2069" s="4" t="s">
        <v>516</v>
      </c>
      <c r="U2069" s="4" t="s">
        <v>516</v>
      </c>
      <c r="V2069" s="4" t="s">
        <v>516</v>
      </c>
      <c r="W2069" s="4" t="s">
        <v>516</v>
      </c>
      <c r="X2069" s="4" t="s">
        <v>45</v>
      </c>
      <c r="Y2069" s="6" t="str">
        <f>VLOOKUP(X2069,Spp!A:B,2,FALSE)</f>
        <v>Canthigaster punctatissima</v>
      </c>
      <c r="Z2069" s="7">
        <f t="shared" si="225"/>
        <v>1</v>
      </c>
      <c r="AA2069" s="2">
        <v>1</v>
      </c>
      <c r="AU2069" s="2">
        <f>VLOOKUP(Y2069,Spp!B:C,2,FALSE)</f>
        <v>1.9699999999999999E-2</v>
      </c>
      <c r="AV2069" s="2">
        <f>VLOOKUP(Y2069,Spp!B:D,3,FALSE)</f>
        <v>2.9174000000000002</v>
      </c>
      <c r="AW2069" s="2">
        <f t="shared" si="226"/>
        <v>0.28537531735533872</v>
      </c>
      <c r="AX2069" s="2">
        <f t="shared" si="227"/>
        <v>5.7075063471067741E-3</v>
      </c>
      <c r="AY2069" s="2">
        <f t="shared" si="228"/>
        <v>5.7075063471067743E-2</v>
      </c>
      <c r="AZ2069" s="2">
        <f t="shared" si="229"/>
        <v>5.7075063471067742E-5</v>
      </c>
      <c r="BA2069" s="2" t="e">
        <f t="shared" si="230"/>
        <v>#VALUE!</v>
      </c>
      <c r="BB2069" s="2">
        <f t="shared" si="224"/>
        <v>0.02</v>
      </c>
      <c r="BC2069" s="2">
        <f>VLOOKUP(Y2069,Spp!B:H,7,FALSE)</f>
        <v>3</v>
      </c>
      <c r="BD2069" s="5" t="str">
        <f>VLOOKUP(Y2069,GFQuimbayo!B:C,2,FALSE)</f>
        <v>IN</v>
      </c>
      <c r="BE2069" s="5" t="str">
        <f>VLOOKUP(BD2069,GFQuimbayo!E:F,2,FALSE)</f>
        <v>Invertebrivores</v>
      </c>
      <c r="BF2069" s="2" t="str">
        <f>VLOOKUP(Y2069,Spp!B:L,11,FALSE)</f>
        <v>LC</v>
      </c>
    </row>
    <row r="2070" spans="1:58">
      <c r="A2070" s="2" t="s">
        <v>242</v>
      </c>
      <c r="B2070" s="2" t="s">
        <v>41</v>
      </c>
      <c r="C2070" s="2" t="s">
        <v>509</v>
      </c>
      <c r="D2070" s="2" t="s">
        <v>509</v>
      </c>
      <c r="E2070" s="2" t="s">
        <v>1495</v>
      </c>
      <c r="F2070" s="2" t="s">
        <v>1479</v>
      </c>
      <c r="G2070" s="22" t="s">
        <v>1482</v>
      </c>
      <c r="H2070" s="22">
        <v>1</v>
      </c>
      <c r="I2070" s="9">
        <v>10</v>
      </c>
      <c r="K2070" s="2">
        <v>50</v>
      </c>
      <c r="L2070" s="11">
        <v>42950</v>
      </c>
      <c r="M2070" s="2">
        <v>2017</v>
      </c>
      <c r="N2070" s="2" t="s">
        <v>517</v>
      </c>
      <c r="O2070" s="2" t="s">
        <v>136</v>
      </c>
      <c r="P2070" s="11">
        <v>43272</v>
      </c>
      <c r="Q2070" s="9" t="s">
        <v>247</v>
      </c>
      <c r="S2070" s="22" t="s">
        <v>516</v>
      </c>
      <c r="T2070" s="4" t="s">
        <v>516</v>
      </c>
      <c r="U2070" s="4" t="s">
        <v>516</v>
      </c>
      <c r="V2070" s="4" t="s">
        <v>516</v>
      </c>
      <c r="W2070" s="4" t="s">
        <v>516</v>
      </c>
      <c r="X2070" s="4" t="s">
        <v>251</v>
      </c>
      <c r="Y2070" s="6" t="str">
        <f>VLOOKUP(X2070,Spp!A:B,2,FALSE)</f>
        <v>Holacanthus passer</v>
      </c>
      <c r="Z2070" s="7">
        <f t="shared" si="225"/>
        <v>1</v>
      </c>
      <c r="AB2070" s="2">
        <v>1</v>
      </c>
      <c r="AU2070" s="2">
        <f>VLOOKUP(Y2070,Spp!B:C,2,FALSE)</f>
        <v>2.7130000000000001E-2</v>
      </c>
      <c r="AV2070" s="2">
        <f>VLOOKUP(Y2070,Spp!B:D,3,FALSE)</f>
        <v>3.0842299999999998</v>
      </c>
      <c r="AW2070" s="2">
        <f t="shared" si="226"/>
        <v>13.562507587340574</v>
      </c>
      <c r="AX2070" s="2">
        <f t="shared" si="227"/>
        <v>0.2712501517468115</v>
      </c>
      <c r="AY2070" s="2">
        <f t="shared" si="228"/>
        <v>2.7125015174681151</v>
      </c>
      <c r="AZ2070" s="2">
        <f t="shared" si="229"/>
        <v>2.7125015174681152E-3</v>
      </c>
      <c r="BA2070" s="2" t="e">
        <f t="shared" si="230"/>
        <v>#VALUE!</v>
      </c>
      <c r="BB2070" s="2">
        <f t="shared" si="224"/>
        <v>0.02</v>
      </c>
      <c r="BC2070" s="2">
        <f>VLOOKUP(Y2070,Spp!B:H,7,FALSE)</f>
        <v>2.6</v>
      </c>
      <c r="BD2070" s="5" t="str">
        <f>VLOOKUP(Y2070,GFQuimbayo!B:C,2,FALSE)</f>
        <v>IN</v>
      </c>
      <c r="BE2070" s="5" t="str">
        <f>VLOOKUP(BD2070,GFQuimbayo!E:F,2,FALSE)</f>
        <v>Invertebrivores</v>
      </c>
      <c r="BF2070" s="2" t="str">
        <f>VLOOKUP(Y2070,Spp!B:L,11,FALSE)</f>
        <v>LC</v>
      </c>
    </row>
    <row r="2071" spans="1:58">
      <c r="A2071" s="2" t="s">
        <v>242</v>
      </c>
      <c r="B2071" s="2" t="s">
        <v>41</v>
      </c>
      <c r="C2071" s="2" t="s">
        <v>509</v>
      </c>
      <c r="D2071" s="2" t="s">
        <v>509</v>
      </c>
      <c r="E2071" s="2" t="s">
        <v>1495</v>
      </c>
      <c r="F2071" s="2" t="s">
        <v>1479</v>
      </c>
      <c r="G2071" s="22" t="s">
        <v>1482</v>
      </c>
      <c r="H2071" s="22">
        <v>1</v>
      </c>
      <c r="I2071" s="9">
        <v>10</v>
      </c>
      <c r="K2071" s="2">
        <v>50</v>
      </c>
      <c r="L2071" s="11">
        <v>42950</v>
      </c>
      <c r="M2071" s="2">
        <v>2017</v>
      </c>
      <c r="N2071" s="2" t="s">
        <v>517</v>
      </c>
      <c r="O2071" s="2" t="s">
        <v>136</v>
      </c>
      <c r="P2071" s="11">
        <v>43272</v>
      </c>
      <c r="Q2071" s="9" t="s">
        <v>247</v>
      </c>
      <c r="S2071" s="22" t="s">
        <v>516</v>
      </c>
      <c r="T2071" s="4" t="s">
        <v>516</v>
      </c>
      <c r="U2071" s="4" t="s">
        <v>516</v>
      </c>
      <c r="V2071" s="4" t="s">
        <v>516</v>
      </c>
      <c r="W2071" s="4" t="s">
        <v>516</v>
      </c>
      <c r="X2071" s="4" t="s">
        <v>125</v>
      </c>
      <c r="Y2071" s="6" t="str">
        <f>VLOOKUP(X2071,Spp!A:B,2,FALSE)</f>
        <v>Diodon holocanthus</v>
      </c>
      <c r="Z2071" s="7">
        <f t="shared" si="225"/>
        <v>1</v>
      </c>
      <c r="AB2071" s="2">
        <v>1</v>
      </c>
      <c r="AU2071" s="2">
        <f>VLOOKUP(Y2071,Spp!B:C,2,FALSE)</f>
        <v>2.1899999999999999E-2</v>
      </c>
      <c r="AV2071" s="2">
        <f>VLOOKUP(Y2071,Spp!B:D,3,FALSE)</f>
        <v>3</v>
      </c>
      <c r="AW2071" s="2">
        <f t="shared" si="226"/>
        <v>9.2390624999999993</v>
      </c>
      <c r="AX2071" s="2">
        <f t="shared" si="227"/>
        <v>0.18478124999999998</v>
      </c>
      <c r="AY2071" s="2">
        <f t="shared" si="228"/>
        <v>1.8478124999999999</v>
      </c>
      <c r="AZ2071" s="2">
        <f t="shared" si="229"/>
        <v>1.8478124999999998E-3</v>
      </c>
      <c r="BA2071" s="2" t="e">
        <f t="shared" si="230"/>
        <v>#VALUE!</v>
      </c>
      <c r="BB2071" s="2">
        <f t="shared" si="224"/>
        <v>0.02</v>
      </c>
      <c r="BC2071" s="2">
        <f>VLOOKUP(Y2071,Spp!B:H,7,FALSE)</f>
        <v>3.3</v>
      </c>
      <c r="BD2071" s="5" t="str">
        <f>VLOOKUP(Y2071,GFQuimbayo!B:C,2,FALSE)</f>
        <v>IN</v>
      </c>
      <c r="BE2071" s="5" t="str">
        <f>VLOOKUP(BD2071,GFQuimbayo!E:F,2,FALSE)</f>
        <v>Invertebrivores</v>
      </c>
      <c r="BF2071" s="2" t="str">
        <f>VLOOKUP(Y2071,Spp!B:L,11,FALSE)</f>
        <v>NE</v>
      </c>
    </row>
    <row r="2072" spans="1:58">
      <c r="A2072" s="2" t="s">
        <v>242</v>
      </c>
      <c r="B2072" s="2" t="s">
        <v>41</v>
      </c>
      <c r="C2072" s="2" t="s">
        <v>509</v>
      </c>
      <c r="D2072" s="2" t="s">
        <v>509</v>
      </c>
      <c r="E2072" s="2" t="s">
        <v>1495</v>
      </c>
      <c r="F2072" s="2" t="s">
        <v>1479</v>
      </c>
      <c r="G2072" s="22" t="s">
        <v>1482</v>
      </c>
      <c r="H2072" s="22">
        <v>1</v>
      </c>
      <c r="I2072" s="9">
        <v>10</v>
      </c>
      <c r="K2072" s="2">
        <v>50</v>
      </c>
      <c r="L2072" s="11">
        <v>42950</v>
      </c>
      <c r="M2072" s="2">
        <v>2017</v>
      </c>
      <c r="N2072" s="2" t="s">
        <v>517</v>
      </c>
      <c r="O2072" s="2" t="s">
        <v>136</v>
      </c>
      <c r="P2072" s="11">
        <v>43272</v>
      </c>
      <c r="Q2072" s="9" t="s">
        <v>247</v>
      </c>
      <c r="S2072" s="22" t="s">
        <v>516</v>
      </c>
      <c r="T2072" s="4" t="s">
        <v>516</v>
      </c>
      <c r="U2072" s="4" t="s">
        <v>516</v>
      </c>
      <c r="V2072" s="4" t="s">
        <v>516</v>
      </c>
      <c r="W2072" s="4" t="s">
        <v>516</v>
      </c>
      <c r="X2072" s="4" t="s">
        <v>57</v>
      </c>
      <c r="Y2072" s="6" t="str">
        <f>VLOOKUP(X2072,Spp!A:B,2,FALSE)</f>
        <v>Serranus psittacinus</v>
      </c>
      <c r="Z2072" s="7">
        <f t="shared" si="225"/>
        <v>2</v>
      </c>
      <c r="AB2072" s="2">
        <v>1</v>
      </c>
      <c r="AC2072" s="2">
        <v>1</v>
      </c>
      <c r="AU2072" s="2">
        <f>VLOOKUP(Y2072,Spp!B:C,2,FALSE)</f>
        <v>1.9300000000000001E-2</v>
      </c>
      <c r="AV2072" s="2">
        <f>VLOOKUP(Y2072,Spp!B:D,3,FALSE)</f>
        <v>2.8511000000000002</v>
      </c>
      <c r="AW2072" s="2">
        <f t="shared" si="226"/>
        <v>31.911359192259333</v>
      </c>
      <c r="AX2072" s="2">
        <f t="shared" si="227"/>
        <v>0.63822718384518662</v>
      </c>
      <c r="AY2072" s="2">
        <f t="shared" si="228"/>
        <v>6.3822718384518664</v>
      </c>
      <c r="AZ2072" s="2">
        <f t="shared" si="229"/>
        <v>6.3822718384518662E-3</v>
      </c>
      <c r="BA2072" s="2" t="e">
        <f t="shared" si="230"/>
        <v>#VALUE!</v>
      </c>
      <c r="BB2072" s="2">
        <f t="shared" ref="BB2072:BB2135" si="231">Z2072/K2072</f>
        <v>0.04</v>
      </c>
      <c r="BC2072" s="2">
        <f>VLOOKUP(Y2072,Spp!B:H,7,FALSE)</f>
        <v>3.6</v>
      </c>
      <c r="BD2072" s="5" t="str">
        <f>VLOOKUP(Y2072,GFQuimbayo!B:C,2,FALSE)</f>
        <v>PS</v>
      </c>
      <c r="BE2072" s="5" t="str">
        <f>VLOOKUP(BD2072,GFQuimbayo!E:F,2,FALSE)</f>
        <v>Piscivores</v>
      </c>
      <c r="BF2072" s="2" t="str">
        <f>VLOOKUP(Y2072,Spp!B:L,11,FALSE)</f>
        <v>LC</v>
      </c>
    </row>
    <row r="2073" spans="1:58">
      <c r="A2073" s="2" t="s">
        <v>242</v>
      </c>
      <c r="B2073" s="2" t="s">
        <v>41</v>
      </c>
      <c r="C2073" s="2" t="s">
        <v>509</v>
      </c>
      <c r="D2073" s="2" t="s">
        <v>509</v>
      </c>
      <c r="E2073" s="2" t="s">
        <v>1495</v>
      </c>
      <c r="F2073" s="2" t="s">
        <v>1479</v>
      </c>
      <c r="G2073" s="22" t="s">
        <v>1482</v>
      </c>
      <c r="H2073" s="22">
        <v>1</v>
      </c>
      <c r="I2073" s="9">
        <v>10</v>
      </c>
      <c r="K2073" s="2">
        <v>50</v>
      </c>
      <c r="L2073" s="11">
        <v>42950</v>
      </c>
      <c r="M2073" s="2">
        <v>2017</v>
      </c>
      <c r="N2073" s="2" t="s">
        <v>517</v>
      </c>
      <c r="O2073" s="2" t="s">
        <v>136</v>
      </c>
      <c r="P2073" s="11">
        <v>43272</v>
      </c>
      <c r="Q2073" s="9" t="s">
        <v>247</v>
      </c>
      <c r="S2073" s="22" t="s">
        <v>516</v>
      </c>
      <c r="T2073" s="4" t="s">
        <v>516</v>
      </c>
      <c r="U2073" s="4" t="s">
        <v>516</v>
      </c>
      <c r="V2073" s="4" t="s">
        <v>516</v>
      </c>
      <c r="W2073" s="4" t="s">
        <v>516</v>
      </c>
      <c r="X2073" s="4" t="s">
        <v>97</v>
      </c>
      <c r="Y2073" s="6" t="str">
        <f>VLOOKUP(X2073,Spp!A:B,2,FALSE)</f>
        <v>Plagiotremus azaleus</v>
      </c>
      <c r="Z2073" s="7">
        <f t="shared" si="225"/>
        <v>1</v>
      </c>
      <c r="AA2073" s="2">
        <v>1</v>
      </c>
      <c r="AU2073" s="2">
        <f>VLOOKUP(Y2073,Spp!B:C,2,FALSE)</f>
        <v>4.5999999999999999E-3</v>
      </c>
      <c r="AV2073" s="2">
        <f>VLOOKUP(Y2073,Spp!B:D,3,FALSE)</f>
        <v>3.1387999999999998</v>
      </c>
      <c r="AW2073" s="2">
        <f t="shared" si="226"/>
        <v>8.1622883091650902E-2</v>
      </c>
      <c r="AX2073" s="2">
        <f t="shared" si="227"/>
        <v>1.632457661833018E-3</v>
      </c>
      <c r="AY2073" s="2">
        <f t="shared" si="228"/>
        <v>1.6324576618330179E-2</v>
      </c>
      <c r="AZ2073" s="2">
        <f t="shared" si="229"/>
        <v>1.6324576618330179E-5</v>
      </c>
      <c r="BA2073" s="2" t="e">
        <f t="shared" si="230"/>
        <v>#VALUE!</v>
      </c>
      <c r="BB2073" s="2">
        <f t="shared" si="231"/>
        <v>0.02</v>
      </c>
      <c r="BC2073" s="2">
        <f>VLOOKUP(Y2073,Spp!B:H,7,FALSE)</f>
        <v>4</v>
      </c>
      <c r="BD2073" s="5" t="str">
        <f>VLOOKUP(Y2073,GFQuimbayo!B:C,2,FALSE)</f>
        <v>PS</v>
      </c>
      <c r="BE2073" s="5" t="str">
        <f>VLOOKUP(BD2073,GFQuimbayo!E:F,2,FALSE)</f>
        <v>Piscivores</v>
      </c>
      <c r="BF2073" s="2" t="str">
        <f>VLOOKUP(Y2073,Spp!B:L,11,FALSE)</f>
        <v>LC</v>
      </c>
    </row>
    <row r="2074" spans="1:58">
      <c r="A2074" s="2" t="s">
        <v>242</v>
      </c>
      <c r="B2074" s="2" t="s">
        <v>41</v>
      </c>
      <c r="C2074" s="2" t="s">
        <v>509</v>
      </c>
      <c r="D2074" s="2" t="s">
        <v>509</v>
      </c>
      <c r="E2074" s="2" t="s">
        <v>1495</v>
      </c>
      <c r="F2074" s="2" t="s">
        <v>1479</v>
      </c>
      <c r="G2074" s="22" t="s">
        <v>1482</v>
      </c>
      <c r="H2074" s="22">
        <v>2</v>
      </c>
      <c r="I2074" s="9">
        <v>11</v>
      </c>
      <c r="K2074" s="2">
        <v>50</v>
      </c>
      <c r="L2074" s="11">
        <v>42950</v>
      </c>
      <c r="M2074" s="2">
        <v>2017</v>
      </c>
      <c r="N2074" s="2" t="s">
        <v>517</v>
      </c>
      <c r="O2074" s="2" t="s">
        <v>136</v>
      </c>
      <c r="P2074" s="11">
        <v>43272</v>
      </c>
      <c r="Q2074" s="9" t="s">
        <v>247</v>
      </c>
      <c r="S2074" s="22" t="s">
        <v>516</v>
      </c>
      <c r="T2074" s="4" t="s">
        <v>516</v>
      </c>
      <c r="U2074" s="4" t="s">
        <v>516</v>
      </c>
      <c r="V2074" s="4" t="s">
        <v>516</v>
      </c>
      <c r="W2074" s="4" t="s">
        <v>516</v>
      </c>
      <c r="X2074" s="4" t="s">
        <v>107</v>
      </c>
      <c r="Y2074" s="6" t="str">
        <f>VLOOKUP(X2074,Spp!A:B,2,FALSE)</f>
        <v>Thalassoma lucasanum</v>
      </c>
      <c r="Z2074" s="7">
        <f t="shared" si="225"/>
        <v>34</v>
      </c>
      <c r="AA2074" s="2">
        <v>34</v>
      </c>
      <c r="AU2074" s="2">
        <f>VLOOKUP(Y2074,Spp!B:C,2,FALSE)</f>
        <v>1.261E-2</v>
      </c>
      <c r="AV2074" s="2">
        <f>VLOOKUP(Y2074,Spp!B:D,3,FALSE)</f>
        <v>2.8782999999999999</v>
      </c>
      <c r="AW2074" s="2">
        <f t="shared" si="226"/>
        <v>5.9921783422462767</v>
      </c>
      <c r="AX2074" s="2">
        <f t="shared" si="227"/>
        <v>0.11984356684492553</v>
      </c>
      <c r="AY2074" s="2">
        <f t="shared" si="228"/>
        <v>1.1984356684492554</v>
      </c>
      <c r="AZ2074" s="2">
        <f t="shared" si="229"/>
        <v>1.1984356684492554E-3</v>
      </c>
      <c r="BA2074" s="2" t="e">
        <f t="shared" si="230"/>
        <v>#VALUE!</v>
      </c>
      <c r="BB2074" s="2">
        <f t="shared" si="231"/>
        <v>0.68</v>
      </c>
      <c r="BC2074" s="2">
        <f>VLOOKUP(Y2074,Spp!B:H,7,FALSE)</f>
        <v>3.5</v>
      </c>
      <c r="BD2074" s="5" t="str">
        <f>VLOOKUP(Y2074,GFQuimbayo!B:C,2,FALSE)</f>
        <v>IN</v>
      </c>
      <c r="BE2074" s="5" t="str">
        <f>VLOOKUP(BD2074,GFQuimbayo!E:F,2,FALSE)</f>
        <v>Invertebrivores</v>
      </c>
      <c r="BF2074" s="2" t="str">
        <f>VLOOKUP(Y2074,Spp!B:L,11,FALSE)</f>
        <v>LC</v>
      </c>
    </row>
    <row r="2075" spans="1:58">
      <c r="A2075" s="2" t="s">
        <v>242</v>
      </c>
      <c r="B2075" s="2" t="s">
        <v>41</v>
      </c>
      <c r="C2075" s="2" t="s">
        <v>509</v>
      </c>
      <c r="D2075" s="2" t="s">
        <v>509</v>
      </c>
      <c r="E2075" s="2" t="s">
        <v>1495</v>
      </c>
      <c r="F2075" s="2" t="s">
        <v>1479</v>
      </c>
      <c r="G2075" s="22" t="s">
        <v>1482</v>
      </c>
      <c r="H2075" s="22">
        <v>2</v>
      </c>
      <c r="I2075" s="9">
        <v>11</v>
      </c>
      <c r="K2075" s="2">
        <v>50</v>
      </c>
      <c r="L2075" s="11">
        <v>42950</v>
      </c>
      <c r="M2075" s="2">
        <v>2017</v>
      </c>
      <c r="N2075" s="2" t="s">
        <v>517</v>
      </c>
      <c r="O2075" s="2" t="s">
        <v>136</v>
      </c>
      <c r="P2075" s="11">
        <v>43272</v>
      </c>
      <c r="Q2075" s="9" t="s">
        <v>247</v>
      </c>
      <c r="S2075" s="22" t="s">
        <v>516</v>
      </c>
      <c r="T2075" s="4" t="s">
        <v>516</v>
      </c>
      <c r="U2075" s="4" t="s">
        <v>516</v>
      </c>
      <c r="V2075" s="4" t="s">
        <v>516</v>
      </c>
      <c r="W2075" s="4" t="s">
        <v>516</v>
      </c>
      <c r="X2075" s="4" t="s">
        <v>64</v>
      </c>
      <c r="Y2075" s="6" t="str">
        <f>VLOOKUP(X2075,Spp!A:B,2,FALSE)</f>
        <v>Johnrandallia nigrirostris</v>
      </c>
      <c r="Z2075" s="7">
        <f t="shared" si="225"/>
        <v>26</v>
      </c>
      <c r="AB2075" s="2">
        <v>26</v>
      </c>
      <c r="AU2075" s="2">
        <f>VLOOKUP(Y2075,Spp!B:C,2,FALSE)</f>
        <v>2.5600000000000001E-2</v>
      </c>
      <c r="AV2075" s="2">
        <f>VLOOKUP(Y2075,Spp!B:D,3,FALSE)</f>
        <v>3.0005999999999999</v>
      </c>
      <c r="AW2075" s="2">
        <f t="shared" si="226"/>
        <v>281.13967614387656</v>
      </c>
      <c r="AX2075" s="2">
        <f t="shared" si="227"/>
        <v>5.6227935228775312</v>
      </c>
      <c r="AY2075" s="2">
        <f t="shared" si="228"/>
        <v>56.227935228775308</v>
      </c>
      <c r="AZ2075" s="2">
        <f t="shared" si="229"/>
        <v>5.6227935228775311E-2</v>
      </c>
      <c r="BA2075" s="2" t="e">
        <f t="shared" si="230"/>
        <v>#VALUE!</v>
      </c>
      <c r="BB2075" s="2">
        <f t="shared" si="231"/>
        <v>0.52</v>
      </c>
      <c r="BC2075" s="2">
        <f>VLOOKUP(Y2075,Spp!B:H,7,FALSE)</f>
        <v>3</v>
      </c>
      <c r="BD2075" s="5" t="str">
        <f>VLOOKUP(Y2075,GFQuimbayo!B:C,2,FALSE)</f>
        <v>IN</v>
      </c>
      <c r="BE2075" s="5" t="str">
        <f>VLOOKUP(BD2075,GFQuimbayo!E:F,2,FALSE)</f>
        <v>Invertebrivores</v>
      </c>
      <c r="BF2075" s="2" t="str">
        <f>VLOOKUP(Y2075,Spp!B:L,11,FALSE)</f>
        <v>LC</v>
      </c>
    </row>
    <row r="2076" spans="1:58">
      <c r="A2076" s="2" t="s">
        <v>242</v>
      </c>
      <c r="B2076" s="2" t="s">
        <v>41</v>
      </c>
      <c r="C2076" s="2" t="s">
        <v>509</v>
      </c>
      <c r="D2076" s="2" t="s">
        <v>509</v>
      </c>
      <c r="E2076" s="2" t="s">
        <v>1495</v>
      </c>
      <c r="F2076" s="2" t="s">
        <v>1479</v>
      </c>
      <c r="G2076" s="22" t="s">
        <v>1482</v>
      </c>
      <c r="H2076" s="22">
        <v>2</v>
      </c>
      <c r="I2076" s="9">
        <v>11</v>
      </c>
      <c r="K2076" s="2">
        <v>50</v>
      </c>
      <c r="L2076" s="11">
        <v>42950</v>
      </c>
      <c r="M2076" s="2">
        <v>2017</v>
      </c>
      <c r="N2076" s="2" t="s">
        <v>517</v>
      </c>
      <c r="O2076" s="2" t="s">
        <v>136</v>
      </c>
      <c r="P2076" s="11">
        <v>43272</v>
      </c>
      <c r="Q2076" s="9" t="s">
        <v>247</v>
      </c>
      <c r="S2076" s="22" t="s">
        <v>516</v>
      </c>
      <c r="T2076" s="4" t="s">
        <v>516</v>
      </c>
      <c r="U2076" s="4" t="s">
        <v>516</v>
      </c>
      <c r="V2076" s="4" t="s">
        <v>516</v>
      </c>
      <c r="W2076" s="4" t="s">
        <v>516</v>
      </c>
      <c r="X2076" s="4" t="s">
        <v>80</v>
      </c>
      <c r="Y2076" s="6" t="str">
        <f>VLOOKUP(X2076,Spp!A:B,2,FALSE)</f>
        <v>Sufflamen verres</v>
      </c>
      <c r="Z2076" s="7">
        <f t="shared" si="225"/>
        <v>2</v>
      </c>
      <c r="AC2076" s="2">
        <v>2</v>
      </c>
      <c r="AU2076" s="2">
        <f>VLOOKUP(Y2076,Spp!B:C,2,FALSE)</f>
        <v>2.4899999999999999E-2</v>
      </c>
      <c r="AV2076" s="2">
        <f>VLOOKUP(Y2076,Spp!B:D,3,FALSE)</f>
        <v>3.0129999999999999</v>
      </c>
      <c r="AW2076" s="2">
        <f t="shared" si="226"/>
        <v>100.5123002290896</v>
      </c>
      <c r="AX2076" s="2">
        <f t="shared" si="227"/>
        <v>2.0102460045817923</v>
      </c>
      <c r="AY2076" s="2">
        <f t="shared" si="228"/>
        <v>20.102460045817921</v>
      </c>
      <c r="AZ2076" s="2">
        <f t="shared" si="229"/>
        <v>2.0102460045817921E-2</v>
      </c>
      <c r="BA2076" s="2" t="e">
        <f t="shared" si="230"/>
        <v>#VALUE!</v>
      </c>
      <c r="BB2076" s="2">
        <f t="shared" si="231"/>
        <v>0.04</v>
      </c>
      <c r="BC2076" s="2">
        <f>VLOOKUP(Y2076,Spp!B:H,7,FALSE)</f>
        <v>3.3</v>
      </c>
      <c r="BD2076" s="5" t="str">
        <f>VLOOKUP(Y2076,GFQuimbayo!B:C,2,FALSE)</f>
        <v>IN</v>
      </c>
      <c r="BE2076" s="5" t="str">
        <f>VLOOKUP(BD2076,GFQuimbayo!E:F,2,FALSE)</f>
        <v>Invertebrivores</v>
      </c>
      <c r="BF2076" s="2" t="str">
        <f>VLOOKUP(Y2076,Spp!B:L,11,FALSE)</f>
        <v>LC</v>
      </c>
    </row>
    <row r="2077" spans="1:58">
      <c r="A2077" s="2" t="s">
        <v>242</v>
      </c>
      <c r="B2077" s="2" t="s">
        <v>41</v>
      </c>
      <c r="C2077" s="2" t="s">
        <v>509</v>
      </c>
      <c r="D2077" s="2" t="s">
        <v>509</v>
      </c>
      <c r="E2077" s="2" t="s">
        <v>1495</v>
      </c>
      <c r="F2077" s="2" t="s">
        <v>1479</v>
      </c>
      <c r="G2077" s="22" t="s">
        <v>1482</v>
      </c>
      <c r="H2077" s="22">
        <v>2</v>
      </c>
      <c r="I2077" s="9">
        <v>11</v>
      </c>
      <c r="K2077" s="2">
        <v>50</v>
      </c>
      <c r="L2077" s="11">
        <v>42950</v>
      </c>
      <c r="M2077" s="2">
        <v>2017</v>
      </c>
      <c r="N2077" s="2" t="s">
        <v>517</v>
      </c>
      <c r="O2077" s="2" t="s">
        <v>136</v>
      </c>
      <c r="P2077" s="11">
        <v>43272</v>
      </c>
      <c r="Q2077" s="9" t="s">
        <v>247</v>
      </c>
      <c r="S2077" s="22" t="s">
        <v>516</v>
      </c>
      <c r="T2077" s="4" t="s">
        <v>516</v>
      </c>
      <c r="U2077" s="4" t="s">
        <v>516</v>
      </c>
      <c r="V2077" s="4" t="s">
        <v>516</v>
      </c>
      <c r="W2077" s="4" t="s">
        <v>516</v>
      </c>
      <c r="X2077" s="4" t="s">
        <v>125</v>
      </c>
      <c r="Y2077" s="6" t="str">
        <f>VLOOKUP(X2077,Spp!A:B,2,FALSE)</f>
        <v>Diodon holocanthus</v>
      </c>
      <c r="Z2077" s="7">
        <f t="shared" si="225"/>
        <v>3</v>
      </c>
      <c r="AC2077" s="2">
        <v>3</v>
      </c>
      <c r="AU2077" s="2">
        <f>VLOOKUP(Y2077,Spp!B:C,2,FALSE)</f>
        <v>2.1899999999999999E-2</v>
      </c>
      <c r="AV2077" s="2">
        <f>VLOOKUP(Y2077,Spp!B:D,3,FALSE)</f>
        <v>3</v>
      </c>
      <c r="AW2077" s="2">
        <f t="shared" si="226"/>
        <v>128.3203125</v>
      </c>
      <c r="AX2077" s="2">
        <f t="shared" si="227"/>
        <v>2.56640625</v>
      </c>
      <c r="AY2077" s="2">
        <f t="shared" si="228"/>
        <v>25.6640625</v>
      </c>
      <c r="AZ2077" s="2">
        <f t="shared" si="229"/>
        <v>2.5664062500000001E-2</v>
      </c>
      <c r="BA2077" s="2" t="e">
        <f t="shared" si="230"/>
        <v>#VALUE!</v>
      </c>
      <c r="BB2077" s="2">
        <f t="shared" si="231"/>
        <v>0.06</v>
      </c>
      <c r="BC2077" s="2">
        <f>VLOOKUP(Y2077,Spp!B:H,7,FALSE)</f>
        <v>3.3</v>
      </c>
      <c r="BD2077" s="5" t="str">
        <f>VLOOKUP(Y2077,GFQuimbayo!B:C,2,FALSE)</f>
        <v>IN</v>
      </c>
      <c r="BE2077" s="5" t="str">
        <f>VLOOKUP(BD2077,GFQuimbayo!E:F,2,FALSE)</f>
        <v>Invertebrivores</v>
      </c>
      <c r="BF2077" s="2" t="str">
        <f>VLOOKUP(Y2077,Spp!B:L,11,FALSE)</f>
        <v>NE</v>
      </c>
    </row>
    <row r="2078" spans="1:58">
      <c r="A2078" s="2" t="s">
        <v>242</v>
      </c>
      <c r="B2078" s="2" t="s">
        <v>41</v>
      </c>
      <c r="C2078" s="2" t="s">
        <v>509</v>
      </c>
      <c r="D2078" s="2" t="s">
        <v>509</v>
      </c>
      <c r="E2078" s="2" t="s">
        <v>1495</v>
      </c>
      <c r="F2078" s="2" t="s">
        <v>1479</v>
      </c>
      <c r="G2078" s="22" t="s">
        <v>1482</v>
      </c>
      <c r="H2078" s="22">
        <v>2</v>
      </c>
      <c r="I2078" s="9">
        <v>11</v>
      </c>
      <c r="K2078" s="2">
        <v>50</v>
      </c>
      <c r="L2078" s="11">
        <v>42950</v>
      </c>
      <c r="M2078" s="2">
        <v>2017</v>
      </c>
      <c r="N2078" s="2" t="s">
        <v>517</v>
      </c>
      <c r="O2078" s="2" t="s">
        <v>136</v>
      </c>
      <c r="P2078" s="11">
        <v>43272</v>
      </c>
      <c r="Q2078" s="9" t="s">
        <v>247</v>
      </c>
      <c r="S2078" s="22" t="s">
        <v>516</v>
      </c>
      <c r="T2078" s="4" t="s">
        <v>516</v>
      </c>
      <c r="U2078" s="4" t="s">
        <v>516</v>
      </c>
      <c r="V2078" s="4" t="s">
        <v>516</v>
      </c>
      <c r="W2078" s="4" t="s">
        <v>516</v>
      </c>
      <c r="X2078" s="4" t="s">
        <v>45</v>
      </c>
      <c r="Y2078" s="6" t="str">
        <f>VLOOKUP(X2078,Spp!A:B,2,FALSE)</f>
        <v>Canthigaster punctatissima</v>
      </c>
      <c r="Z2078" s="7">
        <f t="shared" si="225"/>
        <v>1</v>
      </c>
      <c r="AA2078" s="2">
        <v>1</v>
      </c>
      <c r="AU2078" s="2">
        <f>VLOOKUP(Y2078,Spp!B:C,2,FALSE)</f>
        <v>1.9699999999999999E-2</v>
      </c>
      <c r="AV2078" s="2">
        <f>VLOOKUP(Y2078,Spp!B:D,3,FALSE)</f>
        <v>2.9174000000000002</v>
      </c>
      <c r="AW2078" s="2">
        <f t="shared" si="226"/>
        <v>0.28537531735533872</v>
      </c>
      <c r="AX2078" s="2">
        <f t="shared" si="227"/>
        <v>5.7075063471067741E-3</v>
      </c>
      <c r="AY2078" s="2">
        <f t="shared" si="228"/>
        <v>5.7075063471067743E-2</v>
      </c>
      <c r="AZ2078" s="2">
        <f t="shared" si="229"/>
        <v>5.7075063471067742E-5</v>
      </c>
      <c r="BA2078" s="2" t="e">
        <f t="shared" si="230"/>
        <v>#VALUE!</v>
      </c>
      <c r="BB2078" s="2">
        <f t="shared" si="231"/>
        <v>0.02</v>
      </c>
      <c r="BC2078" s="2">
        <f>VLOOKUP(Y2078,Spp!B:H,7,FALSE)</f>
        <v>3</v>
      </c>
      <c r="BD2078" s="5" t="str">
        <f>VLOOKUP(Y2078,GFQuimbayo!B:C,2,FALSE)</f>
        <v>IN</v>
      </c>
      <c r="BE2078" s="5" t="str">
        <f>VLOOKUP(BD2078,GFQuimbayo!E:F,2,FALSE)</f>
        <v>Invertebrivores</v>
      </c>
      <c r="BF2078" s="2" t="str">
        <f>VLOOKUP(Y2078,Spp!B:L,11,FALSE)</f>
        <v>LC</v>
      </c>
    </row>
    <row r="2079" spans="1:58">
      <c r="A2079" s="2" t="s">
        <v>242</v>
      </c>
      <c r="B2079" s="2" t="s">
        <v>41</v>
      </c>
      <c r="C2079" s="2" t="s">
        <v>509</v>
      </c>
      <c r="D2079" s="2" t="s">
        <v>509</v>
      </c>
      <c r="E2079" s="2" t="s">
        <v>1495</v>
      </c>
      <c r="F2079" s="2" t="s">
        <v>1479</v>
      </c>
      <c r="G2079" s="22" t="s">
        <v>1482</v>
      </c>
      <c r="H2079" s="22">
        <v>2</v>
      </c>
      <c r="I2079" s="9">
        <v>11</v>
      </c>
      <c r="K2079" s="2">
        <v>50</v>
      </c>
      <c r="L2079" s="11">
        <v>42950</v>
      </c>
      <c r="M2079" s="2">
        <v>2017</v>
      </c>
      <c r="N2079" s="2" t="s">
        <v>517</v>
      </c>
      <c r="O2079" s="2" t="s">
        <v>136</v>
      </c>
      <c r="P2079" s="11">
        <v>43272</v>
      </c>
      <c r="Q2079" s="9" t="s">
        <v>247</v>
      </c>
      <c r="S2079" s="22" t="s">
        <v>516</v>
      </c>
      <c r="T2079" s="4" t="s">
        <v>516</v>
      </c>
      <c r="U2079" s="4" t="s">
        <v>516</v>
      </c>
      <c r="V2079" s="4" t="s">
        <v>516</v>
      </c>
      <c r="W2079" s="4" t="s">
        <v>516</v>
      </c>
      <c r="X2079" s="4" t="s">
        <v>97</v>
      </c>
      <c r="Y2079" s="6" t="str">
        <f>VLOOKUP(X2079,Spp!A:B,2,FALSE)</f>
        <v>Plagiotremus azaleus</v>
      </c>
      <c r="Z2079" s="7">
        <f t="shared" si="225"/>
        <v>1</v>
      </c>
      <c r="AA2079" s="2">
        <v>1</v>
      </c>
      <c r="AU2079" s="2">
        <f>VLOOKUP(Y2079,Spp!B:C,2,FALSE)</f>
        <v>4.5999999999999999E-3</v>
      </c>
      <c r="AV2079" s="2">
        <f>VLOOKUP(Y2079,Spp!B:D,3,FALSE)</f>
        <v>3.1387999999999998</v>
      </c>
      <c r="AW2079" s="2">
        <f t="shared" si="226"/>
        <v>8.1622883091650902E-2</v>
      </c>
      <c r="AX2079" s="2">
        <f t="shared" si="227"/>
        <v>1.632457661833018E-3</v>
      </c>
      <c r="AY2079" s="2">
        <f t="shared" si="228"/>
        <v>1.6324576618330179E-2</v>
      </c>
      <c r="AZ2079" s="2">
        <f t="shared" si="229"/>
        <v>1.6324576618330179E-5</v>
      </c>
      <c r="BA2079" s="2" t="e">
        <f t="shared" si="230"/>
        <v>#VALUE!</v>
      </c>
      <c r="BB2079" s="2">
        <f t="shared" si="231"/>
        <v>0.02</v>
      </c>
      <c r="BC2079" s="2">
        <f>VLOOKUP(Y2079,Spp!B:H,7,FALSE)</f>
        <v>4</v>
      </c>
      <c r="BD2079" s="5" t="str">
        <f>VLOOKUP(Y2079,GFQuimbayo!B:C,2,FALSE)</f>
        <v>PS</v>
      </c>
      <c r="BE2079" s="5" t="str">
        <f>VLOOKUP(BD2079,GFQuimbayo!E:F,2,FALSE)</f>
        <v>Piscivores</v>
      </c>
      <c r="BF2079" s="2" t="str">
        <f>VLOOKUP(Y2079,Spp!B:L,11,FALSE)</f>
        <v>LC</v>
      </c>
    </row>
    <row r="2080" spans="1:58">
      <c r="A2080" s="2" t="s">
        <v>242</v>
      </c>
      <c r="B2080" s="2" t="s">
        <v>41</v>
      </c>
      <c r="C2080" s="2" t="s">
        <v>509</v>
      </c>
      <c r="D2080" s="2" t="s">
        <v>509</v>
      </c>
      <c r="E2080" s="2" t="s">
        <v>1495</v>
      </c>
      <c r="F2080" s="2" t="s">
        <v>1479</v>
      </c>
      <c r="G2080" s="22" t="s">
        <v>1482</v>
      </c>
      <c r="H2080" s="22">
        <v>3</v>
      </c>
      <c r="I2080" s="9">
        <v>12</v>
      </c>
      <c r="K2080" s="2">
        <v>50</v>
      </c>
      <c r="L2080" s="11">
        <v>42950</v>
      </c>
      <c r="M2080" s="2">
        <v>2017</v>
      </c>
      <c r="N2080" s="2" t="s">
        <v>517</v>
      </c>
      <c r="O2080" s="2" t="s">
        <v>136</v>
      </c>
      <c r="P2080" s="11">
        <v>43272</v>
      </c>
      <c r="Q2080" s="9" t="s">
        <v>247</v>
      </c>
      <c r="S2080" s="22" t="s">
        <v>516</v>
      </c>
      <c r="T2080" s="4" t="s">
        <v>516</v>
      </c>
      <c r="U2080" s="4" t="s">
        <v>516</v>
      </c>
      <c r="V2080" s="4" t="s">
        <v>516</v>
      </c>
      <c r="W2080" s="4" t="s">
        <v>516</v>
      </c>
      <c r="X2080" s="4" t="s">
        <v>353</v>
      </c>
      <c r="Y2080" s="6" t="str">
        <f>VLOOKUP(X2080,Spp!A:B,2,FALSE)</f>
        <v>Arothron meleagris</v>
      </c>
      <c r="Z2080" s="7">
        <f t="shared" si="225"/>
        <v>1</v>
      </c>
      <c r="AD2080" s="2">
        <v>1</v>
      </c>
      <c r="AU2080" s="2">
        <f>VLOOKUP(Y2080,Spp!B:C,2,FALSE)</f>
        <v>3.0700000000000002E-2</v>
      </c>
      <c r="AV2080" s="2">
        <f>VLOOKUP(Y2080,Spp!B:D,3,FALSE)</f>
        <v>2.8498999999999999</v>
      </c>
      <c r="AW2080" s="2">
        <f t="shared" si="226"/>
        <v>107.07116064527574</v>
      </c>
      <c r="AX2080" s="2">
        <f t="shared" si="227"/>
        <v>2.1414232129055146</v>
      </c>
      <c r="AY2080" s="2">
        <f t="shared" si="228"/>
        <v>21.414232129055147</v>
      </c>
      <c r="AZ2080" s="2">
        <f t="shared" si="229"/>
        <v>2.1414232129055147E-2</v>
      </c>
      <c r="BA2080" s="2" t="e">
        <f t="shared" si="230"/>
        <v>#VALUE!</v>
      </c>
      <c r="BB2080" s="2">
        <f t="shared" si="231"/>
        <v>0.02</v>
      </c>
      <c r="BC2080" s="2">
        <f>VLOOKUP(Y2080,Spp!B:H,7,FALSE)</f>
        <v>3.4</v>
      </c>
      <c r="BD2080" s="5" t="str">
        <f>VLOOKUP(Y2080,GFQuimbayo!B:C,2,FALSE)</f>
        <v>IN</v>
      </c>
      <c r="BE2080" s="5" t="str">
        <f>VLOOKUP(BD2080,GFQuimbayo!E:F,2,FALSE)</f>
        <v>Invertebrivores</v>
      </c>
      <c r="BF2080" s="2" t="str">
        <f>VLOOKUP(Y2080,Spp!B:L,11,FALSE)</f>
        <v>NE</v>
      </c>
    </row>
    <row r="2081" spans="1:58">
      <c r="A2081" s="2" t="s">
        <v>242</v>
      </c>
      <c r="B2081" s="2" t="s">
        <v>41</v>
      </c>
      <c r="C2081" s="2" t="s">
        <v>509</v>
      </c>
      <c r="D2081" s="2" t="s">
        <v>509</v>
      </c>
      <c r="E2081" s="2" t="s">
        <v>1495</v>
      </c>
      <c r="F2081" s="2" t="s">
        <v>1479</v>
      </c>
      <c r="G2081" s="22" t="s">
        <v>1482</v>
      </c>
      <c r="H2081" s="22">
        <v>3</v>
      </c>
      <c r="I2081" s="9">
        <v>12</v>
      </c>
      <c r="K2081" s="2">
        <v>50</v>
      </c>
      <c r="L2081" s="11">
        <v>42950</v>
      </c>
      <c r="M2081" s="2">
        <v>2017</v>
      </c>
      <c r="N2081" s="2" t="s">
        <v>517</v>
      </c>
      <c r="O2081" s="2" t="s">
        <v>136</v>
      </c>
      <c r="P2081" s="11">
        <v>43272</v>
      </c>
      <c r="Q2081" s="9" t="s">
        <v>247</v>
      </c>
      <c r="S2081" s="22" t="s">
        <v>516</v>
      </c>
      <c r="T2081" s="4" t="s">
        <v>516</v>
      </c>
      <c r="U2081" s="4" t="s">
        <v>516</v>
      </c>
      <c r="V2081" s="4" t="s">
        <v>516</v>
      </c>
      <c r="W2081" s="4" t="s">
        <v>516</v>
      </c>
      <c r="X2081" s="4" t="s">
        <v>125</v>
      </c>
      <c r="Y2081" s="6" t="str">
        <f>VLOOKUP(X2081,Spp!A:B,2,FALSE)</f>
        <v>Diodon holocanthus</v>
      </c>
      <c r="Z2081" s="7">
        <f t="shared" si="225"/>
        <v>2</v>
      </c>
      <c r="AC2081" s="2">
        <v>2</v>
      </c>
      <c r="AU2081" s="2">
        <f>VLOOKUP(Y2081,Spp!B:C,2,FALSE)</f>
        <v>2.1899999999999999E-2</v>
      </c>
      <c r="AV2081" s="2">
        <f>VLOOKUP(Y2081,Spp!B:D,3,FALSE)</f>
        <v>3</v>
      </c>
      <c r="AW2081" s="2">
        <f t="shared" si="226"/>
        <v>85.546875</v>
      </c>
      <c r="AX2081" s="2">
        <f t="shared" si="227"/>
        <v>1.7109375</v>
      </c>
      <c r="AY2081" s="2">
        <f t="shared" si="228"/>
        <v>17.109375</v>
      </c>
      <c r="AZ2081" s="2">
        <f t="shared" si="229"/>
        <v>1.7109375E-2</v>
      </c>
      <c r="BA2081" s="2" t="e">
        <f t="shared" si="230"/>
        <v>#VALUE!</v>
      </c>
      <c r="BB2081" s="2">
        <f t="shared" si="231"/>
        <v>0.04</v>
      </c>
      <c r="BC2081" s="2">
        <f>VLOOKUP(Y2081,Spp!B:H,7,FALSE)</f>
        <v>3.3</v>
      </c>
      <c r="BD2081" s="5" t="str">
        <f>VLOOKUP(Y2081,GFQuimbayo!B:C,2,FALSE)</f>
        <v>IN</v>
      </c>
      <c r="BE2081" s="5" t="str">
        <f>VLOOKUP(BD2081,GFQuimbayo!E:F,2,FALSE)</f>
        <v>Invertebrivores</v>
      </c>
      <c r="BF2081" s="2" t="str">
        <f>VLOOKUP(Y2081,Spp!B:L,11,FALSE)</f>
        <v>NE</v>
      </c>
    </row>
    <row r="2082" spans="1:58">
      <c r="A2082" s="2" t="s">
        <v>242</v>
      </c>
      <c r="B2082" s="2" t="s">
        <v>41</v>
      </c>
      <c r="C2082" s="2" t="s">
        <v>509</v>
      </c>
      <c r="D2082" s="2" t="s">
        <v>509</v>
      </c>
      <c r="E2082" s="2" t="s">
        <v>1495</v>
      </c>
      <c r="F2082" s="2" t="s">
        <v>1479</v>
      </c>
      <c r="G2082" s="22" t="s">
        <v>1482</v>
      </c>
      <c r="H2082" s="22">
        <v>3</v>
      </c>
      <c r="I2082" s="9">
        <v>12</v>
      </c>
      <c r="K2082" s="2">
        <v>50</v>
      </c>
      <c r="L2082" s="11">
        <v>42950</v>
      </c>
      <c r="M2082" s="2">
        <v>2017</v>
      </c>
      <c r="N2082" s="2" t="s">
        <v>517</v>
      </c>
      <c r="O2082" s="2" t="s">
        <v>136</v>
      </c>
      <c r="P2082" s="11">
        <v>43272</v>
      </c>
      <c r="Q2082" s="9" t="s">
        <v>247</v>
      </c>
      <c r="S2082" s="22" t="s">
        <v>516</v>
      </c>
      <c r="T2082" s="4" t="s">
        <v>516</v>
      </c>
      <c r="U2082" s="4" t="s">
        <v>516</v>
      </c>
      <c r="V2082" s="4" t="s">
        <v>516</v>
      </c>
      <c r="W2082" s="4" t="s">
        <v>516</v>
      </c>
      <c r="X2082" s="4" t="s">
        <v>57</v>
      </c>
      <c r="Y2082" s="6" t="str">
        <f>VLOOKUP(X2082,Spp!A:B,2,FALSE)</f>
        <v>Serranus psittacinus</v>
      </c>
      <c r="Z2082" s="7">
        <f t="shared" si="225"/>
        <v>5</v>
      </c>
      <c r="AA2082" s="2">
        <v>3</v>
      </c>
      <c r="AB2082" s="2">
        <v>1</v>
      </c>
      <c r="AC2082" s="2">
        <v>1</v>
      </c>
      <c r="AU2082" s="2">
        <f>VLOOKUP(Y2082,Spp!B:C,2,FALSE)</f>
        <v>1.9300000000000001E-2</v>
      </c>
      <c r="AV2082" s="2">
        <f>VLOOKUP(Y2082,Spp!B:D,3,FALSE)</f>
        <v>2.8511000000000002</v>
      </c>
      <c r="AW2082" s="2">
        <f t="shared" si="226"/>
        <v>32.700665043765255</v>
      </c>
      <c r="AX2082" s="2">
        <f t="shared" si="227"/>
        <v>0.65401330087530507</v>
      </c>
      <c r="AY2082" s="2">
        <f t="shared" si="228"/>
        <v>6.5401330087530507</v>
      </c>
      <c r="AZ2082" s="2">
        <f t="shared" si="229"/>
        <v>6.5401330087530504E-3</v>
      </c>
      <c r="BA2082" s="2" t="e">
        <f t="shared" si="230"/>
        <v>#VALUE!</v>
      </c>
      <c r="BB2082" s="2">
        <f t="shared" si="231"/>
        <v>0.1</v>
      </c>
      <c r="BC2082" s="2">
        <f>VLOOKUP(Y2082,Spp!B:H,7,FALSE)</f>
        <v>3.6</v>
      </c>
      <c r="BD2082" s="5" t="str">
        <f>VLOOKUP(Y2082,GFQuimbayo!B:C,2,FALSE)</f>
        <v>PS</v>
      </c>
      <c r="BE2082" s="5" t="str">
        <f>VLOOKUP(BD2082,GFQuimbayo!E:F,2,FALSE)</f>
        <v>Piscivores</v>
      </c>
      <c r="BF2082" s="2" t="str">
        <f>VLOOKUP(Y2082,Spp!B:L,11,FALSE)</f>
        <v>LC</v>
      </c>
    </row>
    <row r="2083" spans="1:58">
      <c r="A2083" s="2" t="s">
        <v>242</v>
      </c>
      <c r="B2083" s="2" t="s">
        <v>41</v>
      </c>
      <c r="C2083" s="2" t="s">
        <v>509</v>
      </c>
      <c r="D2083" s="2" t="s">
        <v>509</v>
      </c>
      <c r="E2083" s="2" t="s">
        <v>1495</v>
      </c>
      <c r="F2083" s="2" t="s">
        <v>1479</v>
      </c>
      <c r="G2083" s="22" t="s">
        <v>1482</v>
      </c>
      <c r="H2083" s="22">
        <v>3</v>
      </c>
      <c r="I2083" s="9">
        <v>12</v>
      </c>
      <c r="K2083" s="2">
        <v>50</v>
      </c>
      <c r="L2083" s="11">
        <v>42950</v>
      </c>
      <c r="M2083" s="2">
        <v>2017</v>
      </c>
      <c r="N2083" s="2" t="s">
        <v>517</v>
      </c>
      <c r="O2083" s="2" t="s">
        <v>136</v>
      </c>
      <c r="P2083" s="11">
        <v>43272</v>
      </c>
      <c r="Q2083" s="9" t="s">
        <v>247</v>
      </c>
      <c r="S2083" s="22" t="s">
        <v>516</v>
      </c>
      <c r="T2083" s="4" t="s">
        <v>516</v>
      </c>
      <c r="U2083" s="4" t="s">
        <v>516</v>
      </c>
      <c r="V2083" s="4" t="s">
        <v>516</v>
      </c>
      <c r="W2083" s="4" t="s">
        <v>516</v>
      </c>
      <c r="X2083" s="4" t="s">
        <v>107</v>
      </c>
      <c r="Y2083" s="6" t="str">
        <f>VLOOKUP(X2083,Spp!A:B,2,FALSE)</f>
        <v>Thalassoma lucasanum</v>
      </c>
      <c r="Z2083" s="7">
        <f t="shared" si="225"/>
        <v>12</v>
      </c>
      <c r="AA2083" s="2">
        <v>12</v>
      </c>
      <c r="AU2083" s="2">
        <f>VLOOKUP(Y2083,Spp!B:C,2,FALSE)</f>
        <v>1.261E-2</v>
      </c>
      <c r="AV2083" s="2">
        <f>VLOOKUP(Y2083,Spp!B:D,3,FALSE)</f>
        <v>2.8782999999999999</v>
      </c>
      <c r="AW2083" s="2">
        <f t="shared" si="226"/>
        <v>2.1148864737339799</v>
      </c>
      <c r="AX2083" s="2">
        <f t="shared" si="227"/>
        <v>4.22977294746796E-2</v>
      </c>
      <c r="AY2083" s="2">
        <f t="shared" si="228"/>
        <v>0.42297729474679602</v>
      </c>
      <c r="AZ2083" s="2">
        <f t="shared" si="229"/>
        <v>4.2297729474679603E-4</v>
      </c>
      <c r="BA2083" s="2" t="e">
        <f t="shared" si="230"/>
        <v>#VALUE!</v>
      </c>
      <c r="BB2083" s="2">
        <f t="shared" si="231"/>
        <v>0.24</v>
      </c>
      <c r="BC2083" s="2">
        <f>VLOOKUP(Y2083,Spp!B:H,7,FALSE)</f>
        <v>3.5</v>
      </c>
      <c r="BD2083" s="5" t="str">
        <f>VLOOKUP(Y2083,GFQuimbayo!B:C,2,FALSE)</f>
        <v>IN</v>
      </c>
      <c r="BE2083" s="5" t="str">
        <f>VLOOKUP(BD2083,GFQuimbayo!E:F,2,FALSE)</f>
        <v>Invertebrivores</v>
      </c>
      <c r="BF2083" s="2" t="str">
        <f>VLOOKUP(Y2083,Spp!B:L,11,FALSE)</f>
        <v>LC</v>
      </c>
    </row>
    <row r="2084" spans="1:58">
      <c r="A2084" s="2" t="s">
        <v>242</v>
      </c>
      <c r="B2084" s="2" t="s">
        <v>41</v>
      </c>
      <c r="C2084" s="2" t="s">
        <v>509</v>
      </c>
      <c r="D2084" s="2" t="s">
        <v>509</v>
      </c>
      <c r="E2084" s="2" t="s">
        <v>1495</v>
      </c>
      <c r="F2084" s="2" t="s">
        <v>1479</v>
      </c>
      <c r="G2084" s="22" t="s">
        <v>1482</v>
      </c>
      <c r="H2084" s="22">
        <v>3</v>
      </c>
      <c r="I2084" s="9">
        <v>12</v>
      </c>
      <c r="K2084" s="2">
        <v>50</v>
      </c>
      <c r="L2084" s="11">
        <v>42950</v>
      </c>
      <c r="M2084" s="2">
        <v>2017</v>
      </c>
      <c r="N2084" s="2" t="s">
        <v>517</v>
      </c>
      <c r="O2084" s="2" t="s">
        <v>136</v>
      </c>
      <c r="P2084" s="11">
        <v>43272</v>
      </c>
      <c r="Q2084" s="9" t="s">
        <v>247</v>
      </c>
      <c r="S2084" s="22" t="s">
        <v>516</v>
      </c>
      <c r="T2084" s="4" t="s">
        <v>516</v>
      </c>
      <c r="U2084" s="4" t="s">
        <v>516</v>
      </c>
      <c r="V2084" s="4" t="s">
        <v>516</v>
      </c>
      <c r="W2084" s="4" t="s">
        <v>516</v>
      </c>
      <c r="X2084" s="4" t="s">
        <v>72</v>
      </c>
      <c r="Y2084" s="6" t="str">
        <f>VLOOKUP(X2084,Spp!A:B,2,FALSE)</f>
        <v>Scarus ghobban</v>
      </c>
      <c r="Z2084" s="7">
        <f t="shared" si="225"/>
        <v>10</v>
      </c>
      <c r="AA2084" s="2">
        <v>5</v>
      </c>
      <c r="AB2084" s="2">
        <v>5</v>
      </c>
      <c r="AU2084" s="2">
        <f>VLOOKUP(Y2084,Spp!B:C,2,FALSE)</f>
        <v>2.3300000000000001E-2</v>
      </c>
      <c r="AV2084" s="2">
        <f>VLOOKUP(Y2084,Spp!B:D,3,FALSE)</f>
        <v>2.919</v>
      </c>
      <c r="AW2084" s="2">
        <f t="shared" si="226"/>
        <v>43.437532362467103</v>
      </c>
      <c r="AX2084" s="2">
        <f t="shared" si="227"/>
        <v>0.86875064724934203</v>
      </c>
      <c r="AY2084" s="2">
        <f t="shared" si="228"/>
        <v>8.6875064724934212</v>
      </c>
      <c r="AZ2084" s="2">
        <f t="shared" si="229"/>
        <v>8.6875064724934205E-3</v>
      </c>
      <c r="BA2084" s="2" t="e">
        <f t="shared" si="230"/>
        <v>#VALUE!</v>
      </c>
      <c r="BB2084" s="2">
        <f t="shared" si="231"/>
        <v>0.2</v>
      </c>
      <c r="BC2084" s="2">
        <f>VLOOKUP(Y2084,Spp!B:H,7,FALSE)</f>
        <v>2</v>
      </c>
      <c r="BD2084" s="5" t="str">
        <f>VLOOKUP(Y2084,GFQuimbayo!B:C,2,FALSE)</f>
        <v>HM</v>
      </c>
      <c r="BE2084" s="5" t="str">
        <f>VLOOKUP(BD2084,GFQuimbayo!E:F,2,FALSE)</f>
        <v>Macroalgae feeders</v>
      </c>
      <c r="BF2084" s="2" t="str">
        <f>VLOOKUP(Y2084,Spp!B:L,11,FALSE)</f>
        <v>LC</v>
      </c>
    </row>
    <row r="2085" spans="1:58">
      <c r="A2085" s="2" t="s">
        <v>242</v>
      </c>
      <c r="B2085" s="2" t="s">
        <v>41</v>
      </c>
      <c r="C2085" s="2" t="s">
        <v>509</v>
      </c>
      <c r="D2085" s="2" t="s">
        <v>509</v>
      </c>
      <c r="E2085" s="2" t="s">
        <v>1495</v>
      </c>
      <c r="F2085" s="2" t="s">
        <v>1479</v>
      </c>
      <c r="G2085" s="22" t="s">
        <v>1482</v>
      </c>
      <c r="H2085" s="22">
        <v>3</v>
      </c>
      <c r="I2085" s="9">
        <v>12</v>
      </c>
      <c r="K2085" s="2">
        <v>50</v>
      </c>
      <c r="L2085" s="11">
        <v>42950</v>
      </c>
      <c r="M2085" s="2">
        <v>2017</v>
      </c>
      <c r="N2085" s="2" t="s">
        <v>517</v>
      </c>
      <c r="O2085" s="2" t="s">
        <v>136</v>
      </c>
      <c r="P2085" s="11">
        <v>43272</v>
      </c>
      <c r="Q2085" s="9" t="s">
        <v>247</v>
      </c>
      <c r="S2085" s="22" t="s">
        <v>516</v>
      </c>
      <c r="T2085" s="4" t="s">
        <v>516</v>
      </c>
      <c r="U2085" s="4" t="s">
        <v>516</v>
      </c>
      <c r="V2085" s="4" t="s">
        <v>516</v>
      </c>
      <c r="W2085" s="4" t="s">
        <v>516</v>
      </c>
      <c r="X2085" s="4" t="s">
        <v>61</v>
      </c>
      <c r="Y2085" s="6" t="str">
        <f>VLOOKUP(X2085,Spp!A:B,2,FALSE)</f>
        <v>Cirrhitichthys oxycephalus</v>
      </c>
      <c r="Z2085" s="7">
        <f t="shared" si="225"/>
        <v>1</v>
      </c>
      <c r="AA2085" s="2">
        <v>1</v>
      </c>
      <c r="AU2085" s="2">
        <f>VLOOKUP(Y2085,Spp!B:C,2,FALSE)</f>
        <v>3.32E-2</v>
      </c>
      <c r="AV2085" s="2">
        <f>VLOOKUP(Y2085,Spp!B:D,3,FALSE)</f>
        <v>3</v>
      </c>
      <c r="AW2085" s="2">
        <f t="shared" si="226"/>
        <v>0.51875000000000004</v>
      </c>
      <c r="AX2085" s="2">
        <f t="shared" si="227"/>
        <v>1.0375000000000001E-2</v>
      </c>
      <c r="AY2085" s="2">
        <f t="shared" si="228"/>
        <v>0.10375000000000001</v>
      </c>
      <c r="AZ2085" s="2">
        <f t="shared" si="229"/>
        <v>1.0375000000000001E-4</v>
      </c>
      <c r="BA2085" s="2" t="e">
        <f t="shared" si="230"/>
        <v>#VALUE!</v>
      </c>
      <c r="BB2085" s="2">
        <f t="shared" si="231"/>
        <v>0.02</v>
      </c>
      <c r="BC2085" s="2">
        <f>VLOOKUP(Y2085,Spp!B:H,7,FALSE)</f>
        <v>3.9</v>
      </c>
      <c r="BD2085" s="5" t="str">
        <f>VLOOKUP(Y2085,GFQuimbayo!B:C,2,FALSE)</f>
        <v>IN</v>
      </c>
      <c r="BE2085" s="5" t="str">
        <f>VLOOKUP(BD2085,GFQuimbayo!E:F,2,FALSE)</f>
        <v>Invertebrivores</v>
      </c>
      <c r="BF2085" s="2" t="str">
        <f>VLOOKUP(Y2085,Spp!B:L,11,FALSE)</f>
        <v>NE</v>
      </c>
    </row>
    <row r="2086" spans="1:58">
      <c r="A2086" s="2" t="s">
        <v>242</v>
      </c>
      <c r="B2086" s="2" t="s">
        <v>41</v>
      </c>
      <c r="C2086" s="2" t="s">
        <v>509</v>
      </c>
      <c r="D2086" s="2" t="s">
        <v>509</v>
      </c>
      <c r="E2086" s="2" t="s">
        <v>1495</v>
      </c>
      <c r="F2086" s="2" t="s">
        <v>1479</v>
      </c>
      <c r="G2086" s="22" t="s">
        <v>1482</v>
      </c>
      <c r="H2086" s="22">
        <v>3</v>
      </c>
      <c r="I2086" s="9">
        <v>12</v>
      </c>
      <c r="K2086" s="2">
        <v>50</v>
      </c>
      <c r="L2086" s="11">
        <v>42950</v>
      </c>
      <c r="M2086" s="2">
        <v>2017</v>
      </c>
      <c r="N2086" s="2" t="s">
        <v>517</v>
      </c>
      <c r="O2086" s="2" t="s">
        <v>136</v>
      </c>
      <c r="P2086" s="11">
        <v>43272</v>
      </c>
      <c r="Q2086" s="9" t="s">
        <v>247</v>
      </c>
      <c r="S2086" s="22" t="s">
        <v>516</v>
      </c>
      <c r="T2086" s="4" t="s">
        <v>516</v>
      </c>
      <c r="U2086" s="4" t="s">
        <v>516</v>
      </c>
      <c r="V2086" s="4" t="s">
        <v>516</v>
      </c>
      <c r="W2086" s="4" t="s">
        <v>516</v>
      </c>
      <c r="X2086" s="4" t="s">
        <v>45</v>
      </c>
      <c r="Y2086" s="6" t="str">
        <f>VLOOKUP(X2086,Spp!A:B,2,FALSE)</f>
        <v>Canthigaster punctatissima</v>
      </c>
      <c r="Z2086" s="7">
        <f t="shared" si="225"/>
        <v>1</v>
      </c>
      <c r="AA2086" s="2">
        <v>1</v>
      </c>
      <c r="AU2086" s="2">
        <f>VLOOKUP(Y2086,Spp!B:C,2,FALSE)</f>
        <v>1.9699999999999999E-2</v>
      </c>
      <c r="AV2086" s="2">
        <f>VLOOKUP(Y2086,Spp!B:D,3,FALSE)</f>
        <v>2.9174000000000002</v>
      </c>
      <c r="AW2086" s="2">
        <f t="shared" si="226"/>
        <v>0.28537531735533872</v>
      </c>
      <c r="AX2086" s="2">
        <f t="shared" si="227"/>
        <v>5.7075063471067741E-3</v>
      </c>
      <c r="AY2086" s="2">
        <f t="shared" si="228"/>
        <v>5.7075063471067743E-2</v>
      </c>
      <c r="AZ2086" s="2">
        <f t="shared" si="229"/>
        <v>5.7075063471067742E-5</v>
      </c>
      <c r="BA2086" s="2" t="e">
        <f t="shared" si="230"/>
        <v>#VALUE!</v>
      </c>
      <c r="BB2086" s="2">
        <f t="shared" si="231"/>
        <v>0.02</v>
      </c>
      <c r="BC2086" s="2">
        <f>VLOOKUP(Y2086,Spp!B:H,7,FALSE)</f>
        <v>3</v>
      </c>
      <c r="BD2086" s="5" t="str">
        <f>VLOOKUP(Y2086,GFQuimbayo!B:C,2,FALSE)</f>
        <v>IN</v>
      </c>
      <c r="BE2086" s="5" t="str">
        <f>VLOOKUP(BD2086,GFQuimbayo!E:F,2,FALSE)</f>
        <v>Invertebrivores</v>
      </c>
      <c r="BF2086" s="2" t="str">
        <f>VLOOKUP(Y2086,Spp!B:L,11,FALSE)</f>
        <v>LC</v>
      </c>
    </row>
    <row r="2087" spans="1:58">
      <c r="A2087" s="2" t="s">
        <v>242</v>
      </c>
      <c r="B2087" s="2" t="s">
        <v>41</v>
      </c>
      <c r="C2087" s="2" t="s">
        <v>509</v>
      </c>
      <c r="D2087" s="2" t="s">
        <v>509</v>
      </c>
      <c r="E2087" s="2" t="s">
        <v>1495</v>
      </c>
      <c r="F2087" s="2" t="s">
        <v>1479</v>
      </c>
      <c r="G2087" s="22" t="s">
        <v>1482</v>
      </c>
      <c r="H2087" s="22">
        <v>3</v>
      </c>
      <c r="I2087" s="9">
        <v>12</v>
      </c>
      <c r="K2087" s="2">
        <v>50</v>
      </c>
      <c r="L2087" s="11">
        <v>42950</v>
      </c>
      <c r="M2087" s="2">
        <v>2017</v>
      </c>
      <c r="N2087" s="2" t="s">
        <v>517</v>
      </c>
      <c r="O2087" s="2" t="s">
        <v>136</v>
      </c>
      <c r="P2087" s="11">
        <v>43272</v>
      </c>
      <c r="Q2087" s="9" t="s">
        <v>247</v>
      </c>
      <c r="S2087" s="22" t="s">
        <v>516</v>
      </c>
      <c r="T2087" s="4" t="s">
        <v>516</v>
      </c>
      <c r="U2087" s="4" t="s">
        <v>516</v>
      </c>
      <c r="V2087" s="4" t="s">
        <v>516</v>
      </c>
      <c r="W2087" s="4" t="s">
        <v>516</v>
      </c>
      <c r="X2087" s="4" t="s">
        <v>80</v>
      </c>
      <c r="Y2087" s="6" t="str">
        <f>VLOOKUP(X2087,Spp!A:B,2,FALSE)</f>
        <v>Sufflamen verres</v>
      </c>
      <c r="Z2087" s="7">
        <f t="shared" si="225"/>
        <v>1</v>
      </c>
      <c r="AB2087" s="2">
        <v>1</v>
      </c>
      <c r="AU2087" s="2">
        <f>VLOOKUP(Y2087,Spp!B:C,2,FALSE)</f>
        <v>2.4899999999999999E-2</v>
      </c>
      <c r="AV2087" s="2">
        <f>VLOOKUP(Y2087,Spp!B:D,3,FALSE)</f>
        <v>3.0129999999999999</v>
      </c>
      <c r="AW2087" s="2">
        <f t="shared" si="226"/>
        <v>10.783479913296377</v>
      </c>
      <c r="AX2087" s="2">
        <f t="shared" si="227"/>
        <v>0.21566959826592755</v>
      </c>
      <c r="AY2087" s="2">
        <f t="shared" si="228"/>
        <v>2.1566959826592753</v>
      </c>
      <c r="AZ2087" s="2">
        <f t="shared" si="229"/>
        <v>2.1566959826592753E-3</v>
      </c>
      <c r="BA2087" s="2" t="e">
        <f t="shared" si="230"/>
        <v>#VALUE!</v>
      </c>
      <c r="BB2087" s="2">
        <f t="shared" si="231"/>
        <v>0.02</v>
      </c>
      <c r="BC2087" s="2">
        <f>VLOOKUP(Y2087,Spp!B:H,7,FALSE)</f>
        <v>3.3</v>
      </c>
      <c r="BD2087" s="5" t="str">
        <f>VLOOKUP(Y2087,GFQuimbayo!B:C,2,FALSE)</f>
        <v>IN</v>
      </c>
      <c r="BE2087" s="5" t="str">
        <f>VLOOKUP(BD2087,GFQuimbayo!E:F,2,FALSE)</f>
        <v>Invertebrivores</v>
      </c>
      <c r="BF2087" s="2" t="str">
        <f>VLOOKUP(Y2087,Spp!B:L,11,FALSE)</f>
        <v>LC</v>
      </c>
    </row>
    <row r="2088" spans="1:58">
      <c r="A2088" s="2" t="s">
        <v>242</v>
      </c>
      <c r="B2088" s="2" t="s">
        <v>41</v>
      </c>
      <c r="C2088" s="2" t="s">
        <v>509</v>
      </c>
      <c r="D2088" s="2" t="s">
        <v>509</v>
      </c>
      <c r="E2088" s="2" t="s">
        <v>1495</v>
      </c>
      <c r="F2088" s="2" t="s">
        <v>1479</v>
      </c>
      <c r="G2088" s="22" t="s">
        <v>1482</v>
      </c>
      <c r="H2088" s="22">
        <v>3</v>
      </c>
      <c r="I2088" s="9">
        <v>12</v>
      </c>
      <c r="K2088" s="2">
        <v>50</v>
      </c>
      <c r="L2088" s="11">
        <v>42950</v>
      </c>
      <c r="M2088" s="2">
        <v>2017</v>
      </c>
      <c r="N2088" s="2" t="s">
        <v>517</v>
      </c>
      <c r="O2088" s="2" t="s">
        <v>136</v>
      </c>
      <c r="P2088" s="11">
        <v>43272</v>
      </c>
      <c r="Q2088" s="9" t="s">
        <v>247</v>
      </c>
      <c r="S2088" s="22" t="s">
        <v>516</v>
      </c>
      <c r="T2088" s="4" t="s">
        <v>516</v>
      </c>
      <c r="U2088" s="4" t="s">
        <v>516</v>
      </c>
      <c r="V2088" s="4" t="s">
        <v>516</v>
      </c>
      <c r="W2088" s="4" t="s">
        <v>516</v>
      </c>
      <c r="X2088" s="4" t="s">
        <v>109</v>
      </c>
      <c r="Y2088" s="6" t="str">
        <f>VLOOKUP(X2088,Spp!A:B,2,FALSE)</f>
        <v>Chromis atrilobata</v>
      </c>
      <c r="Z2088" s="7">
        <f t="shared" si="225"/>
        <v>30</v>
      </c>
      <c r="AA2088" s="2">
        <v>30</v>
      </c>
      <c r="AU2088" s="2">
        <f>VLOOKUP(Y2088,Spp!B:C,2,FALSE)</f>
        <v>5.2300000000000003E-3</v>
      </c>
      <c r="AV2088" s="2">
        <f>VLOOKUP(Y2088,Spp!B:D,3,FALSE)</f>
        <v>3.41655</v>
      </c>
      <c r="AW2088" s="2">
        <f t="shared" si="226"/>
        <v>3.5909129749562059</v>
      </c>
      <c r="AX2088" s="2">
        <f t="shared" si="227"/>
        <v>7.1818259499124112E-2</v>
      </c>
      <c r="AY2088" s="2">
        <f t="shared" si="228"/>
        <v>0.71818259499124115</v>
      </c>
      <c r="AZ2088" s="2">
        <f t="shared" si="229"/>
        <v>7.1818259499124111E-4</v>
      </c>
      <c r="BA2088" s="2" t="e">
        <f t="shared" si="230"/>
        <v>#VALUE!</v>
      </c>
      <c r="BB2088" s="2">
        <f t="shared" si="231"/>
        <v>0.6</v>
      </c>
      <c r="BC2088" s="2">
        <f>VLOOKUP(Y2088,Spp!B:H,7,FALSE)</f>
        <v>3.4</v>
      </c>
      <c r="BD2088" s="5" t="str">
        <f>VLOOKUP(Y2088,GFQuimbayo!B:C,2,FALSE)</f>
        <v>PK</v>
      </c>
      <c r="BE2088" s="5" t="str">
        <f>VLOOKUP(BD2088,GFQuimbayo!E:F,2,FALSE)</f>
        <v>Planktivores</v>
      </c>
      <c r="BF2088" s="2" t="str">
        <f>VLOOKUP(Y2088,Spp!B:L,11,FALSE)</f>
        <v>LC</v>
      </c>
    </row>
    <row r="2089" spans="1:58">
      <c r="A2089" s="2" t="s">
        <v>242</v>
      </c>
      <c r="B2089" s="2" t="s">
        <v>41</v>
      </c>
      <c r="C2089" s="2" t="s">
        <v>135</v>
      </c>
      <c r="D2089" s="2" t="s">
        <v>1446</v>
      </c>
      <c r="E2089" s="2" t="s">
        <v>1485</v>
      </c>
      <c r="F2089" s="2" t="s">
        <v>1479</v>
      </c>
      <c r="G2089" s="22" t="s">
        <v>1482</v>
      </c>
      <c r="H2089" s="22">
        <v>1</v>
      </c>
      <c r="I2089" s="22">
        <v>1</v>
      </c>
      <c r="K2089" s="2">
        <v>50</v>
      </c>
      <c r="L2089" s="11">
        <v>43166</v>
      </c>
      <c r="M2089" s="2">
        <v>2018</v>
      </c>
      <c r="N2089" s="2" t="s">
        <v>517</v>
      </c>
      <c r="O2089" s="2" t="s">
        <v>136</v>
      </c>
      <c r="P2089" s="11">
        <v>43272</v>
      </c>
      <c r="Q2089" s="9">
        <v>5.0999999999999996</v>
      </c>
      <c r="S2089" s="22" t="s">
        <v>516</v>
      </c>
      <c r="T2089" s="4" t="s">
        <v>516</v>
      </c>
      <c r="U2089" s="4" t="s">
        <v>516</v>
      </c>
      <c r="V2089" s="4" t="s">
        <v>516</v>
      </c>
      <c r="W2089" s="4" t="s">
        <v>516</v>
      </c>
      <c r="X2089" s="4" t="s">
        <v>57</v>
      </c>
      <c r="Y2089" s="6" t="str">
        <f>VLOOKUP(X2089,Spp!A:B,2,FALSE)</f>
        <v>Serranus psittacinus</v>
      </c>
      <c r="Z2089" s="7">
        <f t="shared" si="225"/>
        <v>1</v>
      </c>
      <c r="AB2089" s="2">
        <v>1</v>
      </c>
      <c r="AU2089" s="2">
        <f>VLOOKUP(Y2089,Spp!B:C,2,FALSE)</f>
        <v>1.9300000000000001E-2</v>
      </c>
      <c r="AV2089" s="2">
        <f>VLOOKUP(Y2089,Spp!B:D,3,FALSE)</f>
        <v>2.8511000000000002</v>
      </c>
      <c r="AW2089" s="2">
        <f t="shared" si="226"/>
        <v>6.0317658911086447</v>
      </c>
      <c r="AX2089" s="2">
        <f t="shared" si="227"/>
        <v>0.12063531782217289</v>
      </c>
      <c r="AY2089" s="2">
        <f t="shared" si="228"/>
        <v>1.2063531782217289</v>
      </c>
      <c r="AZ2089" s="2">
        <f t="shared" si="229"/>
        <v>1.2063531782217289E-3</v>
      </c>
      <c r="BA2089" s="2" t="e">
        <f t="shared" si="230"/>
        <v>#VALUE!</v>
      </c>
      <c r="BB2089" s="2">
        <f t="shared" si="231"/>
        <v>0.02</v>
      </c>
      <c r="BC2089" s="2">
        <f>VLOOKUP(Y2089,Spp!B:H,7,FALSE)</f>
        <v>3.6</v>
      </c>
      <c r="BD2089" s="5" t="str">
        <f>VLOOKUP(Y2089,GFQuimbayo!B:C,2,FALSE)</f>
        <v>PS</v>
      </c>
      <c r="BE2089" s="5" t="str">
        <f>VLOOKUP(BD2089,GFQuimbayo!E:F,2,FALSE)</f>
        <v>Piscivores</v>
      </c>
      <c r="BF2089" s="2" t="str">
        <f>VLOOKUP(Y2089,Spp!B:L,11,FALSE)</f>
        <v>LC</v>
      </c>
    </row>
    <row r="2090" spans="1:58">
      <c r="A2090" s="2" t="s">
        <v>242</v>
      </c>
      <c r="B2090" s="2" t="s">
        <v>41</v>
      </c>
      <c r="C2090" s="2" t="s">
        <v>135</v>
      </c>
      <c r="D2090" s="2" t="s">
        <v>1446</v>
      </c>
      <c r="E2090" s="2" t="s">
        <v>1485</v>
      </c>
      <c r="F2090" s="2" t="s">
        <v>1479</v>
      </c>
      <c r="G2090" s="22" t="s">
        <v>1482</v>
      </c>
      <c r="H2090" s="22">
        <v>2</v>
      </c>
      <c r="I2090" s="22">
        <v>2</v>
      </c>
      <c r="K2090" s="2">
        <v>50</v>
      </c>
      <c r="L2090" s="11">
        <v>43166</v>
      </c>
      <c r="M2090" s="2">
        <v>2018</v>
      </c>
      <c r="N2090" s="2" t="s">
        <v>517</v>
      </c>
      <c r="O2090" s="2" t="s">
        <v>136</v>
      </c>
      <c r="P2090" s="11">
        <v>43272</v>
      </c>
      <c r="Q2090" s="9">
        <v>6.5</v>
      </c>
      <c r="S2090" s="22" t="s">
        <v>516</v>
      </c>
      <c r="T2090" s="4" t="s">
        <v>516</v>
      </c>
      <c r="U2090" s="4" t="s">
        <v>516</v>
      </c>
      <c r="V2090" s="4" t="s">
        <v>516</v>
      </c>
      <c r="W2090" s="4" t="s">
        <v>516</v>
      </c>
      <c r="X2090" s="4" t="s">
        <v>91</v>
      </c>
      <c r="Y2090" s="6" t="str">
        <f>VLOOKUP(X2090,Spp!A:B,2,FALSE)</f>
        <v>Halichoeres nicholsi</v>
      </c>
      <c r="Z2090" s="7">
        <f t="shared" si="225"/>
        <v>1</v>
      </c>
      <c r="AB2090" s="2">
        <v>1</v>
      </c>
      <c r="AU2090" s="2">
        <f>VLOOKUP(Y2090,Spp!B:C,2,FALSE)</f>
        <v>1.26E-2</v>
      </c>
      <c r="AV2090" s="2">
        <f>VLOOKUP(Y2090,Spp!B:D,3,FALSE)</f>
        <v>3.0672999999999999</v>
      </c>
      <c r="AW2090" s="2">
        <f t="shared" si="226"/>
        <v>6.0875978967715536</v>
      </c>
      <c r="AX2090" s="2">
        <f t="shared" si="227"/>
        <v>0.12175195793543107</v>
      </c>
      <c r="AY2090" s="2">
        <f t="shared" si="228"/>
        <v>1.2175195793543108</v>
      </c>
      <c r="AZ2090" s="2">
        <f t="shared" si="229"/>
        <v>1.2175195793543109E-3</v>
      </c>
      <c r="BA2090" s="2" t="e">
        <f t="shared" si="230"/>
        <v>#VALUE!</v>
      </c>
      <c r="BB2090" s="2">
        <f t="shared" si="231"/>
        <v>0.02</v>
      </c>
      <c r="BC2090" s="2">
        <f>VLOOKUP(Y2090,Spp!B:H,7,FALSE)</f>
        <v>4</v>
      </c>
      <c r="BD2090" s="5" t="str">
        <f>VLOOKUP(Y2090,GFQuimbayo!B:C,2,FALSE)</f>
        <v>IN</v>
      </c>
      <c r="BE2090" s="5" t="str">
        <f>VLOOKUP(BD2090,GFQuimbayo!E:F,2,FALSE)</f>
        <v>Invertebrivores</v>
      </c>
      <c r="BF2090" s="2" t="str">
        <f>VLOOKUP(Y2090,Spp!B:L,11,FALSE)</f>
        <v>LC</v>
      </c>
    </row>
    <row r="2091" spans="1:58">
      <c r="A2091" s="2" t="s">
        <v>242</v>
      </c>
      <c r="B2091" s="2" t="s">
        <v>41</v>
      </c>
      <c r="C2091" s="2" t="s">
        <v>135</v>
      </c>
      <c r="D2091" s="2" t="s">
        <v>1446</v>
      </c>
      <c r="E2091" s="2" t="s">
        <v>1485</v>
      </c>
      <c r="F2091" s="2" t="s">
        <v>1479</v>
      </c>
      <c r="G2091" s="22" t="s">
        <v>1482</v>
      </c>
      <c r="H2091" s="22">
        <v>2</v>
      </c>
      <c r="I2091" s="22">
        <v>2</v>
      </c>
      <c r="K2091" s="2">
        <v>50</v>
      </c>
      <c r="L2091" s="11">
        <v>43166</v>
      </c>
      <c r="M2091" s="2">
        <v>2018</v>
      </c>
      <c r="N2091" s="2" t="s">
        <v>517</v>
      </c>
      <c r="O2091" s="2" t="s">
        <v>136</v>
      </c>
      <c r="P2091" s="11">
        <v>43272</v>
      </c>
      <c r="Q2091" s="9">
        <v>6.5</v>
      </c>
      <c r="S2091" s="22" t="s">
        <v>516</v>
      </c>
      <c r="T2091" s="4" t="s">
        <v>516</v>
      </c>
      <c r="U2091" s="4" t="s">
        <v>516</v>
      </c>
      <c r="V2091" s="4" t="s">
        <v>516</v>
      </c>
      <c r="W2091" s="4" t="s">
        <v>516</v>
      </c>
      <c r="X2091" s="4" t="s">
        <v>80</v>
      </c>
      <c r="Y2091" s="6" t="str">
        <f>VLOOKUP(X2091,Spp!A:B,2,FALSE)</f>
        <v>Sufflamen verres</v>
      </c>
      <c r="Z2091" s="7">
        <f t="shared" si="225"/>
        <v>8</v>
      </c>
      <c r="AC2091" s="2">
        <v>8</v>
      </c>
      <c r="AU2091" s="2">
        <f>VLOOKUP(Y2091,Spp!B:C,2,FALSE)</f>
        <v>2.4899999999999999E-2</v>
      </c>
      <c r="AV2091" s="2">
        <f>VLOOKUP(Y2091,Spp!B:D,3,FALSE)</f>
        <v>3.0129999999999999</v>
      </c>
      <c r="AW2091" s="2">
        <f t="shared" si="226"/>
        <v>402.04920091635842</v>
      </c>
      <c r="AX2091" s="2">
        <f t="shared" si="227"/>
        <v>8.040984018327169</v>
      </c>
      <c r="AY2091" s="2">
        <f t="shared" si="228"/>
        <v>80.409840183271683</v>
      </c>
      <c r="AZ2091" s="2">
        <f t="shared" si="229"/>
        <v>8.0409840183271686E-2</v>
      </c>
      <c r="BA2091" s="2" t="e">
        <f t="shared" si="230"/>
        <v>#VALUE!</v>
      </c>
      <c r="BB2091" s="2">
        <f t="shared" si="231"/>
        <v>0.16</v>
      </c>
      <c r="BC2091" s="2">
        <f>VLOOKUP(Y2091,Spp!B:H,7,FALSE)</f>
        <v>3.3</v>
      </c>
      <c r="BD2091" s="5" t="str">
        <f>VLOOKUP(Y2091,GFQuimbayo!B:C,2,FALSE)</f>
        <v>IN</v>
      </c>
      <c r="BE2091" s="5" t="str">
        <f>VLOOKUP(BD2091,GFQuimbayo!E:F,2,FALSE)</f>
        <v>Invertebrivores</v>
      </c>
      <c r="BF2091" s="2" t="str">
        <f>VLOOKUP(Y2091,Spp!B:L,11,FALSE)</f>
        <v>LC</v>
      </c>
    </row>
    <row r="2092" spans="1:58">
      <c r="A2092" s="2" t="s">
        <v>242</v>
      </c>
      <c r="B2092" s="2" t="s">
        <v>41</v>
      </c>
      <c r="C2092" s="2" t="s">
        <v>135</v>
      </c>
      <c r="D2092" s="2" t="s">
        <v>1446</v>
      </c>
      <c r="E2092" s="2" t="s">
        <v>1485</v>
      </c>
      <c r="F2092" s="2" t="s">
        <v>1479</v>
      </c>
      <c r="G2092" s="22" t="s">
        <v>1482</v>
      </c>
      <c r="H2092" s="22">
        <v>2</v>
      </c>
      <c r="I2092" s="22">
        <v>2</v>
      </c>
      <c r="K2092" s="2">
        <v>50</v>
      </c>
      <c r="L2092" s="11">
        <v>43166</v>
      </c>
      <c r="M2092" s="2">
        <v>2018</v>
      </c>
      <c r="N2092" s="2" t="s">
        <v>517</v>
      </c>
      <c r="O2092" s="2" t="s">
        <v>136</v>
      </c>
      <c r="P2092" s="11">
        <v>43272</v>
      </c>
      <c r="Q2092" s="9">
        <v>6.5</v>
      </c>
      <c r="S2092" s="22" t="s">
        <v>516</v>
      </c>
      <c r="T2092" s="4" t="s">
        <v>516</v>
      </c>
      <c r="U2092" s="4" t="s">
        <v>516</v>
      </c>
      <c r="V2092" s="4" t="s">
        <v>516</v>
      </c>
      <c r="W2092" s="4" t="s">
        <v>516</v>
      </c>
      <c r="X2092" s="4" t="s">
        <v>288</v>
      </c>
      <c r="Y2092" s="6" t="str">
        <f>VLOOKUP(X2092,Spp!A:B,2,FALSE)</f>
        <v>Arothron hispidus</v>
      </c>
      <c r="Z2092" s="7">
        <f t="shared" si="225"/>
        <v>1</v>
      </c>
      <c r="AD2092" s="2">
        <v>1</v>
      </c>
      <c r="AU2092" s="2">
        <f>VLOOKUP(Y2092,Spp!B:C,2,FALSE)</f>
        <v>5.7000000000000002E-2</v>
      </c>
      <c r="AV2092" s="2">
        <f>VLOOKUP(Y2092,Spp!B:D,3,FALSE)</f>
        <v>2.8010000000000002</v>
      </c>
      <c r="AW2092" s="2">
        <f t="shared" si="226"/>
        <v>172.83210921696084</v>
      </c>
      <c r="AX2092" s="2">
        <f t="shared" si="227"/>
        <v>3.4566421843392168</v>
      </c>
      <c r="AY2092" s="2">
        <f t="shared" si="228"/>
        <v>34.56642184339217</v>
      </c>
      <c r="AZ2092" s="2">
        <f t="shared" si="229"/>
        <v>3.4566421843392169E-2</v>
      </c>
      <c r="BA2092" s="2" t="e">
        <f t="shared" si="230"/>
        <v>#VALUE!</v>
      </c>
      <c r="BB2092" s="2">
        <f t="shared" si="231"/>
        <v>0.02</v>
      </c>
      <c r="BC2092" s="2">
        <f>VLOOKUP(Y2092,Spp!B:H,7,FALSE)</f>
        <v>3.1</v>
      </c>
      <c r="BD2092" s="5" t="str">
        <f>VLOOKUP(Y2092,GFQuimbayo!B:C,2,FALSE)</f>
        <v>IN</v>
      </c>
      <c r="BE2092" s="5" t="str">
        <f>VLOOKUP(BD2092,GFQuimbayo!E:F,2,FALSE)</f>
        <v>Invertebrivores</v>
      </c>
      <c r="BF2092" s="2" t="str">
        <f>VLOOKUP(Y2092,Spp!B:L,11,FALSE)</f>
        <v>NE</v>
      </c>
    </row>
    <row r="2093" spans="1:58">
      <c r="A2093" s="2" t="s">
        <v>242</v>
      </c>
      <c r="B2093" s="2" t="s">
        <v>41</v>
      </c>
      <c r="C2093" s="2" t="s">
        <v>135</v>
      </c>
      <c r="D2093" s="2" t="s">
        <v>1446</v>
      </c>
      <c r="E2093" s="2" t="s">
        <v>1485</v>
      </c>
      <c r="F2093" s="2" t="s">
        <v>1479</v>
      </c>
      <c r="G2093" s="22" t="s">
        <v>1482</v>
      </c>
      <c r="H2093" s="22">
        <v>2</v>
      </c>
      <c r="I2093" s="22">
        <v>2</v>
      </c>
      <c r="K2093" s="2">
        <v>50</v>
      </c>
      <c r="L2093" s="11">
        <v>43166</v>
      </c>
      <c r="M2093" s="2">
        <v>2018</v>
      </c>
      <c r="N2093" s="2" t="s">
        <v>517</v>
      </c>
      <c r="O2093" s="2" t="s">
        <v>136</v>
      </c>
      <c r="P2093" s="11">
        <v>43272</v>
      </c>
      <c r="Q2093" s="9">
        <v>6.5</v>
      </c>
      <c r="S2093" s="22" t="s">
        <v>516</v>
      </c>
      <c r="T2093" s="4" t="s">
        <v>516</v>
      </c>
      <c r="U2093" s="4" t="s">
        <v>516</v>
      </c>
      <c r="V2093" s="4" t="s">
        <v>516</v>
      </c>
      <c r="W2093" s="4" t="s">
        <v>516</v>
      </c>
      <c r="X2093" s="4" t="s">
        <v>70</v>
      </c>
      <c r="Y2093" s="6" t="str">
        <f>VLOOKUP(X2093,Spp!A:B,2,FALSE)</f>
        <v>Chaetodon humeralis</v>
      </c>
      <c r="Z2093" s="7">
        <f t="shared" si="225"/>
        <v>1</v>
      </c>
      <c r="AB2093" s="2">
        <v>1</v>
      </c>
      <c r="AU2093" s="2">
        <f>VLOOKUP(Y2093,Spp!B:C,2,FALSE)</f>
        <v>2.9600000000000001E-2</v>
      </c>
      <c r="AV2093" s="2">
        <f>VLOOKUP(Y2093,Spp!B:D,3,FALSE)</f>
        <v>2.9895</v>
      </c>
      <c r="AW2093" s="2">
        <f t="shared" si="226"/>
        <v>12.226083511842001</v>
      </c>
      <c r="AX2093" s="2">
        <f t="shared" si="227"/>
        <v>0.24452167023684002</v>
      </c>
      <c r="AY2093" s="2">
        <f t="shared" si="228"/>
        <v>2.4452167023684002</v>
      </c>
      <c r="AZ2093" s="2">
        <f t="shared" si="229"/>
        <v>2.4452167023684E-3</v>
      </c>
      <c r="BA2093" s="2" t="e">
        <f t="shared" si="230"/>
        <v>#VALUE!</v>
      </c>
      <c r="BB2093" s="2">
        <f t="shared" si="231"/>
        <v>0.02</v>
      </c>
      <c r="BC2093" s="2">
        <f>VLOOKUP(Y2093,Spp!B:H,7,FALSE)</f>
        <v>2.7</v>
      </c>
      <c r="BD2093" s="5" t="str">
        <f>VLOOKUP(Y2093,GFQuimbayo!B:C,2,FALSE)</f>
        <v>OM</v>
      </c>
      <c r="BE2093" s="5" t="str">
        <f>VLOOKUP(BD2093,GFQuimbayo!E:F,2,FALSE)</f>
        <v>Omnivores</v>
      </c>
      <c r="BF2093" s="2" t="str">
        <f>VLOOKUP(Y2093,Spp!B:L,11,FALSE)</f>
        <v>LC</v>
      </c>
    </row>
    <row r="2094" spans="1:58">
      <c r="A2094" s="2" t="s">
        <v>242</v>
      </c>
      <c r="B2094" s="2" t="s">
        <v>41</v>
      </c>
      <c r="C2094" s="2" t="s">
        <v>135</v>
      </c>
      <c r="D2094" s="2" t="s">
        <v>1446</v>
      </c>
      <c r="E2094" s="2" t="s">
        <v>1485</v>
      </c>
      <c r="F2094" s="2" t="s">
        <v>1479</v>
      </c>
      <c r="G2094" s="22" t="s">
        <v>1482</v>
      </c>
      <c r="H2094" s="22">
        <v>2</v>
      </c>
      <c r="I2094" s="22">
        <v>2</v>
      </c>
      <c r="K2094" s="2">
        <v>50</v>
      </c>
      <c r="L2094" s="11">
        <v>43166</v>
      </c>
      <c r="M2094" s="2">
        <v>2018</v>
      </c>
      <c r="N2094" s="2" t="s">
        <v>517</v>
      </c>
      <c r="O2094" s="2" t="s">
        <v>136</v>
      </c>
      <c r="P2094" s="11">
        <v>43272</v>
      </c>
      <c r="Q2094" s="9">
        <v>6.5</v>
      </c>
      <c r="S2094" s="22" t="s">
        <v>516</v>
      </c>
      <c r="T2094" s="4" t="s">
        <v>516</v>
      </c>
      <c r="U2094" s="4" t="s">
        <v>516</v>
      </c>
      <c r="V2094" s="4" t="s">
        <v>516</v>
      </c>
      <c r="W2094" s="4" t="s">
        <v>516</v>
      </c>
      <c r="X2094" s="4" t="s">
        <v>72</v>
      </c>
      <c r="Y2094" s="6" t="str">
        <f>VLOOKUP(X2094,Spp!A:B,2,FALSE)</f>
        <v>Scarus ghobban</v>
      </c>
      <c r="Z2094" s="7">
        <f t="shared" si="225"/>
        <v>20</v>
      </c>
      <c r="AA2094" s="2">
        <v>20</v>
      </c>
      <c r="AU2094" s="2">
        <f>VLOOKUP(Y2094,Spp!B:C,2,FALSE)</f>
        <v>2.3300000000000001E-2</v>
      </c>
      <c r="AV2094" s="2">
        <f>VLOOKUP(Y2094,Spp!B:D,3,FALSE)</f>
        <v>2.919</v>
      </c>
      <c r="AW2094" s="2">
        <f t="shared" si="226"/>
        <v>6.7604063654755162</v>
      </c>
      <c r="AX2094" s="2">
        <f t="shared" si="227"/>
        <v>0.13520812730951032</v>
      </c>
      <c r="AY2094" s="2">
        <f t="shared" si="228"/>
        <v>1.3520812730951031</v>
      </c>
      <c r="AZ2094" s="2">
        <f t="shared" si="229"/>
        <v>1.3520812730951032E-3</v>
      </c>
      <c r="BA2094" s="2" t="e">
        <f t="shared" si="230"/>
        <v>#VALUE!</v>
      </c>
      <c r="BB2094" s="2">
        <f t="shared" si="231"/>
        <v>0.4</v>
      </c>
      <c r="BC2094" s="2">
        <f>VLOOKUP(Y2094,Spp!B:H,7,FALSE)</f>
        <v>2</v>
      </c>
      <c r="BD2094" s="5" t="str">
        <f>VLOOKUP(Y2094,GFQuimbayo!B:C,2,FALSE)</f>
        <v>HM</v>
      </c>
      <c r="BE2094" s="5" t="str">
        <f>VLOOKUP(BD2094,GFQuimbayo!E:F,2,FALSE)</f>
        <v>Macroalgae feeders</v>
      </c>
      <c r="BF2094" s="2" t="str">
        <f>VLOOKUP(Y2094,Spp!B:L,11,FALSE)</f>
        <v>LC</v>
      </c>
    </row>
    <row r="2095" spans="1:58">
      <c r="A2095" s="2" t="s">
        <v>242</v>
      </c>
      <c r="B2095" s="2" t="s">
        <v>41</v>
      </c>
      <c r="C2095" s="2" t="s">
        <v>135</v>
      </c>
      <c r="D2095" s="2" t="s">
        <v>1446</v>
      </c>
      <c r="E2095" s="2" t="s">
        <v>1485</v>
      </c>
      <c r="F2095" s="2" t="s">
        <v>1479</v>
      </c>
      <c r="G2095" s="22" t="s">
        <v>1482</v>
      </c>
      <c r="H2095" s="22">
        <v>2</v>
      </c>
      <c r="I2095" s="22">
        <v>2</v>
      </c>
      <c r="K2095" s="2">
        <v>50</v>
      </c>
      <c r="L2095" s="11">
        <v>43166</v>
      </c>
      <c r="M2095" s="2">
        <v>2018</v>
      </c>
      <c r="N2095" s="2" t="s">
        <v>517</v>
      </c>
      <c r="O2095" s="2" t="s">
        <v>136</v>
      </c>
      <c r="P2095" s="11">
        <v>43272</v>
      </c>
      <c r="Q2095" s="9">
        <v>6.5</v>
      </c>
      <c r="S2095" s="22" t="s">
        <v>516</v>
      </c>
      <c r="T2095" s="4" t="s">
        <v>516</v>
      </c>
      <c r="U2095" s="4" t="s">
        <v>516</v>
      </c>
      <c r="V2095" s="4" t="s">
        <v>516</v>
      </c>
      <c r="W2095" s="4" t="s">
        <v>516</v>
      </c>
      <c r="X2095" s="4" t="s">
        <v>266</v>
      </c>
      <c r="Y2095" s="6" t="str">
        <f>VLOOKUP(X2095,Spp!A:B,2,FALSE)</f>
        <v>Halichoeres dispilus</v>
      </c>
      <c r="Z2095" s="7">
        <f t="shared" si="225"/>
        <v>1</v>
      </c>
      <c r="AC2095" s="2">
        <v>1</v>
      </c>
      <c r="AU2095" s="2">
        <f>VLOOKUP(Y2095,Spp!B:C,2,FALSE)</f>
        <v>1.26E-2</v>
      </c>
      <c r="AV2095" s="2">
        <f>VLOOKUP(Y2095,Spp!B:D,3,FALSE)</f>
        <v>3.0672999999999999</v>
      </c>
      <c r="AW2095" s="2">
        <f t="shared" si="226"/>
        <v>29.169073044120523</v>
      </c>
      <c r="AX2095" s="2">
        <f t="shared" si="227"/>
        <v>0.5833814608824105</v>
      </c>
      <c r="AY2095" s="2">
        <f t="shared" si="228"/>
        <v>5.8338146088241052</v>
      </c>
      <c r="AZ2095" s="2">
        <f t="shared" si="229"/>
        <v>5.8338146088241054E-3</v>
      </c>
      <c r="BA2095" s="2" t="e">
        <f t="shared" si="230"/>
        <v>#VALUE!</v>
      </c>
      <c r="BB2095" s="2">
        <f t="shared" si="231"/>
        <v>0.02</v>
      </c>
      <c r="BC2095" s="2">
        <f>VLOOKUP(Y2095,Spp!B:H,7,FALSE)</f>
        <v>3.9</v>
      </c>
      <c r="BD2095" s="5" t="str">
        <f>VLOOKUP(Y2095,GFQuimbayo!B:C,2,FALSE)</f>
        <v>IN</v>
      </c>
      <c r="BE2095" s="5" t="str">
        <f>VLOOKUP(BD2095,GFQuimbayo!E:F,2,FALSE)</f>
        <v>Invertebrivores</v>
      </c>
      <c r="BF2095" s="2" t="str">
        <f>VLOOKUP(Y2095,Spp!B:L,11,FALSE)</f>
        <v>LC</v>
      </c>
    </row>
    <row r="2096" spans="1:58">
      <c r="A2096" s="2" t="s">
        <v>242</v>
      </c>
      <c r="B2096" s="2" t="s">
        <v>41</v>
      </c>
      <c r="C2096" s="2" t="s">
        <v>135</v>
      </c>
      <c r="D2096" s="2" t="s">
        <v>1446</v>
      </c>
      <c r="E2096" s="2" t="s">
        <v>1485</v>
      </c>
      <c r="F2096" s="2" t="s">
        <v>1479</v>
      </c>
      <c r="G2096" s="22" t="s">
        <v>1482</v>
      </c>
      <c r="H2096" s="22">
        <v>2</v>
      </c>
      <c r="I2096" s="22">
        <v>2</v>
      </c>
      <c r="K2096" s="2">
        <v>50</v>
      </c>
      <c r="L2096" s="11">
        <v>43166</v>
      </c>
      <c r="M2096" s="2">
        <v>2018</v>
      </c>
      <c r="N2096" s="2" t="s">
        <v>517</v>
      </c>
      <c r="O2096" s="2" t="s">
        <v>136</v>
      </c>
      <c r="P2096" s="11">
        <v>43272</v>
      </c>
      <c r="Q2096" s="9">
        <v>6.5</v>
      </c>
      <c r="S2096" s="22" t="s">
        <v>516</v>
      </c>
      <c r="T2096" s="4" t="s">
        <v>516</v>
      </c>
      <c r="U2096" s="4" t="s">
        <v>516</v>
      </c>
      <c r="V2096" s="4" t="s">
        <v>516</v>
      </c>
      <c r="W2096" s="4" t="s">
        <v>516</v>
      </c>
      <c r="X2096" s="4" t="s">
        <v>87</v>
      </c>
      <c r="Y2096" s="6" t="str">
        <f>VLOOKUP(X2096,Spp!A:B,2,FALSE)</f>
        <v>Stegastes acapulcoensis</v>
      </c>
      <c r="Z2096" s="7">
        <f t="shared" si="225"/>
        <v>1</v>
      </c>
      <c r="AB2096" s="2">
        <v>1</v>
      </c>
      <c r="AU2096" s="2">
        <f>VLOOKUP(Y2096,Spp!B:C,2,FALSE)</f>
        <v>3.49E-2</v>
      </c>
      <c r="AV2096" s="2">
        <f>VLOOKUP(Y2096,Spp!B:D,3,FALSE)</f>
        <v>2.9108999999999998</v>
      </c>
      <c r="AW2096" s="2">
        <f t="shared" si="226"/>
        <v>12.30385653569728</v>
      </c>
      <c r="AX2096" s="2">
        <f t="shared" si="227"/>
        <v>0.2460771307139456</v>
      </c>
      <c r="AY2096" s="2">
        <f t="shared" si="228"/>
        <v>2.4607713071394559</v>
      </c>
      <c r="AZ2096" s="2">
        <f t="shared" si="229"/>
        <v>2.4607713071394558E-3</v>
      </c>
      <c r="BA2096" s="2" t="e">
        <f t="shared" si="230"/>
        <v>#VALUE!</v>
      </c>
      <c r="BB2096" s="2">
        <f t="shared" si="231"/>
        <v>0.02</v>
      </c>
      <c r="BC2096" s="2">
        <f>VLOOKUP(Y2096,Spp!B:H,7,FALSE)</f>
        <v>2</v>
      </c>
      <c r="BD2096" s="5" t="str">
        <f>VLOOKUP(Y2096,GFQuimbayo!B:C,2,FALSE)</f>
        <v>HD</v>
      </c>
      <c r="BE2096" s="5" t="str">
        <f>VLOOKUP(BD2096,GFQuimbayo!E:F,2,FALSE)</f>
        <v>Detritivores</v>
      </c>
      <c r="BF2096" s="2" t="str">
        <f>VLOOKUP(Y2096,Spp!B:L,11,FALSE)</f>
        <v>LC</v>
      </c>
    </row>
    <row r="2097" spans="1:58">
      <c r="A2097" s="2" t="s">
        <v>242</v>
      </c>
      <c r="B2097" s="2" t="s">
        <v>41</v>
      </c>
      <c r="C2097" s="2" t="s">
        <v>135</v>
      </c>
      <c r="D2097" s="2" t="s">
        <v>1446</v>
      </c>
      <c r="E2097" s="2" t="s">
        <v>1485</v>
      </c>
      <c r="F2097" s="2" t="s">
        <v>1479</v>
      </c>
      <c r="G2097" s="22" t="s">
        <v>1482</v>
      </c>
      <c r="H2097" s="22">
        <v>2</v>
      </c>
      <c r="I2097" s="22">
        <v>2</v>
      </c>
      <c r="K2097" s="2">
        <v>50</v>
      </c>
      <c r="L2097" s="11">
        <v>43166</v>
      </c>
      <c r="M2097" s="2">
        <v>2018</v>
      </c>
      <c r="N2097" s="2" t="s">
        <v>517</v>
      </c>
      <c r="O2097" s="2" t="s">
        <v>136</v>
      </c>
      <c r="P2097" s="11">
        <v>43272</v>
      </c>
      <c r="Q2097" s="9">
        <v>6.5</v>
      </c>
      <c r="S2097" s="22" t="s">
        <v>516</v>
      </c>
      <c r="T2097" s="4" t="s">
        <v>516</v>
      </c>
      <c r="U2097" s="4" t="s">
        <v>516</v>
      </c>
      <c r="V2097" s="4" t="s">
        <v>516</v>
      </c>
      <c r="W2097" s="4" t="s">
        <v>516</v>
      </c>
      <c r="X2097" s="4" t="s">
        <v>107</v>
      </c>
      <c r="Y2097" s="6" t="str">
        <f>VLOOKUP(X2097,Spp!A:B,2,FALSE)</f>
        <v>Thalassoma lucasanum</v>
      </c>
      <c r="Z2097" s="7">
        <f t="shared" si="225"/>
        <v>1</v>
      </c>
      <c r="AA2097" s="2">
        <v>1</v>
      </c>
      <c r="AU2097" s="2">
        <f>VLOOKUP(Y2097,Spp!B:C,2,FALSE)</f>
        <v>1.261E-2</v>
      </c>
      <c r="AV2097" s="2">
        <f>VLOOKUP(Y2097,Spp!B:D,3,FALSE)</f>
        <v>2.8782999999999999</v>
      </c>
      <c r="AW2097" s="2">
        <f t="shared" si="226"/>
        <v>0.17624053947783166</v>
      </c>
      <c r="AX2097" s="2">
        <f t="shared" si="227"/>
        <v>3.5248107895566334E-3</v>
      </c>
      <c r="AY2097" s="2">
        <f t="shared" si="228"/>
        <v>3.524810789556633E-2</v>
      </c>
      <c r="AZ2097" s="2">
        <f t="shared" si="229"/>
        <v>3.5248107895566327E-5</v>
      </c>
      <c r="BA2097" s="2" t="e">
        <f t="shared" si="230"/>
        <v>#VALUE!</v>
      </c>
      <c r="BB2097" s="2">
        <f t="shared" si="231"/>
        <v>0.02</v>
      </c>
      <c r="BC2097" s="2">
        <f>VLOOKUP(Y2097,Spp!B:H,7,FALSE)</f>
        <v>3.5</v>
      </c>
      <c r="BD2097" s="5" t="str">
        <f>VLOOKUP(Y2097,GFQuimbayo!B:C,2,FALSE)</f>
        <v>IN</v>
      </c>
      <c r="BE2097" s="5" t="str">
        <f>VLOOKUP(BD2097,GFQuimbayo!E:F,2,FALSE)</f>
        <v>Invertebrivores</v>
      </c>
      <c r="BF2097" s="2" t="str">
        <f>VLOOKUP(Y2097,Spp!B:L,11,FALSE)</f>
        <v>LC</v>
      </c>
    </row>
    <row r="2098" spans="1:58">
      <c r="A2098" s="2" t="s">
        <v>242</v>
      </c>
      <c r="B2098" s="2" t="s">
        <v>41</v>
      </c>
      <c r="C2098" s="2" t="s">
        <v>135</v>
      </c>
      <c r="D2098" s="2" t="s">
        <v>1446</v>
      </c>
      <c r="E2098" s="2" t="s">
        <v>1485</v>
      </c>
      <c r="F2098" s="2" t="s">
        <v>1479</v>
      </c>
      <c r="G2098" s="22" t="s">
        <v>1482</v>
      </c>
      <c r="H2098" s="22">
        <v>3</v>
      </c>
      <c r="I2098" s="22">
        <v>3</v>
      </c>
      <c r="K2098" s="2">
        <v>50</v>
      </c>
      <c r="L2098" s="11">
        <v>43166</v>
      </c>
      <c r="M2098" s="2">
        <v>2018</v>
      </c>
      <c r="N2098" s="2" t="s">
        <v>517</v>
      </c>
      <c r="O2098" s="2" t="s">
        <v>136</v>
      </c>
      <c r="P2098" s="11">
        <v>43272</v>
      </c>
      <c r="Q2098" s="9">
        <v>6.5</v>
      </c>
      <c r="S2098" s="22" t="s">
        <v>516</v>
      </c>
      <c r="T2098" s="4" t="s">
        <v>516</v>
      </c>
      <c r="U2098" s="4" t="s">
        <v>516</v>
      </c>
      <c r="V2098" s="4" t="s">
        <v>516</v>
      </c>
      <c r="W2098" s="4" t="s">
        <v>516</v>
      </c>
      <c r="X2098" s="4" t="s">
        <v>87</v>
      </c>
      <c r="Y2098" s="6" t="str">
        <f>VLOOKUP(X2098,Spp!A:B,2,FALSE)</f>
        <v>Stegastes acapulcoensis</v>
      </c>
      <c r="Z2098" s="7">
        <f t="shared" si="225"/>
        <v>8</v>
      </c>
      <c r="AB2098" s="2">
        <v>1</v>
      </c>
      <c r="AC2098" s="2">
        <v>7</v>
      </c>
      <c r="AU2098" s="2">
        <f>VLOOKUP(Y2098,Spp!B:C,2,FALSE)</f>
        <v>3.49E-2</v>
      </c>
      <c r="AV2098" s="2">
        <f>VLOOKUP(Y2098,Spp!B:D,3,FALSE)</f>
        <v>2.9108999999999998</v>
      </c>
      <c r="AW2098" s="2">
        <f t="shared" si="226"/>
        <v>393.29845966006064</v>
      </c>
      <c r="AX2098" s="2">
        <f t="shared" si="227"/>
        <v>7.865969193201213</v>
      </c>
      <c r="AY2098" s="2">
        <f t="shared" si="228"/>
        <v>78.659691932012123</v>
      </c>
      <c r="AZ2098" s="2">
        <f t="shared" si="229"/>
        <v>7.8659691932012124E-2</v>
      </c>
      <c r="BA2098" s="2" t="e">
        <f t="shared" si="230"/>
        <v>#VALUE!</v>
      </c>
      <c r="BB2098" s="2">
        <f t="shared" si="231"/>
        <v>0.16</v>
      </c>
      <c r="BC2098" s="2">
        <f>VLOOKUP(Y2098,Spp!B:H,7,FALSE)</f>
        <v>2</v>
      </c>
      <c r="BD2098" s="5" t="str">
        <f>VLOOKUP(Y2098,GFQuimbayo!B:C,2,FALSE)</f>
        <v>HD</v>
      </c>
      <c r="BE2098" s="5" t="str">
        <f>VLOOKUP(BD2098,GFQuimbayo!E:F,2,FALSE)</f>
        <v>Detritivores</v>
      </c>
      <c r="BF2098" s="2" t="str">
        <f>VLOOKUP(Y2098,Spp!B:L,11,FALSE)</f>
        <v>LC</v>
      </c>
    </row>
    <row r="2099" spans="1:58">
      <c r="A2099" s="2" t="s">
        <v>242</v>
      </c>
      <c r="B2099" s="2" t="s">
        <v>41</v>
      </c>
      <c r="C2099" s="2" t="s">
        <v>135</v>
      </c>
      <c r="D2099" s="2" t="s">
        <v>1446</v>
      </c>
      <c r="E2099" s="2" t="s">
        <v>1485</v>
      </c>
      <c r="F2099" s="2" t="s">
        <v>1479</v>
      </c>
      <c r="G2099" s="22" t="s">
        <v>1482</v>
      </c>
      <c r="H2099" s="22">
        <v>3</v>
      </c>
      <c r="I2099" s="22">
        <v>3</v>
      </c>
      <c r="K2099" s="2">
        <v>50</v>
      </c>
      <c r="L2099" s="11">
        <v>43166</v>
      </c>
      <c r="M2099" s="2">
        <v>2018</v>
      </c>
      <c r="N2099" s="2" t="s">
        <v>517</v>
      </c>
      <c r="O2099" s="2" t="s">
        <v>136</v>
      </c>
      <c r="P2099" s="11">
        <v>43272</v>
      </c>
      <c r="Q2099" s="9">
        <v>6.5</v>
      </c>
      <c r="S2099" s="22" t="s">
        <v>516</v>
      </c>
      <c r="T2099" s="4" t="s">
        <v>516</v>
      </c>
      <c r="U2099" s="4" t="s">
        <v>516</v>
      </c>
      <c r="V2099" s="4" t="s">
        <v>516</v>
      </c>
      <c r="W2099" s="4" t="s">
        <v>516</v>
      </c>
      <c r="X2099" s="4" t="s">
        <v>284</v>
      </c>
      <c r="Y2099" s="6" t="str">
        <f>VLOOKUP(X2099,Spp!A:B,2,FALSE)</f>
        <v>Microspathodon dorsalis</v>
      </c>
      <c r="Z2099" s="7">
        <f t="shared" si="225"/>
        <v>2</v>
      </c>
      <c r="AB2099" s="2">
        <v>1</v>
      </c>
      <c r="AC2099" s="2">
        <v>1</v>
      </c>
      <c r="AU2099" s="2">
        <f>VLOOKUP(Y2099,Spp!B:C,2,FALSE)</f>
        <v>2.3900000000000001E-2</v>
      </c>
      <c r="AV2099" s="2">
        <f>VLOOKUP(Y2099,Spp!B:D,3,FALSE)</f>
        <v>3.0819999999999999</v>
      </c>
      <c r="AW2099" s="2">
        <f t="shared" si="226"/>
        <v>69.315744153513833</v>
      </c>
      <c r="AX2099" s="2">
        <f t="shared" si="227"/>
        <v>1.3863148830702767</v>
      </c>
      <c r="AY2099" s="2">
        <f t="shared" si="228"/>
        <v>13.863148830702768</v>
      </c>
      <c r="AZ2099" s="2">
        <f t="shared" si="229"/>
        <v>1.3863148830702767E-2</v>
      </c>
      <c r="BA2099" s="2" t="e">
        <f t="shared" si="230"/>
        <v>#VALUE!</v>
      </c>
      <c r="BB2099" s="2">
        <f t="shared" si="231"/>
        <v>0.04</v>
      </c>
      <c r="BC2099" s="2">
        <f>VLOOKUP(Y2099,Spp!B:H,7,FALSE)</f>
        <v>2.1</v>
      </c>
      <c r="BD2099" s="5" t="str">
        <f>VLOOKUP(Y2099,GFQuimbayo!B:C,2,FALSE)</f>
        <v>HM</v>
      </c>
      <c r="BE2099" s="5" t="str">
        <f>VLOOKUP(BD2099,GFQuimbayo!E:F,2,FALSE)</f>
        <v>Macroalgae feeders</v>
      </c>
      <c r="BF2099" s="2" t="str">
        <f>VLOOKUP(Y2099,Spp!B:L,11,FALSE)</f>
        <v>LC</v>
      </c>
    </row>
    <row r="2100" spans="1:58">
      <c r="A2100" s="2" t="s">
        <v>242</v>
      </c>
      <c r="B2100" s="2" t="s">
        <v>41</v>
      </c>
      <c r="C2100" s="2" t="s">
        <v>135</v>
      </c>
      <c r="D2100" s="2" t="s">
        <v>1446</v>
      </c>
      <c r="E2100" s="2" t="s">
        <v>1485</v>
      </c>
      <c r="F2100" s="2" t="s">
        <v>1479</v>
      </c>
      <c r="G2100" s="22" t="s">
        <v>1482</v>
      </c>
      <c r="H2100" s="22">
        <v>3</v>
      </c>
      <c r="I2100" s="22">
        <v>3</v>
      </c>
      <c r="K2100" s="2">
        <v>50</v>
      </c>
      <c r="L2100" s="11">
        <v>43166</v>
      </c>
      <c r="M2100" s="2">
        <v>2018</v>
      </c>
      <c r="N2100" s="2" t="s">
        <v>517</v>
      </c>
      <c r="O2100" s="2" t="s">
        <v>136</v>
      </c>
      <c r="P2100" s="11">
        <v>43272</v>
      </c>
      <c r="Q2100" s="9">
        <v>6.5</v>
      </c>
      <c r="S2100" s="22" t="s">
        <v>516</v>
      </c>
      <c r="T2100" s="4" t="s">
        <v>516</v>
      </c>
      <c r="U2100" s="4" t="s">
        <v>516</v>
      </c>
      <c r="V2100" s="4" t="s">
        <v>516</v>
      </c>
      <c r="W2100" s="4" t="s">
        <v>516</v>
      </c>
      <c r="X2100" s="4" t="s">
        <v>288</v>
      </c>
      <c r="Y2100" s="6" t="str">
        <f>VLOOKUP(X2100,Spp!A:B,2,FALSE)</f>
        <v>Arothron hispidus</v>
      </c>
      <c r="Z2100" s="7">
        <f t="shared" si="225"/>
        <v>1</v>
      </c>
      <c r="AC2100" s="2">
        <v>1</v>
      </c>
      <c r="AU2100" s="2">
        <f>VLOOKUP(Y2100,Spp!B:C,2,FALSE)</f>
        <v>5.7000000000000002E-2</v>
      </c>
      <c r="AV2100" s="2">
        <f>VLOOKUP(Y2100,Spp!B:D,3,FALSE)</f>
        <v>2.8010000000000002</v>
      </c>
      <c r="AW2100" s="2">
        <f t="shared" si="226"/>
        <v>67.347239966233573</v>
      </c>
      <c r="AX2100" s="2">
        <f t="shared" si="227"/>
        <v>1.3469447993246715</v>
      </c>
      <c r="AY2100" s="2">
        <f t="shared" si="228"/>
        <v>13.469447993246714</v>
      </c>
      <c r="AZ2100" s="2">
        <f t="shared" si="229"/>
        <v>1.3469447993246715E-2</v>
      </c>
      <c r="BA2100" s="2" t="e">
        <f t="shared" si="230"/>
        <v>#VALUE!</v>
      </c>
      <c r="BB2100" s="2">
        <f t="shared" si="231"/>
        <v>0.02</v>
      </c>
      <c r="BC2100" s="2">
        <f>VLOOKUP(Y2100,Spp!B:H,7,FALSE)</f>
        <v>3.1</v>
      </c>
      <c r="BD2100" s="5" t="str">
        <f>VLOOKUP(Y2100,GFQuimbayo!B:C,2,FALSE)</f>
        <v>IN</v>
      </c>
      <c r="BE2100" s="5" t="str">
        <f>VLOOKUP(BD2100,GFQuimbayo!E:F,2,FALSE)</f>
        <v>Invertebrivores</v>
      </c>
      <c r="BF2100" s="2" t="str">
        <f>VLOOKUP(Y2100,Spp!B:L,11,FALSE)</f>
        <v>NE</v>
      </c>
    </row>
    <row r="2101" spans="1:58">
      <c r="A2101" s="2" t="s">
        <v>242</v>
      </c>
      <c r="B2101" s="2" t="s">
        <v>41</v>
      </c>
      <c r="C2101" s="2" t="s">
        <v>135</v>
      </c>
      <c r="D2101" s="2" t="s">
        <v>1446</v>
      </c>
      <c r="E2101" s="2" t="s">
        <v>1485</v>
      </c>
      <c r="F2101" s="2" t="s">
        <v>1479</v>
      </c>
      <c r="G2101" s="22" t="s">
        <v>1482</v>
      </c>
      <c r="H2101" s="22">
        <v>3</v>
      </c>
      <c r="I2101" s="22">
        <v>3</v>
      </c>
      <c r="K2101" s="2">
        <v>50</v>
      </c>
      <c r="L2101" s="11">
        <v>43166</v>
      </c>
      <c r="M2101" s="2">
        <v>2018</v>
      </c>
      <c r="N2101" s="2" t="s">
        <v>517</v>
      </c>
      <c r="O2101" s="2" t="s">
        <v>136</v>
      </c>
      <c r="P2101" s="11">
        <v>43272</v>
      </c>
      <c r="Q2101" s="9">
        <v>6.5</v>
      </c>
      <c r="S2101" s="22" t="s">
        <v>516</v>
      </c>
      <c r="T2101" s="4" t="s">
        <v>516</v>
      </c>
      <c r="U2101" s="4" t="s">
        <v>516</v>
      </c>
      <c r="V2101" s="4" t="s">
        <v>516</v>
      </c>
      <c r="W2101" s="4" t="s">
        <v>516</v>
      </c>
      <c r="X2101" s="4" t="s">
        <v>125</v>
      </c>
      <c r="Y2101" s="6" t="str">
        <f>VLOOKUP(X2101,Spp!A:B,2,FALSE)</f>
        <v>Diodon holocanthus</v>
      </c>
      <c r="Z2101" s="7">
        <f t="shared" si="225"/>
        <v>1</v>
      </c>
      <c r="AB2101" s="2">
        <v>1</v>
      </c>
      <c r="AU2101" s="2">
        <f>VLOOKUP(Y2101,Spp!B:C,2,FALSE)</f>
        <v>2.1899999999999999E-2</v>
      </c>
      <c r="AV2101" s="2">
        <f>VLOOKUP(Y2101,Spp!B:D,3,FALSE)</f>
        <v>3</v>
      </c>
      <c r="AW2101" s="2">
        <f t="shared" si="226"/>
        <v>9.2390624999999993</v>
      </c>
      <c r="AX2101" s="2">
        <f t="shared" si="227"/>
        <v>0.18478124999999998</v>
      </c>
      <c r="AY2101" s="2">
        <f t="shared" si="228"/>
        <v>1.8478124999999999</v>
      </c>
      <c r="AZ2101" s="2">
        <f t="shared" si="229"/>
        <v>1.8478124999999998E-3</v>
      </c>
      <c r="BA2101" s="2" t="e">
        <f t="shared" si="230"/>
        <v>#VALUE!</v>
      </c>
      <c r="BB2101" s="2">
        <f t="shared" si="231"/>
        <v>0.02</v>
      </c>
      <c r="BC2101" s="2">
        <f>VLOOKUP(Y2101,Spp!B:H,7,FALSE)</f>
        <v>3.3</v>
      </c>
      <c r="BD2101" s="5" t="str">
        <f>VLOOKUP(Y2101,GFQuimbayo!B:C,2,FALSE)</f>
        <v>IN</v>
      </c>
      <c r="BE2101" s="5" t="str">
        <f>VLOOKUP(BD2101,GFQuimbayo!E:F,2,FALSE)</f>
        <v>Invertebrivores</v>
      </c>
      <c r="BF2101" s="2" t="str">
        <f>VLOOKUP(Y2101,Spp!B:L,11,FALSE)</f>
        <v>NE</v>
      </c>
    </row>
    <row r="2102" spans="1:58">
      <c r="A2102" s="2" t="s">
        <v>242</v>
      </c>
      <c r="B2102" s="2" t="s">
        <v>41</v>
      </c>
      <c r="C2102" s="2" t="s">
        <v>135</v>
      </c>
      <c r="D2102" s="2" t="s">
        <v>1446</v>
      </c>
      <c r="E2102" s="2" t="s">
        <v>1485</v>
      </c>
      <c r="F2102" s="2" t="s">
        <v>1479</v>
      </c>
      <c r="G2102" s="22" t="s">
        <v>1482</v>
      </c>
      <c r="H2102" s="22">
        <v>3</v>
      </c>
      <c r="I2102" s="22">
        <v>3</v>
      </c>
      <c r="K2102" s="2">
        <v>50</v>
      </c>
      <c r="L2102" s="11">
        <v>43166</v>
      </c>
      <c r="M2102" s="2">
        <v>2018</v>
      </c>
      <c r="N2102" s="2" t="s">
        <v>517</v>
      </c>
      <c r="O2102" s="2" t="s">
        <v>136</v>
      </c>
      <c r="P2102" s="11">
        <v>43272</v>
      </c>
      <c r="Q2102" s="9">
        <v>6.5</v>
      </c>
      <c r="S2102" s="22" t="s">
        <v>516</v>
      </c>
      <c r="T2102" s="4" t="s">
        <v>516</v>
      </c>
      <c r="U2102" s="4" t="s">
        <v>516</v>
      </c>
      <c r="V2102" s="4" t="s">
        <v>516</v>
      </c>
      <c r="W2102" s="4" t="s">
        <v>516</v>
      </c>
      <c r="X2102" s="4" t="s">
        <v>57</v>
      </c>
      <c r="Y2102" s="6" t="str">
        <f>VLOOKUP(X2102,Spp!A:B,2,FALSE)</f>
        <v>Serranus psittacinus</v>
      </c>
      <c r="Z2102" s="7">
        <f t="shared" si="225"/>
        <v>1</v>
      </c>
      <c r="AB2102" s="2">
        <v>1</v>
      </c>
      <c r="AU2102" s="2">
        <f>VLOOKUP(Y2102,Spp!B:C,2,FALSE)</f>
        <v>1.9300000000000001E-2</v>
      </c>
      <c r="AV2102" s="2">
        <f>VLOOKUP(Y2102,Spp!B:D,3,FALSE)</f>
        <v>2.8511000000000002</v>
      </c>
      <c r="AW2102" s="2">
        <f t="shared" si="226"/>
        <v>6.0317658911086447</v>
      </c>
      <c r="AX2102" s="2">
        <f t="shared" si="227"/>
        <v>0.12063531782217289</v>
      </c>
      <c r="AY2102" s="2">
        <f t="shared" si="228"/>
        <v>1.2063531782217289</v>
      </c>
      <c r="AZ2102" s="2">
        <f t="shared" si="229"/>
        <v>1.2063531782217289E-3</v>
      </c>
      <c r="BA2102" s="2" t="e">
        <f t="shared" si="230"/>
        <v>#VALUE!</v>
      </c>
      <c r="BB2102" s="2">
        <f t="shared" si="231"/>
        <v>0.02</v>
      </c>
      <c r="BC2102" s="2">
        <f>VLOOKUP(Y2102,Spp!B:H,7,FALSE)</f>
        <v>3.6</v>
      </c>
      <c r="BD2102" s="5" t="str">
        <f>VLOOKUP(Y2102,GFQuimbayo!B:C,2,FALSE)</f>
        <v>PS</v>
      </c>
      <c r="BE2102" s="5" t="str">
        <f>VLOOKUP(BD2102,GFQuimbayo!E:F,2,FALSE)</f>
        <v>Piscivores</v>
      </c>
      <c r="BF2102" s="2" t="str">
        <f>VLOOKUP(Y2102,Spp!B:L,11,FALSE)</f>
        <v>LC</v>
      </c>
    </row>
    <row r="2103" spans="1:58">
      <c r="A2103" s="2" t="s">
        <v>242</v>
      </c>
      <c r="B2103" s="2" t="s">
        <v>41</v>
      </c>
      <c r="C2103" s="2" t="s">
        <v>135</v>
      </c>
      <c r="D2103" s="2" t="s">
        <v>1446</v>
      </c>
      <c r="E2103" s="2" t="s">
        <v>1485</v>
      </c>
      <c r="F2103" s="2" t="s">
        <v>1479</v>
      </c>
      <c r="G2103" s="22" t="s">
        <v>1482</v>
      </c>
      <c r="H2103" s="22">
        <v>3</v>
      </c>
      <c r="I2103" s="22">
        <v>3</v>
      </c>
      <c r="K2103" s="2">
        <v>50</v>
      </c>
      <c r="L2103" s="11">
        <v>43166</v>
      </c>
      <c r="M2103" s="2">
        <v>2018</v>
      </c>
      <c r="N2103" s="2" t="s">
        <v>517</v>
      </c>
      <c r="O2103" s="2" t="s">
        <v>136</v>
      </c>
      <c r="P2103" s="11">
        <v>43272</v>
      </c>
      <c r="Q2103" s="9">
        <v>6.5</v>
      </c>
      <c r="S2103" s="22" t="s">
        <v>516</v>
      </c>
      <c r="T2103" s="4" t="s">
        <v>516</v>
      </c>
      <c r="U2103" s="4" t="s">
        <v>516</v>
      </c>
      <c r="V2103" s="4" t="s">
        <v>516</v>
      </c>
      <c r="W2103" s="4" t="s">
        <v>516</v>
      </c>
      <c r="X2103" s="4" t="s">
        <v>64</v>
      </c>
      <c r="Y2103" s="6" t="str">
        <f>VLOOKUP(X2103,Spp!A:B,2,FALSE)</f>
        <v>Johnrandallia nigrirostris</v>
      </c>
      <c r="Z2103" s="7">
        <f t="shared" si="225"/>
        <v>1</v>
      </c>
      <c r="AB2103" s="2">
        <v>1</v>
      </c>
      <c r="AU2103" s="2">
        <f>VLOOKUP(Y2103,Spp!B:C,2,FALSE)</f>
        <v>2.5600000000000001E-2</v>
      </c>
      <c r="AV2103" s="2">
        <f>VLOOKUP(Y2103,Spp!B:D,3,FALSE)</f>
        <v>3.0005999999999999</v>
      </c>
      <c r="AW2103" s="2">
        <f t="shared" si="226"/>
        <v>10.813064467072175</v>
      </c>
      <c r="AX2103" s="2">
        <f t="shared" si="227"/>
        <v>0.21626128934144351</v>
      </c>
      <c r="AY2103" s="2">
        <f t="shared" si="228"/>
        <v>2.1626128934144351</v>
      </c>
      <c r="AZ2103" s="2">
        <f t="shared" si="229"/>
        <v>2.1626128934144353E-3</v>
      </c>
      <c r="BA2103" s="2" t="e">
        <f t="shared" si="230"/>
        <v>#VALUE!</v>
      </c>
      <c r="BB2103" s="2">
        <f t="shared" si="231"/>
        <v>0.02</v>
      </c>
      <c r="BC2103" s="2">
        <f>VLOOKUP(Y2103,Spp!B:H,7,FALSE)</f>
        <v>3</v>
      </c>
      <c r="BD2103" s="5" t="str">
        <f>VLOOKUP(Y2103,GFQuimbayo!B:C,2,FALSE)</f>
        <v>IN</v>
      </c>
      <c r="BE2103" s="5" t="str">
        <f>VLOOKUP(BD2103,GFQuimbayo!E:F,2,FALSE)</f>
        <v>Invertebrivores</v>
      </c>
      <c r="BF2103" s="2" t="str">
        <f>VLOOKUP(Y2103,Spp!B:L,11,FALSE)</f>
        <v>LC</v>
      </c>
    </row>
    <row r="2104" spans="1:58">
      <c r="A2104" s="2" t="s">
        <v>242</v>
      </c>
      <c r="B2104" s="2" t="s">
        <v>41</v>
      </c>
      <c r="C2104" s="2" t="s">
        <v>135</v>
      </c>
      <c r="D2104" s="2" t="s">
        <v>1446</v>
      </c>
      <c r="E2104" s="2" t="s">
        <v>1485</v>
      </c>
      <c r="F2104" s="2" t="s">
        <v>1479</v>
      </c>
      <c r="G2104" s="22" t="s">
        <v>1482</v>
      </c>
      <c r="H2104" s="22">
        <v>3</v>
      </c>
      <c r="I2104" s="22">
        <v>3</v>
      </c>
      <c r="K2104" s="2">
        <v>50</v>
      </c>
      <c r="L2104" s="11">
        <v>43166</v>
      </c>
      <c r="M2104" s="2">
        <v>2018</v>
      </c>
      <c r="N2104" s="2" t="s">
        <v>517</v>
      </c>
      <c r="O2104" s="2" t="s">
        <v>136</v>
      </c>
      <c r="P2104" s="11">
        <v>43272</v>
      </c>
      <c r="Q2104" s="9">
        <v>6.5</v>
      </c>
      <c r="S2104" s="22" t="s">
        <v>516</v>
      </c>
      <c r="T2104" s="4" t="s">
        <v>516</v>
      </c>
      <c r="U2104" s="4" t="s">
        <v>516</v>
      </c>
      <c r="V2104" s="4" t="s">
        <v>516</v>
      </c>
      <c r="W2104" s="4" t="s">
        <v>516</v>
      </c>
      <c r="X2104" s="4" t="s">
        <v>99</v>
      </c>
      <c r="Y2104" s="6" t="str">
        <f>VLOOKUP(X2104,Spp!A:B,2,FALSE)</f>
        <v>Abudefduf troschelii</v>
      </c>
      <c r="Z2104" s="7">
        <f t="shared" si="225"/>
        <v>1</v>
      </c>
      <c r="AB2104" s="2">
        <v>1</v>
      </c>
      <c r="AU2104" s="2">
        <f>VLOOKUP(Y2104,Spp!B:C,2,FALSE)</f>
        <v>1.6E-2</v>
      </c>
      <c r="AV2104" s="2">
        <f>VLOOKUP(Y2104,Spp!B:D,3,FALSE)</f>
        <v>3.0516000000000001</v>
      </c>
      <c r="AW2104" s="2">
        <f t="shared" si="226"/>
        <v>7.4895708593768351</v>
      </c>
      <c r="AX2104" s="2">
        <f t="shared" si="227"/>
        <v>0.14979141718753669</v>
      </c>
      <c r="AY2104" s="2">
        <f t="shared" si="228"/>
        <v>1.497914171875367</v>
      </c>
      <c r="AZ2104" s="2">
        <f t="shared" si="229"/>
        <v>1.4979141718753669E-3</v>
      </c>
      <c r="BA2104" s="2" t="e">
        <f t="shared" si="230"/>
        <v>#VALUE!</v>
      </c>
      <c r="BB2104" s="2">
        <f t="shared" si="231"/>
        <v>0.02</v>
      </c>
      <c r="BC2104" s="2">
        <f>VLOOKUP(Y2104,Spp!B:H,7,FALSE)</f>
        <v>3</v>
      </c>
      <c r="BD2104" s="5" t="str">
        <f>VLOOKUP(Y2104,GFQuimbayo!B:C,2,FALSE)</f>
        <v>PK</v>
      </c>
      <c r="BE2104" s="5" t="str">
        <f>VLOOKUP(BD2104,GFQuimbayo!E:F,2,FALSE)</f>
        <v>Planktivores</v>
      </c>
      <c r="BF2104" s="2" t="str">
        <f>VLOOKUP(Y2104,Spp!B:L,11,FALSE)</f>
        <v>LC</v>
      </c>
    </row>
    <row r="2105" spans="1:58">
      <c r="A2105" s="2" t="s">
        <v>242</v>
      </c>
      <c r="B2105" s="2" t="s">
        <v>41</v>
      </c>
      <c r="C2105" s="2" t="s">
        <v>135</v>
      </c>
      <c r="D2105" s="2" t="s">
        <v>1446</v>
      </c>
      <c r="E2105" s="2" t="s">
        <v>1485</v>
      </c>
      <c r="F2105" s="2" t="s">
        <v>1479</v>
      </c>
      <c r="G2105" s="22" t="s">
        <v>1482</v>
      </c>
      <c r="H2105" s="22">
        <v>3</v>
      </c>
      <c r="I2105" s="22">
        <v>3</v>
      </c>
      <c r="K2105" s="2">
        <v>50</v>
      </c>
      <c r="L2105" s="11">
        <v>43166</v>
      </c>
      <c r="M2105" s="2">
        <v>2018</v>
      </c>
      <c r="N2105" s="2" t="s">
        <v>517</v>
      </c>
      <c r="O2105" s="2" t="s">
        <v>136</v>
      </c>
      <c r="P2105" s="11">
        <v>43272</v>
      </c>
      <c r="Q2105" s="9">
        <v>6.5</v>
      </c>
      <c r="S2105" s="22" t="s">
        <v>516</v>
      </c>
      <c r="T2105" s="4" t="s">
        <v>516</v>
      </c>
      <c r="U2105" s="4" t="s">
        <v>516</v>
      </c>
      <c r="V2105" s="4" t="s">
        <v>516</v>
      </c>
      <c r="W2105" s="4" t="s">
        <v>516</v>
      </c>
      <c r="X2105" s="4" t="s">
        <v>307</v>
      </c>
      <c r="Y2105" s="6" t="str">
        <f>VLOOKUP(X2105,Spp!A:B,2,FALSE)</f>
        <v>Myripristis berndti</v>
      </c>
      <c r="Z2105" s="7">
        <f t="shared" si="225"/>
        <v>1</v>
      </c>
      <c r="AC2105" s="2">
        <v>1</v>
      </c>
      <c r="AU2105" s="2">
        <f>VLOOKUP(Y2105,Spp!B:C,2,FALSE)</f>
        <v>2.4E-2</v>
      </c>
      <c r="AV2105" s="2">
        <f>VLOOKUP(Y2105,Spp!B:D,3,FALSE)</f>
        <v>3.02</v>
      </c>
      <c r="AW2105" s="2">
        <f t="shared" si="226"/>
        <v>49.303696461686584</v>
      </c>
      <c r="AX2105" s="2">
        <f t="shared" si="227"/>
        <v>0.98607392923373172</v>
      </c>
      <c r="AY2105" s="2">
        <f t="shared" si="228"/>
        <v>9.8607392923373176</v>
      </c>
      <c r="AZ2105" s="2">
        <f t="shared" si="229"/>
        <v>9.8607392923373179E-3</v>
      </c>
      <c r="BA2105" s="2" t="e">
        <f t="shared" si="230"/>
        <v>#VALUE!</v>
      </c>
      <c r="BB2105" s="2">
        <f t="shared" si="231"/>
        <v>0.02</v>
      </c>
      <c r="BC2105" s="2">
        <f>VLOOKUP(Y2105,Spp!B:H,7,FALSE)</f>
        <v>3.7</v>
      </c>
      <c r="BD2105" s="5" t="str">
        <f>VLOOKUP(Y2105,GFQuimbayo!B:C,2,FALSE)</f>
        <v>PK</v>
      </c>
      <c r="BE2105" s="5" t="str">
        <f>VLOOKUP(BD2105,GFQuimbayo!E:F,2,FALSE)</f>
        <v>Planktivores</v>
      </c>
      <c r="BF2105" s="2" t="str">
        <f>VLOOKUP(Y2105,Spp!B:L,11,FALSE)</f>
        <v>NE</v>
      </c>
    </row>
    <row r="2106" spans="1:58">
      <c r="A2106" s="2" t="s">
        <v>242</v>
      </c>
      <c r="B2106" s="2" t="s">
        <v>41</v>
      </c>
      <c r="C2106" s="2" t="s">
        <v>42</v>
      </c>
      <c r="D2106" s="2" t="s">
        <v>42</v>
      </c>
      <c r="E2106" s="2" t="s">
        <v>1483</v>
      </c>
      <c r="F2106" s="2" t="s">
        <v>1479</v>
      </c>
      <c r="G2106" s="22" t="s">
        <v>1482</v>
      </c>
      <c r="H2106" s="22">
        <v>1</v>
      </c>
      <c r="I2106" s="22">
        <v>1</v>
      </c>
      <c r="K2106" s="2">
        <v>50</v>
      </c>
      <c r="L2106" s="11">
        <v>43166</v>
      </c>
      <c r="M2106" s="2">
        <v>2018</v>
      </c>
      <c r="N2106" s="2" t="s">
        <v>517</v>
      </c>
      <c r="O2106" s="2" t="s">
        <v>136</v>
      </c>
      <c r="P2106" s="11">
        <v>43272</v>
      </c>
      <c r="Q2106" s="9">
        <v>3.4</v>
      </c>
      <c r="S2106" s="22" t="s">
        <v>516</v>
      </c>
      <c r="T2106" s="4" t="s">
        <v>516</v>
      </c>
      <c r="U2106" s="4" t="s">
        <v>516</v>
      </c>
      <c r="V2106" s="4" t="s">
        <v>516</v>
      </c>
      <c r="W2106" s="4" t="s">
        <v>516</v>
      </c>
      <c r="X2106" s="4" t="s">
        <v>107</v>
      </c>
      <c r="Y2106" s="6" t="str">
        <f>VLOOKUP(X2106,Spp!A:B,2,FALSE)</f>
        <v>Thalassoma lucasanum</v>
      </c>
      <c r="Z2106" s="7">
        <f t="shared" si="225"/>
        <v>8</v>
      </c>
      <c r="AB2106" s="2">
        <v>8</v>
      </c>
      <c r="AU2106" s="2">
        <f>VLOOKUP(Y2106,Spp!B:C,2,FALSE)</f>
        <v>1.261E-2</v>
      </c>
      <c r="AV2106" s="2">
        <f>VLOOKUP(Y2106,Spp!B:D,3,FALSE)</f>
        <v>2.8782999999999999</v>
      </c>
      <c r="AW2106" s="2">
        <f t="shared" si="226"/>
        <v>33.303809062342715</v>
      </c>
      <c r="AX2106" s="2">
        <f t="shared" si="227"/>
        <v>0.6660761812468543</v>
      </c>
      <c r="AY2106" s="2">
        <f t="shared" si="228"/>
        <v>6.660761812468543</v>
      </c>
      <c r="AZ2106" s="2">
        <f t="shared" si="229"/>
        <v>6.6607618124685432E-3</v>
      </c>
      <c r="BA2106" s="2" t="e">
        <f t="shared" si="230"/>
        <v>#VALUE!</v>
      </c>
      <c r="BB2106" s="2">
        <f t="shared" si="231"/>
        <v>0.16</v>
      </c>
      <c r="BC2106" s="2">
        <f>VLOOKUP(Y2106,Spp!B:H,7,FALSE)</f>
        <v>3.5</v>
      </c>
      <c r="BD2106" s="5" t="str">
        <f>VLOOKUP(Y2106,GFQuimbayo!B:C,2,FALSE)</f>
        <v>IN</v>
      </c>
      <c r="BE2106" s="5" t="str">
        <f>VLOOKUP(BD2106,GFQuimbayo!E:F,2,FALSE)</f>
        <v>Invertebrivores</v>
      </c>
      <c r="BF2106" s="2" t="str">
        <f>VLOOKUP(Y2106,Spp!B:L,11,FALSE)</f>
        <v>LC</v>
      </c>
    </row>
    <row r="2107" spans="1:58">
      <c r="A2107" s="2" t="s">
        <v>242</v>
      </c>
      <c r="B2107" s="2" t="s">
        <v>41</v>
      </c>
      <c r="C2107" s="2" t="s">
        <v>42</v>
      </c>
      <c r="D2107" s="2" t="s">
        <v>42</v>
      </c>
      <c r="E2107" s="2" t="s">
        <v>1483</v>
      </c>
      <c r="F2107" s="2" t="s">
        <v>1479</v>
      </c>
      <c r="G2107" s="22" t="s">
        <v>1482</v>
      </c>
      <c r="H2107" s="22">
        <v>1</v>
      </c>
      <c r="I2107" s="22">
        <v>1</v>
      </c>
      <c r="K2107" s="2">
        <v>50</v>
      </c>
      <c r="L2107" s="11">
        <v>43166</v>
      </c>
      <c r="M2107" s="2">
        <v>2018</v>
      </c>
      <c r="N2107" s="2" t="s">
        <v>517</v>
      </c>
      <c r="O2107" s="2" t="s">
        <v>136</v>
      </c>
      <c r="P2107" s="11">
        <v>43272</v>
      </c>
      <c r="Q2107" s="9">
        <v>3.4</v>
      </c>
      <c r="S2107" s="22" t="s">
        <v>516</v>
      </c>
      <c r="T2107" s="4" t="s">
        <v>516</v>
      </c>
      <c r="U2107" s="4" t="s">
        <v>516</v>
      </c>
      <c r="V2107" s="4" t="s">
        <v>516</v>
      </c>
      <c r="W2107" s="4" t="s">
        <v>516</v>
      </c>
      <c r="X2107" s="4" t="s">
        <v>87</v>
      </c>
      <c r="Y2107" s="6" t="str">
        <f>VLOOKUP(X2107,Spp!A:B,2,FALSE)</f>
        <v>Stegastes acapulcoensis</v>
      </c>
      <c r="Z2107" s="7">
        <f t="shared" si="225"/>
        <v>1</v>
      </c>
      <c r="AC2107" s="2">
        <v>1</v>
      </c>
      <c r="AU2107" s="2">
        <f>VLOOKUP(Y2107,Spp!B:C,2,FALSE)</f>
        <v>3.49E-2</v>
      </c>
      <c r="AV2107" s="2">
        <f>VLOOKUP(Y2107,Spp!B:D,3,FALSE)</f>
        <v>2.9108999999999998</v>
      </c>
      <c r="AW2107" s="2">
        <f t="shared" si="226"/>
        <v>54.427800446337628</v>
      </c>
      <c r="AX2107" s="2">
        <f t="shared" si="227"/>
        <v>1.0885560089267525</v>
      </c>
      <c r="AY2107" s="2">
        <f t="shared" si="228"/>
        <v>10.885560089267525</v>
      </c>
      <c r="AZ2107" s="2">
        <f t="shared" si="229"/>
        <v>1.0885560089267525E-2</v>
      </c>
      <c r="BA2107" s="2" t="e">
        <f t="shared" si="230"/>
        <v>#VALUE!</v>
      </c>
      <c r="BB2107" s="2">
        <f t="shared" si="231"/>
        <v>0.02</v>
      </c>
      <c r="BC2107" s="2">
        <f>VLOOKUP(Y2107,Spp!B:H,7,FALSE)</f>
        <v>2</v>
      </c>
      <c r="BD2107" s="5" t="str">
        <f>VLOOKUP(Y2107,GFQuimbayo!B:C,2,FALSE)</f>
        <v>HD</v>
      </c>
      <c r="BE2107" s="5" t="str">
        <f>VLOOKUP(BD2107,GFQuimbayo!E:F,2,FALSE)</f>
        <v>Detritivores</v>
      </c>
      <c r="BF2107" s="2" t="str">
        <f>VLOOKUP(Y2107,Spp!B:L,11,FALSE)</f>
        <v>LC</v>
      </c>
    </row>
    <row r="2108" spans="1:58">
      <c r="A2108" s="2" t="s">
        <v>242</v>
      </c>
      <c r="B2108" s="2" t="s">
        <v>41</v>
      </c>
      <c r="C2108" s="2" t="s">
        <v>42</v>
      </c>
      <c r="D2108" s="2" t="s">
        <v>42</v>
      </c>
      <c r="E2108" s="2" t="s">
        <v>1483</v>
      </c>
      <c r="F2108" s="2" t="s">
        <v>1479</v>
      </c>
      <c r="G2108" s="22" t="s">
        <v>1482</v>
      </c>
      <c r="H2108" s="22">
        <v>1</v>
      </c>
      <c r="I2108" s="22">
        <v>1</v>
      </c>
      <c r="K2108" s="2">
        <v>50</v>
      </c>
      <c r="L2108" s="11">
        <v>43166</v>
      </c>
      <c r="M2108" s="2">
        <v>2018</v>
      </c>
      <c r="N2108" s="2" t="s">
        <v>517</v>
      </c>
      <c r="O2108" s="2" t="s">
        <v>136</v>
      </c>
      <c r="P2108" s="11">
        <v>43272</v>
      </c>
      <c r="Q2108" s="9">
        <v>3.4</v>
      </c>
      <c r="S2108" s="22" t="s">
        <v>516</v>
      </c>
      <c r="T2108" s="4" t="s">
        <v>516</v>
      </c>
      <c r="U2108" s="4" t="s">
        <v>516</v>
      </c>
      <c r="V2108" s="4" t="s">
        <v>516</v>
      </c>
      <c r="W2108" s="4" t="s">
        <v>516</v>
      </c>
      <c r="X2108" s="4" t="s">
        <v>72</v>
      </c>
      <c r="Y2108" s="6" t="str">
        <f>VLOOKUP(X2108,Spp!A:B,2,FALSE)</f>
        <v>Scarus ghobban</v>
      </c>
      <c r="Z2108" s="7">
        <f t="shared" si="225"/>
        <v>24</v>
      </c>
      <c r="AB2108" s="2">
        <v>22</v>
      </c>
      <c r="AD2108" s="2">
        <v>2</v>
      </c>
      <c r="AU2108" s="2">
        <f>VLOOKUP(Y2108,Spp!B:C,2,FALSE)</f>
        <v>2.3300000000000001E-2</v>
      </c>
      <c r="AV2108" s="2">
        <f>VLOOKUP(Y2108,Spp!B:D,3,FALSE)</f>
        <v>2.919</v>
      </c>
      <c r="AW2108" s="2">
        <f t="shared" si="226"/>
        <v>381.75654238628965</v>
      </c>
      <c r="AX2108" s="2">
        <f t="shared" si="227"/>
        <v>7.6351308477257929</v>
      </c>
      <c r="AY2108" s="2">
        <f t="shared" si="228"/>
        <v>76.35130847725793</v>
      </c>
      <c r="AZ2108" s="2">
        <f t="shared" si="229"/>
        <v>7.6351308477257934E-2</v>
      </c>
      <c r="BA2108" s="2" t="e">
        <f t="shared" si="230"/>
        <v>#VALUE!</v>
      </c>
      <c r="BB2108" s="2">
        <f t="shared" si="231"/>
        <v>0.48</v>
      </c>
      <c r="BC2108" s="2">
        <f>VLOOKUP(Y2108,Spp!B:H,7,FALSE)</f>
        <v>2</v>
      </c>
      <c r="BD2108" s="5" t="str">
        <f>VLOOKUP(Y2108,GFQuimbayo!B:C,2,FALSE)</f>
        <v>HM</v>
      </c>
      <c r="BE2108" s="5" t="str">
        <f>VLOOKUP(BD2108,GFQuimbayo!E:F,2,FALSE)</f>
        <v>Macroalgae feeders</v>
      </c>
      <c r="BF2108" s="2" t="str">
        <f>VLOOKUP(Y2108,Spp!B:L,11,FALSE)</f>
        <v>LC</v>
      </c>
    </row>
    <row r="2109" spans="1:58">
      <c r="A2109" s="2" t="s">
        <v>242</v>
      </c>
      <c r="B2109" s="2" t="s">
        <v>41</v>
      </c>
      <c r="C2109" s="2" t="s">
        <v>42</v>
      </c>
      <c r="D2109" s="2" t="s">
        <v>42</v>
      </c>
      <c r="E2109" s="2" t="s">
        <v>1483</v>
      </c>
      <c r="F2109" s="2" t="s">
        <v>1479</v>
      </c>
      <c r="G2109" s="22" t="s">
        <v>1482</v>
      </c>
      <c r="H2109" s="22">
        <v>1</v>
      </c>
      <c r="I2109" s="22">
        <v>1</v>
      </c>
      <c r="K2109" s="2">
        <v>50</v>
      </c>
      <c r="L2109" s="11">
        <v>43166</v>
      </c>
      <c r="M2109" s="2">
        <v>2018</v>
      </c>
      <c r="N2109" s="2" t="s">
        <v>517</v>
      </c>
      <c r="O2109" s="2" t="s">
        <v>136</v>
      </c>
      <c r="P2109" s="11">
        <v>43272</v>
      </c>
      <c r="Q2109" s="9">
        <v>3.4</v>
      </c>
      <c r="S2109" s="22" t="s">
        <v>516</v>
      </c>
      <c r="T2109" s="4" t="s">
        <v>516</v>
      </c>
      <c r="U2109" s="4" t="s">
        <v>516</v>
      </c>
      <c r="V2109" s="4" t="s">
        <v>516</v>
      </c>
      <c r="W2109" s="4" t="s">
        <v>516</v>
      </c>
      <c r="X2109" s="4" t="s">
        <v>99</v>
      </c>
      <c r="Y2109" s="6" t="str">
        <f>VLOOKUP(X2109,Spp!A:B,2,FALSE)</f>
        <v>Abudefduf troschelii</v>
      </c>
      <c r="Z2109" s="7">
        <f t="shared" si="225"/>
        <v>3</v>
      </c>
      <c r="AB2109" s="2">
        <v>3</v>
      </c>
      <c r="AU2109" s="2">
        <f>VLOOKUP(Y2109,Spp!B:C,2,FALSE)</f>
        <v>1.6E-2</v>
      </c>
      <c r="AV2109" s="2">
        <f>VLOOKUP(Y2109,Spp!B:D,3,FALSE)</f>
        <v>3.0516000000000001</v>
      </c>
      <c r="AW2109" s="2">
        <f t="shared" si="226"/>
        <v>22.468712578130507</v>
      </c>
      <c r="AX2109" s="2">
        <f t="shared" si="227"/>
        <v>0.44937425156261013</v>
      </c>
      <c r="AY2109" s="2">
        <f t="shared" si="228"/>
        <v>4.4937425156261011</v>
      </c>
      <c r="AZ2109" s="2">
        <f t="shared" si="229"/>
        <v>4.4937425156261011E-3</v>
      </c>
      <c r="BA2109" s="2" t="e">
        <f t="shared" si="230"/>
        <v>#VALUE!</v>
      </c>
      <c r="BB2109" s="2">
        <f t="shared" si="231"/>
        <v>0.06</v>
      </c>
      <c r="BC2109" s="2">
        <f>VLOOKUP(Y2109,Spp!B:H,7,FALSE)</f>
        <v>3</v>
      </c>
      <c r="BD2109" s="5" t="str">
        <f>VLOOKUP(Y2109,GFQuimbayo!B:C,2,FALSE)</f>
        <v>PK</v>
      </c>
      <c r="BE2109" s="5" t="str">
        <f>VLOOKUP(BD2109,GFQuimbayo!E:F,2,FALSE)</f>
        <v>Planktivores</v>
      </c>
      <c r="BF2109" s="2" t="str">
        <f>VLOOKUP(Y2109,Spp!B:L,11,FALSE)</f>
        <v>LC</v>
      </c>
    </row>
    <row r="2110" spans="1:58">
      <c r="A2110" s="2" t="s">
        <v>242</v>
      </c>
      <c r="B2110" s="2" t="s">
        <v>41</v>
      </c>
      <c r="C2110" s="2" t="s">
        <v>42</v>
      </c>
      <c r="D2110" s="2" t="s">
        <v>42</v>
      </c>
      <c r="E2110" s="2" t="s">
        <v>1483</v>
      </c>
      <c r="F2110" s="2" t="s">
        <v>1479</v>
      </c>
      <c r="G2110" s="22" t="s">
        <v>1482</v>
      </c>
      <c r="H2110" s="22">
        <v>1</v>
      </c>
      <c r="I2110" s="22">
        <v>1</v>
      </c>
      <c r="K2110" s="2">
        <v>50</v>
      </c>
      <c r="L2110" s="11">
        <v>43166</v>
      </c>
      <c r="M2110" s="2">
        <v>2018</v>
      </c>
      <c r="N2110" s="2" t="s">
        <v>517</v>
      </c>
      <c r="O2110" s="2" t="s">
        <v>136</v>
      </c>
      <c r="P2110" s="11">
        <v>43272</v>
      </c>
      <c r="Q2110" s="9">
        <v>3.4</v>
      </c>
      <c r="S2110" s="22" t="s">
        <v>516</v>
      </c>
      <c r="T2110" s="4" t="s">
        <v>516</v>
      </c>
      <c r="U2110" s="4" t="s">
        <v>516</v>
      </c>
      <c r="V2110" s="4" t="s">
        <v>516</v>
      </c>
      <c r="W2110" s="4" t="s">
        <v>516</v>
      </c>
      <c r="X2110" s="4" t="s">
        <v>109</v>
      </c>
      <c r="Y2110" s="6" t="str">
        <f>VLOOKUP(X2110,Spp!A:B,2,FALSE)</f>
        <v>Chromis atrilobata</v>
      </c>
      <c r="Z2110" s="7">
        <f t="shared" si="225"/>
        <v>50</v>
      </c>
      <c r="AA2110" s="2">
        <v>50</v>
      </c>
      <c r="AU2110" s="2">
        <f>VLOOKUP(Y2110,Spp!B:C,2,FALSE)</f>
        <v>5.2300000000000003E-3</v>
      </c>
      <c r="AV2110" s="2">
        <f>VLOOKUP(Y2110,Spp!B:D,3,FALSE)</f>
        <v>3.41655</v>
      </c>
      <c r="AW2110" s="2">
        <f t="shared" si="226"/>
        <v>5.9848549582603434</v>
      </c>
      <c r="AX2110" s="2">
        <f t="shared" si="227"/>
        <v>0.11969709916520686</v>
      </c>
      <c r="AY2110" s="2">
        <f t="shared" si="228"/>
        <v>1.1969709916520685</v>
      </c>
      <c r="AZ2110" s="2">
        <f t="shared" si="229"/>
        <v>1.1969709916520685E-3</v>
      </c>
      <c r="BA2110" s="2" t="e">
        <f t="shared" si="230"/>
        <v>#VALUE!</v>
      </c>
      <c r="BB2110" s="2">
        <f t="shared" si="231"/>
        <v>1</v>
      </c>
      <c r="BC2110" s="2">
        <f>VLOOKUP(Y2110,Spp!B:H,7,FALSE)</f>
        <v>3.4</v>
      </c>
      <c r="BD2110" s="5" t="str">
        <f>VLOOKUP(Y2110,GFQuimbayo!B:C,2,FALSE)</f>
        <v>PK</v>
      </c>
      <c r="BE2110" s="5" t="str">
        <f>VLOOKUP(BD2110,GFQuimbayo!E:F,2,FALSE)</f>
        <v>Planktivores</v>
      </c>
      <c r="BF2110" s="2" t="str">
        <f>VLOOKUP(Y2110,Spp!B:L,11,FALSE)</f>
        <v>LC</v>
      </c>
    </row>
    <row r="2111" spans="1:58">
      <c r="A2111" s="2" t="s">
        <v>242</v>
      </c>
      <c r="B2111" s="2" t="s">
        <v>41</v>
      </c>
      <c r="C2111" s="2" t="s">
        <v>42</v>
      </c>
      <c r="D2111" s="2" t="s">
        <v>42</v>
      </c>
      <c r="E2111" s="2" t="s">
        <v>1483</v>
      </c>
      <c r="F2111" s="2" t="s">
        <v>1479</v>
      </c>
      <c r="G2111" s="22" t="s">
        <v>1482</v>
      </c>
      <c r="H2111" s="22">
        <v>1</v>
      </c>
      <c r="I2111" s="22">
        <v>1</v>
      </c>
      <c r="K2111" s="2">
        <v>50</v>
      </c>
      <c r="L2111" s="11">
        <v>43166</v>
      </c>
      <c r="M2111" s="2">
        <v>2018</v>
      </c>
      <c r="N2111" s="2" t="s">
        <v>517</v>
      </c>
      <c r="O2111" s="2" t="s">
        <v>136</v>
      </c>
      <c r="P2111" s="11">
        <v>43272</v>
      </c>
      <c r="Q2111" s="9">
        <v>3.4</v>
      </c>
      <c r="S2111" s="22" t="s">
        <v>516</v>
      </c>
      <c r="T2111" s="4" t="s">
        <v>516</v>
      </c>
      <c r="U2111" s="4" t="s">
        <v>516</v>
      </c>
      <c r="V2111" s="4" t="s">
        <v>516</v>
      </c>
      <c r="W2111" s="4" t="s">
        <v>516</v>
      </c>
      <c r="X2111" s="4" t="s">
        <v>64</v>
      </c>
      <c r="Y2111" s="6" t="str">
        <f>VLOOKUP(X2111,Spp!A:B,2,FALSE)</f>
        <v>Johnrandallia nigrirostris</v>
      </c>
      <c r="Z2111" s="7">
        <f t="shared" si="225"/>
        <v>1</v>
      </c>
      <c r="AB2111" s="2">
        <v>1</v>
      </c>
      <c r="AU2111" s="2">
        <f>VLOOKUP(Y2111,Spp!B:C,2,FALSE)</f>
        <v>2.5600000000000001E-2</v>
      </c>
      <c r="AV2111" s="2">
        <f>VLOOKUP(Y2111,Spp!B:D,3,FALSE)</f>
        <v>3.0005999999999999</v>
      </c>
      <c r="AW2111" s="2">
        <f t="shared" si="226"/>
        <v>10.813064467072175</v>
      </c>
      <c r="AX2111" s="2">
        <f t="shared" si="227"/>
        <v>0.21626128934144351</v>
      </c>
      <c r="AY2111" s="2">
        <f t="shared" si="228"/>
        <v>2.1626128934144351</v>
      </c>
      <c r="AZ2111" s="2">
        <f t="shared" si="229"/>
        <v>2.1626128934144353E-3</v>
      </c>
      <c r="BA2111" s="2" t="e">
        <f t="shared" si="230"/>
        <v>#VALUE!</v>
      </c>
      <c r="BB2111" s="2">
        <f t="shared" si="231"/>
        <v>0.02</v>
      </c>
      <c r="BC2111" s="2">
        <f>VLOOKUP(Y2111,Spp!B:H,7,FALSE)</f>
        <v>3</v>
      </c>
      <c r="BD2111" s="5" t="str">
        <f>VLOOKUP(Y2111,GFQuimbayo!B:C,2,FALSE)</f>
        <v>IN</v>
      </c>
      <c r="BE2111" s="5" t="str">
        <f>VLOOKUP(BD2111,GFQuimbayo!E:F,2,FALSE)</f>
        <v>Invertebrivores</v>
      </c>
      <c r="BF2111" s="2" t="str">
        <f>VLOOKUP(Y2111,Spp!B:L,11,FALSE)</f>
        <v>LC</v>
      </c>
    </row>
    <row r="2112" spans="1:58">
      <c r="A2112" s="2" t="s">
        <v>242</v>
      </c>
      <c r="B2112" s="2" t="s">
        <v>41</v>
      </c>
      <c r="C2112" s="2" t="s">
        <v>42</v>
      </c>
      <c r="D2112" s="2" t="s">
        <v>42</v>
      </c>
      <c r="E2112" s="2" t="s">
        <v>1483</v>
      </c>
      <c r="F2112" s="2" t="s">
        <v>1479</v>
      </c>
      <c r="G2112" s="22" t="s">
        <v>1482</v>
      </c>
      <c r="H2112" s="22">
        <v>1</v>
      </c>
      <c r="I2112" s="22">
        <v>1</v>
      </c>
      <c r="K2112" s="2">
        <v>50</v>
      </c>
      <c r="L2112" s="11">
        <v>43166</v>
      </c>
      <c r="M2112" s="2">
        <v>2018</v>
      </c>
      <c r="N2112" s="2" t="s">
        <v>517</v>
      </c>
      <c r="O2112" s="2" t="s">
        <v>136</v>
      </c>
      <c r="P2112" s="11">
        <v>43272</v>
      </c>
      <c r="Q2112" s="9">
        <v>3.4</v>
      </c>
      <c r="S2112" s="22" t="s">
        <v>516</v>
      </c>
      <c r="T2112" s="4" t="s">
        <v>516</v>
      </c>
      <c r="U2112" s="4" t="s">
        <v>516</v>
      </c>
      <c r="V2112" s="4" t="s">
        <v>516</v>
      </c>
      <c r="W2112" s="4" t="s">
        <v>516</v>
      </c>
      <c r="X2112" s="4" t="s">
        <v>80</v>
      </c>
      <c r="Y2112" s="6" t="str">
        <f>VLOOKUP(X2112,Spp!A:B,2,FALSE)</f>
        <v>Sufflamen verres</v>
      </c>
      <c r="Z2112" s="7">
        <f t="shared" si="225"/>
        <v>1</v>
      </c>
      <c r="AB2112" s="2">
        <v>1</v>
      </c>
      <c r="AU2112" s="2">
        <f>VLOOKUP(Y2112,Spp!B:C,2,FALSE)</f>
        <v>2.4899999999999999E-2</v>
      </c>
      <c r="AV2112" s="2">
        <f>VLOOKUP(Y2112,Spp!B:D,3,FALSE)</f>
        <v>3.0129999999999999</v>
      </c>
      <c r="AW2112" s="2">
        <f t="shared" si="226"/>
        <v>10.783479913296377</v>
      </c>
      <c r="AX2112" s="2">
        <f t="shared" si="227"/>
        <v>0.21566959826592755</v>
      </c>
      <c r="AY2112" s="2">
        <f t="shared" si="228"/>
        <v>2.1566959826592753</v>
      </c>
      <c r="AZ2112" s="2">
        <f t="shared" si="229"/>
        <v>2.1566959826592753E-3</v>
      </c>
      <c r="BA2112" s="2" t="e">
        <f t="shared" si="230"/>
        <v>#VALUE!</v>
      </c>
      <c r="BB2112" s="2">
        <f t="shared" si="231"/>
        <v>0.02</v>
      </c>
      <c r="BC2112" s="2">
        <f>VLOOKUP(Y2112,Spp!B:H,7,FALSE)</f>
        <v>3.3</v>
      </c>
      <c r="BD2112" s="5" t="str">
        <f>VLOOKUP(Y2112,GFQuimbayo!B:C,2,FALSE)</f>
        <v>IN</v>
      </c>
      <c r="BE2112" s="5" t="str">
        <f>VLOOKUP(BD2112,GFQuimbayo!E:F,2,FALSE)</f>
        <v>Invertebrivores</v>
      </c>
      <c r="BF2112" s="2" t="str">
        <f>VLOOKUP(Y2112,Spp!B:L,11,FALSE)</f>
        <v>LC</v>
      </c>
    </row>
    <row r="2113" spans="1:58">
      <c r="A2113" s="2" t="s">
        <v>242</v>
      </c>
      <c r="B2113" s="2" t="s">
        <v>41</v>
      </c>
      <c r="C2113" s="2" t="s">
        <v>42</v>
      </c>
      <c r="D2113" s="2" t="s">
        <v>42</v>
      </c>
      <c r="E2113" s="2" t="s">
        <v>1483</v>
      </c>
      <c r="F2113" s="2" t="s">
        <v>1479</v>
      </c>
      <c r="G2113" s="22" t="s">
        <v>1482</v>
      </c>
      <c r="H2113" s="22">
        <v>1</v>
      </c>
      <c r="I2113" s="22">
        <v>1</v>
      </c>
      <c r="K2113" s="2">
        <v>50</v>
      </c>
      <c r="L2113" s="11">
        <v>43166</v>
      </c>
      <c r="M2113" s="2">
        <v>2018</v>
      </c>
      <c r="N2113" s="2" t="s">
        <v>517</v>
      </c>
      <c r="O2113" s="2" t="s">
        <v>136</v>
      </c>
      <c r="P2113" s="11">
        <v>43272</v>
      </c>
      <c r="Q2113" s="9">
        <v>3.4</v>
      </c>
      <c r="S2113" s="22" t="s">
        <v>516</v>
      </c>
      <c r="T2113" s="4" t="s">
        <v>516</v>
      </c>
      <c r="U2113" s="4" t="s">
        <v>516</v>
      </c>
      <c r="V2113" s="4" t="s">
        <v>516</v>
      </c>
      <c r="W2113" s="4" t="s">
        <v>516</v>
      </c>
      <c r="X2113" s="4" t="s">
        <v>390</v>
      </c>
      <c r="Y2113" s="6" t="str">
        <f>VLOOKUP(X2113,Spp!A:B,2,FALSE)</f>
        <v>Gymnothorax castaneus</v>
      </c>
      <c r="Z2113" s="7">
        <f t="shared" ref="Z2113:Z2152" si="232">SUM(AA2113:AT2113)</f>
        <v>1</v>
      </c>
      <c r="AA2113" s="2">
        <v>1</v>
      </c>
      <c r="AU2113" s="2">
        <f>VLOOKUP(Y2113,Spp!B:C,2,FALSE)</f>
        <v>1.4E-3</v>
      </c>
      <c r="AV2113" s="2">
        <f>VLOOKUP(Y2113,Spp!B:D,3,FALSE)</f>
        <v>3.0122</v>
      </c>
      <c r="AW2113" s="2">
        <f t="shared" si="226"/>
        <v>2.2120906994301602E-2</v>
      </c>
      <c r="AX2113" s="2">
        <f t="shared" si="227"/>
        <v>4.4241813988603204E-4</v>
      </c>
      <c r="AY2113" s="2">
        <f t="shared" si="228"/>
        <v>4.4241813988603208E-3</v>
      </c>
      <c r="AZ2113" s="2">
        <f t="shared" si="229"/>
        <v>4.4241813988603208E-6</v>
      </c>
      <c r="BA2113" s="2" t="e">
        <f t="shared" si="230"/>
        <v>#VALUE!</v>
      </c>
      <c r="BB2113" s="2">
        <f t="shared" si="231"/>
        <v>0.02</v>
      </c>
      <c r="BC2113" s="2">
        <f>VLOOKUP(Y2113,Spp!B:H,7,FALSE)</f>
        <v>4</v>
      </c>
      <c r="BD2113" s="5" t="str">
        <f>VLOOKUP(Y2113,GFQuimbayo!B:C,2,FALSE)</f>
        <v>PS</v>
      </c>
      <c r="BE2113" s="5" t="str">
        <f>VLOOKUP(BD2113,GFQuimbayo!E:F,2,FALSE)</f>
        <v>Piscivores</v>
      </c>
      <c r="BF2113" s="2" t="str">
        <f>VLOOKUP(Y2113,Spp!B:L,11,FALSE)</f>
        <v>LC</v>
      </c>
    </row>
    <row r="2114" spans="1:58">
      <c r="A2114" s="2" t="s">
        <v>242</v>
      </c>
      <c r="B2114" s="2" t="s">
        <v>41</v>
      </c>
      <c r="C2114" s="2" t="s">
        <v>42</v>
      </c>
      <c r="D2114" s="2" t="s">
        <v>42</v>
      </c>
      <c r="E2114" s="2" t="s">
        <v>1483</v>
      </c>
      <c r="F2114" s="2" t="s">
        <v>1479</v>
      </c>
      <c r="G2114" s="22" t="s">
        <v>1482</v>
      </c>
      <c r="H2114" s="22">
        <v>2</v>
      </c>
      <c r="I2114" s="22">
        <v>2</v>
      </c>
      <c r="K2114" s="2">
        <v>50</v>
      </c>
      <c r="L2114" s="11">
        <v>43166</v>
      </c>
      <c r="M2114" s="2">
        <v>2018</v>
      </c>
      <c r="N2114" s="2" t="s">
        <v>517</v>
      </c>
      <c r="O2114" s="2" t="s">
        <v>136</v>
      </c>
      <c r="P2114" s="11">
        <v>43272</v>
      </c>
      <c r="Q2114" s="9">
        <v>4.2</v>
      </c>
      <c r="S2114" s="22" t="s">
        <v>516</v>
      </c>
      <c r="T2114" s="4" t="s">
        <v>516</v>
      </c>
      <c r="U2114" s="4" t="s">
        <v>516</v>
      </c>
      <c r="V2114" s="4" t="s">
        <v>516</v>
      </c>
      <c r="W2114" s="4" t="s">
        <v>516</v>
      </c>
      <c r="X2114" s="4" t="s">
        <v>99</v>
      </c>
      <c r="Y2114" s="6" t="str">
        <f>VLOOKUP(X2114,Spp!A:B,2,FALSE)</f>
        <v>Abudefduf troschelii</v>
      </c>
      <c r="Z2114" s="7">
        <f t="shared" si="232"/>
        <v>8</v>
      </c>
      <c r="AB2114" s="2">
        <v>7</v>
      </c>
      <c r="AC2114" s="2">
        <v>1</v>
      </c>
      <c r="AU2114" s="2">
        <f>VLOOKUP(Y2114,Spp!B:C,2,FALSE)</f>
        <v>1.6E-2</v>
      </c>
      <c r="AV2114" s="2">
        <f>VLOOKUP(Y2114,Spp!B:D,3,FALSE)</f>
        <v>3.0516000000000001</v>
      </c>
      <c r="AW2114" s="2">
        <f t="shared" ref="AW2114:AW2152" si="233">((AU2114*$AA$2^AV2114)*AA2114)+((AU2114*$AB$2^AV2114)*AB2114)+((AU2114*$AC$2^AV2114)*AC2114)+((AU2114*$AD$2^AV2114)*AD2114)+((AU2114*$AE$2^AV2114)*AE2114)+((AU2114*$AF$2^AV2114)*AF2114)+((AU2114*$AG$2^AV2114)*AG2114)+((AU2114*$AH$2^AV2114)*AH2114)+((AU2114*$AI$2^AV2114)*AI2114)+((AU2114*$AJ$2^AV2114)*AJ2114)+((AU2114*$AK$2^AV2114)*AK2114)+((AU2114*$AL$2^AV2114)*AL2114)+((AU2114*$AM$2^AV2114)*AM2114)+((AU2114*$AN$2^AV2114)*AN2114)+((AU2114*$AO$2^AV2114)*AO2114)+((AU2114*$AP$2^AV2114)*AP2114)+((AU2114*$AQ$2^AV2114)*AQ2114)+((AU2114*$AR$2^AV2114)*AR2114)+((AU2114*$AS$2^AV2114)*AS2114)+((AU2114*$AT$2^AV2114)*AT2114)</f>
        <v>88.027043590467713</v>
      </c>
      <c r="AX2114" s="2">
        <f t="shared" ref="AX2114:AX2152" si="234">AW2114/K2114</f>
        <v>1.7605408718093543</v>
      </c>
      <c r="AY2114" s="2">
        <f t="shared" ref="AY2114:AY2152" si="235">AX2114*10</f>
        <v>17.605408718093543</v>
      </c>
      <c r="AZ2114" s="2">
        <f t="shared" ref="AZ2114:AZ2152" si="236">AY2114/1000</f>
        <v>1.7605408718093542E-2</v>
      </c>
      <c r="BA2114" s="2" t="e">
        <f t="shared" ref="BA2114:BA2152" si="237">Z2114/W2114</f>
        <v>#VALUE!</v>
      </c>
      <c r="BB2114" s="2">
        <f t="shared" si="231"/>
        <v>0.16</v>
      </c>
      <c r="BC2114" s="2">
        <f>VLOOKUP(Y2114,Spp!B:H,7,FALSE)</f>
        <v>3</v>
      </c>
      <c r="BD2114" s="5" t="str">
        <f>VLOOKUP(Y2114,GFQuimbayo!B:C,2,FALSE)</f>
        <v>PK</v>
      </c>
      <c r="BE2114" s="5" t="str">
        <f>VLOOKUP(BD2114,GFQuimbayo!E:F,2,FALSE)</f>
        <v>Planktivores</v>
      </c>
      <c r="BF2114" s="2" t="str">
        <f>VLOOKUP(Y2114,Spp!B:L,11,FALSE)</f>
        <v>LC</v>
      </c>
    </row>
    <row r="2115" spans="1:58">
      <c r="A2115" s="2" t="s">
        <v>242</v>
      </c>
      <c r="B2115" s="2" t="s">
        <v>41</v>
      </c>
      <c r="C2115" s="2" t="s">
        <v>42</v>
      </c>
      <c r="D2115" s="2" t="s">
        <v>42</v>
      </c>
      <c r="E2115" s="2" t="s">
        <v>1483</v>
      </c>
      <c r="F2115" s="2" t="s">
        <v>1479</v>
      </c>
      <c r="G2115" s="22" t="s">
        <v>1482</v>
      </c>
      <c r="H2115" s="22">
        <v>2</v>
      </c>
      <c r="I2115" s="22">
        <v>2</v>
      </c>
      <c r="K2115" s="2">
        <v>50</v>
      </c>
      <c r="L2115" s="11">
        <v>43166</v>
      </c>
      <c r="M2115" s="2">
        <v>2018</v>
      </c>
      <c r="N2115" s="2" t="s">
        <v>517</v>
      </c>
      <c r="O2115" s="2" t="s">
        <v>136</v>
      </c>
      <c r="P2115" s="11">
        <v>43272</v>
      </c>
      <c r="Q2115" s="9">
        <v>4.2</v>
      </c>
      <c r="S2115" s="22" t="s">
        <v>516</v>
      </c>
      <c r="T2115" s="4" t="s">
        <v>516</v>
      </c>
      <c r="U2115" s="4" t="s">
        <v>516</v>
      </c>
      <c r="V2115" s="4" t="s">
        <v>516</v>
      </c>
      <c r="W2115" s="4" t="s">
        <v>516</v>
      </c>
      <c r="X2115" s="4" t="s">
        <v>125</v>
      </c>
      <c r="Y2115" s="6" t="str">
        <f>VLOOKUP(X2115,Spp!A:B,2,FALSE)</f>
        <v>Diodon holocanthus</v>
      </c>
      <c r="Z2115" s="7">
        <f t="shared" si="232"/>
        <v>1</v>
      </c>
      <c r="AB2115" s="2">
        <v>1</v>
      </c>
      <c r="AU2115" s="2">
        <f>VLOOKUP(Y2115,Spp!B:C,2,FALSE)</f>
        <v>2.1899999999999999E-2</v>
      </c>
      <c r="AV2115" s="2">
        <f>VLOOKUP(Y2115,Spp!B:D,3,FALSE)</f>
        <v>3</v>
      </c>
      <c r="AW2115" s="2">
        <f t="shared" si="233"/>
        <v>9.2390624999999993</v>
      </c>
      <c r="AX2115" s="2">
        <f t="shared" si="234"/>
        <v>0.18478124999999998</v>
      </c>
      <c r="AY2115" s="2">
        <f t="shared" si="235"/>
        <v>1.8478124999999999</v>
      </c>
      <c r="AZ2115" s="2">
        <f t="shared" si="236"/>
        <v>1.8478124999999998E-3</v>
      </c>
      <c r="BA2115" s="2" t="e">
        <f t="shared" si="237"/>
        <v>#VALUE!</v>
      </c>
      <c r="BB2115" s="2">
        <f t="shared" si="231"/>
        <v>0.02</v>
      </c>
      <c r="BC2115" s="2">
        <f>VLOOKUP(Y2115,Spp!B:H,7,FALSE)</f>
        <v>3.3</v>
      </c>
      <c r="BD2115" s="5" t="str">
        <f>VLOOKUP(Y2115,GFQuimbayo!B:C,2,FALSE)</f>
        <v>IN</v>
      </c>
      <c r="BE2115" s="5" t="str">
        <f>VLOOKUP(BD2115,GFQuimbayo!E:F,2,FALSE)</f>
        <v>Invertebrivores</v>
      </c>
      <c r="BF2115" s="2" t="str">
        <f>VLOOKUP(Y2115,Spp!B:L,11,FALSE)</f>
        <v>NE</v>
      </c>
    </row>
    <row r="2116" spans="1:58">
      <c r="A2116" s="2" t="s">
        <v>242</v>
      </c>
      <c r="B2116" s="2" t="s">
        <v>41</v>
      </c>
      <c r="C2116" s="2" t="s">
        <v>42</v>
      </c>
      <c r="D2116" s="2" t="s">
        <v>42</v>
      </c>
      <c r="E2116" s="2" t="s">
        <v>1483</v>
      </c>
      <c r="F2116" s="2" t="s">
        <v>1479</v>
      </c>
      <c r="G2116" s="22" t="s">
        <v>1482</v>
      </c>
      <c r="H2116" s="22">
        <v>2</v>
      </c>
      <c r="I2116" s="22">
        <v>2</v>
      </c>
      <c r="K2116" s="2">
        <v>50</v>
      </c>
      <c r="L2116" s="11">
        <v>43166</v>
      </c>
      <c r="M2116" s="2">
        <v>2018</v>
      </c>
      <c r="N2116" s="2" t="s">
        <v>517</v>
      </c>
      <c r="O2116" s="2" t="s">
        <v>136</v>
      </c>
      <c r="P2116" s="11">
        <v>43272</v>
      </c>
      <c r="Q2116" s="9">
        <v>4.2</v>
      </c>
      <c r="S2116" s="22" t="s">
        <v>516</v>
      </c>
      <c r="T2116" s="4" t="s">
        <v>516</v>
      </c>
      <c r="U2116" s="4" t="s">
        <v>516</v>
      </c>
      <c r="V2116" s="4" t="s">
        <v>516</v>
      </c>
      <c r="W2116" s="4" t="s">
        <v>516</v>
      </c>
      <c r="X2116" s="4" t="s">
        <v>87</v>
      </c>
      <c r="Y2116" s="6" t="str">
        <f>VLOOKUP(X2116,Spp!A:B,2,FALSE)</f>
        <v>Stegastes acapulcoensis</v>
      </c>
      <c r="Z2116" s="7">
        <f t="shared" si="232"/>
        <v>1</v>
      </c>
      <c r="AB2116" s="2">
        <v>1</v>
      </c>
      <c r="AU2116" s="2">
        <f>VLOOKUP(Y2116,Spp!B:C,2,FALSE)</f>
        <v>3.49E-2</v>
      </c>
      <c r="AV2116" s="2">
        <f>VLOOKUP(Y2116,Spp!B:D,3,FALSE)</f>
        <v>2.9108999999999998</v>
      </c>
      <c r="AW2116" s="2">
        <f t="shared" si="233"/>
        <v>12.30385653569728</v>
      </c>
      <c r="AX2116" s="2">
        <f t="shared" si="234"/>
        <v>0.2460771307139456</v>
      </c>
      <c r="AY2116" s="2">
        <f t="shared" si="235"/>
        <v>2.4607713071394559</v>
      </c>
      <c r="AZ2116" s="2">
        <f t="shared" si="236"/>
        <v>2.4607713071394558E-3</v>
      </c>
      <c r="BA2116" s="2" t="e">
        <f t="shared" si="237"/>
        <v>#VALUE!</v>
      </c>
      <c r="BB2116" s="2">
        <f t="shared" si="231"/>
        <v>0.02</v>
      </c>
      <c r="BC2116" s="2">
        <f>VLOOKUP(Y2116,Spp!B:H,7,FALSE)</f>
        <v>2</v>
      </c>
      <c r="BD2116" s="5" t="str">
        <f>VLOOKUP(Y2116,GFQuimbayo!B:C,2,FALSE)</f>
        <v>HD</v>
      </c>
      <c r="BE2116" s="5" t="str">
        <f>VLOOKUP(BD2116,GFQuimbayo!E:F,2,FALSE)</f>
        <v>Detritivores</v>
      </c>
      <c r="BF2116" s="2" t="str">
        <f>VLOOKUP(Y2116,Spp!B:L,11,FALSE)</f>
        <v>LC</v>
      </c>
    </row>
    <row r="2117" spans="1:58">
      <c r="A2117" s="2" t="s">
        <v>242</v>
      </c>
      <c r="B2117" s="2" t="s">
        <v>41</v>
      </c>
      <c r="C2117" s="2" t="s">
        <v>42</v>
      </c>
      <c r="D2117" s="2" t="s">
        <v>42</v>
      </c>
      <c r="E2117" s="2" t="s">
        <v>1483</v>
      </c>
      <c r="F2117" s="2" t="s">
        <v>1479</v>
      </c>
      <c r="G2117" s="22" t="s">
        <v>1482</v>
      </c>
      <c r="H2117" s="22">
        <v>2</v>
      </c>
      <c r="I2117" s="22">
        <v>2</v>
      </c>
      <c r="K2117" s="2">
        <v>50</v>
      </c>
      <c r="L2117" s="11">
        <v>43166</v>
      </c>
      <c r="M2117" s="2">
        <v>2018</v>
      </c>
      <c r="N2117" s="2" t="s">
        <v>517</v>
      </c>
      <c r="O2117" s="2" t="s">
        <v>136</v>
      </c>
      <c r="P2117" s="11">
        <v>43272</v>
      </c>
      <c r="Q2117" s="9">
        <v>4.2</v>
      </c>
      <c r="S2117" s="22" t="s">
        <v>516</v>
      </c>
      <c r="T2117" s="4" t="s">
        <v>516</v>
      </c>
      <c r="U2117" s="4" t="s">
        <v>516</v>
      </c>
      <c r="V2117" s="4" t="s">
        <v>516</v>
      </c>
      <c r="W2117" s="4" t="s">
        <v>516</v>
      </c>
      <c r="X2117" s="4" t="s">
        <v>257</v>
      </c>
      <c r="Y2117" s="6" t="str">
        <f>VLOOKUP(X2117,Spp!A:B,2,FALSE)</f>
        <v>Acanthurus xanthopterus</v>
      </c>
      <c r="Z2117" s="7">
        <f t="shared" si="232"/>
        <v>5</v>
      </c>
      <c r="AD2117" s="2">
        <v>5</v>
      </c>
      <c r="AU2117" s="2">
        <f>VLOOKUP(Y2117,Spp!B:C,2,FALSE)</f>
        <v>2.673E-2</v>
      </c>
      <c r="AV2117" s="2">
        <f>VLOOKUP(Y2117,Spp!B:D,3,FALSE)</f>
        <v>2.9844900000000001</v>
      </c>
      <c r="AW2117" s="2">
        <f t="shared" si="233"/>
        <v>685.17828243547592</v>
      </c>
      <c r="AX2117" s="2">
        <f t="shared" si="234"/>
        <v>13.703565648709519</v>
      </c>
      <c r="AY2117" s="2">
        <f t="shared" si="235"/>
        <v>137.0356564870952</v>
      </c>
      <c r="AZ2117" s="2">
        <f t="shared" si="236"/>
        <v>0.1370356564870952</v>
      </c>
      <c r="BA2117" s="2" t="e">
        <f t="shared" si="237"/>
        <v>#VALUE!</v>
      </c>
      <c r="BB2117" s="2">
        <f t="shared" si="231"/>
        <v>0.1</v>
      </c>
      <c r="BC2117" s="2">
        <f>VLOOKUP(Y2117,Spp!B:H,7,FALSE)</f>
        <v>2.9</v>
      </c>
      <c r="BD2117" s="5" t="str">
        <f>VLOOKUP(Y2117,GFQuimbayo!B:C,2,FALSE)</f>
        <v>HD</v>
      </c>
      <c r="BE2117" s="5" t="str">
        <f>VLOOKUP(BD2117,GFQuimbayo!E:F,2,FALSE)</f>
        <v>Detritivores</v>
      </c>
      <c r="BF2117" s="2" t="str">
        <f>VLOOKUP(Y2117,Spp!B:L,11,FALSE)</f>
        <v>LC</v>
      </c>
    </row>
    <row r="2118" spans="1:58">
      <c r="A2118" s="2" t="s">
        <v>242</v>
      </c>
      <c r="B2118" s="2" t="s">
        <v>41</v>
      </c>
      <c r="C2118" s="2" t="s">
        <v>42</v>
      </c>
      <c r="D2118" s="2" t="s">
        <v>42</v>
      </c>
      <c r="E2118" s="2" t="s">
        <v>1483</v>
      </c>
      <c r="F2118" s="2" t="s">
        <v>1479</v>
      </c>
      <c r="G2118" s="22" t="s">
        <v>1482</v>
      </c>
      <c r="H2118" s="22">
        <v>2</v>
      </c>
      <c r="I2118" s="22">
        <v>2</v>
      </c>
      <c r="K2118" s="2">
        <v>50</v>
      </c>
      <c r="L2118" s="11">
        <v>43166</v>
      </c>
      <c r="M2118" s="2">
        <v>2018</v>
      </c>
      <c r="N2118" s="2" t="s">
        <v>517</v>
      </c>
      <c r="O2118" s="2" t="s">
        <v>136</v>
      </c>
      <c r="P2118" s="11">
        <v>43272</v>
      </c>
      <c r="Q2118" s="9">
        <v>4.2</v>
      </c>
      <c r="S2118" s="22" t="s">
        <v>516</v>
      </c>
      <c r="T2118" s="4" t="s">
        <v>516</v>
      </c>
      <c r="U2118" s="4" t="s">
        <v>516</v>
      </c>
      <c r="V2118" s="4" t="s">
        <v>516</v>
      </c>
      <c r="W2118" s="4" t="s">
        <v>516</v>
      </c>
      <c r="X2118" s="4" t="s">
        <v>109</v>
      </c>
      <c r="Y2118" s="6" t="str">
        <f>VLOOKUP(X2118,Spp!A:B,2,FALSE)</f>
        <v>Chromis atrilobata</v>
      </c>
      <c r="Z2118" s="7">
        <f t="shared" si="232"/>
        <v>40</v>
      </c>
      <c r="AA2118" s="2">
        <v>40</v>
      </c>
      <c r="AU2118" s="2">
        <f>VLOOKUP(Y2118,Spp!B:C,2,FALSE)</f>
        <v>5.2300000000000003E-3</v>
      </c>
      <c r="AV2118" s="2">
        <f>VLOOKUP(Y2118,Spp!B:D,3,FALSE)</f>
        <v>3.41655</v>
      </c>
      <c r="AW2118" s="2">
        <f t="shared" si="233"/>
        <v>4.7878839666082742</v>
      </c>
      <c r="AX2118" s="2">
        <f t="shared" si="234"/>
        <v>9.5757679332165488E-2</v>
      </c>
      <c r="AY2118" s="2">
        <f t="shared" si="235"/>
        <v>0.95757679332165491</v>
      </c>
      <c r="AZ2118" s="2">
        <f t="shared" si="236"/>
        <v>9.5757679332165492E-4</v>
      </c>
      <c r="BA2118" s="2" t="e">
        <f t="shared" si="237"/>
        <v>#VALUE!</v>
      </c>
      <c r="BB2118" s="2">
        <f t="shared" si="231"/>
        <v>0.8</v>
      </c>
      <c r="BC2118" s="2">
        <f>VLOOKUP(Y2118,Spp!B:H,7,FALSE)</f>
        <v>3.4</v>
      </c>
      <c r="BD2118" s="5" t="str">
        <f>VLOOKUP(Y2118,GFQuimbayo!B:C,2,FALSE)</f>
        <v>PK</v>
      </c>
      <c r="BE2118" s="5" t="str">
        <f>VLOOKUP(BD2118,GFQuimbayo!E:F,2,FALSE)</f>
        <v>Planktivores</v>
      </c>
      <c r="BF2118" s="2" t="str">
        <f>VLOOKUP(Y2118,Spp!B:L,11,FALSE)</f>
        <v>LC</v>
      </c>
    </row>
    <row r="2119" spans="1:58">
      <c r="A2119" s="2" t="s">
        <v>242</v>
      </c>
      <c r="B2119" s="2" t="s">
        <v>41</v>
      </c>
      <c r="C2119" s="2" t="s">
        <v>42</v>
      </c>
      <c r="D2119" s="2" t="s">
        <v>42</v>
      </c>
      <c r="E2119" s="2" t="s">
        <v>1483</v>
      </c>
      <c r="F2119" s="2" t="s">
        <v>1479</v>
      </c>
      <c r="G2119" s="22" t="s">
        <v>1482</v>
      </c>
      <c r="H2119" s="22">
        <v>2</v>
      </c>
      <c r="I2119" s="22">
        <v>2</v>
      </c>
      <c r="K2119" s="2">
        <v>50</v>
      </c>
      <c r="L2119" s="11">
        <v>43166</v>
      </c>
      <c r="M2119" s="2">
        <v>2018</v>
      </c>
      <c r="N2119" s="2" t="s">
        <v>517</v>
      </c>
      <c r="O2119" s="2" t="s">
        <v>136</v>
      </c>
      <c r="P2119" s="11">
        <v>43272</v>
      </c>
      <c r="Q2119" s="9">
        <v>4.2</v>
      </c>
      <c r="S2119" s="22" t="s">
        <v>516</v>
      </c>
      <c r="T2119" s="4" t="s">
        <v>516</v>
      </c>
      <c r="U2119" s="4" t="s">
        <v>516</v>
      </c>
      <c r="V2119" s="4" t="s">
        <v>516</v>
      </c>
      <c r="W2119" s="4" t="s">
        <v>516</v>
      </c>
      <c r="X2119" s="4" t="s">
        <v>72</v>
      </c>
      <c r="Y2119" s="6" t="str">
        <f>VLOOKUP(X2119,Spp!A:B,2,FALSE)</f>
        <v>Scarus ghobban</v>
      </c>
      <c r="Z2119" s="7">
        <f t="shared" si="232"/>
        <v>4</v>
      </c>
      <c r="AB2119" s="2">
        <v>4</v>
      </c>
      <c r="AU2119" s="2">
        <f>VLOOKUP(Y2119,Spp!B:C,2,FALSE)</f>
        <v>2.3300000000000001E-2</v>
      </c>
      <c r="AV2119" s="2">
        <f>VLOOKUP(Y2119,Spp!B:D,3,FALSE)</f>
        <v>2.919</v>
      </c>
      <c r="AW2119" s="2">
        <f t="shared" si="233"/>
        <v>33.397944616878576</v>
      </c>
      <c r="AX2119" s="2">
        <f t="shared" si="234"/>
        <v>0.66795889233757155</v>
      </c>
      <c r="AY2119" s="2">
        <f t="shared" si="235"/>
        <v>6.6795889233757153</v>
      </c>
      <c r="AZ2119" s="2">
        <f t="shared" si="236"/>
        <v>6.6795889233757155E-3</v>
      </c>
      <c r="BA2119" s="2" t="e">
        <f t="shared" si="237"/>
        <v>#VALUE!</v>
      </c>
      <c r="BB2119" s="2">
        <f t="shared" si="231"/>
        <v>0.08</v>
      </c>
      <c r="BC2119" s="2">
        <f>VLOOKUP(Y2119,Spp!B:H,7,FALSE)</f>
        <v>2</v>
      </c>
      <c r="BD2119" s="5" t="str">
        <f>VLOOKUP(Y2119,GFQuimbayo!B:C,2,FALSE)</f>
        <v>HM</v>
      </c>
      <c r="BE2119" s="5" t="str">
        <f>VLOOKUP(BD2119,GFQuimbayo!E:F,2,FALSE)</f>
        <v>Macroalgae feeders</v>
      </c>
      <c r="BF2119" s="2" t="str">
        <f>VLOOKUP(Y2119,Spp!B:L,11,FALSE)</f>
        <v>LC</v>
      </c>
    </row>
    <row r="2120" spans="1:58">
      <c r="A2120" s="2" t="s">
        <v>242</v>
      </c>
      <c r="B2120" s="2" t="s">
        <v>41</v>
      </c>
      <c r="C2120" s="2" t="s">
        <v>42</v>
      </c>
      <c r="D2120" s="2" t="s">
        <v>42</v>
      </c>
      <c r="E2120" s="2" t="s">
        <v>1483</v>
      </c>
      <c r="F2120" s="2" t="s">
        <v>1479</v>
      </c>
      <c r="G2120" s="22" t="s">
        <v>1482</v>
      </c>
      <c r="H2120" s="22">
        <v>2</v>
      </c>
      <c r="I2120" s="22">
        <v>2</v>
      </c>
      <c r="K2120" s="2">
        <v>50</v>
      </c>
      <c r="L2120" s="11">
        <v>43166</v>
      </c>
      <c r="M2120" s="2">
        <v>2018</v>
      </c>
      <c r="N2120" s="2" t="s">
        <v>517</v>
      </c>
      <c r="O2120" s="2" t="s">
        <v>136</v>
      </c>
      <c r="P2120" s="11">
        <v>43272</v>
      </c>
      <c r="Q2120" s="9">
        <v>4.2</v>
      </c>
      <c r="S2120" s="22" t="s">
        <v>516</v>
      </c>
      <c r="T2120" s="4" t="s">
        <v>516</v>
      </c>
      <c r="U2120" s="4" t="s">
        <v>516</v>
      </c>
      <c r="V2120" s="4" t="s">
        <v>516</v>
      </c>
      <c r="W2120" s="4" t="s">
        <v>516</v>
      </c>
      <c r="X2120" s="4" t="s">
        <v>105</v>
      </c>
      <c r="Y2120" s="6" t="str">
        <f>VLOOKUP(X2120,Spp!A:B,2,FALSE)</f>
        <v>Haemulon maculicauda</v>
      </c>
      <c r="Z2120" s="7">
        <f t="shared" si="232"/>
        <v>2</v>
      </c>
      <c r="AC2120" s="2">
        <v>2</v>
      </c>
      <c r="AU2120" s="2">
        <f>VLOOKUP(Y2120,Spp!B:C,2,FALSE)</f>
        <v>8.8999999999999999E-3</v>
      </c>
      <c r="AV2120" s="2">
        <f>VLOOKUP(Y2120,Spp!B:D,3,FALSE)</f>
        <v>3.16</v>
      </c>
      <c r="AW2120" s="2">
        <f t="shared" si="233"/>
        <v>52.078161422511918</v>
      </c>
      <c r="AX2120" s="2">
        <f t="shared" si="234"/>
        <v>1.0415632284502383</v>
      </c>
      <c r="AY2120" s="2">
        <f t="shared" si="235"/>
        <v>10.415632284502383</v>
      </c>
      <c r="AZ2120" s="2">
        <f t="shared" si="236"/>
        <v>1.0415632284502383E-2</v>
      </c>
      <c r="BA2120" s="2" t="e">
        <f t="shared" si="237"/>
        <v>#VALUE!</v>
      </c>
      <c r="BB2120" s="2">
        <f t="shared" si="231"/>
        <v>0.04</v>
      </c>
      <c r="BC2120" s="2">
        <f>VLOOKUP(Y2120,Spp!B:H,7,FALSE)</f>
        <v>4.2</v>
      </c>
      <c r="BD2120" s="5" t="str">
        <f>VLOOKUP(Y2120,GFQuimbayo!B:C,2,FALSE)</f>
        <v>PS</v>
      </c>
      <c r="BE2120" s="5" t="str">
        <f>VLOOKUP(BD2120,GFQuimbayo!E:F,2,FALSE)</f>
        <v>Piscivores</v>
      </c>
      <c r="BF2120" s="2" t="str">
        <f>VLOOKUP(Y2120,Spp!B:L,11,FALSE)</f>
        <v>LC</v>
      </c>
    </row>
    <row r="2121" spans="1:58">
      <c r="A2121" s="2" t="s">
        <v>242</v>
      </c>
      <c r="B2121" s="2" t="s">
        <v>41</v>
      </c>
      <c r="C2121" s="2" t="s">
        <v>42</v>
      </c>
      <c r="D2121" s="2" t="s">
        <v>42</v>
      </c>
      <c r="E2121" s="2" t="s">
        <v>1483</v>
      </c>
      <c r="F2121" s="2" t="s">
        <v>1479</v>
      </c>
      <c r="G2121" s="22" t="s">
        <v>1482</v>
      </c>
      <c r="H2121" s="22">
        <v>2</v>
      </c>
      <c r="I2121" s="22">
        <v>2</v>
      </c>
      <c r="K2121" s="2">
        <v>50</v>
      </c>
      <c r="L2121" s="11">
        <v>43166</v>
      </c>
      <c r="M2121" s="2">
        <v>2018</v>
      </c>
      <c r="N2121" s="2" t="s">
        <v>517</v>
      </c>
      <c r="O2121" s="2" t="s">
        <v>136</v>
      </c>
      <c r="P2121" s="11">
        <v>43272</v>
      </c>
      <c r="Q2121" s="9">
        <v>4.2</v>
      </c>
      <c r="S2121" s="22" t="s">
        <v>516</v>
      </c>
      <c r="T2121" s="4" t="s">
        <v>516</v>
      </c>
      <c r="U2121" s="4" t="s">
        <v>516</v>
      </c>
      <c r="V2121" s="4" t="s">
        <v>516</v>
      </c>
      <c r="W2121" s="4" t="s">
        <v>516</v>
      </c>
      <c r="X2121" s="4" t="s">
        <v>256</v>
      </c>
      <c r="Y2121" s="6" t="str">
        <f>VLOOKUP(X2121,Spp!A:B,2,FALSE)</f>
        <v>Fistularia commersonii</v>
      </c>
      <c r="Z2121" s="7">
        <f t="shared" si="232"/>
        <v>3</v>
      </c>
      <c r="AF2121" s="2">
        <v>3</v>
      </c>
      <c r="AU2121" s="2">
        <f>VLOOKUP(Y2121,Spp!B:C,2,FALSE)</f>
        <v>5.9999999999999995E-4</v>
      </c>
      <c r="AV2121" s="2">
        <f>VLOOKUP(Y2121,Spp!B:D,3,FALSE)</f>
        <v>3</v>
      </c>
      <c r="AW2121" s="2">
        <f t="shared" si="233"/>
        <v>77.174999999999997</v>
      </c>
      <c r="AX2121" s="2">
        <f t="shared" si="234"/>
        <v>1.5434999999999999</v>
      </c>
      <c r="AY2121" s="2">
        <f t="shared" si="235"/>
        <v>15.434999999999999</v>
      </c>
      <c r="AZ2121" s="2">
        <f t="shared" si="236"/>
        <v>1.5434999999999999E-2</v>
      </c>
      <c r="BA2121" s="2" t="e">
        <f t="shared" si="237"/>
        <v>#VALUE!</v>
      </c>
      <c r="BB2121" s="2">
        <f t="shared" si="231"/>
        <v>0.06</v>
      </c>
      <c r="BC2121" s="2">
        <f>VLOOKUP(Y2121,Spp!B:H,7,FALSE)</f>
        <v>4.3</v>
      </c>
      <c r="BD2121" s="5" t="str">
        <f>VLOOKUP(Y2121,GFQuimbayo!B:C,2,FALSE)</f>
        <v>PS</v>
      </c>
      <c r="BE2121" s="5" t="str">
        <f>VLOOKUP(BD2121,GFQuimbayo!E:F,2,FALSE)</f>
        <v>Piscivores</v>
      </c>
      <c r="BF2121" s="2" t="str">
        <f>VLOOKUP(Y2121,Spp!B:L,11,FALSE)</f>
        <v>NE</v>
      </c>
    </row>
    <row r="2122" spans="1:58">
      <c r="A2122" s="2" t="s">
        <v>242</v>
      </c>
      <c r="B2122" s="2" t="s">
        <v>41</v>
      </c>
      <c r="C2122" s="2" t="s">
        <v>42</v>
      </c>
      <c r="D2122" s="2" t="s">
        <v>42</v>
      </c>
      <c r="E2122" s="2" t="s">
        <v>1483</v>
      </c>
      <c r="F2122" s="2" t="s">
        <v>1479</v>
      </c>
      <c r="G2122" s="22" t="s">
        <v>1482</v>
      </c>
      <c r="H2122" s="22">
        <v>2</v>
      </c>
      <c r="I2122" s="22">
        <v>2</v>
      </c>
      <c r="K2122" s="2">
        <v>50</v>
      </c>
      <c r="L2122" s="11">
        <v>43166</v>
      </c>
      <c r="M2122" s="2">
        <v>2018</v>
      </c>
      <c r="N2122" s="2" t="s">
        <v>517</v>
      </c>
      <c r="O2122" s="2" t="s">
        <v>136</v>
      </c>
      <c r="P2122" s="11">
        <v>43272</v>
      </c>
      <c r="Q2122" s="9">
        <v>4.2</v>
      </c>
      <c r="S2122" s="22" t="s">
        <v>516</v>
      </c>
      <c r="T2122" s="4" t="s">
        <v>516</v>
      </c>
      <c r="U2122" s="4" t="s">
        <v>516</v>
      </c>
      <c r="V2122" s="4" t="s">
        <v>516</v>
      </c>
      <c r="W2122" s="4" t="s">
        <v>516</v>
      </c>
      <c r="X2122" s="4" t="s">
        <v>107</v>
      </c>
      <c r="Y2122" s="6" t="str">
        <f>VLOOKUP(X2122,Spp!A:B,2,FALSE)</f>
        <v>Thalassoma lucasanum</v>
      </c>
      <c r="Z2122" s="7">
        <f t="shared" si="232"/>
        <v>7</v>
      </c>
      <c r="AA2122" s="2">
        <v>5</v>
      </c>
      <c r="AB2122" s="2">
        <v>2</v>
      </c>
      <c r="AU2122" s="2">
        <f>VLOOKUP(Y2122,Spp!B:C,2,FALSE)</f>
        <v>1.261E-2</v>
      </c>
      <c r="AV2122" s="2">
        <f>VLOOKUP(Y2122,Spp!B:D,3,FALSE)</f>
        <v>2.8782999999999999</v>
      </c>
      <c r="AW2122" s="2">
        <f t="shared" si="233"/>
        <v>9.2071549629748368</v>
      </c>
      <c r="AX2122" s="2">
        <f t="shared" si="234"/>
        <v>0.18414309925949673</v>
      </c>
      <c r="AY2122" s="2">
        <f t="shared" si="235"/>
        <v>1.8414309925949675</v>
      </c>
      <c r="AZ2122" s="2">
        <f t="shared" si="236"/>
        <v>1.8414309925949674E-3</v>
      </c>
      <c r="BA2122" s="2" t="e">
        <f t="shared" si="237"/>
        <v>#VALUE!</v>
      </c>
      <c r="BB2122" s="2">
        <f t="shared" si="231"/>
        <v>0.14000000000000001</v>
      </c>
      <c r="BC2122" s="2">
        <f>VLOOKUP(Y2122,Spp!B:H,7,FALSE)</f>
        <v>3.5</v>
      </c>
      <c r="BD2122" s="5" t="str">
        <f>VLOOKUP(Y2122,GFQuimbayo!B:C,2,FALSE)</f>
        <v>IN</v>
      </c>
      <c r="BE2122" s="5" t="str">
        <f>VLOOKUP(BD2122,GFQuimbayo!E:F,2,FALSE)</f>
        <v>Invertebrivores</v>
      </c>
      <c r="BF2122" s="2" t="str">
        <f>VLOOKUP(Y2122,Spp!B:L,11,FALSE)</f>
        <v>LC</v>
      </c>
    </row>
    <row r="2123" spans="1:58">
      <c r="A2123" s="2" t="s">
        <v>242</v>
      </c>
      <c r="B2123" s="2" t="s">
        <v>41</v>
      </c>
      <c r="C2123" s="2" t="s">
        <v>42</v>
      </c>
      <c r="D2123" s="2" t="s">
        <v>42</v>
      </c>
      <c r="E2123" s="2" t="s">
        <v>1483</v>
      </c>
      <c r="F2123" s="2" t="s">
        <v>1479</v>
      </c>
      <c r="G2123" s="22" t="s">
        <v>1482</v>
      </c>
      <c r="H2123" s="22">
        <v>3</v>
      </c>
      <c r="I2123" s="22">
        <v>3</v>
      </c>
      <c r="K2123" s="2">
        <v>50</v>
      </c>
      <c r="L2123" s="11">
        <v>43166</v>
      </c>
      <c r="M2123" s="2">
        <v>2018</v>
      </c>
      <c r="N2123" s="2" t="s">
        <v>517</v>
      </c>
      <c r="O2123" s="2" t="s">
        <v>136</v>
      </c>
      <c r="P2123" s="11">
        <v>43272</v>
      </c>
      <c r="Q2123" s="9">
        <v>4.0999999999999996</v>
      </c>
      <c r="S2123" s="22" t="s">
        <v>516</v>
      </c>
      <c r="T2123" s="4" t="s">
        <v>516</v>
      </c>
      <c r="U2123" s="4" t="s">
        <v>516</v>
      </c>
      <c r="V2123" s="4" t="s">
        <v>516</v>
      </c>
      <c r="W2123" s="4" t="s">
        <v>516</v>
      </c>
      <c r="X2123" s="4" t="s">
        <v>99</v>
      </c>
      <c r="Y2123" s="6" t="str">
        <f>VLOOKUP(X2123,Spp!A:B,2,FALSE)</f>
        <v>Abudefduf troschelii</v>
      </c>
      <c r="Z2123" s="7">
        <f t="shared" si="232"/>
        <v>50</v>
      </c>
      <c r="AB2123" s="2">
        <v>50</v>
      </c>
      <c r="AU2123" s="2">
        <f>VLOOKUP(Y2123,Spp!B:C,2,FALSE)</f>
        <v>1.6E-2</v>
      </c>
      <c r="AV2123" s="2">
        <f>VLOOKUP(Y2123,Spp!B:D,3,FALSE)</f>
        <v>3.0516000000000001</v>
      </c>
      <c r="AW2123" s="2">
        <f t="shared" si="233"/>
        <v>374.47854296884174</v>
      </c>
      <c r="AX2123" s="2">
        <f t="shared" si="234"/>
        <v>7.4895708593768351</v>
      </c>
      <c r="AY2123" s="2">
        <f t="shared" si="235"/>
        <v>74.895708593768347</v>
      </c>
      <c r="AZ2123" s="2">
        <f t="shared" si="236"/>
        <v>7.4895708593768345E-2</v>
      </c>
      <c r="BA2123" s="2" t="e">
        <f t="shared" si="237"/>
        <v>#VALUE!</v>
      </c>
      <c r="BB2123" s="2">
        <f t="shared" si="231"/>
        <v>1</v>
      </c>
      <c r="BC2123" s="2">
        <f>VLOOKUP(Y2123,Spp!B:H,7,FALSE)</f>
        <v>3</v>
      </c>
      <c r="BD2123" s="5" t="str">
        <f>VLOOKUP(Y2123,GFQuimbayo!B:C,2,FALSE)</f>
        <v>PK</v>
      </c>
      <c r="BE2123" s="5" t="str">
        <f>VLOOKUP(BD2123,GFQuimbayo!E:F,2,FALSE)</f>
        <v>Planktivores</v>
      </c>
      <c r="BF2123" s="2" t="str">
        <f>VLOOKUP(Y2123,Spp!B:L,11,FALSE)</f>
        <v>LC</v>
      </c>
    </row>
    <row r="2124" spans="1:58">
      <c r="A2124" s="2" t="s">
        <v>242</v>
      </c>
      <c r="B2124" s="2" t="s">
        <v>41</v>
      </c>
      <c r="C2124" s="2" t="s">
        <v>42</v>
      </c>
      <c r="D2124" s="2" t="s">
        <v>42</v>
      </c>
      <c r="E2124" s="2" t="s">
        <v>1483</v>
      </c>
      <c r="F2124" s="2" t="s">
        <v>1479</v>
      </c>
      <c r="G2124" s="22" t="s">
        <v>1482</v>
      </c>
      <c r="H2124" s="22">
        <v>3</v>
      </c>
      <c r="I2124" s="22">
        <v>3</v>
      </c>
      <c r="K2124" s="2">
        <v>50</v>
      </c>
      <c r="L2124" s="11">
        <v>43166</v>
      </c>
      <c r="M2124" s="2">
        <v>2018</v>
      </c>
      <c r="N2124" s="2" t="s">
        <v>517</v>
      </c>
      <c r="O2124" s="2" t="s">
        <v>136</v>
      </c>
      <c r="P2124" s="11">
        <v>43272</v>
      </c>
      <c r="Q2124" s="9">
        <v>4.0999999999999996</v>
      </c>
      <c r="S2124" s="22" t="s">
        <v>516</v>
      </c>
      <c r="T2124" s="4" t="s">
        <v>516</v>
      </c>
      <c r="U2124" s="4" t="s">
        <v>516</v>
      </c>
      <c r="V2124" s="4" t="s">
        <v>516</v>
      </c>
      <c r="W2124" s="4" t="s">
        <v>516</v>
      </c>
      <c r="X2124" s="4" t="s">
        <v>257</v>
      </c>
      <c r="Y2124" s="6" t="str">
        <f>VLOOKUP(X2124,Spp!A:B,2,FALSE)</f>
        <v>Acanthurus xanthopterus</v>
      </c>
      <c r="Z2124" s="7">
        <f t="shared" si="232"/>
        <v>5</v>
      </c>
      <c r="AD2124" s="2">
        <v>5</v>
      </c>
      <c r="AU2124" s="2">
        <f>VLOOKUP(Y2124,Spp!B:C,2,FALSE)</f>
        <v>2.673E-2</v>
      </c>
      <c r="AV2124" s="2">
        <f>VLOOKUP(Y2124,Spp!B:D,3,FALSE)</f>
        <v>2.9844900000000001</v>
      </c>
      <c r="AW2124" s="2">
        <f t="shared" si="233"/>
        <v>685.17828243547592</v>
      </c>
      <c r="AX2124" s="2">
        <f t="shared" si="234"/>
        <v>13.703565648709519</v>
      </c>
      <c r="AY2124" s="2">
        <f t="shared" si="235"/>
        <v>137.0356564870952</v>
      </c>
      <c r="AZ2124" s="2">
        <f t="shared" si="236"/>
        <v>0.1370356564870952</v>
      </c>
      <c r="BA2124" s="2" t="e">
        <f t="shared" si="237"/>
        <v>#VALUE!</v>
      </c>
      <c r="BB2124" s="2">
        <f t="shared" si="231"/>
        <v>0.1</v>
      </c>
      <c r="BC2124" s="2">
        <f>VLOOKUP(Y2124,Spp!B:H,7,FALSE)</f>
        <v>2.9</v>
      </c>
      <c r="BD2124" s="5" t="str">
        <f>VLOOKUP(Y2124,GFQuimbayo!B:C,2,FALSE)</f>
        <v>HD</v>
      </c>
      <c r="BE2124" s="5" t="str">
        <f>VLOOKUP(BD2124,GFQuimbayo!E:F,2,FALSE)</f>
        <v>Detritivores</v>
      </c>
      <c r="BF2124" s="2" t="str">
        <f>VLOOKUP(Y2124,Spp!B:L,11,FALSE)</f>
        <v>LC</v>
      </c>
    </row>
    <row r="2125" spans="1:58">
      <c r="A2125" s="2" t="s">
        <v>242</v>
      </c>
      <c r="B2125" s="2" t="s">
        <v>41</v>
      </c>
      <c r="C2125" s="2" t="s">
        <v>42</v>
      </c>
      <c r="D2125" s="2" t="s">
        <v>42</v>
      </c>
      <c r="E2125" s="2" t="s">
        <v>1483</v>
      </c>
      <c r="F2125" s="2" t="s">
        <v>1479</v>
      </c>
      <c r="G2125" s="22" t="s">
        <v>1482</v>
      </c>
      <c r="H2125" s="22">
        <v>3</v>
      </c>
      <c r="I2125" s="22">
        <v>3</v>
      </c>
      <c r="K2125" s="2">
        <v>50</v>
      </c>
      <c r="L2125" s="11">
        <v>43166</v>
      </c>
      <c r="M2125" s="2">
        <v>2018</v>
      </c>
      <c r="N2125" s="2" t="s">
        <v>517</v>
      </c>
      <c r="O2125" s="2" t="s">
        <v>136</v>
      </c>
      <c r="P2125" s="11">
        <v>43272</v>
      </c>
      <c r="Q2125" s="9">
        <v>4.0999999999999996</v>
      </c>
      <c r="S2125" s="22" t="s">
        <v>516</v>
      </c>
      <c r="T2125" s="4" t="s">
        <v>516</v>
      </c>
      <c r="U2125" s="4" t="s">
        <v>516</v>
      </c>
      <c r="V2125" s="4" t="s">
        <v>516</v>
      </c>
      <c r="W2125" s="4" t="s">
        <v>516</v>
      </c>
      <c r="X2125" s="4" t="s">
        <v>109</v>
      </c>
      <c r="Y2125" s="6" t="str">
        <f>VLOOKUP(X2125,Spp!A:B,2,FALSE)</f>
        <v>Chromis atrilobata</v>
      </c>
      <c r="Z2125" s="7">
        <f t="shared" si="232"/>
        <v>50</v>
      </c>
      <c r="AB2125" s="2">
        <v>50</v>
      </c>
      <c r="AU2125" s="2">
        <f>VLOOKUP(Y2125,Spp!B:C,2,FALSE)</f>
        <v>5.2300000000000003E-3</v>
      </c>
      <c r="AV2125" s="2">
        <f>VLOOKUP(Y2125,Spp!B:D,3,FALSE)</f>
        <v>3.41655</v>
      </c>
      <c r="AW2125" s="2">
        <f t="shared" si="233"/>
        <v>255.36551713667626</v>
      </c>
      <c r="AX2125" s="2">
        <f t="shared" si="234"/>
        <v>5.1073103427335251</v>
      </c>
      <c r="AY2125" s="2">
        <f t="shared" si="235"/>
        <v>51.073103427335255</v>
      </c>
      <c r="AZ2125" s="2">
        <f t="shared" si="236"/>
        <v>5.1073103427335252E-2</v>
      </c>
      <c r="BA2125" s="2" t="e">
        <f t="shared" si="237"/>
        <v>#VALUE!</v>
      </c>
      <c r="BB2125" s="2">
        <f t="shared" si="231"/>
        <v>1</v>
      </c>
      <c r="BC2125" s="2">
        <f>VLOOKUP(Y2125,Spp!B:H,7,FALSE)</f>
        <v>3.4</v>
      </c>
      <c r="BD2125" s="5" t="str">
        <f>VLOOKUP(Y2125,GFQuimbayo!B:C,2,FALSE)</f>
        <v>PK</v>
      </c>
      <c r="BE2125" s="5" t="str">
        <f>VLOOKUP(BD2125,GFQuimbayo!E:F,2,FALSE)</f>
        <v>Planktivores</v>
      </c>
      <c r="BF2125" s="2" t="str">
        <f>VLOOKUP(Y2125,Spp!B:L,11,FALSE)</f>
        <v>LC</v>
      </c>
    </row>
    <row r="2126" spans="1:58">
      <c r="A2126" s="2" t="s">
        <v>242</v>
      </c>
      <c r="B2126" s="2" t="s">
        <v>41</v>
      </c>
      <c r="C2126" s="2" t="s">
        <v>42</v>
      </c>
      <c r="D2126" s="2" t="s">
        <v>42</v>
      </c>
      <c r="E2126" s="2" t="s">
        <v>1483</v>
      </c>
      <c r="F2126" s="2" t="s">
        <v>1479</v>
      </c>
      <c r="G2126" s="22" t="s">
        <v>1482</v>
      </c>
      <c r="H2126" s="22">
        <v>3</v>
      </c>
      <c r="I2126" s="22">
        <v>3</v>
      </c>
      <c r="K2126" s="2">
        <v>50</v>
      </c>
      <c r="L2126" s="11">
        <v>43166</v>
      </c>
      <c r="M2126" s="2">
        <v>2018</v>
      </c>
      <c r="N2126" s="2" t="s">
        <v>517</v>
      </c>
      <c r="O2126" s="2" t="s">
        <v>136</v>
      </c>
      <c r="P2126" s="11">
        <v>43272</v>
      </c>
      <c r="Q2126" s="9">
        <v>4.0999999999999996</v>
      </c>
      <c r="S2126" s="22" t="s">
        <v>516</v>
      </c>
      <c r="T2126" s="4" t="s">
        <v>516</v>
      </c>
      <c r="U2126" s="4" t="s">
        <v>516</v>
      </c>
      <c r="V2126" s="4" t="s">
        <v>516</v>
      </c>
      <c r="W2126" s="4" t="s">
        <v>516</v>
      </c>
      <c r="X2126" s="4" t="s">
        <v>105</v>
      </c>
      <c r="Y2126" s="6" t="str">
        <f>VLOOKUP(X2126,Spp!A:B,2,FALSE)</f>
        <v>Haemulon maculicauda</v>
      </c>
      <c r="Z2126" s="7">
        <f t="shared" si="232"/>
        <v>110</v>
      </c>
      <c r="AB2126" s="2">
        <v>110</v>
      </c>
      <c r="AU2126" s="2">
        <f>VLOOKUP(Y2126,Spp!B:C,2,FALSE)</f>
        <v>8.8999999999999999E-3</v>
      </c>
      <c r="AV2126" s="2">
        <f>VLOOKUP(Y2126,Spp!B:D,3,FALSE)</f>
        <v>3.16</v>
      </c>
      <c r="AW2126" s="2">
        <f t="shared" si="233"/>
        <v>570.13313769739239</v>
      </c>
      <c r="AX2126" s="2">
        <f t="shared" si="234"/>
        <v>11.402662753947848</v>
      </c>
      <c r="AY2126" s="2">
        <f t="shared" si="235"/>
        <v>114.02662753947848</v>
      </c>
      <c r="AZ2126" s="2">
        <f t="shared" si="236"/>
        <v>0.11402662753947848</v>
      </c>
      <c r="BA2126" s="2" t="e">
        <f t="shared" si="237"/>
        <v>#VALUE!</v>
      </c>
      <c r="BB2126" s="2">
        <f t="shared" si="231"/>
        <v>2.2000000000000002</v>
      </c>
      <c r="BC2126" s="2">
        <f>VLOOKUP(Y2126,Spp!B:H,7,FALSE)</f>
        <v>4.2</v>
      </c>
      <c r="BD2126" s="5" t="str">
        <f>VLOOKUP(Y2126,GFQuimbayo!B:C,2,FALSE)</f>
        <v>PS</v>
      </c>
      <c r="BE2126" s="5" t="str">
        <f>VLOOKUP(BD2126,GFQuimbayo!E:F,2,FALSE)</f>
        <v>Piscivores</v>
      </c>
      <c r="BF2126" s="2" t="str">
        <f>VLOOKUP(Y2126,Spp!B:L,11,FALSE)</f>
        <v>LC</v>
      </c>
    </row>
    <row r="2127" spans="1:58">
      <c r="A2127" s="2" t="s">
        <v>242</v>
      </c>
      <c r="B2127" s="2" t="s">
        <v>41</v>
      </c>
      <c r="C2127" s="2" t="s">
        <v>42</v>
      </c>
      <c r="D2127" s="2" t="s">
        <v>42</v>
      </c>
      <c r="E2127" s="2" t="s">
        <v>1483</v>
      </c>
      <c r="F2127" s="2" t="s">
        <v>1479</v>
      </c>
      <c r="G2127" s="22" t="s">
        <v>1482</v>
      </c>
      <c r="H2127" s="22">
        <v>3</v>
      </c>
      <c r="I2127" s="22">
        <v>3</v>
      </c>
      <c r="K2127" s="2">
        <v>50</v>
      </c>
      <c r="L2127" s="11">
        <v>43166</v>
      </c>
      <c r="M2127" s="2">
        <v>2018</v>
      </c>
      <c r="N2127" s="2" t="s">
        <v>517</v>
      </c>
      <c r="O2127" s="2" t="s">
        <v>136</v>
      </c>
      <c r="P2127" s="11">
        <v>43272</v>
      </c>
      <c r="Q2127" s="9">
        <v>4.0999999999999996</v>
      </c>
      <c r="S2127" s="22" t="s">
        <v>516</v>
      </c>
      <c r="T2127" s="4" t="s">
        <v>516</v>
      </c>
      <c r="U2127" s="4" t="s">
        <v>516</v>
      </c>
      <c r="V2127" s="4" t="s">
        <v>516</v>
      </c>
      <c r="W2127" s="4" t="s">
        <v>516</v>
      </c>
      <c r="X2127" s="4" t="s">
        <v>72</v>
      </c>
      <c r="Y2127" s="6" t="str">
        <f>VLOOKUP(X2127,Spp!A:B,2,FALSE)</f>
        <v>Scarus ghobban</v>
      </c>
      <c r="Z2127" s="7">
        <f t="shared" si="232"/>
        <v>21</v>
      </c>
      <c r="AC2127" s="2">
        <v>20</v>
      </c>
      <c r="AD2127" s="2">
        <v>1</v>
      </c>
      <c r="AU2127" s="2">
        <f>VLOOKUP(Y2127,Spp!B:C,2,FALSE)</f>
        <v>2.3300000000000001E-2</v>
      </c>
      <c r="AV2127" s="2">
        <f>VLOOKUP(Y2127,Spp!B:D,3,FALSE)</f>
        <v>2.919</v>
      </c>
      <c r="AW2127" s="2">
        <f t="shared" si="233"/>
        <v>840.79876510464692</v>
      </c>
      <c r="AX2127" s="2">
        <f t="shared" si="234"/>
        <v>16.815975302092937</v>
      </c>
      <c r="AY2127" s="2">
        <f t="shared" si="235"/>
        <v>168.15975302092937</v>
      </c>
      <c r="AZ2127" s="2">
        <f t="shared" si="236"/>
        <v>0.16815975302092936</v>
      </c>
      <c r="BA2127" s="2" t="e">
        <f t="shared" si="237"/>
        <v>#VALUE!</v>
      </c>
      <c r="BB2127" s="2">
        <f t="shared" si="231"/>
        <v>0.42</v>
      </c>
      <c r="BC2127" s="2">
        <f>VLOOKUP(Y2127,Spp!B:H,7,FALSE)</f>
        <v>2</v>
      </c>
      <c r="BD2127" s="5" t="str">
        <f>VLOOKUP(Y2127,GFQuimbayo!B:C,2,FALSE)</f>
        <v>HM</v>
      </c>
      <c r="BE2127" s="5" t="str">
        <f>VLOOKUP(BD2127,GFQuimbayo!E:F,2,FALSE)</f>
        <v>Macroalgae feeders</v>
      </c>
      <c r="BF2127" s="2" t="str">
        <f>VLOOKUP(Y2127,Spp!B:L,11,FALSE)</f>
        <v>LC</v>
      </c>
    </row>
    <row r="2128" spans="1:58">
      <c r="A2128" s="2" t="s">
        <v>242</v>
      </c>
      <c r="B2128" s="2" t="s">
        <v>41</v>
      </c>
      <c r="C2128" s="2" t="s">
        <v>42</v>
      </c>
      <c r="D2128" s="2" t="s">
        <v>42</v>
      </c>
      <c r="E2128" s="2" t="s">
        <v>1483</v>
      </c>
      <c r="F2128" s="2" t="s">
        <v>1479</v>
      </c>
      <c r="G2128" s="22" t="s">
        <v>1482</v>
      </c>
      <c r="H2128" s="22">
        <v>3</v>
      </c>
      <c r="I2128" s="22">
        <v>3</v>
      </c>
      <c r="K2128" s="2">
        <v>50</v>
      </c>
      <c r="L2128" s="11">
        <v>43166</v>
      </c>
      <c r="M2128" s="2">
        <v>2018</v>
      </c>
      <c r="N2128" s="2" t="s">
        <v>517</v>
      </c>
      <c r="O2128" s="2" t="s">
        <v>136</v>
      </c>
      <c r="P2128" s="11">
        <v>43272</v>
      </c>
      <c r="Q2128" s="9">
        <v>4.0999999999999996</v>
      </c>
      <c r="S2128" s="22" t="s">
        <v>516</v>
      </c>
      <c r="T2128" s="4" t="s">
        <v>516</v>
      </c>
      <c r="U2128" s="4" t="s">
        <v>516</v>
      </c>
      <c r="V2128" s="4" t="s">
        <v>516</v>
      </c>
      <c r="W2128" s="4" t="s">
        <v>516</v>
      </c>
      <c r="X2128" s="4" t="s">
        <v>80</v>
      </c>
      <c r="Y2128" s="6" t="str">
        <f>VLOOKUP(X2128,Spp!A:B,2,FALSE)</f>
        <v>Sufflamen verres</v>
      </c>
      <c r="Z2128" s="7">
        <f t="shared" si="232"/>
        <v>7</v>
      </c>
      <c r="AB2128" s="2">
        <v>3</v>
      </c>
      <c r="AC2128" s="2">
        <v>4</v>
      </c>
      <c r="AU2128" s="2">
        <f>VLOOKUP(Y2128,Spp!B:C,2,FALSE)</f>
        <v>2.4899999999999999E-2</v>
      </c>
      <c r="AV2128" s="2">
        <f>VLOOKUP(Y2128,Spp!B:D,3,FALSE)</f>
        <v>3.0129999999999999</v>
      </c>
      <c r="AW2128" s="2">
        <f t="shared" si="233"/>
        <v>233.37504019806835</v>
      </c>
      <c r="AX2128" s="2">
        <f t="shared" si="234"/>
        <v>4.6675008039613672</v>
      </c>
      <c r="AY2128" s="2">
        <f t="shared" si="235"/>
        <v>46.675008039613672</v>
      </c>
      <c r="AZ2128" s="2">
        <f t="shared" si="236"/>
        <v>4.667500803961367E-2</v>
      </c>
      <c r="BA2128" s="2" t="e">
        <f t="shared" si="237"/>
        <v>#VALUE!</v>
      </c>
      <c r="BB2128" s="2">
        <f t="shared" si="231"/>
        <v>0.14000000000000001</v>
      </c>
      <c r="BC2128" s="2">
        <f>VLOOKUP(Y2128,Spp!B:H,7,FALSE)</f>
        <v>3.3</v>
      </c>
      <c r="BD2128" s="5" t="str">
        <f>VLOOKUP(Y2128,GFQuimbayo!B:C,2,FALSE)</f>
        <v>IN</v>
      </c>
      <c r="BE2128" s="5" t="str">
        <f>VLOOKUP(BD2128,GFQuimbayo!E:F,2,FALSE)</f>
        <v>Invertebrivores</v>
      </c>
      <c r="BF2128" s="2" t="str">
        <f>VLOOKUP(Y2128,Spp!B:L,11,FALSE)</f>
        <v>LC</v>
      </c>
    </row>
    <row r="2129" spans="1:58">
      <c r="A2129" s="2" t="s">
        <v>242</v>
      </c>
      <c r="B2129" s="2" t="s">
        <v>41</v>
      </c>
      <c r="C2129" s="2" t="s">
        <v>42</v>
      </c>
      <c r="D2129" s="2" t="s">
        <v>42</v>
      </c>
      <c r="E2129" s="2" t="s">
        <v>1483</v>
      </c>
      <c r="F2129" s="2" t="s">
        <v>1479</v>
      </c>
      <c r="G2129" s="22" t="s">
        <v>1482</v>
      </c>
      <c r="H2129" s="22">
        <v>3</v>
      </c>
      <c r="I2129" s="22">
        <v>3</v>
      </c>
      <c r="K2129" s="2">
        <v>50</v>
      </c>
      <c r="L2129" s="11">
        <v>43166</v>
      </c>
      <c r="M2129" s="2">
        <v>2018</v>
      </c>
      <c r="N2129" s="2" t="s">
        <v>517</v>
      </c>
      <c r="O2129" s="2" t="s">
        <v>136</v>
      </c>
      <c r="P2129" s="11">
        <v>43272</v>
      </c>
      <c r="Q2129" s="9">
        <v>4.0999999999999996</v>
      </c>
      <c r="S2129" s="22" t="s">
        <v>516</v>
      </c>
      <c r="T2129" s="4" t="s">
        <v>516</v>
      </c>
      <c r="U2129" s="4" t="s">
        <v>516</v>
      </c>
      <c r="V2129" s="4" t="s">
        <v>516</v>
      </c>
      <c r="W2129" s="4" t="s">
        <v>516</v>
      </c>
      <c r="X2129" s="4" t="s">
        <v>87</v>
      </c>
      <c r="Y2129" s="6" t="str">
        <f>VLOOKUP(X2129,Spp!A:B,2,FALSE)</f>
        <v>Stegastes acapulcoensis</v>
      </c>
      <c r="Z2129" s="7">
        <f t="shared" si="232"/>
        <v>9</v>
      </c>
      <c r="AB2129" s="2">
        <v>9</v>
      </c>
      <c r="AU2129" s="2">
        <f>VLOOKUP(Y2129,Spp!B:C,2,FALSE)</f>
        <v>3.49E-2</v>
      </c>
      <c r="AV2129" s="2">
        <f>VLOOKUP(Y2129,Spp!B:D,3,FALSE)</f>
        <v>2.9108999999999998</v>
      </c>
      <c r="AW2129" s="2">
        <f t="shared" si="233"/>
        <v>110.73470882127552</v>
      </c>
      <c r="AX2129" s="2">
        <f t="shared" si="234"/>
        <v>2.2146941764255104</v>
      </c>
      <c r="AY2129" s="2">
        <f t="shared" si="235"/>
        <v>22.146941764255104</v>
      </c>
      <c r="AZ2129" s="2">
        <f t="shared" si="236"/>
        <v>2.2146941764255103E-2</v>
      </c>
      <c r="BA2129" s="2" t="e">
        <f t="shared" si="237"/>
        <v>#VALUE!</v>
      </c>
      <c r="BB2129" s="2">
        <f t="shared" si="231"/>
        <v>0.18</v>
      </c>
      <c r="BC2129" s="2">
        <f>VLOOKUP(Y2129,Spp!B:H,7,FALSE)</f>
        <v>2</v>
      </c>
      <c r="BD2129" s="5" t="str">
        <f>VLOOKUP(Y2129,GFQuimbayo!B:C,2,FALSE)</f>
        <v>HD</v>
      </c>
      <c r="BE2129" s="5" t="str">
        <f>VLOOKUP(BD2129,GFQuimbayo!E:F,2,FALSE)</f>
        <v>Detritivores</v>
      </c>
      <c r="BF2129" s="2" t="str">
        <f>VLOOKUP(Y2129,Spp!B:L,11,FALSE)</f>
        <v>LC</v>
      </c>
    </row>
    <row r="2130" spans="1:58">
      <c r="A2130" s="2" t="s">
        <v>242</v>
      </c>
      <c r="B2130" s="2" t="s">
        <v>41</v>
      </c>
      <c r="C2130" s="2" t="s">
        <v>42</v>
      </c>
      <c r="D2130" s="2" t="s">
        <v>42</v>
      </c>
      <c r="E2130" s="2" t="s">
        <v>1483</v>
      </c>
      <c r="F2130" s="2" t="s">
        <v>1479</v>
      </c>
      <c r="G2130" s="22" t="s">
        <v>1482</v>
      </c>
      <c r="H2130" s="22">
        <v>3</v>
      </c>
      <c r="I2130" s="22">
        <v>3</v>
      </c>
      <c r="K2130" s="2">
        <v>50</v>
      </c>
      <c r="L2130" s="11">
        <v>43166</v>
      </c>
      <c r="M2130" s="2">
        <v>2018</v>
      </c>
      <c r="N2130" s="2" t="s">
        <v>517</v>
      </c>
      <c r="O2130" s="2" t="s">
        <v>136</v>
      </c>
      <c r="P2130" s="11">
        <v>43272</v>
      </c>
      <c r="Q2130" s="9">
        <v>4.0999999999999996</v>
      </c>
      <c r="S2130" s="22" t="s">
        <v>516</v>
      </c>
      <c r="T2130" s="4" t="s">
        <v>516</v>
      </c>
      <c r="U2130" s="4" t="s">
        <v>516</v>
      </c>
      <c r="V2130" s="4" t="s">
        <v>516</v>
      </c>
      <c r="W2130" s="4" t="s">
        <v>516</v>
      </c>
      <c r="X2130" s="4" t="s">
        <v>107</v>
      </c>
      <c r="Y2130" s="6" t="str">
        <f>VLOOKUP(X2130,Spp!A:B,2,FALSE)</f>
        <v>Thalassoma lucasanum</v>
      </c>
      <c r="Z2130" s="7">
        <f t="shared" si="232"/>
        <v>16</v>
      </c>
      <c r="AA2130" s="2">
        <v>15</v>
      </c>
      <c r="AB2130" s="2">
        <v>1</v>
      </c>
      <c r="AU2130" s="2">
        <f>VLOOKUP(Y2130,Spp!B:C,2,FALSE)</f>
        <v>1.261E-2</v>
      </c>
      <c r="AV2130" s="2">
        <f>VLOOKUP(Y2130,Spp!B:D,3,FALSE)</f>
        <v>2.8782999999999999</v>
      </c>
      <c r="AW2130" s="2">
        <f t="shared" si="233"/>
        <v>6.8065842249603143</v>
      </c>
      <c r="AX2130" s="2">
        <f t="shared" si="234"/>
        <v>0.13613168449920629</v>
      </c>
      <c r="AY2130" s="2">
        <f t="shared" si="235"/>
        <v>1.361316844992063</v>
      </c>
      <c r="AZ2130" s="2">
        <f t="shared" si="236"/>
        <v>1.3613168449920629E-3</v>
      </c>
      <c r="BA2130" s="2" t="e">
        <f t="shared" si="237"/>
        <v>#VALUE!</v>
      </c>
      <c r="BB2130" s="2">
        <f t="shared" si="231"/>
        <v>0.32</v>
      </c>
      <c r="BC2130" s="2">
        <f>VLOOKUP(Y2130,Spp!B:H,7,FALSE)</f>
        <v>3.5</v>
      </c>
      <c r="BD2130" s="5" t="str">
        <f>VLOOKUP(Y2130,GFQuimbayo!B:C,2,FALSE)</f>
        <v>IN</v>
      </c>
      <c r="BE2130" s="5" t="str">
        <f>VLOOKUP(BD2130,GFQuimbayo!E:F,2,FALSE)</f>
        <v>Invertebrivores</v>
      </c>
      <c r="BF2130" s="2" t="str">
        <f>VLOOKUP(Y2130,Spp!B:L,11,FALSE)</f>
        <v>LC</v>
      </c>
    </row>
    <row r="2131" spans="1:58">
      <c r="A2131" s="2" t="s">
        <v>242</v>
      </c>
      <c r="B2131" s="2" t="s">
        <v>41</v>
      </c>
      <c r="C2131" s="2" t="s">
        <v>42</v>
      </c>
      <c r="D2131" s="2" t="s">
        <v>42</v>
      </c>
      <c r="E2131" s="2" t="s">
        <v>1483</v>
      </c>
      <c r="F2131" s="2" t="s">
        <v>1479</v>
      </c>
      <c r="G2131" s="22" t="s">
        <v>1482</v>
      </c>
      <c r="H2131" s="22">
        <v>3</v>
      </c>
      <c r="I2131" s="22">
        <v>3</v>
      </c>
      <c r="K2131" s="2">
        <v>50</v>
      </c>
      <c r="L2131" s="11">
        <v>43166</v>
      </c>
      <c r="M2131" s="2">
        <v>2018</v>
      </c>
      <c r="N2131" s="2" t="s">
        <v>517</v>
      </c>
      <c r="O2131" s="2" t="s">
        <v>136</v>
      </c>
      <c r="P2131" s="11">
        <v>43272</v>
      </c>
      <c r="Q2131" s="9">
        <v>4.0999999999999996</v>
      </c>
      <c r="S2131" s="22" t="s">
        <v>516</v>
      </c>
      <c r="T2131" s="4" t="s">
        <v>516</v>
      </c>
      <c r="U2131" s="4" t="s">
        <v>516</v>
      </c>
      <c r="V2131" s="4" t="s">
        <v>516</v>
      </c>
      <c r="W2131" s="4" t="s">
        <v>516</v>
      </c>
      <c r="X2131" s="4" t="s">
        <v>251</v>
      </c>
      <c r="Y2131" s="6" t="str">
        <f>VLOOKUP(X2131,Spp!A:B,2,FALSE)</f>
        <v>Holacanthus passer</v>
      </c>
      <c r="Z2131" s="7">
        <f t="shared" si="232"/>
        <v>1</v>
      </c>
      <c r="AD2131" s="2">
        <v>1</v>
      </c>
      <c r="AU2131" s="2">
        <f>VLOOKUP(Y2131,Spp!B:C,2,FALSE)</f>
        <v>2.7130000000000001E-2</v>
      </c>
      <c r="AV2131" s="2">
        <f>VLOOKUP(Y2131,Spp!B:D,3,FALSE)</f>
        <v>3.0842299999999998</v>
      </c>
      <c r="AW2131" s="2">
        <f t="shared" si="233"/>
        <v>185.03975070588172</v>
      </c>
      <c r="AX2131" s="2">
        <f t="shared" si="234"/>
        <v>3.7007950141176345</v>
      </c>
      <c r="AY2131" s="2">
        <f t="shared" si="235"/>
        <v>37.007950141176345</v>
      </c>
      <c r="AZ2131" s="2">
        <f t="shared" si="236"/>
        <v>3.7007950141176346E-2</v>
      </c>
      <c r="BA2131" s="2" t="e">
        <f t="shared" si="237"/>
        <v>#VALUE!</v>
      </c>
      <c r="BB2131" s="2">
        <f t="shared" si="231"/>
        <v>0.02</v>
      </c>
      <c r="BC2131" s="2">
        <f>VLOOKUP(Y2131,Spp!B:H,7,FALSE)</f>
        <v>2.6</v>
      </c>
      <c r="BD2131" s="5" t="str">
        <f>VLOOKUP(Y2131,GFQuimbayo!B:C,2,FALSE)</f>
        <v>IN</v>
      </c>
      <c r="BE2131" s="5" t="str">
        <f>VLOOKUP(BD2131,GFQuimbayo!E:F,2,FALSE)</f>
        <v>Invertebrivores</v>
      </c>
      <c r="BF2131" s="2" t="str">
        <f>VLOOKUP(Y2131,Spp!B:L,11,FALSE)</f>
        <v>LC</v>
      </c>
    </row>
    <row r="2132" spans="1:58">
      <c r="A2132" s="2" t="s">
        <v>242</v>
      </c>
      <c r="B2132" s="2" t="s">
        <v>41</v>
      </c>
      <c r="C2132" s="2" t="s">
        <v>42</v>
      </c>
      <c r="D2132" s="2" t="s">
        <v>42</v>
      </c>
      <c r="E2132" s="2" t="s">
        <v>1483</v>
      </c>
      <c r="F2132" s="2" t="s">
        <v>1479</v>
      </c>
      <c r="G2132" s="22" t="s">
        <v>1482</v>
      </c>
      <c r="H2132" s="22">
        <v>3</v>
      </c>
      <c r="I2132" s="22">
        <v>3</v>
      </c>
      <c r="K2132" s="2">
        <v>50</v>
      </c>
      <c r="L2132" s="11">
        <v>43166</v>
      </c>
      <c r="M2132" s="2">
        <v>2018</v>
      </c>
      <c r="N2132" s="2" t="s">
        <v>517</v>
      </c>
      <c r="O2132" s="2" t="s">
        <v>136</v>
      </c>
      <c r="P2132" s="11">
        <v>43272</v>
      </c>
      <c r="Q2132" s="9">
        <v>4.0999999999999996</v>
      </c>
      <c r="S2132" s="22" t="s">
        <v>516</v>
      </c>
      <c r="T2132" s="4" t="s">
        <v>516</v>
      </c>
      <c r="U2132" s="4" t="s">
        <v>516</v>
      </c>
      <c r="V2132" s="4" t="s">
        <v>516</v>
      </c>
      <c r="W2132" s="4" t="s">
        <v>516</v>
      </c>
      <c r="X2132" s="4" t="s">
        <v>299</v>
      </c>
      <c r="Y2132" s="6" t="str">
        <f>VLOOKUP(X2132,Spp!A:B,2,FALSE)</f>
        <v>Haemulon scudderi</v>
      </c>
      <c r="Z2132" s="7">
        <f t="shared" si="232"/>
        <v>1</v>
      </c>
      <c r="AC2132" s="2">
        <v>1</v>
      </c>
      <c r="AU2132" s="2">
        <f>VLOOKUP(Y2132,Spp!B:C,2,FALSE)</f>
        <v>8.1000000000000003E-2</v>
      </c>
      <c r="AV2132" s="2">
        <f>VLOOKUP(Y2132,Spp!B:D,3,FALSE)</f>
        <v>2.71</v>
      </c>
      <c r="AW2132" s="2">
        <f t="shared" si="233"/>
        <v>76.052090115462548</v>
      </c>
      <c r="AX2132" s="2">
        <f t="shared" si="234"/>
        <v>1.5210418023092509</v>
      </c>
      <c r="AY2132" s="2">
        <f t="shared" si="235"/>
        <v>15.210418023092508</v>
      </c>
      <c r="AZ2132" s="2">
        <f t="shared" si="236"/>
        <v>1.5210418023092509E-2</v>
      </c>
      <c r="BA2132" s="2" t="e">
        <f t="shared" si="237"/>
        <v>#VALUE!</v>
      </c>
      <c r="BB2132" s="2">
        <f t="shared" si="231"/>
        <v>0.02</v>
      </c>
      <c r="BC2132" s="2">
        <f>VLOOKUP(Y2132,Spp!B:H,7,FALSE)</f>
        <v>4.2</v>
      </c>
      <c r="BD2132" s="5" t="str">
        <f>VLOOKUP(Y2132,GFQuimbayo!B:C,2,FALSE)</f>
        <v>PS</v>
      </c>
      <c r="BE2132" s="5" t="str">
        <f>VLOOKUP(BD2132,GFQuimbayo!E:F,2,FALSE)</f>
        <v>Piscivores</v>
      </c>
      <c r="BF2132" s="2" t="str">
        <f>VLOOKUP(Y2132,Spp!B:L,11,FALSE)</f>
        <v>LC</v>
      </c>
    </row>
    <row r="2133" spans="1:58">
      <c r="A2133" s="2" t="s">
        <v>242</v>
      </c>
      <c r="B2133" s="2" t="s">
        <v>41</v>
      </c>
      <c r="C2133" s="2" t="s">
        <v>212</v>
      </c>
      <c r="D2133" s="2" t="s">
        <v>212</v>
      </c>
      <c r="E2133" s="2" t="s">
        <v>1488</v>
      </c>
      <c r="F2133" s="2" t="s">
        <v>1479</v>
      </c>
      <c r="G2133" s="22" t="s">
        <v>1482</v>
      </c>
      <c r="H2133" s="22">
        <v>1</v>
      </c>
      <c r="I2133" s="22">
        <v>1</v>
      </c>
      <c r="K2133" s="2">
        <v>50</v>
      </c>
      <c r="L2133" s="11">
        <v>43166</v>
      </c>
      <c r="M2133" s="2">
        <v>2018</v>
      </c>
      <c r="N2133" s="2" t="s">
        <v>517</v>
      </c>
      <c r="O2133" s="2" t="s">
        <v>136</v>
      </c>
      <c r="P2133" s="11">
        <v>43272</v>
      </c>
      <c r="Q2133" s="9">
        <v>1</v>
      </c>
      <c r="S2133" s="22" t="s">
        <v>516</v>
      </c>
      <c r="T2133" s="4" t="s">
        <v>516</v>
      </c>
      <c r="U2133" s="4" t="s">
        <v>516</v>
      </c>
      <c r="V2133" s="4" t="s">
        <v>516</v>
      </c>
      <c r="W2133" s="4" t="s">
        <v>516</v>
      </c>
      <c r="X2133" s="4" t="s">
        <v>57</v>
      </c>
      <c r="Y2133" s="6" t="str">
        <f>VLOOKUP(X2133,Spp!A:B,2,FALSE)</f>
        <v>Serranus psittacinus</v>
      </c>
      <c r="Z2133" s="7">
        <f t="shared" si="232"/>
        <v>1</v>
      </c>
      <c r="AB2133" s="2">
        <v>1</v>
      </c>
      <c r="AU2133" s="2">
        <f>VLOOKUP(Y2133,Spp!B:C,2,FALSE)</f>
        <v>1.9300000000000001E-2</v>
      </c>
      <c r="AV2133" s="2">
        <f>VLOOKUP(Y2133,Spp!B:D,3,FALSE)</f>
        <v>2.8511000000000002</v>
      </c>
      <c r="AW2133" s="2">
        <f t="shared" si="233"/>
        <v>6.0317658911086447</v>
      </c>
      <c r="AX2133" s="2">
        <f t="shared" si="234"/>
        <v>0.12063531782217289</v>
      </c>
      <c r="AY2133" s="2">
        <f t="shared" si="235"/>
        <v>1.2063531782217289</v>
      </c>
      <c r="AZ2133" s="2">
        <f t="shared" si="236"/>
        <v>1.2063531782217289E-3</v>
      </c>
      <c r="BA2133" s="2" t="e">
        <f t="shared" si="237"/>
        <v>#VALUE!</v>
      </c>
      <c r="BB2133" s="2">
        <f t="shared" si="231"/>
        <v>0.02</v>
      </c>
      <c r="BC2133" s="2">
        <f>VLOOKUP(Y2133,Spp!B:H,7,FALSE)</f>
        <v>3.6</v>
      </c>
      <c r="BD2133" s="5" t="str">
        <f>VLOOKUP(Y2133,GFQuimbayo!B:C,2,FALSE)</f>
        <v>PS</v>
      </c>
      <c r="BE2133" s="5" t="str">
        <f>VLOOKUP(BD2133,GFQuimbayo!E:F,2,FALSE)</f>
        <v>Piscivores</v>
      </c>
      <c r="BF2133" s="2" t="str">
        <f>VLOOKUP(Y2133,Spp!B:L,11,FALSE)</f>
        <v>LC</v>
      </c>
    </row>
    <row r="2134" spans="1:58">
      <c r="A2134" s="2" t="s">
        <v>242</v>
      </c>
      <c r="B2134" s="2" t="s">
        <v>41</v>
      </c>
      <c r="C2134" s="2" t="s">
        <v>212</v>
      </c>
      <c r="D2134" s="2" t="s">
        <v>212</v>
      </c>
      <c r="E2134" s="2" t="s">
        <v>1488</v>
      </c>
      <c r="F2134" s="2" t="s">
        <v>1479</v>
      </c>
      <c r="G2134" s="22" t="s">
        <v>1482</v>
      </c>
      <c r="H2134" s="22">
        <v>2</v>
      </c>
      <c r="I2134" s="22">
        <v>2</v>
      </c>
      <c r="K2134" s="2">
        <v>50</v>
      </c>
      <c r="L2134" s="11">
        <v>43166</v>
      </c>
      <c r="M2134" s="2">
        <v>2018</v>
      </c>
      <c r="N2134" s="2" t="s">
        <v>517</v>
      </c>
      <c r="O2134" s="2" t="s">
        <v>136</v>
      </c>
      <c r="P2134" s="11">
        <v>43272</v>
      </c>
      <c r="Q2134" s="9">
        <v>1</v>
      </c>
      <c r="S2134" s="22" t="s">
        <v>516</v>
      </c>
      <c r="T2134" s="4" t="s">
        <v>516</v>
      </c>
      <c r="U2134" s="4" t="s">
        <v>516</v>
      </c>
      <c r="V2134" s="4" t="s">
        <v>516</v>
      </c>
      <c r="W2134" s="4" t="s">
        <v>516</v>
      </c>
      <c r="X2134" s="4" t="s">
        <v>125</v>
      </c>
      <c r="Y2134" s="6" t="str">
        <f>VLOOKUP(X2134,Spp!A:B,2,FALSE)</f>
        <v>Diodon holocanthus</v>
      </c>
      <c r="Z2134" s="7">
        <f t="shared" si="232"/>
        <v>1</v>
      </c>
      <c r="AC2134" s="2">
        <v>1</v>
      </c>
      <c r="AU2134" s="2">
        <f>VLOOKUP(Y2134,Spp!B:C,2,FALSE)</f>
        <v>2.1899999999999999E-2</v>
      </c>
      <c r="AV2134" s="2">
        <f>VLOOKUP(Y2134,Spp!B:D,3,FALSE)</f>
        <v>3</v>
      </c>
      <c r="AW2134" s="2">
        <f t="shared" si="233"/>
        <v>42.7734375</v>
      </c>
      <c r="AX2134" s="2">
        <f t="shared" si="234"/>
        <v>0.85546875</v>
      </c>
      <c r="AY2134" s="2">
        <f t="shared" si="235"/>
        <v>8.5546875</v>
      </c>
      <c r="AZ2134" s="2">
        <f t="shared" si="236"/>
        <v>8.5546874999999998E-3</v>
      </c>
      <c r="BA2134" s="2" t="e">
        <f t="shared" si="237"/>
        <v>#VALUE!</v>
      </c>
      <c r="BB2134" s="2">
        <f t="shared" si="231"/>
        <v>0.02</v>
      </c>
      <c r="BC2134" s="2">
        <f>VLOOKUP(Y2134,Spp!B:H,7,FALSE)</f>
        <v>3.3</v>
      </c>
      <c r="BD2134" s="5" t="str">
        <f>VLOOKUP(Y2134,GFQuimbayo!B:C,2,FALSE)</f>
        <v>IN</v>
      </c>
      <c r="BE2134" s="5" t="str">
        <f>VLOOKUP(BD2134,GFQuimbayo!E:F,2,FALSE)</f>
        <v>Invertebrivores</v>
      </c>
      <c r="BF2134" s="2" t="str">
        <f>VLOOKUP(Y2134,Spp!B:L,11,FALSE)</f>
        <v>NE</v>
      </c>
    </row>
    <row r="2135" spans="1:58">
      <c r="A2135" s="2" t="s">
        <v>242</v>
      </c>
      <c r="B2135" s="2" t="s">
        <v>41</v>
      </c>
      <c r="C2135" s="2" t="s">
        <v>212</v>
      </c>
      <c r="D2135" s="2" t="s">
        <v>212</v>
      </c>
      <c r="E2135" s="2" t="s">
        <v>1488</v>
      </c>
      <c r="F2135" s="2" t="s">
        <v>1479</v>
      </c>
      <c r="G2135" s="22" t="s">
        <v>1482</v>
      </c>
      <c r="H2135" s="22">
        <v>2</v>
      </c>
      <c r="I2135" s="22">
        <v>2</v>
      </c>
      <c r="K2135" s="2">
        <v>50</v>
      </c>
      <c r="L2135" s="11">
        <v>43166</v>
      </c>
      <c r="M2135" s="2">
        <v>2018</v>
      </c>
      <c r="N2135" s="2" t="s">
        <v>517</v>
      </c>
      <c r="O2135" s="2" t="s">
        <v>136</v>
      </c>
      <c r="P2135" s="11">
        <v>43272</v>
      </c>
      <c r="Q2135" s="9">
        <v>1</v>
      </c>
      <c r="S2135" s="22" t="s">
        <v>516</v>
      </c>
      <c r="T2135" s="4" t="s">
        <v>516</v>
      </c>
      <c r="U2135" s="4" t="s">
        <v>516</v>
      </c>
      <c r="V2135" s="4" t="s">
        <v>516</v>
      </c>
      <c r="W2135" s="4" t="s">
        <v>516</v>
      </c>
      <c r="X2135" s="4" t="s">
        <v>57</v>
      </c>
      <c r="Y2135" s="6" t="str">
        <f>VLOOKUP(X2135,Spp!A:B,2,FALSE)</f>
        <v>Serranus psittacinus</v>
      </c>
      <c r="Z2135" s="7">
        <f t="shared" si="232"/>
        <v>2</v>
      </c>
      <c r="AA2135" s="2">
        <v>1</v>
      </c>
      <c r="AB2135" s="2">
        <v>1</v>
      </c>
      <c r="AU2135" s="2">
        <f>VLOOKUP(Y2135,Spp!B:C,2,FALSE)</f>
        <v>1.9300000000000001E-2</v>
      </c>
      <c r="AV2135" s="2">
        <f>VLOOKUP(Y2135,Spp!B:D,3,FALSE)</f>
        <v>2.8511000000000002</v>
      </c>
      <c r="AW2135" s="2">
        <f t="shared" si="233"/>
        <v>6.2948678416106176</v>
      </c>
      <c r="AX2135" s="2">
        <f t="shared" si="234"/>
        <v>0.12589735683221234</v>
      </c>
      <c r="AY2135" s="2">
        <f t="shared" si="235"/>
        <v>1.2589735683221235</v>
      </c>
      <c r="AZ2135" s="2">
        <f t="shared" si="236"/>
        <v>1.2589735683221236E-3</v>
      </c>
      <c r="BA2135" s="2" t="e">
        <f t="shared" si="237"/>
        <v>#VALUE!</v>
      </c>
      <c r="BB2135" s="2">
        <f t="shared" si="231"/>
        <v>0.04</v>
      </c>
      <c r="BC2135" s="2">
        <f>VLOOKUP(Y2135,Spp!B:H,7,FALSE)</f>
        <v>3.6</v>
      </c>
      <c r="BD2135" s="5" t="str">
        <f>VLOOKUP(Y2135,GFQuimbayo!B:C,2,FALSE)</f>
        <v>PS</v>
      </c>
      <c r="BE2135" s="5" t="str">
        <f>VLOOKUP(BD2135,GFQuimbayo!E:F,2,FALSE)</f>
        <v>Piscivores</v>
      </c>
      <c r="BF2135" s="2" t="str">
        <f>VLOOKUP(Y2135,Spp!B:L,11,FALSE)</f>
        <v>LC</v>
      </c>
    </row>
    <row r="2136" spans="1:58">
      <c r="A2136" s="2" t="s">
        <v>242</v>
      </c>
      <c r="B2136" s="2" t="s">
        <v>41</v>
      </c>
      <c r="C2136" s="2" t="s">
        <v>212</v>
      </c>
      <c r="D2136" s="2" t="s">
        <v>212</v>
      </c>
      <c r="E2136" s="2" t="s">
        <v>1488</v>
      </c>
      <c r="F2136" s="2" t="s">
        <v>1479</v>
      </c>
      <c r="G2136" s="22" t="s">
        <v>1482</v>
      </c>
      <c r="H2136" s="22">
        <v>2</v>
      </c>
      <c r="I2136" s="22">
        <v>2</v>
      </c>
      <c r="K2136" s="2">
        <v>50</v>
      </c>
      <c r="L2136" s="11">
        <v>43166</v>
      </c>
      <c r="M2136" s="2">
        <v>2018</v>
      </c>
      <c r="N2136" s="2" t="s">
        <v>517</v>
      </c>
      <c r="O2136" s="2" t="s">
        <v>136</v>
      </c>
      <c r="P2136" s="11">
        <v>43272</v>
      </c>
      <c r="Q2136" s="9">
        <v>1</v>
      </c>
      <c r="S2136" s="22" t="s">
        <v>516</v>
      </c>
      <c r="T2136" s="4" t="s">
        <v>516</v>
      </c>
      <c r="U2136" s="4" t="s">
        <v>516</v>
      </c>
      <c r="V2136" s="4" t="s">
        <v>516</v>
      </c>
      <c r="W2136" s="4" t="s">
        <v>516</v>
      </c>
      <c r="X2136" s="4" t="s">
        <v>107</v>
      </c>
      <c r="Y2136" s="6" t="str">
        <f>VLOOKUP(X2136,Spp!A:B,2,FALSE)</f>
        <v>Thalassoma lucasanum</v>
      </c>
      <c r="Z2136" s="7">
        <f t="shared" si="232"/>
        <v>2</v>
      </c>
      <c r="AB2136" s="2">
        <v>2</v>
      </c>
      <c r="AU2136" s="2">
        <f>VLOOKUP(Y2136,Spp!B:C,2,FALSE)</f>
        <v>1.261E-2</v>
      </c>
      <c r="AV2136" s="2">
        <f>VLOOKUP(Y2136,Spp!B:D,3,FALSE)</f>
        <v>2.8782999999999999</v>
      </c>
      <c r="AW2136" s="2">
        <f t="shared" si="233"/>
        <v>8.3259522655856788</v>
      </c>
      <c r="AX2136" s="2">
        <f t="shared" si="234"/>
        <v>0.16651904531171358</v>
      </c>
      <c r="AY2136" s="2">
        <f t="shared" si="235"/>
        <v>1.6651904531171358</v>
      </c>
      <c r="AZ2136" s="2">
        <f t="shared" si="236"/>
        <v>1.6651904531171358E-3</v>
      </c>
      <c r="BA2136" s="2" t="e">
        <f t="shared" si="237"/>
        <v>#VALUE!</v>
      </c>
      <c r="BB2136" s="2">
        <f t="shared" ref="BB2136:BB2199" si="238">Z2136/K2136</f>
        <v>0.04</v>
      </c>
      <c r="BC2136" s="2">
        <f>VLOOKUP(Y2136,Spp!B:H,7,FALSE)</f>
        <v>3.5</v>
      </c>
      <c r="BD2136" s="5" t="str">
        <f>VLOOKUP(Y2136,GFQuimbayo!B:C,2,FALSE)</f>
        <v>IN</v>
      </c>
      <c r="BE2136" s="5" t="str">
        <f>VLOOKUP(BD2136,GFQuimbayo!E:F,2,FALSE)</f>
        <v>Invertebrivores</v>
      </c>
      <c r="BF2136" s="2" t="str">
        <f>VLOOKUP(Y2136,Spp!B:L,11,FALSE)</f>
        <v>LC</v>
      </c>
    </row>
    <row r="2137" spans="1:58">
      <c r="A2137" s="2" t="s">
        <v>242</v>
      </c>
      <c r="B2137" s="2" t="s">
        <v>41</v>
      </c>
      <c r="C2137" s="2" t="s">
        <v>212</v>
      </c>
      <c r="D2137" s="2" t="s">
        <v>212</v>
      </c>
      <c r="E2137" s="2" t="s">
        <v>1488</v>
      </c>
      <c r="F2137" s="2" t="s">
        <v>1479</v>
      </c>
      <c r="G2137" s="22" t="s">
        <v>1482</v>
      </c>
      <c r="H2137" s="22">
        <v>3</v>
      </c>
      <c r="I2137" s="22">
        <v>3</v>
      </c>
      <c r="K2137" s="2">
        <v>50</v>
      </c>
      <c r="L2137" s="11">
        <v>43166</v>
      </c>
      <c r="M2137" s="2">
        <v>2018</v>
      </c>
      <c r="N2137" s="2" t="s">
        <v>517</v>
      </c>
      <c r="O2137" s="2" t="s">
        <v>136</v>
      </c>
      <c r="P2137" s="11">
        <v>43272</v>
      </c>
      <c r="Q2137" s="9">
        <v>1.5</v>
      </c>
      <c r="S2137" s="22" t="s">
        <v>516</v>
      </c>
      <c r="T2137" s="4" t="s">
        <v>516</v>
      </c>
      <c r="U2137" s="4" t="s">
        <v>516</v>
      </c>
      <c r="V2137" s="4" t="s">
        <v>516</v>
      </c>
      <c r="W2137" s="4" t="s">
        <v>516</v>
      </c>
      <c r="X2137" s="4" t="s">
        <v>57</v>
      </c>
      <c r="Y2137" s="6" t="str">
        <f>VLOOKUP(X2137,Spp!A:B,2,FALSE)</f>
        <v>Serranus psittacinus</v>
      </c>
      <c r="Z2137" s="7">
        <f t="shared" si="232"/>
        <v>2</v>
      </c>
      <c r="AB2137" s="2">
        <v>1</v>
      </c>
      <c r="AC2137" s="2">
        <v>1</v>
      </c>
      <c r="AU2137" s="2">
        <f>VLOOKUP(Y2137,Spp!B:C,2,FALSE)</f>
        <v>1.9300000000000001E-2</v>
      </c>
      <c r="AV2137" s="2">
        <f>VLOOKUP(Y2137,Spp!B:D,3,FALSE)</f>
        <v>2.8511000000000002</v>
      </c>
      <c r="AW2137" s="2">
        <f t="shared" si="233"/>
        <v>31.911359192259333</v>
      </c>
      <c r="AX2137" s="2">
        <f t="shared" si="234"/>
        <v>0.63822718384518662</v>
      </c>
      <c r="AY2137" s="2">
        <f t="shared" si="235"/>
        <v>6.3822718384518664</v>
      </c>
      <c r="AZ2137" s="2">
        <f t="shared" si="236"/>
        <v>6.3822718384518662E-3</v>
      </c>
      <c r="BA2137" s="2" t="e">
        <f t="shared" si="237"/>
        <v>#VALUE!</v>
      </c>
      <c r="BB2137" s="2">
        <f t="shared" si="238"/>
        <v>0.04</v>
      </c>
      <c r="BC2137" s="2">
        <f>VLOOKUP(Y2137,Spp!B:H,7,FALSE)</f>
        <v>3.6</v>
      </c>
      <c r="BD2137" s="5" t="str">
        <f>VLOOKUP(Y2137,GFQuimbayo!B:C,2,FALSE)</f>
        <v>PS</v>
      </c>
      <c r="BE2137" s="5" t="str">
        <f>VLOOKUP(BD2137,GFQuimbayo!E:F,2,FALSE)</f>
        <v>Piscivores</v>
      </c>
      <c r="BF2137" s="2" t="str">
        <f>VLOOKUP(Y2137,Spp!B:L,11,FALSE)</f>
        <v>LC</v>
      </c>
    </row>
    <row r="2138" spans="1:58">
      <c r="A2138" s="2" t="s">
        <v>242</v>
      </c>
      <c r="B2138" s="2" t="s">
        <v>41</v>
      </c>
      <c r="C2138" s="2" t="s">
        <v>212</v>
      </c>
      <c r="D2138" s="2" t="s">
        <v>212</v>
      </c>
      <c r="E2138" s="2" t="s">
        <v>1488</v>
      </c>
      <c r="F2138" s="2" t="s">
        <v>1479</v>
      </c>
      <c r="G2138" s="22" t="s">
        <v>1482</v>
      </c>
      <c r="H2138" s="22">
        <v>3</v>
      </c>
      <c r="I2138" s="22">
        <v>3</v>
      </c>
      <c r="K2138" s="2">
        <v>50</v>
      </c>
      <c r="L2138" s="11">
        <v>43166</v>
      </c>
      <c r="M2138" s="2">
        <v>2018</v>
      </c>
      <c r="N2138" s="2" t="s">
        <v>517</v>
      </c>
      <c r="O2138" s="2" t="s">
        <v>136</v>
      </c>
      <c r="P2138" s="11">
        <v>43272</v>
      </c>
      <c r="Q2138" s="9">
        <v>1.5</v>
      </c>
      <c r="S2138" s="22" t="s">
        <v>516</v>
      </c>
      <c r="T2138" s="4" t="s">
        <v>516</v>
      </c>
      <c r="U2138" s="4" t="s">
        <v>516</v>
      </c>
      <c r="V2138" s="4" t="s">
        <v>516</v>
      </c>
      <c r="W2138" s="4" t="s">
        <v>516</v>
      </c>
      <c r="X2138" s="4" t="s">
        <v>253</v>
      </c>
      <c r="Y2138" s="6" t="str">
        <f>VLOOKUP(X2138,Spp!A:B,2,FALSE)</f>
        <v>Sphoeroides lobatus</v>
      </c>
      <c r="Z2138" s="7">
        <f t="shared" si="232"/>
        <v>1</v>
      </c>
      <c r="AB2138" s="2">
        <v>1</v>
      </c>
      <c r="AU2138" s="2">
        <f>VLOOKUP(Y2138,Spp!B:C,2,FALSE)</f>
        <v>3.7199999999999997E-2</v>
      </c>
      <c r="AV2138" s="2">
        <f>VLOOKUP(Y2138,Spp!B:D,3,FALSE)</f>
        <v>2.77</v>
      </c>
      <c r="AW2138" s="2">
        <f t="shared" si="233"/>
        <v>9.8733069619666711</v>
      </c>
      <c r="AX2138" s="2">
        <f t="shared" si="234"/>
        <v>0.19746613923933343</v>
      </c>
      <c r="AY2138" s="2">
        <f t="shared" si="235"/>
        <v>1.9746613923933343</v>
      </c>
      <c r="AZ2138" s="2">
        <f t="shared" si="236"/>
        <v>1.9746613923933344E-3</v>
      </c>
      <c r="BA2138" s="2" t="e">
        <f t="shared" si="237"/>
        <v>#VALUE!</v>
      </c>
      <c r="BB2138" s="2">
        <f t="shared" si="238"/>
        <v>0.02</v>
      </c>
      <c r="BC2138" s="2">
        <f>VLOOKUP(Y2138,Spp!B:H,7,FALSE)</f>
        <v>3.1</v>
      </c>
      <c r="BD2138" s="5" t="str">
        <f>VLOOKUP(Y2138,GFQuimbayo!B:C,2,FALSE)</f>
        <v>IN</v>
      </c>
      <c r="BE2138" s="5" t="str">
        <f>VLOOKUP(BD2138,GFQuimbayo!E:F,2,FALSE)</f>
        <v>Invertebrivores</v>
      </c>
      <c r="BF2138" s="2" t="str">
        <f>VLOOKUP(Y2138,Spp!B:L,11,FALSE)</f>
        <v>LC</v>
      </c>
    </row>
    <row r="2139" spans="1:58">
      <c r="A2139" s="2" t="s">
        <v>242</v>
      </c>
      <c r="B2139" s="2" t="s">
        <v>41</v>
      </c>
      <c r="C2139" s="2" t="s">
        <v>212</v>
      </c>
      <c r="D2139" s="2" t="s">
        <v>212</v>
      </c>
      <c r="E2139" s="2" t="s">
        <v>1488</v>
      </c>
      <c r="F2139" s="2" t="s">
        <v>1479</v>
      </c>
      <c r="G2139" s="22" t="s">
        <v>1482</v>
      </c>
      <c r="H2139" s="22">
        <v>3</v>
      </c>
      <c r="I2139" s="22">
        <v>3</v>
      </c>
      <c r="K2139" s="2">
        <v>50</v>
      </c>
      <c r="L2139" s="11">
        <v>43166</v>
      </c>
      <c r="M2139" s="2">
        <v>2018</v>
      </c>
      <c r="N2139" s="2" t="s">
        <v>517</v>
      </c>
      <c r="O2139" s="2" t="s">
        <v>136</v>
      </c>
      <c r="P2139" s="11">
        <v>43272</v>
      </c>
      <c r="Q2139" s="9">
        <v>1.5</v>
      </c>
      <c r="S2139" s="22" t="s">
        <v>516</v>
      </c>
      <c r="T2139" s="4" t="s">
        <v>516</v>
      </c>
      <c r="U2139" s="4" t="s">
        <v>516</v>
      </c>
      <c r="V2139" s="4" t="s">
        <v>516</v>
      </c>
      <c r="W2139" s="4" t="s">
        <v>516</v>
      </c>
      <c r="X2139" s="4" t="s">
        <v>125</v>
      </c>
      <c r="Y2139" s="6" t="str">
        <f>VLOOKUP(X2139,Spp!A:B,2,FALSE)</f>
        <v>Diodon holocanthus</v>
      </c>
      <c r="Z2139" s="7">
        <f t="shared" si="232"/>
        <v>1</v>
      </c>
      <c r="AD2139" s="2">
        <v>1</v>
      </c>
      <c r="AU2139" s="2">
        <f>VLOOKUP(Y2139,Spp!B:C,2,FALSE)</f>
        <v>2.1899999999999999E-2</v>
      </c>
      <c r="AV2139" s="2">
        <f>VLOOKUP(Y2139,Spp!B:D,3,FALSE)</f>
        <v>3</v>
      </c>
      <c r="AW2139" s="2">
        <f t="shared" si="233"/>
        <v>117.3703125</v>
      </c>
      <c r="AX2139" s="2">
        <f t="shared" si="234"/>
        <v>2.3474062500000001</v>
      </c>
      <c r="AY2139" s="2">
        <f t="shared" si="235"/>
        <v>23.474062500000002</v>
      </c>
      <c r="AZ2139" s="2">
        <f t="shared" si="236"/>
        <v>2.3474062500000004E-2</v>
      </c>
      <c r="BA2139" s="2" t="e">
        <f t="shared" si="237"/>
        <v>#VALUE!</v>
      </c>
      <c r="BB2139" s="2">
        <f t="shared" si="238"/>
        <v>0.02</v>
      </c>
      <c r="BC2139" s="2">
        <f>VLOOKUP(Y2139,Spp!B:H,7,FALSE)</f>
        <v>3.3</v>
      </c>
      <c r="BD2139" s="5" t="str">
        <f>VLOOKUP(Y2139,GFQuimbayo!B:C,2,FALSE)</f>
        <v>IN</v>
      </c>
      <c r="BE2139" s="5" t="str">
        <f>VLOOKUP(BD2139,GFQuimbayo!E:F,2,FALSE)</f>
        <v>Invertebrivores</v>
      </c>
      <c r="BF2139" s="2" t="str">
        <f>VLOOKUP(Y2139,Spp!B:L,11,FALSE)</f>
        <v>NE</v>
      </c>
    </row>
    <row r="2140" spans="1:58">
      <c r="A2140" s="2" t="s">
        <v>242</v>
      </c>
      <c r="B2140" s="2" t="s">
        <v>41</v>
      </c>
      <c r="C2140" s="2" t="s">
        <v>220</v>
      </c>
      <c r="D2140" s="2" t="s">
        <v>1444</v>
      </c>
      <c r="E2140" s="2" t="s">
        <v>1486</v>
      </c>
      <c r="F2140" s="2" t="s">
        <v>1479</v>
      </c>
      <c r="G2140" s="22" t="s">
        <v>1482</v>
      </c>
      <c r="H2140" s="22">
        <v>1</v>
      </c>
      <c r="I2140" s="22">
        <v>1</v>
      </c>
      <c r="K2140" s="2">
        <v>50</v>
      </c>
      <c r="L2140" s="11">
        <v>43167</v>
      </c>
      <c r="M2140" s="2">
        <v>2018</v>
      </c>
      <c r="N2140" s="2" t="s">
        <v>517</v>
      </c>
      <c r="O2140" s="2" t="s">
        <v>136</v>
      </c>
      <c r="P2140" s="11">
        <v>43272</v>
      </c>
      <c r="Q2140" s="9">
        <v>1.5</v>
      </c>
      <c r="S2140" s="22" t="s">
        <v>516</v>
      </c>
      <c r="T2140" s="4" t="s">
        <v>516</v>
      </c>
      <c r="U2140" s="4" t="s">
        <v>516</v>
      </c>
      <c r="V2140" s="4" t="s">
        <v>516</v>
      </c>
      <c r="W2140" s="4" t="s">
        <v>516</v>
      </c>
      <c r="X2140" s="4" t="s">
        <v>57</v>
      </c>
      <c r="Y2140" s="6" t="str">
        <f>VLOOKUP(X2140,Spp!A:B,2,FALSE)</f>
        <v>Serranus psittacinus</v>
      </c>
      <c r="Z2140" s="7">
        <f t="shared" si="232"/>
        <v>3</v>
      </c>
      <c r="AB2140" s="2">
        <v>3</v>
      </c>
      <c r="AU2140" s="2">
        <f>VLOOKUP(Y2140,Spp!B:C,2,FALSE)</f>
        <v>1.9300000000000001E-2</v>
      </c>
      <c r="AV2140" s="2">
        <f>VLOOKUP(Y2140,Spp!B:D,3,FALSE)</f>
        <v>2.8511000000000002</v>
      </c>
      <c r="AW2140" s="2">
        <f t="shared" si="233"/>
        <v>18.095297673325934</v>
      </c>
      <c r="AX2140" s="2">
        <f t="shared" si="234"/>
        <v>0.36190595346651866</v>
      </c>
      <c r="AY2140" s="2">
        <f t="shared" si="235"/>
        <v>3.6190595346651868</v>
      </c>
      <c r="AZ2140" s="2">
        <f t="shared" si="236"/>
        <v>3.6190595346651867E-3</v>
      </c>
      <c r="BA2140" s="2" t="e">
        <f t="shared" si="237"/>
        <v>#VALUE!</v>
      </c>
      <c r="BB2140" s="2">
        <f t="shared" si="238"/>
        <v>0.06</v>
      </c>
      <c r="BC2140" s="2">
        <f>VLOOKUP(Y2140,Spp!B:H,7,FALSE)</f>
        <v>3.6</v>
      </c>
      <c r="BD2140" s="5" t="str">
        <f>VLOOKUP(Y2140,GFQuimbayo!B:C,2,FALSE)</f>
        <v>PS</v>
      </c>
      <c r="BE2140" s="5" t="str">
        <f>VLOOKUP(BD2140,GFQuimbayo!E:F,2,FALSE)</f>
        <v>Piscivores</v>
      </c>
      <c r="BF2140" s="2" t="str">
        <f>VLOOKUP(Y2140,Spp!B:L,11,FALSE)</f>
        <v>LC</v>
      </c>
    </row>
    <row r="2141" spans="1:58">
      <c r="A2141" s="2" t="s">
        <v>242</v>
      </c>
      <c r="B2141" s="2" t="s">
        <v>41</v>
      </c>
      <c r="C2141" s="2" t="s">
        <v>220</v>
      </c>
      <c r="D2141" s="2" t="s">
        <v>1444</v>
      </c>
      <c r="E2141" s="2" t="s">
        <v>1486</v>
      </c>
      <c r="F2141" s="2" t="s">
        <v>1479</v>
      </c>
      <c r="G2141" s="22" t="s">
        <v>1482</v>
      </c>
      <c r="H2141" s="22">
        <v>1</v>
      </c>
      <c r="I2141" s="22">
        <v>1</v>
      </c>
      <c r="K2141" s="2">
        <v>50</v>
      </c>
      <c r="L2141" s="11">
        <v>43167</v>
      </c>
      <c r="M2141" s="2">
        <v>2018</v>
      </c>
      <c r="N2141" s="2" t="s">
        <v>517</v>
      </c>
      <c r="O2141" s="2" t="s">
        <v>136</v>
      </c>
      <c r="P2141" s="11">
        <v>43272</v>
      </c>
      <c r="Q2141" s="9">
        <v>1.5</v>
      </c>
      <c r="S2141" s="22" t="s">
        <v>516</v>
      </c>
      <c r="T2141" s="4" t="s">
        <v>516</v>
      </c>
      <c r="U2141" s="4" t="s">
        <v>516</v>
      </c>
      <c r="V2141" s="4" t="s">
        <v>516</v>
      </c>
      <c r="W2141" s="4" t="s">
        <v>516</v>
      </c>
      <c r="X2141" s="4" t="s">
        <v>45</v>
      </c>
      <c r="Y2141" s="6" t="str">
        <f>VLOOKUP(X2141,Spp!A:B,2,FALSE)</f>
        <v>Canthigaster punctatissima</v>
      </c>
      <c r="Z2141" s="7">
        <f t="shared" si="232"/>
        <v>1</v>
      </c>
      <c r="AB2141" s="2">
        <v>1</v>
      </c>
      <c r="AU2141" s="2">
        <f>VLOOKUP(Y2141,Spp!B:C,2,FALSE)</f>
        <v>1.9699999999999999E-2</v>
      </c>
      <c r="AV2141" s="2">
        <f>VLOOKUP(Y2141,Spp!B:D,3,FALSE)</f>
        <v>2.9174000000000002</v>
      </c>
      <c r="AW2141" s="2">
        <f t="shared" si="233"/>
        <v>7.0367149081055116</v>
      </c>
      <c r="AX2141" s="2">
        <f t="shared" si="234"/>
        <v>0.14073429816211022</v>
      </c>
      <c r="AY2141" s="2">
        <f t="shared" si="235"/>
        <v>1.4073429816211023</v>
      </c>
      <c r="AZ2141" s="2">
        <f t="shared" si="236"/>
        <v>1.4073429816211023E-3</v>
      </c>
      <c r="BA2141" s="2" t="e">
        <f t="shared" si="237"/>
        <v>#VALUE!</v>
      </c>
      <c r="BB2141" s="2">
        <f t="shared" si="238"/>
        <v>0.02</v>
      </c>
      <c r="BC2141" s="2">
        <f>VLOOKUP(Y2141,Spp!B:H,7,FALSE)</f>
        <v>3</v>
      </c>
      <c r="BD2141" s="5" t="str">
        <f>VLOOKUP(Y2141,GFQuimbayo!B:C,2,FALSE)</f>
        <v>IN</v>
      </c>
      <c r="BE2141" s="5" t="str">
        <f>VLOOKUP(BD2141,GFQuimbayo!E:F,2,FALSE)</f>
        <v>Invertebrivores</v>
      </c>
      <c r="BF2141" s="2" t="str">
        <f>VLOOKUP(Y2141,Spp!B:L,11,FALSE)</f>
        <v>LC</v>
      </c>
    </row>
    <row r="2142" spans="1:58">
      <c r="A2142" s="2" t="s">
        <v>242</v>
      </c>
      <c r="B2142" s="2" t="s">
        <v>41</v>
      </c>
      <c r="C2142" s="2" t="s">
        <v>220</v>
      </c>
      <c r="D2142" s="2" t="s">
        <v>1444</v>
      </c>
      <c r="E2142" s="2" t="s">
        <v>1486</v>
      </c>
      <c r="F2142" s="2" t="s">
        <v>1479</v>
      </c>
      <c r="G2142" s="22" t="s">
        <v>1482</v>
      </c>
      <c r="H2142" s="22">
        <v>1</v>
      </c>
      <c r="I2142" s="22">
        <v>1</v>
      </c>
      <c r="K2142" s="2">
        <v>50</v>
      </c>
      <c r="L2142" s="11">
        <v>43167</v>
      </c>
      <c r="M2142" s="2">
        <v>2018</v>
      </c>
      <c r="N2142" s="2" t="s">
        <v>517</v>
      </c>
      <c r="O2142" s="2" t="s">
        <v>136</v>
      </c>
      <c r="P2142" s="11">
        <v>43272</v>
      </c>
      <c r="Q2142" s="9">
        <v>1.5</v>
      </c>
      <c r="S2142" s="22" t="s">
        <v>516</v>
      </c>
      <c r="T2142" s="4" t="s">
        <v>516</v>
      </c>
      <c r="U2142" s="4" t="s">
        <v>516</v>
      </c>
      <c r="V2142" s="4" t="s">
        <v>516</v>
      </c>
      <c r="W2142" s="4" t="s">
        <v>516</v>
      </c>
      <c r="X2142" s="4" t="s">
        <v>87</v>
      </c>
      <c r="Y2142" s="6" t="str">
        <f>VLOOKUP(X2142,Spp!A:B,2,FALSE)</f>
        <v>Stegastes acapulcoensis</v>
      </c>
      <c r="Z2142" s="7">
        <f t="shared" si="232"/>
        <v>31</v>
      </c>
      <c r="AB2142" s="2">
        <v>25</v>
      </c>
      <c r="AC2142" s="2">
        <v>6</v>
      </c>
      <c r="AU2142" s="2">
        <f>VLOOKUP(Y2142,Spp!B:C,2,FALSE)</f>
        <v>3.49E-2</v>
      </c>
      <c r="AV2142" s="2">
        <f>VLOOKUP(Y2142,Spp!B:D,3,FALSE)</f>
        <v>2.9108999999999998</v>
      </c>
      <c r="AW2142" s="2">
        <f t="shared" si="233"/>
        <v>634.16321607045779</v>
      </c>
      <c r="AX2142" s="2">
        <f t="shared" si="234"/>
        <v>12.683264321409156</v>
      </c>
      <c r="AY2142" s="2">
        <f t="shared" si="235"/>
        <v>126.83264321409156</v>
      </c>
      <c r="AZ2142" s="2">
        <f t="shared" si="236"/>
        <v>0.12683264321409157</v>
      </c>
      <c r="BA2142" s="2" t="e">
        <f t="shared" si="237"/>
        <v>#VALUE!</v>
      </c>
      <c r="BB2142" s="2">
        <f t="shared" si="238"/>
        <v>0.62</v>
      </c>
      <c r="BC2142" s="2">
        <f>VLOOKUP(Y2142,Spp!B:H,7,FALSE)</f>
        <v>2</v>
      </c>
      <c r="BD2142" s="5" t="str">
        <f>VLOOKUP(Y2142,GFQuimbayo!B:C,2,FALSE)</f>
        <v>HD</v>
      </c>
      <c r="BE2142" s="5" t="str">
        <f>VLOOKUP(BD2142,GFQuimbayo!E:F,2,FALSE)</f>
        <v>Detritivores</v>
      </c>
      <c r="BF2142" s="2" t="str">
        <f>VLOOKUP(Y2142,Spp!B:L,11,FALSE)</f>
        <v>LC</v>
      </c>
    </row>
    <row r="2143" spans="1:58">
      <c r="A2143" s="2" t="s">
        <v>242</v>
      </c>
      <c r="B2143" s="2" t="s">
        <v>41</v>
      </c>
      <c r="C2143" s="2" t="s">
        <v>220</v>
      </c>
      <c r="D2143" s="2" t="s">
        <v>1444</v>
      </c>
      <c r="E2143" s="2" t="s">
        <v>1486</v>
      </c>
      <c r="F2143" s="2" t="s">
        <v>1479</v>
      </c>
      <c r="G2143" s="22" t="s">
        <v>1482</v>
      </c>
      <c r="H2143" s="22">
        <v>1</v>
      </c>
      <c r="I2143" s="22">
        <v>1</v>
      </c>
      <c r="K2143" s="2">
        <v>50</v>
      </c>
      <c r="L2143" s="11">
        <v>43167</v>
      </c>
      <c r="M2143" s="2">
        <v>2018</v>
      </c>
      <c r="N2143" s="2" t="s">
        <v>517</v>
      </c>
      <c r="O2143" s="2" t="s">
        <v>136</v>
      </c>
      <c r="P2143" s="11">
        <v>43272</v>
      </c>
      <c r="Q2143" s="9">
        <v>1.5</v>
      </c>
      <c r="S2143" s="22" t="s">
        <v>516</v>
      </c>
      <c r="T2143" s="4" t="s">
        <v>516</v>
      </c>
      <c r="U2143" s="4" t="s">
        <v>516</v>
      </c>
      <c r="V2143" s="4" t="s">
        <v>516</v>
      </c>
      <c r="W2143" s="4" t="s">
        <v>516</v>
      </c>
      <c r="X2143" s="4" t="s">
        <v>80</v>
      </c>
      <c r="Y2143" s="6" t="str">
        <f>VLOOKUP(X2143,Spp!A:B,2,FALSE)</f>
        <v>Sufflamen verres</v>
      </c>
      <c r="Z2143" s="7">
        <f t="shared" si="232"/>
        <v>2</v>
      </c>
      <c r="AD2143" s="2">
        <v>1</v>
      </c>
      <c r="AE2143" s="2">
        <v>1</v>
      </c>
      <c r="AU2143" s="2">
        <f>VLOOKUP(Y2143,Spp!B:C,2,FALSE)</f>
        <v>2.4899999999999999E-2</v>
      </c>
      <c r="AV2143" s="2">
        <f>VLOOKUP(Y2143,Spp!B:D,3,FALSE)</f>
        <v>3.0129999999999999</v>
      </c>
      <c r="AW2143" s="2">
        <f t="shared" si="233"/>
        <v>544.1958065230408</v>
      </c>
      <c r="AX2143" s="2">
        <f t="shared" si="234"/>
        <v>10.883916130460817</v>
      </c>
      <c r="AY2143" s="2">
        <f t="shared" si="235"/>
        <v>108.83916130460817</v>
      </c>
      <c r="AZ2143" s="2">
        <f t="shared" si="236"/>
        <v>0.10883916130460816</v>
      </c>
      <c r="BA2143" s="2" t="e">
        <f t="shared" si="237"/>
        <v>#VALUE!</v>
      </c>
      <c r="BB2143" s="2">
        <f t="shared" si="238"/>
        <v>0.04</v>
      </c>
      <c r="BC2143" s="2">
        <f>VLOOKUP(Y2143,Spp!B:H,7,FALSE)</f>
        <v>3.3</v>
      </c>
      <c r="BD2143" s="5" t="str">
        <f>VLOOKUP(Y2143,GFQuimbayo!B:C,2,FALSE)</f>
        <v>IN</v>
      </c>
      <c r="BE2143" s="5" t="str">
        <f>VLOOKUP(BD2143,GFQuimbayo!E:F,2,FALSE)</f>
        <v>Invertebrivores</v>
      </c>
      <c r="BF2143" s="2" t="str">
        <f>VLOOKUP(Y2143,Spp!B:L,11,FALSE)</f>
        <v>LC</v>
      </c>
    </row>
    <row r="2144" spans="1:58">
      <c r="A2144" s="2" t="s">
        <v>242</v>
      </c>
      <c r="B2144" s="2" t="s">
        <v>41</v>
      </c>
      <c r="C2144" s="2" t="s">
        <v>220</v>
      </c>
      <c r="D2144" s="2" t="s">
        <v>1444</v>
      </c>
      <c r="E2144" s="2" t="s">
        <v>1486</v>
      </c>
      <c r="F2144" s="2" t="s">
        <v>1479</v>
      </c>
      <c r="G2144" s="22" t="s">
        <v>1482</v>
      </c>
      <c r="H2144" s="22">
        <v>1</v>
      </c>
      <c r="I2144" s="22">
        <v>1</v>
      </c>
      <c r="K2144" s="2">
        <v>50</v>
      </c>
      <c r="L2144" s="11">
        <v>43167</v>
      </c>
      <c r="M2144" s="2">
        <v>2018</v>
      </c>
      <c r="N2144" s="2" t="s">
        <v>517</v>
      </c>
      <c r="O2144" s="2" t="s">
        <v>136</v>
      </c>
      <c r="P2144" s="11">
        <v>43272</v>
      </c>
      <c r="Q2144" s="9">
        <v>1.5</v>
      </c>
      <c r="S2144" s="22" t="s">
        <v>516</v>
      </c>
      <c r="T2144" s="4" t="s">
        <v>516</v>
      </c>
      <c r="U2144" s="4" t="s">
        <v>516</v>
      </c>
      <c r="V2144" s="4" t="s">
        <v>516</v>
      </c>
      <c r="W2144" s="4" t="s">
        <v>516</v>
      </c>
      <c r="X2144" s="4" t="s">
        <v>78</v>
      </c>
      <c r="Y2144" s="6" t="str">
        <f>VLOOKUP(X2144,Spp!A:B,2,FALSE)</f>
        <v>Halichoeres chierchiae</v>
      </c>
      <c r="Z2144" s="7">
        <f t="shared" si="232"/>
        <v>1</v>
      </c>
      <c r="AC2144" s="2">
        <v>1</v>
      </c>
      <c r="AU2144" s="2">
        <f>VLOOKUP(Y2144,Spp!B:C,2,FALSE)</f>
        <v>1.26E-2</v>
      </c>
      <c r="AV2144" s="2">
        <f>VLOOKUP(Y2144,Spp!B:D,3,FALSE)</f>
        <v>3.0672999999999999</v>
      </c>
      <c r="AW2144" s="2">
        <f t="shared" si="233"/>
        <v>29.169073044120523</v>
      </c>
      <c r="AX2144" s="2">
        <f t="shared" si="234"/>
        <v>0.5833814608824105</v>
      </c>
      <c r="AY2144" s="2">
        <f t="shared" si="235"/>
        <v>5.8338146088241052</v>
      </c>
      <c r="AZ2144" s="2">
        <f t="shared" si="236"/>
        <v>5.8338146088241054E-3</v>
      </c>
      <c r="BA2144" s="2" t="e">
        <f t="shared" si="237"/>
        <v>#VALUE!</v>
      </c>
      <c r="BB2144" s="2">
        <f t="shared" si="238"/>
        <v>0.02</v>
      </c>
      <c r="BC2144" s="2">
        <f>VLOOKUP(Y2144,Spp!B:H,7,FALSE)</f>
        <v>3.5</v>
      </c>
      <c r="BD2144" s="5" t="str">
        <f>VLOOKUP(Y2144,GFQuimbayo!B:C,2,FALSE)</f>
        <v>IN</v>
      </c>
      <c r="BE2144" s="5" t="str">
        <f>VLOOKUP(BD2144,GFQuimbayo!E:F,2,FALSE)</f>
        <v>Invertebrivores</v>
      </c>
      <c r="BF2144" s="2" t="str">
        <f>VLOOKUP(Y2144,Spp!B:L,11,FALSE)</f>
        <v>LC</v>
      </c>
    </row>
    <row r="2145" spans="1:58">
      <c r="A2145" s="2" t="s">
        <v>242</v>
      </c>
      <c r="B2145" s="2" t="s">
        <v>41</v>
      </c>
      <c r="C2145" s="2" t="s">
        <v>220</v>
      </c>
      <c r="D2145" s="2" t="s">
        <v>1444</v>
      </c>
      <c r="E2145" s="2" t="s">
        <v>1486</v>
      </c>
      <c r="F2145" s="2" t="s">
        <v>1479</v>
      </c>
      <c r="G2145" s="22" t="s">
        <v>1482</v>
      </c>
      <c r="H2145" s="22">
        <v>1</v>
      </c>
      <c r="I2145" s="22">
        <v>1</v>
      </c>
      <c r="K2145" s="2">
        <v>50</v>
      </c>
      <c r="L2145" s="11">
        <v>43167</v>
      </c>
      <c r="M2145" s="2">
        <v>2018</v>
      </c>
      <c r="N2145" s="2" t="s">
        <v>517</v>
      </c>
      <c r="O2145" s="2" t="s">
        <v>136</v>
      </c>
      <c r="P2145" s="11">
        <v>43272</v>
      </c>
      <c r="Q2145" s="9">
        <v>1.5</v>
      </c>
      <c r="S2145" s="22" t="s">
        <v>516</v>
      </c>
      <c r="T2145" s="4" t="s">
        <v>516</v>
      </c>
      <c r="U2145" s="4" t="s">
        <v>516</v>
      </c>
      <c r="V2145" s="4" t="s">
        <v>516</v>
      </c>
      <c r="W2145" s="4" t="s">
        <v>516</v>
      </c>
      <c r="X2145" s="4" t="s">
        <v>72</v>
      </c>
      <c r="Y2145" s="6" t="str">
        <f>VLOOKUP(X2145,Spp!A:B,2,FALSE)</f>
        <v>Scarus ghobban</v>
      </c>
      <c r="Z2145" s="7">
        <f t="shared" si="232"/>
        <v>1</v>
      </c>
      <c r="AE2145" s="2">
        <v>1</v>
      </c>
      <c r="AU2145" s="2">
        <f>VLOOKUP(Y2145,Spp!B:C,2,FALSE)</f>
        <v>2.3300000000000001E-2</v>
      </c>
      <c r="AV2145" s="2">
        <f>VLOOKUP(Y2145,Spp!B:D,3,FALSE)</f>
        <v>2.919</v>
      </c>
      <c r="AW2145" s="2">
        <f t="shared" si="233"/>
        <v>280.50642055496235</v>
      </c>
      <c r="AX2145" s="2">
        <f t="shared" si="234"/>
        <v>5.6101284110992466</v>
      </c>
      <c r="AY2145" s="2">
        <f t="shared" si="235"/>
        <v>56.101284110992466</v>
      </c>
      <c r="AZ2145" s="2">
        <f t="shared" si="236"/>
        <v>5.6101284110992466E-2</v>
      </c>
      <c r="BA2145" s="2" t="e">
        <f t="shared" si="237"/>
        <v>#VALUE!</v>
      </c>
      <c r="BB2145" s="2">
        <f t="shared" si="238"/>
        <v>0.02</v>
      </c>
      <c r="BC2145" s="2">
        <f>VLOOKUP(Y2145,Spp!B:H,7,FALSE)</f>
        <v>2</v>
      </c>
      <c r="BD2145" s="5" t="str">
        <f>VLOOKUP(Y2145,GFQuimbayo!B:C,2,FALSE)</f>
        <v>HM</v>
      </c>
      <c r="BE2145" s="5" t="str">
        <f>VLOOKUP(BD2145,GFQuimbayo!E:F,2,FALSE)</f>
        <v>Macroalgae feeders</v>
      </c>
      <c r="BF2145" s="2" t="str">
        <f>VLOOKUP(Y2145,Spp!B:L,11,FALSE)</f>
        <v>LC</v>
      </c>
    </row>
    <row r="2146" spans="1:58">
      <c r="A2146" s="2" t="s">
        <v>242</v>
      </c>
      <c r="B2146" s="2" t="s">
        <v>41</v>
      </c>
      <c r="C2146" s="2" t="s">
        <v>220</v>
      </c>
      <c r="D2146" s="2" t="s">
        <v>1444</v>
      </c>
      <c r="E2146" s="2" t="s">
        <v>1486</v>
      </c>
      <c r="F2146" s="2" t="s">
        <v>1479</v>
      </c>
      <c r="G2146" s="22" t="s">
        <v>1482</v>
      </c>
      <c r="H2146" s="22">
        <v>1</v>
      </c>
      <c r="I2146" s="22">
        <v>1</v>
      </c>
      <c r="K2146" s="2">
        <v>50</v>
      </c>
      <c r="L2146" s="11">
        <v>43167</v>
      </c>
      <c r="M2146" s="2">
        <v>2018</v>
      </c>
      <c r="N2146" s="2" t="s">
        <v>517</v>
      </c>
      <c r="O2146" s="2" t="s">
        <v>136</v>
      </c>
      <c r="P2146" s="11">
        <v>43272</v>
      </c>
      <c r="Q2146" s="9">
        <v>1.5</v>
      </c>
      <c r="S2146" s="22" t="s">
        <v>516</v>
      </c>
      <c r="T2146" s="4" t="s">
        <v>516</v>
      </c>
      <c r="U2146" s="4" t="s">
        <v>516</v>
      </c>
      <c r="V2146" s="4" t="s">
        <v>516</v>
      </c>
      <c r="W2146" s="4" t="s">
        <v>516</v>
      </c>
      <c r="X2146" s="4" t="s">
        <v>252</v>
      </c>
      <c r="Y2146" s="6" t="str">
        <f>VLOOKUP(X2146,Spp!A:B,2,FALSE)</f>
        <v>Epinephelus labriformis</v>
      </c>
      <c r="Z2146" s="7">
        <f t="shared" si="232"/>
        <v>1</v>
      </c>
      <c r="AD2146" s="2">
        <v>1</v>
      </c>
      <c r="AU2146" s="2">
        <f>VLOOKUP(Y2146,Spp!B:C,2,FALSE)</f>
        <v>3.4299999999999997E-2</v>
      </c>
      <c r="AV2146" s="2">
        <f>VLOOKUP(Y2146,Spp!B:D,3,FALSE)</f>
        <v>2.9</v>
      </c>
      <c r="AW2146" s="2">
        <f t="shared" si="233"/>
        <v>138.07163295763075</v>
      </c>
      <c r="AX2146" s="2">
        <f t="shared" si="234"/>
        <v>2.7614326591526153</v>
      </c>
      <c r="AY2146" s="2">
        <f t="shared" si="235"/>
        <v>27.614326591526151</v>
      </c>
      <c r="AZ2146" s="2">
        <f t="shared" si="236"/>
        <v>2.7614326591526153E-2</v>
      </c>
      <c r="BA2146" s="2" t="e">
        <f t="shared" si="237"/>
        <v>#VALUE!</v>
      </c>
      <c r="BB2146" s="2">
        <f t="shared" si="238"/>
        <v>0.02</v>
      </c>
      <c r="BC2146" s="2">
        <f>VLOOKUP(Y2146,Spp!B:H,7,FALSE)</f>
        <v>4</v>
      </c>
      <c r="BD2146" s="5" t="str">
        <f>VLOOKUP(Y2146,GFQuimbayo!B:C,2,FALSE)</f>
        <v>PS</v>
      </c>
      <c r="BE2146" s="5" t="str">
        <f>VLOOKUP(BD2146,GFQuimbayo!E:F,2,FALSE)</f>
        <v>Piscivores</v>
      </c>
      <c r="BF2146" s="2" t="str">
        <f>VLOOKUP(Y2146,Spp!B:L,11,FALSE)</f>
        <v>LC</v>
      </c>
    </row>
    <row r="2147" spans="1:58">
      <c r="A2147" s="2" t="s">
        <v>242</v>
      </c>
      <c r="B2147" s="2" t="s">
        <v>41</v>
      </c>
      <c r="C2147" s="2" t="s">
        <v>220</v>
      </c>
      <c r="D2147" s="2" t="s">
        <v>1444</v>
      </c>
      <c r="E2147" s="2" t="s">
        <v>1486</v>
      </c>
      <c r="F2147" s="2" t="s">
        <v>1479</v>
      </c>
      <c r="G2147" s="22" t="s">
        <v>1482</v>
      </c>
      <c r="H2147" s="22">
        <v>2</v>
      </c>
      <c r="I2147" s="22">
        <v>2</v>
      </c>
      <c r="K2147" s="2">
        <v>50</v>
      </c>
      <c r="L2147" s="11">
        <v>43167</v>
      </c>
      <c r="M2147" s="2">
        <v>2018</v>
      </c>
      <c r="N2147" s="2" t="s">
        <v>517</v>
      </c>
      <c r="O2147" s="2" t="s">
        <v>136</v>
      </c>
      <c r="P2147" s="11">
        <v>43272</v>
      </c>
      <c r="Q2147" s="9">
        <v>1.5</v>
      </c>
      <c r="S2147" s="22" t="s">
        <v>516</v>
      </c>
      <c r="T2147" s="4" t="s">
        <v>516</v>
      </c>
      <c r="U2147" s="4" t="s">
        <v>516</v>
      </c>
      <c r="V2147" s="4" t="s">
        <v>516</v>
      </c>
      <c r="W2147" s="4" t="s">
        <v>516</v>
      </c>
      <c r="X2147" s="4" t="s">
        <v>57</v>
      </c>
      <c r="Y2147" s="6" t="str">
        <f>VLOOKUP(X2147,Spp!A:B,2,FALSE)</f>
        <v>Serranus psittacinus</v>
      </c>
      <c r="Z2147" s="7">
        <f t="shared" si="232"/>
        <v>7</v>
      </c>
      <c r="AA2147" s="2">
        <v>5</v>
      </c>
      <c r="AB2147" s="2">
        <v>1</v>
      </c>
      <c r="AC2147" s="2">
        <v>1</v>
      </c>
      <c r="AU2147" s="2">
        <f>VLOOKUP(Y2147,Spp!B:C,2,FALSE)</f>
        <v>1.9300000000000001E-2</v>
      </c>
      <c r="AV2147" s="2">
        <f>VLOOKUP(Y2147,Spp!B:D,3,FALSE)</f>
        <v>2.8511000000000002</v>
      </c>
      <c r="AW2147" s="2">
        <f t="shared" si="233"/>
        <v>33.226868944769201</v>
      </c>
      <c r="AX2147" s="2">
        <f t="shared" si="234"/>
        <v>0.664537378895384</v>
      </c>
      <c r="AY2147" s="2">
        <f t="shared" si="235"/>
        <v>6.6453737889538402</v>
      </c>
      <c r="AZ2147" s="2">
        <f t="shared" si="236"/>
        <v>6.6453737889538402E-3</v>
      </c>
      <c r="BA2147" s="2" t="e">
        <f t="shared" si="237"/>
        <v>#VALUE!</v>
      </c>
      <c r="BB2147" s="2">
        <f t="shared" si="238"/>
        <v>0.14000000000000001</v>
      </c>
      <c r="BC2147" s="2">
        <f>VLOOKUP(Y2147,Spp!B:H,7,FALSE)</f>
        <v>3.6</v>
      </c>
      <c r="BD2147" s="5" t="str">
        <f>VLOOKUP(Y2147,GFQuimbayo!B:C,2,FALSE)</f>
        <v>PS</v>
      </c>
      <c r="BE2147" s="5" t="str">
        <f>VLOOKUP(BD2147,GFQuimbayo!E:F,2,FALSE)</f>
        <v>Piscivores</v>
      </c>
      <c r="BF2147" s="2" t="str">
        <f>VLOOKUP(Y2147,Spp!B:L,11,FALSE)</f>
        <v>LC</v>
      </c>
    </row>
    <row r="2148" spans="1:58">
      <c r="A2148" s="2" t="s">
        <v>242</v>
      </c>
      <c r="B2148" s="2" t="s">
        <v>41</v>
      </c>
      <c r="C2148" s="2" t="s">
        <v>220</v>
      </c>
      <c r="D2148" s="2" t="s">
        <v>1444</v>
      </c>
      <c r="E2148" s="2" t="s">
        <v>1486</v>
      </c>
      <c r="F2148" s="2" t="s">
        <v>1479</v>
      </c>
      <c r="G2148" s="22" t="s">
        <v>1482</v>
      </c>
      <c r="H2148" s="22">
        <v>2</v>
      </c>
      <c r="I2148" s="22">
        <v>2</v>
      </c>
      <c r="K2148" s="2">
        <v>50</v>
      </c>
      <c r="L2148" s="11">
        <v>43167</v>
      </c>
      <c r="M2148" s="2">
        <v>2018</v>
      </c>
      <c r="N2148" s="2" t="s">
        <v>517</v>
      </c>
      <c r="O2148" s="2" t="s">
        <v>136</v>
      </c>
      <c r="P2148" s="11">
        <v>43272</v>
      </c>
      <c r="Q2148" s="9">
        <v>1.5</v>
      </c>
      <c r="S2148" s="22" t="s">
        <v>516</v>
      </c>
      <c r="T2148" s="4" t="s">
        <v>516</v>
      </c>
      <c r="U2148" s="4" t="s">
        <v>516</v>
      </c>
      <c r="V2148" s="4" t="s">
        <v>516</v>
      </c>
      <c r="W2148" s="4" t="s">
        <v>516</v>
      </c>
      <c r="X2148" s="4" t="s">
        <v>266</v>
      </c>
      <c r="Y2148" s="6" t="str">
        <f>VLOOKUP(X2148,Spp!A:B,2,FALSE)</f>
        <v>Halichoeres dispilus</v>
      </c>
      <c r="Z2148" s="7">
        <f t="shared" si="232"/>
        <v>15</v>
      </c>
      <c r="AA2148" s="2">
        <v>5</v>
      </c>
      <c r="AB2148" s="2">
        <v>10</v>
      </c>
      <c r="AU2148" s="2">
        <f>VLOOKUP(Y2148,Spp!B:C,2,FALSE)</f>
        <v>1.26E-2</v>
      </c>
      <c r="AV2148" s="2">
        <f>VLOOKUP(Y2148,Spp!B:D,3,FALSE)</f>
        <v>3.0672999999999999</v>
      </c>
      <c r="AW2148" s="2">
        <f t="shared" si="233"/>
        <v>61.922967531814322</v>
      </c>
      <c r="AX2148" s="2">
        <f t="shared" si="234"/>
        <v>1.2384593506362864</v>
      </c>
      <c r="AY2148" s="2">
        <f t="shared" si="235"/>
        <v>12.384593506362865</v>
      </c>
      <c r="AZ2148" s="2">
        <f t="shared" si="236"/>
        <v>1.2384593506362866E-2</v>
      </c>
      <c r="BA2148" s="2" t="e">
        <f t="shared" si="237"/>
        <v>#VALUE!</v>
      </c>
      <c r="BB2148" s="2">
        <f t="shared" si="238"/>
        <v>0.3</v>
      </c>
      <c r="BC2148" s="2">
        <f>VLOOKUP(Y2148,Spp!B:H,7,FALSE)</f>
        <v>3.9</v>
      </c>
      <c r="BD2148" s="5" t="str">
        <f>VLOOKUP(Y2148,GFQuimbayo!B:C,2,FALSE)</f>
        <v>IN</v>
      </c>
      <c r="BE2148" s="5" t="str">
        <f>VLOOKUP(BD2148,GFQuimbayo!E:F,2,FALSE)</f>
        <v>Invertebrivores</v>
      </c>
      <c r="BF2148" s="2" t="str">
        <f>VLOOKUP(Y2148,Spp!B:L,11,FALSE)</f>
        <v>LC</v>
      </c>
    </row>
    <row r="2149" spans="1:58">
      <c r="A2149" s="2" t="s">
        <v>242</v>
      </c>
      <c r="B2149" s="2" t="s">
        <v>41</v>
      </c>
      <c r="C2149" s="2" t="s">
        <v>220</v>
      </c>
      <c r="D2149" s="2" t="s">
        <v>1444</v>
      </c>
      <c r="E2149" s="2" t="s">
        <v>1486</v>
      </c>
      <c r="F2149" s="2" t="s">
        <v>1479</v>
      </c>
      <c r="G2149" s="22" t="s">
        <v>1482</v>
      </c>
      <c r="H2149" s="22">
        <v>2</v>
      </c>
      <c r="I2149" s="22">
        <v>2</v>
      </c>
      <c r="K2149" s="2">
        <v>50</v>
      </c>
      <c r="L2149" s="11">
        <v>43167</v>
      </c>
      <c r="M2149" s="2">
        <v>2018</v>
      </c>
      <c r="N2149" s="2" t="s">
        <v>517</v>
      </c>
      <c r="O2149" s="2" t="s">
        <v>136</v>
      </c>
      <c r="P2149" s="11">
        <v>43272</v>
      </c>
      <c r="Q2149" s="9">
        <v>1.5</v>
      </c>
      <c r="S2149" s="22" t="s">
        <v>516</v>
      </c>
      <c r="T2149" s="4" t="s">
        <v>516</v>
      </c>
      <c r="U2149" s="4" t="s">
        <v>516</v>
      </c>
      <c r="V2149" s="4" t="s">
        <v>516</v>
      </c>
      <c r="W2149" s="4" t="s">
        <v>516</v>
      </c>
      <c r="X2149" s="4" t="s">
        <v>87</v>
      </c>
      <c r="Y2149" s="6" t="str">
        <f>VLOOKUP(X2149,Spp!A:B,2,FALSE)</f>
        <v>Stegastes acapulcoensis</v>
      </c>
      <c r="Z2149" s="7">
        <f t="shared" si="232"/>
        <v>19</v>
      </c>
      <c r="AB2149" s="2">
        <v>16</v>
      </c>
      <c r="AC2149" s="2">
        <v>3</v>
      </c>
      <c r="AU2149" s="2">
        <f>VLOOKUP(Y2149,Spp!B:C,2,FALSE)</f>
        <v>3.49E-2</v>
      </c>
      <c r="AV2149" s="2">
        <f>VLOOKUP(Y2149,Spp!B:D,3,FALSE)</f>
        <v>2.9108999999999998</v>
      </c>
      <c r="AW2149" s="2">
        <f t="shared" si="233"/>
        <v>360.14510591016938</v>
      </c>
      <c r="AX2149" s="2">
        <f t="shared" si="234"/>
        <v>7.2029021182033874</v>
      </c>
      <c r="AY2149" s="2">
        <f t="shared" si="235"/>
        <v>72.029021182033873</v>
      </c>
      <c r="AZ2149" s="2">
        <f t="shared" si="236"/>
        <v>7.2029021182033873E-2</v>
      </c>
      <c r="BA2149" s="2" t="e">
        <f t="shared" si="237"/>
        <v>#VALUE!</v>
      </c>
      <c r="BB2149" s="2">
        <f t="shared" si="238"/>
        <v>0.38</v>
      </c>
      <c r="BC2149" s="2">
        <f>VLOOKUP(Y2149,Spp!B:H,7,FALSE)</f>
        <v>2</v>
      </c>
      <c r="BD2149" s="5" t="str">
        <f>VLOOKUP(Y2149,GFQuimbayo!B:C,2,FALSE)</f>
        <v>HD</v>
      </c>
      <c r="BE2149" s="5" t="str">
        <f>VLOOKUP(BD2149,GFQuimbayo!E:F,2,FALSE)</f>
        <v>Detritivores</v>
      </c>
      <c r="BF2149" s="2" t="str">
        <f>VLOOKUP(Y2149,Spp!B:L,11,FALSE)</f>
        <v>LC</v>
      </c>
    </row>
    <row r="2150" spans="1:58">
      <c r="A2150" s="2" t="s">
        <v>242</v>
      </c>
      <c r="B2150" s="2" t="s">
        <v>41</v>
      </c>
      <c r="C2150" s="2" t="s">
        <v>220</v>
      </c>
      <c r="D2150" s="2" t="s">
        <v>1444</v>
      </c>
      <c r="E2150" s="2" t="s">
        <v>1486</v>
      </c>
      <c r="F2150" s="2" t="s">
        <v>1479</v>
      </c>
      <c r="G2150" s="22" t="s">
        <v>1482</v>
      </c>
      <c r="H2150" s="22">
        <v>2</v>
      </c>
      <c r="I2150" s="22">
        <v>2</v>
      </c>
      <c r="K2150" s="2">
        <v>50</v>
      </c>
      <c r="L2150" s="11">
        <v>43167</v>
      </c>
      <c r="M2150" s="2">
        <v>2018</v>
      </c>
      <c r="N2150" s="2" t="s">
        <v>517</v>
      </c>
      <c r="O2150" s="2" t="s">
        <v>136</v>
      </c>
      <c r="P2150" s="11">
        <v>43272</v>
      </c>
      <c r="Q2150" s="9">
        <v>1.5</v>
      </c>
      <c r="S2150" s="22" t="s">
        <v>516</v>
      </c>
      <c r="T2150" s="4" t="s">
        <v>516</v>
      </c>
      <c r="U2150" s="4" t="s">
        <v>516</v>
      </c>
      <c r="V2150" s="4" t="s">
        <v>516</v>
      </c>
      <c r="W2150" s="4" t="s">
        <v>516</v>
      </c>
      <c r="X2150" s="4" t="s">
        <v>80</v>
      </c>
      <c r="Y2150" s="6" t="str">
        <f>VLOOKUP(X2150,Spp!A:B,2,FALSE)</f>
        <v>Sufflamen verres</v>
      </c>
      <c r="Z2150" s="7">
        <f t="shared" si="232"/>
        <v>1</v>
      </c>
      <c r="AC2150" s="2">
        <v>1</v>
      </c>
      <c r="AU2150" s="2">
        <f>VLOOKUP(Y2150,Spp!B:C,2,FALSE)</f>
        <v>2.4899999999999999E-2</v>
      </c>
      <c r="AV2150" s="2">
        <f>VLOOKUP(Y2150,Spp!B:D,3,FALSE)</f>
        <v>3.0129999999999999</v>
      </c>
      <c r="AW2150" s="2">
        <f t="shared" si="233"/>
        <v>50.256150114544802</v>
      </c>
      <c r="AX2150" s="2">
        <f t="shared" si="234"/>
        <v>1.0051230022908961</v>
      </c>
      <c r="AY2150" s="2">
        <f t="shared" si="235"/>
        <v>10.05123002290896</v>
      </c>
      <c r="AZ2150" s="2">
        <f t="shared" si="236"/>
        <v>1.0051230022908961E-2</v>
      </c>
      <c r="BA2150" s="2" t="e">
        <f t="shared" si="237"/>
        <v>#VALUE!</v>
      </c>
      <c r="BB2150" s="2">
        <f t="shared" si="238"/>
        <v>0.02</v>
      </c>
      <c r="BC2150" s="2">
        <f>VLOOKUP(Y2150,Spp!B:H,7,FALSE)</f>
        <v>3.3</v>
      </c>
      <c r="BD2150" s="5" t="str">
        <f>VLOOKUP(Y2150,GFQuimbayo!B:C,2,FALSE)</f>
        <v>IN</v>
      </c>
      <c r="BE2150" s="5" t="str">
        <f>VLOOKUP(BD2150,GFQuimbayo!E:F,2,FALSE)</f>
        <v>Invertebrivores</v>
      </c>
      <c r="BF2150" s="2" t="str">
        <f>VLOOKUP(Y2150,Spp!B:L,11,FALSE)</f>
        <v>LC</v>
      </c>
    </row>
    <row r="2151" spans="1:58">
      <c r="A2151" s="2" t="s">
        <v>242</v>
      </c>
      <c r="B2151" s="2" t="s">
        <v>41</v>
      </c>
      <c r="C2151" s="2" t="s">
        <v>220</v>
      </c>
      <c r="D2151" s="2" t="s">
        <v>1444</v>
      </c>
      <c r="E2151" s="2" t="s">
        <v>1486</v>
      </c>
      <c r="F2151" s="2" t="s">
        <v>1479</v>
      </c>
      <c r="G2151" s="22" t="s">
        <v>1482</v>
      </c>
      <c r="H2151" s="22">
        <v>2</v>
      </c>
      <c r="I2151" s="22">
        <v>2</v>
      </c>
      <c r="K2151" s="2">
        <v>50</v>
      </c>
      <c r="L2151" s="11">
        <v>43167</v>
      </c>
      <c r="M2151" s="2">
        <v>2018</v>
      </c>
      <c r="N2151" s="2" t="s">
        <v>517</v>
      </c>
      <c r="O2151" s="2" t="s">
        <v>136</v>
      </c>
      <c r="P2151" s="11">
        <v>43272</v>
      </c>
      <c r="Q2151" s="9">
        <v>1.5</v>
      </c>
      <c r="S2151" s="22" t="s">
        <v>516</v>
      </c>
      <c r="T2151" s="4" t="s">
        <v>516</v>
      </c>
      <c r="U2151" s="4" t="s">
        <v>516</v>
      </c>
      <c r="V2151" s="4" t="s">
        <v>516</v>
      </c>
      <c r="W2151" s="4" t="s">
        <v>516</v>
      </c>
      <c r="X2151" s="4" t="s">
        <v>99</v>
      </c>
      <c r="Y2151" s="6" t="str">
        <f>VLOOKUP(X2151,Spp!A:B,2,FALSE)</f>
        <v>Abudefduf troschelii</v>
      </c>
      <c r="Z2151" s="7">
        <f t="shared" si="232"/>
        <v>20</v>
      </c>
      <c r="AA2151" s="2">
        <v>20</v>
      </c>
      <c r="AU2151" s="2">
        <f>VLOOKUP(Y2151,Spp!B:C,2,FALSE)</f>
        <v>1.6E-2</v>
      </c>
      <c r="AV2151" s="2">
        <f>VLOOKUP(Y2151,Spp!B:D,3,FALSE)</f>
        <v>3.0516000000000001</v>
      </c>
      <c r="AW2151" s="2">
        <f t="shared" si="233"/>
        <v>5.2420807761603285</v>
      </c>
      <c r="AX2151" s="2">
        <f t="shared" si="234"/>
        <v>0.10484161552320657</v>
      </c>
      <c r="AY2151" s="2">
        <f t="shared" si="235"/>
        <v>1.0484161552320657</v>
      </c>
      <c r="AZ2151" s="2">
        <f t="shared" si="236"/>
        <v>1.0484161552320656E-3</v>
      </c>
      <c r="BA2151" s="2" t="e">
        <f t="shared" si="237"/>
        <v>#VALUE!</v>
      </c>
      <c r="BB2151" s="2">
        <f t="shared" si="238"/>
        <v>0.4</v>
      </c>
      <c r="BC2151" s="2">
        <f>VLOOKUP(Y2151,Spp!B:H,7,FALSE)</f>
        <v>3</v>
      </c>
      <c r="BD2151" s="5" t="str">
        <f>VLOOKUP(Y2151,GFQuimbayo!B:C,2,FALSE)</f>
        <v>PK</v>
      </c>
      <c r="BE2151" s="5" t="str">
        <f>VLOOKUP(BD2151,GFQuimbayo!E:F,2,FALSE)</f>
        <v>Planktivores</v>
      </c>
      <c r="BF2151" s="2" t="str">
        <f>VLOOKUP(Y2151,Spp!B:L,11,FALSE)</f>
        <v>LC</v>
      </c>
    </row>
    <row r="2152" spans="1:58">
      <c r="A2152" s="2" t="s">
        <v>242</v>
      </c>
      <c r="B2152" s="2" t="s">
        <v>41</v>
      </c>
      <c r="C2152" s="2" t="s">
        <v>220</v>
      </c>
      <c r="D2152" s="2" t="s">
        <v>1444</v>
      </c>
      <c r="E2152" s="2" t="s">
        <v>1486</v>
      </c>
      <c r="F2152" s="2" t="s">
        <v>1479</v>
      </c>
      <c r="G2152" s="22" t="s">
        <v>1482</v>
      </c>
      <c r="H2152" s="22">
        <v>2</v>
      </c>
      <c r="I2152" s="22">
        <v>2</v>
      </c>
      <c r="K2152" s="2">
        <v>50</v>
      </c>
      <c r="L2152" s="11">
        <v>43167</v>
      </c>
      <c r="M2152" s="2">
        <v>2018</v>
      </c>
      <c r="N2152" s="2" t="s">
        <v>517</v>
      </c>
      <c r="O2152" s="2" t="s">
        <v>136</v>
      </c>
      <c r="P2152" s="11">
        <v>43272</v>
      </c>
      <c r="Q2152" s="9">
        <v>1.5</v>
      </c>
      <c r="S2152" s="22" t="s">
        <v>516</v>
      </c>
      <c r="T2152" s="4" t="s">
        <v>516</v>
      </c>
      <c r="U2152" s="4" t="s">
        <v>516</v>
      </c>
      <c r="V2152" s="4" t="s">
        <v>516</v>
      </c>
      <c r="W2152" s="4" t="s">
        <v>516</v>
      </c>
      <c r="X2152" s="4" t="s">
        <v>256</v>
      </c>
      <c r="Y2152" s="6" t="str">
        <f>VLOOKUP(X2152,Spp!A:B,2,FALSE)</f>
        <v>Fistularia commersonii</v>
      </c>
      <c r="Z2152" s="7">
        <f t="shared" si="232"/>
        <v>1</v>
      </c>
      <c r="AK2152" s="2">
        <v>1</v>
      </c>
      <c r="AU2152" s="2">
        <f>VLOOKUP(Y2152,Spp!B:C,2,FALSE)</f>
        <v>5.9999999999999995E-4</v>
      </c>
      <c r="AV2152" s="2">
        <f>VLOOKUP(Y2152,Spp!B:D,3,FALSE)</f>
        <v>3</v>
      </c>
      <c r="AW2152" s="2">
        <f t="shared" si="233"/>
        <v>368.47499999999997</v>
      </c>
      <c r="AX2152" s="2">
        <f t="shared" si="234"/>
        <v>7.3694999999999995</v>
      </c>
      <c r="AY2152" s="2">
        <f t="shared" si="235"/>
        <v>73.694999999999993</v>
      </c>
      <c r="AZ2152" s="2">
        <f t="shared" si="236"/>
        <v>7.3694999999999997E-2</v>
      </c>
      <c r="BA2152" s="2" t="e">
        <f t="shared" si="237"/>
        <v>#VALUE!</v>
      </c>
      <c r="BB2152" s="2">
        <f t="shared" si="238"/>
        <v>0.02</v>
      </c>
      <c r="BC2152" s="2">
        <f>VLOOKUP(Y2152,Spp!B:H,7,FALSE)</f>
        <v>4.3</v>
      </c>
      <c r="BD2152" s="5" t="str">
        <f>VLOOKUP(Y2152,GFQuimbayo!B:C,2,FALSE)</f>
        <v>PS</v>
      </c>
      <c r="BE2152" s="5" t="str">
        <f>VLOOKUP(BD2152,GFQuimbayo!E:F,2,FALSE)</f>
        <v>Piscivores</v>
      </c>
      <c r="BF2152" s="2" t="str">
        <f>VLOOKUP(Y2152,Spp!B:L,11,FALSE)</f>
        <v>NE</v>
      </c>
    </row>
    <row r="2153" spans="1:58">
      <c r="A2153" s="54" t="s">
        <v>40</v>
      </c>
      <c r="B2153" s="54" t="s">
        <v>41</v>
      </c>
      <c r="C2153" s="2" t="s">
        <v>42</v>
      </c>
      <c r="D2153" s="2" t="s">
        <v>42</v>
      </c>
      <c r="E2153" s="54" t="s">
        <v>1483</v>
      </c>
      <c r="F2153" s="54" t="s">
        <v>245</v>
      </c>
      <c r="G2153" s="22" t="s">
        <v>1482</v>
      </c>
      <c r="H2153" s="55">
        <v>1</v>
      </c>
      <c r="I2153" s="55">
        <v>1</v>
      </c>
      <c r="J2153" s="54"/>
      <c r="K2153" s="54">
        <v>50</v>
      </c>
      <c r="L2153" s="56">
        <v>43537</v>
      </c>
      <c r="M2153" s="54">
        <v>2019</v>
      </c>
      <c r="N2153" s="57" t="s">
        <v>1484</v>
      </c>
      <c r="O2153" s="54" t="s">
        <v>245</v>
      </c>
      <c r="P2153" s="56">
        <v>43537</v>
      </c>
      <c r="Q2153" s="58">
        <v>3</v>
      </c>
      <c r="R2153" s="54"/>
      <c r="S2153" s="54">
        <v>3</v>
      </c>
      <c r="T2153" s="59"/>
      <c r="U2153" s="59"/>
      <c r="V2153" s="59"/>
      <c r="W2153" s="54"/>
      <c r="X2153" s="54" t="s">
        <v>87</v>
      </c>
      <c r="Y2153" s="6" t="str">
        <f>VLOOKUP(X2153,Spp!A:B,2,FALSE)</f>
        <v>Stegastes acapulcoensis</v>
      </c>
      <c r="Z2153" s="60">
        <f t="shared" ref="Z2153:Z2216" si="239">SUM(AA2153:AT2153)</f>
        <v>11</v>
      </c>
      <c r="AA2153" s="54"/>
      <c r="AB2153" s="54"/>
      <c r="AC2153" s="54">
        <v>11</v>
      </c>
      <c r="AD2153" s="54"/>
      <c r="AE2153" s="54"/>
      <c r="AF2153" s="54"/>
      <c r="AG2153" s="54"/>
      <c r="AH2153" s="54"/>
      <c r="AI2153" s="54"/>
      <c r="AJ2153" s="54"/>
      <c r="AK2153" s="54"/>
      <c r="AL2153" s="54"/>
      <c r="AM2153" s="54"/>
      <c r="AN2153" s="54"/>
      <c r="AO2153" s="54"/>
      <c r="AP2153" s="54"/>
      <c r="AQ2153" s="54"/>
      <c r="AR2153" s="54"/>
      <c r="AS2153" s="54"/>
      <c r="AT2153" s="54"/>
      <c r="AU2153" s="2">
        <f>VLOOKUP(Y2153,Spp!B:C,2,FALSE)</f>
        <v>3.49E-2</v>
      </c>
      <c r="AV2153" s="2">
        <f>VLOOKUP(Y2153,Spp!B:D,3,FALSE)</f>
        <v>2.9108999999999998</v>
      </c>
      <c r="AW2153" s="2">
        <f>((AU2153*$AA$2^AV2153)*AA2153)+((AU2153*$AB$2^AV2153)*AB2153)+((AU2153*$AC$2^AV2153)*AC2153)+((AU2153*$AD$2^AV2153)*AD2153)+((AU2153*$AE$2^AV2153)*AE2153)+((AU2153*$AF$2^AV2153)*AF2153)+((AU2153*$AG$2^AV2153)*AG2153)+((AU2153*$AH$2^AV2153)*AH2153)+((AU2153*$AI$2^AV2153)*AI2153)+((AU2153*$AJ$2^AV2153)*AJ2153)+((AU2153*$AK$2^AV2153)*AK2153)+((AU2153*$AL$2^AV2153)*AL2153)+((AU2153*$AM$2^AV2153)*AM2153)+((AU2153*$AN$2^AV2153)*AN2153)+((AU2153*$AO$2^AV2153)*AO2153)+((AU2153*$AP$2^AV2153)*AP2153)+((AU2153*$AQ$2^AV2153)*AQ2153)+((AU2153*$AR$2^AV2153)*AR2153)+((AU2153*$AS$2^AV2153)*AS2153)+((AU2153*$AT$2^AV2153)*AT2153)</f>
        <v>598.70580490971395</v>
      </c>
      <c r="AX2153" s="2">
        <f>AW2153/K2153</f>
        <v>11.97411609819428</v>
      </c>
      <c r="AY2153" s="2">
        <f>AX2153*10</f>
        <v>119.7411609819428</v>
      </c>
      <c r="AZ2153" s="2">
        <f>AY2153/1000</f>
        <v>0.1197411609819428</v>
      </c>
      <c r="BA2153" s="2" t="e">
        <f>Z2153/W2153</f>
        <v>#DIV/0!</v>
      </c>
      <c r="BB2153" s="2">
        <f t="shared" si="238"/>
        <v>0.22</v>
      </c>
      <c r="BC2153" s="2">
        <f>VLOOKUP(Y2153,Spp!B:H,7,FALSE)</f>
        <v>2</v>
      </c>
      <c r="BD2153" s="5" t="str">
        <f>VLOOKUP(Y2153,GFQuimbayo!B:C,2,FALSE)</f>
        <v>HD</v>
      </c>
      <c r="BE2153" s="5" t="str">
        <f>VLOOKUP(BD2153,GFQuimbayo!E:F,2,FALSE)</f>
        <v>Detritivores</v>
      </c>
      <c r="BF2153" s="2" t="str">
        <f>VLOOKUP(Y2153,Spp!B:L,11,FALSE)</f>
        <v>LC</v>
      </c>
    </row>
    <row r="2154" spans="1:58">
      <c r="A2154" s="54" t="s">
        <v>40</v>
      </c>
      <c r="B2154" s="54" t="s">
        <v>41</v>
      </c>
      <c r="C2154" s="2" t="s">
        <v>42</v>
      </c>
      <c r="D2154" s="2" t="s">
        <v>42</v>
      </c>
      <c r="E2154" s="54" t="s">
        <v>1483</v>
      </c>
      <c r="F2154" s="54" t="s">
        <v>245</v>
      </c>
      <c r="G2154" s="22" t="s">
        <v>1482</v>
      </c>
      <c r="H2154" s="55">
        <v>1</v>
      </c>
      <c r="I2154" s="55">
        <v>1</v>
      </c>
      <c r="J2154" s="54"/>
      <c r="K2154" s="54">
        <v>50</v>
      </c>
      <c r="L2154" s="56">
        <v>43537</v>
      </c>
      <c r="M2154" s="54">
        <v>2019</v>
      </c>
      <c r="N2154" s="57" t="s">
        <v>1484</v>
      </c>
      <c r="O2154" s="54" t="s">
        <v>245</v>
      </c>
      <c r="P2154" s="56">
        <v>43537</v>
      </c>
      <c r="Q2154" s="58">
        <v>3</v>
      </c>
      <c r="R2154" s="54"/>
      <c r="S2154" s="54">
        <v>3</v>
      </c>
      <c r="T2154" s="59"/>
      <c r="U2154" s="59"/>
      <c r="V2154" s="59"/>
      <c r="W2154" s="54"/>
      <c r="X2154" s="54" t="s">
        <v>99</v>
      </c>
      <c r="Y2154" s="6" t="str">
        <f>VLOOKUP(X2154,Spp!A:B,2,FALSE)</f>
        <v>Abudefduf troschelii</v>
      </c>
      <c r="Z2154" s="60">
        <f t="shared" si="239"/>
        <v>9</v>
      </c>
      <c r="AA2154" s="54"/>
      <c r="AB2154" s="54">
        <v>5</v>
      </c>
      <c r="AC2154" s="54">
        <v>4</v>
      </c>
      <c r="AD2154" s="54"/>
      <c r="AE2154" s="54"/>
      <c r="AF2154" s="54"/>
      <c r="AG2154" s="54"/>
      <c r="AH2154" s="54"/>
      <c r="AI2154" s="54"/>
      <c r="AJ2154" s="54"/>
      <c r="AK2154" s="54"/>
      <c r="AL2154" s="54"/>
      <c r="AM2154" s="54"/>
      <c r="AN2154" s="54"/>
      <c r="AO2154" s="54"/>
      <c r="AP2154" s="54"/>
      <c r="AQ2154" s="54"/>
      <c r="AR2154" s="54"/>
      <c r="AS2154" s="54"/>
      <c r="AT2154" s="54"/>
      <c r="AU2154" s="2">
        <f>VLOOKUP(Y2154,Spp!B:C,2,FALSE)</f>
        <v>1.6E-2</v>
      </c>
      <c r="AV2154" s="2">
        <f>VLOOKUP(Y2154,Spp!B:D,3,FALSE)</f>
        <v>3.0516000000000001</v>
      </c>
      <c r="AW2154" s="2">
        <f t="shared" ref="AW2154:AW2217" si="240">((AU2154*$AA$2^AV2154)*AA2154)+((AU2154*$AB$2^AV2154)*AB2154)+((AU2154*$AC$2^AV2154)*AC2154)+((AU2154*$AD$2^AV2154)*AD2154)+((AU2154*$AE$2^AV2154)*AE2154)+((AU2154*$AF$2^AV2154)*AF2154)+((AU2154*$AG$2^AV2154)*AG2154)+((AU2154*$AH$2^AV2154)*AH2154)+((AU2154*$AI$2^AV2154)*AI2154)+((AU2154*$AJ$2^AV2154)*AJ2154)+((AU2154*$AK$2^AV2154)*AK2154)+((AU2154*$AL$2^AV2154)*AL2154)+((AU2154*$AM$2^AV2154)*AM2154)+((AU2154*$AN$2^AV2154)*AN2154)+((AU2154*$AO$2^AV2154)*AO2154)+((AU2154*$AP$2^AV2154)*AP2154)+((AU2154*$AQ$2^AV2154)*AQ2154)+((AU2154*$AR$2^AV2154)*AR2154)+((AU2154*$AS$2^AV2154)*AS2154)+((AU2154*$AT$2^AV2154)*AT2154)</f>
        <v>179.84804459620364</v>
      </c>
      <c r="AX2154" s="2">
        <f t="shared" ref="AX2154:AX2217" si="241">AW2154/K2154</f>
        <v>3.5969608919240725</v>
      </c>
      <c r="AY2154" s="2">
        <f t="shared" ref="AY2154:AY2217" si="242">AX2154*10</f>
        <v>35.969608919240727</v>
      </c>
      <c r="AZ2154" s="2">
        <f t="shared" ref="AZ2154:AZ2217" si="243">AY2154/1000</f>
        <v>3.5969608919240725E-2</v>
      </c>
      <c r="BA2154" s="2" t="e">
        <f t="shared" ref="BA2154:BA2217" si="244">Z2154/W2154</f>
        <v>#DIV/0!</v>
      </c>
      <c r="BB2154" s="2">
        <f t="shared" si="238"/>
        <v>0.18</v>
      </c>
      <c r="BC2154" s="2">
        <f>VLOOKUP(Y2154,Spp!B:H,7,FALSE)</f>
        <v>3</v>
      </c>
      <c r="BD2154" s="5" t="str">
        <f>VLOOKUP(Y2154,GFQuimbayo!B:C,2,FALSE)</f>
        <v>PK</v>
      </c>
      <c r="BE2154" s="5" t="str">
        <f>VLOOKUP(BD2154,GFQuimbayo!E:F,2,FALSE)</f>
        <v>Planktivores</v>
      </c>
      <c r="BF2154" s="2" t="str">
        <f>VLOOKUP(Y2154,Spp!B:L,11,FALSE)</f>
        <v>LC</v>
      </c>
    </row>
    <row r="2155" spans="1:58">
      <c r="A2155" s="54" t="s">
        <v>40</v>
      </c>
      <c r="B2155" s="54" t="s">
        <v>41</v>
      </c>
      <c r="C2155" s="2" t="s">
        <v>42</v>
      </c>
      <c r="D2155" s="2" t="s">
        <v>42</v>
      </c>
      <c r="E2155" s="54" t="s">
        <v>1483</v>
      </c>
      <c r="F2155" s="54" t="s">
        <v>245</v>
      </c>
      <c r="G2155" s="22" t="s">
        <v>1482</v>
      </c>
      <c r="H2155" s="55">
        <v>1</v>
      </c>
      <c r="I2155" s="55">
        <v>1</v>
      </c>
      <c r="J2155" s="54"/>
      <c r="K2155" s="54">
        <v>50</v>
      </c>
      <c r="L2155" s="56">
        <v>43537</v>
      </c>
      <c r="M2155" s="54">
        <v>2019</v>
      </c>
      <c r="N2155" s="57" t="s">
        <v>1484</v>
      </c>
      <c r="O2155" s="54" t="s">
        <v>245</v>
      </c>
      <c r="P2155" s="56">
        <v>43537</v>
      </c>
      <c r="Q2155" s="58">
        <v>3</v>
      </c>
      <c r="R2155" s="54"/>
      <c r="S2155" s="54">
        <v>3</v>
      </c>
      <c r="T2155" s="59"/>
      <c r="U2155" s="59"/>
      <c r="V2155" s="59"/>
      <c r="W2155" s="54"/>
      <c r="X2155" s="54" t="s">
        <v>109</v>
      </c>
      <c r="Y2155" s="6" t="str">
        <f>VLOOKUP(X2155,Spp!A:B,2,FALSE)</f>
        <v>Chromis atrilobata</v>
      </c>
      <c r="Z2155" s="60">
        <f t="shared" si="239"/>
        <v>300</v>
      </c>
      <c r="AA2155" s="54"/>
      <c r="AB2155" s="54"/>
      <c r="AC2155" s="54">
        <v>300</v>
      </c>
      <c r="AD2155" s="54"/>
      <c r="AE2155" s="54"/>
      <c r="AF2155" s="54"/>
      <c r="AG2155" s="54"/>
      <c r="AH2155" s="54"/>
      <c r="AI2155" s="54"/>
      <c r="AJ2155" s="54"/>
      <c r="AK2155" s="54"/>
      <c r="AL2155" s="54"/>
      <c r="AM2155" s="54"/>
      <c r="AN2155" s="54"/>
      <c r="AO2155" s="54"/>
      <c r="AP2155" s="54"/>
      <c r="AQ2155" s="54"/>
      <c r="AR2155" s="54"/>
      <c r="AS2155" s="54"/>
      <c r="AT2155" s="54"/>
      <c r="AU2155" s="2">
        <f>VLOOKUP(Y2155,Spp!B:C,2,FALSE)</f>
        <v>5.2300000000000003E-3</v>
      </c>
      <c r="AV2155" s="2">
        <f>VLOOKUP(Y2155,Spp!B:D,3,FALSE)</f>
        <v>3.41655</v>
      </c>
      <c r="AW2155" s="2">
        <f t="shared" si="240"/>
        <v>8775.4793485920691</v>
      </c>
      <c r="AX2155" s="2">
        <f t="shared" si="241"/>
        <v>175.50958697184137</v>
      </c>
      <c r="AY2155" s="2">
        <f t="shared" si="242"/>
        <v>1755.0958697184137</v>
      </c>
      <c r="AZ2155" s="2">
        <f t="shared" si="243"/>
        <v>1.7550958697184138</v>
      </c>
      <c r="BA2155" s="2" t="e">
        <f t="shared" si="244"/>
        <v>#DIV/0!</v>
      </c>
      <c r="BB2155" s="2">
        <f t="shared" si="238"/>
        <v>6</v>
      </c>
      <c r="BC2155" s="2">
        <f>VLOOKUP(Y2155,Spp!B:H,7,FALSE)</f>
        <v>3.4</v>
      </c>
      <c r="BD2155" s="5" t="str">
        <f>VLOOKUP(Y2155,GFQuimbayo!B:C,2,FALSE)</f>
        <v>PK</v>
      </c>
      <c r="BE2155" s="5" t="str">
        <f>VLOOKUP(BD2155,GFQuimbayo!E:F,2,FALSE)</f>
        <v>Planktivores</v>
      </c>
      <c r="BF2155" s="2" t="str">
        <f>VLOOKUP(Y2155,Spp!B:L,11,FALSE)</f>
        <v>LC</v>
      </c>
    </row>
    <row r="2156" spans="1:58">
      <c r="A2156" s="54" t="s">
        <v>40</v>
      </c>
      <c r="B2156" s="54" t="s">
        <v>41</v>
      </c>
      <c r="C2156" s="2" t="s">
        <v>42</v>
      </c>
      <c r="D2156" s="2" t="s">
        <v>42</v>
      </c>
      <c r="E2156" s="54" t="s">
        <v>1483</v>
      </c>
      <c r="F2156" s="54" t="s">
        <v>245</v>
      </c>
      <c r="G2156" s="22" t="s">
        <v>1482</v>
      </c>
      <c r="H2156" s="55">
        <v>1</v>
      </c>
      <c r="I2156" s="55">
        <v>1</v>
      </c>
      <c r="J2156" s="54"/>
      <c r="K2156" s="54">
        <v>50</v>
      </c>
      <c r="L2156" s="56">
        <v>43537</v>
      </c>
      <c r="M2156" s="54">
        <v>2019</v>
      </c>
      <c r="N2156" s="57" t="s">
        <v>1484</v>
      </c>
      <c r="O2156" s="54" t="s">
        <v>245</v>
      </c>
      <c r="P2156" s="56">
        <v>43537</v>
      </c>
      <c r="Q2156" s="58">
        <v>3</v>
      </c>
      <c r="R2156" s="54"/>
      <c r="S2156" s="54">
        <v>3</v>
      </c>
      <c r="T2156" s="59"/>
      <c r="U2156" s="59"/>
      <c r="V2156" s="59"/>
      <c r="W2156" s="54"/>
      <c r="X2156" s="54" t="s">
        <v>266</v>
      </c>
      <c r="Y2156" s="6" t="str">
        <f>VLOOKUP(X2156,Spp!A:B,2,FALSE)</f>
        <v>Halichoeres dispilus</v>
      </c>
      <c r="Z2156" s="60">
        <f t="shared" si="239"/>
        <v>40</v>
      </c>
      <c r="AA2156" s="54"/>
      <c r="AB2156" s="54">
        <v>40</v>
      </c>
      <c r="AC2156" s="54"/>
      <c r="AD2156" s="54"/>
      <c r="AE2156" s="54"/>
      <c r="AF2156" s="54"/>
      <c r="AG2156" s="54"/>
      <c r="AH2156" s="54"/>
      <c r="AI2156" s="54"/>
      <c r="AJ2156" s="54"/>
      <c r="AK2156" s="54"/>
      <c r="AL2156" s="54"/>
      <c r="AM2156" s="54"/>
      <c r="AN2156" s="54"/>
      <c r="AO2156" s="54"/>
      <c r="AP2156" s="54"/>
      <c r="AQ2156" s="54"/>
      <c r="AR2156" s="54"/>
      <c r="AS2156" s="54"/>
      <c r="AT2156" s="54"/>
      <c r="AU2156" s="2">
        <f>VLOOKUP(Y2156,Spp!B:C,2,FALSE)</f>
        <v>1.26E-2</v>
      </c>
      <c r="AV2156" s="2">
        <f>VLOOKUP(Y2156,Spp!B:D,3,FALSE)</f>
        <v>3.0672999999999999</v>
      </c>
      <c r="AW2156" s="2">
        <f t="shared" si="240"/>
        <v>243.50391587086216</v>
      </c>
      <c r="AX2156" s="2">
        <f t="shared" si="241"/>
        <v>4.8700783174172431</v>
      </c>
      <c r="AY2156" s="2">
        <f t="shared" si="242"/>
        <v>48.700783174172429</v>
      </c>
      <c r="AZ2156" s="2">
        <f t="shared" si="243"/>
        <v>4.8700783174172431E-2</v>
      </c>
      <c r="BA2156" s="2" t="e">
        <f t="shared" si="244"/>
        <v>#DIV/0!</v>
      </c>
      <c r="BB2156" s="2">
        <f t="shared" si="238"/>
        <v>0.8</v>
      </c>
      <c r="BC2156" s="2">
        <f>VLOOKUP(Y2156,Spp!B:H,7,FALSE)</f>
        <v>3.9</v>
      </c>
      <c r="BD2156" s="5" t="str">
        <f>VLOOKUP(Y2156,GFQuimbayo!B:C,2,FALSE)</f>
        <v>IN</v>
      </c>
      <c r="BE2156" s="5" t="str">
        <f>VLOOKUP(BD2156,GFQuimbayo!E:F,2,FALSE)</f>
        <v>Invertebrivores</v>
      </c>
      <c r="BF2156" s="2" t="str">
        <f>VLOOKUP(Y2156,Spp!B:L,11,FALSE)</f>
        <v>LC</v>
      </c>
    </row>
    <row r="2157" spans="1:58">
      <c r="A2157" s="54" t="s">
        <v>40</v>
      </c>
      <c r="B2157" s="54" t="s">
        <v>41</v>
      </c>
      <c r="C2157" s="2" t="s">
        <v>42</v>
      </c>
      <c r="D2157" s="2" t="s">
        <v>42</v>
      </c>
      <c r="E2157" s="54" t="s">
        <v>1483</v>
      </c>
      <c r="F2157" s="54" t="s">
        <v>245</v>
      </c>
      <c r="G2157" s="22" t="s">
        <v>1482</v>
      </c>
      <c r="H2157" s="55">
        <v>1</v>
      </c>
      <c r="I2157" s="55">
        <v>1</v>
      </c>
      <c r="J2157" s="54"/>
      <c r="K2157" s="54">
        <v>50</v>
      </c>
      <c r="L2157" s="56">
        <v>43537</v>
      </c>
      <c r="M2157" s="54">
        <v>2019</v>
      </c>
      <c r="N2157" s="57" t="s">
        <v>1484</v>
      </c>
      <c r="O2157" s="54" t="s">
        <v>245</v>
      </c>
      <c r="P2157" s="56">
        <v>43537</v>
      </c>
      <c r="Q2157" s="58">
        <v>3</v>
      </c>
      <c r="R2157" s="54"/>
      <c r="S2157" s="54">
        <v>3</v>
      </c>
      <c r="T2157" s="59"/>
      <c r="U2157" s="59"/>
      <c r="V2157" s="59"/>
      <c r="W2157" s="54"/>
      <c r="X2157" s="54" t="s">
        <v>107</v>
      </c>
      <c r="Y2157" s="6" t="str">
        <f>VLOOKUP(X2157,Spp!A:B,2,FALSE)</f>
        <v>Thalassoma lucasanum</v>
      </c>
      <c r="Z2157" s="60">
        <f t="shared" si="239"/>
        <v>37</v>
      </c>
      <c r="AA2157" s="54"/>
      <c r="AB2157" s="54"/>
      <c r="AC2157" s="54">
        <v>35</v>
      </c>
      <c r="AD2157" s="54">
        <v>2</v>
      </c>
      <c r="AE2157" s="54"/>
      <c r="AF2157" s="54"/>
      <c r="AG2157" s="54"/>
      <c r="AH2157" s="54"/>
      <c r="AI2157" s="54"/>
      <c r="AJ2157" s="54"/>
      <c r="AK2157" s="54"/>
      <c r="AL2157" s="54"/>
      <c r="AM2157" s="54"/>
      <c r="AN2157" s="54"/>
      <c r="AO2157" s="54"/>
      <c r="AP2157" s="54"/>
      <c r="AQ2157" s="54"/>
      <c r="AR2157" s="54"/>
      <c r="AS2157" s="54"/>
      <c r="AT2157" s="54"/>
      <c r="AU2157" s="2">
        <f>VLOOKUP(Y2157,Spp!B:C,2,FALSE)</f>
        <v>1.261E-2</v>
      </c>
      <c r="AV2157" s="2">
        <f>VLOOKUP(Y2157,Spp!B:D,3,FALSE)</f>
        <v>2.8782999999999999</v>
      </c>
      <c r="AW2157" s="2">
        <f t="shared" si="240"/>
        <v>729.30504251732111</v>
      </c>
      <c r="AX2157" s="2">
        <f t="shared" si="241"/>
        <v>14.586100850346423</v>
      </c>
      <c r="AY2157" s="2">
        <f t="shared" si="242"/>
        <v>145.86100850346423</v>
      </c>
      <c r="AZ2157" s="2">
        <f t="shared" si="243"/>
        <v>0.14586100850346423</v>
      </c>
      <c r="BA2157" s="2" t="e">
        <f t="shared" si="244"/>
        <v>#DIV/0!</v>
      </c>
      <c r="BB2157" s="2">
        <f t="shared" si="238"/>
        <v>0.74</v>
      </c>
      <c r="BC2157" s="2">
        <f>VLOOKUP(Y2157,Spp!B:H,7,FALSE)</f>
        <v>3.5</v>
      </c>
      <c r="BD2157" s="5" t="str">
        <f>VLOOKUP(Y2157,GFQuimbayo!B:C,2,FALSE)</f>
        <v>IN</v>
      </c>
      <c r="BE2157" s="5" t="str">
        <f>VLOOKUP(BD2157,GFQuimbayo!E:F,2,FALSE)</f>
        <v>Invertebrivores</v>
      </c>
      <c r="BF2157" s="2" t="str">
        <f>VLOOKUP(Y2157,Spp!B:L,11,FALSE)</f>
        <v>LC</v>
      </c>
    </row>
    <row r="2158" spans="1:58">
      <c r="A2158" s="54" t="s">
        <v>40</v>
      </c>
      <c r="B2158" s="54" t="s">
        <v>41</v>
      </c>
      <c r="C2158" s="2" t="s">
        <v>42</v>
      </c>
      <c r="D2158" s="2" t="s">
        <v>42</v>
      </c>
      <c r="E2158" s="54" t="s">
        <v>1483</v>
      </c>
      <c r="F2158" s="54" t="s">
        <v>245</v>
      </c>
      <c r="G2158" s="22" t="s">
        <v>1482</v>
      </c>
      <c r="H2158" s="55">
        <v>1</v>
      </c>
      <c r="I2158" s="55">
        <v>1</v>
      </c>
      <c r="J2158" s="54"/>
      <c r="K2158" s="54">
        <v>50</v>
      </c>
      <c r="L2158" s="56">
        <v>43537</v>
      </c>
      <c r="M2158" s="54">
        <v>2019</v>
      </c>
      <c r="N2158" s="57" t="s">
        <v>1484</v>
      </c>
      <c r="O2158" s="54" t="s">
        <v>245</v>
      </c>
      <c r="P2158" s="56">
        <v>43537</v>
      </c>
      <c r="Q2158" s="58">
        <v>3</v>
      </c>
      <c r="R2158" s="54"/>
      <c r="S2158" s="54">
        <v>3</v>
      </c>
      <c r="T2158" s="59"/>
      <c r="U2158" s="59"/>
      <c r="V2158" s="59"/>
      <c r="W2158" s="54"/>
      <c r="X2158" s="54" t="s">
        <v>72</v>
      </c>
      <c r="Y2158" s="6" t="str">
        <f>VLOOKUP(X2158,Spp!A:B,2,FALSE)</f>
        <v>Scarus ghobban</v>
      </c>
      <c r="Z2158" s="60">
        <f t="shared" si="239"/>
        <v>7</v>
      </c>
      <c r="AA2158" s="54"/>
      <c r="AB2158" s="54"/>
      <c r="AC2158" s="54">
        <v>7</v>
      </c>
      <c r="AD2158" s="54"/>
      <c r="AE2158" s="54"/>
      <c r="AF2158" s="54"/>
      <c r="AG2158" s="54"/>
      <c r="AH2158" s="54"/>
      <c r="AI2158" s="54"/>
      <c r="AJ2158" s="54"/>
      <c r="AK2158" s="54"/>
      <c r="AL2158" s="54"/>
      <c r="AM2158" s="54"/>
      <c r="AN2158" s="54"/>
      <c r="AO2158" s="54"/>
      <c r="AP2158" s="54"/>
      <c r="AQ2158" s="54"/>
      <c r="AR2158" s="54"/>
      <c r="AS2158" s="54"/>
      <c r="AT2158" s="54"/>
      <c r="AU2158" s="2">
        <f>VLOOKUP(Y2158,Spp!B:C,2,FALSE)</f>
        <v>2.3300000000000001E-2</v>
      </c>
      <c r="AV2158" s="2">
        <f>VLOOKUP(Y2158,Spp!B:D,3,FALSE)</f>
        <v>2.919</v>
      </c>
      <c r="AW2158" s="2">
        <f t="shared" si="240"/>
        <v>259.61769456277142</v>
      </c>
      <c r="AX2158" s="2">
        <f t="shared" si="241"/>
        <v>5.1923538912554283</v>
      </c>
      <c r="AY2158" s="2">
        <f t="shared" si="242"/>
        <v>51.923538912554285</v>
      </c>
      <c r="AZ2158" s="2">
        <f t="shared" si="243"/>
        <v>5.1923538912554287E-2</v>
      </c>
      <c r="BA2158" s="2" t="e">
        <f t="shared" si="244"/>
        <v>#DIV/0!</v>
      </c>
      <c r="BB2158" s="2">
        <f t="shared" si="238"/>
        <v>0.14000000000000001</v>
      </c>
      <c r="BC2158" s="2">
        <f>VLOOKUP(Y2158,Spp!B:H,7,FALSE)</f>
        <v>2</v>
      </c>
      <c r="BD2158" s="5" t="str">
        <f>VLOOKUP(Y2158,GFQuimbayo!B:C,2,FALSE)</f>
        <v>HM</v>
      </c>
      <c r="BE2158" s="5" t="str">
        <f>VLOOKUP(BD2158,GFQuimbayo!E:F,2,FALSE)</f>
        <v>Macroalgae feeders</v>
      </c>
      <c r="BF2158" s="2" t="str">
        <f>VLOOKUP(Y2158,Spp!B:L,11,FALSE)</f>
        <v>LC</v>
      </c>
    </row>
    <row r="2159" spans="1:58">
      <c r="A2159" s="54" t="s">
        <v>40</v>
      </c>
      <c r="B2159" s="54" t="s">
        <v>41</v>
      </c>
      <c r="C2159" s="2" t="s">
        <v>42</v>
      </c>
      <c r="D2159" s="2" t="s">
        <v>42</v>
      </c>
      <c r="E2159" s="54" t="s">
        <v>1483</v>
      </c>
      <c r="F2159" s="54" t="s">
        <v>245</v>
      </c>
      <c r="G2159" s="22" t="s">
        <v>1482</v>
      </c>
      <c r="H2159" s="55">
        <v>1</v>
      </c>
      <c r="I2159" s="55">
        <v>1</v>
      </c>
      <c r="J2159" s="54"/>
      <c r="K2159" s="54">
        <v>50</v>
      </c>
      <c r="L2159" s="56">
        <v>43537</v>
      </c>
      <c r="M2159" s="54">
        <v>2019</v>
      </c>
      <c r="N2159" s="57" t="s">
        <v>1484</v>
      </c>
      <c r="O2159" s="54" t="s">
        <v>245</v>
      </c>
      <c r="P2159" s="56">
        <v>43537</v>
      </c>
      <c r="Q2159" s="58">
        <v>3</v>
      </c>
      <c r="R2159" s="54"/>
      <c r="S2159" s="54">
        <v>3</v>
      </c>
      <c r="T2159" s="59"/>
      <c r="U2159" s="59"/>
      <c r="V2159" s="59"/>
      <c r="W2159" s="54"/>
      <c r="X2159" s="54" t="s">
        <v>80</v>
      </c>
      <c r="Y2159" s="6" t="str">
        <f>VLOOKUP(X2159,Spp!A:B,2,FALSE)</f>
        <v>Sufflamen verres</v>
      </c>
      <c r="Z2159" s="60">
        <f t="shared" si="239"/>
        <v>2</v>
      </c>
      <c r="AA2159" s="54"/>
      <c r="AB2159" s="54"/>
      <c r="AC2159" s="54"/>
      <c r="AD2159" s="54">
        <v>1</v>
      </c>
      <c r="AE2159" s="54">
        <v>1</v>
      </c>
      <c r="AF2159" s="54"/>
      <c r="AG2159" s="54"/>
      <c r="AH2159" s="54"/>
      <c r="AI2159" s="54"/>
      <c r="AJ2159" s="54"/>
      <c r="AK2159" s="54"/>
      <c r="AL2159" s="54"/>
      <c r="AM2159" s="54"/>
      <c r="AN2159" s="54"/>
      <c r="AO2159" s="54"/>
      <c r="AP2159" s="54"/>
      <c r="AQ2159" s="54"/>
      <c r="AR2159" s="54"/>
      <c r="AS2159" s="54"/>
      <c r="AT2159" s="54"/>
      <c r="AU2159" s="2">
        <f>VLOOKUP(Y2159,Spp!B:C,2,FALSE)</f>
        <v>2.4899999999999999E-2</v>
      </c>
      <c r="AV2159" s="2">
        <f>VLOOKUP(Y2159,Spp!B:D,3,FALSE)</f>
        <v>3.0129999999999999</v>
      </c>
      <c r="AW2159" s="2">
        <f t="shared" si="240"/>
        <v>544.1958065230408</v>
      </c>
      <c r="AX2159" s="2">
        <f t="shared" si="241"/>
        <v>10.883916130460817</v>
      </c>
      <c r="AY2159" s="2">
        <f t="shared" si="242"/>
        <v>108.83916130460817</v>
      </c>
      <c r="AZ2159" s="2">
        <f t="shared" si="243"/>
        <v>0.10883916130460816</v>
      </c>
      <c r="BA2159" s="2" t="e">
        <f t="shared" si="244"/>
        <v>#DIV/0!</v>
      </c>
      <c r="BB2159" s="2">
        <f t="shared" si="238"/>
        <v>0.04</v>
      </c>
      <c r="BC2159" s="2">
        <f>VLOOKUP(Y2159,Spp!B:H,7,FALSE)</f>
        <v>3.3</v>
      </c>
      <c r="BD2159" s="5" t="str">
        <f>VLOOKUP(Y2159,GFQuimbayo!B:C,2,FALSE)</f>
        <v>IN</v>
      </c>
      <c r="BE2159" s="5" t="str">
        <f>VLOOKUP(BD2159,GFQuimbayo!E:F,2,FALSE)</f>
        <v>Invertebrivores</v>
      </c>
      <c r="BF2159" s="2" t="str">
        <f>VLOOKUP(Y2159,Spp!B:L,11,FALSE)</f>
        <v>LC</v>
      </c>
    </row>
    <row r="2160" spans="1:58">
      <c r="A2160" s="54" t="s">
        <v>40</v>
      </c>
      <c r="B2160" s="54" t="s">
        <v>41</v>
      </c>
      <c r="C2160" s="2" t="s">
        <v>42</v>
      </c>
      <c r="D2160" s="2" t="s">
        <v>42</v>
      </c>
      <c r="E2160" s="54" t="s">
        <v>1483</v>
      </c>
      <c r="F2160" s="54" t="s">
        <v>245</v>
      </c>
      <c r="G2160" s="22" t="s">
        <v>1482</v>
      </c>
      <c r="H2160" s="55">
        <v>1</v>
      </c>
      <c r="I2160" s="55">
        <v>1</v>
      </c>
      <c r="J2160" s="54"/>
      <c r="K2160" s="54">
        <v>50</v>
      </c>
      <c r="L2160" s="56">
        <v>43537</v>
      </c>
      <c r="M2160" s="54">
        <v>2019</v>
      </c>
      <c r="N2160" s="57" t="s">
        <v>1484</v>
      </c>
      <c r="O2160" s="54" t="s">
        <v>245</v>
      </c>
      <c r="P2160" s="56">
        <v>43537</v>
      </c>
      <c r="Q2160" s="58">
        <v>3</v>
      </c>
      <c r="R2160" s="54"/>
      <c r="S2160" s="54">
        <v>3</v>
      </c>
      <c r="T2160" s="59"/>
      <c r="U2160" s="59"/>
      <c r="V2160" s="59"/>
      <c r="W2160" s="54"/>
      <c r="X2160" s="54" t="s">
        <v>266</v>
      </c>
      <c r="Y2160" s="6" t="str">
        <f>VLOOKUP(X2160,Spp!A:B,2,FALSE)</f>
        <v>Halichoeres dispilus</v>
      </c>
      <c r="Z2160" s="60">
        <f t="shared" si="239"/>
        <v>1</v>
      </c>
      <c r="AA2160" s="54"/>
      <c r="AB2160" s="54"/>
      <c r="AC2160" s="54"/>
      <c r="AD2160" s="54">
        <v>1</v>
      </c>
      <c r="AE2160" s="54"/>
      <c r="AF2160" s="54"/>
      <c r="AG2160" s="54"/>
      <c r="AH2160" s="54"/>
      <c r="AI2160" s="54"/>
      <c r="AJ2160" s="54"/>
      <c r="AK2160" s="54"/>
      <c r="AL2160" s="54"/>
      <c r="AM2160" s="54"/>
      <c r="AN2160" s="54"/>
      <c r="AO2160" s="54"/>
      <c r="AP2160" s="54"/>
      <c r="AQ2160" s="54"/>
      <c r="AR2160" s="54"/>
      <c r="AS2160" s="54"/>
      <c r="AT2160" s="54"/>
      <c r="AU2160" s="2">
        <f>VLOOKUP(Y2160,Spp!B:C,2,FALSE)</f>
        <v>1.26E-2</v>
      </c>
      <c r="AV2160" s="2">
        <f>VLOOKUP(Y2160,Spp!B:D,3,FALSE)</f>
        <v>3.0672999999999999</v>
      </c>
      <c r="AW2160" s="2">
        <f t="shared" si="240"/>
        <v>81.873084400799542</v>
      </c>
      <c r="AX2160" s="2">
        <f t="shared" si="241"/>
        <v>1.6374616880159909</v>
      </c>
      <c r="AY2160" s="2">
        <f t="shared" si="242"/>
        <v>16.374616880159909</v>
      </c>
      <c r="AZ2160" s="2">
        <f t="shared" si="243"/>
        <v>1.6374616880159908E-2</v>
      </c>
      <c r="BA2160" s="2" t="e">
        <f t="shared" si="244"/>
        <v>#DIV/0!</v>
      </c>
      <c r="BB2160" s="2">
        <f t="shared" si="238"/>
        <v>0.02</v>
      </c>
      <c r="BC2160" s="2">
        <f>VLOOKUP(Y2160,Spp!B:H,7,FALSE)</f>
        <v>3.9</v>
      </c>
      <c r="BD2160" s="5" t="str">
        <f>VLOOKUP(Y2160,GFQuimbayo!B:C,2,FALSE)</f>
        <v>IN</v>
      </c>
      <c r="BE2160" s="5" t="str">
        <f>VLOOKUP(BD2160,GFQuimbayo!E:F,2,FALSE)</f>
        <v>Invertebrivores</v>
      </c>
      <c r="BF2160" s="2" t="str">
        <f>VLOOKUP(Y2160,Spp!B:L,11,FALSE)</f>
        <v>LC</v>
      </c>
    </row>
    <row r="2161" spans="1:58">
      <c r="A2161" s="54" t="s">
        <v>40</v>
      </c>
      <c r="B2161" s="54" t="s">
        <v>41</v>
      </c>
      <c r="C2161" s="2" t="s">
        <v>42</v>
      </c>
      <c r="D2161" s="2" t="s">
        <v>42</v>
      </c>
      <c r="E2161" s="54" t="s">
        <v>1483</v>
      </c>
      <c r="F2161" s="54" t="s">
        <v>245</v>
      </c>
      <c r="G2161" s="22" t="s">
        <v>1482</v>
      </c>
      <c r="H2161" s="55">
        <v>1</v>
      </c>
      <c r="I2161" s="55">
        <v>1</v>
      </c>
      <c r="J2161" s="54"/>
      <c r="K2161" s="54">
        <v>50</v>
      </c>
      <c r="L2161" s="56">
        <v>43537</v>
      </c>
      <c r="M2161" s="54">
        <v>2019</v>
      </c>
      <c r="N2161" s="57" t="s">
        <v>1484</v>
      </c>
      <c r="O2161" s="54" t="s">
        <v>245</v>
      </c>
      <c r="P2161" s="56">
        <v>43537</v>
      </c>
      <c r="Q2161" s="58">
        <v>3</v>
      </c>
      <c r="R2161" s="54"/>
      <c r="S2161" s="54">
        <v>3</v>
      </c>
      <c r="T2161" s="59"/>
      <c r="U2161" s="59"/>
      <c r="V2161" s="59"/>
      <c r="W2161" s="54"/>
      <c r="X2161" s="54" t="s">
        <v>257</v>
      </c>
      <c r="Y2161" s="6" t="str">
        <f>VLOOKUP(X2161,Spp!A:B,2,FALSE)</f>
        <v>Acanthurus xanthopterus</v>
      </c>
      <c r="Z2161" s="60">
        <f t="shared" si="239"/>
        <v>40</v>
      </c>
      <c r="AA2161" s="54"/>
      <c r="AB2161" s="54"/>
      <c r="AC2161" s="54"/>
      <c r="AD2161" s="54"/>
      <c r="AE2161" s="54"/>
      <c r="AF2161" s="54">
        <v>40</v>
      </c>
      <c r="AG2161" s="54"/>
      <c r="AH2161" s="54"/>
      <c r="AI2161" s="54"/>
      <c r="AJ2161" s="54"/>
      <c r="AK2161" s="54"/>
      <c r="AL2161" s="54"/>
      <c r="AM2161" s="54"/>
      <c r="AN2161" s="54"/>
      <c r="AO2161" s="54"/>
      <c r="AP2161" s="54"/>
      <c r="AQ2161" s="54"/>
      <c r="AR2161" s="54"/>
      <c r="AS2161" s="54"/>
      <c r="AT2161" s="54"/>
      <c r="AU2161" s="2">
        <f>VLOOKUP(Y2161,Spp!B:C,2,FALSE)</f>
        <v>2.673E-2</v>
      </c>
      <c r="AV2161" s="2">
        <f>VLOOKUP(Y2161,Spp!B:D,3,FALSE)</f>
        <v>2.9844900000000001</v>
      </c>
      <c r="AW2161" s="2">
        <f t="shared" si="240"/>
        <v>43382.501230002737</v>
      </c>
      <c r="AX2161" s="2">
        <f t="shared" si="241"/>
        <v>867.65002460005473</v>
      </c>
      <c r="AY2161" s="2">
        <f t="shared" si="242"/>
        <v>8676.5002460005471</v>
      </c>
      <c r="AZ2161" s="2">
        <f t="shared" si="243"/>
        <v>8.6765002460005469</v>
      </c>
      <c r="BA2161" s="2" t="e">
        <f t="shared" si="244"/>
        <v>#DIV/0!</v>
      </c>
      <c r="BB2161" s="2">
        <f t="shared" si="238"/>
        <v>0.8</v>
      </c>
      <c r="BC2161" s="2">
        <f>VLOOKUP(Y2161,Spp!B:H,7,FALSE)</f>
        <v>2.9</v>
      </c>
      <c r="BD2161" s="5" t="str">
        <f>VLOOKUP(Y2161,GFQuimbayo!B:C,2,FALSE)</f>
        <v>HD</v>
      </c>
      <c r="BE2161" s="5" t="str">
        <f>VLOOKUP(BD2161,GFQuimbayo!E:F,2,FALSE)</f>
        <v>Detritivores</v>
      </c>
      <c r="BF2161" s="2" t="str">
        <f>VLOOKUP(Y2161,Spp!B:L,11,FALSE)</f>
        <v>LC</v>
      </c>
    </row>
    <row r="2162" spans="1:58">
      <c r="A2162" s="54" t="s">
        <v>40</v>
      </c>
      <c r="B2162" s="54" t="s">
        <v>41</v>
      </c>
      <c r="C2162" s="2" t="s">
        <v>42</v>
      </c>
      <c r="D2162" s="2" t="s">
        <v>42</v>
      </c>
      <c r="E2162" s="54" t="s">
        <v>1483</v>
      </c>
      <c r="F2162" s="54" t="s">
        <v>245</v>
      </c>
      <c r="G2162" s="22" t="s">
        <v>1482</v>
      </c>
      <c r="H2162" s="55">
        <v>1</v>
      </c>
      <c r="I2162" s="55">
        <v>1</v>
      </c>
      <c r="J2162" s="54"/>
      <c r="K2162" s="54">
        <v>50</v>
      </c>
      <c r="L2162" s="56">
        <v>43537</v>
      </c>
      <c r="M2162" s="54">
        <v>2019</v>
      </c>
      <c r="N2162" s="57" t="s">
        <v>1484</v>
      </c>
      <c r="O2162" s="54" t="s">
        <v>245</v>
      </c>
      <c r="P2162" s="56">
        <v>43537</v>
      </c>
      <c r="Q2162" s="58">
        <v>3</v>
      </c>
      <c r="R2162" s="54"/>
      <c r="S2162" s="54">
        <v>3</v>
      </c>
      <c r="T2162" s="59"/>
      <c r="U2162" s="59"/>
      <c r="V2162" s="59"/>
      <c r="W2162" s="54"/>
      <c r="X2162" s="54" t="s">
        <v>89</v>
      </c>
      <c r="Y2162" s="6" t="str">
        <f>VLOOKUP(X2162,Spp!A:B,2,FALSE)</f>
        <v>Lutjanus argentiventris</v>
      </c>
      <c r="Z2162" s="60">
        <f t="shared" si="239"/>
        <v>2</v>
      </c>
      <c r="AA2162" s="54"/>
      <c r="AB2162" s="54"/>
      <c r="AC2162" s="54"/>
      <c r="AD2162" s="54"/>
      <c r="AE2162" s="54">
        <v>2</v>
      </c>
      <c r="AF2162" s="54"/>
      <c r="AG2162" s="54"/>
      <c r="AH2162" s="54"/>
      <c r="AI2162" s="54"/>
      <c r="AJ2162" s="54"/>
      <c r="AK2162" s="54"/>
      <c r="AL2162" s="54"/>
      <c r="AM2162" s="54"/>
      <c r="AN2162" s="54"/>
      <c r="AO2162" s="54"/>
      <c r="AP2162" s="54"/>
      <c r="AQ2162" s="54"/>
      <c r="AR2162" s="54"/>
      <c r="AS2162" s="54"/>
      <c r="AT2162" s="54"/>
      <c r="AU2162" s="2">
        <f>VLOOKUP(Y2162,Spp!B:C,2,FALSE)</f>
        <v>1.7299999999999999E-2</v>
      </c>
      <c r="AV2162" s="2">
        <f>VLOOKUP(Y2162,Spp!B:D,3,FALSE)</f>
        <v>3</v>
      </c>
      <c r="AW2162" s="2">
        <f t="shared" si="240"/>
        <v>540.625</v>
      </c>
      <c r="AX2162" s="2">
        <f t="shared" si="241"/>
        <v>10.8125</v>
      </c>
      <c r="AY2162" s="2">
        <f t="shared" si="242"/>
        <v>108.125</v>
      </c>
      <c r="AZ2162" s="2">
        <f t="shared" si="243"/>
        <v>0.108125</v>
      </c>
      <c r="BA2162" s="2" t="e">
        <f t="shared" si="244"/>
        <v>#DIV/0!</v>
      </c>
      <c r="BB2162" s="2">
        <f t="shared" si="238"/>
        <v>0.04</v>
      </c>
      <c r="BC2162" s="2">
        <f>VLOOKUP(Y2162,Spp!B:H,7,FALSE)</f>
        <v>4</v>
      </c>
      <c r="BD2162" s="5" t="str">
        <f>VLOOKUP(Y2162,GFQuimbayo!B:C,2,FALSE)</f>
        <v>PS</v>
      </c>
      <c r="BE2162" s="5" t="str">
        <f>VLOOKUP(BD2162,GFQuimbayo!E:F,2,FALSE)</f>
        <v>Piscivores</v>
      </c>
      <c r="BF2162" s="2" t="str">
        <f>VLOOKUP(Y2162,Spp!B:L,11,FALSE)</f>
        <v>LC</v>
      </c>
    </row>
    <row r="2163" spans="1:58">
      <c r="A2163" s="54" t="s">
        <v>40</v>
      </c>
      <c r="B2163" s="54" t="s">
        <v>41</v>
      </c>
      <c r="C2163" s="2" t="s">
        <v>42</v>
      </c>
      <c r="D2163" s="2" t="s">
        <v>42</v>
      </c>
      <c r="E2163" s="54" t="s">
        <v>1483</v>
      </c>
      <c r="F2163" s="54" t="s">
        <v>245</v>
      </c>
      <c r="G2163" s="22" t="s">
        <v>1482</v>
      </c>
      <c r="H2163" s="55">
        <v>2</v>
      </c>
      <c r="I2163" s="55">
        <v>2</v>
      </c>
      <c r="J2163" s="54"/>
      <c r="K2163" s="54">
        <v>50</v>
      </c>
      <c r="L2163" s="56">
        <v>43537</v>
      </c>
      <c r="M2163" s="54">
        <v>2019</v>
      </c>
      <c r="N2163" s="57" t="s">
        <v>1484</v>
      </c>
      <c r="O2163" s="54" t="s">
        <v>245</v>
      </c>
      <c r="P2163" s="56">
        <v>43537</v>
      </c>
      <c r="Q2163" s="58">
        <v>3</v>
      </c>
      <c r="R2163" s="54"/>
      <c r="S2163" s="54">
        <v>3</v>
      </c>
      <c r="T2163" s="59"/>
      <c r="U2163" s="59"/>
      <c r="V2163" s="59"/>
      <c r="W2163" s="54"/>
      <c r="X2163" s="54" t="s">
        <v>89</v>
      </c>
      <c r="Y2163" s="6" t="str">
        <f>VLOOKUP(X2163,Spp!A:B,2,FALSE)</f>
        <v>Lutjanus argentiventris</v>
      </c>
      <c r="Z2163" s="60">
        <f t="shared" si="239"/>
        <v>2</v>
      </c>
      <c r="AA2163" s="54"/>
      <c r="AB2163" s="54"/>
      <c r="AC2163" s="54"/>
      <c r="AD2163" s="54">
        <v>1</v>
      </c>
      <c r="AE2163" s="54">
        <v>1</v>
      </c>
      <c r="AF2163" s="54"/>
      <c r="AG2163" s="54"/>
      <c r="AH2163" s="54"/>
      <c r="AI2163" s="54"/>
      <c r="AJ2163" s="54"/>
      <c r="AK2163" s="54"/>
      <c r="AL2163" s="54"/>
      <c r="AM2163" s="54"/>
      <c r="AN2163" s="54"/>
      <c r="AO2163" s="54"/>
      <c r="AP2163" s="54"/>
      <c r="AQ2163" s="54"/>
      <c r="AR2163" s="54"/>
      <c r="AS2163" s="54"/>
      <c r="AT2163" s="54"/>
      <c r="AU2163" s="2">
        <f>VLOOKUP(Y2163,Spp!B:C,2,FALSE)</f>
        <v>1.7299999999999999E-2</v>
      </c>
      <c r="AV2163" s="2">
        <f>VLOOKUP(Y2163,Spp!B:D,3,FALSE)</f>
        <v>3</v>
      </c>
      <c r="AW2163" s="2">
        <f t="shared" si="240"/>
        <v>363.02968750000002</v>
      </c>
      <c r="AX2163" s="2">
        <f t="shared" si="241"/>
        <v>7.2605937500000008</v>
      </c>
      <c r="AY2163" s="2">
        <f t="shared" si="242"/>
        <v>72.60593750000001</v>
      </c>
      <c r="AZ2163" s="2">
        <f t="shared" si="243"/>
        <v>7.2605937500000009E-2</v>
      </c>
      <c r="BA2163" s="2" t="e">
        <f t="shared" si="244"/>
        <v>#DIV/0!</v>
      </c>
      <c r="BB2163" s="2">
        <f t="shared" si="238"/>
        <v>0.04</v>
      </c>
      <c r="BC2163" s="2">
        <f>VLOOKUP(Y2163,Spp!B:H,7,FALSE)</f>
        <v>4</v>
      </c>
      <c r="BD2163" s="5" t="str">
        <f>VLOOKUP(Y2163,GFQuimbayo!B:C,2,FALSE)</f>
        <v>PS</v>
      </c>
      <c r="BE2163" s="5" t="str">
        <f>VLOOKUP(BD2163,GFQuimbayo!E:F,2,FALSE)</f>
        <v>Piscivores</v>
      </c>
      <c r="BF2163" s="2" t="str">
        <f>VLOOKUP(Y2163,Spp!B:L,11,FALSE)</f>
        <v>LC</v>
      </c>
    </row>
    <row r="2164" spans="1:58">
      <c r="A2164" s="54" t="s">
        <v>40</v>
      </c>
      <c r="B2164" s="54" t="s">
        <v>41</v>
      </c>
      <c r="C2164" s="2" t="s">
        <v>42</v>
      </c>
      <c r="D2164" s="2" t="s">
        <v>42</v>
      </c>
      <c r="E2164" s="54" t="s">
        <v>1483</v>
      </c>
      <c r="F2164" s="54" t="s">
        <v>245</v>
      </c>
      <c r="G2164" s="22" t="s">
        <v>1482</v>
      </c>
      <c r="H2164" s="55">
        <v>2</v>
      </c>
      <c r="I2164" s="55">
        <v>2</v>
      </c>
      <c r="J2164" s="54"/>
      <c r="K2164" s="54">
        <v>50</v>
      </c>
      <c r="L2164" s="56">
        <v>43537</v>
      </c>
      <c r="M2164" s="54">
        <v>2019</v>
      </c>
      <c r="N2164" s="57" t="s">
        <v>1484</v>
      </c>
      <c r="O2164" s="54" t="s">
        <v>245</v>
      </c>
      <c r="P2164" s="56">
        <v>43537</v>
      </c>
      <c r="Q2164" s="58">
        <v>3</v>
      </c>
      <c r="R2164" s="54"/>
      <c r="S2164" s="54">
        <v>3</v>
      </c>
      <c r="T2164" s="59"/>
      <c r="U2164" s="59"/>
      <c r="V2164" s="59"/>
      <c r="W2164" s="54"/>
      <c r="X2164" s="54" t="s">
        <v>72</v>
      </c>
      <c r="Y2164" s="6" t="str">
        <f>VLOOKUP(X2164,Spp!A:B,2,FALSE)</f>
        <v>Scarus ghobban</v>
      </c>
      <c r="Z2164" s="60">
        <f t="shared" si="239"/>
        <v>1</v>
      </c>
      <c r="AA2164" s="54"/>
      <c r="AB2164" s="54"/>
      <c r="AC2164" s="54"/>
      <c r="AD2164" s="54"/>
      <c r="AE2164" s="54">
        <v>1</v>
      </c>
      <c r="AF2164" s="54"/>
      <c r="AG2164" s="54"/>
      <c r="AH2164" s="54"/>
      <c r="AI2164" s="54"/>
      <c r="AJ2164" s="54"/>
      <c r="AK2164" s="54"/>
      <c r="AL2164" s="54"/>
      <c r="AM2164" s="54"/>
      <c r="AN2164" s="54"/>
      <c r="AO2164" s="54"/>
      <c r="AP2164" s="54"/>
      <c r="AQ2164" s="54"/>
      <c r="AR2164" s="54"/>
      <c r="AS2164" s="54"/>
      <c r="AT2164" s="54"/>
      <c r="AU2164" s="2">
        <f>VLOOKUP(Y2164,Spp!B:C,2,FALSE)</f>
        <v>2.3300000000000001E-2</v>
      </c>
      <c r="AV2164" s="2">
        <f>VLOOKUP(Y2164,Spp!B:D,3,FALSE)</f>
        <v>2.919</v>
      </c>
      <c r="AW2164" s="2">
        <f t="shared" si="240"/>
        <v>280.50642055496235</v>
      </c>
      <c r="AX2164" s="2">
        <f t="shared" si="241"/>
        <v>5.6101284110992466</v>
      </c>
      <c r="AY2164" s="2">
        <f t="shared" si="242"/>
        <v>56.101284110992466</v>
      </c>
      <c r="AZ2164" s="2">
        <f t="shared" si="243"/>
        <v>5.6101284110992466E-2</v>
      </c>
      <c r="BA2164" s="2" t="e">
        <f t="shared" si="244"/>
        <v>#DIV/0!</v>
      </c>
      <c r="BB2164" s="2">
        <f t="shared" si="238"/>
        <v>0.02</v>
      </c>
      <c r="BC2164" s="2">
        <f>VLOOKUP(Y2164,Spp!B:H,7,FALSE)</f>
        <v>2</v>
      </c>
      <c r="BD2164" s="5" t="str">
        <f>VLOOKUP(Y2164,GFQuimbayo!B:C,2,FALSE)</f>
        <v>HM</v>
      </c>
      <c r="BE2164" s="5" t="str">
        <f>VLOOKUP(BD2164,GFQuimbayo!E:F,2,FALSE)</f>
        <v>Macroalgae feeders</v>
      </c>
      <c r="BF2164" s="2" t="str">
        <f>VLOOKUP(Y2164,Spp!B:L,11,FALSE)</f>
        <v>LC</v>
      </c>
    </row>
    <row r="2165" spans="1:58">
      <c r="A2165" s="54" t="s">
        <v>40</v>
      </c>
      <c r="B2165" s="54" t="s">
        <v>41</v>
      </c>
      <c r="C2165" s="2" t="s">
        <v>42</v>
      </c>
      <c r="D2165" s="2" t="s">
        <v>42</v>
      </c>
      <c r="E2165" s="54" t="s">
        <v>1483</v>
      </c>
      <c r="F2165" s="54" t="s">
        <v>245</v>
      </c>
      <c r="G2165" s="22" t="s">
        <v>1482</v>
      </c>
      <c r="H2165" s="55">
        <v>2</v>
      </c>
      <c r="I2165" s="55">
        <v>2</v>
      </c>
      <c r="J2165" s="54"/>
      <c r="K2165" s="54">
        <v>50</v>
      </c>
      <c r="L2165" s="56">
        <v>43537</v>
      </c>
      <c r="M2165" s="54">
        <v>2019</v>
      </c>
      <c r="N2165" s="57" t="s">
        <v>1484</v>
      </c>
      <c r="O2165" s="54" t="s">
        <v>245</v>
      </c>
      <c r="P2165" s="56">
        <v>43537</v>
      </c>
      <c r="Q2165" s="58">
        <v>3</v>
      </c>
      <c r="R2165" s="54"/>
      <c r="S2165" s="54">
        <v>3</v>
      </c>
      <c r="T2165" s="59"/>
      <c r="U2165" s="59"/>
      <c r="V2165" s="59"/>
      <c r="W2165" s="54"/>
      <c r="X2165" s="54" t="s">
        <v>99</v>
      </c>
      <c r="Y2165" s="6" t="str">
        <f>VLOOKUP(X2165,Spp!A:B,2,FALSE)</f>
        <v>Abudefduf troschelii</v>
      </c>
      <c r="Z2165" s="60">
        <f t="shared" si="239"/>
        <v>10</v>
      </c>
      <c r="AA2165" s="54"/>
      <c r="AB2165" s="54">
        <v>10</v>
      </c>
      <c r="AC2165" s="54"/>
      <c r="AD2165" s="54"/>
      <c r="AE2165" s="54"/>
      <c r="AF2165" s="54"/>
      <c r="AG2165" s="54"/>
      <c r="AH2165" s="54"/>
      <c r="AI2165" s="54"/>
      <c r="AJ2165" s="54"/>
      <c r="AK2165" s="54"/>
      <c r="AL2165" s="54"/>
      <c r="AM2165" s="54"/>
      <c r="AN2165" s="54"/>
      <c r="AO2165" s="54"/>
      <c r="AP2165" s="54"/>
      <c r="AQ2165" s="54"/>
      <c r="AR2165" s="54"/>
      <c r="AS2165" s="54"/>
      <c r="AT2165" s="54"/>
      <c r="AU2165" s="2">
        <f>VLOOKUP(Y2165,Spp!B:C,2,FALSE)</f>
        <v>1.6E-2</v>
      </c>
      <c r="AV2165" s="2">
        <f>VLOOKUP(Y2165,Spp!B:D,3,FALSE)</f>
        <v>3.0516000000000001</v>
      </c>
      <c r="AW2165" s="2">
        <f t="shared" si="240"/>
        <v>74.895708593768347</v>
      </c>
      <c r="AX2165" s="2">
        <f t="shared" si="241"/>
        <v>1.497914171875367</v>
      </c>
      <c r="AY2165" s="2">
        <f t="shared" si="242"/>
        <v>14.97914171875367</v>
      </c>
      <c r="AZ2165" s="2">
        <f t="shared" si="243"/>
        <v>1.4979141718753671E-2</v>
      </c>
      <c r="BA2165" s="2" t="e">
        <f t="shared" si="244"/>
        <v>#DIV/0!</v>
      </c>
      <c r="BB2165" s="2">
        <f t="shared" si="238"/>
        <v>0.2</v>
      </c>
      <c r="BC2165" s="2">
        <f>VLOOKUP(Y2165,Spp!B:H,7,FALSE)</f>
        <v>3</v>
      </c>
      <c r="BD2165" s="5" t="str">
        <f>VLOOKUP(Y2165,GFQuimbayo!B:C,2,FALSE)</f>
        <v>PK</v>
      </c>
      <c r="BE2165" s="5" t="str">
        <f>VLOOKUP(BD2165,GFQuimbayo!E:F,2,FALSE)</f>
        <v>Planktivores</v>
      </c>
      <c r="BF2165" s="2" t="str">
        <f>VLOOKUP(Y2165,Spp!B:L,11,FALSE)</f>
        <v>LC</v>
      </c>
    </row>
    <row r="2166" spans="1:58">
      <c r="A2166" s="54" t="s">
        <v>40</v>
      </c>
      <c r="B2166" s="54" t="s">
        <v>41</v>
      </c>
      <c r="C2166" s="2" t="s">
        <v>42</v>
      </c>
      <c r="D2166" s="2" t="s">
        <v>42</v>
      </c>
      <c r="E2166" s="54" t="s">
        <v>1483</v>
      </c>
      <c r="F2166" s="54" t="s">
        <v>245</v>
      </c>
      <c r="G2166" s="22" t="s">
        <v>1482</v>
      </c>
      <c r="H2166" s="55">
        <v>2</v>
      </c>
      <c r="I2166" s="55">
        <v>2</v>
      </c>
      <c r="J2166" s="54"/>
      <c r="K2166" s="54">
        <v>50</v>
      </c>
      <c r="L2166" s="56">
        <v>43537</v>
      </c>
      <c r="M2166" s="54">
        <v>2019</v>
      </c>
      <c r="N2166" s="57" t="s">
        <v>1484</v>
      </c>
      <c r="O2166" s="54" t="s">
        <v>245</v>
      </c>
      <c r="P2166" s="56">
        <v>43537</v>
      </c>
      <c r="Q2166" s="58">
        <v>3</v>
      </c>
      <c r="R2166" s="54"/>
      <c r="S2166" s="54">
        <v>3</v>
      </c>
      <c r="T2166" s="59"/>
      <c r="U2166" s="59"/>
      <c r="V2166" s="59"/>
      <c r="W2166" s="54"/>
      <c r="X2166" s="54" t="s">
        <v>87</v>
      </c>
      <c r="Y2166" s="6" t="str">
        <f>VLOOKUP(X2166,Spp!A:B,2,FALSE)</f>
        <v>Stegastes acapulcoensis</v>
      </c>
      <c r="Z2166" s="60">
        <f t="shared" si="239"/>
        <v>27</v>
      </c>
      <c r="AA2166" s="54"/>
      <c r="AB2166" s="54"/>
      <c r="AC2166" s="54">
        <v>27</v>
      </c>
      <c r="AD2166" s="54"/>
      <c r="AE2166" s="54"/>
      <c r="AF2166" s="54"/>
      <c r="AG2166" s="54"/>
      <c r="AH2166" s="54"/>
      <c r="AI2166" s="54"/>
      <c r="AJ2166" s="54"/>
      <c r="AK2166" s="54"/>
      <c r="AL2166" s="54"/>
      <c r="AM2166" s="54"/>
      <c r="AN2166" s="54"/>
      <c r="AO2166" s="54"/>
      <c r="AP2166" s="54"/>
      <c r="AQ2166" s="54"/>
      <c r="AR2166" s="54"/>
      <c r="AS2166" s="54"/>
      <c r="AT2166" s="54"/>
      <c r="AU2166" s="2">
        <f>VLOOKUP(Y2166,Spp!B:C,2,FALSE)</f>
        <v>3.49E-2</v>
      </c>
      <c r="AV2166" s="2">
        <f>VLOOKUP(Y2166,Spp!B:D,3,FALSE)</f>
        <v>2.9108999999999998</v>
      </c>
      <c r="AW2166" s="2">
        <f t="shared" si="240"/>
        <v>1469.5506120511159</v>
      </c>
      <c r="AX2166" s="2">
        <f t="shared" si="241"/>
        <v>29.391012241022317</v>
      </c>
      <c r="AY2166" s="2">
        <f t="shared" si="242"/>
        <v>293.91012241022315</v>
      </c>
      <c r="AZ2166" s="2">
        <f t="shared" si="243"/>
        <v>0.29391012241022313</v>
      </c>
      <c r="BA2166" s="2" t="e">
        <f t="shared" si="244"/>
        <v>#DIV/0!</v>
      </c>
      <c r="BB2166" s="2">
        <f t="shared" si="238"/>
        <v>0.54</v>
      </c>
      <c r="BC2166" s="2">
        <f>VLOOKUP(Y2166,Spp!B:H,7,FALSE)</f>
        <v>2</v>
      </c>
      <c r="BD2166" s="5" t="str">
        <f>VLOOKUP(Y2166,GFQuimbayo!B:C,2,FALSE)</f>
        <v>HD</v>
      </c>
      <c r="BE2166" s="5" t="str">
        <f>VLOOKUP(BD2166,GFQuimbayo!E:F,2,FALSE)</f>
        <v>Detritivores</v>
      </c>
      <c r="BF2166" s="2" t="str">
        <f>VLOOKUP(Y2166,Spp!B:L,11,FALSE)</f>
        <v>LC</v>
      </c>
    </row>
    <row r="2167" spans="1:58">
      <c r="A2167" s="54" t="s">
        <v>40</v>
      </c>
      <c r="B2167" s="54" t="s">
        <v>41</v>
      </c>
      <c r="C2167" s="2" t="s">
        <v>42</v>
      </c>
      <c r="D2167" s="2" t="s">
        <v>42</v>
      </c>
      <c r="E2167" s="54" t="s">
        <v>1483</v>
      </c>
      <c r="F2167" s="54" t="s">
        <v>245</v>
      </c>
      <c r="G2167" s="22" t="s">
        <v>1482</v>
      </c>
      <c r="H2167" s="55">
        <v>2</v>
      </c>
      <c r="I2167" s="55">
        <v>2</v>
      </c>
      <c r="J2167" s="54"/>
      <c r="K2167" s="54">
        <v>50</v>
      </c>
      <c r="L2167" s="56">
        <v>43537</v>
      </c>
      <c r="M2167" s="54">
        <v>2019</v>
      </c>
      <c r="N2167" s="57" t="s">
        <v>1484</v>
      </c>
      <c r="O2167" s="54" t="s">
        <v>245</v>
      </c>
      <c r="P2167" s="56">
        <v>43537</v>
      </c>
      <c r="Q2167" s="58">
        <v>3</v>
      </c>
      <c r="R2167" s="54"/>
      <c r="S2167" s="54">
        <v>3</v>
      </c>
      <c r="T2167" s="59"/>
      <c r="U2167" s="59"/>
      <c r="V2167" s="59"/>
      <c r="W2167" s="54"/>
      <c r="X2167" s="54" t="s">
        <v>107</v>
      </c>
      <c r="Y2167" s="6" t="str">
        <f>VLOOKUP(X2167,Spp!A:B,2,FALSE)</f>
        <v>Thalassoma lucasanum</v>
      </c>
      <c r="Z2167" s="60">
        <f t="shared" si="239"/>
        <v>42</v>
      </c>
      <c r="AA2167" s="54"/>
      <c r="AB2167" s="54">
        <v>30</v>
      </c>
      <c r="AC2167" s="54">
        <v>10</v>
      </c>
      <c r="AD2167" s="54">
        <v>2</v>
      </c>
      <c r="AE2167" s="54"/>
      <c r="AF2167" s="54"/>
      <c r="AG2167" s="54"/>
      <c r="AH2167" s="54"/>
      <c r="AI2167" s="54"/>
      <c r="AJ2167" s="54"/>
      <c r="AK2167" s="54"/>
      <c r="AL2167" s="54"/>
      <c r="AM2167" s="54"/>
      <c r="AN2167" s="54"/>
      <c r="AO2167" s="54"/>
      <c r="AP2167" s="54"/>
      <c r="AQ2167" s="54"/>
      <c r="AR2167" s="54"/>
      <c r="AS2167" s="54"/>
      <c r="AT2167" s="54"/>
      <c r="AU2167" s="2">
        <f>VLOOKUP(Y2167,Spp!B:C,2,FALSE)</f>
        <v>1.261E-2</v>
      </c>
      <c r="AV2167" s="2">
        <f>VLOOKUP(Y2167,Spp!B:D,3,FALSE)</f>
        <v>2.8782999999999999</v>
      </c>
      <c r="AW2167" s="2">
        <f t="shared" si="240"/>
        <v>401.41020778124533</v>
      </c>
      <c r="AX2167" s="2">
        <f t="shared" si="241"/>
        <v>8.0282041556249073</v>
      </c>
      <c r="AY2167" s="2">
        <f t="shared" si="242"/>
        <v>80.282041556249069</v>
      </c>
      <c r="AZ2167" s="2">
        <f t="shared" si="243"/>
        <v>8.0282041556249073E-2</v>
      </c>
      <c r="BA2167" s="2" t="e">
        <f t="shared" si="244"/>
        <v>#DIV/0!</v>
      </c>
      <c r="BB2167" s="2">
        <f t="shared" si="238"/>
        <v>0.84</v>
      </c>
      <c r="BC2167" s="2">
        <f>VLOOKUP(Y2167,Spp!B:H,7,FALSE)</f>
        <v>3.5</v>
      </c>
      <c r="BD2167" s="5" t="str">
        <f>VLOOKUP(Y2167,GFQuimbayo!B:C,2,FALSE)</f>
        <v>IN</v>
      </c>
      <c r="BE2167" s="5" t="str">
        <f>VLOOKUP(BD2167,GFQuimbayo!E:F,2,FALSE)</f>
        <v>Invertebrivores</v>
      </c>
      <c r="BF2167" s="2" t="str">
        <f>VLOOKUP(Y2167,Spp!B:L,11,FALSE)</f>
        <v>LC</v>
      </c>
    </row>
    <row r="2168" spans="1:58">
      <c r="A2168" s="54" t="s">
        <v>40</v>
      </c>
      <c r="B2168" s="54" t="s">
        <v>41</v>
      </c>
      <c r="C2168" s="2" t="s">
        <v>42</v>
      </c>
      <c r="D2168" s="2" t="s">
        <v>42</v>
      </c>
      <c r="E2168" s="54" t="s">
        <v>1483</v>
      </c>
      <c r="F2168" s="54" t="s">
        <v>245</v>
      </c>
      <c r="G2168" s="22" t="s">
        <v>1482</v>
      </c>
      <c r="H2168" s="55">
        <v>2</v>
      </c>
      <c r="I2168" s="55">
        <v>2</v>
      </c>
      <c r="J2168" s="54"/>
      <c r="K2168" s="54">
        <v>50</v>
      </c>
      <c r="L2168" s="56">
        <v>43537</v>
      </c>
      <c r="M2168" s="54">
        <v>2019</v>
      </c>
      <c r="N2168" s="57" t="s">
        <v>1484</v>
      </c>
      <c r="O2168" s="54" t="s">
        <v>245</v>
      </c>
      <c r="P2168" s="56">
        <v>43537</v>
      </c>
      <c r="Q2168" s="58">
        <v>3</v>
      </c>
      <c r="R2168" s="54"/>
      <c r="S2168" s="54">
        <v>3</v>
      </c>
      <c r="T2168" s="59"/>
      <c r="U2168" s="59"/>
      <c r="V2168" s="59"/>
      <c r="W2168" s="54"/>
      <c r="X2168" s="54" t="s">
        <v>49</v>
      </c>
      <c r="Y2168" s="6" t="str">
        <f>VLOOKUP(X2168,Spp!A:B,2,FALSE)</f>
        <v>Lutjanus novemfasciatus</v>
      </c>
      <c r="Z2168" s="60">
        <f t="shared" si="239"/>
        <v>1</v>
      </c>
      <c r="AA2168" s="54"/>
      <c r="AB2168" s="54"/>
      <c r="AC2168" s="54"/>
      <c r="AD2168" s="54"/>
      <c r="AE2168" s="54">
        <v>1</v>
      </c>
      <c r="AF2168" s="54"/>
      <c r="AG2168" s="54"/>
      <c r="AH2168" s="54"/>
      <c r="AI2168" s="54"/>
      <c r="AJ2168" s="54"/>
      <c r="AK2168" s="54"/>
      <c r="AL2168" s="54"/>
      <c r="AM2168" s="54"/>
      <c r="AN2168" s="54"/>
      <c r="AO2168" s="54"/>
      <c r="AP2168" s="54"/>
      <c r="AQ2168" s="54"/>
      <c r="AR2168" s="54"/>
      <c r="AS2168" s="54"/>
      <c r="AT2168" s="54"/>
      <c r="AU2168" s="2">
        <f>VLOOKUP(Y2168,Spp!B:C,2,FALSE)</f>
        <v>1.4500000000000001E-2</v>
      </c>
      <c r="AV2168" s="2">
        <f>VLOOKUP(Y2168,Spp!B:D,3,FALSE)</f>
        <v>3</v>
      </c>
      <c r="AW2168" s="2">
        <f t="shared" si="240"/>
        <v>226.5625</v>
      </c>
      <c r="AX2168" s="2">
        <f t="shared" si="241"/>
        <v>4.53125</v>
      </c>
      <c r="AY2168" s="2">
        <f t="shared" si="242"/>
        <v>45.3125</v>
      </c>
      <c r="AZ2168" s="2">
        <f t="shared" si="243"/>
        <v>4.5312499999999999E-2</v>
      </c>
      <c r="BA2168" s="2" t="e">
        <f t="shared" si="244"/>
        <v>#DIV/0!</v>
      </c>
      <c r="BB2168" s="2">
        <f t="shared" si="238"/>
        <v>0.02</v>
      </c>
      <c r="BC2168" s="2">
        <f>VLOOKUP(Y2168,Spp!B:H,7,FALSE)</f>
        <v>4</v>
      </c>
      <c r="BD2168" s="5" t="str">
        <f>VLOOKUP(Y2168,GFQuimbayo!B:C,2,FALSE)</f>
        <v>PS</v>
      </c>
      <c r="BE2168" s="5" t="str">
        <f>VLOOKUP(BD2168,GFQuimbayo!E:F,2,FALSE)</f>
        <v>Piscivores</v>
      </c>
      <c r="BF2168" s="2" t="str">
        <f>VLOOKUP(Y2168,Spp!B:L,11,FALSE)</f>
        <v>LC</v>
      </c>
    </row>
    <row r="2169" spans="1:58">
      <c r="A2169" s="54" t="s">
        <v>40</v>
      </c>
      <c r="B2169" s="54" t="s">
        <v>41</v>
      </c>
      <c r="C2169" s="2" t="s">
        <v>42</v>
      </c>
      <c r="D2169" s="2" t="s">
        <v>42</v>
      </c>
      <c r="E2169" s="54" t="s">
        <v>1483</v>
      </c>
      <c r="F2169" s="54" t="s">
        <v>245</v>
      </c>
      <c r="G2169" s="22" t="s">
        <v>1482</v>
      </c>
      <c r="H2169" s="55">
        <v>2</v>
      </c>
      <c r="I2169" s="55">
        <v>2</v>
      </c>
      <c r="J2169" s="54"/>
      <c r="K2169" s="54">
        <v>50</v>
      </c>
      <c r="L2169" s="56">
        <v>43537</v>
      </c>
      <c r="M2169" s="54">
        <v>2019</v>
      </c>
      <c r="N2169" s="57" t="s">
        <v>1484</v>
      </c>
      <c r="O2169" s="54" t="s">
        <v>245</v>
      </c>
      <c r="P2169" s="56">
        <v>43537</v>
      </c>
      <c r="Q2169" s="58">
        <v>3</v>
      </c>
      <c r="R2169" s="54"/>
      <c r="S2169" s="54">
        <v>3</v>
      </c>
      <c r="T2169" s="59"/>
      <c r="U2169" s="59"/>
      <c r="V2169" s="59"/>
      <c r="W2169" s="54"/>
      <c r="X2169" s="54" t="s">
        <v>109</v>
      </c>
      <c r="Y2169" s="6" t="str">
        <f>VLOOKUP(X2169,Spp!A:B,2,FALSE)</f>
        <v>Chromis atrilobata</v>
      </c>
      <c r="Z2169" s="60">
        <f t="shared" si="239"/>
        <v>200</v>
      </c>
      <c r="AA2169" s="54"/>
      <c r="AB2169" s="54"/>
      <c r="AC2169" s="54">
        <v>200</v>
      </c>
      <c r="AD2169" s="54"/>
      <c r="AE2169" s="54"/>
      <c r="AF2169" s="54"/>
      <c r="AG2169" s="54"/>
      <c r="AH2169" s="54"/>
      <c r="AI2169" s="54"/>
      <c r="AJ2169" s="54"/>
      <c r="AK2169" s="54"/>
      <c r="AL2169" s="54"/>
      <c r="AM2169" s="54"/>
      <c r="AN2169" s="54"/>
      <c r="AO2169" s="54"/>
      <c r="AP2169" s="54"/>
      <c r="AQ2169" s="54"/>
      <c r="AR2169" s="54"/>
      <c r="AS2169" s="54"/>
      <c r="AT2169" s="54"/>
      <c r="AU2169" s="2">
        <f>VLOOKUP(Y2169,Spp!B:C,2,FALSE)</f>
        <v>5.2300000000000003E-3</v>
      </c>
      <c r="AV2169" s="2">
        <f>VLOOKUP(Y2169,Spp!B:D,3,FALSE)</f>
        <v>3.41655</v>
      </c>
      <c r="AW2169" s="2">
        <f t="shared" si="240"/>
        <v>5850.3195657280467</v>
      </c>
      <c r="AX2169" s="2">
        <f t="shared" si="241"/>
        <v>117.00639131456093</v>
      </c>
      <c r="AY2169" s="2">
        <f t="shared" si="242"/>
        <v>1170.0639131456094</v>
      </c>
      <c r="AZ2169" s="2">
        <f t="shared" si="243"/>
        <v>1.1700639131456094</v>
      </c>
      <c r="BA2169" s="2" t="e">
        <f t="shared" si="244"/>
        <v>#DIV/0!</v>
      </c>
      <c r="BB2169" s="2">
        <f t="shared" si="238"/>
        <v>4</v>
      </c>
      <c r="BC2169" s="2">
        <f>VLOOKUP(Y2169,Spp!B:H,7,FALSE)</f>
        <v>3.4</v>
      </c>
      <c r="BD2169" s="5" t="str">
        <f>VLOOKUP(Y2169,GFQuimbayo!B:C,2,FALSE)</f>
        <v>PK</v>
      </c>
      <c r="BE2169" s="5" t="str">
        <f>VLOOKUP(BD2169,GFQuimbayo!E:F,2,FALSE)</f>
        <v>Planktivores</v>
      </c>
      <c r="BF2169" s="2" t="str">
        <f>VLOOKUP(Y2169,Spp!B:L,11,FALSE)</f>
        <v>LC</v>
      </c>
    </row>
    <row r="2170" spans="1:58">
      <c r="A2170" s="54" t="s">
        <v>40</v>
      </c>
      <c r="B2170" s="54" t="s">
        <v>41</v>
      </c>
      <c r="C2170" s="2" t="s">
        <v>42</v>
      </c>
      <c r="D2170" s="2" t="s">
        <v>42</v>
      </c>
      <c r="E2170" s="54" t="s">
        <v>1483</v>
      </c>
      <c r="F2170" s="54" t="s">
        <v>245</v>
      </c>
      <c r="G2170" s="22" t="s">
        <v>1482</v>
      </c>
      <c r="H2170" s="55">
        <v>3</v>
      </c>
      <c r="I2170" s="55">
        <v>3</v>
      </c>
      <c r="J2170" s="54"/>
      <c r="K2170" s="54">
        <v>50</v>
      </c>
      <c r="L2170" s="56">
        <v>43537</v>
      </c>
      <c r="M2170" s="54">
        <v>2019</v>
      </c>
      <c r="N2170" s="57" t="s">
        <v>1484</v>
      </c>
      <c r="O2170" s="54" t="s">
        <v>245</v>
      </c>
      <c r="P2170" s="56">
        <v>43537</v>
      </c>
      <c r="Q2170" s="58">
        <v>3</v>
      </c>
      <c r="R2170" s="54"/>
      <c r="S2170" s="54">
        <v>3</v>
      </c>
      <c r="T2170" s="59"/>
      <c r="U2170" s="59"/>
      <c r="V2170" s="59"/>
      <c r="W2170" s="54"/>
      <c r="X2170" s="54" t="s">
        <v>107</v>
      </c>
      <c r="Y2170" s="6" t="str">
        <f>VLOOKUP(X2170,Spp!A:B,2,FALSE)</f>
        <v>Thalassoma lucasanum</v>
      </c>
      <c r="Z2170" s="60">
        <f t="shared" si="239"/>
        <v>77</v>
      </c>
      <c r="AA2170" s="54"/>
      <c r="AB2170" s="54">
        <v>50</v>
      </c>
      <c r="AC2170" s="54">
        <v>25</v>
      </c>
      <c r="AD2170" s="54">
        <v>2</v>
      </c>
      <c r="AE2170" s="54"/>
      <c r="AF2170" s="54"/>
      <c r="AG2170" s="54"/>
      <c r="AH2170" s="54"/>
      <c r="AI2170" s="54"/>
      <c r="AJ2170" s="54"/>
      <c r="AK2170" s="54"/>
      <c r="AL2170" s="54"/>
      <c r="AM2170" s="54"/>
      <c r="AN2170" s="54"/>
      <c r="AO2170" s="54"/>
      <c r="AP2170" s="54"/>
      <c r="AQ2170" s="54"/>
      <c r="AR2170" s="54"/>
      <c r="AS2170" s="54"/>
      <c r="AT2170" s="54"/>
      <c r="AU2170" s="2">
        <f>VLOOKUP(Y2170,Spp!B:C,2,FALSE)</f>
        <v>1.261E-2</v>
      </c>
      <c r="AV2170" s="2">
        <f>VLOOKUP(Y2170,Spp!B:D,3,FALSE)</f>
        <v>2.8782999999999999</v>
      </c>
      <c r="AW2170" s="2">
        <f t="shared" si="240"/>
        <v>756.34020166901871</v>
      </c>
      <c r="AX2170" s="2">
        <f t="shared" si="241"/>
        <v>15.126804033380374</v>
      </c>
      <c r="AY2170" s="2">
        <f t="shared" si="242"/>
        <v>151.26804033380375</v>
      </c>
      <c r="AZ2170" s="2">
        <f t="shared" si="243"/>
        <v>0.15126804033380375</v>
      </c>
      <c r="BA2170" s="2" t="e">
        <f t="shared" si="244"/>
        <v>#DIV/0!</v>
      </c>
      <c r="BB2170" s="2">
        <f t="shared" si="238"/>
        <v>1.54</v>
      </c>
      <c r="BC2170" s="2">
        <f>VLOOKUP(Y2170,Spp!B:H,7,FALSE)</f>
        <v>3.5</v>
      </c>
      <c r="BD2170" s="5" t="str">
        <f>VLOOKUP(Y2170,GFQuimbayo!B:C,2,FALSE)</f>
        <v>IN</v>
      </c>
      <c r="BE2170" s="5" t="str">
        <f>VLOOKUP(BD2170,GFQuimbayo!E:F,2,FALSE)</f>
        <v>Invertebrivores</v>
      </c>
      <c r="BF2170" s="2" t="str">
        <f>VLOOKUP(Y2170,Spp!B:L,11,FALSE)</f>
        <v>LC</v>
      </c>
    </row>
    <row r="2171" spans="1:58">
      <c r="A2171" s="54" t="s">
        <v>40</v>
      </c>
      <c r="B2171" s="54" t="s">
        <v>41</v>
      </c>
      <c r="C2171" s="2" t="s">
        <v>42</v>
      </c>
      <c r="D2171" s="2" t="s">
        <v>42</v>
      </c>
      <c r="E2171" s="54" t="s">
        <v>1483</v>
      </c>
      <c r="F2171" s="54" t="s">
        <v>245</v>
      </c>
      <c r="G2171" s="22" t="s">
        <v>1482</v>
      </c>
      <c r="H2171" s="55">
        <v>3</v>
      </c>
      <c r="I2171" s="55">
        <v>3</v>
      </c>
      <c r="J2171" s="54"/>
      <c r="K2171" s="54">
        <v>50</v>
      </c>
      <c r="L2171" s="56">
        <v>43537</v>
      </c>
      <c r="M2171" s="54">
        <v>2019</v>
      </c>
      <c r="N2171" s="57" t="s">
        <v>1484</v>
      </c>
      <c r="O2171" s="54" t="s">
        <v>245</v>
      </c>
      <c r="P2171" s="56">
        <v>43537</v>
      </c>
      <c r="Q2171" s="58">
        <v>3</v>
      </c>
      <c r="R2171" s="54"/>
      <c r="S2171" s="54">
        <v>3</v>
      </c>
      <c r="T2171" s="59"/>
      <c r="U2171" s="59"/>
      <c r="V2171" s="59"/>
      <c r="W2171" s="54"/>
      <c r="X2171" s="54" t="s">
        <v>45</v>
      </c>
      <c r="Y2171" s="6" t="str">
        <f>VLOOKUP(X2171,Spp!A:B,2,FALSE)</f>
        <v>Canthigaster punctatissima</v>
      </c>
      <c r="Z2171" s="60">
        <f t="shared" si="239"/>
        <v>1</v>
      </c>
      <c r="AA2171" s="54"/>
      <c r="AB2171" s="54">
        <v>1</v>
      </c>
      <c r="AC2171" s="54"/>
      <c r="AD2171" s="54"/>
      <c r="AE2171" s="54"/>
      <c r="AF2171" s="54"/>
      <c r="AG2171" s="54"/>
      <c r="AH2171" s="54"/>
      <c r="AI2171" s="54"/>
      <c r="AJ2171" s="54"/>
      <c r="AK2171" s="54"/>
      <c r="AL2171" s="54"/>
      <c r="AM2171" s="54"/>
      <c r="AN2171" s="54"/>
      <c r="AO2171" s="54"/>
      <c r="AP2171" s="54"/>
      <c r="AQ2171" s="54"/>
      <c r="AR2171" s="54"/>
      <c r="AS2171" s="54"/>
      <c r="AT2171" s="54"/>
      <c r="AU2171" s="2">
        <f>VLOOKUP(Y2171,Spp!B:C,2,FALSE)</f>
        <v>1.9699999999999999E-2</v>
      </c>
      <c r="AV2171" s="2">
        <f>VLOOKUP(Y2171,Spp!B:D,3,FALSE)</f>
        <v>2.9174000000000002</v>
      </c>
      <c r="AW2171" s="2">
        <f t="shared" si="240"/>
        <v>7.0367149081055116</v>
      </c>
      <c r="AX2171" s="2">
        <f t="shared" si="241"/>
        <v>0.14073429816211022</v>
      </c>
      <c r="AY2171" s="2">
        <f t="shared" si="242"/>
        <v>1.4073429816211023</v>
      </c>
      <c r="AZ2171" s="2">
        <f t="shared" si="243"/>
        <v>1.4073429816211023E-3</v>
      </c>
      <c r="BA2171" s="2" t="e">
        <f t="shared" si="244"/>
        <v>#DIV/0!</v>
      </c>
      <c r="BB2171" s="2">
        <f t="shared" si="238"/>
        <v>0.02</v>
      </c>
      <c r="BC2171" s="2">
        <f>VLOOKUP(Y2171,Spp!B:H,7,FALSE)</f>
        <v>3</v>
      </c>
      <c r="BD2171" s="5" t="str">
        <f>VLOOKUP(Y2171,GFQuimbayo!B:C,2,FALSE)</f>
        <v>IN</v>
      </c>
      <c r="BE2171" s="5" t="str">
        <f>VLOOKUP(BD2171,GFQuimbayo!E:F,2,FALSE)</f>
        <v>Invertebrivores</v>
      </c>
      <c r="BF2171" s="2" t="str">
        <f>VLOOKUP(Y2171,Spp!B:L,11,FALSE)</f>
        <v>LC</v>
      </c>
    </row>
    <row r="2172" spans="1:58">
      <c r="A2172" s="54" t="s">
        <v>40</v>
      </c>
      <c r="B2172" s="54" t="s">
        <v>41</v>
      </c>
      <c r="C2172" s="2" t="s">
        <v>42</v>
      </c>
      <c r="D2172" s="2" t="s">
        <v>42</v>
      </c>
      <c r="E2172" s="54" t="s">
        <v>1483</v>
      </c>
      <c r="F2172" s="54" t="s">
        <v>245</v>
      </c>
      <c r="G2172" s="22" t="s">
        <v>1482</v>
      </c>
      <c r="H2172" s="55">
        <v>3</v>
      </c>
      <c r="I2172" s="55">
        <v>3</v>
      </c>
      <c r="J2172" s="54"/>
      <c r="K2172" s="54">
        <v>50</v>
      </c>
      <c r="L2172" s="56">
        <v>43537</v>
      </c>
      <c r="M2172" s="54">
        <v>2019</v>
      </c>
      <c r="N2172" s="57" t="s">
        <v>1484</v>
      </c>
      <c r="O2172" s="54" t="s">
        <v>245</v>
      </c>
      <c r="P2172" s="56">
        <v>43537</v>
      </c>
      <c r="Q2172" s="58">
        <v>3</v>
      </c>
      <c r="R2172" s="54"/>
      <c r="S2172" s="54">
        <v>3</v>
      </c>
      <c r="T2172" s="59"/>
      <c r="U2172" s="59"/>
      <c r="V2172" s="59"/>
      <c r="W2172" s="54"/>
      <c r="X2172" s="54" t="s">
        <v>256</v>
      </c>
      <c r="Y2172" s="6" t="str">
        <f>VLOOKUP(X2172,Spp!A:B,2,FALSE)</f>
        <v>Fistularia commersonii</v>
      </c>
      <c r="Z2172" s="60">
        <f t="shared" si="239"/>
        <v>1</v>
      </c>
      <c r="AA2172" s="54"/>
      <c r="AB2172" s="54"/>
      <c r="AC2172" s="54"/>
      <c r="AD2172" s="54"/>
      <c r="AE2172" s="54"/>
      <c r="AF2172" s="54"/>
      <c r="AG2172" s="54"/>
      <c r="AH2172" s="54"/>
      <c r="AI2172" s="54"/>
      <c r="AJ2172" s="54">
        <v>1</v>
      </c>
      <c r="AK2172" s="54"/>
      <c r="AL2172" s="54"/>
      <c r="AM2172" s="54"/>
      <c r="AN2172" s="54"/>
      <c r="AO2172" s="54"/>
      <c r="AP2172" s="54"/>
      <c r="AQ2172" s="54"/>
      <c r="AR2172" s="54"/>
      <c r="AS2172" s="54"/>
      <c r="AT2172" s="54"/>
      <c r="AU2172" s="2">
        <f>VLOOKUP(Y2172,Spp!B:C,2,FALSE)</f>
        <v>5.9999999999999995E-4</v>
      </c>
      <c r="AV2172" s="2">
        <f>VLOOKUP(Y2172,Spp!B:D,3,FALSE)</f>
        <v>3</v>
      </c>
      <c r="AW2172" s="2">
        <f t="shared" si="240"/>
        <v>253.12499999999997</v>
      </c>
      <c r="AX2172" s="2">
        <f t="shared" si="241"/>
        <v>5.0624999999999991</v>
      </c>
      <c r="AY2172" s="2">
        <f t="shared" si="242"/>
        <v>50.624999999999993</v>
      </c>
      <c r="AZ2172" s="2">
        <f t="shared" si="243"/>
        <v>5.0624999999999989E-2</v>
      </c>
      <c r="BA2172" s="2" t="e">
        <f t="shared" si="244"/>
        <v>#DIV/0!</v>
      </c>
      <c r="BB2172" s="2">
        <f t="shared" si="238"/>
        <v>0.02</v>
      </c>
      <c r="BC2172" s="2">
        <f>VLOOKUP(Y2172,Spp!B:H,7,FALSE)</f>
        <v>4.3</v>
      </c>
      <c r="BD2172" s="5" t="str">
        <f>VLOOKUP(Y2172,GFQuimbayo!B:C,2,FALSE)</f>
        <v>PS</v>
      </c>
      <c r="BE2172" s="5" t="str">
        <f>VLOOKUP(BD2172,GFQuimbayo!E:F,2,FALSE)</f>
        <v>Piscivores</v>
      </c>
      <c r="BF2172" s="2" t="str">
        <f>VLOOKUP(Y2172,Spp!B:L,11,FALSE)</f>
        <v>NE</v>
      </c>
    </row>
    <row r="2173" spans="1:58">
      <c r="A2173" s="54" t="s">
        <v>40</v>
      </c>
      <c r="B2173" s="54" t="s">
        <v>41</v>
      </c>
      <c r="C2173" s="2" t="s">
        <v>42</v>
      </c>
      <c r="D2173" s="2" t="s">
        <v>42</v>
      </c>
      <c r="E2173" s="54" t="s">
        <v>1483</v>
      </c>
      <c r="F2173" s="54" t="s">
        <v>245</v>
      </c>
      <c r="G2173" s="22" t="s">
        <v>1482</v>
      </c>
      <c r="H2173" s="55">
        <v>3</v>
      </c>
      <c r="I2173" s="55">
        <v>3</v>
      </c>
      <c r="J2173" s="54"/>
      <c r="K2173" s="54">
        <v>50</v>
      </c>
      <c r="L2173" s="56">
        <v>43537</v>
      </c>
      <c r="M2173" s="54">
        <v>2019</v>
      </c>
      <c r="N2173" s="57" t="s">
        <v>1484</v>
      </c>
      <c r="O2173" s="54" t="s">
        <v>245</v>
      </c>
      <c r="P2173" s="56">
        <v>43537</v>
      </c>
      <c r="Q2173" s="58">
        <v>3</v>
      </c>
      <c r="R2173" s="54"/>
      <c r="S2173" s="54">
        <v>3</v>
      </c>
      <c r="T2173" s="59"/>
      <c r="U2173" s="59"/>
      <c r="V2173" s="59"/>
      <c r="W2173" s="54"/>
      <c r="X2173" s="54" t="s">
        <v>266</v>
      </c>
      <c r="Y2173" s="6" t="str">
        <f>VLOOKUP(X2173,Spp!A:B,2,FALSE)</f>
        <v>Halichoeres dispilus</v>
      </c>
      <c r="Z2173" s="60">
        <f t="shared" si="239"/>
        <v>100</v>
      </c>
      <c r="AA2173" s="54"/>
      <c r="AB2173" s="54">
        <v>100</v>
      </c>
      <c r="AC2173" s="54"/>
      <c r="AD2173" s="54"/>
      <c r="AE2173" s="54"/>
      <c r="AF2173" s="54"/>
      <c r="AG2173" s="54"/>
      <c r="AH2173" s="54"/>
      <c r="AI2173" s="54"/>
      <c r="AJ2173" s="54"/>
      <c r="AK2173" s="54"/>
      <c r="AL2173" s="54"/>
      <c r="AM2173" s="54"/>
      <c r="AN2173" s="54"/>
      <c r="AO2173" s="54"/>
      <c r="AP2173" s="54"/>
      <c r="AQ2173" s="54"/>
      <c r="AR2173" s="54"/>
      <c r="AS2173" s="54"/>
      <c r="AT2173" s="54"/>
      <c r="AU2173" s="2">
        <f>VLOOKUP(Y2173,Spp!B:C,2,FALSE)</f>
        <v>1.26E-2</v>
      </c>
      <c r="AV2173" s="2">
        <f>VLOOKUP(Y2173,Spp!B:D,3,FALSE)</f>
        <v>3.0672999999999999</v>
      </c>
      <c r="AW2173" s="2">
        <f t="shared" si="240"/>
        <v>608.75978967715537</v>
      </c>
      <c r="AX2173" s="2">
        <f t="shared" si="241"/>
        <v>12.175195793543107</v>
      </c>
      <c r="AY2173" s="2">
        <f t="shared" si="242"/>
        <v>121.75195793543108</v>
      </c>
      <c r="AZ2173" s="2">
        <f t="shared" si="243"/>
        <v>0.12175195793543107</v>
      </c>
      <c r="BA2173" s="2" t="e">
        <f t="shared" si="244"/>
        <v>#DIV/0!</v>
      </c>
      <c r="BB2173" s="2">
        <f t="shared" si="238"/>
        <v>2</v>
      </c>
      <c r="BC2173" s="2">
        <f>VLOOKUP(Y2173,Spp!B:H,7,FALSE)</f>
        <v>3.9</v>
      </c>
      <c r="BD2173" s="5" t="str">
        <f>VLOOKUP(Y2173,GFQuimbayo!B:C,2,FALSE)</f>
        <v>IN</v>
      </c>
      <c r="BE2173" s="5" t="str">
        <f>VLOOKUP(BD2173,GFQuimbayo!E:F,2,FALSE)</f>
        <v>Invertebrivores</v>
      </c>
      <c r="BF2173" s="2" t="str">
        <f>VLOOKUP(Y2173,Spp!B:L,11,FALSE)</f>
        <v>LC</v>
      </c>
    </row>
    <row r="2174" spans="1:58">
      <c r="A2174" s="54" t="s">
        <v>40</v>
      </c>
      <c r="B2174" s="54" t="s">
        <v>41</v>
      </c>
      <c r="C2174" s="2" t="s">
        <v>42</v>
      </c>
      <c r="D2174" s="2" t="s">
        <v>42</v>
      </c>
      <c r="E2174" s="54" t="s">
        <v>1483</v>
      </c>
      <c r="F2174" s="54" t="s">
        <v>245</v>
      </c>
      <c r="G2174" s="22" t="s">
        <v>1482</v>
      </c>
      <c r="H2174" s="55">
        <v>3</v>
      </c>
      <c r="I2174" s="55">
        <v>3</v>
      </c>
      <c r="J2174" s="54"/>
      <c r="K2174" s="54">
        <v>50</v>
      </c>
      <c r="L2174" s="56">
        <v>43537</v>
      </c>
      <c r="M2174" s="54">
        <v>2019</v>
      </c>
      <c r="N2174" s="57" t="s">
        <v>1484</v>
      </c>
      <c r="O2174" s="54" t="s">
        <v>245</v>
      </c>
      <c r="P2174" s="56">
        <v>43537</v>
      </c>
      <c r="Q2174" s="58">
        <v>3</v>
      </c>
      <c r="R2174" s="54"/>
      <c r="S2174" s="54">
        <v>3</v>
      </c>
      <c r="T2174" s="59"/>
      <c r="U2174" s="59"/>
      <c r="V2174" s="59"/>
      <c r="W2174" s="54"/>
      <c r="X2174" s="54" t="s">
        <v>99</v>
      </c>
      <c r="Y2174" s="6" t="str">
        <f>VLOOKUP(X2174,Spp!A:B,2,FALSE)</f>
        <v>Abudefduf troschelii</v>
      </c>
      <c r="Z2174" s="60">
        <f t="shared" si="239"/>
        <v>16</v>
      </c>
      <c r="AA2174" s="54"/>
      <c r="AB2174" s="54"/>
      <c r="AC2174" s="54">
        <v>16</v>
      </c>
      <c r="AD2174" s="54"/>
      <c r="AE2174" s="54"/>
      <c r="AF2174" s="54"/>
      <c r="AG2174" s="54"/>
      <c r="AH2174" s="54"/>
      <c r="AI2174" s="54"/>
      <c r="AJ2174" s="54"/>
      <c r="AK2174" s="54"/>
      <c r="AL2174" s="54"/>
      <c r="AM2174" s="54"/>
      <c r="AN2174" s="54"/>
      <c r="AO2174" s="54"/>
      <c r="AP2174" s="54"/>
      <c r="AQ2174" s="54"/>
      <c r="AR2174" s="54"/>
      <c r="AS2174" s="54"/>
      <c r="AT2174" s="54"/>
      <c r="AU2174" s="2">
        <f>VLOOKUP(Y2174,Spp!B:C,2,FALSE)</f>
        <v>1.6E-2</v>
      </c>
      <c r="AV2174" s="2">
        <f>VLOOKUP(Y2174,Spp!B:D,3,FALSE)</f>
        <v>3.0516000000000001</v>
      </c>
      <c r="AW2174" s="2">
        <f t="shared" si="240"/>
        <v>569.60076119727785</v>
      </c>
      <c r="AX2174" s="2">
        <f t="shared" si="241"/>
        <v>11.392015223945556</v>
      </c>
      <c r="AY2174" s="2">
        <f t="shared" si="242"/>
        <v>113.92015223945556</v>
      </c>
      <c r="AZ2174" s="2">
        <f t="shared" si="243"/>
        <v>0.11392015223945556</v>
      </c>
      <c r="BA2174" s="2" t="e">
        <f t="shared" si="244"/>
        <v>#DIV/0!</v>
      </c>
      <c r="BB2174" s="2">
        <f t="shared" si="238"/>
        <v>0.32</v>
      </c>
      <c r="BC2174" s="2">
        <f>VLOOKUP(Y2174,Spp!B:H,7,FALSE)</f>
        <v>3</v>
      </c>
      <c r="BD2174" s="5" t="str">
        <f>VLOOKUP(Y2174,GFQuimbayo!B:C,2,FALSE)</f>
        <v>PK</v>
      </c>
      <c r="BE2174" s="5" t="str">
        <f>VLOOKUP(BD2174,GFQuimbayo!E:F,2,FALSE)</f>
        <v>Planktivores</v>
      </c>
      <c r="BF2174" s="2" t="str">
        <f>VLOOKUP(Y2174,Spp!B:L,11,FALSE)</f>
        <v>LC</v>
      </c>
    </row>
    <row r="2175" spans="1:58">
      <c r="A2175" s="54" t="s">
        <v>40</v>
      </c>
      <c r="B2175" s="54" t="s">
        <v>41</v>
      </c>
      <c r="C2175" s="2" t="s">
        <v>42</v>
      </c>
      <c r="D2175" s="2" t="s">
        <v>42</v>
      </c>
      <c r="E2175" s="54" t="s">
        <v>1483</v>
      </c>
      <c r="F2175" s="54" t="s">
        <v>245</v>
      </c>
      <c r="G2175" s="22" t="s">
        <v>1482</v>
      </c>
      <c r="H2175" s="55">
        <v>3</v>
      </c>
      <c r="I2175" s="55">
        <v>3</v>
      </c>
      <c r="J2175" s="54"/>
      <c r="K2175" s="54">
        <v>50</v>
      </c>
      <c r="L2175" s="56">
        <v>43537</v>
      </c>
      <c r="M2175" s="54">
        <v>2019</v>
      </c>
      <c r="N2175" s="57" t="s">
        <v>1484</v>
      </c>
      <c r="O2175" s="54" t="s">
        <v>245</v>
      </c>
      <c r="P2175" s="56">
        <v>43537</v>
      </c>
      <c r="Q2175" s="58">
        <v>3</v>
      </c>
      <c r="R2175" s="54"/>
      <c r="S2175" s="54">
        <v>3</v>
      </c>
      <c r="T2175" s="59"/>
      <c r="U2175" s="59"/>
      <c r="V2175" s="59"/>
      <c r="W2175" s="54"/>
      <c r="X2175" s="54" t="s">
        <v>87</v>
      </c>
      <c r="Y2175" s="6" t="str">
        <f>VLOOKUP(X2175,Spp!A:B,2,FALSE)</f>
        <v>Stegastes acapulcoensis</v>
      </c>
      <c r="Z2175" s="60">
        <f t="shared" si="239"/>
        <v>20</v>
      </c>
      <c r="AA2175" s="54"/>
      <c r="AB2175" s="54"/>
      <c r="AC2175" s="54">
        <v>20</v>
      </c>
      <c r="AD2175" s="54"/>
      <c r="AE2175" s="54"/>
      <c r="AF2175" s="54"/>
      <c r="AG2175" s="54"/>
      <c r="AH2175" s="54"/>
      <c r="AI2175" s="54"/>
      <c r="AJ2175" s="54"/>
      <c r="AK2175" s="54"/>
      <c r="AL2175" s="54"/>
      <c r="AM2175" s="54"/>
      <c r="AN2175" s="54"/>
      <c r="AO2175" s="54"/>
      <c r="AP2175" s="54"/>
      <c r="AQ2175" s="54"/>
      <c r="AR2175" s="54"/>
      <c r="AS2175" s="54"/>
      <c r="AT2175" s="54"/>
      <c r="AU2175" s="2">
        <f>VLOOKUP(Y2175,Spp!B:C,2,FALSE)</f>
        <v>3.49E-2</v>
      </c>
      <c r="AV2175" s="2">
        <f>VLOOKUP(Y2175,Spp!B:D,3,FALSE)</f>
        <v>2.9108999999999998</v>
      </c>
      <c r="AW2175" s="2">
        <f t="shared" si="240"/>
        <v>1088.5560089267526</v>
      </c>
      <c r="AX2175" s="2">
        <f t="shared" si="241"/>
        <v>21.771120178535053</v>
      </c>
      <c r="AY2175" s="2">
        <f t="shared" si="242"/>
        <v>217.71120178535054</v>
      </c>
      <c r="AZ2175" s="2">
        <f t="shared" si="243"/>
        <v>0.21771120178535053</v>
      </c>
      <c r="BA2175" s="2" t="e">
        <f t="shared" si="244"/>
        <v>#DIV/0!</v>
      </c>
      <c r="BB2175" s="2">
        <f t="shared" si="238"/>
        <v>0.4</v>
      </c>
      <c r="BC2175" s="2">
        <f>VLOOKUP(Y2175,Spp!B:H,7,FALSE)</f>
        <v>2</v>
      </c>
      <c r="BD2175" s="5" t="str">
        <f>VLOOKUP(Y2175,GFQuimbayo!B:C,2,FALSE)</f>
        <v>HD</v>
      </c>
      <c r="BE2175" s="5" t="str">
        <f>VLOOKUP(BD2175,GFQuimbayo!E:F,2,FALSE)</f>
        <v>Detritivores</v>
      </c>
      <c r="BF2175" s="2" t="str">
        <f>VLOOKUP(Y2175,Spp!B:L,11,FALSE)</f>
        <v>LC</v>
      </c>
    </row>
    <row r="2176" spans="1:58">
      <c r="A2176" s="54" t="s">
        <v>40</v>
      </c>
      <c r="B2176" s="54" t="s">
        <v>41</v>
      </c>
      <c r="C2176" s="2" t="s">
        <v>42</v>
      </c>
      <c r="D2176" s="2" t="s">
        <v>42</v>
      </c>
      <c r="E2176" s="54" t="s">
        <v>1483</v>
      </c>
      <c r="F2176" s="54" t="s">
        <v>245</v>
      </c>
      <c r="G2176" s="22" t="s">
        <v>1482</v>
      </c>
      <c r="H2176" s="55">
        <v>3</v>
      </c>
      <c r="I2176" s="55">
        <v>3</v>
      </c>
      <c r="J2176" s="54"/>
      <c r="K2176" s="54">
        <v>50</v>
      </c>
      <c r="L2176" s="56">
        <v>43537</v>
      </c>
      <c r="M2176" s="54">
        <v>2019</v>
      </c>
      <c r="N2176" s="57" t="s">
        <v>1484</v>
      </c>
      <c r="O2176" s="54" t="s">
        <v>245</v>
      </c>
      <c r="P2176" s="56">
        <v>43537</v>
      </c>
      <c r="Q2176" s="58">
        <v>3</v>
      </c>
      <c r="R2176" s="54"/>
      <c r="S2176" s="54">
        <v>3</v>
      </c>
      <c r="T2176" s="59"/>
      <c r="U2176" s="59"/>
      <c r="V2176" s="59"/>
      <c r="W2176" s="54"/>
      <c r="X2176" s="54" t="s">
        <v>265</v>
      </c>
      <c r="Y2176" s="6" t="str">
        <f>VLOOKUP(X2176,Spp!A:B,2,FALSE)</f>
        <v>Bodianus diplotaenia</v>
      </c>
      <c r="Z2176" s="60">
        <f t="shared" si="239"/>
        <v>1</v>
      </c>
      <c r="AA2176" s="54"/>
      <c r="AB2176" s="54"/>
      <c r="AC2176" s="54"/>
      <c r="AD2176" s="54">
        <v>1</v>
      </c>
      <c r="AE2176" s="54"/>
      <c r="AF2176" s="54"/>
      <c r="AG2176" s="54"/>
      <c r="AH2176" s="54"/>
      <c r="AI2176" s="54"/>
      <c r="AJ2176" s="54"/>
      <c r="AK2176" s="54"/>
      <c r="AL2176" s="54"/>
      <c r="AM2176" s="54"/>
      <c r="AN2176" s="54"/>
      <c r="AO2176" s="54"/>
      <c r="AP2176" s="54"/>
      <c r="AQ2176" s="54"/>
      <c r="AR2176" s="54"/>
      <c r="AS2176" s="54"/>
      <c r="AT2176" s="54"/>
      <c r="AU2176" s="2">
        <f>VLOOKUP(Y2176,Spp!B:C,2,FALSE)</f>
        <v>2.01E-2</v>
      </c>
      <c r="AV2176" s="2">
        <f>VLOOKUP(Y2176,Spp!B:D,3,FALSE)</f>
        <v>2.9992000000000001</v>
      </c>
      <c r="AW2176" s="2">
        <f t="shared" si="240"/>
        <v>107.47705878762672</v>
      </c>
      <c r="AX2176" s="2">
        <f t="shared" si="241"/>
        <v>2.1495411757525344</v>
      </c>
      <c r="AY2176" s="2">
        <f t="shared" si="242"/>
        <v>21.495411757525346</v>
      </c>
      <c r="AZ2176" s="2">
        <f t="shared" si="243"/>
        <v>2.1495411757525347E-2</v>
      </c>
      <c r="BA2176" s="2" t="e">
        <f t="shared" si="244"/>
        <v>#DIV/0!</v>
      </c>
      <c r="BB2176" s="2">
        <f t="shared" si="238"/>
        <v>0.02</v>
      </c>
      <c r="BC2176" s="2">
        <f>VLOOKUP(Y2176,Spp!B:H,7,FALSE)</f>
        <v>3.4</v>
      </c>
      <c r="BD2176" s="5" t="str">
        <f>VLOOKUP(Y2176,GFQuimbayo!B:C,2,FALSE)</f>
        <v>IN</v>
      </c>
      <c r="BE2176" s="5" t="str">
        <f>VLOOKUP(BD2176,GFQuimbayo!E:F,2,FALSE)</f>
        <v>Invertebrivores</v>
      </c>
      <c r="BF2176" s="2" t="str">
        <f>VLOOKUP(Y2176,Spp!B:L,11,FALSE)</f>
        <v>LC</v>
      </c>
    </row>
    <row r="2177" spans="1:58">
      <c r="A2177" s="54" t="s">
        <v>40</v>
      </c>
      <c r="B2177" s="54" t="s">
        <v>41</v>
      </c>
      <c r="C2177" s="2" t="s">
        <v>42</v>
      </c>
      <c r="D2177" s="2" t="s">
        <v>42</v>
      </c>
      <c r="E2177" s="54" t="s">
        <v>1483</v>
      </c>
      <c r="F2177" s="54" t="s">
        <v>245</v>
      </c>
      <c r="G2177" s="22" t="s">
        <v>1482</v>
      </c>
      <c r="H2177" s="55">
        <v>3</v>
      </c>
      <c r="I2177" s="55">
        <v>3</v>
      </c>
      <c r="J2177" s="54"/>
      <c r="K2177" s="54">
        <v>50</v>
      </c>
      <c r="L2177" s="56">
        <v>43537</v>
      </c>
      <c r="M2177" s="54">
        <v>2019</v>
      </c>
      <c r="N2177" s="57" t="s">
        <v>1484</v>
      </c>
      <c r="O2177" s="54" t="s">
        <v>245</v>
      </c>
      <c r="P2177" s="56">
        <v>43537</v>
      </c>
      <c r="Q2177" s="58">
        <v>3</v>
      </c>
      <c r="R2177" s="54"/>
      <c r="S2177" s="54">
        <v>3</v>
      </c>
      <c r="T2177" s="59"/>
      <c r="U2177" s="59"/>
      <c r="V2177" s="59"/>
      <c r="W2177" s="54"/>
      <c r="X2177" s="54" t="s">
        <v>285</v>
      </c>
      <c r="Y2177" s="6" t="str">
        <f>VLOOKUP(X2177,Spp!A:B,2,FALSE)</f>
        <v>Haemulon steindachneri</v>
      </c>
      <c r="Z2177" s="60">
        <f t="shared" si="239"/>
        <v>200</v>
      </c>
      <c r="AA2177" s="54">
        <v>200</v>
      </c>
      <c r="AB2177" s="54"/>
      <c r="AC2177" s="54"/>
      <c r="AD2177" s="54"/>
      <c r="AE2177" s="54"/>
      <c r="AF2177" s="54"/>
      <c r="AG2177" s="54"/>
      <c r="AH2177" s="54"/>
      <c r="AI2177" s="54"/>
      <c r="AJ2177" s="54"/>
      <c r="AK2177" s="54"/>
      <c r="AL2177" s="54"/>
      <c r="AM2177" s="54"/>
      <c r="AN2177" s="54"/>
      <c r="AO2177" s="54"/>
      <c r="AP2177" s="54"/>
      <c r="AQ2177" s="54"/>
      <c r="AR2177" s="54"/>
      <c r="AS2177" s="54"/>
      <c r="AT2177" s="54"/>
      <c r="AU2177" s="2">
        <f>VLOOKUP(Y2177,Spp!B:C,2,FALSE)</f>
        <v>9.7999999999999997E-3</v>
      </c>
      <c r="AV2177" s="2">
        <f>VLOOKUP(Y2177,Spp!B:D,3,FALSE)</f>
        <v>3.1240000000000001</v>
      </c>
      <c r="AW2177" s="2">
        <f t="shared" si="240"/>
        <v>34.309995290847425</v>
      </c>
      <c r="AX2177" s="2">
        <f t="shared" si="241"/>
        <v>0.68619990581694845</v>
      </c>
      <c r="AY2177" s="2">
        <f t="shared" si="242"/>
        <v>6.8619990581694843</v>
      </c>
      <c r="AZ2177" s="2">
        <f t="shared" si="243"/>
        <v>6.8619990581694846E-3</v>
      </c>
      <c r="BA2177" s="2" t="e">
        <f t="shared" si="244"/>
        <v>#DIV/0!</v>
      </c>
      <c r="BB2177" s="2">
        <f t="shared" si="238"/>
        <v>4</v>
      </c>
      <c r="BC2177" s="2">
        <f>VLOOKUP(Y2177,Spp!B:H,7,FALSE)</f>
        <v>3.5</v>
      </c>
      <c r="BD2177" s="5" t="str">
        <f>VLOOKUP(Y2177,GFQuimbayo!B:C,2,FALSE)</f>
        <v>IN</v>
      </c>
      <c r="BE2177" s="5" t="str">
        <f>VLOOKUP(BD2177,GFQuimbayo!E:F,2,FALSE)</f>
        <v>Invertebrivores</v>
      </c>
      <c r="BF2177" s="2" t="str">
        <f>VLOOKUP(Y2177,Spp!B:L,11,FALSE)</f>
        <v>LC</v>
      </c>
    </row>
    <row r="2178" spans="1:58">
      <c r="A2178" s="54" t="s">
        <v>40</v>
      </c>
      <c r="B2178" s="54" t="s">
        <v>41</v>
      </c>
      <c r="C2178" s="54" t="s">
        <v>1446</v>
      </c>
      <c r="D2178" s="54" t="s">
        <v>1446</v>
      </c>
      <c r="E2178" s="54" t="s">
        <v>1485</v>
      </c>
      <c r="F2178" s="54" t="s">
        <v>245</v>
      </c>
      <c r="G2178" s="22" t="s">
        <v>1482</v>
      </c>
      <c r="H2178" s="55">
        <v>1</v>
      </c>
      <c r="I2178" s="55">
        <v>1</v>
      </c>
      <c r="J2178" s="54"/>
      <c r="K2178" s="54">
        <v>50</v>
      </c>
      <c r="L2178" s="56">
        <v>43537</v>
      </c>
      <c r="M2178" s="54">
        <v>2019</v>
      </c>
      <c r="N2178" s="57" t="s">
        <v>1484</v>
      </c>
      <c r="O2178" s="54" t="s">
        <v>245</v>
      </c>
      <c r="P2178" s="56">
        <v>43537</v>
      </c>
      <c r="Q2178" s="58">
        <v>3</v>
      </c>
      <c r="R2178" s="54"/>
      <c r="S2178" s="54">
        <v>2</v>
      </c>
      <c r="T2178" s="59"/>
      <c r="U2178" s="59"/>
      <c r="V2178" s="59"/>
      <c r="W2178" s="54"/>
      <c r="X2178" s="54" t="s">
        <v>57</v>
      </c>
      <c r="Y2178" s="6" t="str">
        <f>VLOOKUP(X2178,Spp!A:B,2,FALSE)</f>
        <v>Serranus psittacinus</v>
      </c>
      <c r="Z2178" s="60">
        <f t="shared" si="239"/>
        <v>6</v>
      </c>
      <c r="AA2178" s="54">
        <v>1</v>
      </c>
      <c r="AB2178" s="54">
        <v>2</v>
      </c>
      <c r="AC2178" s="54">
        <v>3</v>
      </c>
      <c r="AD2178" s="54"/>
      <c r="AE2178" s="54"/>
      <c r="AF2178" s="54"/>
      <c r="AG2178" s="54"/>
      <c r="AH2178" s="54"/>
      <c r="AI2178" s="54"/>
      <c r="AJ2178" s="54"/>
      <c r="AK2178" s="54"/>
      <c r="AL2178" s="54"/>
      <c r="AM2178" s="54"/>
      <c r="AN2178" s="54"/>
      <c r="AO2178" s="54"/>
      <c r="AP2178" s="54"/>
      <c r="AQ2178" s="54"/>
      <c r="AR2178" s="54"/>
      <c r="AS2178" s="54"/>
      <c r="AT2178" s="54"/>
      <c r="AU2178" s="2">
        <f>VLOOKUP(Y2178,Spp!B:C,2,FALSE)</f>
        <v>1.9300000000000001E-2</v>
      </c>
      <c r="AV2178" s="2">
        <f>VLOOKUP(Y2178,Spp!B:D,3,FALSE)</f>
        <v>2.8511000000000002</v>
      </c>
      <c r="AW2178" s="2">
        <f t="shared" si="240"/>
        <v>89.96541363617132</v>
      </c>
      <c r="AX2178" s="2">
        <f t="shared" si="241"/>
        <v>1.7993082727234264</v>
      </c>
      <c r="AY2178" s="2">
        <f t="shared" si="242"/>
        <v>17.993082727234263</v>
      </c>
      <c r="AZ2178" s="2">
        <f t="shared" si="243"/>
        <v>1.7993082727234263E-2</v>
      </c>
      <c r="BA2178" s="2" t="e">
        <f t="shared" si="244"/>
        <v>#DIV/0!</v>
      </c>
      <c r="BB2178" s="2">
        <f t="shared" si="238"/>
        <v>0.12</v>
      </c>
      <c r="BC2178" s="2">
        <f>VLOOKUP(Y2178,Spp!B:H,7,FALSE)</f>
        <v>3.6</v>
      </c>
      <c r="BD2178" s="5" t="str">
        <f>VLOOKUP(Y2178,GFQuimbayo!B:C,2,FALSE)</f>
        <v>PS</v>
      </c>
      <c r="BE2178" s="5" t="str">
        <f>VLOOKUP(BD2178,GFQuimbayo!E:F,2,FALSE)</f>
        <v>Piscivores</v>
      </c>
      <c r="BF2178" s="2" t="str">
        <f>VLOOKUP(Y2178,Spp!B:L,11,FALSE)</f>
        <v>LC</v>
      </c>
    </row>
    <row r="2179" spans="1:58">
      <c r="A2179" s="54" t="s">
        <v>40</v>
      </c>
      <c r="B2179" s="54" t="s">
        <v>41</v>
      </c>
      <c r="C2179" s="54" t="s">
        <v>1446</v>
      </c>
      <c r="D2179" s="54" t="s">
        <v>1446</v>
      </c>
      <c r="E2179" s="54" t="s">
        <v>1485</v>
      </c>
      <c r="F2179" s="54" t="s">
        <v>245</v>
      </c>
      <c r="G2179" s="22" t="s">
        <v>1482</v>
      </c>
      <c r="H2179" s="55">
        <v>1</v>
      </c>
      <c r="I2179" s="55">
        <v>1</v>
      </c>
      <c r="J2179" s="54"/>
      <c r="K2179" s="54">
        <v>50</v>
      </c>
      <c r="L2179" s="56">
        <v>43537</v>
      </c>
      <c r="M2179" s="54">
        <v>2019</v>
      </c>
      <c r="N2179" s="57" t="s">
        <v>1484</v>
      </c>
      <c r="O2179" s="54" t="s">
        <v>245</v>
      </c>
      <c r="P2179" s="56">
        <v>43537</v>
      </c>
      <c r="Q2179" s="58">
        <v>3</v>
      </c>
      <c r="R2179" s="54"/>
      <c r="S2179" s="54">
        <v>2</v>
      </c>
      <c r="T2179" s="59"/>
      <c r="U2179" s="59"/>
      <c r="V2179" s="59"/>
      <c r="W2179" s="54"/>
      <c r="X2179" s="54" t="s">
        <v>266</v>
      </c>
      <c r="Y2179" s="6" t="str">
        <f>VLOOKUP(X2179,Spp!A:B,2,FALSE)</f>
        <v>Halichoeres dispilus</v>
      </c>
      <c r="Z2179" s="60">
        <f t="shared" si="239"/>
        <v>34</v>
      </c>
      <c r="AA2179" s="54">
        <v>7</v>
      </c>
      <c r="AB2179" s="54">
        <v>25</v>
      </c>
      <c r="AC2179" s="54">
        <v>2</v>
      </c>
      <c r="AD2179" s="54"/>
      <c r="AE2179" s="54"/>
      <c r="AF2179" s="54"/>
      <c r="AG2179" s="54"/>
      <c r="AH2179" s="54"/>
      <c r="AI2179" s="54"/>
      <c r="AJ2179" s="54"/>
      <c r="AK2179" s="54"/>
      <c r="AL2179" s="54"/>
      <c r="AM2179" s="54"/>
      <c r="AN2179" s="54"/>
      <c r="AO2179" s="54"/>
      <c r="AP2179" s="54"/>
      <c r="AQ2179" s="54"/>
      <c r="AR2179" s="54"/>
      <c r="AS2179" s="54"/>
      <c r="AT2179" s="54"/>
      <c r="AU2179" s="2">
        <f>VLOOKUP(Y2179,Spp!B:C,2,FALSE)</f>
        <v>1.26E-2</v>
      </c>
      <c r="AV2179" s="2">
        <f>VLOOKUP(Y2179,Spp!B:D,3,FALSE)</f>
        <v>3.0672999999999999</v>
      </c>
      <c r="AW2179" s="2">
        <f t="shared" si="240"/>
        <v>211.99387749726819</v>
      </c>
      <c r="AX2179" s="2">
        <f t="shared" si="241"/>
        <v>4.2398775499453638</v>
      </c>
      <c r="AY2179" s="2">
        <f t="shared" si="242"/>
        <v>42.398775499453635</v>
      </c>
      <c r="AZ2179" s="2">
        <f t="shared" si="243"/>
        <v>4.2398775499453638E-2</v>
      </c>
      <c r="BA2179" s="2" t="e">
        <f t="shared" si="244"/>
        <v>#DIV/0!</v>
      </c>
      <c r="BB2179" s="2">
        <f t="shared" si="238"/>
        <v>0.68</v>
      </c>
      <c r="BC2179" s="2">
        <f>VLOOKUP(Y2179,Spp!B:H,7,FALSE)</f>
        <v>3.9</v>
      </c>
      <c r="BD2179" s="5" t="str">
        <f>VLOOKUP(Y2179,GFQuimbayo!B:C,2,FALSE)</f>
        <v>IN</v>
      </c>
      <c r="BE2179" s="5" t="str">
        <f>VLOOKUP(BD2179,GFQuimbayo!E:F,2,FALSE)</f>
        <v>Invertebrivores</v>
      </c>
      <c r="BF2179" s="2" t="str">
        <f>VLOOKUP(Y2179,Spp!B:L,11,FALSE)</f>
        <v>LC</v>
      </c>
    </row>
    <row r="2180" spans="1:58">
      <c r="A2180" s="54" t="s">
        <v>40</v>
      </c>
      <c r="B2180" s="54" t="s">
        <v>41</v>
      </c>
      <c r="C2180" s="54" t="s">
        <v>1446</v>
      </c>
      <c r="D2180" s="54" t="s">
        <v>1446</v>
      </c>
      <c r="E2180" s="54" t="s">
        <v>1485</v>
      </c>
      <c r="F2180" s="54" t="s">
        <v>245</v>
      </c>
      <c r="G2180" s="22" t="s">
        <v>1482</v>
      </c>
      <c r="H2180" s="55">
        <v>1</v>
      </c>
      <c r="I2180" s="55">
        <v>1</v>
      </c>
      <c r="J2180" s="54"/>
      <c r="K2180" s="54">
        <v>50</v>
      </c>
      <c r="L2180" s="56">
        <v>43537</v>
      </c>
      <c r="M2180" s="54">
        <v>2019</v>
      </c>
      <c r="N2180" s="57" t="s">
        <v>1484</v>
      </c>
      <c r="O2180" s="54" t="s">
        <v>245</v>
      </c>
      <c r="P2180" s="56">
        <v>43537</v>
      </c>
      <c r="Q2180" s="58">
        <v>3</v>
      </c>
      <c r="R2180" s="54"/>
      <c r="S2180" s="54">
        <v>2</v>
      </c>
      <c r="T2180" s="59"/>
      <c r="U2180" s="59"/>
      <c r="V2180" s="59"/>
      <c r="W2180" s="54"/>
      <c r="X2180" s="54" t="s">
        <v>97</v>
      </c>
      <c r="Y2180" s="6" t="str">
        <f>VLOOKUP(X2180,Spp!A:B,2,FALSE)</f>
        <v>Plagiotremus azaleus</v>
      </c>
      <c r="Z2180" s="60">
        <f t="shared" si="239"/>
        <v>4</v>
      </c>
      <c r="AA2180" s="54">
        <v>4</v>
      </c>
      <c r="AB2180" s="54"/>
      <c r="AC2180" s="54"/>
      <c r="AD2180" s="54"/>
      <c r="AE2180" s="54"/>
      <c r="AF2180" s="54"/>
      <c r="AG2180" s="54"/>
      <c r="AH2180" s="54"/>
      <c r="AI2180" s="54"/>
      <c r="AJ2180" s="54"/>
      <c r="AK2180" s="54"/>
      <c r="AL2180" s="54"/>
      <c r="AM2180" s="54"/>
      <c r="AN2180" s="54"/>
      <c r="AO2180" s="54"/>
      <c r="AP2180" s="54"/>
      <c r="AQ2180" s="54"/>
      <c r="AR2180" s="54"/>
      <c r="AS2180" s="54"/>
      <c r="AT2180" s="54"/>
      <c r="AU2180" s="2">
        <f>VLOOKUP(Y2180,Spp!B:C,2,FALSE)</f>
        <v>4.5999999999999999E-3</v>
      </c>
      <c r="AV2180" s="2">
        <f>VLOOKUP(Y2180,Spp!B:D,3,FALSE)</f>
        <v>3.1387999999999998</v>
      </c>
      <c r="AW2180" s="2">
        <f t="shared" si="240"/>
        <v>0.32649153236660361</v>
      </c>
      <c r="AX2180" s="2">
        <f t="shared" si="241"/>
        <v>6.529830647332072E-3</v>
      </c>
      <c r="AY2180" s="2">
        <f t="shared" si="242"/>
        <v>6.5298306473320716E-2</v>
      </c>
      <c r="AZ2180" s="2">
        <f t="shared" si="243"/>
        <v>6.5298306473320718E-5</v>
      </c>
      <c r="BA2180" s="2" t="e">
        <f t="shared" si="244"/>
        <v>#DIV/0!</v>
      </c>
      <c r="BB2180" s="2">
        <f t="shared" si="238"/>
        <v>0.08</v>
      </c>
      <c r="BC2180" s="2">
        <f>VLOOKUP(Y2180,Spp!B:H,7,FALSE)</f>
        <v>4</v>
      </c>
      <c r="BD2180" s="5" t="str">
        <f>VLOOKUP(Y2180,GFQuimbayo!B:C,2,FALSE)</f>
        <v>PS</v>
      </c>
      <c r="BE2180" s="5" t="str">
        <f>VLOOKUP(BD2180,GFQuimbayo!E:F,2,FALSE)</f>
        <v>Piscivores</v>
      </c>
      <c r="BF2180" s="2" t="str">
        <f>VLOOKUP(Y2180,Spp!B:L,11,FALSE)</f>
        <v>LC</v>
      </c>
    </row>
    <row r="2181" spans="1:58">
      <c r="A2181" s="54" t="s">
        <v>40</v>
      </c>
      <c r="B2181" s="54" t="s">
        <v>41</v>
      </c>
      <c r="C2181" s="54" t="s">
        <v>1446</v>
      </c>
      <c r="D2181" s="54" t="s">
        <v>1446</v>
      </c>
      <c r="E2181" s="54" t="s">
        <v>1485</v>
      </c>
      <c r="F2181" s="54" t="s">
        <v>245</v>
      </c>
      <c r="G2181" s="22" t="s">
        <v>1482</v>
      </c>
      <c r="H2181" s="55">
        <v>2</v>
      </c>
      <c r="I2181" s="55">
        <v>2</v>
      </c>
      <c r="J2181" s="54"/>
      <c r="K2181" s="54">
        <v>50</v>
      </c>
      <c r="L2181" s="56">
        <v>43537</v>
      </c>
      <c r="M2181" s="54">
        <v>2019</v>
      </c>
      <c r="N2181" s="57" t="s">
        <v>1484</v>
      </c>
      <c r="O2181" s="54" t="s">
        <v>245</v>
      </c>
      <c r="P2181" s="56">
        <v>43537</v>
      </c>
      <c r="Q2181" s="58">
        <v>4</v>
      </c>
      <c r="R2181" s="54"/>
      <c r="S2181" s="54">
        <v>2</v>
      </c>
      <c r="T2181" s="59"/>
      <c r="U2181" s="59"/>
      <c r="V2181" s="59"/>
      <c r="W2181" s="54"/>
      <c r="X2181" s="54" t="s">
        <v>97</v>
      </c>
      <c r="Y2181" s="6" t="str">
        <f>VLOOKUP(X2181,Spp!A:B,2,FALSE)</f>
        <v>Plagiotremus azaleus</v>
      </c>
      <c r="Z2181" s="60">
        <f t="shared" si="239"/>
        <v>2</v>
      </c>
      <c r="AA2181" s="54">
        <v>2</v>
      </c>
      <c r="AB2181" s="54"/>
      <c r="AC2181" s="54"/>
      <c r="AD2181" s="54"/>
      <c r="AE2181" s="54"/>
      <c r="AF2181" s="54"/>
      <c r="AG2181" s="54"/>
      <c r="AH2181" s="54"/>
      <c r="AI2181" s="54"/>
      <c r="AJ2181" s="54"/>
      <c r="AK2181" s="54"/>
      <c r="AL2181" s="54"/>
      <c r="AM2181" s="54"/>
      <c r="AN2181" s="54"/>
      <c r="AO2181" s="54"/>
      <c r="AP2181" s="54"/>
      <c r="AQ2181" s="54"/>
      <c r="AR2181" s="54"/>
      <c r="AS2181" s="54"/>
      <c r="AT2181" s="54"/>
      <c r="AU2181" s="2">
        <f>VLOOKUP(Y2181,Spp!B:C,2,FALSE)</f>
        <v>4.5999999999999999E-3</v>
      </c>
      <c r="AV2181" s="2">
        <f>VLOOKUP(Y2181,Spp!B:D,3,FALSE)</f>
        <v>3.1387999999999998</v>
      </c>
      <c r="AW2181" s="2">
        <f t="shared" si="240"/>
        <v>0.1632457661833018</v>
      </c>
      <c r="AX2181" s="2">
        <f t="shared" si="241"/>
        <v>3.264915323666036E-3</v>
      </c>
      <c r="AY2181" s="2">
        <f t="shared" si="242"/>
        <v>3.2649153236660358E-2</v>
      </c>
      <c r="AZ2181" s="2">
        <f t="shared" si="243"/>
        <v>3.2649153236660359E-5</v>
      </c>
      <c r="BA2181" s="2" t="e">
        <f t="shared" si="244"/>
        <v>#DIV/0!</v>
      </c>
      <c r="BB2181" s="2">
        <f t="shared" si="238"/>
        <v>0.04</v>
      </c>
      <c r="BC2181" s="2">
        <f>VLOOKUP(Y2181,Spp!B:H,7,FALSE)</f>
        <v>4</v>
      </c>
      <c r="BD2181" s="5" t="str">
        <f>VLOOKUP(Y2181,GFQuimbayo!B:C,2,FALSE)</f>
        <v>PS</v>
      </c>
      <c r="BE2181" s="5" t="str">
        <f>VLOOKUP(BD2181,GFQuimbayo!E:F,2,FALSE)</f>
        <v>Piscivores</v>
      </c>
      <c r="BF2181" s="2" t="str">
        <f>VLOOKUP(Y2181,Spp!B:L,11,FALSE)</f>
        <v>LC</v>
      </c>
    </row>
    <row r="2182" spans="1:58">
      <c r="A2182" s="54" t="s">
        <v>40</v>
      </c>
      <c r="B2182" s="54" t="s">
        <v>41</v>
      </c>
      <c r="C2182" s="54" t="s">
        <v>1446</v>
      </c>
      <c r="D2182" s="54" t="s">
        <v>1446</v>
      </c>
      <c r="E2182" s="54" t="s">
        <v>1485</v>
      </c>
      <c r="F2182" s="54" t="s">
        <v>245</v>
      </c>
      <c r="G2182" s="22" t="s">
        <v>1482</v>
      </c>
      <c r="H2182" s="55">
        <v>2</v>
      </c>
      <c r="I2182" s="55">
        <v>2</v>
      </c>
      <c r="J2182" s="54"/>
      <c r="K2182" s="54">
        <v>50</v>
      </c>
      <c r="L2182" s="56">
        <v>43537</v>
      </c>
      <c r="M2182" s="54">
        <v>2019</v>
      </c>
      <c r="N2182" s="57" t="s">
        <v>1484</v>
      </c>
      <c r="O2182" s="54" t="s">
        <v>245</v>
      </c>
      <c r="P2182" s="56">
        <v>43537</v>
      </c>
      <c r="Q2182" s="58">
        <v>4</v>
      </c>
      <c r="R2182" s="54"/>
      <c r="S2182" s="54">
        <v>2</v>
      </c>
      <c r="T2182" s="59"/>
      <c r="U2182" s="59"/>
      <c r="V2182" s="59"/>
      <c r="W2182" s="54"/>
      <c r="X2182" s="54" t="s">
        <v>57</v>
      </c>
      <c r="Y2182" s="6" t="str">
        <f>VLOOKUP(X2182,Spp!A:B,2,FALSE)</f>
        <v>Serranus psittacinus</v>
      </c>
      <c r="Z2182" s="60">
        <f t="shared" si="239"/>
        <v>7</v>
      </c>
      <c r="AA2182" s="54"/>
      <c r="AB2182" s="54">
        <v>2</v>
      </c>
      <c r="AC2182" s="54">
        <v>5</v>
      </c>
      <c r="AD2182" s="54"/>
      <c r="AE2182" s="54"/>
      <c r="AF2182" s="54"/>
      <c r="AG2182" s="54"/>
      <c r="AH2182" s="54"/>
      <c r="AI2182" s="54"/>
      <c r="AJ2182" s="54"/>
      <c r="AK2182" s="54"/>
      <c r="AL2182" s="54"/>
      <c r="AM2182" s="54"/>
      <c r="AN2182" s="54"/>
      <c r="AO2182" s="54"/>
      <c r="AP2182" s="54"/>
      <c r="AQ2182" s="54"/>
      <c r="AR2182" s="54"/>
      <c r="AS2182" s="54"/>
      <c r="AT2182" s="54"/>
      <c r="AU2182" s="2">
        <f>VLOOKUP(Y2182,Spp!B:C,2,FALSE)</f>
        <v>1.9300000000000001E-2</v>
      </c>
      <c r="AV2182" s="2">
        <f>VLOOKUP(Y2182,Spp!B:D,3,FALSE)</f>
        <v>2.8511000000000002</v>
      </c>
      <c r="AW2182" s="2">
        <f t="shared" si="240"/>
        <v>141.46149828797073</v>
      </c>
      <c r="AX2182" s="2">
        <f t="shared" si="241"/>
        <v>2.8292299657594144</v>
      </c>
      <c r="AY2182" s="2">
        <f t="shared" si="242"/>
        <v>28.292299657594143</v>
      </c>
      <c r="AZ2182" s="2">
        <f t="shared" si="243"/>
        <v>2.8292299657594142E-2</v>
      </c>
      <c r="BA2182" s="2" t="e">
        <f t="shared" si="244"/>
        <v>#DIV/0!</v>
      </c>
      <c r="BB2182" s="2">
        <f t="shared" si="238"/>
        <v>0.14000000000000001</v>
      </c>
      <c r="BC2182" s="2">
        <f>VLOOKUP(Y2182,Spp!B:H,7,FALSE)</f>
        <v>3.6</v>
      </c>
      <c r="BD2182" s="5" t="str">
        <f>VLOOKUP(Y2182,GFQuimbayo!B:C,2,FALSE)</f>
        <v>PS</v>
      </c>
      <c r="BE2182" s="5" t="str">
        <f>VLOOKUP(BD2182,GFQuimbayo!E:F,2,FALSE)</f>
        <v>Piscivores</v>
      </c>
      <c r="BF2182" s="2" t="str">
        <f>VLOOKUP(Y2182,Spp!B:L,11,FALSE)</f>
        <v>LC</v>
      </c>
    </row>
    <row r="2183" spans="1:58">
      <c r="A2183" s="54" t="s">
        <v>40</v>
      </c>
      <c r="B2183" s="54" t="s">
        <v>41</v>
      </c>
      <c r="C2183" s="54" t="s">
        <v>1446</v>
      </c>
      <c r="D2183" s="54" t="s">
        <v>1446</v>
      </c>
      <c r="E2183" s="54" t="s">
        <v>1485</v>
      </c>
      <c r="F2183" s="54" t="s">
        <v>245</v>
      </c>
      <c r="G2183" s="22" t="s">
        <v>1482</v>
      </c>
      <c r="H2183" s="55">
        <v>2</v>
      </c>
      <c r="I2183" s="55">
        <v>2</v>
      </c>
      <c r="J2183" s="54"/>
      <c r="K2183" s="54">
        <v>50</v>
      </c>
      <c r="L2183" s="56">
        <v>43537</v>
      </c>
      <c r="M2183" s="54">
        <v>2019</v>
      </c>
      <c r="N2183" s="57" t="s">
        <v>1484</v>
      </c>
      <c r="O2183" s="54" t="s">
        <v>245</v>
      </c>
      <c r="P2183" s="56">
        <v>43537</v>
      </c>
      <c r="Q2183" s="58">
        <v>4</v>
      </c>
      <c r="R2183" s="54"/>
      <c r="S2183" s="54">
        <v>2</v>
      </c>
      <c r="T2183" s="59"/>
      <c r="U2183" s="59"/>
      <c r="V2183" s="59"/>
      <c r="W2183" s="54"/>
      <c r="X2183" s="54" t="s">
        <v>266</v>
      </c>
      <c r="Y2183" s="6" t="str">
        <f>VLOOKUP(X2183,Spp!A:B,2,FALSE)</f>
        <v>Halichoeres dispilus</v>
      </c>
      <c r="Z2183" s="60">
        <f t="shared" si="239"/>
        <v>25</v>
      </c>
      <c r="AA2183" s="54"/>
      <c r="AB2183" s="54">
        <v>25</v>
      </c>
      <c r="AC2183" s="54"/>
      <c r="AD2183" s="54"/>
      <c r="AE2183" s="54"/>
      <c r="AF2183" s="54"/>
      <c r="AG2183" s="54"/>
      <c r="AH2183" s="54"/>
      <c r="AI2183" s="54"/>
      <c r="AJ2183" s="54"/>
      <c r="AK2183" s="54"/>
      <c r="AL2183" s="54"/>
      <c r="AM2183" s="54"/>
      <c r="AN2183" s="54"/>
      <c r="AO2183" s="54"/>
      <c r="AP2183" s="54"/>
      <c r="AQ2183" s="54"/>
      <c r="AR2183" s="54"/>
      <c r="AS2183" s="54"/>
      <c r="AT2183" s="54"/>
      <c r="AU2183" s="2">
        <f>VLOOKUP(Y2183,Spp!B:C,2,FALSE)</f>
        <v>1.26E-2</v>
      </c>
      <c r="AV2183" s="2">
        <f>VLOOKUP(Y2183,Spp!B:D,3,FALSE)</f>
        <v>3.0672999999999999</v>
      </c>
      <c r="AW2183" s="2">
        <f t="shared" si="240"/>
        <v>152.18994741928884</v>
      </c>
      <c r="AX2183" s="2">
        <f t="shared" si="241"/>
        <v>3.0437989483857768</v>
      </c>
      <c r="AY2183" s="2">
        <f t="shared" si="242"/>
        <v>30.43798948385777</v>
      </c>
      <c r="AZ2183" s="2">
        <f t="shared" si="243"/>
        <v>3.0437989483857768E-2</v>
      </c>
      <c r="BA2183" s="2" t="e">
        <f t="shared" si="244"/>
        <v>#DIV/0!</v>
      </c>
      <c r="BB2183" s="2">
        <f t="shared" si="238"/>
        <v>0.5</v>
      </c>
      <c r="BC2183" s="2">
        <f>VLOOKUP(Y2183,Spp!B:H,7,FALSE)</f>
        <v>3.9</v>
      </c>
      <c r="BD2183" s="5" t="str">
        <f>VLOOKUP(Y2183,GFQuimbayo!B:C,2,FALSE)</f>
        <v>IN</v>
      </c>
      <c r="BE2183" s="5" t="str">
        <f>VLOOKUP(BD2183,GFQuimbayo!E:F,2,FALSE)</f>
        <v>Invertebrivores</v>
      </c>
      <c r="BF2183" s="2" t="str">
        <f>VLOOKUP(Y2183,Spp!B:L,11,FALSE)</f>
        <v>LC</v>
      </c>
    </row>
    <row r="2184" spans="1:58">
      <c r="A2184" s="54" t="s">
        <v>40</v>
      </c>
      <c r="B2184" s="54" t="s">
        <v>41</v>
      </c>
      <c r="C2184" s="54" t="s">
        <v>1446</v>
      </c>
      <c r="D2184" s="54" t="s">
        <v>1446</v>
      </c>
      <c r="E2184" s="54" t="s">
        <v>1485</v>
      </c>
      <c r="F2184" s="54" t="s">
        <v>245</v>
      </c>
      <c r="G2184" s="22" t="s">
        <v>1482</v>
      </c>
      <c r="H2184" s="55">
        <v>3</v>
      </c>
      <c r="I2184" s="55">
        <v>3</v>
      </c>
      <c r="J2184" s="54"/>
      <c r="K2184" s="54">
        <v>50</v>
      </c>
      <c r="L2184" s="56">
        <v>43537</v>
      </c>
      <c r="M2184" s="54">
        <v>2019</v>
      </c>
      <c r="N2184" s="57" t="s">
        <v>1484</v>
      </c>
      <c r="O2184" s="54" t="s">
        <v>245</v>
      </c>
      <c r="P2184" s="56">
        <v>43537</v>
      </c>
      <c r="Q2184" s="58">
        <v>5</v>
      </c>
      <c r="R2184" s="54"/>
      <c r="S2184" s="54">
        <v>2</v>
      </c>
      <c r="T2184" s="59"/>
      <c r="U2184" s="59"/>
      <c r="V2184" s="59"/>
      <c r="W2184" s="54"/>
      <c r="X2184" s="54" t="s">
        <v>57</v>
      </c>
      <c r="Y2184" s="6" t="str">
        <f>VLOOKUP(X2184,Spp!A:B,2,FALSE)</f>
        <v>Serranus psittacinus</v>
      </c>
      <c r="Z2184" s="60">
        <f t="shared" si="239"/>
        <v>5</v>
      </c>
      <c r="AA2184" s="54"/>
      <c r="AB2184" s="54">
        <v>3</v>
      </c>
      <c r="AC2184" s="54">
        <v>2</v>
      </c>
      <c r="AD2184" s="54"/>
      <c r="AE2184" s="54"/>
      <c r="AF2184" s="54"/>
      <c r="AG2184" s="54"/>
      <c r="AH2184" s="54"/>
      <c r="AI2184" s="54"/>
      <c r="AJ2184" s="54"/>
      <c r="AK2184" s="54"/>
      <c r="AL2184" s="54"/>
      <c r="AM2184" s="54"/>
      <c r="AN2184" s="54"/>
      <c r="AO2184" s="54"/>
      <c r="AP2184" s="54"/>
      <c r="AQ2184" s="54"/>
      <c r="AR2184" s="54"/>
      <c r="AS2184" s="54"/>
      <c r="AT2184" s="54"/>
      <c r="AU2184" s="2">
        <f>VLOOKUP(Y2184,Spp!B:C,2,FALSE)</f>
        <v>1.9300000000000001E-2</v>
      </c>
      <c r="AV2184" s="2">
        <f>VLOOKUP(Y2184,Spp!B:D,3,FALSE)</f>
        <v>2.8511000000000002</v>
      </c>
      <c r="AW2184" s="2">
        <f t="shared" si="240"/>
        <v>69.854484275627314</v>
      </c>
      <c r="AX2184" s="2">
        <f t="shared" si="241"/>
        <v>1.3970896855125463</v>
      </c>
      <c r="AY2184" s="2">
        <f t="shared" si="242"/>
        <v>13.970896855125464</v>
      </c>
      <c r="AZ2184" s="2">
        <f t="shared" si="243"/>
        <v>1.3970896855125464E-2</v>
      </c>
      <c r="BA2184" s="2" t="e">
        <f t="shared" si="244"/>
        <v>#DIV/0!</v>
      </c>
      <c r="BB2184" s="2">
        <f t="shared" si="238"/>
        <v>0.1</v>
      </c>
      <c r="BC2184" s="2">
        <f>VLOOKUP(Y2184,Spp!B:H,7,FALSE)</f>
        <v>3.6</v>
      </c>
      <c r="BD2184" s="5" t="str">
        <f>VLOOKUP(Y2184,GFQuimbayo!B:C,2,FALSE)</f>
        <v>PS</v>
      </c>
      <c r="BE2184" s="5" t="str">
        <f>VLOOKUP(BD2184,GFQuimbayo!E:F,2,FALSE)</f>
        <v>Piscivores</v>
      </c>
      <c r="BF2184" s="2" t="str">
        <f>VLOOKUP(Y2184,Spp!B:L,11,FALSE)</f>
        <v>LC</v>
      </c>
    </row>
    <row r="2185" spans="1:58">
      <c r="A2185" s="54" t="s">
        <v>40</v>
      </c>
      <c r="B2185" s="54" t="s">
        <v>41</v>
      </c>
      <c r="C2185" s="54" t="s">
        <v>1446</v>
      </c>
      <c r="D2185" s="54" t="s">
        <v>1446</v>
      </c>
      <c r="E2185" s="54" t="s">
        <v>1485</v>
      </c>
      <c r="F2185" s="54" t="s">
        <v>245</v>
      </c>
      <c r="G2185" s="22" t="s">
        <v>1482</v>
      </c>
      <c r="H2185" s="55">
        <v>3</v>
      </c>
      <c r="I2185" s="55">
        <v>3</v>
      </c>
      <c r="J2185" s="54"/>
      <c r="K2185" s="54">
        <v>50</v>
      </c>
      <c r="L2185" s="56">
        <v>43537</v>
      </c>
      <c r="M2185" s="54">
        <v>2019</v>
      </c>
      <c r="N2185" s="57" t="s">
        <v>1484</v>
      </c>
      <c r="O2185" s="54" t="s">
        <v>245</v>
      </c>
      <c r="P2185" s="56">
        <v>43537</v>
      </c>
      <c r="Q2185" s="58">
        <v>5</v>
      </c>
      <c r="R2185" s="54"/>
      <c r="S2185" s="54">
        <v>2</v>
      </c>
      <c r="T2185" s="59"/>
      <c r="U2185" s="59"/>
      <c r="V2185" s="59"/>
      <c r="W2185" s="54"/>
      <c r="X2185" s="54" t="s">
        <v>45</v>
      </c>
      <c r="Y2185" s="6" t="str">
        <f>VLOOKUP(X2185,Spp!A:B,2,FALSE)</f>
        <v>Canthigaster punctatissima</v>
      </c>
      <c r="Z2185" s="60">
        <f t="shared" si="239"/>
        <v>2</v>
      </c>
      <c r="AA2185" s="54"/>
      <c r="AB2185" s="54">
        <v>1</v>
      </c>
      <c r="AC2185" s="54">
        <v>1</v>
      </c>
      <c r="AD2185" s="54"/>
      <c r="AE2185" s="54"/>
      <c r="AF2185" s="54"/>
      <c r="AG2185" s="54"/>
      <c r="AH2185" s="54"/>
      <c r="AI2185" s="54"/>
      <c r="AJ2185" s="54"/>
      <c r="AK2185" s="54"/>
      <c r="AL2185" s="54"/>
      <c r="AM2185" s="54"/>
      <c r="AN2185" s="54"/>
      <c r="AO2185" s="54"/>
      <c r="AP2185" s="54"/>
      <c r="AQ2185" s="54"/>
      <c r="AR2185" s="54"/>
      <c r="AS2185" s="54"/>
      <c r="AT2185" s="54"/>
      <c r="AU2185" s="2">
        <f>VLOOKUP(Y2185,Spp!B:C,2,FALSE)</f>
        <v>1.9699999999999999E-2</v>
      </c>
      <c r="AV2185" s="2">
        <f>VLOOKUP(Y2185,Spp!B:D,3,FALSE)</f>
        <v>2.9174000000000002</v>
      </c>
      <c r="AW2185" s="2">
        <f t="shared" si="240"/>
        <v>38.268118177600329</v>
      </c>
      <c r="AX2185" s="2">
        <f t="shared" si="241"/>
        <v>0.7653623635520066</v>
      </c>
      <c r="AY2185" s="2">
        <f t="shared" si="242"/>
        <v>7.6536236355200664</v>
      </c>
      <c r="AZ2185" s="2">
        <f t="shared" si="243"/>
        <v>7.6536236355200663E-3</v>
      </c>
      <c r="BA2185" s="2" t="e">
        <f t="shared" si="244"/>
        <v>#DIV/0!</v>
      </c>
      <c r="BB2185" s="2">
        <f t="shared" si="238"/>
        <v>0.04</v>
      </c>
      <c r="BC2185" s="2">
        <f>VLOOKUP(Y2185,Spp!B:H,7,FALSE)</f>
        <v>3</v>
      </c>
      <c r="BD2185" s="5" t="str">
        <f>VLOOKUP(Y2185,GFQuimbayo!B:C,2,FALSE)</f>
        <v>IN</v>
      </c>
      <c r="BE2185" s="5" t="str">
        <f>VLOOKUP(BD2185,GFQuimbayo!E:F,2,FALSE)</f>
        <v>Invertebrivores</v>
      </c>
      <c r="BF2185" s="2" t="str">
        <f>VLOOKUP(Y2185,Spp!B:L,11,FALSE)</f>
        <v>LC</v>
      </c>
    </row>
    <row r="2186" spans="1:58">
      <c r="A2186" s="54" t="s">
        <v>40</v>
      </c>
      <c r="B2186" s="54" t="s">
        <v>41</v>
      </c>
      <c r="C2186" s="54" t="s">
        <v>1446</v>
      </c>
      <c r="D2186" s="54" t="s">
        <v>1446</v>
      </c>
      <c r="E2186" s="54" t="s">
        <v>1485</v>
      </c>
      <c r="F2186" s="54" t="s">
        <v>245</v>
      </c>
      <c r="G2186" s="22" t="s">
        <v>1482</v>
      </c>
      <c r="H2186" s="55">
        <v>3</v>
      </c>
      <c r="I2186" s="55">
        <v>3</v>
      </c>
      <c r="J2186" s="54"/>
      <c r="K2186" s="54">
        <v>50</v>
      </c>
      <c r="L2186" s="56">
        <v>43537</v>
      </c>
      <c r="M2186" s="54">
        <v>2019</v>
      </c>
      <c r="N2186" s="57" t="s">
        <v>1484</v>
      </c>
      <c r="O2186" s="54" t="s">
        <v>245</v>
      </c>
      <c r="P2186" s="56">
        <v>43537</v>
      </c>
      <c r="Q2186" s="58">
        <v>5</v>
      </c>
      <c r="R2186" s="54"/>
      <c r="S2186" s="54">
        <v>2</v>
      </c>
      <c r="T2186" s="59"/>
      <c r="U2186" s="59"/>
      <c r="V2186" s="59"/>
      <c r="W2186" s="54"/>
      <c r="X2186" s="54" t="s">
        <v>1470</v>
      </c>
      <c r="Y2186" s="6" t="str">
        <f>VLOOKUP(X2186,Spp!A:B,2,FALSE)</f>
        <v>Sphoeroides annulatus</v>
      </c>
      <c r="Z2186" s="60">
        <f t="shared" si="239"/>
        <v>1</v>
      </c>
      <c r="AA2186" s="54"/>
      <c r="AB2186" s="54"/>
      <c r="AC2186" s="54"/>
      <c r="AD2186" s="54"/>
      <c r="AE2186" s="54">
        <v>1</v>
      </c>
      <c r="AF2186" s="54"/>
      <c r="AG2186" s="54"/>
      <c r="AH2186" s="54"/>
      <c r="AI2186" s="54"/>
      <c r="AJ2186" s="54"/>
      <c r="AK2186" s="54"/>
      <c r="AL2186" s="54"/>
      <c r="AM2186" s="54"/>
      <c r="AN2186" s="54"/>
      <c r="AO2186" s="54"/>
      <c r="AP2186" s="54"/>
      <c r="AQ2186" s="54"/>
      <c r="AR2186" s="54"/>
      <c r="AS2186" s="54"/>
      <c r="AT2186" s="54"/>
      <c r="AU2186" s="2">
        <f>VLOOKUP(Y2186,Spp!B:C,2,FALSE)</f>
        <v>2.63E-2</v>
      </c>
      <c r="AV2186" s="2">
        <f>VLOOKUP(Y2186,Spp!B:D,3,FALSE)</f>
        <v>2.86</v>
      </c>
      <c r="AW2186" s="2">
        <f t="shared" si="240"/>
        <v>261.85699112151036</v>
      </c>
      <c r="AX2186" s="2">
        <f t="shared" si="241"/>
        <v>5.2371398224302075</v>
      </c>
      <c r="AY2186" s="2">
        <f t="shared" si="242"/>
        <v>52.371398224302077</v>
      </c>
      <c r="AZ2186" s="2">
        <f t="shared" si="243"/>
        <v>5.2371398224302076E-2</v>
      </c>
      <c r="BA2186" s="2" t="e">
        <f t="shared" si="244"/>
        <v>#DIV/0!</v>
      </c>
      <c r="BB2186" s="2">
        <f t="shared" si="238"/>
        <v>0.02</v>
      </c>
      <c r="BC2186" s="2">
        <f>VLOOKUP(Y2186,Spp!B:H,7,FALSE)</f>
        <v>0</v>
      </c>
      <c r="BD2186" s="5" t="str">
        <f>VLOOKUP(Y2186,GFQuimbayo!B:C,2,FALSE)</f>
        <v>IN</v>
      </c>
      <c r="BE2186" s="5" t="str">
        <f>VLOOKUP(BD2186,GFQuimbayo!E:F,2,FALSE)</f>
        <v>Invertebrivores</v>
      </c>
      <c r="BF2186" s="2">
        <f>VLOOKUP(Y2186,Spp!B:L,11,FALSE)</f>
        <v>0</v>
      </c>
    </row>
    <row r="2187" spans="1:58">
      <c r="A2187" s="54" t="s">
        <v>40</v>
      </c>
      <c r="B2187" s="54" t="s">
        <v>41</v>
      </c>
      <c r="C2187" s="54" t="s">
        <v>1446</v>
      </c>
      <c r="D2187" s="54" t="s">
        <v>1446</v>
      </c>
      <c r="E2187" s="54" t="s">
        <v>1485</v>
      </c>
      <c r="F2187" s="54" t="s">
        <v>245</v>
      </c>
      <c r="G2187" s="22" t="s">
        <v>1482</v>
      </c>
      <c r="H2187" s="55">
        <v>3</v>
      </c>
      <c r="I2187" s="55">
        <v>3</v>
      </c>
      <c r="J2187" s="54"/>
      <c r="K2187" s="54">
        <v>50</v>
      </c>
      <c r="L2187" s="56">
        <v>43537</v>
      </c>
      <c r="M2187" s="54">
        <v>2019</v>
      </c>
      <c r="N2187" s="57" t="s">
        <v>1484</v>
      </c>
      <c r="O2187" s="54" t="s">
        <v>245</v>
      </c>
      <c r="P2187" s="56">
        <v>43537</v>
      </c>
      <c r="Q2187" s="58">
        <v>5</v>
      </c>
      <c r="R2187" s="54"/>
      <c r="S2187" s="54">
        <v>2</v>
      </c>
      <c r="T2187" s="59"/>
      <c r="U2187" s="59"/>
      <c r="V2187" s="59"/>
      <c r="W2187" s="54"/>
      <c r="X2187" s="54" t="s">
        <v>266</v>
      </c>
      <c r="Y2187" s="6" t="str">
        <f>VLOOKUP(X2187,Spp!A:B,2,FALSE)</f>
        <v>Halichoeres dispilus</v>
      </c>
      <c r="Z2187" s="60">
        <f t="shared" si="239"/>
        <v>1</v>
      </c>
      <c r="AA2187" s="54"/>
      <c r="AB2187" s="54"/>
      <c r="AC2187" s="54"/>
      <c r="AD2187" s="54">
        <v>1</v>
      </c>
      <c r="AE2187" s="54"/>
      <c r="AF2187" s="54"/>
      <c r="AG2187" s="54"/>
      <c r="AH2187" s="54"/>
      <c r="AI2187" s="54"/>
      <c r="AJ2187" s="54"/>
      <c r="AK2187" s="54"/>
      <c r="AL2187" s="54"/>
      <c r="AM2187" s="54"/>
      <c r="AN2187" s="54"/>
      <c r="AO2187" s="54"/>
      <c r="AP2187" s="54"/>
      <c r="AQ2187" s="54"/>
      <c r="AR2187" s="54"/>
      <c r="AS2187" s="54"/>
      <c r="AT2187" s="54"/>
      <c r="AU2187" s="2">
        <f>VLOOKUP(Y2187,Spp!B:C,2,FALSE)</f>
        <v>1.26E-2</v>
      </c>
      <c r="AV2187" s="2">
        <f>VLOOKUP(Y2187,Spp!B:D,3,FALSE)</f>
        <v>3.0672999999999999</v>
      </c>
      <c r="AW2187" s="2">
        <f t="shared" si="240"/>
        <v>81.873084400799542</v>
      </c>
      <c r="AX2187" s="2">
        <f t="shared" si="241"/>
        <v>1.6374616880159909</v>
      </c>
      <c r="AY2187" s="2">
        <f t="shared" si="242"/>
        <v>16.374616880159909</v>
      </c>
      <c r="AZ2187" s="2">
        <f t="shared" si="243"/>
        <v>1.6374616880159908E-2</v>
      </c>
      <c r="BA2187" s="2" t="e">
        <f t="shared" si="244"/>
        <v>#DIV/0!</v>
      </c>
      <c r="BB2187" s="2">
        <f t="shared" si="238"/>
        <v>0.02</v>
      </c>
      <c r="BC2187" s="2">
        <f>VLOOKUP(Y2187,Spp!B:H,7,FALSE)</f>
        <v>3.9</v>
      </c>
      <c r="BD2187" s="5" t="str">
        <f>VLOOKUP(Y2187,GFQuimbayo!B:C,2,FALSE)</f>
        <v>IN</v>
      </c>
      <c r="BE2187" s="5" t="str">
        <f>VLOOKUP(BD2187,GFQuimbayo!E:F,2,FALSE)</f>
        <v>Invertebrivores</v>
      </c>
      <c r="BF2187" s="2" t="str">
        <f>VLOOKUP(Y2187,Spp!B:L,11,FALSE)</f>
        <v>LC</v>
      </c>
    </row>
    <row r="2188" spans="1:58">
      <c r="A2188" s="54" t="s">
        <v>40</v>
      </c>
      <c r="B2188" s="54" t="s">
        <v>41</v>
      </c>
      <c r="C2188" s="54" t="s">
        <v>1446</v>
      </c>
      <c r="D2188" s="54" t="s">
        <v>1446</v>
      </c>
      <c r="E2188" s="54" t="s">
        <v>1485</v>
      </c>
      <c r="F2188" s="54" t="s">
        <v>245</v>
      </c>
      <c r="G2188" s="22" t="s">
        <v>1482</v>
      </c>
      <c r="H2188" s="55">
        <v>3</v>
      </c>
      <c r="I2188" s="55">
        <v>3</v>
      </c>
      <c r="J2188" s="54"/>
      <c r="K2188" s="54">
        <v>50</v>
      </c>
      <c r="L2188" s="56">
        <v>43537</v>
      </c>
      <c r="M2188" s="54">
        <v>2019</v>
      </c>
      <c r="N2188" s="57" t="s">
        <v>1484</v>
      </c>
      <c r="O2188" s="54" t="s">
        <v>245</v>
      </c>
      <c r="P2188" s="56">
        <v>43537</v>
      </c>
      <c r="Q2188" s="58">
        <v>5</v>
      </c>
      <c r="R2188" s="54"/>
      <c r="S2188" s="54">
        <v>2</v>
      </c>
      <c r="T2188" s="59"/>
      <c r="U2188" s="59"/>
      <c r="V2188" s="59"/>
      <c r="W2188" s="54"/>
      <c r="X2188" s="54" t="s">
        <v>68</v>
      </c>
      <c r="Y2188" s="6" t="str">
        <f>VLOOKUP(X2188,Spp!A:B,2,FALSE)</f>
        <v>Pseudobalistes naufragium</v>
      </c>
      <c r="Z2188" s="60">
        <f t="shared" si="239"/>
        <v>2</v>
      </c>
      <c r="AA2188" s="54"/>
      <c r="AB2188" s="54"/>
      <c r="AC2188" s="54"/>
      <c r="AD2188" s="54"/>
      <c r="AE2188" s="54">
        <v>2</v>
      </c>
      <c r="AF2188" s="54"/>
      <c r="AG2188" s="54"/>
      <c r="AH2188" s="54"/>
      <c r="AI2188" s="54"/>
      <c r="AJ2188" s="54"/>
      <c r="AK2188" s="54"/>
      <c r="AL2188" s="54"/>
      <c r="AM2188" s="54"/>
      <c r="AN2188" s="54"/>
      <c r="AO2188" s="54"/>
      <c r="AP2188" s="54"/>
      <c r="AQ2188" s="54"/>
      <c r="AR2188" s="54"/>
      <c r="AS2188" s="54"/>
      <c r="AT2188" s="54"/>
      <c r="AU2188" s="2">
        <f>VLOOKUP(Y2188,Spp!B:C,2,FALSE)</f>
        <v>0.12970000000000001</v>
      </c>
      <c r="AV2188" s="2">
        <f>VLOOKUP(Y2188,Spp!B:D,3,FALSE)</f>
        <v>2.6061000000000001</v>
      </c>
      <c r="AW2188" s="2">
        <f t="shared" si="240"/>
        <v>1140.6211712914389</v>
      </c>
      <c r="AX2188" s="2">
        <f t="shared" si="241"/>
        <v>22.812423425828779</v>
      </c>
      <c r="AY2188" s="2">
        <f t="shared" si="242"/>
        <v>228.1242342582878</v>
      </c>
      <c r="AZ2188" s="2">
        <f t="shared" si="243"/>
        <v>0.22812423425828779</v>
      </c>
      <c r="BA2188" s="2" t="e">
        <f t="shared" si="244"/>
        <v>#DIV/0!</v>
      </c>
      <c r="BB2188" s="2">
        <f t="shared" si="238"/>
        <v>0.04</v>
      </c>
      <c r="BC2188" s="2">
        <f>VLOOKUP(Y2188,Spp!B:H,7,FALSE)</f>
        <v>3.8</v>
      </c>
      <c r="BD2188" s="5" t="str">
        <f>VLOOKUP(Y2188,GFQuimbayo!B:C,2,FALSE)</f>
        <v>IN</v>
      </c>
      <c r="BE2188" s="5" t="str">
        <f>VLOOKUP(BD2188,GFQuimbayo!E:F,2,FALSE)</f>
        <v>Invertebrivores</v>
      </c>
      <c r="BF2188" s="2" t="str">
        <f>VLOOKUP(Y2188,Spp!B:L,11,FALSE)</f>
        <v>LC</v>
      </c>
    </row>
    <row r="2189" spans="1:58">
      <c r="A2189" s="54" t="s">
        <v>40</v>
      </c>
      <c r="B2189" s="54" t="s">
        <v>41</v>
      </c>
      <c r="C2189" s="54" t="s">
        <v>1446</v>
      </c>
      <c r="D2189" s="54" t="s">
        <v>1446</v>
      </c>
      <c r="E2189" s="54" t="s">
        <v>1485</v>
      </c>
      <c r="F2189" s="54" t="s">
        <v>245</v>
      </c>
      <c r="G2189" s="22" t="s">
        <v>1482</v>
      </c>
      <c r="H2189" s="55">
        <v>3</v>
      </c>
      <c r="I2189" s="55">
        <v>3</v>
      </c>
      <c r="J2189" s="54"/>
      <c r="K2189" s="54">
        <v>50</v>
      </c>
      <c r="L2189" s="56">
        <v>43537</v>
      </c>
      <c r="M2189" s="54">
        <v>2019</v>
      </c>
      <c r="N2189" s="57" t="s">
        <v>1484</v>
      </c>
      <c r="O2189" s="54" t="s">
        <v>245</v>
      </c>
      <c r="P2189" s="56">
        <v>43537</v>
      </c>
      <c r="Q2189" s="58">
        <v>5</v>
      </c>
      <c r="R2189" s="54"/>
      <c r="S2189" s="54">
        <v>2</v>
      </c>
      <c r="T2189" s="59"/>
      <c r="U2189" s="59"/>
      <c r="V2189" s="59"/>
      <c r="W2189" s="54"/>
      <c r="X2189" s="54" t="s">
        <v>131</v>
      </c>
      <c r="Y2189" s="6" t="str">
        <f>VLOOKUP(X2189,Spp!A:B,2,FALSE)</f>
        <v>Muraena lentiginosa</v>
      </c>
      <c r="Z2189" s="60">
        <f t="shared" si="239"/>
        <v>1</v>
      </c>
      <c r="AA2189" s="54"/>
      <c r="AB2189" s="54"/>
      <c r="AC2189" s="54"/>
      <c r="AD2189" s="54"/>
      <c r="AE2189" s="54"/>
      <c r="AF2189" s="54"/>
      <c r="AG2189" s="54">
        <v>1</v>
      </c>
      <c r="AH2189" s="54"/>
      <c r="AI2189" s="54"/>
      <c r="AJ2189" s="54"/>
      <c r="AK2189" s="54"/>
      <c r="AL2189" s="54"/>
      <c r="AM2189" s="54"/>
      <c r="AN2189" s="54"/>
      <c r="AO2189" s="54"/>
      <c r="AP2189" s="54"/>
      <c r="AQ2189" s="54"/>
      <c r="AR2189" s="54"/>
      <c r="AS2189" s="54"/>
      <c r="AT2189" s="54"/>
      <c r="AU2189" s="2">
        <f>VLOOKUP(Y2189,Spp!B:C,2,FALSE)</f>
        <v>1.6999999999999999E-3</v>
      </c>
      <c r="AV2189" s="2">
        <f>VLOOKUP(Y2189,Spp!B:D,3,FALSE)</f>
        <v>2.9527999999999999</v>
      </c>
      <c r="AW2189" s="2">
        <f t="shared" si="240"/>
        <v>129.43592510702103</v>
      </c>
      <c r="AX2189" s="2">
        <f t="shared" si="241"/>
        <v>2.5887185021404209</v>
      </c>
      <c r="AY2189" s="2">
        <f t="shared" si="242"/>
        <v>25.887185021404207</v>
      </c>
      <c r="AZ2189" s="2">
        <f t="shared" si="243"/>
        <v>2.5887185021404208E-2</v>
      </c>
      <c r="BA2189" s="2" t="e">
        <f t="shared" si="244"/>
        <v>#DIV/0!</v>
      </c>
      <c r="BB2189" s="2">
        <f t="shared" si="238"/>
        <v>0.02</v>
      </c>
      <c r="BC2189" s="2">
        <f>VLOOKUP(Y2189,Spp!B:H,7,FALSE)</f>
        <v>3.9</v>
      </c>
      <c r="BD2189" s="5" t="str">
        <f>VLOOKUP(Y2189,GFQuimbayo!B:C,2,FALSE)</f>
        <v>PS</v>
      </c>
      <c r="BE2189" s="5" t="str">
        <f>VLOOKUP(BD2189,GFQuimbayo!E:F,2,FALSE)</f>
        <v>Piscivores</v>
      </c>
      <c r="BF2189" s="2" t="str">
        <f>VLOOKUP(Y2189,Spp!B:L,11,FALSE)</f>
        <v>LC</v>
      </c>
    </row>
    <row r="2190" spans="1:58">
      <c r="A2190" s="54" t="s">
        <v>40</v>
      </c>
      <c r="B2190" s="54" t="s">
        <v>41</v>
      </c>
      <c r="C2190" s="54" t="s">
        <v>1444</v>
      </c>
      <c r="D2190" s="54" t="s">
        <v>1444</v>
      </c>
      <c r="E2190" s="54" t="s">
        <v>1486</v>
      </c>
      <c r="F2190" s="54" t="s">
        <v>245</v>
      </c>
      <c r="G2190" s="22" t="s">
        <v>1482</v>
      </c>
      <c r="H2190" s="55">
        <v>1</v>
      </c>
      <c r="I2190" s="55">
        <v>1</v>
      </c>
      <c r="J2190" s="54"/>
      <c r="K2190" s="54">
        <v>50</v>
      </c>
      <c r="L2190" s="56">
        <v>43537</v>
      </c>
      <c r="M2190" s="54">
        <v>2019</v>
      </c>
      <c r="N2190" s="57" t="s">
        <v>1484</v>
      </c>
      <c r="O2190" s="54" t="s">
        <v>245</v>
      </c>
      <c r="P2190" s="56">
        <v>43537</v>
      </c>
      <c r="Q2190" s="58">
        <v>4.3</v>
      </c>
      <c r="R2190" s="54"/>
      <c r="S2190" s="54">
        <v>4</v>
      </c>
      <c r="T2190" s="59"/>
      <c r="U2190" s="59"/>
      <c r="V2190" s="59"/>
      <c r="W2190" s="54"/>
      <c r="X2190" s="54" t="s">
        <v>107</v>
      </c>
      <c r="Y2190" s="6" t="str">
        <f>VLOOKUP(X2190,Spp!A:B,2,FALSE)</f>
        <v>Thalassoma lucasanum</v>
      </c>
      <c r="Z2190" s="60">
        <f t="shared" si="239"/>
        <v>10</v>
      </c>
      <c r="AA2190" s="54"/>
      <c r="AB2190" s="54">
        <v>10</v>
      </c>
      <c r="AC2190" s="54"/>
      <c r="AD2190" s="54"/>
      <c r="AE2190" s="54"/>
      <c r="AF2190" s="54"/>
      <c r="AG2190" s="54"/>
      <c r="AH2190" s="54"/>
      <c r="AI2190" s="54"/>
      <c r="AJ2190" s="54"/>
      <c r="AK2190" s="54"/>
      <c r="AL2190" s="54"/>
      <c r="AM2190" s="54"/>
      <c r="AN2190" s="54"/>
      <c r="AO2190" s="54"/>
      <c r="AP2190" s="54"/>
      <c r="AQ2190" s="54"/>
      <c r="AR2190" s="54"/>
      <c r="AS2190" s="54"/>
      <c r="AT2190" s="54"/>
      <c r="AU2190" s="2">
        <f>VLOOKUP(Y2190,Spp!B:C,2,FALSE)</f>
        <v>1.261E-2</v>
      </c>
      <c r="AV2190" s="2">
        <f>VLOOKUP(Y2190,Spp!B:D,3,FALSE)</f>
        <v>2.8782999999999999</v>
      </c>
      <c r="AW2190" s="2">
        <f t="shared" si="240"/>
        <v>41.629761327928392</v>
      </c>
      <c r="AX2190" s="2">
        <f t="shared" si="241"/>
        <v>0.83259522655856788</v>
      </c>
      <c r="AY2190" s="2">
        <f t="shared" si="242"/>
        <v>8.3259522655856788</v>
      </c>
      <c r="AZ2190" s="2">
        <f t="shared" si="243"/>
        <v>8.3259522655856795E-3</v>
      </c>
      <c r="BA2190" s="2" t="e">
        <f t="shared" si="244"/>
        <v>#DIV/0!</v>
      </c>
      <c r="BB2190" s="2">
        <f t="shared" si="238"/>
        <v>0.2</v>
      </c>
      <c r="BC2190" s="2">
        <f>VLOOKUP(Y2190,Spp!B:H,7,FALSE)</f>
        <v>3.5</v>
      </c>
      <c r="BD2190" s="5" t="str">
        <f>VLOOKUP(Y2190,GFQuimbayo!B:C,2,FALSE)</f>
        <v>IN</v>
      </c>
      <c r="BE2190" s="5" t="str">
        <f>VLOOKUP(BD2190,GFQuimbayo!E:F,2,FALSE)</f>
        <v>Invertebrivores</v>
      </c>
      <c r="BF2190" s="2" t="str">
        <f>VLOOKUP(Y2190,Spp!B:L,11,FALSE)</f>
        <v>LC</v>
      </c>
    </row>
    <row r="2191" spans="1:58">
      <c r="A2191" s="54" t="s">
        <v>40</v>
      </c>
      <c r="B2191" s="54" t="s">
        <v>41</v>
      </c>
      <c r="C2191" s="54" t="s">
        <v>1444</v>
      </c>
      <c r="D2191" s="54" t="s">
        <v>1444</v>
      </c>
      <c r="E2191" s="54" t="s">
        <v>1486</v>
      </c>
      <c r="F2191" s="54" t="s">
        <v>245</v>
      </c>
      <c r="G2191" s="22" t="s">
        <v>1482</v>
      </c>
      <c r="H2191" s="55">
        <v>1</v>
      </c>
      <c r="I2191" s="55">
        <v>1</v>
      </c>
      <c r="J2191" s="54"/>
      <c r="K2191" s="54">
        <v>50</v>
      </c>
      <c r="L2191" s="56">
        <v>43537</v>
      </c>
      <c r="M2191" s="54">
        <v>2019</v>
      </c>
      <c r="N2191" s="57" t="s">
        <v>1484</v>
      </c>
      <c r="O2191" s="54" t="s">
        <v>245</v>
      </c>
      <c r="P2191" s="56">
        <v>43537</v>
      </c>
      <c r="Q2191" s="58">
        <v>4.3</v>
      </c>
      <c r="R2191" s="54"/>
      <c r="S2191" s="54">
        <v>4</v>
      </c>
      <c r="T2191" s="59"/>
      <c r="U2191" s="59"/>
      <c r="V2191" s="59"/>
      <c r="W2191" s="54"/>
      <c r="X2191" s="54" t="s">
        <v>266</v>
      </c>
      <c r="Y2191" s="6" t="str">
        <f>VLOOKUP(X2191,Spp!A:B,2,FALSE)</f>
        <v>Halichoeres dispilus</v>
      </c>
      <c r="Z2191" s="60">
        <f t="shared" si="239"/>
        <v>13</v>
      </c>
      <c r="AA2191" s="54"/>
      <c r="AB2191" s="54"/>
      <c r="AC2191" s="54">
        <v>12</v>
      </c>
      <c r="AD2191" s="54">
        <v>1</v>
      </c>
      <c r="AE2191" s="54"/>
      <c r="AF2191" s="54"/>
      <c r="AG2191" s="54"/>
      <c r="AH2191" s="54"/>
      <c r="AI2191" s="54"/>
      <c r="AJ2191" s="54"/>
      <c r="AK2191" s="54"/>
      <c r="AL2191" s="54"/>
      <c r="AM2191" s="54"/>
      <c r="AN2191" s="54"/>
      <c r="AO2191" s="54"/>
      <c r="AP2191" s="54"/>
      <c r="AQ2191" s="54"/>
      <c r="AR2191" s="54"/>
      <c r="AS2191" s="54"/>
      <c r="AT2191" s="54"/>
      <c r="AU2191" s="2">
        <f>VLOOKUP(Y2191,Spp!B:C,2,FALSE)</f>
        <v>1.26E-2</v>
      </c>
      <c r="AV2191" s="2">
        <f>VLOOKUP(Y2191,Spp!B:D,3,FALSE)</f>
        <v>3.0672999999999999</v>
      </c>
      <c r="AW2191" s="2">
        <f t="shared" si="240"/>
        <v>431.90196093024582</v>
      </c>
      <c r="AX2191" s="2">
        <f t="shared" si="241"/>
        <v>8.6380392186049164</v>
      </c>
      <c r="AY2191" s="2">
        <f t="shared" si="242"/>
        <v>86.380392186049164</v>
      </c>
      <c r="AZ2191" s="2">
        <f t="shared" si="243"/>
        <v>8.6380392186049162E-2</v>
      </c>
      <c r="BA2191" s="2" t="e">
        <f t="shared" si="244"/>
        <v>#DIV/0!</v>
      </c>
      <c r="BB2191" s="2">
        <f t="shared" si="238"/>
        <v>0.26</v>
      </c>
      <c r="BC2191" s="2">
        <f>VLOOKUP(Y2191,Spp!B:H,7,FALSE)</f>
        <v>3.9</v>
      </c>
      <c r="BD2191" s="5" t="str">
        <f>VLOOKUP(Y2191,GFQuimbayo!B:C,2,FALSE)</f>
        <v>IN</v>
      </c>
      <c r="BE2191" s="5" t="str">
        <f>VLOOKUP(BD2191,GFQuimbayo!E:F,2,FALSE)</f>
        <v>Invertebrivores</v>
      </c>
      <c r="BF2191" s="2" t="str">
        <f>VLOOKUP(Y2191,Spp!B:L,11,FALSE)</f>
        <v>LC</v>
      </c>
    </row>
    <row r="2192" spans="1:58">
      <c r="A2192" s="54" t="s">
        <v>40</v>
      </c>
      <c r="B2192" s="54" t="s">
        <v>41</v>
      </c>
      <c r="C2192" s="54" t="s">
        <v>1444</v>
      </c>
      <c r="D2192" s="54" t="s">
        <v>1444</v>
      </c>
      <c r="E2192" s="54" t="s">
        <v>1486</v>
      </c>
      <c r="F2192" s="54" t="s">
        <v>245</v>
      </c>
      <c r="G2192" s="22" t="s">
        <v>1482</v>
      </c>
      <c r="H2192" s="55">
        <v>1</v>
      </c>
      <c r="I2192" s="55">
        <v>1</v>
      </c>
      <c r="J2192" s="54"/>
      <c r="K2192" s="54">
        <v>50</v>
      </c>
      <c r="L2192" s="56">
        <v>43537</v>
      </c>
      <c r="M2192" s="54">
        <v>2019</v>
      </c>
      <c r="N2192" s="57" t="s">
        <v>1484</v>
      </c>
      <c r="O2192" s="54" t="s">
        <v>245</v>
      </c>
      <c r="P2192" s="56">
        <v>43537</v>
      </c>
      <c r="Q2192" s="58">
        <v>4.3</v>
      </c>
      <c r="R2192" s="54"/>
      <c r="S2192" s="54">
        <v>4</v>
      </c>
      <c r="T2192" s="59"/>
      <c r="U2192" s="59"/>
      <c r="V2192" s="59"/>
      <c r="W2192" s="54"/>
      <c r="X2192" s="54" t="s">
        <v>109</v>
      </c>
      <c r="Y2192" s="6" t="str">
        <f>VLOOKUP(X2192,Spp!A:B,2,FALSE)</f>
        <v>Chromis atrilobata</v>
      </c>
      <c r="Z2192" s="60">
        <f t="shared" si="239"/>
        <v>150</v>
      </c>
      <c r="AA2192" s="54"/>
      <c r="AB2192" s="54">
        <v>150</v>
      </c>
      <c r="AC2192" s="54"/>
      <c r="AD2192" s="54"/>
      <c r="AE2192" s="54"/>
      <c r="AF2192" s="54"/>
      <c r="AG2192" s="54"/>
      <c r="AH2192" s="54"/>
      <c r="AI2192" s="54"/>
      <c r="AJ2192" s="54"/>
      <c r="AK2192" s="54"/>
      <c r="AL2192" s="54"/>
      <c r="AM2192" s="54"/>
      <c r="AN2192" s="54"/>
      <c r="AO2192" s="54"/>
      <c r="AP2192" s="54"/>
      <c r="AQ2192" s="54"/>
      <c r="AR2192" s="54"/>
      <c r="AS2192" s="54"/>
      <c r="AT2192" s="54"/>
      <c r="AU2192" s="2">
        <f>VLOOKUP(Y2192,Spp!B:C,2,FALSE)</f>
        <v>5.2300000000000003E-3</v>
      </c>
      <c r="AV2192" s="2">
        <f>VLOOKUP(Y2192,Spp!B:D,3,FALSE)</f>
        <v>3.41655</v>
      </c>
      <c r="AW2192" s="2">
        <f t="shared" si="240"/>
        <v>766.09655141002872</v>
      </c>
      <c r="AX2192" s="2">
        <f t="shared" si="241"/>
        <v>15.321931028200574</v>
      </c>
      <c r="AY2192" s="2">
        <f t="shared" si="242"/>
        <v>153.21931028200572</v>
      </c>
      <c r="AZ2192" s="2">
        <f t="shared" si="243"/>
        <v>0.15321931028200572</v>
      </c>
      <c r="BA2192" s="2" t="e">
        <f t="shared" si="244"/>
        <v>#DIV/0!</v>
      </c>
      <c r="BB2192" s="2">
        <f t="shared" si="238"/>
        <v>3</v>
      </c>
      <c r="BC2192" s="2">
        <f>VLOOKUP(Y2192,Spp!B:H,7,FALSE)</f>
        <v>3.4</v>
      </c>
      <c r="BD2192" s="5" t="str">
        <f>VLOOKUP(Y2192,GFQuimbayo!B:C,2,FALSE)</f>
        <v>PK</v>
      </c>
      <c r="BE2192" s="5" t="str">
        <f>VLOOKUP(BD2192,GFQuimbayo!E:F,2,FALSE)</f>
        <v>Planktivores</v>
      </c>
      <c r="BF2192" s="2" t="str">
        <f>VLOOKUP(Y2192,Spp!B:L,11,FALSE)</f>
        <v>LC</v>
      </c>
    </row>
    <row r="2193" spans="1:58">
      <c r="A2193" s="54" t="s">
        <v>40</v>
      </c>
      <c r="B2193" s="54" t="s">
        <v>41</v>
      </c>
      <c r="C2193" s="54" t="s">
        <v>1444</v>
      </c>
      <c r="D2193" s="54" t="s">
        <v>1444</v>
      </c>
      <c r="E2193" s="54" t="s">
        <v>1486</v>
      </c>
      <c r="F2193" s="54" t="s">
        <v>245</v>
      </c>
      <c r="G2193" s="22" t="s">
        <v>1482</v>
      </c>
      <c r="H2193" s="55">
        <v>1</v>
      </c>
      <c r="I2193" s="55">
        <v>1</v>
      </c>
      <c r="J2193" s="54"/>
      <c r="K2193" s="54">
        <v>50</v>
      </c>
      <c r="L2193" s="56">
        <v>43537</v>
      </c>
      <c r="M2193" s="54">
        <v>2019</v>
      </c>
      <c r="N2193" s="57" t="s">
        <v>1484</v>
      </c>
      <c r="O2193" s="54" t="s">
        <v>245</v>
      </c>
      <c r="P2193" s="56">
        <v>43537</v>
      </c>
      <c r="Q2193" s="58">
        <v>4.3</v>
      </c>
      <c r="R2193" s="54"/>
      <c r="S2193" s="54">
        <v>4</v>
      </c>
      <c r="T2193" s="59"/>
      <c r="U2193" s="59"/>
      <c r="V2193" s="59"/>
      <c r="W2193" s="54"/>
      <c r="X2193" s="54" t="s">
        <v>57</v>
      </c>
      <c r="Y2193" s="6" t="str">
        <f>VLOOKUP(X2193,Spp!A:B,2,FALSE)</f>
        <v>Serranus psittacinus</v>
      </c>
      <c r="Z2193" s="60">
        <f t="shared" si="239"/>
        <v>4</v>
      </c>
      <c r="AA2193" s="54"/>
      <c r="AB2193" s="54">
        <v>2</v>
      </c>
      <c r="AC2193" s="54">
        <v>2</v>
      </c>
      <c r="AD2193" s="54"/>
      <c r="AE2193" s="54"/>
      <c r="AF2193" s="54"/>
      <c r="AG2193" s="54"/>
      <c r="AH2193" s="54"/>
      <c r="AI2193" s="54"/>
      <c r="AJ2193" s="54"/>
      <c r="AK2193" s="54"/>
      <c r="AL2193" s="54"/>
      <c r="AM2193" s="54"/>
      <c r="AN2193" s="54"/>
      <c r="AO2193" s="54"/>
      <c r="AP2193" s="54"/>
      <c r="AQ2193" s="54"/>
      <c r="AR2193" s="54"/>
      <c r="AS2193" s="54"/>
      <c r="AT2193" s="54"/>
      <c r="AU2193" s="2">
        <f>VLOOKUP(Y2193,Spp!B:C,2,FALSE)</f>
        <v>1.9300000000000001E-2</v>
      </c>
      <c r="AV2193" s="2">
        <f>VLOOKUP(Y2193,Spp!B:D,3,FALSE)</f>
        <v>2.8511000000000002</v>
      </c>
      <c r="AW2193" s="2">
        <f t="shared" si="240"/>
        <v>63.822718384518666</v>
      </c>
      <c r="AX2193" s="2">
        <f t="shared" si="241"/>
        <v>1.2764543676903732</v>
      </c>
      <c r="AY2193" s="2">
        <f t="shared" si="242"/>
        <v>12.764543676903733</v>
      </c>
      <c r="AZ2193" s="2">
        <f t="shared" si="243"/>
        <v>1.2764543676903732E-2</v>
      </c>
      <c r="BA2193" s="2" t="e">
        <f t="shared" si="244"/>
        <v>#DIV/0!</v>
      </c>
      <c r="BB2193" s="2">
        <f t="shared" si="238"/>
        <v>0.08</v>
      </c>
      <c r="BC2193" s="2">
        <f>VLOOKUP(Y2193,Spp!B:H,7,FALSE)</f>
        <v>3.6</v>
      </c>
      <c r="BD2193" s="5" t="str">
        <f>VLOOKUP(Y2193,GFQuimbayo!B:C,2,FALSE)</f>
        <v>PS</v>
      </c>
      <c r="BE2193" s="5" t="str">
        <f>VLOOKUP(BD2193,GFQuimbayo!E:F,2,FALSE)</f>
        <v>Piscivores</v>
      </c>
      <c r="BF2193" s="2" t="str">
        <f>VLOOKUP(Y2193,Spp!B:L,11,FALSE)</f>
        <v>LC</v>
      </c>
    </row>
    <row r="2194" spans="1:58">
      <c r="A2194" s="54" t="s">
        <v>40</v>
      </c>
      <c r="B2194" s="54" t="s">
        <v>41</v>
      </c>
      <c r="C2194" s="54" t="s">
        <v>1444</v>
      </c>
      <c r="D2194" s="54" t="s">
        <v>1444</v>
      </c>
      <c r="E2194" s="54" t="s">
        <v>1486</v>
      </c>
      <c r="F2194" s="54" t="s">
        <v>245</v>
      </c>
      <c r="G2194" s="22" t="s">
        <v>1482</v>
      </c>
      <c r="H2194" s="55">
        <v>2</v>
      </c>
      <c r="I2194" s="55">
        <v>2</v>
      </c>
      <c r="J2194" s="54"/>
      <c r="K2194" s="54">
        <v>50</v>
      </c>
      <c r="L2194" s="56">
        <v>43537</v>
      </c>
      <c r="M2194" s="54">
        <v>2019</v>
      </c>
      <c r="N2194" s="57" t="s">
        <v>1484</v>
      </c>
      <c r="O2194" s="54" t="s">
        <v>245</v>
      </c>
      <c r="P2194" s="56">
        <v>43537</v>
      </c>
      <c r="Q2194" s="58">
        <v>4.3</v>
      </c>
      <c r="R2194" s="54"/>
      <c r="S2194" s="54">
        <v>4</v>
      </c>
      <c r="T2194" s="59"/>
      <c r="U2194" s="59"/>
      <c r="V2194" s="59"/>
      <c r="W2194" s="54"/>
      <c r="X2194" s="54" t="s">
        <v>97</v>
      </c>
      <c r="Y2194" s="6" t="str">
        <f>VLOOKUP(X2194,Spp!A:B,2,FALSE)</f>
        <v>Plagiotremus azaleus</v>
      </c>
      <c r="Z2194" s="60">
        <f t="shared" si="239"/>
        <v>4</v>
      </c>
      <c r="AA2194" s="54">
        <v>4</v>
      </c>
      <c r="AB2194" s="54"/>
      <c r="AC2194" s="54"/>
      <c r="AD2194" s="54"/>
      <c r="AE2194" s="54"/>
      <c r="AF2194" s="54"/>
      <c r="AG2194" s="54"/>
      <c r="AH2194" s="54"/>
      <c r="AI2194" s="54"/>
      <c r="AJ2194" s="54"/>
      <c r="AK2194" s="54"/>
      <c r="AL2194" s="54"/>
      <c r="AM2194" s="54"/>
      <c r="AN2194" s="54"/>
      <c r="AO2194" s="54"/>
      <c r="AP2194" s="54"/>
      <c r="AQ2194" s="54"/>
      <c r="AR2194" s="54"/>
      <c r="AS2194" s="54"/>
      <c r="AT2194" s="54"/>
      <c r="AU2194" s="2">
        <f>VLOOKUP(Y2194,Spp!B:C,2,FALSE)</f>
        <v>4.5999999999999999E-3</v>
      </c>
      <c r="AV2194" s="2">
        <f>VLOOKUP(Y2194,Spp!B:D,3,FALSE)</f>
        <v>3.1387999999999998</v>
      </c>
      <c r="AW2194" s="2">
        <f t="shared" si="240"/>
        <v>0.32649153236660361</v>
      </c>
      <c r="AX2194" s="2">
        <f t="shared" si="241"/>
        <v>6.529830647332072E-3</v>
      </c>
      <c r="AY2194" s="2">
        <f t="shared" si="242"/>
        <v>6.5298306473320716E-2</v>
      </c>
      <c r="AZ2194" s="2">
        <f t="shared" si="243"/>
        <v>6.5298306473320718E-5</v>
      </c>
      <c r="BA2194" s="2" t="e">
        <f t="shared" si="244"/>
        <v>#DIV/0!</v>
      </c>
      <c r="BB2194" s="2">
        <f t="shared" si="238"/>
        <v>0.08</v>
      </c>
      <c r="BC2194" s="2">
        <f>VLOOKUP(Y2194,Spp!B:H,7,FALSE)</f>
        <v>4</v>
      </c>
      <c r="BD2194" s="5" t="str">
        <f>VLOOKUP(Y2194,GFQuimbayo!B:C,2,FALSE)</f>
        <v>PS</v>
      </c>
      <c r="BE2194" s="5" t="str">
        <f>VLOOKUP(BD2194,GFQuimbayo!E:F,2,FALSE)</f>
        <v>Piscivores</v>
      </c>
      <c r="BF2194" s="2" t="str">
        <f>VLOOKUP(Y2194,Spp!B:L,11,FALSE)</f>
        <v>LC</v>
      </c>
    </row>
    <row r="2195" spans="1:58">
      <c r="A2195" s="54" t="s">
        <v>40</v>
      </c>
      <c r="B2195" s="54" t="s">
        <v>41</v>
      </c>
      <c r="C2195" s="54" t="s">
        <v>1444</v>
      </c>
      <c r="D2195" s="54" t="s">
        <v>1444</v>
      </c>
      <c r="E2195" s="54" t="s">
        <v>1486</v>
      </c>
      <c r="F2195" s="54" t="s">
        <v>245</v>
      </c>
      <c r="G2195" s="22" t="s">
        <v>1482</v>
      </c>
      <c r="H2195" s="55">
        <v>2</v>
      </c>
      <c r="I2195" s="55">
        <v>2</v>
      </c>
      <c r="J2195" s="54"/>
      <c r="K2195" s="54">
        <v>50</v>
      </c>
      <c r="L2195" s="56">
        <v>43537</v>
      </c>
      <c r="M2195" s="54">
        <v>2019</v>
      </c>
      <c r="N2195" s="57" t="s">
        <v>1484</v>
      </c>
      <c r="O2195" s="54" t="s">
        <v>245</v>
      </c>
      <c r="P2195" s="56">
        <v>43537</v>
      </c>
      <c r="Q2195" s="58">
        <v>4.3</v>
      </c>
      <c r="R2195" s="54"/>
      <c r="S2195" s="54">
        <v>4</v>
      </c>
      <c r="T2195" s="59"/>
      <c r="U2195" s="59"/>
      <c r="V2195" s="59"/>
      <c r="W2195" s="54"/>
      <c r="X2195" s="54" t="s">
        <v>103</v>
      </c>
      <c r="Y2195" s="6" t="str">
        <f>VLOOKUP(X2195,Spp!A:B,2,FALSE)</f>
        <v>Apogon dovii</v>
      </c>
      <c r="Z2195" s="60">
        <f t="shared" si="239"/>
        <v>2</v>
      </c>
      <c r="AA2195" s="54">
        <v>2</v>
      </c>
      <c r="AB2195" s="54"/>
      <c r="AC2195" s="54"/>
      <c r="AD2195" s="54"/>
      <c r="AE2195" s="54"/>
      <c r="AF2195" s="54"/>
      <c r="AG2195" s="54"/>
      <c r="AH2195" s="54"/>
      <c r="AI2195" s="54"/>
      <c r="AJ2195" s="54"/>
      <c r="AK2195" s="54"/>
      <c r="AL2195" s="54"/>
      <c r="AM2195" s="54"/>
      <c r="AN2195" s="54"/>
      <c r="AO2195" s="54"/>
      <c r="AP2195" s="54"/>
      <c r="AQ2195" s="54"/>
      <c r="AR2195" s="54"/>
      <c r="AS2195" s="54"/>
      <c r="AT2195" s="54"/>
      <c r="AU2195" s="2">
        <f>VLOOKUP(Y2195,Spp!B:C,2,FALSE)</f>
        <v>1.41E-2</v>
      </c>
      <c r="AV2195" s="2">
        <f>VLOOKUP(Y2195,Spp!B:D,3,FALSE)</f>
        <v>3.1286</v>
      </c>
      <c r="AW2195" s="2">
        <f t="shared" si="240"/>
        <v>0.49572887866705612</v>
      </c>
      <c r="AX2195" s="2">
        <f t="shared" si="241"/>
        <v>9.9145775733411219E-3</v>
      </c>
      <c r="AY2195" s="2">
        <f t="shared" si="242"/>
        <v>9.9145775733411212E-2</v>
      </c>
      <c r="AZ2195" s="2">
        <f t="shared" si="243"/>
        <v>9.9145775733411209E-5</v>
      </c>
      <c r="BA2195" s="2" t="e">
        <f t="shared" si="244"/>
        <v>#DIV/0!</v>
      </c>
      <c r="BB2195" s="2">
        <f t="shared" si="238"/>
        <v>0.04</v>
      </c>
      <c r="BC2195" s="2">
        <f>VLOOKUP(Y2195,Spp!B:H,7,FALSE)</f>
        <v>3.4</v>
      </c>
      <c r="BD2195" s="5" t="str">
        <f>VLOOKUP(Y2195,GFQuimbayo!B:C,2,FALSE)</f>
        <v>PK</v>
      </c>
      <c r="BE2195" s="5" t="str">
        <f>VLOOKUP(BD2195,GFQuimbayo!E:F,2,FALSE)</f>
        <v>Planktivores</v>
      </c>
      <c r="BF2195" s="2" t="str">
        <f>VLOOKUP(Y2195,Spp!B:L,11,FALSE)</f>
        <v>LC</v>
      </c>
    </row>
    <row r="2196" spans="1:58">
      <c r="A2196" s="54" t="s">
        <v>40</v>
      </c>
      <c r="B2196" s="54" t="s">
        <v>41</v>
      </c>
      <c r="C2196" s="54" t="s">
        <v>1444</v>
      </c>
      <c r="D2196" s="54" t="s">
        <v>1444</v>
      </c>
      <c r="E2196" s="54" t="s">
        <v>1486</v>
      </c>
      <c r="F2196" s="54" t="s">
        <v>245</v>
      </c>
      <c r="G2196" s="22" t="s">
        <v>1482</v>
      </c>
      <c r="H2196" s="55">
        <v>2</v>
      </c>
      <c r="I2196" s="55">
        <v>2</v>
      </c>
      <c r="J2196" s="54"/>
      <c r="K2196" s="54">
        <v>50</v>
      </c>
      <c r="L2196" s="56">
        <v>43537</v>
      </c>
      <c r="M2196" s="54">
        <v>2019</v>
      </c>
      <c r="N2196" s="57" t="s">
        <v>1484</v>
      </c>
      <c r="O2196" s="54" t="s">
        <v>245</v>
      </c>
      <c r="P2196" s="56">
        <v>43537</v>
      </c>
      <c r="Q2196" s="58">
        <v>4.3</v>
      </c>
      <c r="R2196" s="54"/>
      <c r="S2196" s="54">
        <v>4</v>
      </c>
      <c r="T2196" s="59"/>
      <c r="U2196" s="59"/>
      <c r="V2196" s="59"/>
      <c r="W2196" s="54"/>
      <c r="X2196" s="54" t="s">
        <v>107</v>
      </c>
      <c r="Y2196" s="6" t="str">
        <f>VLOOKUP(X2196,Spp!A:B,2,FALSE)</f>
        <v>Thalassoma lucasanum</v>
      </c>
      <c r="Z2196" s="60">
        <f t="shared" si="239"/>
        <v>20</v>
      </c>
      <c r="AA2196" s="54"/>
      <c r="AB2196" s="54">
        <v>20</v>
      </c>
      <c r="AC2196" s="54"/>
      <c r="AD2196" s="54"/>
      <c r="AE2196" s="54"/>
      <c r="AF2196" s="54"/>
      <c r="AG2196" s="54"/>
      <c r="AH2196" s="54"/>
      <c r="AI2196" s="54"/>
      <c r="AJ2196" s="54"/>
      <c r="AK2196" s="54"/>
      <c r="AL2196" s="54"/>
      <c r="AM2196" s="54"/>
      <c r="AN2196" s="54"/>
      <c r="AO2196" s="54"/>
      <c r="AP2196" s="54"/>
      <c r="AQ2196" s="54"/>
      <c r="AR2196" s="54"/>
      <c r="AS2196" s="54"/>
      <c r="AT2196" s="54"/>
      <c r="AU2196" s="2">
        <f>VLOOKUP(Y2196,Spp!B:C,2,FALSE)</f>
        <v>1.261E-2</v>
      </c>
      <c r="AV2196" s="2">
        <f>VLOOKUP(Y2196,Spp!B:D,3,FALSE)</f>
        <v>2.8782999999999999</v>
      </c>
      <c r="AW2196" s="2">
        <f t="shared" si="240"/>
        <v>83.259522655856784</v>
      </c>
      <c r="AX2196" s="2">
        <f t="shared" si="241"/>
        <v>1.6651904531171358</v>
      </c>
      <c r="AY2196" s="2">
        <f t="shared" si="242"/>
        <v>16.651904531171358</v>
      </c>
      <c r="AZ2196" s="2">
        <f t="shared" si="243"/>
        <v>1.6651904531171359E-2</v>
      </c>
      <c r="BA2196" s="2" t="e">
        <f t="shared" si="244"/>
        <v>#DIV/0!</v>
      </c>
      <c r="BB2196" s="2">
        <f t="shared" si="238"/>
        <v>0.4</v>
      </c>
      <c r="BC2196" s="2">
        <f>VLOOKUP(Y2196,Spp!B:H,7,FALSE)</f>
        <v>3.5</v>
      </c>
      <c r="BD2196" s="5" t="str">
        <f>VLOOKUP(Y2196,GFQuimbayo!B:C,2,FALSE)</f>
        <v>IN</v>
      </c>
      <c r="BE2196" s="5" t="str">
        <f>VLOOKUP(BD2196,GFQuimbayo!E:F,2,FALSE)</f>
        <v>Invertebrivores</v>
      </c>
      <c r="BF2196" s="2" t="str">
        <f>VLOOKUP(Y2196,Spp!B:L,11,FALSE)</f>
        <v>LC</v>
      </c>
    </row>
    <row r="2197" spans="1:58">
      <c r="A2197" s="54" t="s">
        <v>40</v>
      </c>
      <c r="B2197" s="54" t="s">
        <v>41</v>
      </c>
      <c r="C2197" s="54" t="s">
        <v>1444</v>
      </c>
      <c r="D2197" s="54" t="s">
        <v>1444</v>
      </c>
      <c r="E2197" s="54" t="s">
        <v>1486</v>
      </c>
      <c r="F2197" s="54" t="s">
        <v>245</v>
      </c>
      <c r="G2197" s="22" t="s">
        <v>1482</v>
      </c>
      <c r="H2197" s="55">
        <v>2</v>
      </c>
      <c r="I2197" s="55">
        <v>2</v>
      </c>
      <c r="J2197" s="54"/>
      <c r="K2197" s="54">
        <v>50</v>
      </c>
      <c r="L2197" s="56">
        <v>43537</v>
      </c>
      <c r="M2197" s="54">
        <v>2019</v>
      </c>
      <c r="N2197" s="57" t="s">
        <v>1484</v>
      </c>
      <c r="O2197" s="54" t="s">
        <v>245</v>
      </c>
      <c r="P2197" s="56">
        <v>43537</v>
      </c>
      <c r="Q2197" s="58">
        <v>4.3</v>
      </c>
      <c r="R2197" s="54"/>
      <c r="S2197" s="54">
        <v>4</v>
      </c>
      <c r="T2197" s="59"/>
      <c r="U2197" s="59"/>
      <c r="V2197" s="59"/>
      <c r="W2197" s="54"/>
      <c r="X2197" s="54" t="s">
        <v>80</v>
      </c>
      <c r="Y2197" s="6" t="str">
        <f>VLOOKUP(X2197,Spp!A:B,2,FALSE)</f>
        <v>Sufflamen verres</v>
      </c>
      <c r="Z2197" s="60">
        <f t="shared" si="239"/>
        <v>2</v>
      </c>
      <c r="AA2197" s="54"/>
      <c r="AB2197" s="54">
        <v>1</v>
      </c>
      <c r="AC2197" s="54"/>
      <c r="AD2197" s="54">
        <v>1</v>
      </c>
      <c r="AE2197" s="54"/>
      <c r="AF2197" s="54"/>
      <c r="AG2197" s="54"/>
      <c r="AH2197" s="54"/>
      <c r="AI2197" s="54"/>
      <c r="AJ2197" s="54"/>
      <c r="AK2197" s="54"/>
      <c r="AL2197" s="54"/>
      <c r="AM2197" s="54"/>
      <c r="AN2197" s="54"/>
      <c r="AO2197" s="54"/>
      <c r="AP2197" s="54"/>
      <c r="AQ2197" s="54"/>
      <c r="AR2197" s="54"/>
      <c r="AS2197" s="54"/>
      <c r="AT2197" s="54"/>
      <c r="AU2197" s="2">
        <f>VLOOKUP(Y2197,Spp!B:C,2,FALSE)</f>
        <v>2.4899999999999999E-2</v>
      </c>
      <c r="AV2197" s="2">
        <f>VLOOKUP(Y2197,Spp!B:D,3,FALSE)</f>
        <v>3.0129999999999999</v>
      </c>
      <c r="AW2197" s="2">
        <f t="shared" si="240"/>
        <v>149.2908833657377</v>
      </c>
      <c r="AX2197" s="2">
        <f t="shared" si="241"/>
        <v>2.9858176673147541</v>
      </c>
      <c r="AY2197" s="2">
        <f t="shared" si="242"/>
        <v>29.85817667314754</v>
      </c>
      <c r="AZ2197" s="2">
        <f t="shared" si="243"/>
        <v>2.9858176673147541E-2</v>
      </c>
      <c r="BA2197" s="2" t="e">
        <f t="shared" si="244"/>
        <v>#DIV/0!</v>
      </c>
      <c r="BB2197" s="2">
        <f t="shared" si="238"/>
        <v>0.04</v>
      </c>
      <c r="BC2197" s="2">
        <f>VLOOKUP(Y2197,Spp!B:H,7,FALSE)</f>
        <v>3.3</v>
      </c>
      <c r="BD2197" s="5" t="str">
        <f>VLOOKUP(Y2197,GFQuimbayo!B:C,2,FALSE)</f>
        <v>IN</v>
      </c>
      <c r="BE2197" s="5" t="str">
        <f>VLOOKUP(BD2197,GFQuimbayo!E:F,2,FALSE)</f>
        <v>Invertebrivores</v>
      </c>
      <c r="BF2197" s="2" t="str">
        <f>VLOOKUP(Y2197,Spp!B:L,11,FALSE)</f>
        <v>LC</v>
      </c>
    </row>
    <row r="2198" spans="1:58">
      <c r="A2198" s="54" t="s">
        <v>40</v>
      </c>
      <c r="B2198" s="54" t="s">
        <v>41</v>
      </c>
      <c r="C2198" s="54" t="s">
        <v>1444</v>
      </c>
      <c r="D2198" s="54" t="s">
        <v>1444</v>
      </c>
      <c r="E2198" s="54" t="s">
        <v>1486</v>
      </c>
      <c r="F2198" s="54" t="s">
        <v>245</v>
      </c>
      <c r="G2198" s="22" t="s">
        <v>1482</v>
      </c>
      <c r="H2198" s="55">
        <v>2</v>
      </c>
      <c r="I2198" s="55">
        <v>2</v>
      </c>
      <c r="J2198" s="54"/>
      <c r="K2198" s="54">
        <v>50</v>
      </c>
      <c r="L2198" s="56">
        <v>43537</v>
      </c>
      <c r="M2198" s="54">
        <v>2019</v>
      </c>
      <c r="N2198" s="57" t="s">
        <v>1484</v>
      </c>
      <c r="O2198" s="54" t="s">
        <v>245</v>
      </c>
      <c r="P2198" s="56">
        <v>43537</v>
      </c>
      <c r="Q2198" s="58">
        <v>4.3</v>
      </c>
      <c r="R2198" s="54"/>
      <c r="S2198" s="54">
        <v>4</v>
      </c>
      <c r="T2198" s="59"/>
      <c r="U2198" s="59"/>
      <c r="V2198" s="59"/>
      <c r="W2198" s="54"/>
      <c r="X2198" s="54" t="s">
        <v>57</v>
      </c>
      <c r="Y2198" s="6" t="str">
        <f>VLOOKUP(X2198,Spp!A:B,2,FALSE)</f>
        <v>Serranus psittacinus</v>
      </c>
      <c r="Z2198" s="60">
        <f t="shared" si="239"/>
        <v>9</v>
      </c>
      <c r="AA2198" s="54"/>
      <c r="AB2198" s="54">
        <v>5</v>
      </c>
      <c r="AC2198" s="54">
        <v>4</v>
      </c>
      <c r="AD2198" s="54"/>
      <c r="AE2198" s="54"/>
      <c r="AF2198" s="54"/>
      <c r="AG2198" s="54"/>
      <c r="AH2198" s="54"/>
      <c r="AI2198" s="54"/>
      <c r="AJ2198" s="54"/>
      <c r="AK2198" s="54"/>
      <c r="AL2198" s="54"/>
      <c r="AM2198" s="54"/>
      <c r="AN2198" s="54"/>
      <c r="AO2198" s="54"/>
      <c r="AP2198" s="54"/>
      <c r="AQ2198" s="54"/>
      <c r="AR2198" s="54"/>
      <c r="AS2198" s="54"/>
      <c r="AT2198" s="54"/>
      <c r="AU2198" s="2">
        <f>VLOOKUP(Y2198,Spp!B:C,2,FALSE)</f>
        <v>1.9300000000000001E-2</v>
      </c>
      <c r="AV2198" s="2">
        <f>VLOOKUP(Y2198,Spp!B:D,3,FALSE)</f>
        <v>2.8511000000000002</v>
      </c>
      <c r="AW2198" s="2">
        <f t="shared" si="240"/>
        <v>133.67720266014598</v>
      </c>
      <c r="AX2198" s="2">
        <f t="shared" si="241"/>
        <v>2.6735440532029195</v>
      </c>
      <c r="AY2198" s="2">
        <f t="shared" si="242"/>
        <v>26.735440532029195</v>
      </c>
      <c r="AZ2198" s="2">
        <f t="shared" si="243"/>
        <v>2.6735440532029194E-2</v>
      </c>
      <c r="BA2198" s="2" t="e">
        <f t="shared" si="244"/>
        <v>#DIV/0!</v>
      </c>
      <c r="BB2198" s="2">
        <f t="shared" si="238"/>
        <v>0.18</v>
      </c>
      <c r="BC2198" s="2">
        <f>VLOOKUP(Y2198,Spp!B:H,7,FALSE)</f>
        <v>3.6</v>
      </c>
      <c r="BD2198" s="5" t="str">
        <f>VLOOKUP(Y2198,GFQuimbayo!B:C,2,FALSE)</f>
        <v>PS</v>
      </c>
      <c r="BE2198" s="5" t="str">
        <f>VLOOKUP(BD2198,GFQuimbayo!E:F,2,FALSE)</f>
        <v>Piscivores</v>
      </c>
      <c r="BF2198" s="2" t="str">
        <f>VLOOKUP(Y2198,Spp!B:L,11,FALSE)</f>
        <v>LC</v>
      </c>
    </row>
    <row r="2199" spans="1:58">
      <c r="A2199" s="54" t="s">
        <v>40</v>
      </c>
      <c r="B2199" s="54" t="s">
        <v>41</v>
      </c>
      <c r="C2199" s="54" t="s">
        <v>1444</v>
      </c>
      <c r="D2199" s="54" t="s">
        <v>1444</v>
      </c>
      <c r="E2199" s="54" t="s">
        <v>1486</v>
      </c>
      <c r="F2199" s="54" t="s">
        <v>245</v>
      </c>
      <c r="G2199" s="22" t="s">
        <v>1482</v>
      </c>
      <c r="H2199" s="55">
        <v>2</v>
      </c>
      <c r="I2199" s="55">
        <v>2</v>
      </c>
      <c r="J2199" s="54"/>
      <c r="K2199" s="54">
        <v>50</v>
      </c>
      <c r="L2199" s="56">
        <v>43537</v>
      </c>
      <c r="M2199" s="54">
        <v>2019</v>
      </c>
      <c r="N2199" s="57" t="s">
        <v>1484</v>
      </c>
      <c r="O2199" s="54" t="s">
        <v>245</v>
      </c>
      <c r="P2199" s="56">
        <v>43537</v>
      </c>
      <c r="Q2199" s="58">
        <v>4.3</v>
      </c>
      <c r="R2199" s="54"/>
      <c r="S2199" s="54">
        <v>4</v>
      </c>
      <c r="T2199" s="59"/>
      <c r="U2199" s="59"/>
      <c r="V2199" s="59"/>
      <c r="W2199" s="54"/>
      <c r="X2199" s="54" t="s">
        <v>87</v>
      </c>
      <c r="Y2199" s="6" t="str">
        <f>VLOOKUP(X2199,Spp!A:B,2,FALSE)</f>
        <v>Stegastes acapulcoensis</v>
      </c>
      <c r="Z2199" s="60">
        <f t="shared" si="239"/>
        <v>1</v>
      </c>
      <c r="AA2199" s="54"/>
      <c r="AB2199" s="54"/>
      <c r="AC2199" s="54">
        <v>1</v>
      </c>
      <c r="AD2199" s="54"/>
      <c r="AE2199" s="54"/>
      <c r="AF2199" s="54"/>
      <c r="AG2199" s="54"/>
      <c r="AH2199" s="54"/>
      <c r="AI2199" s="54"/>
      <c r="AJ2199" s="54"/>
      <c r="AK2199" s="54"/>
      <c r="AL2199" s="54"/>
      <c r="AM2199" s="54"/>
      <c r="AN2199" s="54"/>
      <c r="AO2199" s="54"/>
      <c r="AP2199" s="54"/>
      <c r="AQ2199" s="54"/>
      <c r="AR2199" s="54"/>
      <c r="AS2199" s="54"/>
      <c r="AT2199" s="54"/>
      <c r="AU2199" s="2">
        <f>VLOOKUP(Y2199,Spp!B:C,2,FALSE)</f>
        <v>3.49E-2</v>
      </c>
      <c r="AV2199" s="2">
        <f>VLOOKUP(Y2199,Spp!B:D,3,FALSE)</f>
        <v>2.9108999999999998</v>
      </c>
      <c r="AW2199" s="2">
        <f t="shared" si="240"/>
        <v>54.427800446337628</v>
      </c>
      <c r="AX2199" s="2">
        <f t="shared" si="241"/>
        <v>1.0885560089267525</v>
      </c>
      <c r="AY2199" s="2">
        <f t="shared" si="242"/>
        <v>10.885560089267525</v>
      </c>
      <c r="AZ2199" s="2">
        <f t="shared" si="243"/>
        <v>1.0885560089267525E-2</v>
      </c>
      <c r="BA2199" s="2" t="e">
        <f t="shared" si="244"/>
        <v>#DIV/0!</v>
      </c>
      <c r="BB2199" s="2">
        <f t="shared" si="238"/>
        <v>0.02</v>
      </c>
      <c r="BC2199" s="2">
        <f>VLOOKUP(Y2199,Spp!B:H,7,FALSE)</f>
        <v>2</v>
      </c>
      <c r="BD2199" s="5" t="str">
        <f>VLOOKUP(Y2199,GFQuimbayo!B:C,2,FALSE)</f>
        <v>HD</v>
      </c>
      <c r="BE2199" s="5" t="str">
        <f>VLOOKUP(BD2199,GFQuimbayo!E:F,2,FALSE)</f>
        <v>Detritivores</v>
      </c>
      <c r="BF2199" s="2" t="str">
        <f>VLOOKUP(Y2199,Spp!B:L,11,FALSE)</f>
        <v>LC</v>
      </c>
    </row>
    <row r="2200" spans="1:58">
      <c r="A2200" s="54" t="s">
        <v>40</v>
      </c>
      <c r="B2200" s="54" t="s">
        <v>41</v>
      </c>
      <c r="C2200" s="54" t="s">
        <v>1444</v>
      </c>
      <c r="D2200" s="54" t="s">
        <v>1444</v>
      </c>
      <c r="E2200" s="54" t="s">
        <v>1486</v>
      </c>
      <c r="F2200" s="54" t="s">
        <v>245</v>
      </c>
      <c r="G2200" s="22" t="s">
        <v>1482</v>
      </c>
      <c r="H2200" s="55">
        <v>3</v>
      </c>
      <c r="I2200" s="55">
        <v>3</v>
      </c>
      <c r="J2200" s="54"/>
      <c r="K2200" s="54">
        <v>50</v>
      </c>
      <c r="L2200" s="56">
        <v>43537</v>
      </c>
      <c r="M2200" s="54">
        <v>2019</v>
      </c>
      <c r="N2200" s="57" t="s">
        <v>1484</v>
      </c>
      <c r="O2200" s="54" t="s">
        <v>245</v>
      </c>
      <c r="P2200" s="56">
        <v>43537</v>
      </c>
      <c r="Q2200" s="58">
        <v>4.3</v>
      </c>
      <c r="R2200" s="54"/>
      <c r="S2200" s="54">
        <v>4</v>
      </c>
      <c r="T2200" s="59"/>
      <c r="U2200" s="59"/>
      <c r="V2200" s="59"/>
      <c r="W2200" s="54"/>
      <c r="X2200" s="54" t="s">
        <v>64</v>
      </c>
      <c r="Y2200" s="6" t="str">
        <f>VLOOKUP(X2200,Spp!A:B,2,FALSE)</f>
        <v>Johnrandallia nigrirostris</v>
      </c>
      <c r="Z2200" s="60">
        <f t="shared" si="239"/>
        <v>1</v>
      </c>
      <c r="AA2200" s="54"/>
      <c r="AB2200" s="54">
        <v>1</v>
      </c>
      <c r="AC2200" s="54"/>
      <c r="AD2200" s="54"/>
      <c r="AE2200" s="54"/>
      <c r="AF2200" s="54"/>
      <c r="AG2200" s="54"/>
      <c r="AH2200" s="54"/>
      <c r="AI2200" s="54"/>
      <c r="AJ2200" s="54"/>
      <c r="AK2200" s="54"/>
      <c r="AL2200" s="54"/>
      <c r="AM2200" s="54"/>
      <c r="AN2200" s="54"/>
      <c r="AO2200" s="54"/>
      <c r="AP2200" s="54"/>
      <c r="AQ2200" s="54"/>
      <c r="AR2200" s="54"/>
      <c r="AS2200" s="54"/>
      <c r="AT2200" s="54"/>
      <c r="AU2200" s="2">
        <f>VLOOKUP(Y2200,Spp!B:C,2,FALSE)</f>
        <v>2.5600000000000001E-2</v>
      </c>
      <c r="AV2200" s="2">
        <f>VLOOKUP(Y2200,Spp!B:D,3,FALSE)</f>
        <v>3.0005999999999999</v>
      </c>
      <c r="AW2200" s="2">
        <f t="shared" si="240"/>
        <v>10.813064467072175</v>
      </c>
      <c r="AX2200" s="2">
        <f t="shared" si="241"/>
        <v>0.21626128934144351</v>
      </c>
      <c r="AY2200" s="2">
        <f t="shared" si="242"/>
        <v>2.1626128934144351</v>
      </c>
      <c r="AZ2200" s="2">
        <f t="shared" si="243"/>
        <v>2.1626128934144353E-3</v>
      </c>
      <c r="BA2200" s="2" t="e">
        <f t="shared" si="244"/>
        <v>#DIV/0!</v>
      </c>
      <c r="BB2200" s="2">
        <f t="shared" ref="BB2200:BB2263" si="245">Z2200/K2200</f>
        <v>0.02</v>
      </c>
      <c r="BC2200" s="2">
        <f>VLOOKUP(Y2200,Spp!B:H,7,FALSE)</f>
        <v>3</v>
      </c>
      <c r="BD2200" s="5" t="str">
        <f>VLOOKUP(Y2200,GFQuimbayo!B:C,2,FALSE)</f>
        <v>IN</v>
      </c>
      <c r="BE2200" s="5" t="str">
        <f>VLOOKUP(BD2200,GFQuimbayo!E:F,2,FALSE)</f>
        <v>Invertebrivores</v>
      </c>
      <c r="BF2200" s="2" t="str">
        <f>VLOOKUP(Y2200,Spp!B:L,11,FALSE)</f>
        <v>LC</v>
      </c>
    </row>
    <row r="2201" spans="1:58">
      <c r="A2201" s="54" t="s">
        <v>40</v>
      </c>
      <c r="B2201" s="54" t="s">
        <v>41</v>
      </c>
      <c r="C2201" s="54" t="s">
        <v>1444</v>
      </c>
      <c r="D2201" s="54" t="s">
        <v>1444</v>
      </c>
      <c r="E2201" s="54" t="s">
        <v>1486</v>
      </c>
      <c r="F2201" s="54" t="s">
        <v>245</v>
      </c>
      <c r="G2201" s="22" t="s">
        <v>1482</v>
      </c>
      <c r="H2201" s="55">
        <v>3</v>
      </c>
      <c r="I2201" s="55">
        <v>3</v>
      </c>
      <c r="J2201" s="54"/>
      <c r="K2201" s="54">
        <v>50</v>
      </c>
      <c r="L2201" s="56">
        <v>43537</v>
      </c>
      <c r="M2201" s="54">
        <v>2019</v>
      </c>
      <c r="N2201" s="57" t="s">
        <v>1484</v>
      </c>
      <c r="O2201" s="54" t="s">
        <v>245</v>
      </c>
      <c r="P2201" s="56">
        <v>43537</v>
      </c>
      <c r="Q2201" s="58">
        <v>4.3</v>
      </c>
      <c r="R2201" s="54"/>
      <c r="S2201" s="54">
        <v>4</v>
      </c>
      <c r="T2201" s="59"/>
      <c r="U2201" s="59"/>
      <c r="V2201" s="59"/>
      <c r="W2201" s="54"/>
      <c r="X2201" s="54" t="s">
        <v>57</v>
      </c>
      <c r="Y2201" s="6" t="str">
        <f>VLOOKUP(X2201,Spp!A:B,2,FALSE)</f>
        <v>Serranus psittacinus</v>
      </c>
      <c r="Z2201" s="60">
        <f t="shared" si="239"/>
        <v>6</v>
      </c>
      <c r="AA2201" s="54"/>
      <c r="AB2201" s="54">
        <v>1</v>
      </c>
      <c r="AC2201" s="54">
        <v>5</v>
      </c>
      <c r="AD2201" s="54"/>
      <c r="AE2201" s="54"/>
      <c r="AF2201" s="54"/>
      <c r="AG2201" s="54"/>
      <c r="AH2201" s="54"/>
      <c r="AI2201" s="54"/>
      <c r="AJ2201" s="54"/>
      <c r="AK2201" s="54"/>
      <c r="AL2201" s="54"/>
      <c r="AM2201" s="54"/>
      <c r="AN2201" s="54"/>
      <c r="AO2201" s="54"/>
      <c r="AP2201" s="54"/>
      <c r="AQ2201" s="54"/>
      <c r="AR2201" s="54"/>
      <c r="AS2201" s="54"/>
      <c r="AT2201" s="54"/>
      <c r="AU2201" s="2">
        <f>VLOOKUP(Y2201,Spp!B:C,2,FALSE)</f>
        <v>1.9300000000000001E-2</v>
      </c>
      <c r="AV2201" s="2">
        <f>VLOOKUP(Y2201,Spp!B:D,3,FALSE)</f>
        <v>2.8511000000000002</v>
      </c>
      <c r="AW2201" s="2">
        <f t="shared" si="240"/>
        <v>135.42973239686208</v>
      </c>
      <c r="AX2201" s="2">
        <f t="shared" si="241"/>
        <v>2.7085946479372414</v>
      </c>
      <c r="AY2201" s="2">
        <f t="shared" si="242"/>
        <v>27.085946479372414</v>
      </c>
      <c r="AZ2201" s="2">
        <f t="shared" si="243"/>
        <v>2.7085946479372413E-2</v>
      </c>
      <c r="BA2201" s="2" t="e">
        <f t="shared" si="244"/>
        <v>#DIV/0!</v>
      </c>
      <c r="BB2201" s="2">
        <f t="shared" si="245"/>
        <v>0.12</v>
      </c>
      <c r="BC2201" s="2">
        <f>VLOOKUP(Y2201,Spp!B:H,7,FALSE)</f>
        <v>3.6</v>
      </c>
      <c r="BD2201" s="5" t="str">
        <f>VLOOKUP(Y2201,GFQuimbayo!B:C,2,FALSE)</f>
        <v>PS</v>
      </c>
      <c r="BE2201" s="5" t="str">
        <f>VLOOKUP(BD2201,GFQuimbayo!E:F,2,FALSE)</f>
        <v>Piscivores</v>
      </c>
      <c r="BF2201" s="2" t="str">
        <f>VLOOKUP(Y2201,Spp!B:L,11,FALSE)</f>
        <v>LC</v>
      </c>
    </row>
    <row r="2202" spans="1:58">
      <c r="A2202" s="54" t="s">
        <v>40</v>
      </c>
      <c r="B2202" s="54" t="s">
        <v>41</v>
      </c>
      <c r="C2202" s="54" t="s">
        <v>1444</v>
      </c>
      <c r="D2202" s="54" t="s">
        <v>1444</v>
      </c>
      <c r="E2202" s="54" t="s">
        <v>1486</v>
      </c>
      <c r="F2202" s="54" t="s">
        <v>245</v>
      </c>
      <c r="G2202" s="22" t="s">
        <v>1482</v>
      </c>
      <c r="H2202" s="55">
        <v>3</v>
      </c>
      <c r="I2202" s="55">
        <v>3</v>
      </c>
      <c r="J2202" s="54"/>
      <c r="K2202" s="54">
        <v>50</v>
      </c>
      <c r="L2202" s="56">
        <v>43537</v>
      </c>
      <c r="M2202" s="54">
        <v>2019</v>
      </c>
      <c r="N2202" s="57" t="s">
        <v>1484</v>
      </c>
      <c r="O2202" s="54" t="s">
        <v>245</v>
      </c>
      <c r="P2202" s="56">
        <v>43537</v>
      </c>
      <c r="Q2202" s="58">
        <v>4.3</v>
      </c>
      <c r="R2202" s="54"/>
      <c r="S2202" s="54">
        <v>4</v>
      </c>
      <c r="T2202" s="59"/>
      <c r="U2202" s="59"/>
      <c r="V2202" s="59"/>
      <c r="W2202" s="54"/>
      <c r="X2202" s="54" t="s">
        <v>87</v>
      </c>
      <c r="Y2202" s="6" t="str">
        <f>VLOOKUP(X2202,Spp!A:B,2,FALSE)</f>
        <v>Stegastes acapulcoensis</v>
      </c>
      <c r="Z2202" s="60">
        <f t="shared" si="239"/>
        <v>2</v>
      </c>
      <c r="AA2202" s="54"/>
      <c r="AB2202" s="54"/>
      <c r="AC2202" s="54">
        <v>2</v>
      </c>
      <c r="AD2202" s="54"/>
      <c r="AE2202" s="54"/>
      <c r="AF2202" s="54"/>
      <c r="AG2202" s="54"/>
      <c r="AH2202" s="54"/>
      <c r="AI2202" s="54"/>
      <c r="AJ2202" s="54"/>
      <c r="AK2202" s="54"/>
      <c r="AL2202" s="54"/>
      <c r="AM2202" s="54"/>
      <c r="AN2202" s="54"/>
      <c r="AO2202" s="54"/>
      <c r="AP2202" s="54"/>
      <c r="AQ2202" s="54"/>
      <c r="AR2202" s="54"/>
      <c r="AS2202" s="54"/>
      <c r="AT2202" s="54"/>
      <c r="AU2202" s="2">
        <f>VLOOKUP(Y2202,Spp!B:C,2,FALSE)</f>
        <v>3.49E-2</v>
      </c>
      <c r="AV2202" s="2">
        <f>VLOOKUP(Y2202,Spp!B:D,3,FALSE)</f>
        <v>2.9108999999999998</v>
      </c>
      <c r="AW2202" s="2">
        <f t="shared" si="240"/>
        <v>108.85560089267526</v>
      </c>
      <c r="AX2202" s="2">
        <f t="shared" si="241"/>
        <v>2.1771120178535051</v>
      </c>
      <c r="AY2202" s="2">
        <f t="shared" si="242"/>
        <v>21.77112017853505</v>
      </c>
      <c r="AZ2202" s="2">
        <f t="shared" si="243"/>
        <v>2.1771120178535049E-2</v>
      </c>
      <c r="BA2202" s="2" t="e">
        <f t="shared" si="244"/>
        <v>#DIV/0!</v>
      </c>
      <c r="BB2202" s="2">
        <f t="shared" si="245"/>
        <v>0.04</v>
      </c>
      <c r="BC2202" s="2">
        <f>VLOOKUP(Y2202,Spp!B:H,7,FALSE)</f>
        <v>2</v>
      </c>
      <c r="BD2202" s="5" t="str">
        <f>VLOOKUP(Y2202,GFQuimbayo!B:C,2,FALSE)</f>
        <v>HD</v>
      </c>
      <c r="BE2202" s="5" t="str">
        <f>VLOOKUP(BD2202,GFQuimbayo!E:F,2,FALSE)</f>
        <v>Detritivores</v>
      </c>
      <c r="BF2202" s="2" t="str">
        <f>VLOOKUP(Y2202,Spp!B:L,11,FALSE)</f>
        <v>LC</v>
      </c>
    </row>
    <row r="2203" spans="1:58">
      <c r="A2203" s="54" t="s">
        <v>40</v>
      </c>
      <c r="B2203" s="54" t="s">
        <v>41</v>
      </c>
      <c r="C2203" s="54" t="s">
        <v>1444</v>
      </c>
      <c r="D2203" s="54" t="s">
        <v>1444</v>
      </c>
      <c r="E2203" s="54" t="s">
        <v>1486</v>
      </c>
      <c r="F2203" s="54" t="s">
        <v>245</v>
      </c>
      <c r="G2203" s="22" t="s">
        <v>1482</v>
      </c>
      <c r="H2203" s="55">
        <v>3</v>
      </c>
      <c r="I2203" s="55">
        <v>3</v>
      </c>
      <c r="J2203" s="54"/>
      <c r="K2203" s="54">
        <v>50</v>
      </c>
      <c r="L2203" s="56">
        <v>43537</v>
      </c>
      <c r="M2203" s="54">
        <v>2019</v>
      </c>
      <c r="N2203" s="57" t="s">
        <v>1484</v>
      </c>
      <c r="O2203" s="54" t="s">
        <v>245</v>
      </c>
      <c r="P2203" s="56">
        <v>43537</v>
      </c>
      <c r="Q2203" s="58">
        <v>4.3</v>
      </c>
      <c r="R2203" s="54"/>
      <c r="S2203" s="54">
        <v>4</v>
      </c>
      <c r="T2203" s="59"/>
      <c r="U2203" s="59"/>
      <c r="V2203" s="59"/>
      <c r="W2203" s="54"/>
      <c r="X2203" s="54" t="s">
        <v>266</v>
      </c>
      <c r="Y2203" s="6" t="str">
        <f>VLOOKUP(X2203,Spp!A:B,2,FALSE)</f>
        <v>Halichoeres dispilus</v>
      </c>
      <c r="Z2203" s="60">
        <f t="shared" si="239"/>
        <v>13</v>
      </c>
      <c r="AA2203" s="54"/>
      <c r="AB2203" s="54">
        <v>2</v>
      </c>
      <c r="AC2203" s="54">
        <v>11</v>
      </c>
      <c r="AD2203" s="54"/>
      <c r="AE2203" s="54"/>
      <c r="AF2203" s="54"/>
      <c r="AG2203" s="54"/>
      <c r="AH2203" s="54"/>
      <c r="AI2203" s="54"/>
      <c r="AJ2203" s="54"/>
      <c r="AK2203" s="54"/>
      <c r="AL2203" s="54"/>
      <c r="AM2203" s="54"/>
      <c r="AN2203" s="54"/>
      <c r="AO2203" s="54"/>
      <c r="AP2203" s="54"/>
      <c r="AQ2203" s="54"/>
      <c r="AR2203" s="54"/>
      <c r="AS2203" s="54"/>
      <c r="AT2203" s="54"/>
      <c r="AU2203" s="2">
        <f>VLOOKUP(Y2203,Spp!B:C,2,FALSE)</f>
        <v>1.26E-2</v>
      </c>
      <c r="AV2203" s="2">
        <f>VLOOKUP(Y2203,Spp!B:D,3,FALSE)</f>
        <v>3.0672999999999999</v>
      </c>
      <c r="AW2203" s="2">
        <f t="shared" si="240"/>
        <v>333.03499927886884</v>
      </c>
      <c r="AX2203" s="2">
        <f t="shared" si="241"/>
        <v>6.6606999855773772</v>
      </c>
      <c r="AY2203" s="2">
        <f t="shared" si="242"/>
        <v>66.606999855773779</v>
      </c>
      <c r="AZ2203" s="2">
        <f t="shared" si="243"/>
        <v>6.6606999855773785E-2</v>
      </c>
      <c r="BA2203" s="2" t="e">
        <f t="shared" si="244"/>
        <v>#DIV/0!</v>
      </c>
      <c r="BB2203" s="2">
        <f t="shared" si="245"/>
        <v>0.26</v>
      </c>
      <c r="BC2203" s="2">
        <f>VLOOKUP(Y2203,Spp!B:H,7,FALSE)</f>
        <v>3.9</v>
      </c>
      <c r="BD2203" s="5" t="str">
        <f>VLOOKUP(Y2203,GFQuimbayo!B:C,2,FALSE)</f>
        <v>IN</v>
      </c>
      <c r="BE2203" s="5" t="str">
        <f>VLOOKUP(BD2203,GFQuimbayo!E:F,2,FALSE)</f>
        <v>Invertebrivores</v>
      </c>
      <c r="BF2203" s="2" t="str">
        <f>VLOOKUP(Y2203,Spp!B:L,11,FALSE)</f>
        <v>LC</v>
      </c>
    </row>
    <row r="2204" spans="1:58">
      <c r="A2204" s="54" t="s">
        <v>40</v>
      </c>
      <c r="B2204" s="54" t="s">
        <v>41</v>
      </c>
      <c r="C2204" s="54" t="s">
        <v>1444</v>
      </c>
      <c r="D2204" s="54" t="s">
        <v>1444</v>
      </c>
      <c r="E2204" s="54" t="s">
        <v>1486</v>
      </c>
      <c r="F2204" s="54" t="s">
        <v>245</v>
      </c>
      <c r="G2204" s="22" t="s">
        <v>1482</v>
      </c>
      <c r="H2204" s="55">
        <v>3</v>
      </c>
      <c r="I2204" s="55">
        <v>3</v>
      </c>
      <c r="J2204" s="54"/>
      <c r="K2204" s="54">
        <v>50</v>
      </c>
      <c r="L2204" s="56">
        <v>43537</v>
      </c>
      <c r="M2204" s="54">
        <v>2019</v>
      </c>
      <c r="N2204" s="57" t="s">
        <v>1484</v>
      </c>
      <c r="O2204" s="54" t="s">
        <v>245</v>
      </c>
      <c r="P2204" s="56">
        <v>43537</v>
      </c>
      <c r="Q2204" s="58">
        <v>4.3</v>
      </c>
      <c r="R2204" s="54"/>
      <c r="S2204" s="54">
        <v>4</v>
      </c>
      <c r="T2204" s="59"/>
      <c r="U2204" s="59"/>
      <c r="V2204" s="59"/>
      <c r="W2204" s="54"/>
      <c r="X2204" s="54" t="s">
        <v>97</v>
      </c>
      <c r="Y2204" s="6" t="str">
        <f>VLOOKUP(X2204,Spp!A:B,2,FALSE)</f>
        <v>Plagiotremus azaleus</v>
      </c>
      <c r="Z2204" s="60">
        <f t="shared" si="239"/>
        <v>6</v>
      </c>
      <c r="AA2204" s="54">
        <v>6</v>
      </c>
      <c r="AB2204" s="54"/>
      <c r="AC2204" s="54"/>
      <c r="AD2204" s="54"/>
      <c r="AE2204" s="54"/>
      <c r="AF2204" s="54"/>
      <c r="AG2204" s="54"/>
      <c r="AH2204" s="54"/>
      <c r="AI2204" s="54"/>
      <c r="AJ2204" s="54"/>
      <c r="AK2204" s="54"/>
      <c r="AL2204" s="54"/>
      <c r="AM2204" s="54"/>
      <c r="AN2204" s="54"/>
      <c r="AO2204" s="54"/>
      <c r="AP2204" s="54"/>
      <c r="AQ2204" s="54"/>
      <c r="AR2204" s="54"/>
      <c r="AS2204" s="54"/>
      <c r="AT2204" s="54"/>
      <c r="AU2204" s="2">
        <f>VLOOKUP(Y2204,Spp!B:C,2,FALSE)</f>
        <v>4.5999999999999999E-3</v>
      </c>
      <c r="AV2204" s="2">
        <f>VLOOKUP(Y2204,Spp!B:D,3,FALSE)</f>
        <v>3.1387999999999998</v>
      </c>
      <c r="AW2204" s="2">
        <f t="shared" si="240"/>
        <v>0.48973729854990544</v>
      </c>
      <c r="AX2204" s="2">
        <f t="shared" si="241"/>
        <v>9.7947459709981088E-3</v>
      </c>
      <c r="AY2204" s="2">
        <f t="shared" si="242"/>
        <v>9.7947459709981088E-2</v>
      </c>
      <c r="AZ2204" s="2">
        <f t="shared" si="243"/>
        <v>9.794745970998109E-5</v>
      </c>
      <c r="BA2204" s="2" t="e">
        <f t="shared" si="244"/>
        <v>#DIV/0!</v>
      </c>
      <c r="BB2204" s="2">
        <f t="shared" si="245"/>
        <v>0.12</v>
      </c>
      <c r="BC2204" s="2">
        <f>VLOOKUP(Y2204,Spp!B:H,7,FALSE)</f>
        <v>4</v>
      </c>
      <c r="BD2204" s="5" t="str">
        <f>VLOOKUP(Y2204,GFQuimbayo!B:C,2,FALSE)</f>
        <v>PS</v>
      </c>
      <c r="BE2204" s="5" t="str">
        <f>VLOOKUP(BD2204,GFQuimbayo!E:F,2,FALSE)</f>
        <v>Piscivores</v>
      </c>
      <c r="BF2204" s="2" t="str">
        <f>VLOOKUP(Y2204,Spp!B:L,11,FALSE)</f>
        <v>LC</v>
      </c>
    </row>
    <row r="2205" spans="1:58">
      <c r="A2205" s="54" t="s">
        <v>40</v>
      </c>
      <c r="B2205" s="54" t="s">
        <v>41</v>
      </c>
      <c r="C2205" s="54" t="s">
        <v>1444</v>
      </c>
      <c r="D2205" s="54" t="s">
        <v>1444</v>
      </c>
      <c r="E2205" s="54" t="s">
        <v>1486</v>
      </c>
      <c r="F2205" s="54" t="s">
        <v>245</v>
      </c>
      <c r="G2205" s="22" t="s">
        <v>1482</v>
      </c>
      <c r="H2205" s="55">
        <v>3</v>
      </c>
      <c r="I2205" s="55">
        <v>3</v>
      </c>
      <c r="J2205" s="54"/>
      <c r="K2205" s="54">
        <v>50</v>
      </c>
      <c r="L2205" s="56">
        <v>43537</v>
      </c>
      <c r="M2205" s="54">
        <v>2019</v>
      </c>
      <c r="N2205" s="57" t="s">
        <v>1484</v>
      </c>
      <c r="O2205" s="54" t="s">
        <v>245</v>
      </c>
      <c r="P2205" s="56">
        <v>43537</v>
      </c>
      <c r="Q2205" s="58">
        <v>4.3</v>
      </c>
      <c r="R2205" s="54"/>
      <c r="S2205" s="54">
        <v>4</v>
      </c>
      <c r="T2205" s="59"/>
      <c r="U2205" s="59"/>
      <c r="V2205" s="59"/>
      <c r="W2205" s="54"/>
      <c r="X2205" s="54" t="s">
        <v>109</v>
      </c>
      <c r="Y2205" s="6" t="str">
        <f>VLOOKUP(X2205,Spp!A:B,2,FALSE)</f>
        <v>Chromis atrilobata</v>
      </c>
      <c r="Z2205" s="60">
        <f t="shared" si="239"/>
        <v>300</v>
      </c>
      <c r="AA2205" s="54"/>
      <c r="AB2205" s="54"/>
      <c r="AC2205" s="54">
        <v>300</v>
      </c>
      <c r="AD2205" s="54"/>
      <c r="AE2205" s="54"/>
      <c r="AF2205" s="54"/>
      <c r="AG2205" s="54"/>
      <c r="AH2205" s="54"/>
      <c r="AI2205" s="54"/>
      <c r="AJ2205" s="54"/>
      <c r="AK2205" s="54"/>
      <c r="AL2205" s="54"/>
      <c r="AM2205" s="54"/>
      <c r="AN2205" s="54"/>
      <c r="AO2205" s="54"/>
      <c r="AP2205" s="54"/>
      <c r="AQ2205" s="54"/>
      <c r="AR2205" s="54"/>
      <c r="AS2205" s="54"/>
      <c r="AT2205" s="54"/>
      <c r="AU2205" s="2">
        <f>VLOOKUP(Y2205,Spp!B:C,2,FALSE)</f>
        <v>5.2300000000000003E-3</v>
      </c>
      <c r="AV2205" s="2">
        <f>VLOOKUP(Y2205,Spp!B:D,3,FALSE)</f>
        <v>3.41655</v>
      </c>
      <c r="AW2205" s="2">
        <f t="shared" si="240"/>
        <v>8775.4793485920691</v>
      </c>
      <c r="AX2205" s="2">
        <f t="shared" si="241"/>
        <v>175.50958697184137</v>
      </c>
      <c r="AY2205" s="2">
        <f t="shared" si="242"/>
        <v>1755.0958697184137</v>
      </c>
      <c r="AZ2205" s="2">
        <f t="shared" si="243"/>
        <v>1.7550958697184138</v>
      </c>
      <c r="BA2205" s="2" t="e">
        <f t="shared" si="244"/>
        <v>#DIV/0!</v>
      </c>
      <c r="BB2205" s="2">
        <f t="shared" si="245"/>
        <v>6</v>
      </c>
      <c r="BC2205" s="2">
        <f>VLOOKUP(Y2205,Spp!B:H,7,FALSE)</f>
        <v>3.4</v>
      </c>
      <c r="BD2205" s="5" t="str">
        <f>VLOOKUP(Y2205,GFQuimbayo!B:C,2,FALSE)</f>
        <v>PK</v>
      </c>
      <c r="BE2205" s="5" t="str">
        <f>VLOOKUP(BD2205,GFQuimbayo!E:F,2,FALSE)</f>
        <v>Planktivores</v>
      </c>
      <c r="BF2205" s="2" t="str">
        <f>VLOOKUP(Y2205,Spp!B:L,11,FALSE)</f>
        <v>LC</v>
      </c>
    </row>
    <row r="2206" spans="1:58">
      <c r="A2206" s="54" t="s">
        <v>40</v>
      </c>
      <c r="B2206" s="54" t="s">
        <v>41</v>
      </c>
      <c r="C2206" s="54" t="s">
        <v>1444</v>
      </c>
      <c r="D2206" s="54" t="s">
        <v>1444</v>
      </c>
      <c r="E2206" s="54" t="s">
        <v>1486</v>
      </c>
      <c r="F2206" s="54" t="s">
        <v>245</v>
      </c>
      <c r="G2206" s="22" t="s">
        <v>1482</v>
      </c>
      <c r="H2206" s="55">
        <v>3</v>
      </c>
      <c r="I2206" s="55">
        <v>3</v>
      </c>
      <c r="J2206" s="54"/>
      <c r="K2206" s="54">
        <v>50</v>
      </c>
      <c r="L2206" s="56">
        <v>43537</v>
      </c>
      <c r="M2206" s="54">
        <v>2019</v>
      </c>
      <c r="N2206" s="57" t="s">
        <v>1484</v>
      </c>
      <c r="O2206" s="54" t="s">
        <v>245</v>
      </c>
      <c r="P2206" s="56">
        <v>43537</v>
      </c>
      <c r="Q2206" s="58">
        <v>4.3</v>
      </c>
      <c r="R2206" s="54"/>
      <c r="S2206" s="54">
        <v>4</v>
      </c>
      <c r="T2206" s="59"/>
      <c r="U2206" s="59"/>
      <c r="V2206" s="59"/>
      <c r="W2206" s="54"/>
      <c r="X2206" s="54" t="s">
        <v>285</v>
      </c>
      <c r="Y2206" s="6" t="str">
        <f>VLOOKUP(X2206,Spp!A:B,2,FALSE)</f>
        <v>Haemulon steindachneri</v>
      </c>
      <c r="Z2206" s="60">
        <f t="shared" si="239"/>
        <v>600</v>
      </c>
      <c r="AA2206" s="54">
        <v>600</v>
      </c>
      <c r="AB2206" s="54"/>
      <c r="AC2206" s="54"/>
      <c r="AD2206" s="54"/>
      <c r="AE2206" s="54"/>
      <c r="AF2206" s="54"/>
      <c r="AG2206" s="54"/>
      <c r="AH2206" s="54"/>
      <c r="AI2206" s="54"/>
      <c r="AJ2206" s="54"/>
      <c r="AK2206" s="54"/>
      <c r="AL2206" s="54"/>
      <c r="AM2206" s="54"/>
      <c r="AN2206" s="54"/>
      <c r="AO2206" s="54"/>
      <c r="AP2206" s="54"/>
      <c r="AQ2206" s="54"/>
      <c r="AR2206" s="54"/>
      <c r="AS2206" s="54"/>
      <c r="AT2206" s="54"/>
      <c r="AU2206" s="2">
        <f>VLOOKUP(Y2206,Spp!B:C,2,FALSE)</f>
        <v>9.7999999999999997E-3</v>
      </c>
      <c r="AV2206" s="2">
        <f>VLOOKUP(Y2206,Spp!B:D,3,FALSE)</f>
        <v>3.1240000000000001</v>
      </c>
      <c r="AW2206" s="2">
        <f t="shared" si="240"/>
        <v>102.92998587254229</v>
      </c>
      <c r="AX2206" s="2">
        <f t="shared" si="241"/>
        <v>2.0585997174508459</v>
      </c>
      <c r="AY2206" s="2">
        <f t="shared" si="242"/>
        <v>20.58599717450846</v>
      </c>
      <c r="AZ2206" s="2">
        <f t="shared" si="243"/>
        <v>2.0585997174508461E-2</v>
      </c>
      <c r="BA2206" s="2" t="e">
        <f t="shared" si="244"/>
        <v>#DIV/0!</v>
      </c>
      <c r="BB2206" s="2">
        <f t="shared" si="245"/>
        <v>12</v>
      </c>
      <c r="BC2206" s="2">
        <f>VLOOKUP(Y2206,Spp!B:H,7,FALSE)</f>
        <v>3.5</v>
      </c>
      <c r="BD2206" s="5" t="str">
        <f>VLOOKUP(Y2206,GFQuimbayo!B:C,2,FALSE)</f>
        <v>IN</v>
      </c>
      <c r="BE2206" s="5" t="str">
        <f>VLOOKUP(BD2206,GFQuimbayo!E:F,2,FALSE)</f>
        <v>Invertebrivores</v>
      </c>
      <c r="BF2206" s="2" t="str">
        <f>VLOOKUP(Y2206,Spp!B:L,11,FALSE)</f>
        <v>LC</v>
      </c>
    </row>
    <row r="2207" spans="1:58">
      <c r="A2207" s="54" t="s">
        <v>40</v>
      </c>
      <c r="B2207" s="54" t="s">
        <v>41</v>
      </c>
      <c r="C2207" s="54" t="s">
        <v>1444</v>
      </c>
      <c r="D2207" s="54" t="s">
        <v>1444</v>
      </c>
      <c r="E2207" s="54" t="s">
        <v>1486</v>
      </c>
      <c r="F2207" s="54" t="s">
        <v>245</v>
      </c>
      <c r="G2207" s="22" t="s">
        <v>1482</v>
      </c>
      <c r="H2207" s="55">
        <v>3</v>
      </c>
      <c r="I2207" s="55">
        <v>3</v>
      </c>
      <c r="J2207" s="54"/>
      <c r="K2207" s="54">
        <v>50</v>
      </c>
      <c r="L2207" s="56">
        <v>43537</v>
      </c>
      <c r="M2207" s="54">
        <v>2019</v>
      </c>
      <c r="N2207" s="57" t="s">
        <v>1484</v>
      </c>
      <c r="O2207" s="54" t="s">
        <v>245</v>
      </c>
      <c r="P2207" s="56">
        <v>43537</v>
      </c>
      <c r="Q2207" s="58">
        <v>4.3</v>
      </c>
      <c r="R2207" s="54"/>
      <c r="S2207" s="54">
        <v>4</v>
      </c>
      <c r="T2207" s="59"/>
      <c r="U2207" s="59"/>
      <c r="V2207" s="59"/>
      <c r="W2207" s="54"/>
      <c r="X2207" s="54" t="s">
        <v>125</v>
      </c>
      <c r="Y2207" s="6" t="str">
        <f>VLOOKUP(X2207,Spp!A:B,2,FALSE)</f>
        <v>Diodon holocanthus</v>
      </c>
      <c r="Z2207" s="60">
        <f t="shared" si="239"/>
        <v>1</v>
      </c>
      <c r="AA2207" s="54"/>
      <c r="AB2207" s="54"/>
      <c r="AC2207" s="54"/>
      <c r="AD2207" s="54">
        <v>1</v>
      </c>
      <c r="AE2207" s="54"/>
      <c r="AF2207" s="54"/>
      <c r="AG2207" s="54"/>
      <c r="AH2207" s="54"/>
      <c r="AI2207" s="54"/>
      <c r="AJ2207" s="54"/>
      <c r="AK2207" s="54"/>
      <c r="AL2207" s="54"/>
      <c r="AM2207" s="54"/>
      <c r="AN2207" s="54"/>
      <c r="AO2207" s="54"/>
      <c r="AP2207" s="54"/>
      <c r="AQ2207" s="54"/>
      <c r="AR2207" s="54"/>
      <c r="AS2207" s="54"/>
      <c r="AT2207" s="54"/>
      <c r="AU2207" s="2">
        <f>VLOOKUP(Y2207,Spp!B:C,2,FALSE)</f>
        <v>2.1899999999999999E-2</v>
      </c>
      <c r="AV2207" s="2">
        <f>VLOOKUP(Y2207,Spp!B:D,3,FALSE)</f>
        <v>3</v>
      </c>
      <c r="AW2207" s="2">
        <f t="shared" si="240"/>
        <v>117.3703125</v>
      </c>
      <c r="AX2207" s="2">
        <f t="shared" si="241"/>
        <v>2.3474062500000001</v>
      </c>
      <c r="AY2207" s="2">
        <f t="shared" si="242"/>
        <v>23.474062500000002</v>
      </c>
      <c r="AZ2207" s="2">
        <f t="shared" si="243"/>
        <v>2.3474062500000004E-2</v>
      </c>
      <c r="BA2207" s="2" t="e">
        <f t="shared" si="244"/>
        <v>#DIV/0!</v>
      </c>
      <c r="BB2207" s="2">
        <f t="shared" si="245"/>
        <v>0.02</v>
      </c>
      <c r="BC2207" s="2">
        <f>VLOOKUP(Y2207,Spp!B:H,7,FALSE)</f>
        <v>3.3</v>
      </c>
      <c r="BD2207" s="5" t="str">
        <f>VLOOKUP(Y2207,GFQuimbayo!B:C,2,FALSE)</f>
        <v>IN</v>
      </c>
      <c r="BE2207" s="5" t="str">
        <f>VLOOKUP(BD2207,GFQuimbayo!E:F,2,FALSE)</f>
        <v>Invertebrivores</v>
      </c>
      <c r="BF2207" s="2" t="str">
        <f>VLOOKUP(Y2207,Spp!B:L,11,FALSE)</f>
        <v>NE</v>
      </c>
    </row>
    <row r="2208" spans="1:58">
      <c r="A2208" s="54" t="s">
        <v>40</v>
      </c>
      <c r="B2208" s="54" t="s">
        <v>41</v>
      </c>
      <c r="C2208" s="54" t="s">
        <v>1487</v>
      </c>
      <c r="D2208" s="54" t="s">
        <v>1487</v>
      </c>
      <c r="E2208" s="54" t="s">
        <v>1498</v>
      </c>
      <c r="F2208" s="54" t="s">
        <v>245</v>
      </c>
      <c r="G2208" s="22" t="s">
        <v>1482</v>
      </c>
      <c r="H2208" s="55">
        <v>1</v>
      </c>
      <c r="I2208" s="55">
        <v>1</v>
      </c>
      <c r="J2208" s="54"/>
      <c r="K2208" s="54">
        <v>50</v>
      </c>
      <c r="L2208" s="56">
        <v>43538</v>
      </c>
      <c r="M2208" s="54">
        <v>2019</v>
      </c>
      <c r="N2208" s="57" t="s">
        <v>1484</v>
      </c>
      <c r="O2208" s="54" t="s">
        <v>245</v>
      </c>
      <c r="P2208" s="56">
        <v>43538</v>
      </c>
      <c r="Q2208" s="58">
        <v>4</v>
      </c>
      <c r="R2208" s="54"/>
      <c r="S2208" s="54">
        <v>5</v>
      </c>
      <c r="T2208" s="59"/>
      <c r="U2208" s="59"/>
      <c r="V2208" s="59"/>
      <c r="W2208" s="54"/>
      <c r="X2208" s="54" t="s">
        <v>107</v>
      </c>
      <c r="Y2208" s="6" t="str">
        <f>VLOOKUP(X2208,Spp!A:B,2,FALSE)</f>
        <v>Thalassoma lucasanum</v>
      </c>
      <c r="Z2208" s="60">
        <f t="shared" si="239"/>
        <v>10</v>
      </c>
      <c r="AA2208" s="54"/>
      <c r="AB2208" s="54">
        <v>10</v>
      </c>
      <c r="AC2208" s="54"/>
      <c r="AD2208" s="54"/>
      <c r="AE2208" s="54"/>
      <c r="AF2208" s="54"/>
      <c r="AG2208" s="54"/>
      <c r="AH2208" s="54"/>
      <c r="AI2208" s="54"/>
      <c r="AJ2208" s="54"/>
      <c r="AK2208" s="54"/>
      <c r="AL2208" s="54"/>
      <c r="AM2208" s="54"/>
      <c r="AN2208" s="54"/>
      <c r="AO2208" s="54"/>
      <c r="AP2208" s="54"/>
      <c r="AQ2208" s="54"/>
      <c r="AR2208" s="54"/>
      <c r="AS2208" s="54"/>
      <c r="AT2208" s="54"/>
      <c r="AU2208" s="2">
        <f>VLOOKUP(Y2208,Spp!B:C,2,FALSE)</f>
        <v>1.261E-2</v>
      </c>
      <c r="AV2208" s="2">
        <f>VLOOKUP(Y2208,Spp!B:D,3,FALSE)</f>
        <v>2.8782999999999999</v>
      </c>
      <c r="AW2208" s="2">
        <f t="shared" si="240"/>
        <v>41.629761327928392</v>
      </c>
      <c r="AX2208" s="2">
        <f t="shared" si="241"/>
        <v>0.83259522655856788</v>
      </c>
      <c r="AY2208" s="2">
        <f t="shared" si="242"/>
        <v>8.3259522655856788</v>
      </c>
      <c r="AZ2208" s="2">
        <f t="shared" si="243"/>
        <v>8.3259522655856795E-3</v>
      </c>
      <c r="BA2208" s="2" t="e">
        <f t="shared" si="244"/>
        <v>#DIV/0!</v>
      </c>
      <c r="BB2208" s="2">
        <f t="shared" si="245"/>
        <v>0.2</v>
      </c>
      <c r="BC2208" s="2">
        <f>VLOOKUP(Y2208,Spp!B:H,7,FALSE)</f>
        <v>3.5</v>
      </c>
      <c r="BD2208" s="5" t="str">
        <f>VLOOKUP(Y2208,GFQuimbayo!B:C,2,FALSE)</f>
        <v>IN</v>
      </c>
      <c r="BE2208" s="5" t="str">
        <f>VLOOKUP(BD2208,GFQuimbayo!E:F,2,FALSE)</f>
        <v>Invertebrivores</v>
      </c>
      <c r="BF2208" s="2" t="str">
        <f>VLOOKUP(Y2208,Spp!B:L,11,FALSE)</f>
        <v>LC</v>
      </c>
    </row>
    <row r="2209" spans="1:58">
      <c r="A2209" s="54" t="s">
        <v>40</v>
      </c>
      <c r="B2209" s="54" t="s">
        <v>41</v>
      </c>
      <c r="C2209" s="54" t="s">
        <v>1487</v>
      </c>
      <c r="D2209" s="54" t="s">
        <v>1487</v>
      </c>
      <c r="E2209" s="54" t="s">
        <v>1498</v>
      </c>
      <c r="F2209" s="54" t="s">
        <v>245</v>
      </c>
      <c r="G2209" s="22" t="s">
        <v>1482</v>
      </c>
      <c r="H2209" s="55">
        <v>1</v>
      </c>
      <c r="I2209" s="55">
        <v>1</v>
      </c>
      <c r="J2209" s="54"/>
      <c r="K2209" s="54">
        <v>50</v>
      </c>
      <c r="L2209" s="56">
        <v>43538</v>
      </c>
      <c r="M2209" s="54">
        <v>2019</v>
      </c>
      <c r="N2209" s="57" t="s">
        <v>1484</v>
      </c>
      <c r="O2209" s="54" t="s">
        <v>245</v>
      </c>
      <c r="P2209" s="56">
        <v>43538</v>
      </c>
      <c r="Q2209" s="58">
        <v>4</v>
      </c>
      <c r="R2209" s="54"/>
      <c r="S2209" s="54">
        <v>5</v>
      </c>
      <c r="T2209" s="59"/>
      <c r="U2209" s="59"/>
      <c r="V2209" s="59"/>
      <c r="W2209" s="54"/>
      <c r="X2209" s="54" t="s">
        <v>97</v>
      </c>
      <c r="Y2209" s="6" t="str">
        <f>VLOOKUP(X2209,Spp!A:B,2,FALSE)</f>
        <v>Plagiotremus azaleus</v>
      </c>
      <c r="Z2209" s="60">
        <f t="shared" si="239"/>
        <v>2</v>
      </c>
      <c r="AA2209" s="54">
        <v>2</v>
      </c>
      <c r="AB2209" s="54"/>
      <c r="AC2209" s="54"/>
      <c r="AD2209" s="54"/>
      <c r="AE2209" s="54"/>
      <c r="AF2209" s="54"/>
      <c r="AG2209" s="54"/>
      <c r="AH2209" s="54"/>
      <c r="AI2209" s="54"/>
      <c r="AJ2209" s="54"/>
      <c r="AK2209" s="54"/>
      <c r="AL2209" s="54"/>
      <c r="AM2209" s="54"/>
      <c r="AN2209" s="54"/>
      <c r="AO2209" s="54"/>
      <c r="AP2209" s="54"/>
      <c r="AQ2209" s="54"/>
      <c r="AR2209" s="54"/>
      <c r="AS2209" s="54"/>
      <c r="AT2209" s="54"/>
      <c r="AU2209" s="2">
        <f>VLOOKUP(Y2209,Spp!B:C,2,FALSE)</f>
        <v>4.5999999999999999E-3</v>
      </c>
      <c r="AV2209" s="2">
        <f>VLOOKUP(Y2209,Spp!B:D,3,FALSE)</f>
        <v>3.1387999999999998</v>
      </c>
      <c r="AW2209" s="2">
        <f t="shared" si="240"/>
        <v>0.1632457661833018</v>
      </c>
      <c r="AX2209" s="2">
        <f t="shared" si="241"/>
        <v>3.264915323666036E-3</v>
      </c>
      <c r="AY2209" s="2">
        <f t="shared" si="242"/>
        <v>3.2649153236660358E-2</v>
      </c>
      <c r="AZ2209" s="2">
        <f t="shared" si="243"/>
        <v>3.2649153236660359E-5</v>
      </c>
      <c r="BA2209" s="2" t="e">
        <f t="shared" si="244"/>
        <v>#DIV/0!</v>
      </c>
      <c r="BB2209" s="2">
        <f t="shared" si="245"/>
        <v>0.04</v>
      </c>
      <c r="BC2209" s="2">
        <f>VLOOKUP(Y2209,Spp!B:H,7,FALSE)</f>
        <v>4</v>
      </c>
      <c r="BD2209" s="5" t="str">
        <f>VLOOKUP(Y2209,GFQuimbayo!B:C,2,FALSE)</f>
        <v>PS</v>
      </c>
      <c r="BE2209" s="5" t="str">
        <f>VLOOKUP(BD2209,GFQuimbayo!E:F,2,FALSE)</f>
        <v>Piscivores</v>
      </c>
      <c r="BF2209" s="2" t="str">
        <f>VLOOKUP(Y2209,Spp!B:L,11,FALSE)</f>
        <v>LC</v>
      </c>
    </row>
    <row r="2210" spans="1:58">
      <c r="A2210" s="54" t="s">
        <v>40</v>
      </c>
      <c r="B2210" s="54" t="s">
        <v>41</v>
      </c>
      <c r="C2210" s="54" t="s">
        <v>1487</v>
      </c>
      <c r="D2210" s="54" t="s">
        <v>1487</v>
      </c>
      <c r="E2210" s="54" t="s">
        <v>1498</v>
      </c>
      <c r="F2210" s="54" t="s">
        <v>245</v>
      </c>
      <c r="G2210" s="22" t="s">
        <v>1482</v>
      </c>
      <c r="H2210" s="55">
        <v>1</v>
      </c>
      <c r="I2210" s="55">
        <v>1</v>
      </c>
      <c r="J2210" s="54"/>
      <c r="K2210" s="54">
        <v>50</v>
      </c>
      <c r="L2210" s="56">
        <v>43538</v>
      </c>
      <c r="M2210" s="54">
        <v>2019</v>
      </c>
      <c r="N2210" s="57" t="s">
        <v>1484</v>
      </c>
      <c r="O2210" s="54" t="s">
        <v>245</v>
      </c>
      <c r="P2210" s="56">
        <v>43538</v>
      </c>
      <c r="Q2210" s="58">
        <v>4</v>
      </c>
      <c r="R2210" s="54"/>
      <c r="S2210" s="54">
        <v>5</v>
      </c>
      <c r="T2210" s="59"/>
      <c r="U2210" s="59"/>
      <c r="V2210" s="59"/>
      <c r="W2210" s="54"/>
      <c r="X2210" s="54" t="s">
        <v>87</v>
      </c>
      <c r="Y2210" s="6" t="str">
        <f>VLOOKUP(X2210,Spp!A:B,2,FALSE)</f>
        <v>Stegastes acapulcoensis</v>
      </c>
      <c r="Z2210" s="60">
        <f t="shared" si="239"/>
        <v>3</v>
      </c>
      <c r="AA2210" s="54"/>
      <c r="AB2210" s="54">
        <v>2</v>
      </c>
      <c r="AC2210" s="54">
        <v>1</v>
      </c>
      <c r="AD2210" s="54"/>
      <c r="AE2210" s="54"/>
      <c r="AF2210" s="54"/>
      <c r="AG2210" s="54"/>
      <c r="AH2210" s="54"/>
      <c r="AI2210" s="54"/>
      <c r="AJ2210" s="54"/>
      <c r="AK2210" s="54"/>
      <c r="AL2210" s="54"/>
      <c r="AM2210" s="54"/>
      <c r="AN2210" s="54"/>
      <c r="AO2210" s="54"/>
      <c r="AP2210" s="54"/>
      <c r="AQ2210" s="54"/>
      <c r="AR2210" s="54"/>
      <c r="AS2210" s="54"/>
      <c r="AT2210" s="54"/>
      <c r="AU2210" s="2">
        <f>VLOOKUP(Y2210,Spp!B:C,2,FALSE)</f>
        <v>3.49E-2</v>
      </c>
      <c r="AV2210" s="2">
        <f>VLOOKUP(Y2210,Spp!B:D,3,FALSE)</f>
        <v>2.9108999999999998</v>
      </c>
      <c r="AW2210" s="2">
        <f t="shared" si="240"/>
        <v>79.035513517732184</v>
      </c>
      <c r="AX2210" s="2">
        <f t="shared" si="241"/>
        <v>1.5807102703546436</v>
      </c>
      <c r="AY2210" s="2">
        <f t="shared" si="242"/>
        <v>15.807102703546436</v>
      </c>
      <c r="AZ2210" s="2">
        <f t="shared" si="243"/>
        <v>1.5807102703546436E-2</v>
      </c>
      <c r="BA2210" s="2" t="e">
        <f t="shared" si="244"/>
        <v>#DIV/0!</v>
      </c>
      <c r="BB2210" s="2">
        <f t="shared" si="245"/>
        <v>0.06</v>
      </c>
      <c r="BC2210" s="2">
        <f>VLOOKUP(Y2210,Spp!B:H,7,FALSE)</f>
        <v>2</v>
      </c>
      <c r="BD2210" s="5" t="str">
        <f>VLOOKUP(Y2210,GFQuimbayo!B:C,2,FALSE)</f>
        <v>HD</v>
      </c>
      <c r="BE2210" s="5" t="str">
        <f>VLOOKUP(BD2210,GFQuimbayo!E:F,2,FALSE)</f>
        <v>Detritivores</v>
      </c>
      <c r="BF2210" s="2" t="str">
        <f>VLOOKUP(Y2210,Spp!B:L,11,FALSE)</f>
        <v>LC</v>
      </c>
    </row>
    <row r="2211" spans="1:58">
      <c r="A2211" s="54" t="s">
        <v>40</v>
      </c>
      <c r="B2211" s="54" t="s">
        <v>41</v>
      </c>
      <c r="C2211" s="54" t="s">
        <v>1487</v>
      </c>
      <c r="D2211" s="54" t="s">
        <v>1487</v>
      </c>
      <c r="E2211" s="54" t="s">
        <v>1498</v>
      </c>
      <c r="F2211" s="54" t="s">
        <v>245</v>
      </c>
      <c r="G2211" s="22" t="s">
        <v>1482</v>
      </c>
      <c r="H2211" s="55">
        <v>1</v>
      </c>
      <c r="I2211" s="55">
        <v>1</v>
      </c>
      <c r="J2211" s="54"/>
      <c r="K2211" s="54">
        <v>50</v>
      </c>
      <c r="L2211" s="56">
        <v>43538</v>
      </c>
      <c r="M2211" s="54">
        <v>2019</v>
      </c>
      <c r="N2211" s="57" t="s">
        <v>1484</v>
      </c>
      <c r="O2211" s="54" t="s">
        <v>245</v>
      </c>
      <c r="P2211" s="56">
        <v>43538</v>
      </c>
      <c r="Q2211" s="58">
        <v>4</v>
      </c>
      <c r="R2211" s="54"/>
      <c r="S2211" s="54">
        <v>5</v>
      </c>
      <c r="T2211" s="59"/>
      <c r="U2211" s="59"/>
      <c r="V2211" s="59"/>
      <c r="W2211" s="54"/>
      <c r="X2211" s="54" t="s">
        <v>57</v>
      </c>
      <c r="Y2211" s="6" t="str">
        <f>VLOOKUP(X2211,Spp!A:B,2,FALSE)</f>
        <v>Serranus psittacinus</v>
      </c>
      <c r="Z2211" s="60">
        <f t="shared" si="239"/>
        <v>7</v>
      </c>
      <c r="AA2211" s="54"/>
      <c r="AB2211" s="54">
        <v>2</v>
      </c>
      <c r="AC2211" s="54">
        <v>5</v>
      </c>
      <c r="AD2211" s="54"/>
      <c r="AE2211" s="54"/>
      <c r="AF2211" s="54"/>
      <c r="AG2211" s="54"/>
      <c r="AH2211" s="54"/>
      <c r="AI2211" s="54"/>
      <c r="AJ2211" s="54"/>
      <c r="AK2211" s="54"/>
      <c r="AL2211" s="54"/>
      <c r="AM2211" s="54"/>
      <c r="AN2211" s="54"/>
      <c r="AO2211" s="54"/>
      <c r="AP2211" s="54"/>
      <c r="AQ2211" s="54"/>
      <c r="AR2211" s="54"/>
      <c r="AS2211" s="54"/>
      <c r="AT2211" s="54"/>
      <c r="AU2211" s="2">
        <f>VLOOKUP(Y2211,Spp!B:C,2,FALSE)</f>
        <v>1.9300000000000001E-2</v>
      </c>
      <c r="AV2211" s="2">
        <f>VLOOKUP(Y2211,Spp!B:D,3,FALSE)</f>
        <v>2.8511000000000002</v>
      </c>
      <c r="AW2211" s="2">
        <f t="shared" si="240"/>
        <v>141.46149828797073</v>
      </c>
      <c r="AX2211" s="2">
        <f t="shared" si="241"/>
        <v>2.8292299657594144</v>
      </c>
      <c r="AY2211" s="2">
        <f t="shared" si="242"/>
        <v>28.292299657594143</v>
      </c>
      <c r="AZ2211" s="2">
        <f t="shared" si="243"/>
        <v>2.8292299657594142E-2</v>
      </c>
      <c r="BA2211" s="2" t="e">
        <f t="shared" si="244"/>
        <v>#DIV/0!</v>
      </c>
      <c r="BB2211" s="2">
        <f t="shared" si="245"/>
        <v>0.14000000000000001</v>
      </c>
      <c r="BC2211" s="2">
        <f>VLOOKUP(Y2211,Spp!B:H,7,FALSE)</f>
        <v>3.6</v>
      </c>
      <c r="BD2211" s="5" t="str">
        <f>VLOOKUP(Y2211,GFQuimbayo!B:C,2,FALSE)</f>
        <v>PS</v>
      </c>
      <c r="BE2211" s="5" t="str">
        <f>VLOOKUP(BD2211,GFQuimbayo!E:F,2,FALSE)</f>
        <v>Piscivores</v>
      </c>
      <c r="BF2211" s="2" t="str">
        <f>VLOOKUP(Y2211,Spp!B:L,11,FALSE)</f>
        <v>LC</v>
      </c>
    </row>
    <row r="2212" spans="1:58">
      <c r="A2212" s="54" t="s">
        <v>40</v>
      </c>
      <c r="B2212" s="54" t="s">
        <v>41</v>
      </c>
      <c r="C2212" s="54" t="s">
        <v>1487</v>
      </c>
      <c r="D2212" s="54" t="s">
        <v>1487</v>
      </c>
      <c r="E2212" s="54" t="s">
        <v>1498</v>
      </c>
      <c r="F2212" s="54" t="s">
        <v>245</v>
      </c>
      <c r="G2212" s="22" t="s">
        <v>1482</v>
      </c>
      <c r="H2212" s="55">
        <v>1</v>
      </c>
      <c r="I2212" s="55">
        <v>1</v>
      </c>
      <c r="J2212" s="54"/>
      <c r="K2212" s="54">
        <v>50</v>
      </c>
      <c r="L2212" s="56">
        <v>43538</v>
      </c>
      <c r="M2212" s="54">
        <v>2019</v>
      </c>
      <c r="N2212" s="57" t="s">
        <v>1484</v>
      </c>
      <c r="O2212" s="54" t="s">
        <v>245</v>
      </c>
      <c r="P2212" s="56">
        <v>43538</v>
      </c>
      <c r="Q2212" s="58">
        <v>4</v>
      </c>
      <c r="R2212" s="54"/>
      <c r="S2212" s="54">
        <v>5</v>
      </c>
      <c r="T2212" s="59"/>
      <c r="U2212" s="59"/>
      <c r="V2212" s="59"/>
      <c r="W2212" s="54"/>
      <c r="X2212" s="54" t="s">
        <v>74</v>
      </c>
      <c r="Y2212" s="6" t="str">
        <f>VLOOKUP(X2212,Spp!A:B,2,FALSE)</f>
        <v>Stegastes flavilatus</v>
      </c>
      <c r="Z2212" s="60">
        <f t="shared" si="239"/>
        <v>1</v>
      </c>
      <c r="AA2212" s="54"/>
      <c r="AB2212" s="54">
        <v>1</v>
      </c>
      <c r="AC2212" s="54"/>
      <c r="AD2212" s="54"/>
      <c r="AE2212" s="54"/>
      <c r="AF2212" s="54"/>
      <c r="AG2212" s="54"/>
      <c r="AH2212" s="54"/>
      <c r="AI2212" s="54"/>
      <c r="AJ2212" s="54"/>
      <c r="AK2212" s="54"/>
      <c r="AL2212" s="54"/>
      <c r="AM2212" s="54"/>
      <c r="AN2212" s="54"/>
      <c r="AO2212" s="54"/>
      <c r="AP2212" s="54"/>
      <c r="AQ2212" s="54"/>
      <c r="AR2212" s="54"/>
      <c r="AS2212" s="54"/>
      <c r="AT2212" s="54"/>
      <c r="AU2212" s="2">
        <f>VLOOKUP(Y2212,Spp!B:C,2,FALSE)</f>
        <v>3.49E-2</v>
      </c>
      <c r="AV2212" s="2">
        <f>VLOOKUP(Y2212,Spp!B:D,3,FALSE)</f>
        <v>2.9108999999999998</v>
      </c>
      <c r="AW2212" s="2">
        <f t="shared" si="240"/>
        <v>12.30385653569728</v>
      </c>
      <c r="AX2212" s="2">
        <f t="shared" si="241"/>
        <v>0.2460771307139456</v>
      </c>
      <c r="AY2212" s="2">
        <f t="shared" si="242"/>
        <v>2.4607713071394559</v>
      </c>
      <c r="AZ2212" s="2">
        <f t="shared" si="243"/>
        <v>2.4607713071394558E-3</v>
      </c>
      <c r="BA2212" s="2" t="e">
        <f t="shared" si="244"/>
        <v>#DIV/0!</v>
      </c>
      <c r="BB2212" s="2">
        <f t="shared" si="245"/>
        <v>0.02</v>
      </c>
      <c r="BC2212" s="2">
        <f>VLOOKUP(Y2212,Spp!B:H,7,FALSE)</f>
        <v>2</v>
      </c>
      <c r="BD2212" s="5" t="str">
        <f>VLOOKUP(Y2212,GFQuimbayo!B:C,2,FALSE)</f>
        <v>HD</v>
      </c>
      <c r="BE2212" s="5" t="str">
        <f>VLOOKUP(BD2212,GFQuimbayo!E:F,2,FALSE)</f>
        <v>Detritivores</v>
      </c>
      <c r="BF2212" s="2" t="str">
        <f>VLOOKUP(Y2212,Spp!B:L,11,FALSE)</f>
        <v>LC</v>
      </c>
    </row>
    <row r="2213" spans="1:58">
      <c r="A2213" s="54" t="s">
        <v>40</v>
      </c>
      <c r="B2213" s="54" t="s">
        <v>41</v>
      </c>
      <c r="C2213" s="54" t="s">
        <v>1487</v>
      </c>
      <c r="D2213" s="54" t="s">
        <v>1487</v>
      </c>
      <c r="E2213" s="54" t="s">
        <v>1498</v>
      </c>
      <c r="F2213" s="54" t="s">
        <v>245</v>
      </c>
      <c r="G2213" s="22" t="s">
        <v>1482</v>
      </c>
      <c r="H2213" s="55">
        <v>1</v>
      </c>
      <c r="I2213" s="55">
        <v>1</v>
      </c>
      <c r="J2213" s="54"/>
      <c r="K2213" s="54">
        <v>50</v>
      </c>
      <c r="L2213" s="56">
        <v>43538</v>
      </c>
      <c r="M2213" s="54">
        <v>2019</v>
      </c>
      <c r="N2213" s="57" t="s">
        <v>1484</v>
      </c>
      <c r="O2213" s="54" t="s">
        <v>245</v>
      </c>
      <c r="P2213" s="56">
        <v>43538</v>
      </c>
      <c r="Q2213" s="58">
        <v>4</v>
      </c>
      <c r="R2213" s="54"/>
      <c r="S2213" s="54">
        <v>5</v>
      </c>
      <c r="T2213" s="59"/>
      <c r="U2213" s="59"/>
      <c r="V2213" s="59"/>
      <c r="W2213" s="54"/>
      <c r="X2213" s="54" t="s">
        <v>70</v>
      </c>
      <c r="Y2213" s="6" t="str">
        <f>VLOOKUP(X2213,Spp!A:B,2,FALSE)</f>
        <v>Chaetodon humeralis</v>
      </c>
      <c r="Z2213" s="60">
        <f t="shared" si="239"/>
        <v>12</v>
      </c>
      <c r="AA2213" s="54"/>
      <c r="AB2213" s="54"/>
      <c r="AC2213" s="54">
        <v>12</v>
      </c>
      <c r="AD2213" s="54"/>
      <c r="AE2213" s="54"/>
      <c r="AF2213" s="54"/>
      <c r="AG2213" s="54"/>
      <c r="AH2213" s="54"/>
      <c r="AI2213" s="54"/>
      <c r="AJ2213" s="54"/>
      <c r="AK2213" s="54"/>
      <c r="AL2213" s="54"/>
      <c r="AM2213" s="54"/>
      <c r="AN2213" s="54"/>
      <c r="AO2213" s="54"/>
      <c r="AP2213" s="54"/>
      <c r="AQ2213" s="54"/>
      <c r="AR2213" s="54"/>
      <c r="AS2213" s="54"/>
      <c r="AT2213" s="54"/>
      <c r="AU2213" s="2">
        <f>VLOOKUP(Y2213,Spp!B:C,2,FALSE)</f>
        <v>2.9600000000000001E-2</v>
      </c>
      <c r="AV2213" s="2">
        <f>VLOOKUP(Y2213,Spp!B:D,3,FALSE)</f>
        <v>2.9895</v>
      </c>
      <c r="AW2213" s="2">
        <f t="shared" si="240"/>
        <v>675.59346654839874</v>
      </c>
      <c r="AX2213" s="2">
        <f t="shared" si="241"/>
        <v>13.511869330967976</v>
      </c>
      <c r="AY2213" s="2">
        <f t="shared" si="242"/>
        <v>135.11869330967977</v>
      </c>
      <c r="AZ2213" s="2">
        <f t="shared" si="243"/>
        <v>0.13511869330967977</v>
      </c>
      <c r="BA2213" s="2" t="e">
        <f t="shared" si="244"/>
        <v>#DIV/0!</v>
      </c>
      <c r="BB2213" s="2">
        <f t="shared" si="245"/>
        <v>0.24</v>
      </c>
      <c r="BC2213" s="2">
        <f>VLOOKUP(Y2213,Spp!B:H,7,FALSE)</f>
        <v>2.7</v>
      </c>
      <c r="BD2213" s="5" t="str">
        <f>VLOOKUP(Y2213,GFQuimbayo!B:C,2,FALSE)</f>
        <v>OM</v>
      </c>
      <c r="BE2213" s="5" t="str">
        <f>VLOOKUP(BD2213,GFQuimbayo!E:F,2,FALSE)</f>
        <v>Omnivores</v>
      </c>
      <c r="BF2213" s="2" t="str">
        <f>VLOOKUP(Y2213,Spp!B:L,11,FALSE)</f>
        <v>LC</v>
      </c>
    </row>
    <row r="2214" spans="1:58">
      <c r="A2214" s="54" t="s">
        <v>40</v>
      </c>
      <c r="B2214" s="54" t="s">
        <v>41</v>
      </c>
      <c r="C2214" s="54" t="s">
        <v>1487</v>
      </c>
      <c r="D2214" s="54" t="s">
        <v>1487</v>
      </c>
      <c r="E2214" s="54" t="s">
        <v>1498</v>
      </c>
      <c r="F2214" s="54" t="s">
        <v>245</v>
      </c>
      <c r="G2214" s="22" t="s">
        <v>1482</v>
      </c>
      <c r="H2214" s="55">
        <v>1</v>
      </c>
      <c r="I2214" s="55">
        <v>1</v>
      </c>
      <c r="J2214" s="54"/>
      <c r="K2214" s="54">
        <v>50</v>
      </c>
      <c r="L2214" s="56">
        <v>43538</v>
      </c>
      <c r="M2214" s="54">
        <v>2019</v>
      </c>
      <c r="N2214" s="57" t="s">
        <v>1484</v>
      </c>
      <c r="O2214" s="54" t="s">
        <v>245</v>
      </c>
      <c r="P2214" s="56">
        <v>43538</v>
      </c>
      <c r="Q2214" s="58">
        <v>4</v>
      </c>
      <c r="R2214" s="54"/>
      <c r="S2214" s="54">
        <v>5</v>
      </c>
      <c r="T2214" s="59"/>
      <c r="U2214" s="59"/>
      <c r="V2214" s="59"/>
      <c r="W2214" s="54"/>
      <c r="X2214" s="54" t="s">
        <v>64</v>
      </c>
      <c r="Y2214" s="6" t="str">
        <f>VLOOKUP(X2214,Spp!A:B,2,FALSE)</f>
        <v>Johnrandallia nigrirostris</v>
      </c>
      <c r="Z2214" s="60">
        <f t="shared" si="239"/>
        <v>2</v>
      </c>
      <c r="AA2214" s="54"/>
      <c r="AB2214" s="54"/>
      <c r="AC2214" s="54">
        <v>2</v>
      </c>
      <c r="AD2214" s="54"/>
      <c r="AE2214" s="54"/>
      <c r="AF2214" s="54"/>
      <c r="AG2214" s="54"/>
      <c r="AH2214" s="54"/>
      <c r="AI2214" s="54"/>
      <c r="AJ2214" s="54"/>
      <c r="AK2214" s="54"/>
      <c r="AL2214" s="54"/>
      <c r="AM2214" s="54"/>
      <c r="AN2214" s="54"/>
      <c r="AO2214" s="54"/>
      <c r="AP2214" s="54"/>
      <c r="AQ2214" s="54"/>
      <c r="AR2214" s="54"/>
      <c r="AS2214" s="54"/>
      <c r="AT2214" s="54"/>
      <c r="AU2214" s="2">
        <f>VLOOKUP(Y2214,Spp!B:C,2,FALSE)</f>
        <v>2.5600000000000001E-2</v>
      </c>
      <c r="AV2214" s="2">
        <f>VLOOKUP(Y2214,Spp!B:D,3,FALSE)</f>
        <v>3.0005999999999999</v>
      </c>
      <c r="AW2214" s="2">
        <f t="shared" si="240"/>
        <v>100.15165860417849</v>
      </c>
      <c r="AX2214" s="2">
        <f t="shared" si="241"/>
        <v>2.0030331720835699</v>
      </c>
      <c r="AY2214" s="2">
        <f t="shared" si="242"/>
        <v>20.030331720835697</v>
      </c>
      <c r="AZ2214" s="2">
        <f t="shared" si="243"/>
        <v>2.0030331720835699E-2</v>
      </c>
      <c r="BA2214" s="2" t="e">
        <f t="shared" si="244"/>
        <v>#DIV/0!</v>
      </c>
      <c r="BB2214" s="2">
        <f t="shared" si="245"/>
        <v>0.04</v>
      </c>
      <c r="BC2214" s="2">
        <f>VLOOKUP(Y2214,Spp!B:H,7,FALSE)</f>
        <v>3</v>
      </c>
      <c r="BD2214" s="5" t="str">
        <f>VLOOKUP(Y2214,GFQuimbayo!B:C,2,FALSE)</f>
        <v>IN</v>
      </c>
      <c r="BE2214" s="5" t="str">
        <f>VLOOKUP(BD2214,GFQuimbayo!E:F,2,FALSE)</f>
        <v>Invertebrivores</v>
      </c>
      <c r="BF2214" s="2" t="str">
        <f>VLOOKUP(Y2214,Spp!B:L,11,FALSE)</f>
        <v>LC</v>
      </c>
    </row>
    <row r="2215" spans="1:58">
      <c r="A2215" s="54" t="s">
        <v>40</v>
      </c>
      <c r="B2215" s="54" t="s">
        <v>41</v>
      </c>
      <c r="C2215" s="54" t="s">
        <v>1487</v>
      </c>
      <c r="D2215" s="54" t="s">
        <v>1487</v>
      </c>
      <c r="E2215" s="54" t="s">
        <v>1498</v>
      </c>
      <c r="F2215" s="54" t="s">
        <v>245</v>
      </c>
      <c r="G2215" s="22" t="s">
        <v>1482</v>
      </c>
      <c r="H2215" s="55">
        <v>1</v>
      </c>
      <c r="I2215" s="55">
        <v>1</v>
      </c>
      <c r="J2215" s="54"/>
      <c r="K2215" s="54">
        <v>50</v>
      </c>
      <c r="L2215" s="56">
        <v>43538</v>
      </c>
      <c r="M2215" s="54">
        <v>2019</v>
      </c>
      <c r="N2215" s="57" t="s">
        <v>1484</v>
      </c>
      <c r="O2215" s="54" t="s">
        <v>245</v>
      </c>
      <c r="P2215" s="56">
        <v>43538</v>
      </c>
      <c r="Q2215" s="58">
        <v>4</v>
      </c>
      <c r="R2215" s="54"/>
      <c r="S2215" s="54">
        <v>5</v>
      </c>
      <c r="T2215" s="59"/>
      <c r="U2215" s="59"/>
      <c r="V2215" s="59"/>
      <c r="W2215" s="54"/>
      <c r="X2215" s="54" t="s">
        <v>266</v>
      </c>
      <c r="Y2215" s="6" t="str">
        <f>VLOOKUP(X2215,Spp!A:B,2,FALSE)</f>
        <v>Halichoeres dispilus</v>
      </c>
      <c r="Z2215" s="60">
        <f t="shared" si="239"/>
        <v>1</v>
      </c>
      <c r="AA2215" s="54"/>
      <c r="AB2215" s="54"/>
      <c r="AC2215" s="54">
        <v>1</v>
      </c>
      <c r="AD2215" s="54"/>
      <c r="AE2215" s="54"/>
      <c r="AF2215" s="54"/>
      <c r="AG2215" s="54"/>
      <c r="AH2215" s="54"/>
      <c r="AI2215" s="54"/>
      <c r="AJ2215" s="54"/>
      <c r="AK2215" s="54"/>
      <c r="AL2215" s="54"/>
      <c r="AM2215" s="54"/>
      <c r="AN2215" s="54"/>
      <c r="AO2215" s="54"/>
      <c r="AP2215" s="54"/>
      <c r="AQ2215" s="54"/>
      <c r="AR2215" s="54"/>
      <c r="AS2215" s="54"/>
      <c r="AT2215" s="54"/>
      <c r="AU2215" s="2">
        <f>VLOOKUP(Y2215,Spp!B:C,2,FALSE)</f>
        <v>1.26E-2</v>
      </c>
      <c r="AV2215" s="2">
        <f>VLOOKUP(Y2215,Spp!B:D,3,FALSE)</f>
        <v>3.0672999999999999</v>
      </c>
      <c r="AW2215" s="2">
        <f t="shared" si="240"/>
        <v>29.169073044120523</v>
      </c>
      <c r="AX2215" s="2">
        <f t="shared" si="241"/>
        <v>0.5833814608824105</v>
      </c>
      <c r="AY2215" s="2">
        <f t="shared" si="242"/>
        <v>5.8338146088241052</v>
      </c>
      <c r="AZ2215" s="2">
        <f t="shared" si="243"/>
        <v>5.8338146088241054E-3</v>
      </c>
      <c r="BA2215" s="2" t="e">
        <f t="shared" si="244"/>
        <v>#DIV/0!</v>
      </c>
      <c r="BB2215" s="2">
        <f t="shared" si="245"/>
        <v>0.02</v>
      </c>
      <c r="BC2215" s="2">
        <f>VLOOKUP(Y2215,Spp!B:H,7,FALSE)</f>
        <v>3.9</v>
      </c>
      <c r="BD2215" s="5" t="str">
        <f>VLOOKUP(Y2215,GFQuimbayo!B:C,2,FALSE)</f>
        <v>IN</v>
      </c>
      <c r="BE2215" s="5" t="str">
        <f>VLOOKUP(BD2215,GFQuimbayo!E:F,2,FALSE)</f>
        <v>Invertebrivores</v>
      </c>
      <c r="BF2215" s="2" t="str">
        <f>VLOOKUP(Y2215,Spp!B:L,11,FALSE)</f>
        <v>LC</v>
      </c>
    </row>
    <row r="2216" spans="1:58">
      <c r="A2216" s="54" t="s">
        <v>40</v>
      </c>
      <c r="B2216" s="54" t="s">
        <v>41</v>
      </c>
      <c r="C2216" s="54" t="s">
        <v>1487</v>
      </c>
      <c r="D2216" s="54" t="s">
        <v>1487</v>
      </c>
      <c r="E2216" s="54" t="s">
        <v>1498</v>
      </c>
      <c r="F2216" s="54" t="s">
        <v>245</v>
      </c>
      <c r="G2216" s="22" t="s">
        <v>1482</v>
      </c>
      <c r="H2216" s="55">
        <v>1</v>
      </c>
      <c r="I2216" s="55">
        <v>1</v>
      </c>
      <c r="J2216" s="54"/>
      <c r="K2216" s="54">
        <v>50</v>
      </c>
      <c r="L2216" s="56">
        <v>43538</v>
      </c>
      <c r="M2216" s="54">
        <v>2019</v>
      </c>
      <c r="N2216" s="57" t="s">
        <v>1484</v>
      </c>
      <c r="O2216" s="54" t="s">
        <v>245</v>
      </c>
      <c r="P2216" s="56">
        <v>43538</v>
      </c>
      <c r="Q2216" s="58">
        <v>4</v>
      </c>
      <c r="R2216" s="54"/>
      <c r="S2216" s="54">
        <v>5</v>
      </c>
      <c r="T2216" s="59"/>
      <c r="U2216" s="59"/>
      <c r="V2216" s="59"/>
      <c r="W2216" s="54"/>
      <c r="X2216" s="54" t="s">
        <v>285</v>
      </c>
      <c r="Y2216" s="6" t="str">
        <f>VLOOKUP(X2216,Spp!A:B,2,FALSE)</f>
        <v>Haemulon steindachneri</v>
      </c>
      <c r="Z2216" s="60">
        <f t="shared" si="239"/>
        <v>200</v>
      </c>
      <c r="AA2216" s="54"/>
      <c r="AB2216" s="54">
        <v>200</v>
      </c>
      <c r="AC2216" s="54"/>
      <c r="AD2216" s="54"/>
      <c r="AE2216" s="54"/>
      <c r="AF2216" s="54"/>
      <c r="AG2216" s="54"/>
      <c r="AH2216" s="54"/>
      <c r="AI2216" s="54"/>
      <c r="AJ2216" s="54"/>
      <c r="AK2216" s="54"/>
      <c r="AL2216" s="54"/>
      <c r="AM2216" s="54"/>
      <c r="AN2216" s="54"/>
      <c r="AO2216" s="54"/>
      <c r="AP2216" s="54"/>
      <c r="AQ2216" s="54"/>
      <c r="AR2216" s="54"/>
      <c r="AS2216" s="54"/>
      <c r="AT2216" s="54"/>
      <c r="AU2216" s="2">
        <f>VLOOKUP(Y2216,Spp!B:C,2,FALSE)</f>
        <v>9.7999999999999997E-3</v>
      </c>
      <c r="AV2216" s="2">
        <f>VLOOKUP(Y2216,Spp!B:D,3,FALSE)</f>
        <v>3.1240000000000001</v>
      </c>
      <c r="AW2216" s="2">
        <f t="shared" si="240"/>
        <v>1061.5671189338332</v>
      </c>
      <c r="AX2216" s="2">
        <f t="shared" si="241"/>
        <v>21.231342378676665</v>
      </c>
      <c r="AY2216" s="2">
        <f t="shared" si="242"/>
        <v>212.31342378676663</v>
      </c>
      <c r="AZ2216" s="2">
        <f t="shared" si="243"/>
        <v>0.21231342378676663</v>
      </c>
      <c r="BA2216" s="2" t="e">
        <f t="shared" si="244"/>
        <v>#DIV/0!</v>
      </c>
      <c r="BB2216" s="2">
        <f t="shared" si="245"/>
        <v>4</v>
      </c>
      <c r="BC2216" s="2">
        <f>VLOOKUP(Y2216,Spp!B:H,7,FALSE)</f>
        <v>3.5</v>
      </c>
      <c r="BD2216" s="5" t="str">
        <f>VLOOKUP(Y2216,GFQuimbayo!B:C,2,FALSE)</f>
        <v>IN</v>
      </c>
      <c r="BE2216" s="5" t="str">
        <f>VLOOKUP(BD2216,GFQuimbayo!E:F,2,FALSE)</f>
        <v>Invertebrivores</v>
      </c>
      <c r="BF2216" s="2" t="str">
        <f>VLOOKUP(Y2216,Spp!B:L,11,FALSE)</f>
        <v>LC</v>
      </c>
    </row>
    <row r="2217" spans="1:58">
      <c r="A2217" s="54" t="s">
        <v>40</v>
      </c>
      <c r="B2217" s="54" t="s">
        <v>41</v>
      </c>
      <c r="C2217" s="54" t="s">
        <v>1487</v>
      </c>
      <c r="D2217" s="54" t="s">
        <v>1487</v>
      </c>
      <c r="E2217" s="54" t="s">
        <v>1498</v>
      </c>
      <c r="F2217" s="54" t="s">
        <v>245</v>
      </c>
      <c r="G2217" s="22" t="s">
        <v>1482</v>
      </c>
      <c r="H2217" s="55">
        <v>2</v>
      </c>
      <c r="I2217" s="55">
        <v>2</v>
      </c>
      <c r="J2217" s="54"/>
      <c r="K2217" s="54">
        <v>50</v>
      </c>
      <c r="L2217" s="56">
        <v>43538</v>
      </c>
      <c r="M2217" s="54">
        <v>2019</v>
      </c>
      <c r="N2217" s="57" t="s">
        <v>1484</v>
      </c>
      <c r="O2217" s="54" t="s">
        <v>245</v>
      </c>
      <c r="P2217" s="56">
        <v>43538</v>
      </c>
      <c r="Q2217" s="58">
        <v>5</v>
      </c>
      <c r="R2217" s="54"/>
      <c r="S2217" s="54">
        <v>5</v>
      </c>
      <c r="T2217" s="59"/>
      <c r="U2217" s="59"/>
      <c r="V2217" s="59"/>
      <c r="W2217" s="54"/>
      <c r="X2217" s="54" t="s">
        <v>300</v>
      </c>
      <c r="Y2217" s="6" t="str">
        <f>VLOOKUP(X2217,Spp!A:B,2,FALSE)</f>
        <v>Lutjanus guttatus</v>
      </c>
      <c r="Z2217" s="60">
        <f t="shared" ref="Z2217:Z2279" si="246">SUM(AA2217:AT2217)</f>
        <v>1</v>
      </c>
      <c r="AA2217" s="54"/>
      <c r="AB2217" s="54"/>
      <c r="AC2217" s="54">
        <v>1</v>
      </c>
      <c r="AD2217" s="54"/>
      <c r="AE2217" s="54"/>
      <c r="AF2217" s="54"/>
      <c r="AG2217" s="54"/>
      <c r="AH2217" s="54"/>
      <c r="AI2217" s="54"/>
      <c r="AJ2217" s="54"/>
      <c r="AK2217" s="54"/>
      <c r="AL2217" s="54"/>
      <c r="AM2217" s="54"/>
      <c r="AN2217" s="54"/>
      <c r="AO2217" s="54"/>
      <c r="AP2217" s="54"/>
      <c r="AQ2217" s="54"/>
      <c r="AR2217" s="54"/>
      <c r="AS2217" s="54"/>
      <c r="AT2217" s="54"/>
      <c r="AU2217" s="2">
        <f>VLOOKUP(Y2217,Spp!B:C,2,FALSE)</f>
        <v>1.43E-2</v>
      </c>
      <c r="AV2217" s="2">
        <f>VLOOKUP(Y2217,Spp!B:D,3,FALSE)</f>
        <v>3</v>
      </c>
      <c r="AW2217" s="2">
        <f t="shared" si="240"/>
        <v>27.9296875</v>
      </c>
      <c r="AX2217" s="2">
        <f t="shared" si="241"/>
        <v>0.55859375</v>
      </c>
      <c r="AY2217" s="2">
        <f t="shared" si="242"/>
        <v>5.5859375</v>
      </c>
      <c r="AZ2217" s="2">
        <f t="shared" si="243"/>
        <v>5.5859374999999998E-3</v>
      </c>
      <c r="BA2217" s="2" t="e">
        <f t="shared" si="244"/>
        <v>#DIV/0!</v>
      </c>
      <c r="BB2217" s="2">
        <f t="shared" si="245"/>
        <v>0.02</v>
      </c>
      <c r="BC2217" s="2">
        <f>VLOOKUP(Y2217,Spp!B:H,7,FALSE)</f>
        <v>3.9</v>
      </c>
      <c r="BD2217" s="5" t="str">
        <f>VLOOKUP(Y2217,GFQuimbayo!B:C,2,FALSE)</f>
        <v>PS</v>
      </c>
      <c r="BE2217" s="5" t="str">
        <f>VLOOKUP(BD2217,GFQuimbayo!E:F,2,FALSE)</f>
        <v>Piscivores</v>
      </c>
      <c r="BF2217" s="2" t="str">
        <f>VLOOKUP(Y2217,Spp!B:L,11,FALSE)</f>
        <v>LC</v>
      </c>
    </row>
    <row r="2218" spans="1:58">
      <c r="A2218" s="54" t="s">
        <v>40</v>
      </c>
      <c r="B2218" s="54" t="s">
        <v>41</v>
      </c>
      <c r="C2218" s="54" t="s">
        <v>1487</v>
      </c>
      <c r="D2218" s="54" t="s">
        <v>1487</v>
      </c>
      <c r="E2218" s="54" t="s">
        <v>1498</v>
      </c>
      <c r="F2218" s="54" t="s">
        <v>245</v>
      </c>
      <c r="G2218" s="22" t="s">
        <v>1482</v>
      </c>
      <c r="H2218" s="55">
        <v>2</v>
      </c>
      <c r="I2218" s="55">
        <v>2</v>
      </c>
      <c r="J2218" s="54"/>
      <c r="K2218" s="54">
        <v>50</v>
      </c>
      <c r="L2218" s="56">
        <v>43538</v>
      </c>
      <c r="M2218" s="54">
        <v>2019</v>
      </c>
      <c r="N2218" s="57" t="s">
        <v>1484</v>
      </c>
      <c r="O2218" s="54" t="s">
        <v>245</v>
      </c>
      <c r="P2218" s="56">
        <v>43538</v>
      </c>
      <c r="Q2218" s="58">
        <v>5</v>
      </c>
      <c r="R2218" s="54"/>
      <c r="S2218" s="54">
        <v>5</v>
      </c>
      <c r="T2218" s="59"/>
      <c r="U2218" s="59"/>
      <c r="V2218" s="59"/>
      <c r="W2218" s="54"/>
      <c r="X2218" s="54" t="s">
        <v>70</v>
      </c>
      <c r="Y2218" s="6" t="str">
        <f>VLOOKUP(X2218,Spp!A:B,2,FALSE)</f>
        <v>Chaetodon humeralis</v>
      </c>
      <c r="Z2218" s="60">
        <f t="shared" si="246"/>
        <v>6</v>
      </c>
      <c r="AA2218" s="54"/>
      <c r="AB2218" s="54"/>
      <c r="AC2218" s="54">
        <v>6</v>
      </c>
      <c r="AD2218" s="54"/>
      <c r="AE2218" s="54"/>
      <c r="AF2218" s="54"/>
      <c r="AG2218" s="54"/>
      <c r="AH2218" s="54"/>
      <c r="AI2218" s="54"/>
      <c r="AJ2218" s="54"/>
      <c r="AK2218" s="54"/>
      <c r="AL2218" s="54"/>
      <c r="AM2218" s="54"/>
      <c r="AN2218" s="54"/>
      <c r="AO2218" s="54"/>
      <c r="AP2218" s="54"/>
      <c r="AQ2218" s="54"/>
      <c r="AR2218" s="54"/>
      <c r="AS2218" s="54"/>
      <c r="AT2218" s="54"/>
      <c r="AU2218" s="2">
        <f>VLOOKUP(Y2218,Spp!B:C,2,FALSE)</f>
        <v>2.9600000000000001E-2</v>
      </c>
      <c r="AV2218" s="2">
        <f>VLOOKUP(Y2218,Spp!B:D,3,FALSE)</f>
        <v>2.9895</v>
      </c>
      <c r="AW2218" s="2">
        <f t="shared" ref="AW2218:AW2280" si="247">((AU2218*$AA$2^AV2218)*AA2218)+((AU2218*$AB$2^AV2218)*AB2218)+((AU2218*$AC$2^AV2218)*AC2218)+((AU2218*$AD$2^AV2218)*AD2218)+((AU2218*$AE$2^AV2218)*AE2218)+((AU2218*$AF$2^AV2218)*AF2218)+((AU2218*$AG$2^AV2218)*AG2218)+((AU2218*$AH$2^AV2218)*AH2218)+((AU2218*$AI$2^AV2218)*AI2218)+((AU2218*$AJ$2^AV2218)*AJ2218)+((AU2218*$AK$2^AV2218)*AK2218)+((AU2218*$AL$2^AV2218)*AL2218)+((AU2218*$AM$2^AV2218)*AM2218)+((AU2218*$AN$2^AV2218)*AN2218)+((AU2218*$AO$2^AV2218)*AO2218)+((AU2218*$AP$2^AV2218)*AP2218)+((AU2218*$AQ$2^AV2218)*AQ2218)+((AU2218*$AR$2^AV2218)*AR2218)+((AU2218*$AS$2^AV2218)*AS2218)+((AU2218*$AT$2^AV2218)*AT2218)</f>
        <v>337.79673327419937</v>
      </c>
      <c r="AX2218" s="2">
        <f t="shared" ref="AX2218:AX2280" si="248">AW2218/K2218</f>
        <v>6.7559346654839878</v>
      </c>
      <c r="AY2218" s="2">
        <f t="shared" ref="AY2218:AY2280" si="249">AX2218*10</f>
        <v>67.559346654839885</v>
      </c>
      <c r="AZ2218" s="2">
        <f t="shared" ref="AZ2218:AZ2280" si="250">AY2218/1000</f>
        <v>6.7559346654839883E-2</v>
      </c>
      <c r="BA2218" s="2" t="e">
        <f t="shared" ref="BA2218:BA2280" si="251">Z2218/W2218</f>
        <v>#DIV/0!</v>
      </c>
      <c r="BB2218" s="2">
        <f t="shared" si="245"/>
        <v>0.12</v>
      </c>
      <c r="BC2218" s="2">
        <f>VLOOKUP(Y2218,Spp!B:H,7,FALSE)</f>
        <v>2.7</v>
      </c>
      <c r="BD2218" s="5" t="str">
        <f>VLOOKUP(Y2218,GFQuimbayo!B:C,2,FALSE)</f>
        <v>OM</v>
      </c>
      <c r="BE2218" s="5" t="str">
        <f>VLOOKUP(BD2218,GFQuimbayo!E:F,2,FALSE)</f>
        <v>Omnivores</v>
      </c>
      <c r="BF2218" s="2" t="str">
        <f>VLOOKUP(Y2218,Spp!B:L,11,FALSE)</f>
        <v>LC</v>
      </c>
    </row>
    <row r="2219" spans="1:58">
      <c r="A2219" s="54" t="s">
        <v>40</v>
      </c>
      <c r="B2219" s="54" t="s">
        <v>41</v>
      </c>
      <c r="C2219" s="54" t="s">
        <v>1487</v>
      </c>
      <c r="D2219" s="54" t="s">
        <v>1487</v>
      </c>
      <c r="E2219" s="54" t="s">
        <v>1498</v>
      </c>
      <c r="F2219" s="54" t="s">
        <v>245</v>
      </c>
      <c r="G2219" s="22" t="s">
        <v>1482</v>
      </c>
      <c r="H2219" s="55">
        <v>2</v>
      </c>
      <c r="I2219" s="55">
        <v>2</v>
      </c>
      <c r="J2219" s="54"/>
      <c r="K2219" s="54">
        <v>50</v>
      </c>
      <c r="L2219" s="56">
        <v>43538</v>
      </c>
      <c r="M2219" s="54">
        <v>2019</v>
      </c>
      <c r="N2219" s="57" t="s">
        <v>1484</v>
      </c>
      <c r="O2219" s="54" t="s">
        <v>245</v>
      </c>
      <c r="P2219" s="56">
        <v>43538</v>
      </c>
      <c r="Q2219" s="58">
        <v>5</v>
      </c>
      <c r="R2219" s="54"/>
      <c r="S2219" s="54">
        <v>5</v>
      </c>
      <c r="T2219" s="59"/>
      <c r="U2219" s="59"/>
      <c r="V2219" s="59"/>
      <c r="W2219" s="54"/>
      <c r="X2219" s="54" t="s">
        <v>80</v>
      </c>
      <c r="Y2219" s="6" t="str">
        <f>VLOOKUP(X2219,Spp!A:B,2,FALSE)</f>
        <v>Sufflamen verres</v>
      </c>
      <c r="Z2219" s="60">
        <f t="shared" si="246"/>
        <v>1</v>
      </c>
      <c r="AA2219" s="54"/>
      <c r="AB2219" s="54"/>
      <c r="AC2219" s="54"/>
      <c r="AD2219" s="54">
        <v>1</v>
      </c>
      <c r="AE2219" s="54"/>
      <c r="AF2219" s="54"/>
      <c r="AG2219" s="54"/>
      <c r="AH2219" s="54"/>
      <c r="AI2219" s="54"/>
      <c r="AJ2219" s="54"/>
      <c r="AK2219" s="54"/>
      <c r="AL2219" s="54"/>
      <c r="AM2219" s="54"/>
      <c r="AN2219" s="54"/>
      <c r="AO2219" s="54"/>
      <c r="AP2219" s="54"/>
      <c r="AQ2219" s="54"/>
      <c r="AR2219" s="54"/>
      <c r="AS2219" s="54"/>
      <c r="AT2219" s="54"/>
      <c r="AU2219" s="2">
        <f>VLOOKUP(Y2219,Spp!B:C,2,FALSE)</f>
        <v>2.4899999999999999E-2</v>
      </c>
      <c r="AV2219" s="2">
        <f>VLOOKUP(Y2219,Spp!B:D,3,FALSE)</f>
        <v>3.0129999999999999</v>
      </c>
      <c r="AW2219" s="2">
        <f t="shared" si="247"/>
        <v>138.50740345244131</v>
      </c>
      <c r="AX2219" s="2">
        <f t="shared" si="248"/>
        <v>2.770148069048826</v>
      </c>
      <c r="AY2219" s="2">
        <f t="shared" si="249"/>
        <v>27.70148069048826</v>
      </c>
      <c r="AZ2219" s="2">
        <f t="shared" si="250"/>
        <v>2.7701480690488261E-2</v>
      </c>
      <c r="BA2219" s="2" t="e">
        <f t="shared" si="251"/>
        <v>#DIV/0!</v>
      </c>
      <c r="BB2219" s="2">
        <f t="shared" si="245"/>
        <v>0.02</v>
      </c>
      <c r="BC2219" s="2">
        <f>VLOOKUP(Y2219,Spp!B:H,7,FALSE)</f>
        <v>3.3</v>
      </c>
      <c r="BD2219" s="5" t="str">
        <f>VLOOKUP(Y2219,GFQuimbayo!B:C,2,FALSE)</f>
        <v>IN</v>
      </c>
      <c r="BE2219" s="5" t="str">
        <f>VLOOKUP(BD2219,GFQuimbayo!E:F,2,FALSE)</f>
        <v>Invertebrivores</v>
      </c>
      <c r="BF2219" s="2" t="str">
        <f>VLOOKUP(Y2219,Spp!B:L,11,FALSE)</f>
        <v>LC</v>
      </c>
    </row>
    <row r="2220" spans="1:58">
      <c r="A2220" s="54" t="s">
        <v>40</v>
      </c>
      <c r="B2220" s="54" t="s">
        <v>41</v>
      </c>
      <c r="C2220" s="54" t="s">
        <v>1487</v>
      </c>
      <c r="D2220" s="54" t="s">
        <v>1487</v>
      </c>
      <c r="E2220" s="54" t="s">
        <v>1498</v>
      </c>
      <c r="F2220" s="54" t="s">
        <v>245</v>
      </c>
      <c r="G2220" s="22" t="s">
        <v>1482</v>
      </c>
      <c r="H2220" s="55">
        <v>2</v>
      </c>
      <c r="I2220" s="55">
        <v>2</v>
      </c>
      <c r="J2220" s="54"/>
      <c r="K2220" s="54">
        <v>50</v>
      </c>
      <c r="L2220" s="56">
        <v>43538</v>
      </c>
      <c r="M2220" s="54">
        <v>2019</v>
      </c>
      <c r="N2220" s="57" t="s">
        <v>1484</v>
      </c>
      <c r="O2220" s="54" t="s">
        <v>245</v>
      </c>
      <c r="P2220" s="56">
        <v>43538</v>
      </c>
      <c r="Q2220" s="58">
        <v>5</v>
      </c>
      <c r="R2220" s="54"/>
      <c r="S2220" s="54">
        <v>5</v>
      </c>
      <c r="T2220" s="59"/>
      <c r="U2220" s="59"/>
      <c r="V2220" s="59"/>
      <c r="W2220" s="54"/>
      <c r="X2220" s="54" t="s">
        <v>72</v>
      </c>
      <c r="Y2220" s="6" t="str">
        <f>VLOOKUP(X2220,Spp!A:B,2,FALSE)</f>
        <v>Scarus ghobban</v>
      </c>
      <c r="Z2220" s="60">
        <f t="shared" si="246"/>
        <v>35</v>
      </c>
      <c r="AA2220" s="54"/>
      <c r="AB2220" s="54">
        <v>35</v>
      </c>
      <c r="AC2220" s="54"/>
      <c r="AD2220" s="54"/>
      <c r="AE2220" s="54"/>
      <c r="AF2220" s="54"/>
      <c r="AG2220" s="54"/>
      <c r="AH2220" s="54"/>
      <c r="AI2220" s="54"/>
      <c r="AJ2220" s="54"/>
      <c r="AK2220" s="54"/>
      <c r="AL2220" s="54"/>
      <c r="AM2220" s="54"/>
      <c r="AN2220" s="54"/>
      <c r="AO2220" s="54"/>
      <c r="AP2220" s="54"/>
      <c r="AQ2220" s="54"/>
      <c r="AR2220" s="54"/>
      <c r="AS2220" s="54"/>
      <c r="AT2220" s="54"/>
      <c r="AU2220" s="2">
        <f>VLOOKUP(Y2220,Spp!B:C,2,FALSE)</f>
        <v>2.3300000000000001E-2</v>
      </c>
      <c r="AV2220" s="2">
        <f>VLOOKUP(Y2220,Spp!B:D,3,FALSE)</f>
        <v>2.919</v>
      </c>
      <c r="AW2220" s="2">
        <f t="shared" si="247"/>
        <v>292.23201539768752</v>
      </c>
      <c r="AX2220" s="2">
        <f t="shared" si="248"/>
        <v>5.8446403079537506</v>
      </c>
      <c r="AY2220" s="2">
        <f t="shared" si="249"/>
        <v>58.446403079537504</v>
      </c>
      <c r="AZ2220" s="2">
        <f t="shared" si="250"/>
        <v>5.8446403079537503E-2</v>
      </c>
      <c r="BA2220" s="2" t="e">
        <f t="shared" si="251"/>
        <v>#DIV/0!</v>
      </c>
      <c r="BB2220" s="2">
        <f t="shared" si="245"/>
        <v>0.7</v>
      </c>
      <c r="BC2220" s="2">
        <f>VLOOKUP(Y2220,Spp!B:H,7,FALSE)</f>
        <v>2</v>
      </c>
      <c r="BD2220" s="5" t="str">
        <f>VLOOKUP(Y2220,GFQuimbayo!B:C,2,FALSE)</f>
        <v>HM</v>
      </c>
      <c r="BE2220" s="5" t="str">
        <f>VLOOKUP(BD2220,GFQuimbayo!E:F,2,FALSE)</f>
        <v>Macroalgae feeders</v>
      </c>
      <c r="BF2220" s="2" t="str">
        <f>VLOOKUP(Y2220,Spp!B:L,11,FALSE)</f>
        <v>LC</v>
      </c>
    </row>
    <row r="2221" spans="1:58">
      <c r="A2221" s="54" t="s">
        <v>40</v>
      </c>
      <c r="B2221" s="54" t="s">
        <v>41</v>
      </c>
      <c r="C2221" s="54" t="s">
        <v>1487</v>
      </c>
      <c r="D2221" s="54" t="s">
        <v>1487</v>
      </c>
      <c r="E2221" s="54" t="s">
        <v>1498</v>
      </c>
      <c r="F2221" s="54" t="s">
        <v>245</v>
      </c>
      <c r="G2221" s="22" t="s">
        <v>1482</v>
      </c>
      <c r="H2221" s="55">
        <v>2</v>
      </c>
      <c r="I2221" s="55">
        <v>2</v>
      </c>
      <c r="J2221" s="54"/>
      <c r="K2221" s="54">
        <v>50</v>
      </c>
      <c r="L2221" s="56">
        <v>43538</v>
      </c>
      <c r="M2221" s="54">
        <v>2019</v>
      </c>
      <c r="N2221" s="57" t="s">
        <v>1484</v>
      </c>
      <c r="O2221" s="54" t="s">
        <v>245</v>
      </c>
      <c r="P2221" s="56">
        <v>43538</v>
      </c>
      <c r="Q2221" s="58">
        <v>5</v>
      </c>
      <c r="R2221" s="54"/>
      <c r="S2221" s="54">
        <v>5</v>
      </c>
      <c r="T2221" s="59"/>
      <c r="U2221" s="59"/>
      <c r="V2221" s="59"/>
      <c r="W2221" s="54"/>
      <c r="X2221" s="54" t="s">
        <v>61</v>
      </c>
      <c r="Y2221" s="6" t="str">
        <f>VLOOKUP(X2221,Spp!A:B,2,FALSE)</f>
        <v>Cirrhitichthys oxycephalus</v>
      </c>
      <c r="Z2221" s="60">
        <f t="shared" si="246"/>
        <v>1</v>
      </c>
      <c r="AA2221" s="54"/>
      <c r="AB2221" s="54">
        <v>1</v>
      </c>
      <c r="AC2221" s="54"/>
      <c r="AD2221" s="54"/>
      <c r="AE2221" s="54"/>
      <c r="AF2221" s="54"/>
      <c r="AG2221" s="54"/>
      <c r="AH2221" s="54"/>
      <c r="AI2221" s="54"/>
      <c r="AJ2221" s="54"/>
      <c r="AK2221" s="54"/>
      <c r="AL2221" s="54"/>
      <c r="AM2221" s="54"/>
      <c r="AN2221" s="54"/>
      <c r="AO2221" s="54"/>
      <c r="AP2221" s="54"/>
      <c r="AQ2221" s="54"/>
      <c r="AR2221" s="54"/>
      <c r="AS2221" s="54"/>
      <c r="AT2221" s="54"/>
      <c r="AU2221" s="2">
        <f>VLOOKUP(Y2221,Spp!B:C,2,FALSE)</f>
        <v>3.32E-2</v>
      </c>
      <c r="AV2221" s="2">
        <f>VLOOKUP(Y2221,Spp!B:D,3,FALSE)</f>
        <v>3</v>
      </c>
      <c r="AW2221" s="2">
        <f t="shared" si="247"/>
        <v>14.00625</v>
      </c>
      <c r="AX2221" s="2">
        <f t="shared" si="248"/>
        <v>0.28012500000000001</v>
      </c>
      <c r="AY2221" s="2">
        <f t="shared" si="249"/>
        <v>2.80125</v>
      </c>
      <c r="AZ2221" s="2">
        <f t="shared" si="250"/>
        <v>2.8012499999999999E-3</v>
      </c>
      <c r="BA2221" s="2" t="e">
        <f t="shared" si="251"/>
        <v>#DIV/0!</v>
      </c>
      <c r="BB2221" s="2">
        <f t="shared" si="245"/>
        <v>0.02</v>
      </c>
      <c r="BC2221" s="2">
        <f>VLOOKUP(Y2221,Spp!B:H,7,FALSE)</f>
        <v>3.9</v>
      </c>
      <c r="BD2221" s="5" t="str">
        <f>VLOOKUP(Y2221,GFQuimbayo!B:C,2,FALSE)</f>
        <v>IN</v>
      </c>
      <c r="BE2221" s="5" t="str">
        <f>VLOOKUP(BD2221,GFQuimbayo!E:F,2,FALSE)</f>
        <v>Invertebrivores</v>
      </c>
      <c r="BF2221" s="2" t="str">
        <f>VLOOKUP(Y2221,Spp!B:L,11,FALSE)</f>
        <v>NE</v>
      </c>
    </row>
    <row r="2222" spans="1:58">
      <c r="A2222" s="54" t="s">
        <v>40</v>
      </c>
      <c r="B2222" s="54" t="s">
        <v>41</v>
      </c>
      <c r="C2222" s="54" t="s">
        <v>1487</v>
      </c>
      <c r="D2222" s="54" t="s">
        <v>1487</v>
      </c>
      <c r="E2222" s="54" t="s">
        <v>1498</v>
      </c>
      <c r="F2222" s="54" t="s">
        <v>245</v>
      </c>
      <c r="G2222" s="22" t="s">
        <v>1482</v>
      </c>
      <c r="H2222" s="55">
        <v>2</v>
      </c>
      <c r="I2222" s="55">
        <v>2</v>
      </c>
      <c r="J2222" s="54"/>
      <c r="K2222" s="54">
        <v>50</v>
      </c>
      <c r="L2222" s="56">
        <v>43538</v>
      </c>
      <c r="M2222" s="54">
        <v>2019</v>
      </c>
      <c r="N2222" s="57" t="s">
        <v>1484</v>
      </c>
      <c r="O2222" s="54" t="s">
        <v>245</v>
      </c>
      <c r="P2222" s="56">
        <v>43538</v>
      </c>
      <c r="Q2222" s="58">
        <v>5</v>
      </c>
      <c r="R2222" s="54"/>
      <c r="S2222" s="54">
        <v>5</v>
      </c>
      <c r="T2222" s="59"/>
      <c r="U2222" s="59"/>
      <c r="V2222" s="59"/>
      <c r="W2222" s="54"/>
      <c r="X2222" s="54" t="s">
        <v>266</v>
      </c>
      <c r="Y2222" s="6" t="str">
        <f>VLOOKUP(X2222,Spp!A:B,2,FALSE)</f>
        <v>Halichoeres dispilus</v>
      </c>
      <c r="Z2222" s="60">
        <f t="shared" si="246"/>
        <v>1</v>
      </c>
      <c r="AA2222" s="54"/>
      <c r="AB2222" s="54"/>
      <c r="AC2222" s="54">
        <v>1</v>
      </c>
      <c r="AD2222" s="54"/>
      <c r="AE2222" s="54"/>
      <c r="AF2222" s="54"/>
      <c r="AG2222" s="54"/>
      <c r="AH2222" s="54"/>
      <c r="AI2222" s="54"/>
      <c r="AJ2222" s="54"/>
      <c r="AK2222" s="54"/>
      <c r="AL2222" s="54"/>
      <c r="AM2222" s="54"/>
      <c r="AN2222" s="54"/>
      <c r="AO2222" s="54"/>
      <c r="AP2222" s="54"/>
      <c r="AQ2222" s="54"/>
      <c r="AR2222" s="54"/>
      <c r="AS2222" s="54"/>
      <c r="AT2222" s="54"/>
      <c r="AU2222" s="2">
        <f>VLOOKUP(Y2222,Spp!B:C,2,FALSE)</f>
        <v>1.26E-2</v>
      </c>
      <c r="AV2222" s="2">
        <f>VLOOKUP(Y2222,Spp!B:D,3,FALSE)</f>
        <v>3.0672999999999999</v>
      </c>
      <c r="AW2222" s="2">
        <f t="shared" si="247"/>
        <v>29.169073044120523</v>
      </c>
      <c r="AX2222" s="2">
        <f t="shared" si="248"/>
        <v>0.5833814608824105</v>
      </c>
      <c r="AY2222" s="2">
        <f t="shared" si="249"/>
        <v>5.8338146088241052</v>
      </c>
      <c r="AZ2222" s="2">
        <f t="shared" si="250"/>
        <v>5.8338146088241054E-3</v>
      </c>
      <c r="BA2222" s="2" t="e">
        <f t="shared" si="251"/>
        <v>#DIV/0!</v>
      </c>
      <c r="BB2222" s="2">
        <f t="shared" si="245"/>
        <v>0.02</v>
      </c>
      <c r="BC2222" s="2">
        <f>VLOOKUP(Y2222,Spp!B:H,7,FALSE)</f>
        <v>3.9</v>
      </c>
      <c r="BD2222" s="5" t="str">
        <f>VLOOKUP(Y2222,GFQuimbayo!B:C,2,FALSE)</f>
        <v>IN</v>
      </c>
      <c r="BE2222" s="5" t="str">
        <f>VLOOKUP(BD2222,GFQuimbayo!E:F,2,FALSE)</f>
        <v>Invertebrivores</v>
      </c>
      <c r="BF2222" s="2" t="str">
        <f>VLOOKUP(Y2222,Spp!B:L,11,FALSE)</f>
        <v>LC</v>
      </c>
    </row>
    <row r="2223" spans="1:58">
      <c r="A2223" s="54" t="s">
        <v>40</v>
      </c>
      <c r="B2223" s="54" t="s">
        <v>41</v>
      </c>
      <c r="C2223" s="54" t="s">
        <v>1487</v>
      </c>
      <c r="D2223" s="54" t="s">
        <v>1487</v>
      </c>
      <c r="E2223" s="54" t="s">
        <v>1498</v>
      </c>
      <c r="F2223" s="54" t="s">
        <v>245</v>
      </c>
      <c r="G2223" s="22" t="s">
        <v>1482</v>
      </c>
      <c r="H2223" s="55">
        <v>2</v>
      </c>
      <c r="I2223" s="55">
        <v>2</v>
      </c>
      <c r="J2223" s="54"/>
      <c r="K2223" s="54">
        <v>50</v>
      </c>
      <c r="L2223" s="56">
        <v>43538</v>
      </c>
      <c r="M2223" s="54">
        <v>2019</v>
      </c>
      <c r="N2223" s="57" t="s">
        <v>1484</v>
      </c>
      <c r="O2223" s="54" t="s">
        <v>245</v>
      </c>
      <c r="P2223" s="56">
        <v>43538</v>
      </c>
      <c r="Q2223" s="58">
        <v>5</v>
      </c>
      <c r="R2223" s="54"/>
      <c r="S2223" s="54">
        <v>5</v>
      </c>
      <c r="T2223" s="59"/>
      <c r="U2223" s="59"/>
      <c r="V2223" s="59"/>
      <c r="W2223" s="54"/>
      <c r="X2223" s="54" t="s">
        <v>252</v>
      </c>
      <c r="Y2223" s="6" t="str">
        <f>VLOOKUP(X2223,Spp!A:B,2,FALSE)</f>
        <v>Epinephelus labriformis</v>
      </c>
      <c r="Z2223" s="60">
        <f t="shared" si="246"/>
        <v>1</v>
      </c>
      <c r="AA2223" s="54"/>
      <c r="AB2223" s="54"/>
      <c r="AC2223" s="54"/>
      <c r="AD2223" s="54">
        <v>1</v>
      </c>
      <c r="AE2223" s="54"/>
      <c r="AF2223" s="54"/>
      <c r="AG2223" s="54"/>
      <c r="AH2223" s="54"/>
      <c r="AI2223" s="54"/>
      <c r="AJ2223" s="54"/>
      <c r="AK2223" s="54"/>
      <c r="AL2223" s="54"/>
      <c r="AM2223" s="54"/>
      <c r="AN2223" s="54"/>
      <c r="AO2223" s="54"/>
      <c r="AP2223" s="54"/>
      <c r="AQ2223" s="54"/>
      <c r="AR2223" s="54"/>
      <c r="AS2223" s="54"/>
      <c r="AT2223" s="54"/>
      <c r="AU2223" s="2">
        <f>VLOOKUP(Y2223,Spp!B:C,2,FALSE)</f>
        <v>3.4299999999999997E-2</v>
      </c>
      <c r="AV2223" s="2">
        <f>VLOOKUP(Y2223,Spp!B:D,3,FALSE)</f>
        <v>2.9</v>
      </c>
      <c r="AW2223" s="2">
        <f t="shared" si="247"/>
        <v>138.07163295763075</v>
      </c>
      <c r="AX2223" s="2">
        <f t="shared" si="248"/>
        <v>2.7614326591526153</v>
      </c>
      <c r="AY2223" s="2">
        <f t="shared" si="249"/>
        <v>27.614326591526151</v>
      </c>
      <c r="AZ2223" s="2">
        <f t="shared" si="250"/>
        <v>2.7614326591526153E-2</v>
      </c>
      <c r="BA2223" s="2" t="e">
        <f t="shared" si="251"/>
        <v>#DIV/0!</v>
      </c>
      <c r="BB2223" s="2">
        <f t="shared" si="245"/>
        <v>0.02</v>
      </c>
      <c r="BC2223" s="2">
        <f>VLOOKUP(Y2223,Spp!B:H,7,FALSE)</f>
        <v>4</v>
      </c>
      <c r="BD2223" s="5" t="str">
        <f>VLOOKUP(Y2223,GFQuimbayo!B:C,2,FALSE)</f>
        <v>PS</v>
      </c>
      <c r="BE2223" s="5" t="str">
        <f>VLOOKUP(BD2223,GFQuimbayo!E:F,2,FALSE)</f>
        <v>Piscivores</v>
      </c>
      <c r="BF2223" s="2" t="str">
        <f>VLOOKUP(Y2223,Spp!B:L,11,FALSE)</f>
        <v>LC</v>
      </c>
    </row>
    <row r="2224" spans="1:58">
      <c r="A2224" s="54" t="s">
        <v>40</v>
      </c>
      <c r="B2224" s="54" t="s">
        <v>41</v>
      </c>
      <c r="C2224" s="54" t="s">
        <v>1487</v>
      </c>
      <c r="D2224" s="54" t="s">
        <v>1487</v>
      </c>
      <c r="E2224" s="54" t="s">
        <v>1498</v>
      </c>
      <c r="F2224" s="54" t="s">
        <v>245</v>
      </c>
      <c r="G2224" s="22" t="s">
        <v>1482</v>
      </c>
      <c r="H2224" s="55">
        <v>2</v>
      </c>
      <c r="I2224" s="55">
        <v>2</v>
      </c>
      <c r="J2224" s="54"/>
      <c r="K2224" s="54">
        <v>50</v>
      </c>
      <c r="L2224" s="56">
        <v>43538</v>
      </c>
      <c r="M2224" s="54">
        <v>2019</v>
      </c>
      <c r="N2224" s="57" t="s">
        <v>1484</v>
      </c>
      <c r="O2224" s="54" t="s">
        <v>245</v>
      </c>
      <c r="P2224" s="56">
        <v>43538</v>
      </c>
      <c r="Q2224" s="58">
        <v>5</v>
      </c>
      <c r="R2224" s="54"/>
      <c r="S2224" s="54">
        <v>5</v>
      </c>
      <c r="T2224" s="59"/>
      <c r="U2224" s="59"/>
      <c r="V2224" s="59"/>
      <c r="W2224" s="54"/>
      <c r="X2224" s="54" t="s">
        <v>97</v>
      </c>
      <c r="Y2224" s="6" t="str">
        <f>VLOOKUP(X2224,Spp!A:B,2,FALSE)</f>
        <v>Plagiotremus azaleus</v>
      </c>
      <c r="Z2224" s="60">
        <f t="shared" si="246"/>
        <v>1</v>
      </c>
      <c r="AA2224" s="54">
        <v>1</v>
      </c>
      <c r="AB2224" s="54"/>
      <c r="AC2224" s="54"/>
      <c r="AD2224" s="54"/>
      <c r="AE2224" s="54"/>
      <c r="AF2224" s="54"/>
      <c r="AG2224" s="54"/>
      <c r="AH2224" s="54"/>
      <c r="AI2224" s="54"/>
      <c r="AJ2224" s="54"/>
      <c r="AK2224" s="54"/>
      <c r="AL2224" s="54"/>
      <c r="AM2224" s="54"/>
      <c r="AN2224" s="54"/>
      <c r="AO2224" s="54"/>
      <c r="AP2224" s="54"/>
      <c r="AQ2224" s="54"/>
      <c r="AR2224" s="54"/>
      <c r="AS2224" s="54"/>
      <c r="AT2224" s="54"/>
      <c r="AU2224" s="2">
        <f>VLOOKUP(Y2224,Spp!B:C,2,FALSE)</f>
        <v>4.5999999999999999E-3</v>
      </c>
      <c r="AV2224" s="2">
        <f>VLOOKUP(Y2224,Spp!B:D,3,FALSE)</f>
        <v>3.1387999999999998</v>
      </c>
      <c r="AW2224" s="2">
        <f t="shared" si="247"/>
        <v>8.1622883091650902E-2</v>
      </c>
      <c r="AX2224" s="2">
        <f t="shared" si="248"/>
        <v>1.632457661833018E-3</v>
      </c>
      <c r="AY2224" s="2">
        <f t="shared" si="249"/>
        <v>1.6324576618330179E-2</v>
      </c>
      <c r="AZ2224" s="2">
        <f t="shared" si="250"/>
        <v>1.6324576618330179E-5</v>
      </c>
      <c r="BA2224" s="2" t="e">
        <f t="shared" si="251"/>
        <v>#DIV/0!</v>
      </c>
      <c r="BB2224" s="2">
        <f t="shared" si="245"/>
        <v>0.02</v>
      </c>
      <c r="BC2224" s="2">
        <f>VLOOKUP(Y2224,Spp!B:H,7,FALSE)</f>
        <v>4</v>
      </c>
      <c r="BD2224" s="5" t="str">
        <f>VLOOKUP(Y2224,GFQuimbayo!B:C,2,FALSE)</f>
        <v>PS</v>
      </c>
      <c r="BE2224" s="5" t="str">
        <f>VLOOKUP(BD2224,GFQuimbayo!E:F,2,FALSE)</f>
        <v>Piscivores</v>
      </c>
      <c r="BF2224" s="2" t="str">
        <f>VLOOKUP(Y2224,Spp!B:L,11,FALSE)</f>
        <v>LC</v>
      </c>
    </row>
    <row r="2225" spans="1:58">
      <c r="A2225" s="54" t="s">
        <v>40</v>
      </c>
      <c r="B2225" s="54" t="s">
        <v>41</v>
      </c>
      <c r="C2225" s="54" t="s">
        <v>1487</v>
      </c>
      <c r="D2225" s="54" t="s">
        <v>1487</v>
      </c>
      <c r="E2225" s="54" t="s">
        <v>1498</v>
      </c>
      <c r="F2225" s="54" t="s">
        <v>245</v>
      </c>
      <c r="G2225" s="22" t="s">
        <v>1482</v>
      </c>
      <c r="H2225" s="55">
        <v>2</v>
      </c>
      <c r="I2225" s="55">
        <v>2</v>
      </c>
      <c r="J2225" s="54"/>
      <c r="K2225" s="54">
        <v>50</v>
      </c>
      <c r="L2225" s="56">
        <v>43538</v>
      </c>
      <c r="M2225" s="54">
        <v>2019</v>
      </c>
      <c r="N2225" s="57" t="s">
        <v>1484</v>
      </c>
      <c r="O2225" s="54" t="s">
        <v>245</v>
      </c>
      <c r="P2225" s="56">
        <v>43538</v>
      </c>
      <c r="Q2225" s="58">
        <v>5</v>
      </c>
      <c r="R2225" s="54"/>
      <c r="S2225" s="54">
        <v>5</v>
      </c>
      <c r="T2225" s="59"/>
      <c r="U2225" s="59"/>
      <c r="V2225" s="59"/>
      <c r="W2225" s="54"/>
      <c r="X2225" s="54" t="s">
        <v>253</v>
      </c>
      <c r="Y2225" s="6" t="str">
        <f>VLOOKUP(X2225,Spp!A:B,2,FALSE)</f>
        <v>Sphoeroides lobatus</v>
      </c>
      <c r="Z2225" s="60">
        <f t="shared" si="246"/>
        <v>1</v>
      </c>
      <c r="AA2225" s="54"/>
      <c r="AB2225" s="54"/>
      <c r="AC2225" s="54"/>
      <c r="AD2225" s="54"/>
      <c r="AE2225" s="54">
        <v>1</v>
      </c>
      <c r="AF2225" s="54"/>
      <c r="AG2225" s="54"/>
      <c r="AH2225" s="54"/>
      <c r="AI2225" s="54"/>
      <c r="AJ2225" s="54"/>
      <c r="AK2225" s="54"/>
      <c r="AL2225" s="54"/>
      <c r="AM2225" s="54"/>
      <c r="AN2225" s="54"/>
      <c r="AO2225" s="54"/>
      <c r="AP2225" s="54"/>
      <c r="AQ2225" s="54"/>
      <c r="AR2225" s="54"/>
      <c r="AS2225" s="54"/>
      <c r="AT2225" s="54"/>
      <c r="AU2225" s="2">
        <f>VLOOKUP(Y2225,Spp!B:C,2,FALSE)</f>
        <v>3.7199999999999997E-2</v>
      </c>
      <c r="AV2225" s="2">
        <f>VLOOKUP(Y2225,Spp!B:D,3,FALSE)</f>
        <v>2.77</v>
      </c>
      <c r="AW2225" s="2">
        <f t="shared" si="247"/>
        <v>277.22779065587309</v>
      </c>
      <c r="AX2225" s="2">
        <f t="shared" si="248"/>
        <v>5.5445558131174622</v>
      </c>
      <c r="AY2225" s="2">
        <f t="shared" si="249"/>
        <v>55.445558131174622</v>
      </c>
      <c r="AZ2225" s="2">
        <f t="shared" si="250"/>
        <v>5.5445558131174619E-2</v>
      </c>
      <c r="BA2225" s="2" t="e">
        <f t="shared" si="251"/>
        <v>#DIV/0!</v>
      </c>
      <c r="BB2225" s="2">
        <f t="shared" si="245"/>
        <v>0.02</v>
      </c>
      <c r="BC2225" s="2">
        <f>VLOOKUP(Y2225,Spp!B:H,7,FALSE)</f>
        <v>3.1</v>
      </c>
      <c r="BD2225" s="5" t="str">
        <f>VLOOKUP(Y2225,GFQuimbayo!B:C,2,FALSE)</f>
        <v>IN</v>
      </c>
      <c r="BE2225" s="5" t="str">
        <f>VLOOKUP(BD2225,GFQuimbayo!E:F,2,FALSE)</f>
        <v>Invertebrivores</v>
      </c>
      <c r="BF2225" s="2" t="str">
        <f>VLOOKUP(Y2225,Spp!B:L,11,FALSE)</f>
        <v>LC</v>
      </c>
    </row>
    <row r="2226" spans="1:58">
      <c r="A2226" s="54" t="s">
        <v>40</v>
      </c>
      <c r="B2226" s="54" t="s">
        <v>41</v>
      </c>
      <c r="C2226" s="54" t="s">
        <v>1487</v>
      </c>
      <c r="D2226" s="54" t="s">
        <v>1487</v>
      </c>
      <c r="E2226" s="54" t="s">
        <v>1498</v>
      </c>
      <c r="F2226" s="54" t="s">
        <v>245</v>
      </c>
      <c r="G2226" s="22" t="s">
        <v>1482</v>
      </c>
      <c r="H2226" s="55">
        <v>2</v>
      </c>
      <c r="I2226" s="55">
        <v>2</v>
      </c>
      <c r="J2226" s="54"/>
      <c r="K2226" s="54">
        <v>50</v>
      </c>
      <c r="L2226" s="56">
        <v>43538</v>
      </c>
      <c r="M2226" s="54">
        <v>2019</v>
      </c>
      <c r="N2226" s="57" t="s">
        <v>1484</v>
      </c>
      <c r="O2226" s="54" t="s">
        <v>245</v>
      </c>
      <c r="P2226" s="56">
        <v>43538</v>
      </c>
      <c r="Q2226" s="58">
        <v>5</v>
      </c>
      <c r="R2226" s="54"/>
      <c r="S2226" s="54">
        <v>5</v>
      </c>
      <c r="T2226" s="59"/>
      <c r="U2226" s="59"/>
      <c r="V2226" s="59"/>
      <c r="W2226" s="54"/>
      <c r="X2226" s="54" t="s">
        <v>74</v>
      </c>
      <c r="Y2226" s="6" t="str">
        <f>VLOOKUP(X2226,Spp!A:B,2,FALSE)</f>
        <v>Stegastes flavilatus</v>
      </c>
      <c r="Z2226" s="60">
        <f t="shared" si="246"/>
        <v>3</v>
      </c>
      <c r="AA2226" s="54">
        <v>1</v>
      </c>
      <c r="AB2226" s="54">
        <v>2</v>
      </c>
      <c r="AC2226" s="54"/>
      <c r="AD2226" s="54"/>
      <c r="AE2226" s="54"/>
      <c r="AF2226" s="54"/>
      <c r="AG2226" s="54"/>
      <c r="AH2226" s="54"/>
      <c r="AI2226" s="54"/>
      <c r="AJ2226" s="54"/>
      <c r="AK2226" s="54"/>
      <c r="AL2226" s="54"/>
      <c r="AM2226" s="54"/>
      <c r="AN2226" s="54"/>
      <c r="AO2226" s="54"/>
      <c r="AP2226" s="54"/>
      <c r="AQ2226" s="54"/>
      <c r="AR2226" s="54"/>
      <c r="AS2226" s="54"/>
      <c r="AT2226" s="54"/>
      <c r="AU2226" s="2">
        <f>VLOOKUP(Y2226,Spp!B:C,2,FALSE)</f>
        <v>3.49E-2</v>
      </c>
      <c r="AV2226" s="2">
        <f>VLOOKUP(Y2226,Spp!B:D,3,FALSE)</f>
        <v>2.9108999999999998</v>
      </c>
      <c r="AW2226" s="2">
        <f t="shared" si="247"/>
        <v>25.11027432017254</v>
      </c>
      <c r="AX2226" s="2">
        <f t="shared" si="248"/>
        <v>0.50220548640345075</v>
      </c>
      <c r="AY2226" s="2">
        <f t="shared" si="249"/>
        <v>5.0220548640345077</v>
      </c>
      <c r="AZ2226" s="2">
        <f t="shared" si="250"/>
        <v>5.0220548640345078E-3</v>
      </c>
      <c r="BA2226" s="2" t="e">
        <f t="shared" si="251"/>
        <v>#DIV/0!</v>
      </c>
      <c r="BB2226" s="2">
        <f t="shared" si="245"/>
        <v>0.06</v>
      </c>
      <c r="BC2226" s="2">
        <f>VLOOKUP(Y2226,Spp!B:H,7,FALSE)</f>
        <v>2</v>
      </c>
      <c r="BD2226" s="5" t="str">
        <f>VLOOKUP(Y2226,GFQuimbayo!B:C,2,FALSE)</f>
        <v>HD</v>
      </c>
      <c r="BE2226" s="5" t="str">
        <f>VLOOKUP(BD2226,GFQuimbayo!E:F,2,FALSE)</f>
        <v>Detritivores</v>
      </c>
      <c r="BF2226" s="2" t="str">
        <f>VLOOKUP(Y2226,Spp!B:L,11,FALSE)</f>
        <v>LC</v>
      </c>
    </row>
    <row r="2227" spans="1:58">
      <c r="A2227" s="54" t="s">
        <v>40</v>
      </c>
      <c r="B2227" s="54" t="s">
        <v>41</v>
      </c>
      <c r="C2227" s="54" t="s">
        <v>1487</v>
      </c>
      <c r="D2227" s="54" t="s">
        <v>1487</v>
      </c>
      <c r="E2227" s="54" t="s">
        <v>1498</v>
      </c>
      <c r="F2227" s="54" t="s">
        <v>245</v>
      </c>
      <c r="G2227" s="22" t="s">
        <v>1482</v>
      </c>
      <c r="H2227" s="55">
        <v>2</v>
      </c>
      <c r="I2227" s="55">
        <v>2</v>
      </c>
      <c r="J2227" s="54"/>
      <c r="K2227" s="54">
        <v>50</v>
      </c>
      <c r="L2227" s="56">
        <v>43538</v>
      </c>
      <c r="M2227" s="54">
        <v>2019</v>
      </c>
      <c r="N2227" s="57" t="s">
        <v>1484</v>
      </c>
      <c r="O2227" s="54" t="s">
        <v>245</v>
      </c>
      <c r="P2227" s="56">
        <v>43538</v>
      </c>
      <c r="Q2227" s="58">
        <v>5</v>
      </c>
      <c r="R2227" s="54"/>
      <c r="S2227" s="54">
        <v>5</v>
      </c>
      <c r="T2227" s="59"/>
      <c r="U2227" s="59"/>
      <c r="V2227" s="59"/>
      <c r="W2227" s="54"/>
      <c r="X2227" s="54" t="s">
        <v>57</v>
      </c>
      <c r="Y2227" s="6" t="str">
        <f>VLOOKUP(X2227,Spp!A:B,2,FALSE)</f>
        <v>Serranus psittacinus</v>
      </c>
      <c r="Z2227" s="60">
        <f t="shared" si="246"/>
        <v>5</v>
      </c>
      <c r="AA2227" s="54"/>
      <c r="AB2227" s="54">
        <v>5</v>
      </c>
      <c r="AC2227" s="54"/>
      <c r="AD2227" s="54"/>
      <c r="AE2227" s="54"/>
      <c r="AF2227" s="54"/>
      <c r="AG2227" s="54"/>
      <c r="AH2227" s="54"/>
      <c r="AI2227" s="54"/>
      <c r="AJ2227" s="54"/>
      <c r="AK2227" s="54"/>
      <c r="AL2227" s="54"/>
      <c r="AM2227" s="54"/>
      <c r="AN2227" s="54"/>
      <c r="AO2227" s="54"/>
      <c r="AP2227" s="54"/>
      <c r="AQ2227" s="54"/>
      <c r="AR2227" s="54"/>
      <c r="AS2227" s="54"/>
      <c r="AT2227" s="54"/>
      <c r="AU2227" s="2">
        <f>VLOOKUP(Y2227,Spp!B:C,2,FALSE)</f>
        <v>1.9300000000000001E-2</v>
      </c>
      <c r="AV2227" s="2">
        <f>VLOOKUP(Y2227,Spp!B:D,3,FALSE)</f>
        <v>2.8511000000000002</v>
      </c>
      <c r="AW2227" s="2">
        <f t="shared" si="247"/>
        <v>30.158829455543223</v>
      </c>
      <c r="AX2227" s="2">
        <f t="shared" si="248"/>
        <v>0.60317658911086447</v>
      </c>
      <c r="AY2227" s="2">
        <f t="shared" si="249"/>
        <v>6.0317658911086447</v>
      </c>
      <c r="AZ2227" s="2">
        <f t="shared" si="250"/>
        <v>6.0317658911086449E-3</v>
      </c>
      <c r="BA2227" s="2" t="e">
        <f t="shared" si="251"/>
        <v>#DIV/0!</v>
      </c>
      <c r="BB2227" s="2">
        <f t="shared" si="245"/>
        <v>0.1</v>
      </c>
      <c r="BC2227" s="2">
        <f>VLOOKUP(Y2227,Spp!B:H,7,FALSE)</f>
        <v>3.6</v>
      </c>
      <c r="BD2227" s="5" t="str">
        <f>VLOOKUP(Y2227,GFQuimbayo!B:C,2,FALSE)</f>
        <v>PS</v>
      </c>
      <c r="BE2227" s="5" t="str">
        <f>VLOOKUP(BD2227,GFQuimbayo!E:F,2,FALSE)</f>
        <v>Piscivores</v>
      </c>
      <c r="BF2227" s="2" t="str">
        <f>VLOOKUP(Y2227,Spp!B:L,11,FALSE)</f>
        <v>LC</v>
      </c>
    </row>
    <row r="2228" spans="1:58">
      <c r="A2228" s="54" t="s">
        <v>40</v>
      </c>
      <c r="B2228" s="54" t="s">
        <v>41</v>
      </c>
      <c r="C2228" s="54" t="s">
        <v>1487</v>
      </c>
      <c r="D2228" s="54" t="s">
        <v>1487</v>
      </c>
      <c r="E2228" s="54" t="s">
        <v>1498</v>
      </c>
      <c r="F2228" s="54" t="s">
        <v>245</v>
      </c>
      <c r="G2228" s="22" t="s">
        <v>1482</v>
      </c>
      <c r="H2228" s="55">
        <v>2</v>
      </c>
      <c r="I2228" s="55">
        <v>2</v>
      </c>
      <c r="J2228" s="54"/>
      <c r="K2228" s="54">
        <v>50</v>
      </c>
      <c r="L2228" s="56">
        <v>43538</v>
      </c>
      <c r="M2228" s="54">
        <v>2019</v>
      </c>
      <c r="N2228" s="57" t="s">
        <v>1484</v>
      </c>
      <c r="O2228" s="54" t="s">
        <v>245</v>
      </c>
      <c r="P2228" s="56">
        <v>43538</v>
      </c>
      <c r="Q2228" s="58">
        <v>5</v>
      </c>
      <c r="R2228" s="54"/>
      <c r="S2228" s="54">
        <v>5</v>
      </c>
      <c r="T2228" s="59"/>
      <c r="U2228" s="59"/>
      <c r="V2228" s="59"/>
      <c r="W2228" s="54"/>
      <c r="X2228" s="54" t="s">
        <v>103</v>
      </c>
      <c r="Y2228" s="6" t="str">
        <f>VLOOKUP(X2228,Spp!A:B,2,FALSE)</f>
        <v>Apogon dovii</v>
      </c>
      <c r="Z2228" s="60">
        <f t="shared" si="246"/>
        <v>1</v>
      </c>
      <c r="AA2228" s="54">
        <v>1</v>
      </c>
      <c r="AB2228" s="54"/>
      <c r="AC2228" s="54"/>
      <c r="AD2228" s="54"/>
      <c r="AE2228" s="54"/>
      <c r="AF2228" s="54"/>
      <c r="AG2228" s="54"/>
      <c r="AH2228" s="54"/>
      <c r="AI2228" s="54"/>
      <c r="AJ2228" s="54"/>
      <c r="AK2228" s="54"/>
      <c r="AL2228" s="54"/>
      <c r="AM2228" s="54"/>
      <c r="AN2228" s="54"/>
      <c r="AO2228" s="54"/>
      <c r="AP2228" s="54"/>
      <c r="AQ2228" s="54"/>
      <c r="AR2228" s="54"/>
      <c r="AS2228" s="54"/>
      <c r="AT2228" s="54"/>
      <c r="AU2228" s="2">
        <f>VLOOKUP(Y2228,Spp!B:C,2,FALSE)</f>
        <v>1.41E-2</v>
      </c>
      <c r="AV2228" s="2">
        <f>VLOOKUP(Y2228,Spp!B:D,3,FALSE)</f>
        <v>3.1286</v>
      </c>
      <c r="AW2228" s="2">
        <f t="shared" si="247"/>
        <v>0.24786443933352806</v>
      </c>
      <c r="AX2228" s="2">
        <f t="shared" si="248"/>
        <v>4.957288786670561E-3</v>
      </c>
      <c r="AY2228" s="2">
        <f t="shared" si="249"/>
        <v>4.9572887866705606E-2</v>
      </c>
      <c r="AZ2228" s="2">
        <f t="shared" si="250"/>
        <v>4.9572887866705605E-5</v>
      </c>
      <c r="BA2228" s="2" t="e">
        <f t="shared" si="251"/>
        <v>#DIV/0!</v>
      </c>
      <c r="BB2228" s="2">
        <f t="shared" si="245"/>
        <v>0.02</v>
      </c>
      <c r="BC2228" s="2">
        <f>VLOOKUP(Y2228,Spp!B:H,7,FALSE)</f>
        <v>3.4</v>
      </c>
      <c r="BD2228" s="5" t="str">
        <f>VLOOKUP(Y2228,GFQuimbayo!B:C,2,FALSE)</f>
        <v>PK</v>
      </c>
      <c r="BE2228" s="5" t="str">
        <f>VLOOKUP(BD2228,GFQuimbayo!E:F,2,FALSE)</f>
        <v>Planktivores</v>
      </c>
      <c r="BF2228" s="2" t="str">
        <f>VLOOKUP(Y2228,Spp!B:L,11,FALSE)</f>
        <v>LC</v>
      </c>
    </row>
    <row r="2229" spans="1:58">
      <c r="A2229" s="54" t="s">
        <v>40</v>
      </c>
      <c r="B2229" s="54" t="s">
        <v>41</v>
      </c>
      <c r="C2229" s="54" t="s">
        <v>1487</v>
      </c>
      <c r="D2229" s="54" t="s">
        <v>1487</v>
      </c>
      <c r="E2229" s="54" t="s">
        <v>1498</v>
      </c>
      <c r="F2229" s="54" t="s">
        <v>245</v>
      </c>
      <c r="G2229" s="22" t="s">
        <v>1482</v>
      </c>
      <c r="H2229" s="55">
        <v>3</v>
      </c>
      <c r="I2229" s="55">
        <v>3</v>
      </c>
      <c r="J2229" s="54"/>
      <c r="K2229" s="54">
        <v>50</v>
      </c>
      <c r="L2229" s="56">
        <v>43538</v>
      </c>
      <c r="M2229" s="54">
        <v>2019</v>
      </c>
      <c r="N2229" s="57" t="s">
        <v>1484</v>
      </c>
      <c r="O2229" s="54" t="s">
        <v>245</v>
      </c>
      <c r="P2229" s="56">
        <v>43538</v>
      </c>
      <c r="Q2229" s="58">
        <v>6</v>
      </c>
      <c r="R2229" s="54"/>
      <c r="S2229" s="54">
        <v>5</v>
      </c>
      <c r="T2229" s="59"/>
      <c r="U2229" s="59"/>
      <c r="V2229" s="59"/>
      <c r="W2229" s="54"/>
      <c r="X2229" s="54" t="s">
        <v>64</v>
      </c>
      <c r="Y2229" s="6" t="str">
        <f>VLOOKUP(X2229,Spp!A:B,2,FALSE)</f>
        <v>Johnrandallia nigrirostris</v>
      </c>
      <c r="Z2229" s="60">
        <f t="shared" si="246"/>
        <v>2</v>
      </c>
      <c r="AA2229" s="54"/>
      <c r="AB2229" s="54"/>
      <c r="AC2229" s="54">
        <v>2</v>
      </c>
      <c r="AD2229" s="54"/>
      <c r="AE2229" s="54"/>
      <c r="AF2229" s="54"/>
      <c r="AG2229" s="54"/>
      <c r="AH2229" s="54"/>
      <c r="AI2229" s="54"/>
      <c r="AJ2229" s="54"/>
      <c r="AK2229" s="54"/>
      <c r="AL2229" s="54"/>
      <c r="AM2229" s="54"/>
      <c r="AN2229" s="54"/>
      <c r="AO2229" s="54"/>
      <c r="AP2229" s="54"/>
      <c r="AQ2229" s="54"/>
      <c r="AR2229" s="54"/>
      <c r="AS2229" s="54"/>
      <c r="AT2229" s="54"/>
      <c r="AU2229" s="2">
        <f>VLOOKUP(Y2229,Spp!B:C,2,FALSE)</f>
        <v>2.5600000000000001E-2</v>
      </c>
      <c r="AV2229" s="2">
        <f>VLOOKUP(Y2229,Spp!B:D,3,FALSE)</f>
        <v>3.0005999999999999</v>
      </c>
      <c r="AW2229" s="2">
        <f t="shared" si="247"/>
        <v>100.15165860417849</v>
      </c>
      <c r="AX2229" s="2">
        <f t="shared" si="248"/>
        <v>2.0030331720835699</v>
      </c>
      <c r="AY2229" s="2">
        <f t="shared" si="249"/>
        <v>20.030331720835697</v>
      </c>
      <c r="AZ2229" s="2">
        <f t="shared" si="250"/>
        <v>2.0030331720835699E-2</v>
      </c>
      <c r="BA2229" s="2" t="e">
        <f t="shared" si="251"/>
        <v>#DIV/0!</v>
      </c>
      <c r="BB2229" s="2">
        <f t="shared" si="245"/>
        <v>0.04</v>
      </c>
      <c r="BC2229" s="2">
        <f>VLOOKUP(Y2229,Spp!B:H,7,FALSE)</f>
        <v>3</v>
      </c>
      <c r="BD2229" s="5" t="str">
        <f>VLOOKUP(Y2229,GFQuimbayo!B:C,2,FALSE)</f>
        <v>IN</v>
      </c>
      <c r="BE2229" s="5" t="str">
        <f>VLOOKUP(BD2229,GFQuimbayo!E:F,2,FALSE)</f>
        <v>Invertebrivores</v>
      </c>
      <c r="BF2229" s="2" t="str">
        <f>VLOOKUP(Y2229,Spp!B:L,11,FALSE)</f>
        <v>LC</v>
      </c>
    </row>
    <row r="2230" spans="1:58">
      <c r="A2230" s="54" t="s">
        <v>40</v>
      </c>
      <c r="B2230" s="54" t="s">
        <v>41</v>
      </c>
      <c r="C2230" s="54" t="s">
        <v>1487</v>
      </c>
      <c r="D2230" s="54" t="s">
        <v>1487</v>
      </c>
      <c r="E2230" s="54" t="s">
        <v>1498</v>
      </c>
      <c r="F2230" s="54" t="s">
        <v>245</v>
      </c>
      <c r="G2230" s="22" t="s">
        <v>1482</v>
      </c>
      <c r="H2230" s="55">
        <v>3</v>
      </c>
      <c r="I2230" s="55">
        <v>3</v>
      </c>
      <c r="J2230" s="54"/>
      <c r="K2230" s="54">
        <v>50</v>
      </c>
      <c r="L2230" s="56">
        <v>43538</v>
      </c>
      <c r="M2230" s="54">
        <v>2019</v>
      </c>
      <c r="N2230" s="57" t="s">
        <v>1484</v>
      </c>
      <c r="O2230" s="54" t="s">
        <v>245</v>
      </c>
      <c r="P2230" s="56">
        <v>43538</v>
      </c>
      <c r="Q2230" s="58">
        <v>6</v>
      </c>
      <c r="R2230" s="54"/>
      <c r="S2230" s="54">
        <v>5</v>
      </c>
      <c r="T2230" s="59"/>
      <c r="U2230" s="59"/>
      <c r="V2230" s="59"/>
      <c r="W2230" s="54"/>
      <c r="X2230" s="54" t="s">
        <v>266</v>
      </c>
      <c r="Y2230" s="6" t="str">
        <f>VLOOKUP(X2230,Spp!A:B,2,FALSE)</f>
        <v>Halichoeres dispilus</v>
      </c>
      <c r="Z2230" s="60">
        <f t="shared" si="246"/>
        <v>16</v>
      </c>
      <c r="AA2230" s="54"/>
      <c r="AB2230" s="54">
        <v>15</v>
      </c>
      <c r="AC2230" s="54">
        <v>1</v>
      </c>
      <c r="AD2230" s="54"/>
      <c r="AE2230" s="54"/>
      <c r="AF2230" s="54"/>
      <c r="AG2230" s="54"/>
      <c r="AH2230" s="54"/>
      <c r="AI2230" s="54"/>
      <c r="AJ2230" s="54"/>
      <c r="AK2230" s="54"/>
      <c r="AL2230" s="54"/>
      <c r="AM2230" s="54"/>
      <c r="AN2230" s="54"/>
      <c r="AO2230" s="54"/>
      <c r="AP2230" s="54"/>
      <c r="AQ2230" s="54"/>
      <c r="AR2230" s="54"/>
      <c r="AS2230" s="54"/>
      <c r="AT2230" s="54"/>
      <c r="AU2230" s="2">
        <f>VLOOKUP(Y2230,Spp!B:C,2,FALSE)</f>
        <v>1.26E-2</v>
      </c>
      <c r="AV2230" s="2">
        <f>VLOOKUP(Y2230,Spp!B:D,3,FALSE)</f>
        <v>3.0672999999999999</v>
      </c>
      <c r="AW2230" s="2">
        <f t="shared" si="247"/>
        <v>120.48304149569383</v>
      </c>
      <c r="AX2230" s="2">
        <f t="shared" si="248"/>
        <v>2.4096608299138764</v>
      </c>
      <c r="AY2230" s="2">
        <f t="shared" si="249"/>
        <v>24.096608299138765</v>
      </c>
      <c r="AZ2230" s="2">
        <f t="shared" si="250"/>
        <v>2.4096608299138764E-2</v>
      </c>
      <c r="BA2230" s="2" t="e">
        <f t="shared" si="251"/>
        <v>#DIV/0!</v>
      </c>
      <c r="BB2230" s="2">
        <f t="shared" si="245"/>
        <v>0.32</v>
      </c>
      <c r="BC2230" s="2">
        <f>VLOOKUP(Y2230,Spp!B:H,7,FALSE)</f>
        <v>3.9</v>
      </c>
      <c r="BD2230" s="5" t="str">
        <f>VLOOKUP(Y2230,GFQuimbayo!B:C,2,FALSE)</f>
        <v>IN</v>
      </c>
      <c r="BE2230" s="5" t="str">
        <f>VLOOKUP(BD2230,GFQuimbayo!E:F,2,FALSE)</f>
        <v>Invertebrivores</v>
      </c>
      <c r="BF2230" s="2" t="str">
        <f>VLOOKUP(Y2230,Spp!B:L,11,FALSE)</f>
        <v>LC</v>
      </c>
    </row>
    <row r="2231" spans="1:58">
      <c r="A2231" s="54" t="s">
        <v>40</v>
      </c>
      <c r="B2231" s="54" t="s">
        <v>41</v>
      </c>
      <c r="C2231" s="54" t="s">
        <v>1487</v>
      </c>
      <c r="D2231" s="54" t="s">
        <v>1487</v>
      </c>
      <c r="E2231" s="54" t="s">
        <v>1498</v>
      </c>
      <c r="F2231" s="54" t="s">
        <v>245</v>
      </c>
      <c r="G2231" s="22" t="s">
        <v>1482</v>
      </c>
      <c r="H2231" s="55">
        <v>3</v>
      </c>
      <c r="I2231" s="55">
        <v>3</v>
      </c>
      <c r="J2231" s="54"/>
      <c r="K2231" s="54">
        <v>50</v>
      </c>
      <c r="L2231" s="56">
        <v>43538</v>
      </c>
      <c r="M2231" s="54">
        <v>2019</v>
      </c>
      <c r="N2231" s="57" t="s">
        <v>1484</v>
      </c>
      <c r="O2231" s="54" t="s">
        <v>245</v>
      </c>
      <c r="P2231" s="56">
        <v>43538</v>
      </c>
      <c r="Q2231" s="58">
        <v>6</v>
      </c>
      <c r="R2231" s="54"/>
      <c r="S2231" s="54">
        <v>5</v>
      </c>
      <c r="T2231" s="59"/>
      <c r="U2231" s="59"/>
      <c r="V2231" s="59"/>
      <c r="W2231" s="54"/>
      <c r="X2231" s="54" t="s">
        <v>72</v>
      </c>
      <c r="Y2231" s="6" t="str">
        <f>VLOOKUP(X2231,Spp!A:B,2,FALSE)</f>
        <v>Scarus ghobban</v>
      </c>
      <c r="Z2231" s="60">
        <f t="shared" si="246"/>
        <v>16</v>
      </c>
      <c r="AA2231" s="54"/>
      <c r="AB2231" s="54">
        <v>16</v>
      </c>
      <c r="AC2231" s="54"/>
      <c r="AD2231" s="54"/>
      <c r="AE2231" s="54"/>
      <c r="AF2231" s="54"/>
      <c r="AG2231" s="54"/>
      <c r="AH2231" s="54"/>
      <c r="AI2231" s="54"/>
      <c r="AJ2231" s="54"/>
      <c r="AK2231" s="54"/>
      <c r="AL2231" s="54"/>
      <c r="AM2231" s="54"/>
      <c r="AN2231" s="54"/>
      <c r="AO2231" s="54"/>
      <c r="AP2231" s="54"/>
      <c r="AQ2231" s="54"/>
      <c r="AR2231" s="54"/>
      <c r="AS2231" s="54"/>
      <c r="AT2231" s="54"/>
      <c r="AU2231" s="2">
        <f>VLOOKUP(Y2231,Spp!B:C,2,FALSE)</f>
        <v>2.3300000000000001E-2</v>
      </c>
      <c r="AV2231" s="2">
        <f>VLOOKUP(Y2231,Spp!B:D,3,FALSE)</f>
        <v>2.919</v>
      </c>
      <c r="AW2231" s="2">
        <f t="shared" si="247"/>
        <v>133.5917784675143</v>
      </c>
      <c r="AX2231" s="2">
        <f t="shared" si="248"/>
        <v>2.6718355693502862</v>
      </c>
      <c r="AY2231" s="2">
        <f t="shared" si="249"/>
        <v>26.718355693502861</v>
      </c>
      <c r="AZ2231" s="2">
        <f t="shared" si="250"/>
        <v>2.6718355693502862E-2</v>
      </c>
      <c r="BA2231" s="2" t="e">
        <f t="shared" si="251"/>
        <v>#DIV/0!</v>
      </c>
      <c r="BB2231" s="2">
        <f t="shared" si="245"/>
        <v>0.32</v>
      </c>
      <c r="BC2231" s="2">
        <f>VLOOKUP(Y2231,Spp!B:H,7,FALSE)</f>
        <v>2</v>
      </c>
      <c r="BD2231" s="5" t="str">
        <f>VLOOKUP(Y2231,GFQuimbayo!B:C,2,FALSE)</f>
        <v>HM</v>
      </c>
      <c r="BE2231" s="5" t="str">
        <f>VLOOKUP(BD2231,GFQuimbayo!E:F,2,FALSE)</f>
        <v>Macroalgae feeders</v>
      </c>
      <c r="BF2231" s="2" t="str">
        <f>VLOOKUP(Y2231,Spp!B:L,11,FALSE)</f>
        <v>LC</v>
      </c>
    </row>
    <row r="2232" spans="1:58">
      <c r="A2232" s="54" t="s">
        <v>40</v>
      </c>
      <c r="B2232" s="54" t="s">
        <v>41</v>
      </c>
      <c r="C2232" s="54" t="s">
        <v>1487</v>
      </c>
      <c r="D2232" s="54" t="s">
        <v>1487</v>
      </c>
      <c r="E2232" s="54" t="s">
        <v>1498</v>
      </c>
      <c r="F2232" s="54" t="s">
        <v>245</v>
      </c>
      <c r="G2232" s="22" t="s">
        <v>1482</v>
      </c>
      <c r="H2232" s="55">
        <v>3</v>
      </c>
      <c r="I2232" s="55">
        <v>3</v>
      </c>
      <c r="J2232" s="54"/>
      <c r="K2232" s="54">
        <v>50</v>
      </c>
      <c r="L2232" s="56">
        <v>43538</v>
      </c>
      <c r="M2232" s="54">
        <v>2019</v>
      </c>
      <c r="N2232" s="57" t="s">
        <v>1484</v>
      </c>
      <c r="O2232" s="54" t="s">
        <v>245</v>
      </c>
      <c r="P2232" s="56">
        <v>43538</v>
      </c>
      <c r="Q2232" s="58">
        <v>6</v>
      </c>
      <c r="R2232" s="54"/>
      <c r="S2232" s="54">
        <v>5</v>
      </c>
      <c r="T2232" s="59"/>
      <c r="U2232" s="59"/>
      <c r="V2232" s="59"/>
      <c r="W2232" s="54"/>
      <c r="X2232" s="54" t="s">
        <v>70</v>
      </c>
      <c r="Y2232" s="6" t="str">
        <f>VLOOKUP(X2232,Spp!A:B,2,FALSE)</f>
        <v>Chaetodon humeralis</v>
      </c>
      <c r="Z2232" s="60">
        <f t="shared" si="246"/>
        <v>1</v>
      </c>
      <c r="AA2232" s="54"/>
      <c r="AB2232" s="54">
        <v>1</v>
      </c>
      <c r="AC2232" s="54"/>
      <c r="AD2232" s="54"/>
      <c r="AE2232" s="54"/>
      <c r="AF2232" s="54"/>
      <c r="AG2232" s="54"/>
      <c r="AH2232" s="54"/>
      <c r="AI2232" s="54"/>
      <c r="AJ2232" s="54"/>
      <c r="AK2232" s="54"/>
      <c r="AL2232" s="54"/>
      <c r="AM2232" s="54"/>
      <c r="AN2232" s="54"/>
      <c r="AO2232" s="54"/>
      <c r="AP2232" s="54"/>
      <c r="AQ2232" s="54"/>
      <c r="AR2232" s="54"/>
      <c r="AS2232" s="54"/>
      <c r="AT2232" s="54"/>
      <c r="AU2232" s="2">
        <f>VLOOKUP(Y2232,Spp!B:C,2,FALSE)</f>
        <v>2.9600000000000001E-2</v>
      </c>
      <c r="AV2232" s="2">
        <f>VLOOKUP(Y2232,Spp!B:D,3,FALSE)</f>
        <v>2.9895</v>
      </c>
      <c r="AW2232" s="2">
        <f t="shared" si="247"/>
        <v>12.226083511842001</v>
      </c>
      <c r="AX2232" s="2">
        <f t="shared" si="248"/>
        <v>0.24452167023684002</v>
      </c>
      <c r="AY2232" s="2">
        <f t="shared" si="249"/>
        <v>2.4452167023684002</v>
      </c>
      <c r="AZ2232" s="2">
        <f t="shared" si="250"/>
        <v>2.4452167023684E-3</v>
      </c>
      <c r="BA2232" s="2" t="e">
        <f t="shared" si="251"/>
        <v>#DIV/0!</v>
      </c>
      <c r="BB2232" s="2">
        <f t="shared" si="245"/>
        <v>0.02</v>
      </c>
      <c r="BC2232" s="2">
        <f>VLOOKUP(Y2232,Spp!B:H,7,FALSE)</f>
        <v>2.7</v>
      </c>
      <c r="BD2232" s="5" t="str">
        <f>VLOOKUP(Y2232,GFQuimbayo!B:C,2,FALSE)</f>
        <v>OM</v>
      </c>
      <c r="BE2232" s="5" t="str">
        <f>VLOOKUP(BD2232,GFQuimbayo!E:F,2,FALSE)</f>
        <v>Omnivores</v>
      </c>
      <c r="BF2232" s="2" t="str">
        <f>VLOOKUP(Y2232,Spp!B:L,11,FALSE)</f>
        <v>LC</v>
      </c>
    </row>
    <row r="2233" spans="1:58">
      <c r="A2233" s="54" t="s">
        <v>40</v>
      </c>
      <c r="B2233" s="54" t="s">
        <v>41</v>
      </c>
      <c r="C2233" s="54" t="s">
        <v>1487</v>
      </c>
      <c r="D2233" s="54" t="s">
        <v>1487</v>
      </c>
      <c r="E2233" s="54" t="s">
        <v>1498</v>
      </c>
      <c r="F2233" s="54" t="s">
        <v>245</v>
      </c>
      <c r="G2233" s="22" t="s">
        <v>1482</v>
      </c>
      <c r="H2233" s="55">
        <v>3</v>
      </c>
      <c r="I2233" s="55">
        <v>3</v>
      </c>
      <c r="J2233" s="54"/>
      <c r="K2233" s="54">
        <v>50</v>
      </c>
      <c r="L2233" s="56">
        <v>43538</v>
      </c>
      <c r="M2233" s="54">
        <v>2019</v>
      </c>
      <c r="N2233" s="57" t="s">
        <v>1484</v>
      </c>
      <c r="O2233" s="54" t="s">
        <v>245</v>
      </c>
      <c r="P2233" s="56">
        <v>43538</v>
      </c>
      <c r="Q2233" s="58">
        <v>6</v>
      </c>
      <c r="R2233" s="54"/>
      <c r="S2233" s="54">
        <v>5</v>
      </c>
      <c r="T2233" s="59"/>
      <c r="U2233" s="59"/>
      <c r="V2233" s="59"/>
      <c r="W2233" s="54"/>
      <c r="X2233" s="54" t="s">
        <v>57</v>
      </c>
      <c r="Y2233" s="6" t="str">
        <f>VLOOKUP(X2233,Spp!A:B,2,FALSE)</f>
        <v>Serranus psittacinus</v>
      </c>
      <c r="Z2233" s="60">
        <f t="shared" si="246"/>
        <v>8</v>
      </c>
      <c r="AA2233" s="54"/>
      <c r="AB2233" s="54">
        <v>7</v>
      </c>
      <c r="AC2233" s="54">
        <v>1</v>
      </c>
      <c r="AD2233" s="54"/>
      <c r="AE2233" s="54"/>
      <c r="AF2233" s="54"/>
      <c r="AG2233" s="54"/>
      <c r="AH2233" s="54"/>
      <c r="AI2233" s="54"/>
      <c r="AJ2233" s="54"/>
      <c r="AK2233" s="54"/>
      <c r="AL2233" s="54"/>
      <c r="AM2233" s="54"/>
      <c r="AN2233" s="54"/>
      <c r="AO2233" s="54"/>
      <c r="AP2233" s="54"/>
      <c r="AQ2233" s="54"/>
      <c r="AR2233" s="54"/>
      <c r="AS2233" s="54"/>
      <c r="AT2233" s="54"/>
      <c r="AU2233" s="2">
        <f>VLOOKUP(Y2233,Spp!B:C,2,FALSE)</f>
        <v>1.9300000000000001E-2</v>
      </c>
      <c r="AV2233" s="2">
        <f>VLOOKUP(Y2233,Spp!B:D,3,FALSE)</f>
        <v>2.8511000000000002</v>
      </c>
      <c r="AW2233" s="2">
        <f t="shared" si="247"/>
        <v>68.101954538911201</v>
      </c>
      <c r="AX2233" s="2">
        <f t="shared" si="248"/>
        <v>1.362039090778224</v>
      </c>
      <c r="AY2233" s="2">
        <f t="shared" si="249"/>
        <v>13.620390907782241</v>
      </c>
      <c r="AZ2233" s="2">
        <f t="shared" si="250"/>
        <v>1.3620390907782241E-2</v>
      </c>
      <c r="BA2233" s="2" t="e">
        <f t="shared" si="251"/>
        <v>#DIV/0!</v>
      </c>
      <c r="BB2233" s="2">
        <f t="shared" si="245"/>
        <v>0.16</v>
      </c>
      <c r="BC2233" s="2">
        <f>VLOOKUP(Y2233,Spp!B:H,7,FALSE)</f>
        <v>3.6</v>
      </c>
      <c r="BD2233" s="5" t="str">
        <f>VLOOKUP(Y2233,GFQuimbayo!B:C,2,FALSE)</f>
        <v>PS</v>
      </c>
      <c r="BE2233" s="5" t="str">
        <f>VLOOKUP(BD2233,GFQuimbayo!E:F,2,FALSE)</f>
        <v>Piscivores</v>
      </c>
      <c r="BF2233" s="2" t="str">
        <f>VLOOKUP(Y2233,Spp!B:L,11,FALSE)</f>
        <v>LC</v>
      </c>
    </row>
    <row r="2234" spans="1:58">
      <c r="A2234" s="54" t="s">
        <v>40</v>
      </c>
      <c r="B2234" s="54" t="s">
        <v>41</v>
      </c>
      <c r="C2234" s="54" t="s">
        <v>1487</v>
      </c>
      <c r="D2234" s="54" t="s">
        <v>1487</v>
      </c>
      <c r="E2234" s="54" t="s">
        <v>1498</v>
      </c>
      <c r="F2234" s="54" t="s">
        <v>245</v>
      </c>
      <c r="G2234" s="22" t="s">
        <v>1482</v>
      </c>
      <c r="H2234" s="55">
        <v>3</v>
      </c>
      <c r="I2234" s="55">
        <v>3</v>
      </c>
      <c r="J2234" s="54"/>
      <c r="K2234" s="54">
        <v>50</v>
      </c>
      <c r="L2234" s="56">
        <v>43538</v>
      </c>
      <c r="M2234" s="54">
        <v>2019</v>
      </c>
      <c r="N2234" s="57" t="s">
        <v>1484</v>
      </c>
      <c r="O2234" s="54" t="s">
        <v>245</v>
      </c>
      <c r="P2234" s="56">
        <v>43538</v>
      </c>
      <c r="Q2234" s="58">
        <v>6</v>
      </c>
      <c r="R2234" s="54"/>
      <c r="S2234" s="54">
        <v>5</v>
      </c>
      <c r="T2234" s="59"/>
      <c r="U2234" s="59"/>
      <c r="V2234" s="59"/>
      <c r="W2234" s="54"/>
      <c r="X2234" s="54" t="s">
        <v>107</v>
      </c>
      <c r="Y2234" s="6" t="str">
        <f>VLOOKUP(X2234,Spp!A:B,2,FALSE)</f>
        <v>Thalassoma lucasanum</v>
      </c>
      <c r="Z2234" s="60">
        <f t="shared" si="246"/>
        <v>5</v>
      </c>
      <c r="AA2234" s="54"/>
      <c r="AB2234" s="54">
        <v>4</v>
      </c>
      <c r="AC2234" s="54">
        <v>1</v>
      </c>
      <c r="AD2234" s="54"/>
      <c r="AE2234" s="54"/>
      <c r="AF2234" s="54"/>
      <c r="AG2234" s="54"/>
      <c r="AH2234" s="54"/>
      <c r="AI2234" s="54"/>
      <c r="AJ2234" s="54"/>
      <c r="AK2234" s="54"/>
      <c r="AL2234" s="54"/>
      <c r="AM2234" s="54"/>
      <c r="AN2234" s="54"/>
      <c r="AO2234" s="54"/>
      <c r="AP2234" s="54"/>
      <c r="AQ2234" s="54"/>
      <c r="AR2234" s="54"/>
      <c r="AS2234" s="54"/>
      <c r="AT2234" s="54"/>
      <c r="AU2234" s="2">
        <f>VLOOKUP(Y2234,Spp!B:C,2,FALSE)</f>
        <v>1.261E-2</v>
      </c>
      <c r="AV2234" s="2">
        <f>VLOOKUP(Y2234,Spp!B:D,3,FALSE)</f>
        <v>2.8782999999999999</v>
      </c>
      <c r="AW2234" s="2">
        <f t="shared" si="247"/>
        <v>34.763269279965797</v>
      </c>
      <c r="AX2234" s="2">
        <f t="shared" si="248"/>
        <v>0.69526538559931594</v>
      </c>
      <c r="AY2234" s="2">
        <f t="shared" si="249"/>
        <v>6.9526538559931597</v>
      </c>
      <c r="AZ2234" s="2">
        <f t="shared" si="250"/>
        <v>6.9526538559931596E-3</v>
      </c>
      <c r="BA2234" s="2" t="e">
        <f t="shared" si="251"/>
        <v>#DIV/0!</v>
      </c>
      <c r="BB2234" s="2">
        <f t="shared" si="245"/>
        <v>0.1</v>
      </c>
      <c r="BC2234" s="2">
        <f>VLOOKUP(Y2234,Spp!B:H,7,FALSE)</f>
        <v>3.5</v>
      </c>
      <c r="BD2234" s="5" t="str">
        <f>VLOOKUP(Y2234,GFQuimbayo!B:C,2,FALSE)</f>
        <v>IN</v>
      </c>
      <c r="BE2234" s="5" t="str">
        <f>VLOOKUP(BD2234,GFQuimbayo!E:F,2,FALSE)</f>
        <v>Invertebrivores</v>
      </c>
      <c r="BF2234" s="2" t="str">
        <f>VLOOKUP(Y2234,Spp!B:L,11,FALSE)</f>
        <v>LC</v>
      </c>
    </row>
    <row r="2235" spans="1:58">
      <c r="A2235" s="54" t="s">
        <v>40</v>
      </c>
      <c r="B2235" s="54" t="s">
        <v>41</v>
      </c>
      <c r="C2235" s="54" t="s">
        <v>1487</v>
      </c>
      <c r="D2235" s="54" t="s">
        <v>1487</v>
      </c>
      <c r="E2235" s="54" t="s">
        <v>1498</v>
      </c>
      <c r="F2235" s="54" t="s">
        <v>245</v>
      </c>
      <c r="G2235" s="22" t="s">
        <v>1482</v>
      </c>
      <c r="H2235" s="55">
        <v>3</v>
      </c>
      <c r="I2235" s="55">
        <v>3</v>
      </c>
      <c r="J2235" s="54"/>
      <c r="K2235" s="54">
        <v>50</v>
      </c>
      <c r="L2235" s="56">
        <v>43538</v>
      </c>
      <c r="M2235" s="54">
        <v>2019</v>
      </c>
      <c r="N2235" s="57" t="s">
        <v>1484</v>
      </c>
      <c r="O2235" s="54" t="s">
        <v>245</v>
      </c>
      <c r="P2235" s="56">
        <v>43538</v>
      </c>
      <c r="Q2235" s="58">
        <v>6</v>
      </c>
      <c r="R2235" s="54"/>
      <c r="S2235" s="54">
        <v>5</v>
      </c>
      <c r="T2235" s="59"/>
      <c r="U2235" s="59"/>
      <c r="V2235" s="59"/>
      <c r="W2235" s="54"/>
      <c r="X2235" s="54" t="s">
        <v>97</v>
      </c>
      <c r="Y2235" s="6" t="str">
        <f>VLOOKUP(X2235,Spp!A:B,2,FALSE)</f>
        <v>Plagiotremus azaleus</v>
      </c>
      <c r="Z2235" s="60">
        <f t="shared" si="246"/>
        <v>4</v>
      </c>
      <c r="AA2235" s="54">
        <v>4</v>
      </c>
      <c r="AB2235" s="54"/>
      <c r="AC2235" s="54"/>
      <c r="AD2235" s="54"/>
      <c r="AE2235" s="54"/>
      <c r="AF2235" s="54"/>
      <c r="AG2235" s="54"/>
      <c r="AH2235" s="54"/>
      <c r="AI2235" s="54"/>
      <c r="AJ2235" s="54"/>
      <c r="AK2235" s="54"/>
      <c r="AL2235" s="54"/>
      <c r="AM2235" s="54"/>
      <c r="AN2235" s="54"/>
      <c r="AO2235" s="54"/>
      <c r="AP2235" s="54"/>
      <c r="AQ2235" s="54"/>
      <c r="AR2235" s="54"/>
      <c r="AS2235" s="54"/>
      <c r="AT2235" s="54"/>
      <c r="AU2235" s="2">
        <f>VLOOKUP(Y2235,Spp!B:C,2,FALSE)</f>
        <v>4.5999999999999999E-3</v>
      </c>
      <c r="AV2235" s="2">
        <f>VLOOKUP(Y2235,Spp!B:D,3,FALSE)</f>
        <v>3.1387999999999998</v>
      </c>
      <c r="AW2235" s="2">
        <f t="shared" si="247"/>
        <v>0.32649153236660361</v>
      </c>
      <c r="AX2235" s="2">
        <f t="shared" si="248"/>
        <v>6.529830647332072E-3</v>
      </c>
      <c r="AY2235" s="2">
        <f t="shared" si="249"/>
        <v>6.5298306473320716E-2</v>
      </c>
      <c r="AZ2235" s="2">
        <f t="shared" si="250"/>
        <v>6.5298306473320718E-5</v>
      </c>
      <c r="BA2235" s="2" t="e">
        <f t="shared" si="251"/>
        <v>#DIV/0!</v>
      </c>
      <c r="BB2235" s="2">
        <f t="shared" si="245"/>
        <v>0.08</v>
      </c>
      <c r="BC2235" s="2">
        <f>VLOOKUP(Y2235,Spp!B:H,7,FALSE)</f>
        <v>4</v>
      </c>
      <c r="BD2235" s="5" t="str">
        <f>VLOOKUP(Y2235,GFQuimbayo!B:C,2,FALSE)</f>
        <v>PS</v>
      </c>
      <c r="BE2235" s="5" t="str">
        <f>VLOOKUP(BD2235,GFQuimbayo!E:F,2,FALSE)</f>
        <v>Piscivores</v>
      </c>
      <c r="BF2235" s="2" t="str">
        <f>VLOOKUP(Y2235,Spp!B:L,11,FALSE)</f>
        <v>LC</v>
      </c>
    </row>
    <row r="2236" spans="1:58">
      <c r="A2236" s="54" t="s">
        <v>40</v>
      </c>
      <c r="B2236" s="54" t="s">
        <v>41</v>
      </c>
      <c r="C2236" s="54" t="s">
        <v>212</v>
      </c>
      <c r="D2236" s="54" t="s">
        <v>212</v>
      </c>
      <c r="E2236" s="54" t="s">
        <v>1488</v>
      </c>
      <c r="F2236" s="54" t="s">
        <v>245</v>
      </c>
      <c r="G2236" s="22" t="s">
        <v>1482</v>
      </c>
      <c r="H2236" s="55">
        <v>1</v>
      </c>
      <c r="I2236" s="55">
        <v>1</v>
      </c>
      <c r="J2236" s="54"/>
      <c r="K2236" s="54">
        <v>50</v>
      </c>
      <c r="L2236" s="56">
        <v>43538</v>
      </c>
      <c r="M2236" s="54">
        <v>2019</v>
      </c>
      <c r="N2236" s="57" t="s">
        <v>1484</v>
      </c>
      <c r="O2236" s="54" t="s">
        <v>245</v>
      </c>
      <c r="P2236" s="56">
        <v>43538</v>
      </c>
      <c r="Q2236" s="58">
        <v>2</v>
      </c>
      <c r="R2236" s="54"/>
      <c r="S2236" s="54">
        <v>2</v>
      </c>
      <c r="T2236" s="59"/>
      <c r="U2236" s="59"/>
      <c r="V2236" s="59"/>
      <c r="W2236" s="54"/>
      <c r="X2236" s="54" t="s">
        <v>57</v>
      </c>
      <c r="Y2236" s="6" t="str">
        <f>VLOOKUP(X2236,Spp!A:B,2,FALSE)</f>
        <v>Serranus psittacinus</v>
      </c>
      <c r="Z2236" s="60">
        <f t="shared" si="246"/>
        <v>4</v>
      </c>
      <c r="AA2236" s="54"/>
      <c r="AB2236" s="54">
        <v>2</v>
      </c>
      <c r="AC2236" s="54">
        <v>2</v>
      </c>
      <c r="AD2236" s="54"/>
      <c r="AE2236" s="54"/>
      <c r="AF2236" s="54"/>
      <c r="AG2236" s="54"/>
      <c r="AH2236" s="54"/>
      <c r="AI2236" s="54"/>
      <c r="AJ2236" s="54"/>
      <c r="AK2236" s="54"/>
      <c r="AL2236" s="54"/>
      <c r="AM2236" s="54"/>
      <c r="AN2236" s="54"/>
      <c r="AO2236" s="54"/>
      <c r="AP2236" s="54"/>
      <c r="AQ2236" s="54"/>
      <c r="AR2236" s="54"/>
      <c r="AS2236" s="54"/>
      <c r="AT2236" s="54"/>
      <c r="AU2236" s="2">
        <f>VLOOKUP(Y2236,Spp!B:C,2,FALSE)</f>
        <v>1.9300000000000001E-2</v>
      </c>
      <c r="AV2236" s="2">
        <f>VLOOKUP(Y2236,Spp!B:D,3,FALSE)</f>
        <v>2.8511000000000002</v>
      </c>
      <c r="AW2236" s="2">
        <f t="shared" si="247"/>
        <v>63.822718384518666</v>
      </c>
      <c r="AX2236" s="2">
        <f t="shared" si="248"/>
        <v>1.2764543676903732</v>
      </c>
      <c r="AY2236" s="2">
        <f t="shared" si="249"/>
        <v>12.764543676903733</v>
      </c>
      <c r="AZ2236" s="2">
        <f t="shared" si="250"/>
        <v>1.2764543676903732E-2</v>
      </c>
      <c r="BA2236" s="2" t="e">
        <f t="shared" si="251"/>
        <v>#DIV/0!</v>
      </c>
      <c r="BB2236" s="2">
        <f t="shared" si="245"/>
        <v>0.08</v>
      </c>
      <c r="BC2236" s="2">
        <f>VLOOKUP(Y2236,Spp!B:H,7,FALSE)</f>
        <v>3.6</v>
      </c>
      <c r="BD2236" s="5" t="str">
        <f>VLOOKUP(Y2236,GFQuimbayo!B:C,2,FALSE)</f>
        <v>PS</v>
      </c>
      <c r="BE2236" s="5" t="str">
        <f>VLOOKUP(BD2236,GFQuimbayo!E:F,2,FALSE)</f>
        <v>Piscivores</v>
      </c>
      <c r="BF2236" s="2" t="str">
        <f>VLOOKUP(Y2236,Spp!B:L,11,FALSE)</f>
        <v>LC</v>
      </c>
    </row>
    <row r="2237" spans="1:58">
      <c r="A2237" s="54" t="s">
        <v>40</v>
      </c>
      <c r="B2237" s="54" t="s">
        <v>41</v>
      </c>
      <c r="C2237" s="54" t="s">
        <v>212</v>
      </c>
      <c r="D2237" s="54" t="s">
        <v>212</v>
      </c>
      <c r="E2237" s="54" t="s">
        <v>1488</v>
      </c>
      <c r="F2237" s="54" t="s">
        <v>245</v>
      </c>
      <c r="G2237" s="22" t="s">
        <v>1482</v>
      </c>
      <c r="H2237" s="55">
        <v>1</v>
      </c>
      <c r="I2237" s="55">
        <v>1</v>
      </c>
      <c r="J2237" s="54"/>
      <c r="K2237" s="54">
        <v>50</v>
      </c>
      <c r="L2237" s="56">
        <v>43538</v>
      </c>
      <c r="M2237" s="54">
        <v>2019</v>
      </c>
      <c r="N2237" s="57" t="s">
        <v>1484</v>
      </c>
      <c r="O2237" s="54" t="s">
        <v>245</v>
      </c>
      <c r="P2237" s="56">
        <v>43538</v>
      </c>
      <c r="Q2237" s="58">
        <v>2</v>
      </c>
      <c r="R2237" s="54"/>
      <c r="S2237" s="54">
        <v>2</v>
      </c>
      <c r="T2237" s="59"/>
      <c r="U2237" s="59"/>
      <c r="V2237" s="59"/>
      <c r="W2237" s="54"/>
      <c r="X2237" s="54" t="s">
        <v>266</v>
      </c>
      <c r="Y2237" s="6" t="str">
        <f>VLOOKUP(X2237,Spp!A:B,2,FALSE)</f>
        <v>Halichoeres dispilus</v>
      </c>
      <c r="Z2237" s="60">
        <f t="shared" si="246"/>
        <v>50</v>
      </c>
      <c r="AA2237" s="54">
        <v>10</v>
      </c>
      <c r="AB2237" s="54">
        <v>40</v>
      </c>
      <c r="AC2237" s="54"/>
      <c r="AD2237" s="54"/>
      <c r="AE2237" s="54"/>
      <c r="AF2237" s="54"/>
      <c r="AG2237" s="54"/>
      <c r="AH2237" s="54"/>
      <c r="AI2237" s="54"/>
      <c r="AJ2237" s="54"/>
      <c r="AK2237" s="54"/>
      <c r="AL2237" s="54"/>
      <c r="AM2237" s="54"/>
      <c r="AN2237" s="54"/>
      <c r="AO2237" s="54"/>
      <c r="AP2237" s="54"/>
      <c r="AQ2237" s="54"/>
      <c r="AR2237" s="54"/>
      <c r="AS2237" s="54"/>
      <c r="AT2237" s="54"/>
      <c r="AU2237" s="2">
        <f>VLOOKUP(Y2237,Spp!B:C,2,FALSE)</f>
        <v>1.26E-2</v>
      </c>
      <c r="AV2237" s="2">
        <f>VLOOKUP(Y2237,Spp!B:D,3,FALSE)</f>
        <v>3.0672999999999999</v>
      </c>
      <c r="AW2237" s="2">
        <f t="shared" si="247"/>
        <v>245.59789299905972</v>
      </c>
      <c r="AX2237" s="2">
        <f t="shared" si="248"/>
        <v>4.9119578599811948</v>
      </c>
      <c r="AY2237" s="2">
        <f t="shared" si="249"/>
        <v>49.119578599811945</v>
      </c>
      <c r="AZ2237" s="2">
        <f t="shared" si="250"/>
        <v>4.9119578599811947E-2</v>
      </c>
      <c r="BA2237" s="2" t="e">
        <f t="shared" si="251"/>
        <v>#DIV/0!</v>
      </c>
      <c r="BB2237" s="2">
        <f t="shared" si="245"/>
        <v>1</v>
      </c>
      <c r="BC2237" s="2">
        <f>VLOOKUP(Y2237,Spp!B:H,7,FALSE)</f>
        <v>3.9</v>
      </c>
      <c r="BD2237" s="5" t="str">
        <f>VLOOKUP(Y2237,GFQuimbayo!B:C,2,FALSE)</f>
        <v>IN</v>
      </c>
      <c r="BE2237" s="5" t="str">
        <f>VLOOKUP(BD2237,GFQuimbayo!E:F,2,FALSE)</f>
        <v>Invertebrivores</v>
      </c>
      <c r="BF2237" s="2" t="str">
        <f>VLOOKUP(Y2237,Spp!B:L,11,FALSE)</f>
        <v>LC</v>
      </c>
    </row>
    <row r="2238" spans="1:58">
      <c r="A2238" s="54" t="s">
        <v>40</v>
      </c>
      <c r="B2238" s="54" t="s">
        <v>41</v>
      </c>
      <c r="C2238" s="54" t="s">
        <v>212</v>
      </c>
      <c r="D2238" s="54" t="s">
        <v>212</v>
      </c>
      <c r="E2238" s="54" t="s">
        <v>1488</v>
      </c>
      <c r="F2238" s="54" t="s">
        <v>245</v>
      </c>
      <c r="G2238" s="22" t="s">
        <v>1482</v>
      </c>
      <c r="H2238" s="55">
        <v>1</v>
      </c>
      <c r="I2238" s="55">
        <v>1</v>
      </c>
      <c r="J2238" s="54"/>
      <c r="K2238" s="54">
        <v>50</v>
      </c>
      <c r="L2238" s="56">
        <v>43538</v>
      </c>
      <c r="M2238" s="54">
        <v>2019</v>
      </c>
      <c r="N2238" s="57" t="s">
        <v>1484</v>
      </c>
      <c r="O2238" s="54" t="s">
        <v>245</v>
      </c>
      <c r="P2238" s="56">
        <v>43538</v>
      </c>
      <c r="Q2238" s="58">
        <v>2</v>
      </c>
      <c r="R2238" s="54"/>
      <c r="S2238" s="54">
        <v>2</v>
      </c>
      <c r="T2238" s="59"/>
      <c r="U2238" s="59"/>
      <c r="V2238" s="59"/>
      <c r="W2238" s="54"/>
      <c r="X2238" s="54" t="s">
        <v>97</v>
      </c>
      <c r="Y2238" s="6" t="str">
        <f>VLOOKUP(X2238,Spp!A:B,2,FALSE)</f>
        <v>Plagiotremus azaleus</v>
      </c>
      <c r="Z2238" s="60">
        <f t="shared" si="246"/>
        <v>2</v>
      </c>
      <c r="AA2238" s="54">
        <v>2</v>
      </c>
      <c r="AB2238" s="54"/>
      <c r="AC2238" s="54"/>
      <c r="AD2238" s="54"/>
      <c r="AE2238" s="54"/>
      <c r="AF2238" s="54"/>
      <c r="AG2238" s="54"/>
      <c r="AH2238" s="54"/>
      <c r="AI2238" s="54"/>
      <c r="AJ2238" s="54"/>
      <c r="AK2238" s="54"/>
      <c r="AL2238" s="54"/>
      <c r="AM2238" s="54"/>
      <c r="AN2238" s="54"/>
      <c r="AO2238" s="54"/>
      <c r="AP2238" s="54"/>
      <c r="AQ2238" s="54"/>
      <c r="AR2238" s="54"/>
      <c r="AS2238" s="54"/>
      <c r="AT2238" s="54"/>
      <c r="AU2238" s="2">
        <f>VLOOKUP(Y2238,Spp!B:C,2,FALSE)</f>
        <v>4.5999999999999999E-3</v>
      </c>
      <c r="AV2238" s="2">
        <f>VLOOKUP(Y2238,Spp!B:D,3,FALSE)</f>
        <v>3.1387999999999998</v>
      </c>
      <c r="AW2238" s="2">
        <f t="shared" si="247"/>
        <v>0.1632457661833018</v>
      </c>
      <c r="AX2238" s="2">
        <f t="shared" si="248"/>
        <v>3.264915323666036E-3</v>
      </c>
      <c r="AY2238" s="2">
        <f t="shared" si="249"/>
        <v>3.2649153236660358E-2</v>
      </c>
      <c r="AZ2238" s="2">
        <f t="shared" si="250"/>
        <v>3.2649153236660359E-5</v>
      </c>
      <c r="BA2238" s="2" t="e">
        <f t="shared" si="251"/>
        <v>#DIV/0!</v>
      </c>
      <c r="BB2238" s="2">
        <f t="shared" si="245"/>
        <v>0.04</v>
      </c>
      <c r="BC2238" s="2">
        <f>VLOOKUP(Y2238,Spp!B:H,7,FALSE)</f>
        <v>4</v>
      </c>
      <c r="BD2238" s="5" t="str">
        <f>VLOOKUP(Y2238,GFQuimbayo!B:C,2,FALSE)</f>
        <v>PS</v>
      </c>
      <c r="BE2238" s="5" t="str">
        <f>VLOOKUP(BD2238,GFQuimbayo!E:F,2,FALSE)</f>
        <v>Piscivores</v>
      </c>
      <c r="BF2238" s="2" t="str">
        <f>VLOOKUP(Y2238,Spp!B:L,11,FALSE)</f>
        <v>LC</v>
      </c>
    </row>
    <row r="2239" spans="1:58">
      <c r="A2239" s="54" t="s">
        <v>40</v>
      </c>
      <c r="B2239" s="54" t="s">
        <v>41</v>
      </c>
      <c r="C2239" s="54" t="s">
        <v>212</v>
      </c>
      <c r="D2239" s="54" t="s">
        <v>212</v>
      </c>
      <c r="E2239" s="54" t="s">
        <v>1488</v>
      </c>
      <c r="F2239" s="54" t="s">
        <v>245</v>
      </c>
      <c r="G2239" s="22" t="s">
        <v>1482</v>
      </c>
      <c r="H2239" s="55">
        <v>1</v>
      </c>
      <c r="I2239" s="55">
        <v>1</v>
      </c>
      <c r="J2239" s="54"/>
      <c r="K2239" s="54">
        <v>50</v>
      </c>
      <c r="L2239" s="56">
        <v>43538</v>
      </c>
      <c r="M2239" s="54">
        <v>2019</v>
      </c>
      <c r="N2239" s="57" t="s">
        <v>1484</v>
      </c>
      <c r="O2239" s="54" t="s">
        <v>245</v>
      </c>
      <c r="P2239" s="56">
        <v>43538</v>
      </c>
      <c r="Q2239" s="58">
        <v>2</v>
      </c>
      <c r="R2239" s="54"/>
      <c r="S2239" s="54">
        <v>2</v>
      </c>
      <c r="T2239" s="59"/>
      <c r="U2239" s="59"/>
      <c r="V2239" s="59"/>
      <c r="W2239" s="54"/>
      <c r="X2239" s="54" t="s">
        <v>107</v>
      </c>
      <c r="Y2239" s="6" t="str">
        <f>VLOOKUP(X2239,Spp!A:B,2,FALSE)</f>
        <v>Thalassoma lucasanum</v>
      </c>
      <c r="Z2239" s="60">
        <f t="shared" si="246"/>
        <v>8</v>
      </c>
      <c r="AA2239" s="54"/>
      <c r="AB2239" s="54">
        <v>7</v>
      </c>
      <c r="AC2239" s="54">
        <v>1</v>
      </c>
      <c r="AD2239" s="54"/>
      <c r="AE2239" s="54"/>
      <c r="AF2239" s="54"/>
      <c r="AG2239" s="54"/>
      <c r="AH2239" s="54"/>
      <c r="AI2239" s="54"/>
      <c r="AJ2239" s="54"/>
      <c r="AK2239" s="54"/>
      <c r="AL2239" s="54"/>
      <c r="AM2239" s="54"/>
      <c r="AN2239" s="54"/>
      <c r="AO2239" s="54"/>
      <c r="AP2239" s="54"/>
      <c r="AQ2239" s="54"/>
      <c r="AR2239" s="54"/>
      <c r="AS2239" s="54"/>
      <c r="AT2239" s="54"/>
      <c r="AU2239" s="2">
        <f>VLOOKUP(Y2239,Spp!B:C,2,FALSE)</f>
        <v>1.261E-2</v>
      </c>
      <c r="AV2239" s="2">
        <f>VLOOKUP(Y2239,Spp!B:D,3,FALSE)</f>
        <v>2.8782999999999999</v>
      </c>
      <c r="AW2239" s="2">
        <f t="shared" si="247"/>
        <v>47.252197678344317</v>
      </c>
      <c r="AX2239" s="2">
        <f t="shared" si="248"/>
        <v>0.94504395356688631</v>
      </c>
      <c r="AY2239" s="2">
        <f t="shared" si="249"/>
        <v>9.4504395356688633</v>
      </c>
      <c r="AZ2239" s="2">
        <f t="shared" si="250"/>
        <v>9.4504395356688631E-3</v>
      </c>
      <c r="BA2239" s="2" t="e">
        <f t="shared" si="251"/>
        <v>#DIV/0!</v>
      </c>
      <c r="BB2239" s="2">
        <f t="shared" si="245"/>
        <v>0.16</v>
      </c>
      <c r="BC2239" s="2">
        <f>VLOOKUP(Y2239,Spp!B:H,7,FALSE)</f>
        <v>3.5</v>
      </c>
      <c r="BD2239" s="5" t="str">
        <f>VLOOKUP(Y2239,GFQuimbayo!B:C,2,FALSE)</f>
        <v>IN</v>
      </c>
      <c r="BE2239" s="5" t="str">
        <f>VLOOKUP(BD2239,GFQuimbayo!E:F,2,FALSE)</f>
        <v>Invertebrivores</v>
      </c>
      <c r="BF2239" s="2" t="str">
        <f>VLOOKUP(Y2239,Spp!B:L,11,FALSE)</f>
        <v>LC</v>
      </c>
    </row>
    <row r="2240" spans="1:58">
      <c r="A2240" s="54" t="s">
        <v>40</v>
      </c>
      <c r="B2240" s="54" t="s">
        <v>41</v>
      </c>
      <c r="C2240" s="54" t="s">
        <v>212</v>
      </c>
      <c r="D2240" s="54" t="s">
        <v>212</v>
      </c>
      <c r="E2240" s="54" t="s">
        <v>1488</v>
      </c>
      <c r="F2240" s="54" t="s">
        <v>245</v>
      </c>
      <c r="G2240" s="22" t="s">
        <v>1482</v>
      </c>
      <c r="H2240" s="55">
        <v>1</v>
      </c>
      <c r="I2240" s="55">
        <v>1</v>
      </c>
      <c r="J2240" s="54"/>
      <c r="K2240" s="54">
        <v>50</v>
      </c>
      <c r="L2240" s="56">
        <v>43538</v>
      </c>
      <c r="M2240" s="54">
        <v>2019</v>
      </c>
      <c r="N2240" s="57" t="s">
        <v>1484</v>
      </c>
      <c r="O2240" s="54" t="s">
        <v>245</v>
      </c>
      <c r="P2240" s="56">
        <v>43538</v>
      </c>
      <c r="Q2240" s="58">
        <v>2</v>
      </c>
      <c r="R2240" s="54"/>
      <c r="S2240" s="54">
        <v>2</v>
      </c>
      <c r="T2240" s="59"/>
      <c r="U2240" s="59"/>
      <c r="V2240" s="59"/>
      <c r="W2240" s="54"/>
      <c r="X2240" s="54" t="s">
        <v>87</v>
      </c>
      <c r="Y2240" s="6" t="str">
        <f>VLOOKUP(X2240,Spp!A:B,2,FALSE)</f>
        <v>Stegastes acapulcoensis</v>
      </c>
      <c r="Z2240" s="60">
        <f t="shared" si="246"/>
        <v>4</v>
      </c>
      <c r="AA2240" s="54"/>
      <c r="AB2240" s="54">
        <v>4</v>
      </c>
      <c r="AC2240" s="54"/>
      <c r="AD2240" s="54"/>
      <c r="AE2240" s="54"/>
      <c r="AF2240" s="54"/>
      <c r="AG2240" s="54"/>
      <c r="AH2240" s="54"/>
      <c r="AI2240" s="54"/>
      <c r="AJ2240" s="54"/>
      <c r="AK2240" s="54"/>
      <c r="AL2240" s="54"/>
      <c r="AM2240" s="54"/>
      <c r="AN2240" s="54"/>
      <c r="AO2240" s="54"/>
      <c r="AP2240" s="54"/>
      <c r="AQ2240" s="54"/>
      <c r="AR2240" s="54"/>
      <c r="AS2240" s="54"/>
      <c r="AT2240" s="54"/>
      <c r="AU2240" s="2">
        <f>VLOOKUP(Y2240,Spp!B:C,2,FALSE)</f>
        <v>3.49E-2</v>
      </c>
      <c r="AV2240" s="2">
        <f>VLOOKUP(Y2240,Spp!B:D,3,FALSE)</f>
        <v>2.9108999999999998</v>
      </c>
      <c r="AW2240" s="2">
        <f t="shared" si="247"/>
        <v>49.21542614278912</v>
      </c>
      <c r="AX2240" s="2">
        <f t="shared" si="248"/>
        <v>0.98430852285578241</v>
      </c>
      <c r="AY2240" s="2">
        <f t="shared" si="249"/>
        <v>9.8430852285578236</v>
      </c>
      <c r="AZ2240" s="2">
        <f t="shared" si="250"/>
        <v>9.8430852285578234E-3</v>
      </c>
      <c r="BA2240" s="2" t="e">
        <f t="shared" si="251"/>
        <v>#DIV/0!</v>
      </c>
      <c r="BB2240" s="2">
        <f t="shared" si="245"/>
        <v>0.08</v>
      </c>
      <c r="BC2240" s="2">
        <f>VLOOKUP(Y2240,Spp!B:H,7,FALSE)</f>
        <v>2</v>
      </c>
      <c r="BD2240" s="5" t="str">
        <f>VLOOKUP(Y2240,GFQuimbayo!B:C,2,FALSE)</f>
        <v>HD</v>
      </c>
      <c r="BE2240" s="5" t="str">
        <f>VLOOKUP(BD2240,GFQuimbayo!E:F,2,FALSE)</f>
        <v>Detritivores</v>
      </c>
      <c r="BF2240" s="2" t="str">
        <f>VLOOKUP(Y2240,Spp!B:L,11,FALSE)</f>
        <v>LC</v>
      </c>
    </row>
    <row r="2241" spans="1:58">
      <c r="A2241" s="54" t="s">
        <v>40</v>
      </c>
      <c r="B2241" s="54" t="s">
        <v>41</v>
      </c>
      <c r="C2241" s="54" t="s">
        <v>212</v>
      </c>
      <c r="D2241" s="54" t="s">
        <v>212</v>
      </c>
      <c r="E2241" s="54" t="s">
        <v>1488</v>
      </c>
      <c r="F2241" s="54" t="s">
        <v>245</v>
      </c>
      <c r="G2241" s="22" t="s">
        <v>1482</v>
      </c>
      <c r="H2241" s="55">
        <v>1</v>
      </c>
      <c r="I2241" s="55">
        <v>1</v>
      </c>
      <c r="J2241" s="54"/>
      <c r="K2241" s="54">
        <v>50</v>
      </c>
      <c r="L2241" s="56">
        <v>43538</v>
      </c>
      <c r="M2241" s="54">
        <v>2019</v>
      </c>
      <c r="N2241" s="57" t="s">
        <v>1484</v>
      </c>
      <c r="O2241" s="54" t="s">
        <v>245</v>
      </c>
      <c r="P2241" s="56">
        <v>43538</v>
      </c>
      <c r="Q2241" s="58">
        <v>2</v>
      </c>
      <c r="R2241" s="54"/>
      <c r="S2241" s="54">
        <v>2</v>
      </c>
      <c r="T2241" s="59"/>
      <c r="U2241" s="59"/>
      <c r="V2241" s="59"/>
      <c r="W2241" s="54"/>
      <c r="X2241" s="54" t="s">
        <v>115</v>
      </c>
      <c r="Y2241" s="6" t="str">
        <f>VLOOKUP(X2241,Spp!A:B,2,FALSE)</f>
        <v>Pomacanthus zonipectus</v>
      </c>
      <c r="Z2241" s="60">
        <f t="shared" si="246"/>
        <v>1</v>
      </c>
      <c r="AA2241" s="54"/>
      <c r="AB2241" s="54"/>
      <c r="AC2241" s="54">
        <v>1</v>
      </c>
      <c r="AD2241" s="54"/>
      <c r="AE2241" s="54"/>
      <c r="AF2241" s="54"/>
      <c r="AG2241" s="54"/>
      <c r="AH2241" s="54"/>
      <c r="AI2241" s="54"/>
      <c r="AJ2241" s="54"/>
      <c r="AK2241" s="54"/>
      <c r="AL2241" s="54"/>
      <c r="AM2241" s="54"/>
      <c r="AN2241" s="54"/>
      <c r="AO2241" s="54"/>
      <c r="AP2241" s="54"/>
      <c r="AQ2241" s="54"/>
      <c r="AR2241" s="54"/>
      <c r="AS2241" s="54"/>
      <c r="AT2241" s="54"/>
      <c r="AU2241" s="2">
        <f>VLOOKUP(Y2241,Spp!B:C,2,FALSE)</f>
        <v>1.9300000000000001E-2</v>
      </c>
      <c r="AV2241" s="2">
        <f>VLOOKUP(Y2241,Spp!B:D,3,FALSE)</f>
        <v>2.9695999999999998</v>
      </c>
      <c r="AW2241" s="2">
        <f t="shared" si="247"/>
        <v>34.909311510008138</v>
      </c>
      <c r="AX2241" s="2">
        <f t="shared" si="248"/>
        <v>0.69818623020016279</v>
      </c>
      <c r="AY2241" s="2">
        <f t="shared" si="249"/>
        <v>6.9818623020016277</v>
      </c>
      <c r="AZ2241" s="2">
        <f t="shared" si="250"/>
        <v>6.9818623020016278E-3</v>
      </c>
      <c r="BA2241" s="2" t="e">
        <f t="shared" si="251"/>
        <v>#DIV/0!</v>
      </c>
      <c r="BB2241" s="2">
        <f t="shared" si="245"/>
        <v>0.02</v>
      </c>
      <c r="BC2241" s="2">
        <f>VLOOKUP(Y2241,Spp!B:H,7,FALSE)</f>
        <v>3.1</v>
      </c>
      <c r="BD2241" s="5" t="str">
        <f>VLOOKUP(Y2241,GFQuimbayo!B:C,2,FALSE)</f>
        <v>IN</v>
      </c>
      <c r="BE2241" s="5" t="str">
        <f>VLOOKUP(BD2241,GFQuimbayo!E:F,2,FALSE)</f>
        <v>Invertebrivores</v>
      </c>
      <c r="BF2241" s="2" t="str">
        <f>VLOOKUP(Y2241,Spp!B:L,11,FALSE)</f>
        <v>LC</v>
      </c>
    </row>
    <row r="2242" spans="1:58">
      <c r="A2242" s="54" t="s">
        <v>40</v>
      </c>
      <c r="B2242" s="54" t="s">
        <v>41</v>
      </c>
      <c r="C2242" s="54" t="s">
        <v>212</v>
      </c>
      <c r="D2242" s="54" t="s">
        <v>212</v>
      </c>
      <c r="E2242" s="54" t="s">
        <v>1488</v>
      </c>
      <c r="F2242" s="54" t="s">
        <v>245</v>
      </c>
      <c r="G2242" s="22" t="s">
        <v>1482</v>
      </c>
      <c r="H2242" s="55">
        <v>2</v>
      </c>
      <c r="I2242" s="55">
        <v>2</v>
      </c>
      <c r="J2242" s="54"/>
      <c r="K2242" s="54">
        <v>50</v>
      </c>
      <c r="L2242" s="56">
        <v>43538</v>
      </c>
      <c r="M2242" s="54">
        <v>2019</v>
      </c>
      <c r="N2242" s="57" t="s">
        <v>1484</v>
      </c>
      <c r="O2242" s="54" t="s">
        <v>245</v>
      </c>
      <c r="P2242" s="56">
        <v>43538</v>
      </c>
      <c r="Q2242" s="58">
        <v>2</v>
      </c>
      <c r="R2242" s="54"/>
      <c r="S2242" s="54">
        <v>2</v>
      </c>
      <c r="T2242" s="59"/>
      <c r="U2242" s="59"/>
      <c r="V2242" s="59"/>
      <c r="W2242" s="54"/>
      <c r="X2242" s="54" t="s">
        <v>115</v>
      </c>
      <c r="Y2242" s="6" t="str">
        <f>VLOOKUP(X2242,Spp!A:B,2,FALSE)</f>
        <v>Pomacanthus zonipectus</v>
      </c>
      <c r="Z2242" s="60">
        <f t="shared" si="246"/>
        <v>1</v>
      </c>
      <c r="AA2242" s="54"/>
      <c r="AB2242" s="54">
        <v>1</v>
      </c>
      <c r="AC2242" s="54"/>
      <c r="AD2242" s="54"/>
      <c r="AE2242" s="54"/>
      <c r="AF2242" s="54"/>
      <c r="AG2242" s="54"/>
      <c r="AH2242" s="54"/>
      <c r="AI2242" s="54"/>
      <c r="AJ2242" s="54"/>
      <c r="AK2242" s="54"/>
      <c r="AL2242" s="54"/>
      <c r="AM2242" s="54"/>
      <c r="AN2242" s="54"/>
      <c r="AO2242" s="54"/>
      <c r="AP2242" s="54"/>
      <c r="AQ2242" s="54"/>
      <c r="AR2242" s="54"/>
      <c r="AS2242" s="54"/>
      <c r="AT2242" s="54"/>
      <c r="AU2242" s="2">
        <f>VLOOKUP(Y2242,Spp!B:C,2,FALSE)</f>
        <v>1.9300000000000001E-2</v>
      </c>
      <c r="AV2242" s="2">
        <f>VLOOKUP(Y2242,Spp!B:D,3,FALSE)</f>
        <v>2.9695999999999998</v>
      </c>
      <c r="AW2242" s="2">
        <f t="shared" si="247"/>
        <v>7.6584209999819617</v>
      </c>
      <c r="AX2242" s="2">
        <f t="shared" si="248"/>
        <v>0.15316841999963923</v>
      </c>
      <c r="AY2242" s="2">
        <f t="shared" si="249"/>
        <v>1.5316841999963924</v>
      </c>
      <c r="AZ2242" s="2">
        <f t="shared" si="250"/>
        <v>1.5316841999963924E-3</v>
      </c>
      <c r="BA2242" s="2" t="e">
        <f t="shared" si="251"/>
        <v>#DIV/0!</v>
      </c>
      <c r="BB2242" s="2">
        <f t="shared" si="245"/>
        <v>0.02</v>
      </c>
      <c r="BC2242" s="2">
        <f>VLOOKUP(Y2242,Spp!B:H,7,FALSE)</f>
        <v>3.1</v>
      </c>
      <c r="BD2242" s="5" t="str">
        <f>VLOOKUP(Y2242,GFQuimbayo!B:C,2,FALSE)</f>
        <v>IN</v>
      </c>
      <c r="BE2242" s="5" t="str">
        <f>VLOOKUP(BD2242,GFQuimbayo!E:F,2,FALSE)</f>
        <v>Invertebrivores</v>
      </c>
      <c r="BF2242" s="2" t="str">
        <f>VLOOKUP(Y2242,Spp!B:L,11,FALSE)</f>
        <v>LC</v>
      </c>
    </row>
    <row r="2243" spans="1:58">
      <c r="A2243" s="54" t="s">
        <v>40</v>
      </c>
      <c r="B2243" s="54" t="s">
        <v>41</v>
      </c>
      <c r="C2243" s="54" t="s">
        <v>212</v>
      </c>
      <c r="D2243" s="54" t="s">
        <v>212</v>
      </c>
      <c r="E2243" s="54" t="s">
        <v>1488</v>
      </c>
      <c r="F2243" s="54" t="s">
        <v>245</v>
      </c>
      <c r="G2243" s="22" t="s">
        <v>1482</v>
      </c>
      <c r="H2243" s="55">
        <v>2</v>
      </c>
      <c r="I2243" s="55">
        <v>2</v>
      </c>
      <c r="J2243" s="54"/>
      <c r="K2243" s="54">
        <v>50</v>
      </c>
      <c r="L2243" s="56">
        <v>43538</v>
      </c>
      <c r="M2243" s="54">
        <v>2019</v>
      </c>
      <c r="N2243" s="57" t="s">
        <v>1484</v>
      </c>
      <c r="O2243" s="54" t="s">
        <v>245</v>
      </c>
      <c r="P2243" s="56">
        <v>43538</v>
      </c>
      <c r="Q2243" s="58">
        <v>2</v>
      </c>
      <c r="R2243" s="54"/>
      <c r="S2243" s="54">
        <v>2</v>
      </c>
      <c r="T2243" s="59"/>
      <c r="U2243" s="59"/>
      <c r="V2243" s="59"/>
      <c r="W2243" s="54"/>
      <c r="X2243" s="54" t="s">
        <v>57</v>
      </c>
      <c r="Y2243" s="6" t="str">
        <f>VLOOKUP(X2243,Spp!A:B,2,FALSE)</f>
        <v>Serranus psittacinus</v>
      </c>
      <c r="Z2243" s="60">
        <f t="shared" si="246"/>
        <v>6</v>
      </c>
      <c r="AA2243" s="54"/>
      <c r="AB2243" s="54">
        <v>3</v>
      </c>
      <c r="AC2243" s="54">
        <v>3</v>
      </c>
      <c r="AD2243" s="54"/>
      <c r="AE2243" s="54"/>
      <c r="AF2243" s="54"/>
      <c r="AG2243" s="54"/>
      <c r="AH2243" s="54"/>
      <c r="AI2243" s="54"/>
      <c r="AJ2243" s="54"/>
      <c r="AK2243" s="54"/>
      <c r="AL2243" s="54"/>
      <c r="AM2243" s="54"/>
      <c r="AN2243" s="54"/>
      <c r="AO2243" s="54"/>
      <c r="AP2243" s="54"/>
      <c r="AQ2243" s="54"/>
      <c r="AR2243" s="54"/>
      <c r="AS2243" s="54"/>
      <c r="AT2243" s="54"/>
      <c r="AU2243" s="2">
        <f>VLOOKUP(Y2243,Spp!B:C,2,FALSE)</f>
        <v>1.9300000000000001E-2</v>
      </c>
      <c r="AV2243" s="2">
        <f>VLOOKUP(Y2243,Spp!B:D,3,FALSE)</f>
        <v>2.8511000000000002</v>
      </c>
      <c r="AW2243" s="2">
        <f t="shared" si="247"/>
        <v>95.734077576777992</v>
      </c>
      <c r="AX2243" s="2">
        <f t="shared" si="248"/>
        <v>1.9146815515355597</v>
      </c>
      <c r="AY2243" s="2">
        <f t="shared" si="249"/>
        <v>19.146815515355598</v>
      </c>
      <c r="AZ2243" s="2">
        <f t="shared" si="250"/>
        <v>1.91468155153556E-2</v>
      </c>
      <c r="BA2243" s="2" t="e">
        <f t="shared" si="251"/>
        <v>#DIV/0!</v>
      </c>
      <c r="BB2243" s="2">
        <f t="shared" si="245"/>
        <v>0.12</v>
      </c>
      <c r="BC2243" s="2">
        <f>VLOOKUP(Y2243,Spp!B:H,7,FALSE)</f>
        <v>3.6</v>
      </c>
      <c r="BD2243" s="5" t="str">
        <f>VLOOKUP(Y2243,GFQuimbayo!B:C,2,FALSE)</f>
        <v>PS</v>
      </c>
      <c r="BE2243" s="5" t="str">
        <f>VLOOKUP(BD2243,GFQuimbayo!E:F,2,FALSE)</f>
        <v>Piscivores</v>
      </c>
      <c r="BF2243" s="2" t="str">
        <f>VLOOKUP(Y2243,Spp!B:L,11,FALSE)</f>
        <v>LC</v>
      </c>
    </row>
    <row r="2244" spans="1:58">
      <c r="A2244" s="54" t="s">
        <v>40</v>
      </c>
      <c r="B2244" s="54" t="s">
        <v>41</v>
      </c>
      <c r="C2244" s="54" t="s">
        <v>212</v>
      </c>
      <c r="D2244" s="54" t="s">
        <v>212</v>
      </c>
      <c r="E2244" s="54" t="s">
        <v>1488</v>
      </c>
      <c r="F2244" s="54" t="s">
        <v>245</v>
      </c>
      <c r="G2244" s="22" t="s">
        <v>1482</v>
      </c>
      <c r="H2244" s="55">
        <v>2</v>
      </c>
      <c r="I2244" s="55">
        <v>2</v>
      </c>
      <c r="J2244" s="54"/>
      <c r="K2244" s="54">
        <v>50</v>
      </c>
      <c r="L2244" s="56">
        <v>43538</v>
      </c>
      <c r="M2244" s="54">
        <v>2019</v>
      </c>
      <c r="N2244" s="57" t="s">
        <v>1484</v>
      </c>
      <c r="O2244" s="54" t="s">
        <v>245</v>
      </c>
      <c r="P2244" s="56">
        <v>43538</v>
      </c>
      <c r="Q2244" s="58">
        <v>2</v>
      </c>
      <c r="R2244" s="54"/>
      <c r="S2244" s="54">
        <v>2</v>
      </c>
      <c r="T2244" s="59"/>
      <c r="U2244" s="59"/>
      <c r="V2244" s="59"/>
      <c r="W2244" s="54"/>
      <c r="X2244" s="54" t="s">
        <v>87</v>
      </c>
      <c r="Y2244" s="6" t="str">
        <f>VLOOKUP(X2244,Spp!A:B,2,FALSE)</f>
        <v>Stegastes acapulcoensis</v>
      </c>
      <c r="Z2244" s="60">
        <f t="shared" si="246"/>
        <v>4</v>
      </c>
      <c r="AA2244" s="54"/>
      <c r="AB2244" s="54">
        <v>4</v>
      </c>
      <c r="AC2244" s="54"/>
      <c r="AD2244" s="54"/>
      <c r="AE2244" s="54"/>
      <c r="AF2244" s="54"/>
      <c r="AG2244" s="54"/>
      <c r="AH2244" s="54"/>
      <c r="AI2244" s="54"/>
      <c r="AJ2244" s="54"/>
      <c r="AK2244" s="54"/>
      <c r="AL2244" s="54"/>
      <c r="AM2244" s="54"/>
      <c r="AN2244" s="54"/>
      <c r="AO2244" s="54"/>
      <c r="AP2244" s="54"/>
      <c r="AQ2244" s="54"/>
      <c r="AR2244" s="54"/>
      <c r="AS2244" s="54"/>
      <c r="AT2244" s="54"/>
      <c r="AU2244" s="2">
        <f>VLOOKUP(Y2244,Spp!B:C,2,FALSE)</f>
        <v>3.49E-2</v>
      </c>
      <c r="AV2244" s="2">
        <f>VLOOKUP(Y2244,Spp!B:D,3,FALSE)</f>
        <v>2.9108999999999998</v>
      </c>
      <c r="AW2244" s="2">
        <f t="shared" si="247"/>
        <v>49.21542614278912</v>
      </c>
      <c r="AX2244" s="2">
        <f t="shared" si="248"/>
        <v>0.98430852285578241</v>
      </c>
      <c r="AY2244" s="2">
        <f t="shared" si="249"/>
        <v>9.8430852285578236</v>
      </c>
      <c r="AZ2244" s="2">
        <f t="shared" si="250"/>
        <v>9.8430852285578234E-3</v>
      </c>
      <c r="BA2244" s="2" t="e">
        <f t="shared" si="251"/>
        <v>#DIV/0!</v>
      </c>
      <c r="BB2244" s="2">
        <f t="shared" si="245"/>
        <v>0.08</v>
      </c>
      <c r="BC2244" s="2">
        <f>VLOOKUP(Y2244,Spp!B:H,7,FALSE)</f>
        <v>2</v>
      </c>
      <c r="BD2244" s="5" t="str">
        <f>VLOOKUP(Y2244,GFQuimbayo!B:C,2,FALSE)</f>
        <v>HD</v>
      </c>
      <c r="BE2244" s="5" t="str">
        <f>VLOOKUP(BD2244,GFQuimbayo!E:F,2,FALSE)</f>
        <v>Detritivores</v>
      </c>
      <c r="BF2244" s="2" t="str">
        <f>VLOOKUP(Y2244,Spp!B:L,11,FALSE)</f>
        <v>LC</v>
      </c>
    </row>
    <row r="2245" spans="1:58">
      <c r="A2245" s="54" t="s">
        <v>40</v>
      </c>
      <c r="B2245" s="54" t="s">
        <v>41</v>
      </c>
      <c r="C2245" s="54" t="s">
        <v>212</v>
      </c>
      <c r="D2245" s="54" t="s">
        <v>212</v>
      </c>
      <c r="E2245" s="54" t="s">
        <v>1488</v>
      </c>
      <c r="F2245" s="54" t="s">
        <v>245</v>
      </c>
      <c r="G2245" s="22" t="s">
        <v>1482</v>
      </c>
      <c r="H2245" s="55">
        <v>2</v>
      </c>
      <c r="I2245" s="55">
        <v>2</v>
      </c>
      <c r="J2245" s="54"/>
      <c r="K2245" s="54">
        <v>50</v>
      </c>
      <c r="L2245" s="56">
        <v>43538</v>
      </c>
      <c r="M2245" s="54">
        <v>2019</v>
      </c>
      <c r="N2245" s="57" t="s">
        <v>1484</v>
      </c>
      <c r="O2245" s="54" t="s">
        <v>245</v>
      </c>
      <c r="P2245" s="56">
        <v>43538</v>
      </c>
      <c r="Q2245" s="58">
        <v>2</v>
      </c>
      <c r="R2245" s="54"/>
      <c r="S2245" s="54">
        <v>2</v>
      </c>
      <c r="T2245" s="59"/>
      <c r="U2245" s="59"/>
      <c r="V2245" s="59"/>
      <c r="W2245" s="54"/>
      <c r="X2245" s="54" t="s">
        <v>266</v>
      </c>
      <c r="Y2245" s="6" t="str">
        <f>VLOOKUP(X2245,Spp!A:B,2,FALSE)</f>
        <v>Halichoeres dispilus</v>
      </c>
      <c r="Z2245" s="60">
        <f t="shared" si="246"/>
        <v>41</v>
      </c>
      <c r="AA2245" s="54"/>
      <c r="AB2245" s="54">
        <v>40</v>
      </c>
      <c r="AC2245" s="54">
        <v>1</v>
      </c>
      <c r="AD2245" s="54"/>
      <c r="AE2245" s="54"/>
      <c r="AF2245" s="54"/>
      <c r="AG2245" s="54"/>
      <c r="AH2245" s="54"/>
      <c r="AI2245" s="54"/>
      <c r="AJ2245" s="54"/>
      <c r="AK2245" s="54"/>
      <c r="AL2245" s="54"/>
      <c r="AM2245" s="54"/>
      <c r="AN2245" s="54"/>
      <c r="AO2245" s="54"/>
      <c r="AP2245" s="54"/>
      <c r="AQ2245" s="54"/>
      <c r="AR2245" s="54"/>
      <c r="AS2245" s="54"/>
      <c r="AT2245" s="54"/>
      <c r="AU2245" s="2">
        <f>VLOOKUP(Y2245,Spp!B:C,2,FALSE)</f>
        <v>1.26E-2</v>
      </c>
      <c r="AV2245" s="2">
        <f>VLOOKUP(Y2245,Spp!B:D,3,FALSE)</f>
        <v>3.0672999999999999</v>
      </c>
      <c r="AW2245" s="2">
        <f t="shared" si="247"/>
        <v>272.67298891498268</v>
      </c>
      <c r="AX2245" s="2">
        <f t="shared" si="248"/>
        <v>5.4534597782996537</v>
      </c>
      <c r="AY2245" s="2">
        <f t="shared" si="249"/>
        <v>54.534597782996535</v>
      </c>
      <c r="AZ2245" s="2">
        <f t="shared" si="250"/>
        <v>5.4534597782996533E-2</v>
      </c>
      <c r="BA2245" s="2" t="e">
        <f t="shared" si="251"/>
        <v>#DIV/0!</v>
      </c>
      <c r="BB2245" s="2">
        <f t="shared" si="245"/>
        <v>0.82</v>
      </c>
      <c r="BC2245" s="2">
        <f>VLOOKUP(Y2245,Spp!B:H,7,FALSE)</f>
        <v>3.9</v>
      </c>
      <c r="BD2245" s="5" t="str">
        <f>VLOOKUP(Y2245,GFQuimbayo!B:C,2,FALSE)</f>
        <v>IN</v>
      </c>
      <c r="BE2245" s="5" t="str">
        <f>VLOOKUP(BD2245,GFQuimbayo!E:F,2,FALSE)</f>
        <v>Invertebrivores</v>
      </c>
      <c r="BF2245" s="2" t="str">
        <f>VLOOKUP(Y2245,Spp!B:L,11,FALSE)</f>
        <v>LC</v>
      </c>
    </row>
    <row r="2246" spans="1:58">
      <c r="A2246" s="54" t="s">
        <v>40</v>
      </c>
      <c r="B2246" s="54" t="s">
        <v>41</v>
      </c>
      <c r="C2246" s="54" t="s">
        <v>212</v>
      </c>
      <c r="D2246" s="54" t="s">
        <v>212</v>
      </c>
      <c r="E2246" s="54" t="s">
        <v>1488</v>
      </c>
      <c r="F2246" s="54" t="s">
        <v>245</v>
      </c>
      <c r="G2246" s="22" t="s">
        <v>1482</v>
      </c>
      <c r="H2246" s="55">
        <v>2</v>
      </c>
      <c r="I2246" s="55">
        <v>2</v>
      </c>
      <c r="J2246" s="54"/>
      <c r="K2246" s="54">
        <v>50</v>
      </c>
      <c r="L2246" s="56">
        <v>43538</v>
      </c>
      <c r="M2246" s="54">
        <v>2019</v>
      </c>
      <c r="N2246" s="57" t="s">
        <v>1484</v>
      </c>
      <c r="O2246" s="54" t="s">
        <v>245</v>
      </c>
      <c r="P2246" s="56">
        <v>43538</v>
      </c>
      <c r="Q2246" s="58">
        <v>2</v>
      </c>
      <c r="R2246" s="54"/>
      <c r="S2246" s="54">
        <v>2</v>
      </c>
      <c r="T2246" s="59"/>
      <c r="U2246" s="59"/>
      <c r="V2246" s="59"/>
      <c r="W2246" s="54"/>
      <c r="X2246" s="54" t="s">
        <v>125</v>
      </c>
      <c r="Y2246" s="6" t="str">
        <f>VLOOKUP(X2246,Spp!A:B,2,FALSE)</f>
        <v>Diodon holocanthus</v>
      </c>
      <c r="Z2246" s="60">
        <f t="shared" si="246"/>
        <v>1</v>
      </c>
      <c r="AA2246" s="54"/>
      <c r="AB2246" s="54"/>
      <c r="AC2246" s="54">
        <v>1</v>
      </c>
      <c r="AD2246" s="54"/>
      <c r="AE2246" s="54"/>
      <c r="AF2246" s="54"/>
      <c r="AG2246" s="54"/>
      <c r="AH2246" s="54"/>
      <c r="AI2246" s="54"/>
      <c r="AJ2246" s="54"/>
      <c r="AK2246" s="54"/>
      <c r="AL2246" s="54"/>
      <c r="AM2246" s="54"/>
      <c r="AN2246" s="54"/>
      <c r="AO2246" s="54"/>
      <c r="AP2246" s="54"/>
      <c r="AQ2246" s="54"/>
      <c r="AR2246" s="54"/>
      <c r="AS2246" s="54"/>
      <c r="AT2246" s="54"/>
      <c r="AU2246" s="2">
        <f>VLOOKUP(Y2246,Spp!B:C,2,FALSE)</f>
        <v>2.1899999999999999E-2</v>
      </c>
      <c r="AV2246" s="2">
        <f>VLOOKUP(Y2246,Spp!B:D,3,FALSE)</f>
        <v>3</v>
      </c>
      <c r="AW2246" s="2">
        <f t="shared" si="247"/>
        <v>42.7734375</v>
      </c>
      <c r="AX2246" s="2">
        <f t="shared" si="248"/>
        <v>0.85546875</v>
      </c>
      <c r="AY2246" s="2">
        <f t="shared" si="249"/>
        <v>8.5546875</v>
      </c>
      <c r="AZ2246" s="2">
        <f t="shared" si="250"/>
        <v>8.5546874999999998E-3</v>
      </c>
      <c r="BA2246" s="2" t="e">
        <f t="shared" si="251"/>
        <v>#DIV/0!</v>
      </c>
      <c r="BB2246" s="2">
        <f t="shared" si="245"/>
        <v>0.02</v>
      </c>
      <c r="BC2246" s="2">
        <f>VLOOKUP(Y2246,Spp!B:H,7,FALSE)</f>
        <v>3.3</v>
      </c>
      <c r="BD2246" s="5" t="str">
        <f>VLOOKUP(Y2246,GFQuimbayo!B:C,2,FALSE)</f>
        <v>IN</v>
      </c>
      <c r="BE2246" s="5" t="str">
        <f>VLOOKUP(BD2246,GFQuimbayo!E:F,2,FALSE)</f>
        <v>Invertebrivores</v>
      </c>
      <c r="BF2246" s="2" t="str">
        <f>VLOOKUP(Y2246,Spp!B:L,11,FALSE)</f>
        <v>NE</v>
      </c>
    </row>
    <row r="2247" spans="1:58">
      <c r="A2247" s="54" t="s">
        <v>40</v>
      </c>
      <c r="B2247" s="54" t="s">
        <v>41</v>
      </c>
      <c r="C2247" s="54" t="s">
        <v>212</v>
      </c>
      <c r="D2247" s="54" t="s">
        <v>212</v>
      </c>
      <c r="E2247" s="54" t="s">
        <v>1488</v>
      </c>
      <c r="F2247" s="54" t="s">
        <v>245</v>
      </c>
      <c r="G2247" s="22" t="s">
        <v>1482</v>
      </c>
      <c r="H2247" s="55">
        <v>2</v>
      </c>
      <c r="I2247" s="55">
        <v>2</v>
      </c>
      <c r="J2247" s="54"/>
      <c r="K2247" s="54">
        <v>50</v>
      </c>
      <c r="L2247" s="56">
        <v>43538</v>
      </c>
      <c r="M2247" s="54">
        <v>2019</v>
      </c>
      <c r="N2247" s="57" t="s">
        <v>1484</v>
      </c>
      <c r="O2247" s="54" t="s">
        <v>245</v>
      </c>
      <c r="P2247" s="56">
        <v>43538</v>
      </c>
      <c r="Q2247" s="58">
        <v>2</v>
      </c>
      <c r="R2247" s="54"/>
      <c r="S2247" s="54">
        <v>2</v>
      </c>
      <c r="T2247" s="59"/>
      <c r="U2247" s="59"/>
      <c r="V2247" s="59"/>
      <c r="W2247" s="54"/>
      <c r="X2247" s="54" t="s">
        <v>61</v>
      </c>
      <c r="Y2247" s="6" t="str">
        <f>VLOOKUP(X2247,Spp!A:B,2,FALSE)</f>
        <v>Cirrhitichthys oxycephalus</v>
      </c>
      <c r="Z2247" s="60">
        <f t="shared" si="246"/>
        <v>1</v>
      </c>
      <c r="AA2247" s="54"/>
      <c r="AB2247" s="54">
        <v>1</v>
      </c>
      <c r="AC2247" s="54"/>
      <c r="AD2247" s="54"/>
      <c r="AE2247" s="54"/>
      <c r="AF2247" s="54"/>
      <c r="AG2247" s="54"/>
      <c r="AH2247" s="54"/>
      <c r="AI2247" s="54"/>
      <c r="AJ2247" s="54"/>
      <c r="AK2247" s="54"/>
      <c r="AL2247" s="54"/>
      <c r="AM2247" s="54"/>
      <c r="AN2247" s="54"/>
      <c r="AO2247" s="54"/>
      <c r="AP2247" s="54"/>
      <c r="AQ2247" s="54"/>
      <c r="AR2247" s="54"/>
      <c r="AS2247" s="54"/>
      <c r="AT2247" s="54"/>
      <c r="AU2247" s="2">
        <f>VLOOKUP(Y2247,Spp!B:C,2,FALSE)</f>
        <v>3.32E-2</v>
      </c>
      <c r="AV2247" s="2">
        <f>VLOOKUP(Y2247,Spp!B:D,3,FALSE)</f>
        <v>3</v>
      </c>
      <c r="AW2247" s="2">
        <f t="shared" si="247"/>
        <v>14.00625</v>
      </c>
      <c r="AX2247" s="2">
        <f t="shared" si="248"/>
        <v>0.28012500000000001</v>
      </c>
      <c r="AY2247" s="2">
        <f t="shared" si="249"/>
        <v>2.80125</v>
      </c>
      <c r="AZ2247" s="2">
        <f t="shared" si="250"/>
        <v>2.8012499999999999E-3</v>
      </c>
      <c r="BA2247" s="2" t="e">
        <f t="shared" si="251"/>
        <v>#DIV/0!</v>
      </c>
      <c r="BB2247" s="2">
        <f t="shared" si="245"/>
        <v>0.02</v>
      </c>
      <c r="BC2247" s="2">
        <f>VLOOKUP(Y2247,Spp!B:H,7,FALSE)</f>
        <v>3.9</v>
      </c>
      <c r="BD2247" s="5" t="str">
        <f>VLOOKUP(Y2247,GFQuimbayo!B:C,2,FALSE)</f>
        <v>IN</v>
      </c>
      <c r="BE2247" s="5" t="str">
        <f>VLOOKUP(BD2247,GFQuimbayo!E:F,2,FALSE)</f>
        <v>Invertebrivores</v>
      </c>
      <c r="BF2247" s="2" t="str">
        <f>VLOOKUP(Y2247,Spp!B:L,11,FALSE)</f>
        <v>NE</v>
      </c>
    </row>
    <row r="2248" spans="1:58">
      <c r="A2248" s="54" t="s">
        <v>40</v>
      </c>
      <c r="B2248" s="54" t="s">
        <v>41</v>
      </c>
      <c r="C2248" s="54" t="s">
        <v>212</v>
      </c>
      <c r="D2248" s="54" t="s">
        <v>212</v>
      </c>
      <c r="E2248" s="54" t="s">
        <v>1488</v>
      </c>
      <c r="F2248" s="54" t="s">
        <v>245</v>
      </c>
      <c r="G2248" s="22" t="s">
        <v>1482</v>
      </c>
      <c r="H2248" s="55">
        <v>2</v>
      </c>
      <c r="I2248" s="55">
        <v>2</v>
      </c>
      <c r="J2248" s="54"/>
      <c r="K2248" s="54">
        <v>50</v>
      </c>
      <c r="L2248" s="56">
        <v>43538</v>
      </c>
      <c r="M2248" s="54">
        <v>2019</v>
      </c>
      <c r="N2248" s="57" t="s">
        <v>1484</v>
      </c>
      <c r="O2248" s="54" t="s">
        <v>245</v>
      </c>
      <c r="P2248" s="56">
        <v>43538</v>
      </c>
      <c r="Q2248" s="58">
        <v>2</v>
      </c>
      <c r="R2248" s="54"/>
      <c r="S2248" s="54">
        <v>2</v>
      </c>
      <c r="T2248" s="59"/>
      <c r="U2248" s="59"/>
      <c r="V2248" s="59"/>
      <c r="W2248" s="54"/>
      <c r="X2248" s="54" t="s">
        <v>103</v>
      </c>
      <c r="Y2248" s="6" t="str">
        <f>VLOOKUP(X2248,Spp!A:B,2,FALSE)</f>
        <v>Apogon dovii</v>
      </c>
      <c r="Z2248" s="60">
        <f t="shared" si="246"/>
        <v>3</v>
      </c>
      <c r="AA2248" s="54">
        <v>3</v>
      </c>
      <c r="AB2248" s="54"/>
      <c r="AC2248" s="54"/>
      <c r="AD2248" s="54"/>
      <c r="AE2248" s="54"/>
      <c r="AF2248" s="54"/>
      <c r="AG2248" s="54"/>
      <c r="AH2248" s="54"/>
      <c r="AI2248" s="54"/>
      <c r="AJ2248" s="54"/>
      <c r="AK2248" s="54"/>
      <c r="AL2248" s="54"/>
      <c r="AM2248" s="54"/>
      <c r="AN2248" s="54"/>
      <c r="AO2248" s="54"/>
      <c r="AP2248" s="54"/>
      <c r="AQ2248" s="54"/>
      <c r="AR2248" s="54"/>
      <c r="AS2248" s="54"/>
      <c r="AT2248" s="54"/>
      <c r="AU2248" s="2">
        <f>VLOOKUP(Y2248,Spp!B:C,2,FALSE)</f>
        <v>1.41E-2</v>
      </c>
      <c r="AV2248" s="2">
        <f>VLOOKUP(Y2248,Spp!B:D,3,FALSE)</f>
        <v>3.1286</v>
      </c>
      <c r="AW2248" s="2">
        <f t="shared" si="247"/>
        <v>0.74359331800058415</v>
      </c>
      <c r="AX2248" s="2">
        <f t="shared" si="248"/>
        <v>1.4871866360011683E-2</v>
      </c>
      <c r="AY2248" s="2">
        <f t="shared" si="249"/>
        <v>0.14871866360011682</v>
      </c>
      <c r="AZ2248" s="2">
        <f t="shared" si="250"/>
        <v>1.4871866360011683E-4</v>
      </c>
      <c r="BA2248" s="2" t="e">
        <f t="shared" si="251"/>
        <v>#DIV/0!</v>
      </c>
      <c r="BB2248" s="2">
        <f t="shared" si="245"/>
        <v>0.06</v>
      </c>
      <c r="BC2248" s="2">
        <f>VLOOKUP(Y2248,Spp!B:H,7,FALSE)</f>
        <v>3.4</v>
      </c>
      <c r="BD2248" s="5" t="str">
        <f>VLOOKUP(Y2248,GFQuimbayo!B:C,2,FALSE)</f>
        <v>PK</v>
      </c>
      <c r="BE2248" s="5" t="str">
        <f>VLOOKUP(BD2248,GFQuimbayo!E:F,2,FALSE)</f>
        <v>Planktivores</v>
      </c>
      <c r="BF2248" s="2" t="str">
        <f>VLOOKUP(Y2248,Spp!B:L,11,FALSE)</f>
        <v>LC</v>
      </c>
    </row>
    <row r="2249" spans="1:58">
      <c r="A2249" s="54" t="s">
        <v>40</v>
      </c>
      <c r="B2249" s="54" t="s">
        <v>41</v>
      </c>
      <c r="C2249" s="54" t="s">
        <v>212</v>
      </c>
      <c r="D2249" s="54" t="s">
        <v>212</v>
      </c>
      <c r="E2249" s="54" t="s">
        <v>1488</v>
      </c>
      <c r="F2249" s="54" t="s">
        <v>245</v>
      </c>
      <c r="G2249" s="22" t="s">
        <v>1482</v>
      </c>
      <c r="H2249" s="55">
        <v>3</v>
      </c>
      <c r="I2249" s="55">
        <v>3</v>
      </c>
      <c r="J2249" s="54"/>
      <c r="K2249" s="54">
        <v>50</v>
      </c>
      <c r="L2249" s="56">
        <v>43538</v>
      </c>
      <c r="M2249" s="54">
        <v>2019</v>
      </c>
      <c r="N2249" s="57" t="s">
        <v>1484</v>
      </c>
      <c r="O2249" s="54" t="s">
        <v>245</v>
      </c>
      <c r="P2249" s="56">
        <v>43538</v>
      </c>
      <c r="Q2249" s="58">
        <v>2</v>
      </c>
      <c r="R2249" s="54"/>
      <c r="S2249" s="54">
        <v>2</v>
      </c>
      <c r="T2249" s="59"/>
      <c r="U2249" s="59"/>
      <c r="V2249" s="59"/>
      <c r="W2249" s="54"/>
      <c r="X2249" s="54" t="s">
        <v>266</v>
      </c>
      <c r="Y2249" s="6" t="str">
        <f>VLOOKUP(X2249,Spp!A:B,2,FALSE)</f>
        <v>Halichoeres dispilus</v>
      </c>
      <c r="Z2249" s="60">
        <f t="shared" si="246"/>
        <v>1</v>
      </c>
      <c r="AA2249" s="54"/>
      <c r="AB2249" s="54">
        <v>1</v>
      </c>
      <c r="AC2249" s="54"/>
      <c r="AD2249" s="54"/>
      <c r="AE2249" s="54"/>
      <c r="AF2249" s="54"/>
      <c r="AG2249" s="54"/>
      <c r="AH2249" s="54"/>
      <c r="AI2249" s="54"/>
      <c r="AJ2249" s="54"/>
      <c r="AK2249" s="54"/>
      <c r="AL2249" s="54"/>
      <c r="AM2249" s="54"/>
      <c r="AN2249" s="54"/>
      <c r="AO2249" s="54"/>
      <c r="AP2249" s="54"/>
      <c r="AQ2249" s="54"/>
      <c r="AR2249" s="54"/>
      <c r="AS2249" s="54"/>
      <c r="AT2249" s="54"/>
      <c r="AU2249" s="2">
        <f>VLOOKUP(Y2249,Spp!B:C,2,FALSE)</f>
        <v>1.26E-2</v>
      </c>
      <c r="AV2249" s="2">
        <f>VLOOKUP(Y2249,Spp!B:D,3,FALSE)</f>
        <v>3.0672999999999999</v>
      </c>
      <c r="AW2249" s="2">
        <f t="shared" si="247"/>
        <v>6.0875978967715536</v>
      </c>
      <c r="AX2249" s="2">
        <f t="shared" si="248"/>
        <v>0.12175195793543107</v>
      </c>
      <c r="AY2249" s="2">
        <f t="shared" si="249"/>
        <v>1.2175195793543108</v>
      </c>
      <c r="AZ2249" s="2">
        <f t="shared" si="250"/>
        <v>1.2175195793543109E-3</v>
      </c>
      <c r="BA2249" s="2" t="e">
        <f t="shared" si="251"/>
        <v>#DIV/0!</v>
      </c>
      <c r="BB2249" s="2">
        <f t="shared" si="245"/>
        <v>0.02</v>
      </c>
      <c r="BC2249" s="2">
        <f>VLOOKUP(Y2249,Spp!B:H,7,FALSE)</f>
        <v>3.9</v>
      </c>
      <c r="BD2249" s="5" t="str">
        <f>VLOOKUP(Y2249,GFQuimbayo!B:C,2,FALSE)</f>
        <v>IN</v>
      </c>
      <c r="BE2249" s="5" t="str">
        <f>VLOOKUP(BD2249,GFQuimbayo!E:F,2,FALSE)</f>
        <v>Invertebrivores</v>
      </c>
      <c r="BF2249" s="2" t="str">
        <f>VLOOKUP(Y2249,Spp!B:L,11,FALSE)</f>
        <v>LC</v>
      </c>
    </row>
    <row r="2250" spans="1:58">
      <c r="A2250" s="54" t="s">
        <v>40</v>
      </c>
      <c r="B2250" s="54" t="s">
        <v>41</v>
      </c>
      <c r="C2250" s="54" t="s">
        <v>212</v>
      </c>
      <c r="D2250" s="54" t="s">
        <v>212</v>
      </c>
      <c r="E2250" s="54" t="s">
        <v>1488</v>
      </c>
      <c r="F2250" s="54" t="s">
        <v>245</v>
      </c>
      <c r="G2250" s="22" t="s">
        <v>1482</v>
      </c>
      <c r="H2250" s="55">
        <v>3</v>
      </c>
      <c r="I2250" s="55">
        <v>3</v>
      </c>
      <c r="J2250" s="54"/>
      <c r="K2250" s="54">
        <v>50</v>
      </c>
      <c r="L2250" s="56">
        <v>43538</v>
      </c>
      <c r="M2250" s="54">
        <v>2019</v>
      </c>
      <c r="N2250" s="57" t="s">
        <v>1484</v>
      </c>
      <c r="O2250" s="54" t="s">
        <v>245</v>
      </c>
      <c r="P2250" s="56">
        <v>43538</v>
      </c>
      <c r="Q2250" s="58">
        <v>2</v>
      </c>
      <c r="R2250" s="54"/>
      <c r="S2250" s="54">
        <v>2</v>
      </c>
      <c r="T2250" s="59"/>
      <c r="U2250" s="59"/>
      <c r="V2250" s="59"/>
      <c r="W2250" s="54"/>
      <c r="X2250" s="54" t="s">
        <v>45</v>
      </c>
      <c r="Y2250" s="6" t="str">
        <f>VLOOKUP(X2250,Spp!A:B,2,FALSE)</f>
        <v>Canthigaster punctatissima</v>
      </c>
      <c r="Z2250" s="60">
        <f t="shared" si="246"/>
        <v>2</v>
      </c>
      <c r="AA2250" s="54">
        <v>2</v>
      </c>
      <c r="AB2250" s="54"/>
      <c r="AC2250" s="54"/>
      <c r="AD2250" s="54"/>
      <c r="AE2250" s="54"/>
      <c r="AF2250" s="54"/>
      <c r="AG2250" s="54"/>
      <c r="AH2250" s="54"/>
      <c r="AI2250" s="54"/>
      <c r="AJ2250" s="54"/>
      <c r="AK2250" s="54"/>
      <c r="AL2250" s="54"/>
      <c r="AM2250" s="54"/>
      <c r="AN2250" s="54"/>
      <c r="AO2250" s="54"/>
      <c r="AP2250" s="54"/>
      <c r="AQ2250" s="54"/>
      <c r="AR2250" s="54"/>
      <c r="AS2250" s="54"/>
      <c r="AT2250" s="54"/>
      <c r="AU2250" s="2">
        <f>VLOOKUP(Y2250,Spp!B:C,2,FALSE)</f>
        <v>1.9699999999999999E-2</v>
      </c>
      <c r="AV2250" s="2">
        <f>VLOOKUP(Y2250,Spp!B:D,3,FALSE)</f>
        <v>2.9174000000000002</v>
      </c>
      <c r="AW2250" s="2">
        <f t="shared" si="247"/>
        <v>0.57075063471067744</v>
      </c>
      <c r="AX2250" s="2">
        <f t="shared" si="248"/>
        <v>1.1415012694213548E-2</v>
      </c>
      <c r="AY2250" s="2">
        <f t="shared" si="249"/>
        <v>0.11415012694213549</v>
      </c>
      <c r="AZ2250" s="2">
        <f t="shared" si="250"/>
        <v>1.1415012694213548E-4</v>
      </c>
      <c r="BA2250" s="2" t="e">
        <f t="shared" si="251"/>
        <v>#DIV/0!</v>
      </c>
      <c r="BB2250" s="2">
        <f t="shared" si="245"/>
        <v>0.04</v>
      </c>
      <c r="BC2250" s="2">
        <f>VLOOKUP(Y2250,Spp!B:H,7,FALSE)</f>
        <v>3</v>
      </c>
      <c r="BD2250" s="5" t="str">
        <f>VLOOKUP(Y2250,GFQuimbayo!B:C,2,FALSE)</f>
        <v>IN</v>
      </c>
      <c r="BE2250" s="5" t="str">
        <f>VLOOKUP(BD2250,GFQuimbayo!E:F,2,FALSE)</f>
        <v>Invertebrivores</v>
      </c>
      <c r="BF2250" s="2" t="str">
        <f>VLOOKUP(Y2250,Spp!B:L,11,FALSE)</f>
        <v>LC</v>
      </c>
    </row>
    <row r="2251" spans="1:58">
      <c r="A2251" s="54" t="s">
        <v>40</v>
      </c>
      <c r="B2251" s="54" t="s">
        <v>41</v>
      </c>
      <c r="C2251" s="54" t="s">
        <v>212</v>
      </c>
      <c r="D2251" s="54" t="s">
        <v>212</v>
      </c>
      <c r="E2251" s="54" t="s">
        <v>1488</v>
      </c>
      <c r="F2251" s="54" t="s">
        <v>245</v>
      </c>
      <c r="G2251" s="22" t="s">
        <v>1482</v>
      </c>
      <c r="H2251" s="55">
        <v>3</v>
      </c>
      <c r="I2251" s="55">
        <v>3</v>
      </c>
      <c r="J2251" s="54"/>
      <c r="K2251" s="54">
        <v>50</v>
      </c>
      <c r="L2251" s="56">
        <v>43538</v>
      </c>
      <c r="M2251" s="54">
        <v>2019</v>
      </c>
      <c r="N2251" s="57" t="s">
        <v>1484</v>
      </c>
      <c r="O2251" s="54" t="s">
        <v>245</v>
      </c>
      <c r="P2251" s="56">
        <v>43538</v>
      </c>
      <c r="Q2251" s="58">
        <v>2</v>
      </c>
      <c r="R2251" s="54"/>
      <c r="S2251" s="54">
        <v>2</v>
      </c>
      <c r="T2251" s="59"/>
      <c r="U2251" s="59"/>
      <c r="V2251" s="59"/>
      <c r="W2251" s="54"/>
      <c r="X2251" s="54" t="s">
        <v>57</v>
      </c>
      <c r="Y2251" s="6" t="str">
        <f>VLOOKUP(X2251,Spp!A:B,2,FALSE)</f>
        <v>Serranus psittacinus</v>
      </c>
      <c r="Z2251" s="60">
        <f t="shared" si="246"/>
        <v>4</v>
      </c>
      <c r="AA2251" s="54"/>
      <c r="AB2251" s="54">
        <v>4</v>
      </c>
      <c r="AC2251" s="54"/>
      <c r="AD2251" s="54"/>
      <c r="AE2251" s="54"/>
      <c r="AF2251" s="54"/>
      <c r="AG2251" s="54"/>
      <c r="AH2251" s="54"/>
      <c r="AI2251" s="54"/>
      <c r="AJ2251" s="54"/>
      <c r="AK2251" s="54"/>
      <c r="AL2251" s="54"/>
      <c r="AM2251" s="54"/>
      <c r="AN2251" s="54"/>
      <c r="AO2251" s="54"/>
      <c r="AP2251" s="54"/>
      <c r="AQ2251" s="54"/>
      <c r="AR2251" s="54"/>
      <c r="AS2251" s="54"/>
      <c r="AT2251" s="54"/>
      <c r="AU2251" s="2">
        <f>VLOOKUP(Y2251,Spp!B:C,2,FALSE)</f>
        <v>1.9300000000000001E-2</v>
      </c>
      <c r="AV2251" s="2">
        <f>VLOOKUP(Y2251,Spp!B:D,3,FALSE)</f>
        <v>2.8511000000000002</v>
      </c>
      <c r="AW2251" s="2">
        <f t="shared" si="247"/>
        <v>24.127063564434579</v>
      </c>
      <c r="AX2251" s="2">
        <f t="shared" si="248"/>
        <v>0.48254127128869156</v>
      </c>
      <c r="AY2251" s="2">
        <f t="shared" si="249"/>
        <v>4.8254127128869158</v>
      </c>
      <c r="AZ2251" s="2">
        <f t="shared" si="250"/>
        <v>4.8254127128869156E-3</v>
      </c>
      <c r="BA2251" s="2" t="e">
        <f t="shared" si="251"/>
        <v>#DIV/0!</v>
      </c>
      <c r="BB2251" s="2">
        <f t="shared" si="245"/>
        <v>0.08</v>
      </c>
      <c r="BC2251" s="2">
        <f>VLOOKUP(Y2251,Spp!B:H,7,FALSE)</f>
        <v>3.6</v>
      </c>
      <c r="BD2251" s="5" t="str">
        <f>VLOOKUP(Y2251,GFQuimbayo!B:C,2,FALSE)</f>
        <v>PS</v>
      </c>
      <c r="BE2251" s="5" t="str">
        <f>VLOOKUP(BD2251,GFQuimbayo!E:F,2,FALSE)</f>
        <v>Piscivores</v>
      </c>
      <c r="BF2251" s="2" t="str">
        <f>VLOOKUP(Y2251,Spp!B:L,11,FALSE)</f>
        <v>LC</v>
      </c>
    </row>
    <row r="2252" spans="1:58">
      <c r="A2252" s="61" t="s">
        <v>40</v>
      </c>
      <c r="B2252" s="61" t="s">
        <v>41</v>
      </c>
      <c r="C2252" s="2" t="s">
        <v>42</v>
      </c>
      <c r="D2252" s="61" t="s">
        <v>1489</v>
      </c>
      <c r="E2252" s="54" t="s">
        <v>1483</v>
      </c>
      <c r="F2252" s="61" t="s">
        <v>245</v>
      </c>
      <c r="G2252" s="22" t="s">
        <v>1482</v>
      </c>
      <c r="H2252" s="62">
        <v>1</v>
      </c>
      <c r="I2252" s="62">
        <v>1</v>
      </c>
      <c r="J2252" s="61"/>
      <c r="K2252" s="61">
        <v>50</v>
      </c>
      <c r="L2252" s="63">
        <v>43669</v>
      </c>
      <c r="M2252" s="61">
        <v>2019</v>
      </c>
      <c r="N2252" s="64" t="s">
        <v>1484</v>
      </c>
      <c r="O2252" s="61" t="s">
        <v>245</v>
      </c>
      <c r="P2252" s="63">
        <v>43669</v>
      </c>
      <c r="Q2252" s="65">
        <v>5.6</v>
      </c>
      <c r="R2252" s="61"/>
      <c r="S2252" s="61">
        <v>5</v>
      </c>
      <c r="T2252" s="66"/>
      <c r="U2252" s="66"/>
      <c r="V2252" s="66"/>
      <c r="W2252" s="61"/>
      <c r="X2252" s="61" t="s">
        <v>87</v>
      </c>
      <c r="Y2252" s="6" t="str">
        <f>VLOOKUP(X2252,Spp!A:B,2,FALSE)</f>
        <v>Stegastes acapulcoensis</v>
      </c>
      <c r="Z2252" s="68">
        <f t="shared" si="246"/>
        <v>22</v>
      </c>
      <c r="AA2252" s="61"/>
      <c r="AB2252" s="61">
        <v>2</v>
      </c>
      <c r="AC2252" s="61">
        <v>20</v>
      </c>
      <c r="AD2252" s="61"/>
      <c r="AE2252" s="61"/>
      <c r="AF2252" s="61"/>
      <c r="AG2252" s="61"/>
      <c r="AH2252" s="61"/>
      <c r="AI2252" s="61"/>
      <c r="AJ2252" s="61"/>
      <c r="AK2252" s="61"/>
      <c r="AL2252" s="61"/>
      <c r="AM2252" s="61"/>
      <c r="AN2252" s="61"/>
      <c r="AO2252" s="61"/>
      <c r="AP2252" s="61"/>
      <c r="AQ2252" s="61"/>
      <c r="AR2252" s="61"/>
      <c r="AS2252" s="61"/>
      <c r="AT2252" s="61"/>
      <c r="AU2252" s="2">
        <f>VLOOKUP(Y2252,Spp!B:C,2,FALSE)</f>
        <v>3.49E-2</v>
      </c>
      <c r="AV2252" s="2">
        <f>VLOOKUP(Y2252,Spp!B:D,3,FALSE)</f>
        <v>2.9108999999999998</v>
      </c>
      <c r="AW2252" s="2">
        <f t="shared" si="247"/>
        <v>1113.1637219981471</v>
      </c>
      <c r="AX2252" s="2">
        <f t="shared" si="248"/>
        <v>22.263274439962942</v>
      </c>
      <c r="AY2252" s="2">
        <f t="shared" si="249"/>
        <v>222.63274439962942</v>
      </c>
      <c r="AZ2252" s="2">
        <f t="shared" si="250"/>
        <v>0.22263274439962941</v>
      </c>
      <c r="BA2252" s="2" t="e">
        <f t="shared" si="251"/>
        <v>#DIV/0!</v>
      </c>
      <c r="BB2252" s="2">
        <f t="shared" si="245"/>
        <v>0.44</v>
      </c>
      <c r="BC2252" s="2">
        <f>VLOOKUP(Y2252,Spp!B:H,7,FALSE)</f>
        <v>2</v>
      </c>
      <c r="BD2252" s="5" t="str">
        <f>VLOOKUP(Y2252,GFQuimbayo!B:C,2,FALSE)</f>
        <v>HD</v>
      </c>
      <c r="BE2252" s="5" t="str">
        <f>VLOOKUP(BD2252,GFQuimbayo!E:F,2,FALSE)</f>
        <v>Detritivores</v>
      </c>
      <c r="BF2252" s="2" t="str">
        <f>VLOOKUP(Y2252,Spp!B:L,11,FALSE)</f>
        <v>LC</v>
      </c>
    </row>
    <row r="2253" spans="1:58">
      <c r="A2253" s="61" t="s">
        <v>40</v>
      </c>
      <c r="B2253" s="61" t="s">
        <v>41</v>
      </c>
      <c r="C2253" s="2" t="s">
        <v>42</v>
      </c>
      <c r="D2253" s="61" t="s">
        <v>1489</v>
      </c>
      <c r="E2253" s="54" t="s">
        <v>1483</v>
      </c>
      <c r="F2253" s="61" t="s">
        <v>245</v>
      </c>
      <c r="G2253" s="22" t="s">
        <v>1482</v>
      </c>
      <c r="H2253" s="62">
        <v>1</v>
      </c>
      <c r="I2253" s="62">
        <v>1</v>
      </c>
      <c r="J2253" s="61"/>
      <c r="K2253" s="61">
        <v>50</v>
      </c>
      <c r="L2253" s="63">
        <v>43669</v>
      </c>
      <c r="M2253" s="61">
        <v>2019</v>
      </c>
      <c r="N2253" s="64" t="s">
        <v>1484</v>
      </c>
      <c r="O2253" s="61" t="s">
        <v>245</v>
      </c>
      <c r="P2253" s="63">
        <v>43669</v>
      </c>
      <c r="Q2253" s="65">
        <v>5.6</v>
      </c>
      <c r="R2253" s="61"/>
      <c r="S2253" s="61">
        <v>5</v>
      </c>
      <c r="T2253" s="66"/>
      <c r="U2253" s="66"/>
      <c r="V2253" s="66"/>
      <c r="W2253" s="61"/>
      <c r="X2253" s="61" t="s">
        <v>177</v>
      </c>
      <c r="Y2253" s="6" t="str">
        <f>VLOOKUP(X2253,Spp!A:B,2,FALSE)</f>
        <v>Scarus ghobban</v>
      </c>
      <c r="Z2253" s="68">
        <f t="shared" si="246"/>
        <v>5</v>
      </c>
      <c r="AA2253" s="61"/>
      <c r="AB2253" s="61">
        <v>4</v>
      </c>
      <c r="AC2253" s="61">
        <v>1</v>
      </c>
      <c r="AD2253" s="61"/>
      <c r="AE2253" s="61"/>
      <c r="AF2253" s="61"/>
      <c r="AG2253" s="61"/>
      <c r="AH2253" s="61"/>
      <c r="AI2253" s="61"/>
      <c r="AJ2253" s="61"/>
      <c r="AK2253" s="61"/>
      <c r="AL2253" s="61"/>
      <c r="AM2253" s="61"/>
      <c r="AN2253" s="61"/>
      <c r="AO2253" s="61"/>
      <c r="AP2253" s="61"/>
      <c r="AQ2253" s="61"/>
      <c r="AR2253" s="61"/>
      <c r="AS2253" s="61"/>
      <c r="AT2253" s="61"/>
      <c r="AU2253" s="2">
        <f>VLOOKUP(Y2253,Spp!B:C,2,FALSE)</f>
        <v>2.3300000000000001E-2</v>
      </c>
      <c r="AV2253" s="2">
        <f>VLOOKUP(Y2253,Spp!B:D,3,FALSE)</f>
        <v>2.919</v>
      </c>
      <c r="AW2253" s="2">
        <f t="shared" si="247"/>
        <v>70.486186697274491</v>
      </c>
      <c r="AX2253" s="2">
        <f t="shared" si="248"/>
        <v>1.4097237339454898</v>
      </c>
      <c r="AY2253" s="2">
        <f t="shared" si="249"/>
        <v>14.097237339454898</v>
      </c>
      <c r="AZ2253" s="2">
        <f t="shared" si="250"/>
        <v>1.4097237339454899E-2</v>
      </c>
      <c r="BA2253" s="2" t="e">
        <f t="shared" si="251"/>
        <v>#DIV/0!</v>
      </c>
      <c r="BB2253" s="2">
        <f t="shared" si="245"/>
        <v>0.1</v>
      </c>
      <c r="BC2253" s="2">
        <f>VLOOKUP(Y2253,Spp!B:H,7,FALSE)</f>
        <v>2</v>
      </c>
      <c r="BD2253" s="5" t="str">
        <f>VLOOKUP(Y2253,GFQuimbayo!B:C,2,FALSE)</f>
        <v>HM</v>
      </c>
      <c r="BE2253" s="5" t="str">
        <f>VLOOKUP(BD2253,GFQuimbayo!E:F,2,FALSE)</f>
        <v>Macroalgae feeders</v>
      </c>
      <c r="BF2253" s="2" t="str">
        <f>VLOOKUP(Y2253,Spp!B:L,11,FALSE)</f>
        <v>LC</v>
      </c>
    </row>
    <row r="2254" spans="1:58">
      <c r="A2254" s="61" t="s">
        <v>40</v>
      </c>
      <c r="B2254" s="61" t="s">
        <v>41</v>
      </c>
      <c r="C2254" s="2" t="s">
        <v>42</v>
      </c>
      <c r="D2254" s="61" t="s">
        <v>1489</v>
      </c>
      <c r="E2254" s="54" t="s">
        <v>1483</v>
      </c>
      <c r="F2254" s="61" t="s">
        <v>245</v>
      </c>
      <c r="G2254" s="22" t="s">
        <v>1482</v>
      </c>
      <c r="H2254" s="62">
        <v>1</v>
      </c>
      <c r="I2254" s="62">
        <v>1</v>
      </c>
      <c r="J2254" s="61"/>
      <c r="K2254" s="61">
        <v>50</v>
      </c>
      <c r="L2254" s="63">
        <v>43669</v>
      </c>
      <c r="M2254" s="61">
        <v>2019</v>
      </c>
      <c r="N2254" s="64" t="s">
        <v>1484</v>
      </c>
      <c r="O2254" s="61" t="s">
        <v>245</v>
      </c>
      <c r="P2254" s="63">
        <v>43669</v>
      </c>
      <c r="Q2254" s="65">
        <v>5.6</v>
      </c>
      <c r="R2254" s="61"/>
      <c r="S2254" s="61">
        <v>5</v>
      </c>
      <c r="T2254" s="66"/>
      <c r="U2254" s="66"/>
      <c r="V2254" s="66"/>
      <c r="W2254" s="61"/>
      <c r="X2254" s="61" t="s">
        <v>187</v>
      </c>
      <c r="Y2254" s="6" t="str">
        <f>VLOOKUP(X2254,Spp!A:B,2,FALSE)</f>
        <v>Sargocentron suborbitalis</v>
      </c>
      <c r="Z2254" s="68">
        <f t="shared" si="246"/>
        <v>1</v>
      </c>
      <c r="AA2254" s="61"/>
      <c r="AB2254" s="61"/>
      <c r="AC2254" s="61">
        <v>1</v>
      </c>
      <c r="AD2254" s="61"/>
      <c r="AE2254" s="61"/>
      <c r="AF2254" s="61"/>
      <c r="AG2254" s="61"/>
      <c r="AH2254" s="61"/>
      <c r="AI2254" s="61"/>
      <c r="AJ2254" s="61"/>
      <c r="AK2254" s="61"/>
      <c r="AL2254" s="61"/>
      <c r="AM2254" s="61"/>
      <c r="AN2254" s="61"/>
      <c r="AO2254" s="61"/>
      <c r="AP2254" s="61"/>
      <c r="AQ2254" s="61"/>
      <c r="AR2254" s="61"/>
      <c r="AS2254" s="61"/>
      <c r="AT2254" s="61"/>
      <c r="AU2254" s="2">
        <f>VLOOKUP(Y2254,Spp!B:C,2,FALSE)</f>
        <v>2.3199999999999998E-2</v>
      </c>
      <c r="AV2254" s="2">
        <f>VLOOKUP(Y2254,Spp!B:D,3,FALSE)</f>
        <v>2.9554</v>
      </c>
      <c r="AW2254" s="2">
        <f t="shared" si="247"/>
        <v>40.485157889405826</v>
      </c>
      <c r="AX2254" s="2">
        <f t="shared" si="248"/>
        <v>0.80970315778811652</v>
      </c>
      <c r="AY2254" s="2">
        <f t="shared" si="249"/>
        <v>8.0970315778811646</v>
      </c>
      <c r="AZ2254" s="2">
        <f t="shared" si="250"/>
        <v>8.0970315778811641E-3</v>
      </c>
      <c r="BA2254" s="2" t="e">
        <f t="shared" si="251"/>
        <v>#DIV/0!</v>
      </c>
      <c r="BB2254" s="2">
        <f t="shared" si="245"/>
        <v>0.02</v>
      </c>
      <c r="BC2254" s="2">
        <f>VLOOKUP(Y2254,Spp!B:H,7,FALSE)</f>
        <v>3.5</v>
      </c>
      <c r="BD2254" s="5" t="str">
        <f>VLOOKUP(Y2254,GFQuimbayo!B:C,2,FALSE)</f>
        <v>IN</v>
      </c>
      <c r="BE2254" s="5" t="str">
        <f>VLOOKUP(BD2254,GFQuimbayo!E:F,2,FALSE)</f>
        <v>Invertebrivores</v>
      </c>
      <c r="BF2254" s="2" t="str">
        <f>VLOOKUP(Y2254,Spp!B:L,11,FALSE)</f>
        <v>LC</v>
      </c>
    </row>
    <row r="2255" spans="1:58">
      <c r="A2255" s="61" t="s">
        <v>40</v>
      </c>
      <c r="B2255" s="61" t="s">
        <v>41</v>
      </c>
      <c r="C2255" s="2" t="s">
        <v>42</v>
      </c>
      <c r="D2255" s="61" t="s">
        <v>1489</v>
      </c>
      <c r="E2255" s="54" t="s">
        <v>1483</v>
      </c>
      <c r="F2255" s="61" t="s">
        <v>245</v>
      </c>
      <c r="G2255" s="22" t="s">
        <v>1482</v>
      </c>
      <c r="H2255" s="62">
        <v>1</v>
      </c>
      <c r="I2255" s="62">
        <v>1</v>
      </c>
      <c r="J2255" s="61"/>
      <c r="K2255" s="61">
        <v>50</v>
      </c>
      <c r="L2255" s="63">
        <v>43669</v>
      </c>
      <c r="M2255" s="61">
        <v>2019</v>
      </c>
      <c r="N2255" s="64" t="s">
        <v>1484</v>
      </c>
      <c r="O2255" s="61" t="s">
        <v>245</v>
      </c>
      <c r="P2255" s="63">
        <v>43669</v>
      </c>
      <c r="Q2255" s="65">
        <v>5.6</v>
      </c>
      <c r="R2255" s="61"/>
      <c r="S2255" s="61">
        <v>5</v>
      </c>
      <c r="T2255" s="66"/>
      <c r="U2255" s="66"/>
      <c r="V2255" s="66"/>
      <c r="W2255" s="61"/>
      <c r="X2255" s="61" t="s">
        <v>89</v>
      </c>
      <c r="Y2255" s="6" t="str">
        <f>VLOOKUP(X2255,Spp!A:B,2,FALSE)</f>
        <v>Lutjanus argentiventris</v>
      </c>
      <c r="Z2255" s="68">
        <f t="shared" si="246"/>
        <v>8</v>
      </c>
      <c r="AA2255" s="61"/>
      <c r="AB2255" s="61">
        <v>1</v>
      </c>
      <c r="AC2255" s="61">
        <v>7</v>
      </c>
      <c r="AD2255" s="61"/>
      <c r="AE2255" s="61"/>
      <c r="AF2255" s="61"/>
      <c r="AG2255" s="61"/>
      <c r="AH2255" s="61"/>
      <c r="AI2255" s="61"/>
      <c r="AJ2255" s="61"/>
      <c r="AK2255" s="61"/>
      <c r="AL2255" s="61"/>
      <c r="AM2255" s="61"/>
      <c r="AN2255" s="61"/>
      <c r="AO2255" s="61"/>
      <c r="AP2255" s="61"/>
      <c r="AQ2255" s="61"/>
      <c r="AR2255" s="61"/>
      <c r="AS2255" s="61"/>
      <c r="AT2255" s="61"/>
      <c r="AU2255" s="2">
        <f>VLOOKUP(Y2255,Spp!B:C,2,FALSE)</f>
        <v>1.7299999999999999E-2</v>
      </c>
      <c r="AV2255" s="2">
        <f>VLOOKUP(Y2255,Spp!B:D,3,FALSE)</f>
        <v>3</v>
      </c>
      <c r="AW2255" s="2">
        <f t="shared" si="247"/>
        <v>243.82187500000001</v>
      </c>
      <c r="AX2255" s="2">
        <f t="shared" si="248"/>
        <v>4.8764374999999998</v>
      </c>
      <c r="AY2255" s="2">
        <f t="shared" si="249"/>
        <v>48.764375000000001</v>
      </c>
      <c r="AZ2255" s="2">
        <f t="shared" si="250"/>
        <v>4.8764374999999999E-2</v>
      </c>
      <c r="BA2255" s="2" t="e">
        <f t="shared" si="251"/>
        <v>#DIV/0!</v>
      </c>
      <c r="BB2255" s="2">
        <f t="shared" si="245"/>
        <v>0.16</v>
      </c>
      <c r="BC2255" s="2">
        <f>VLOOKUP(Y2255,Spp!B:H,7,FALSE)</f>
        <v>4</v>
      </c>
      <c r="BD2255" s="5" t="str">
        <f>VLOOKUP(Y2255,GFQuimbayo!B:C,2,FALSE)</f>
        <v>PS</v>
      </c>
      <c r="BE2255" s="5" t="str">
        <f>VLOOKUP(BD2255,GFQuimbayo!E:F,2,FALSE)</f>
        <v>Piscivores</v>
      </c>
      <c r="BF2255" s="2" t="str">
        <f>VLOOKUP(Y2255,Spp!B:L,11,FALSE)</f>
        <v>LC</v>
      </c>
    </row>
    <row r="2256" spans="1:58">
      <c r="A2256" s="61" t="s">
        <v>40</v>
      </c>
      <c r="B2256" s="61" t="s">
        <v>41</v>
      </c>
      <c r="C2256" s="2" t="s">
        <v>42</v>
      </c>
      <c r="D2256" s="61" t="s">
        <v>1489</v>
      </c>
      <c r="E2256" s="54" t="s">
        <v>1483</v>
      </c>
      <c r="F2256" s="61" t="s">
        <v>245</v>
      </c>
      <c r="G2256" s="22" t="s">
        <v>1482</v>
      </c>
      <c r="H2256" s="62">
        <v>1</v>
      </c>
      <c r="I2256" s="62">
        <v>1</v>
      </c>
      <c r="J2256" s="61"/>
      <c r="K2256" s="61">
        <v>50</v>
      </c>
      <c r="L2256" s="63">
        <v>43669</v>
      </c>
      <c r="M2256" s="61">
        <v>2019</v>
      </c>
      <c r="N2256" s="64" t="s">
        <v>1484</v>
      </c>
      <c r="O2256" s="61" t="s">
        <v>245</v>
      </c>
      <c r="P2256" s="63">
        <v>43669</v>
      </c>
      <c r="Q2256" s="65">
        <v>5.6</v>
      </c>
      <c r="R2256" s="61"/>
      <c r="S2256" s="61">
        <v>5</v>
      </c>
      <c r="T2256" s="66"/>
      <c r="U2256" s="66"/>
      <c r="V2256" s="66"/>
      <c r="W2256" s="61"/>
      <c r="X2256" s="61" t="s">
        <v>105</v>
      </c>
      <c r="Y2256" s="6" t="str">
        <f>VLOOKUP(X2256,Spp!A:B,2,FALSE)</f>
        <v>Haemulon maculicauda</v>
      </c>
      <c r="Z2256" s="68">
        <f t="shared" si="246"/>
        <v>160</v>
      </c>
      <c r="AA2256" s="61"/>
      <c r="AB2256" s="61"/>
      <c r="AC2256" s="61"/>
      <c r="AD2256" s="61">
        <v>160</v>
      </c>
      <c r="AE2256" s="61"/>
      <c r="AF2256" s="61"/>
      <c r="AG2256" s="61"/>
      <c r="AH2256" s="61"/>
      <c r="AI2256" s="61"/>
      <c r="AJ2256" s="61"/>
      <c r="AK2256" s="61"/>
      <c r="AL2256" s="61"/>
      <c r="AM2256" s="61"/>
      <c r="AN2256" s="61"/>
      <c r="AO2256" s="61"/>
      <c r="AP2256" s="61"/>
      <c r="AQ2256" s="61"/>
      <c r="AR2256" s="61"/>
      <c r="AS2256" s="61"/>
      <c r="AT2256" s="61"/>
      <c r="AU2256" s="2">
        <f>VLOOKUP(Y2256,Spp!B:C,2,FALSE)</f>
        <v>8.8999999999999999E-3</v>
      </c>
      <c r="AV2256" s="2">
        <f>VLOOKUP(Y2256,Spp!B:D,3,FALSE)</f>
        <v>3.16</v>
      </c>
      <c r="AW2256" s="2">
        <f t="shared" si="247"/>
        <v>12064.524873582301</v>
      </c>
      <c r="AX2256" s="2">
        <f t="shared" si="248"/>
        <v>241.29049747164601</v>
      </c>
      <c r="AY2256" s="2">
        <f t="shared" si="249"/>
        <v>2412.9049747164599</v>
      </c>
      <c r="AZ2256" s="2">
        <f t="shared" si="250"/>
        <v>2.4129049747164601</v>
      </c>
      <c r="BA2256" s="2" t="e">
        <f t="shared" si="251"/>
        <v>#DIV/0!</v>
      </c>
      <c r="BB2256" s="2">
        <f t="shared" si="245"/>
        <v>3.2</v>
      </c>
      <c r="BC2256" s="2">
        <f>VLOOKUP(Y2256,Spp!B:H,7,FALSE)</f>
        <v>4.2</v>
      </c>
      <c r="BD2256" s="5" t="str">
        <f>VLOOKUP(Y2256,GFQuimbayo!B:C,2,FALSE)</f>
        <v>PS</v>
      </c>
      <c r="BE2256" s="5" t="str">
        <f>VLOOKUP(BD2256,GFQuimbayo!E:F,2,FALSE)</f>
        <v>Piscivores</v>
      </c>
      <c r="BF2256" s="2" t="str">
        <f>VLOOKUP(Y2256,Spp!B:L,11,FALSE)</f>
        <v>LC</v>
      </c>
    </row>
    <row r="2257" spans="1:58">
      <c r="A2257" s="61" t="s">
        <v>40</v>
      </c>
      <c r="B2257" s="61" t="s">
        <v>41</v>
      </c>
      <c r="C2257" s="2" t="s">
        <v>42</v>
      </c>
      <c r="D2257" s="61" t="s">
        <v>1489</v>
      </c>
      <c r="E2257" s="54" t="s">
        <v>1483</v>
      </c>
      <c r="F2257" s="61" t="s">
        <v>245</v>
      </c>
      <c r="G2257" s="22" t="s">
        <v>1482</v>
      </c>
      <c r="H2257" s="62">
        <v>1</v>
      </c>
      <c r="I2257" s="62">
        <v>1</v>
      </c>
      <c r="J2257" s="61"/>
      <c r="K2257" s="61">
        <v>50</v>
      </c>
      <c r="L2257" s="63">
        <v>43669</v>
      </c>
      <c r="M2257" s="61">
        <v>2019</v>
      </c>
      <c r="N2257" s="64" t="s">
        <v>1484</v>
      </c>
      <c r="O2257" s="61" t="s">
        <v>245</v>
      </c>
      <c r="P2257" s="63">
        <v>43669</v>
      </c>
      <c r="Q2257" s="65">
        <v>5.6</v>
      </c>
      <c r="R2257" s="61"/>
      <c r="S2257" s="61">
        <v>5</v>
      </c>
      <c r="T2257" s="66"/>
      <c r="U2257" s="66"/>
      <c r="V2257" s="66"/>
      <c r="W2257" s="61"/>
      <c r="X2257" s="61" t="s">
        <v>107</v>
      </c>
      <c r="Y2257" s="6" t="str">
        <f>VLOOKUP(X2257,Spp!A:B,2,FALSE)</f>
        <v>Thalassoma lucasanum</v>
      </c>
      <c r="Z2257" s="68">
        <f t="shared" si="246"/>
        <v>1</v>
      </c>
      <c r="AA2257" s="61"/>
      <c r="AB2257" s="61"/>
      <c r="AC2257" s="61">
        <v>1</v>
      </c>
      <c r="AD2257" s="61"/>
      <c r="AE2257" s="61"/>
      <c r="AF2257" s="61"/>
      <c r="AG2257" s="61"/>
      <c r="AH2257" s="61"/>
      <c r="AI2257" s="61"/>
      <c r="AJ2257" s="61"/>
      <c r="AK2257" s="61"/>
      <c r="AL2257" s="61"/>
      <c r="AM2257" s="61"/>
      <c r="AN2257" s="61"/>
      <c r="AO2257" s="61"/>
      <c r="AP2257" s="61"/>
      <c r="AQ2257" s="61"/>
      <c r="AR2257" s="61"/>
      <c r="AS2257" s="61"/>
      <c r="AT2257" s="61"/>
      <c r="AU2257" s="2">
        <f>VLOOKUP(Y2257,Spp!B:C,2,FALSE)</f>
        <v>1.261E-2</v>
      </c>
      <c r="AV2257" s="2">
        <f>VLOOKUP(Y2257,Spp!B:D,3,FALSE)</f>
        <v>2.8782999999999999</v>
      </c>
      <c r="AW2257" s="2">
        <f t="shared" si="247"/>
        <v>18.11136474879444</v>
      </c>
      <c r="AX2257" s="2">
        <f t="shared" si="248"/>
        <v>0.36222729497588879</v>
      </c>
      <c r="AY2257" s="2">
        <f t="shared" si="249"/>
        <v>3.6222729497588881</v>
      </c>
      <c r="AZ2257" s="2">
        <f t="shared" si="250"/>
        <v>3.622272949758888E-3</v>
      </c>
      <c r="BA2257" s="2" t="e">
        <f t="shared" si="251"/>
        <v>#DIV/0!</v>
      </c>
      <c r="BB2257" s="2">
        <f t="shared" si="245"/>
        <v>0.02</v>
      </c>
      <c r="BC2257" s="2">
        <f>VLOOKUP(Y2257,Spp!B:H,7,FALSE)</f>
        <v>3.5</v>
      </c>
      <c r="BD2257" s="5" t="str">
        <f>VLOOKUP(Y2257,GFQuimbayo!B:C,2,FALSE)</f>
        <v>IN</v>
      </c>
      <c r="BE2257" s="5" t="str">
        <f>VLOOKUP(BD2257,GFQuimbayo!E:F,2,FALSE)</f>
        <v>Invertebrivores</v>
      </c>
      <c r="BF2257" s="2" t="str">
        <f>VLOOKUP(Y2257,Spp!B:L,11,FALSE)</f>
        <v>LC</v>
      </c>
    </row>
    <row r="2258" spans="1:58">
      <c r="A2258" s="61" t="s">
        <v>40</v>
      </c>
      <c r="B2258" s="61" t="s">
        <v>41</v>
      </c>
      <c r="C2258" s="2" t="s">
        <v>42</v>
      </c>
      <c r="D2258" s="61" t="s">
        <v>1489</v>
      </c>
      <c r="E2258" s="54" t="s">
        <v>1483</v>
      </c>
      <c r="F2258" s="61" t="s">
        <v>245</v>
      </c>
      <c r="G2258" s="22" t="s">
        <v>1482</v>
      </c>
      <c r="H2258" s="62">
        <v>1</v>
      </c>
      <c r="I2258" s="62">
        <v>1</v>
      </c>
      <c r="J2258" s="61"/>
      <c r="K2258" s="61">
        <v>50</v>
      </c>
      <c r="L2258" s="63">
        <v>43669</v>
      </c>
      <c r="M2258" s="61">
        <v>2019</v>
      </c>
      <c r="N2258" s="64" t="s">
        <v>1484</v>
      </c>
      <c r="O2258" s="61" t="s">
        <v>245</v>
      </c>
      <c r="P2258" s="63">
        <v>43669</v>
      </c>
      <c r="Q2258" s="65">
        <v>5.6</v>
      </c>
      <c r="R2258" s="61"/>
      <c r="S2258" s="61">
        <v>5</v>
      </c>
      <c r="T2258" s="66"/>
      <c r="U2258" s="66"/>
      <c r="V2258" s="66"/>
      <c r="W2258" s="61"/>
      <c r="X2258" s="61" t="s">
        <v>266</v>
      </c>
      <c r="Y2258" s="6" t="str">
        <f>VLOOKUP(X2258,Spp!A:B,2,FALSE)</f>
        <v>Halichoeres dispilus</v>
      </c>
      <c r="Z2258" s="68">
        <f t="shared" si="246"/>
        <v>1</v>
      </c>
      <c r="AA2258" s="61"/>
      <c r="AB2258" s="61">
        <v>1</v>
      </c>
      <c r="AC2258" s="61"/>
      <c r="AD2258" s="61"/>
      <c r="AE2258" s="61"/>
      <c r="AF2258" s="61"/>
      <c r="AG2258" s="61"/>
      <c r="AH2258" s="61"/>
      <c r="AI2258" s="61"/>
      <c r="AJ2258" s="61"/>
      <c r="AK2258" s="61"/>
      <c r="AL2258" s="61"/>
      <c r="AM2258" s="61"/>
      <c r="AN2258" s="61"/>
      <c r="AO2258" s="61"/>
      <c r="AP2258" s="61"/>
      <c r="AQ2258" s="61"/>
      <c r="AR2258" s="61"/>
      <c r="AS2258" s="61"/>
      <c r="AT2258" s="61"/>
      <c r="AU2258" s="2">
        <f>VLOOKUP(Y2258,Spp!B:C,2,FALSE)</f>
        <v>1.26E-2</v>
      </c>
      <c r="AV2258" s="2">
        <f>VLOOKUP(Y2258,Spp!B:D,3,FALSE)</f>
        <v>3.0672999999999999</v>
      </c>
      <c r="AW2258" s="2">
        <f t="shared" si="247"/>
        <v>6.0875978967715536</v>
      </c>
      <c r="AX2258" s="2">
        <f t="shared" si="248"/>
        <v>0.12175195793543107</v>
      </c>
      <c r="AY2258" s="2">
        <f t="shared" si="249"/>
        <v>1.2175195793543108</v>
      </c>
      <c r="AZ2258" s="2">
        <f t="shared" si="250"/>
        <v>1.2175195793543109E-3</v>
      </c>
      <c r="BA2258" s="2" t="e">
        <f t="shared" si="251"/>
        <v>#DIV/0!</v>
      </c>
      <c r="BB2258" s="2">
        <f t="shared" si="245"/>
        <v>0.02</v>
      </c>
      <c r="BC2258" s="2">
        <f>VLOOKUP(Y2258,Spp!B:H,7,FALSE)</f>
        <v>3.9</v>
      </c>
      <c r="BD2258" s="5" t="str">
        <f>VLOOKUP(Y2258,GFQuimbayo!B:C,2,FALSE)</f>
        <v>IN</v>
      </c>
      <c r="BE2258" s="5" t="str">
        <f>VLOOKUP(BD2258,GFQuimbayo!E:F,2,FALSE)</f>
        <v>Invertebrivores</v>
      </c>
      <c r="BF2258" s="2" t="str">
        <f>VLOOKUP(Y2258,Spp!B:L,11,FALSE)</f>
        <v>LC</v>
      </c>
    </row>
    <row r="2259" spans="1:58">
      <c r="A2259" s="61" t="s">
        <v>40</v>
      </c>
      <c r="B2259" s="61" t="s">
        <v>41</v>
      </c>
      <c r="C2259" s="2" t="s">
        <v>42</v>
      </c>
      <c r="D2259" s="61" t="s">
        <v>1489</v>
      </c>
      <c r="E2259" s="54" t="s">
        <v>1483</v>
      </c>
      <c r="F2259" s="61" t="s">
        <v>245</v>
      </c>
      <c r="G2259" s="22" t="s">
        <v>1482</v>
      </c>
      <c r="H2259" s="62">
        <v>1</v>
      </c>
      <c r="I2259" s="62">
        <v>1</v>
      </c>
      <c r="J2259" s="61"/>
      <c r="K2259" s="61">
        <v>50</v>
      </c>
      <c r="L2259" s="63">
        <v>43669</v>
      </c>
      <c r="M2259" s="61">
        <v>2019</v>
      </c>
      <c r="N2259" s="64" t="s">
        <v>1484</v>
      </c>
      <c r="O2259" s="61" t="s">
        <v>245</v>
      </c>
      <c r="P2259" s="63">
        <v>43669</v>
      </c>
      <c r="Q2259" s="65">
        <v>5.6</v>
      </c>
      <c r="R2259" s="61"/>
      <c r="S2259" s="61">
        <v>5</v>
      </c>
      <c r="T2259" s="66"/>
      <c r="U2259" s="66"/>
      <c r="V2259" s="66"/>
      <c r="W2259" s="61"/>
      <c r="X2259" s="61" t="s">
        <v>270</v>
      </c>
      <c r="Y2259" s="6" t="str">
        <f>VLOOKUP(X2259,Spp!A:B,2,FALSE)</f>
        <v>Ginglymostoma cirratum</v>
      </c>
      <c r="Z2259" s="68">
        <f t="shared" si="246"/>
        <v>1</v>
      </c>
      <c r="AA2259" s="61"/>
      <c r="AB2259" s="61"/>
      <c r="AC2259" s="61"/>
      <c r="AD2259" s="61"/>
      <c r="AE2259" s="61"/>
      <c r="AF2259" s="61"/>
      <c r="AG2259" s="61"/>
      <c r="AH2259" s="61"/>
      <c r="AI2259" s="61"/>
      <c r="AJ2259" s="61"/>
      <c r="AK2259" s="61"/>
      <c r="AL2259" s="61"/>
      <c r="AM2259" s="61"/>
      <c r="AN2259" s="61"/>
      <c r="AO2259" s="61"/>
      <c r="AP2259" s="61">
        <v>1</v>
      </c>
      <c r="AQ2259" s="61"/>
      <c r="AR2259" s="61"/>
      <c r="AS2259" s="61"/>
      <c r="AT2259" s="61"/>
      <c r="AU2259" s="2">
        <f>VLOOKUP(Y2259,Spp!B:C,2,FALSE)</f>
        <v>4.0000000000000001E-3</v>
      </c>
      <c r="AV2259" s="2">
        <f>VLOOKUP(Y2259,Spp!B:D,3,FALSE)</f>
        <v>3.07</v>
      </c>
      <c r="AW2259" s="2">
        <f t="shared" si="247"/>
        <v>38034.165906026057</v>
      </c>
      <c r="AX2259" s="2">
        <f t="shared" si="248"/>
        <v>760.68331812052111</v>
      </c>
      <c r="AY2259" s="2">
        <f t="shared" si="249"/>
        <v>7606.8331812052111</v>
      </c>
      <c r="AZ2259" s="2">
        <f t="shared" si="250"/>
        <v>7.6068331812052108</v>
      </c>
      <c r="BA2259" s="2" t="e">
        <f t="shared" si="251"/>
        <v>#DIV/0!</v>
      </c>
      <c r="BB2259" s="2">
        <f t="shared" si="245"/>
        <v>0.02</v>
      </c>
      <c r="BC2259" s="2">
        <f>VLOOKUP(Y2259,Spp!B:H,7,FALSE)</f>
        <v>4.2</v>
      </c>
      <c r="BD2259" s="5" t="str">
        <f>VLOOKUP(Y2259,GFQuimbayo!B:C,2,FALSE)</f>
        <v>PS</v>
      </c>
      <c r="BE2259" s="5" t="str">
        <f>VLOOKUP(BD2259,GFQuimbayo!E:F,2,FALSE)</f>
        <v>Piscivores</v>
      </c>
      <c r="BF2259" s="2" t="str">
        <f>VLOOKUP(Y2259,Spp!B:L,11,FALSE)</f>
        <v>DD</v>
      </c>
    </row>
    <row r="2260" spans="1:58">
      <c r="A2260" s="61" t="s">
        <v>40</v>
      </c>
      <c r="B2260" s="61" t="s">
        <v>41</v>
      </c>
      <c r="C2260" s="2" t="s">
        <v>42</v>
      </c>
      <c r="D2260" s="61" t="s">
        <v>1489</v>
      </c>
      <c r="E2260" s="54" t="s">
        <v>1483</v>
      </c>
      <c r="F2260" s="61" t="s">
        <v>245</v>
      </c>
      <c r="G2260" s="22" t="s">
        <v>1482</v>
      </c>
      <c r="H2260" s="62">
        <v>2</v>
      </c>
      <c r="I2260" s="62">
        <v>2</v>
      </c>
      <c r="J2260" s="61"/>
      <c r="K2260" s="61">
        <v>50</v>
      </c>
      <c r="L2260" s="63">
        <v>43669</v>
      </c>
      <c r="M2260" s="61">
        <v>2019</v>
      </c>
      <c r="N2260" s="64" t="s">
        <v>1484</v>
      </c>
      <c r="O2260" s="61" t="s">
        <v>245</v>
      </c>
      <c r="P2260" s="63">
        <v>43669</v>
      </c>
      <c r="Q2260" s="65">
        <v>5.6</v>
      </c>
      <c r="R2260" s="61"/>
      <c r="S2260" s="61">
        <v>5</v>
      </c>
      <c r="T2260" s="66"/>
      <c r="U2260" s="66"/>
      <c r="V2260" s="66"/>
      <c r="W2260" s="61"/>
      <c r="X2260" s="61" t="s">
        <v>269</v>
      </c>
      <c r="Y2260" s="6" t="str">
        <f>VLOOKUP(X2260,Spp!A:B,2,FALSE)</f>
        <v>Cirrhitus rivulatus</v>
      </c>
      <c r="Z2260" s="68">
        <f t="shared" si="246"/>
        <v>1</v>
      </c>
      <c r="AA2260" s="61"/>
      <c r="AB2260" s="61"/>
      <c r="AC2260" s="61"/>
      <c r="AD2260" s="61"/>
      <c r="AE2260" s="61">
        <v>1</v>
      </c>
      <c r="AF2260" s="61"/>
      <c r="AG2260" s="61"/>
      <c r="AH2260" s="61"/>
      <c r="AI2260" s="61"/>
      <c r="AJ2260" s="61"/>
      <c r="AK2260" s="61"/>
      <c r="AL2260" s="61"/>
      <c r="AM2260" s="61"/>
      <c r="AN2260" s="61"/>
      <c r="AO2260" s="61"/>
      <c r="AP2260" s="61"/>
      <c r="AQ2260" s="61"/>
      <c r="AR2260" s="61"/>
      <c r="AS2260" s="61"/>
      <c r="AT2260" s="61"/>
      <c r="AU2260" s="2">
        <f>VLOOKUP(Y2260,Spp!B:C,2,FALSE)</f>
        <v>2.76E-2</v>
      </c>
      <c r="AV2260" s="2">
        <f>VLOOKUP(Y2260,Spp!B:D,3,FALSE)</f>
        <v>3</v>
      </c>
      <c r="AW2260" s="2">
        <f t="shared" si="247"/>
        <v>431.25</v>
      </c>
      <c r="AX2260" s="2">
        <f t="shared" si="248"/>
        <v>8.625</v>
      </c>
      <c r="AY2260" s="2">
        <f t="shared" si="249"/>
        <v>86.25</v>
      </c>
      <c r="AZ2260" s="2">
        <f t="shared" si="250"/>
        <v>8.6249999999999993E-2</v>
      </c>
      <c r="BA2260" s="2" t="e">
        <f t="shared" si="251"/>
        <v>#DIV/0!</v>
      </c>
      <c r="BB2260" s="2">
        <f t="shared" si="245"/>
        <v>0.02</v>
      </c>
      <c r="BC2260" s="2">
        <f>VLOOKUP(Y2260,Spp!B:H,7,FALSE)</f>
        <v>4</v>
      </c>
      <c r="BD2260" s="5" t="str">
        <f>VLOOKUP(Y2260,GFQuimbayo!B:C,2,FALSE)</f>
        <v>IN</v>
      </c>
      <c r="BE2260" s="5" t="str">
        <f>VLOOKUP(BD2260,GFQuimbayo!E:F,2,FALSE)</f>
        <v>Invertebrivores</v>
      </c>
      <c r="BF2260" s="2" t="str">
        <f>VLOOKUP(Y2260,Spp!B:L,11,FALSE)</f>
        <v>LC</v>
      </c>
    </row>
    <row r="2261" spans="1:58">
      <c r="A2261" s="61" t="s">
        <v>40</v>
      </c>
      <c r="B2261" s="61" t="s">
        <v>41</v>
      </c>
      <c r="C2261" s="2" t="s">
        <v>42</v>
      </c>
      <c r="D2261" s="61" t="s">
        <v>1489</v>
      </c>
      <c r="E2261" s="54" t="s">
        <v>1483</v>
      </c>
      <c r="F2261" s="61" t="s">
        <v>245</v>
      </c>
      <c r="G2261" s="22" t="s">
        <v>1482</v>
      </c>
      <c r="H2261" s="62">
        <v>2</v>
      </c>
      <c r="I2261" s="62">
        <v>2</v>
      </c>
      <c r="J2261" s="61"/>
      <c r="K2261" s="61">
        <v>50</v>
      </c>
      <c r="L2261" s="63">
        <v>43669</v>
      </c>
      <c r="M2261" s="61">
        <v>2019</v>
      </c>
      <c r="N2261" s="64" t="s">
        <v>1484</v>
      </c>
      <c r="O2261" s="61" t="s">
        <v>245</v>
      </c>
      <c r="P2261" s="63">
        <v>43669</v>
      </c>
      <c r="Q2261" s="65">
        <v>5.6</v>
      </c>
      <c r="R2261" s="61"/>
      <c r="S2261" s="61">
        <v>5</v>
      </c>
      <c r="T2261" s="66"/>
      <c r="U2261" s="66"/>
      <c r="V2261" s="66"/>
      <c r="W2261" s="61"/>
      <c r="X2261" s="61" t="s">
        <v>64</v>
      </c>
      <c r="Y2261" s="6" t="str">
        <f>VLOOKUP(X2261,Spp!A:B,2,FALSE)</f>
        <v>Johnrandallia nigrirostris</v>
      </c>
      <c r="Z2261" s="68">
        <f t="shared" si="246"/>
        <v>1</v>
      </c>
      <c r="AA2261" s="61"/>
      <c r="AB2261" s="61"/>
      <c r="AC2261" s="61">
        <v>1</v>
      </c>
      <c r="AD2261" s="61"/>
      <c r="AE2261" s="61"/>
      <c r="AF2261" s="61"/>
      <c r="AG2261" s="61"/>
      <c r="AH2261" s="61"/>
      <c r="AI2261" s="61"/>
      <c r="AJ2261" s="61"/>
      <c r="AK2261" s="61"/>
      <c r="AL2261" s="61"/>
      <c r="AM2261" s="61"/>
      <c r="AN2261" s="61"/>
      <c r="AO2261" s="61"/>
      <c r="AP2261" s="61"/>
      <c r="AQ2261" s="61"/>
      <c r="AR2261" s="61"/>
      <c r="AS2261" s="61"/>
      <c r="AT2261" s="61"/>
      <c r="AU2261" s="2">
        <f>VLOOKUP(Y2261,Spp!B:C,2,FALSE)</f>
        <v>2.5600000000000001E-2</v>
      </c>
      <c r="AV2261" s="2">
        <f>VLOOKUP(Y2261,Spp!B:D,3,FALSE)</f>
        <v>3.0005999999999999</v>
      </c>
      <c r="AW2261" s="2">
        <f t="shared" si="247"/>
        <v>50.075829302089247</v>
      </c>
      <c r="AX2261" s="2">
        <f t="shared" si="248"/>
        <v>1.001516586041785</v>
      </c>
      <c r="AY2261" s="2">
        <f t="shared" si="249"/>
        <v>10.015165860417849</v>
      </c>
      <c r="AZ2261" s="2">
        <f t="shared" si="250"/>
        <v>1.0015165860417849E-2</v>
      </c>
      <c r="BA2261" s="2" t="e">
        <f t="shared" si="251"/>
        <v>#DIV/0!</v>
      </c>
      <c r="BB2261" s="2">
        <f t="shared" si="245"/>
        <v>0.02</v>
      </c>
      <c r="BC2261" s="2">
        <f>VLOOKUP(Y2261,Spp!B:H,7,FALSE)</f>
        <v>3</v>
      </c>
      <c r="BD2261" s="5" t="str">
        <f>VLOOKUP(Y2261,GFQuimbayo!B:C,2,FALSE)</f>
        <v>IN</v>
      </c>
      <c r="BE2261" s="5" t="str">
        <f>VLOOKUP(BD2261,GFQuimbayo!E:F,2,FALSE)</f>
        <v>Invertebrivores</v>
      </c>
      <c r="BF2261" s="2" t="str">
        <f>VLOOKUP(Y2261,Spp!B:L,11,FALSE)</f>
        <v>LC</v>
      </c>
    </row>
    <row r="2262" spans="1:58">
      <c r="A2262" s="61" t="s">
        <v>40</v>
      </c>
      <c r="B2262" s="61" t="s">
        <v>41</v>
      </c>
      <c r="C2262" s="2" t="s">
        <v>42</v>
      </c>
      <c r="D2262" s="61" t="s">
        <v>1489</v>
      </c>
      <c r="E2262" s="54" t="s">
        <v>1483</v>
      </c>
      <c r="F2262" s="61" t="s">
        <v>245</v>
      </c>
      <c r="G2262" s="22" t="s">
        <v>1482</v>
      </c>
      <c r="H2262" s="62">
        <v>2</v>
      </c>
      <c r="I2262" s="62">
        <v>2</v>
      </c>
      <c r="J2262" s="61"/>
      <c r="K2262" s="61">
        <v>50</v>
      </c>
      <c r="L2262" s="63">
        <v>43669</v>
      </c>
      <c r="M2262" s="61">
        <v>2019</v>
      </c>
      <c r="N2262" s="64" t="s">
        <v>1484</v>
      </c>
      <c r="O2262" s="61" t="s">
        <v>245</v>
      </c>
      <c r="P2262" s="63">
        <v>43669</v>
      </c>
      <c r="Q2262" s="65">
        <v>5.6</v>
      </c>
      <c r="R2262" s="61"/>
      <c r="S2262" s="61">
        <v>5</v>
      </c>
      <c r="T2262" s="66"/>
      <c r="U2262" s="66"/>
      <c r="V2262" s="66"/>
      <c r="W2262" s="61"/>
      <c r="X2262" s="61" t="s">
        <v>87</v>
      </c>
      <c r="Y2262" s="6" t="str">
        <f>VLOOKUP(X2262,Spp!A:B,2,FALSE)</f>
        <v>Stegastes acapulcoensis</v>
      </c>
      <c r="Z2262" s="68">
        <f t="shared" si="246"/>
        <v>33</v>
      </c>
      <c r="AA2262" s="61"/>
      <c r="AB2262" s="61">
        <v>15</v>
      </c>
      <c r="AC2262" s="61">
        <v>18</v>
      </c>
      <c r="AD2262" s="61"/>
      <c r="AE2262" s="61"/>
      <c r="AF2262" s="61"/>
      <c r="AG2262" s="61"/>
      <c r="AH2262" s="61"/>
      <c r="AI2262" s="61"/>
      <c r="AJ2262" s="61"/>
      <c r="AK2262" s="61"/>
      <c r="AL2262" s="61"/>
      <c r="AM2262" s="61"/>
      <c r="AN2262" s="61"/>
      <c r="AO2262" s="61"/>
      <c r="AP2262" s="61"/>
      <c r="AQ2262" s="61"/>
      <c r="AR2262" s="61"/>
      <c r="AS2262" s="61"/>
      <c r="AT2262" s="61"/>
      <c r="AU2262" s="2">
        <f>VLOOKUP(Y2262,Spp!B:C,2,FALSE)</f>
        <v>3.49E-2</v>
      </c>
      <c r="AV2262" s="2">
        <f>VLOOKUP(Y2262,Spp!B:D,3,FALSE)</f>
        <v>2.9108999999999998</v>
      </c>
      <c r="AW2262" s="2">
        <f t="shared" si="247"/>
        <v>1164.2582560695364</v>
      </c>
      <c r="AX2262" s="2">
        <f t="shared" si="248"/>
        <v>23.28516512139073</v>
      </c>
      <c r="AY2262" s="2">
        <f t="shared" si="249"/>
        <v>232.8516512139073</v>
      </c>
      <c r="AZ2262" s="2">
        <f t="shared" si="250"/>
        <v>0.2328516512139073</v>
      </c>
      <c r="BA2262" s="2" t="e">
        <f t="shared" si="251"/>
        <v>#DIV/0!</v>
      </c>
      <c r="BB2262" s="2">
        <f t="shared" si="245"/>
        <v>0.66</v>
      </c>
      <c r="BC2262" s="2">
        <f>VLOOKUP(Y2262,Spp!B:H,7,FALSE)</f>
        <v>2</v>
      </c>
      <c r="BD2262" s="5" t="str">
        <f>VLOOKUP(Y2262,GFQuimbayo!B:C,2,FALSE)</f>
        <v>HD</v>
      </c>
      <c r="BE2262" s="5" t="str">
        <f>VLOOKUP(BD2262,GFQuimbayo!E:F,2,FALSE)</f>
        <v>Detritivores</v>
      </c>
      <c r="BF2262" s="2" t="str">
        <f>VLOOKUP(Y2262,Spp!B:L,11,FALSE)</f>
        <v>LC</v>
      </c>
    </row>
    <row r="2263" spans="1:58">
      <c r="A2263" s="61" t="s">
        <v>40</v>
      </c>
      <c r="B2263" s="61" t="s">
        <v>41</v>
      </c>
      <c r="C2263" s="2" t="s">
        <v>42</v>
      </c>
      <c r="D2263" s="61" t="s">
        <v>1489</v>
      </c>
      <c r="E2263" s="54" t="s">
        <v>1483</v>
      </c>
      <c r="F2263" s="61" t="s">
        <v>245</v>
      </c>
      <c r="G2263" s="22" t="s">
        <v>1482</v>
      </c>
      <c r="H2263" s="62">
        <v>2</v>
      </c>
      <c r="I2263" s="62">
        <v>2</v>
      </c>
      <c r="J2263" s="61"/>
      <c r="K2263" s="61">
        <v>50</v>
      </c>
      <c r="L2263" s="63">
        <v>43669</v>
      </c>
      <c r="M2263" s="61">
        <v>2019</v>
      </c>
      <c r="N2263" s="64" t="s">
        <v>1484</v>
      </c>
      <c r="O2263" s="61" t="s">
        <v>245</v>
      </c>
      <c r="P2263" s="63">
        <v>43669</v>
      </c>
      <c r="Q2263" s="65">
        <v>5.6</v>
      </c>
      <c r="R2263" s="61"/>
      <c r="S2263" s="61">
        <v>5</v>
      </c>
      <c r="T2263" s="66"/>
      <c r="U2263" s="66"/>
      <c r="V2263" s="66"/>
      <c r="W2263" s="61"/>
      <c r="X2263" s="61" t="s">
        <v>99</v>
      </c>
      <c r="Y2263" s="6" t="str">
        <f>VLOOKUP(X2263,Spp!A:B,2,FALSE)</f>
        <v>Abudefduf troschelii</v>
      </c>
      <c r="Z2263" s="68">
        <f t="shared" si="246"/>
        <v>17</v>
      </c>
      <c r="AA2263" s="61"/>
      <c r="AB2263" s="61"/>
      <c r="AC2263" s="61">
        <v>17</v>
      </c>
      <c r="AD2263" s="61"/>
      <c r="AE2263" s="61"/>
      <c r="AF2263" s="61"/>
      <c r="AG2263" s="61"/>
      <c r="AH2263" s="61"/>
      <c r="AI2263" s="61"/>
      <c r="AJ2263" s="61"/>
      <c r="AK2263" s="61"/>
      <c r="AL2263" s="61"/>
      <c r="AM2263" s="61"/>
      <c r="AN2263" s="61"/>
      <c r="AO2263" s="61"/>
      <c r="AP2263" s="61"/>
      <c r="AQ2263" s="61"/>
      <c r="AR2263" s="61"/>
      <c r="AS2263" s="61"/>
      <c r="AT2263" s="61"/>
      <c r="AU2263" s="2">
        <f>VLOOKUP(Y2263,Spp!B:C,2,FALSE)</f>
        <v>1.6E-2</v>
      </c>
      <c r="AV2263" s="2">
        <f>VLOOKUP(Y2263,Spp!B:D,3,FALSE)</f>
        <v>3.0516000000000001</v>
      </c>
      <c r="AW2263" s="2">
        <f t="shared" si="247"/>
        <v>605.20080877210773</v>
      </c>
      <c r="AX2263" s="2">
        <f t="shared" si="248"/>
        <v>12.104016175442155</v>
      </c>
      <c r="AY2263" s="2">
        <f t="shared" si="249"/>
        <v>121.04016175442155</v>
      </c>
      <c r="AZ2263" s="2">
        <f t="shared" si="250"/>
        <v>0.12104016175442155</v>
      </c>
      <c r="BA2263" s="2" t="e">
        <f t="shared" si="251"/>
        <v>#DIV/0!</v>
      </c>
      <c r="BB2263" s="2">
        <f t="shared" si="245"/>
        <v>0.34</v>
      </c>
      <c r="BC2263" s="2">
        <f>VLOOKUP(Y2263,Spp!B:H,7,FALSE)</f>
        <v>3</v>
      </c>
      <c r="BD2263" s="5" t="str">
        <f>VLOOKUP(Y2263,GFQuimbayo!B:C,2,FALSE)</f>
        <v>PK</v>
      </c>
      <c r="BE2263" s="5" t="str">
        <f>VLOOKUP(BD2263,GFQuimbayo!E:F,2,FALSE)</f>
        <v>Planktivores</v>
      </c>
      <c r="BF2263" s="2" t="str">
        <f>VLOOKUP(Y2263,Spp!B:L,11,FALSE)</f>
        <v>LC</v>
      </c>
    </row>
    <row r="2264" spans="1:58">
      <c r="A2264" s="61" t="s">
        <v>40</v>
      </c>
      <c r="B2264" s="61" t="s">
        <v>41</v>
      </c>
      <c r="C2264" s="2" t="s">
        <v>42</v>
      </c>
      <c r="D2264" s="61" t="s">
        <v>1489</v>
      </c>
      <c r="E2264" s="54" t="s">
        <v>1483</v>
      </c>
      <c r="F2264" s="61" t="s">
        <v>245</v>
      </c>
      <c r="G2264" s="22" t="s">
        <v>1482</v>
      </c>
      <c r="H2264" s="62">
        <v>2</v>
      </c>
      <c r="I2264" s="62">
        <v>2</v>
      </c>
      <c r="J2264" s="61"/>
      <c r="K2264" s="61">
        <v>50</v>
      </c>
      <c r="L2264" s="63">
        <v>43669</v>
      </c>
      <c r="M2264" s="61">
        <v>2019</v>
      </c>
      <c r="N2264" s="64" t="s">
        <v>1484</v>
      </c>
      <c r="O2264" s="61" t="s">
        <v>245</v>
      </c>
      <c r="P2264" s="63">
        <v>43669</v>
      </c>
      <c r="Q2264" s="65">
        <v>5.6</v>
      </c>
      <c r="R2264" s="61"/>
      <c r="S2264" s="61">
        <v>5</v>
      </c>
      <c r="T2264" s="66"/>
      <c r="U2264" s="66"/>
      <c r="V2264" s="66"/>
      <c r="W2264" s="61"/>
      <c r="X2264" s="61" t="s">
        <v>285</v>
      </c>
      <c r="Y2264" s="6" t="str">
        <f>VLOOKUP(X2264,Spp!A:B,2,FALSE)</f>
        <v>Haemulon steindachneri</v>
      </c>
      <c r="Z2264" s="68">
        <f t="shared" si="246"/>
        <v>1</v>
      </c>
      <c r="AA2264" s="61"/>
      <c r="AB2264" s="61"/>
      <c r="AC2264" s="61"/>
      <c r="AD2264" s="61">
        <v>1</v>
      </c>
      <c r="AE2264" s="61"/>
      <c r="AF2264" s="61"/>
      <c r="AG2264" s="61"/>
      <c r="AH2264" s="61"/>
      <c r="AI2264" s="61"/>
      <c r="AJ2264" s="61"/>
      <c r="AK2264" s="61"/>
      <c r="AL2264" s="61"/>
      <c r="AM2264" s="61"/>
      <c r="AN2264" s="61"/>
      <c r="AO2264" s="61"/>
      <c r="AP2264" s="61"/>
      <c r="AQ2264" s="61"/>
      <c r="AR2264" s="61"/>
      <c r="AS2264" s="61"/>
      <c r="AT2264" s="61"/>
      <c r="AU2264" s="2">
        <f>VLOOKUP(Y2264,Spp!B:C,2,FALSE)</f>
        <v>9.7999999999999997E-3</v>
      </c>
      <c r="AV2264" s="2">
        <f>VLOOKUP(Y2264,Spp!B:D,3,FALSE)</f>
        <v>3.1240000000000001</v>
      </c>
      <c r="AW2264" s="2">
        <f t="shared" si="247"/>
        <v>74.899158742520555</v>
      </c>
      <c r="AX2264" s="2">
        <f t="shared" si="248"/>
        <v>1.4979831748504111</v>
      </c>
      <c r="AY2264" s="2">
        <f t="shared" si="249"/>
        <v>14.979831748504111</v>
      </c>
      <c r="AZ2264" s="2">
        <f t="shared" si="250"/>
        <v>1.4979831748504112E-2</v>
      </c>
      <c r="BA2264" s="2" t="e">
        <f t="shared" si="251"/>
        <v>#DIV/0!</v>
      </c>
      <c r="BB2264" s="2">
        <f t="shared" ref="BB2264:BB2326" si="252">Z2264/K2264</f>
        <v>0.02</v>
      </c>
      <c r="BC2264" s="2">
        <f>VLOOKUP(Y2264,Spp!B:H,7,FALSE)</f>
        <v>3.5</v>
      </c>
      <c r="BD2264" s="5" t="str">
        <f>VLOOKUP(Y2264,GFQuimbayo!B:C,2,FALSE)</f>
        <v>IN</v>
      </c>
      <c r="BE2264" s="5" t="str">
        <f>VLOOKUP(BD2264,GFQuimbayo!E:F,2,FALSE)</f>
        <v>Invertebrivores</v>
      </c>
      <c r="BF2264" s="2" t="str">
        <f>VLOOKUP(Y2264,Spp!B:L,11,FALSE)</f>
        <v>LC</v>
      </c>
    </row>
    <row r="2265" spans="1:58">
      <c r="A2265" s="61" t="s">
        <v>40</v>
      </c>
      <c r="B2265" s="61" t="s">
        <v>41</v>
      </c>
      <c r="C2265" s="2" t="s">
        <v>42</v>
      </c>
      <c r="D2265" s="61" t="s">
        <v>1489</v>
      </c>
      <c r="E2265" s="54" t="s">
        <v>1483</v>
      </c>
      <c r="F2265" s="61" t="s">
        <v>245</v>
      </c>
      <c r="G2265" s="22" t="s">
        <v>1482</v>
      </c>
      <c r="H2265" s="62">
        <v>2</v>
      </c>
      <c r="I2265" s="62">
        <v>2</v>
      </c>
      <c r="J2265" s="61"/>
      <c r="K2265" s="61">
        <v>50</v>
      </c>
      <c r="L2265" s="63">
        <v>43669</v>
      </c>
      <c r="M2265" s="61">
        <v>2019</v>
      </c>
      <c r="N2265" s="64" t="s">
        <v>1484</v>
      </c>
      <c r="O2265" s="61" t="s">
        <v>245</v>
      </c>
      <c r="P2265" s="63">
        <v>43669</v>
      </c>
      <c r="Q2265" s="65">
        <v>5.6</v>
      </c>
      <c r="R2265" s="61"/>
      <c r="S2265" s="61">
        <v>5</v>
      </c>
      <c r="T2265" s="66"/>
      <c r="U2265" s="66"/>
      <c r="V2265" s="66"/>
      <c r="W2265" s="61"/>
      <c r="X2265" s="61" t="s">
        <v>91</v>
      </c>
      <c r="Y2265" s="6" t="str">
        <f>VLOOKUP(X2265,Spp!A:B,2,FALSE)</f>
        <v>Halichoeres nicholsi</v>
      </c>
      <c r="Z2265" s="68">
        <f t="shared" si="246"/>
        <v>1</v>
      </c>
      <c r="AA2265" s="61"/>
      <c r="AB2265" s="61"/>
      <c r="AC2265" s="61">
        <v>1</v>
      </c>
      <c r="AD2265" s="61"/>
      <c r="AE2265" s="61"/>
      <c r="AF2265" s="61"/>
      <c r="AG2265" s="61"/>
      <c r="AH2265" s="61"/>
      <c r="AI2265" s="61"/>
      <c r="AJ2265" s="61"/>
      <c r="AK2265" s="61"/>
      <c r="AL2265" s="61"/>
      <c r="AM2265" s="61"/>
      <c r="AN2265" s="61"/>
      <c r="AO2265" s="61"/>
      <c r="AP2265" s="61"/>
      <c r="AQ2265" s="61"/>
      <c r="AR2265" s="61"/>
      <c r="AS2265" s="61"/>
      <c r="AT2265" s="61"/>
      <c r="AU2265" s="2">
        <f>VLOOKUP(Y2265,Spp!B:C,2,FALSE)</f>
        <v>1.26E-2</v>
      </c>
      <c r="AV2265" s="2">
        <f>VLOOKUP(Y2265,Spp!B:D,3,FALSE)</f>
        <v>3.0672999999999999</v>
      </c>
      <c r="AW2265" s="2">
        <f t="shared" si="247"/>
        <v>29.169073044120523</v>
      </c>
      <c r="AX2265" s="2">
        <f t="shared" si="248"/>
        <v>0.5833814608824105</v>
      </c>
      <c r="AY2265" s="2">
        <f t="shared" si="249"/>
        <v>5.8338146088241052</v>
      </c>
      <c r="AZ2265" s="2">
        <f t="shared" si="250"/>
        <v>5.8338146088241054E-3</v>
      </c>
      <c r="BA2265" s="2" t="e">
        <f t="shared" si="251"/>
        <v>#DIV/0!</v>
      </c>
      <c r="BB2265" s="2">
        <f t="shared" si="252"/>
        <v>0.02</v>
      </c>
      <c r="BC2265" s="2">
        <f>VLOOKUP(Y2265,Spp!B:H,7,FALSE)</f>
        <v>4</v>
      </c>
      <c r="BD2265" s="5" t="str">
        <f>VLOOKUP(Y2265,GFQuimbayo!B:C,2,FALSE)</f>
        <v>IN</v>
      </c>
      <c r="BE2265" s="5" t="str">
        <f>VLOOKUP(BD2265,GFQuimbayo!E:F,2,FALSE)</f>
        <v>Invertebrivores</v>
      </c>
      <c r="BF2265" s="2" t="str">
        <f>VLOOKUP(Y2265,Spp!B:L,11,FALSE)</f>
        <v>LC</v>
      </c>
    </row>
    <row r="2266" spans="1:58">
      <c r="A2266" s="61" t="s">
        <v>40</v>
      </c>
      <c r="B2266" s="61" t="s">
        <v>41</v>
      </c>
      <c r="C2266" s="2" t="s">
        <v>42</v>
      </c>
      <c r="D2266" s="61" t="s">
        <v>1489</v>
      </c>
      <c r="E2266" s="54" t="s">
        <v>1483</v>
      </c>
      <c r="F2266" s="61" t="s">
        <v>245</v>
      </c>
      <c r="G2266" s="22" t="s">
        <v>1482</v>
      </c>
      <c r="H2266" s="62">
        <v>2</v>
      </c>
      <c r="I2266" s="62">
        <v>2</v>
      </c>
      <c r="J2266" s="61"/>
      <c r="K2266" s="61">
        <v>50</v>
      </c>
      <c r="L2266" s="63">
        <v>43669</v>
      </c>
      <c r="M2266" s="61">
        <v>2019</v>
      </c>
      <c r="N2266" s="64" t="s">
        <v>1484</v>
      </c>
      <c r="O2266" s="61" t="s">
        <v>245</v>
      </c>
      <c r="P2266" s="63">
        <v>43669</v>
      </c>
      <c r="Q2266" s="65">
        <v>5.6</v>
      </c>
      <c r="R2266" s="61"/>
      <c r="S2266" s="61">
        <v>5</v>
      </c>
      <c r="T2266" s="66"/>
      <c r="U2266" s="66"/>
      <c r="V2266" s="66"/>
      <c r="W2266" s="61"/>
      <c r="X2266" s="61" t="s">
        <v>300</v>
      </c>
      <c r="Y2266" s="6" t="str">
        <f>VLOOKUP(X2266,Spp!A:B,2,FALSE)</f>
        <v>Lutjanus guttatus</v>
      </c>
      <c r="Z2266" s="68">
        <f t="shared" si="246"/>
        <v>6</v>
      </c>
      <c r="AA2266" s="61"/>
      <c r="AB2266" s="61"/>
      <c r="AC2266" s="61">
        <v>6</v>
      </c>
      <c r="AD2266" s="61"/>
      <c r="AE2266" s="61"/>
      <c r="AF2266" s="61"/>
      <c r="AG2266" s="61"/>
      <c r="AH2266" s="61"/>
      <c r="AI2266" s="61"/>
      <c r="AJ2266" s="61"/>
      <c r="AK2266" s="61"/>
      <c r="AL2266" s="61"/>
      <c r="AM2266" s="61"/>
      <c r="AN2266" s="61"/>
      <c r="AO2266" s="61"/>
      <c r="AP2266" s="61"/>
      <c r="AQ2266" s="61"/>
      <c r="AR2266" s="61"/>
      <c r="AS2266" s="61"/>
      <c r="AT2266" s="61"/>
      <c r="AU2266" s="2">
        <f>VLOOKUP(Y2266,Spp!B:C,2,FALSE)</f>
        <v>1.43E-2</v>
      </c>
      <c r="AV2266" s="2">
        <f>VLOOKUP(Y2266,Spp!B:D,3,FALSE)</f>
        <v>3</v>
      </c>
      <c r="AW2266" s="2">
        <f t="shared" si="247"/>
        <v>167.578125</v>
      </c>
      <c r="AX2266" s="2">
        <f t="shared" si="248"/>
        <v>3.3515625</v>
      </c>
      <c r="AY2266" s="2">
        <f t="shared" si="249"/>
        <v>33.515625</v>
      </c>
      <c r="AZ2266" s="2">
        <f t="shared" si="250"/>
        <v>3.3515625E-2</v>
      </c>
      <c r="BA2266" s="2" t="e">
        <f t="shared" si="251"/>
        <v>#DIV/0!</v>
      </c>
      <c r="BB2266" s="2">
        <f t="shared" si="252"/>
        <v>0.12</v>
      </c>
      <c r="BC2266" s="2">
        <f>VLOOKUP(Y2266,Spp!B:H,7,FALSE)</f>
        <v>3.9</v>
      </c>
      <c r="BD2266" s="5" t="str">
        <f>VLOOKUP(Y2266,GFQuimbayo!B:C,2,FALSE)</f>
        <v>PS</v>
      </c>
      <c r="BE2266" s="5" t="str">
        <f>VLOOKUP(BD2266,GFQuimbayo!E:F,2,FALSE)</f>
        <v>Piscivores</v>
      </c>
      <c r="BF2266" s="2" t="str">
        <f>VLOOKUP(Y2266,Spp!B:L,11,FALSE)</f>
        <v>LC</v>
      </c>
    </row>
    <row r="2267" spans="1:58">
      <c r="A2267" s="61" t="s">
        <v>40</v>
      </c>
      <c r="B2267" s="61" t="s">
        <v>41</v>
      </c>
      <c r="C2267" s="2" t="s">
        <v>42</v>
      </c>
      <c r="D2267" s="61" t="s">
        <v>1489</v>
      </c>
      <c r="E2267" s="54" t="s">
        <v>1483</v>
      </c>
      <c r="F2267" s="61" t="s">
        <v>245</v>
      </c>
      <c r="G2267" s="22" t="s">
        <v>1482</v>
      </c>
      <c r="H2267" s="62">
        <v>2</v>
      </c>
      <c r="I2267" s="62">
        <v>2</v>
      </c>
      <c r="J2267" s="61"/>
      <c r="K2267" s="61">
        <v>50</v>
      </c>
      <c r="L2267" s="63">
        <v>43669</v>
      </c>
      <c r="M2267" s="61">
        <v>2019</v>
      </c>
      <c r="N2267" s="64" t="s">
        <v>1484</v>
      </c>
      <c r="O2267" s="61" t="s">
        <v>245</v>
      </c>
      <c r="P2267" s="63">
        <v>43669</v>
      </c>
      <c r="Q2267" s="65">
        <v>5.6</v>
      </c>
      <c r="R2267" s="61"/>
      <c r="S2267" s="61">
        <v>5</v>
      </c>
      <c r="T2267" s="66"/>
      <c r="U2267" s="66"/>
      <c r="V2267" s="66"/>
      <c r="W2267" s="61"/>
      <c r="X2267" s="61" t="s">
        <v>107</v>
      </c>
      <c r="Y2267" s="6" t="str">
        <f>VLOOKUP(X2267,Spp!A:B,2,FALSE)</f>
        <v>Thalassoma lucasanum</v>
      </c>
      <c r="Z2267" s="68">
        <f t="shared" si="246"/>
        <v>31</v>
      </c>
      <c r="AA2267" s="61"/>
      <c r="AB2267" s="61">
        <v>30</v>
      </c>
      <c r="AC2267" s="61">
        <v>1</v>
      </c>
      <c r="AD2267" s="61"/>
      <c r="AE2267" s="61"/>
      <c r="AF2267" s="61"/>
      <c r="AG2267" s="61"/>
      <c r="AH2267" s="61"/>
      <c r="AI2267" s="61"/>
      <c r="AJ2267" s="61"/>
      <c r="AK2267" s="61"/>
      <c r="AL2267" s="61"/>
      <c r="AM2267" s="61"/>
      <c r="AN2267" s="61"/>
      <c r="AO2267" s="61"/>
      <c r="AP2267" s="61"/>
      <c r="AQ2267" s="61"/>
      <c r="AR2267" s="61"/>
      <c r="AS2267" s="61"/>
      <c r="AT2267" s="61"/>
      <c r="AU2267" s="2">
        <f>VLOOKUP(Y2267,Spp!B:C,2,FALSE)</f>
        <v>1.261E-2</v>
      </c>
      <c r="AV2267" s="2">
        <f>VLOOKUP(Y2267,Spp!B:D,3,FALSE)</f>
        <v>2.8782999999999999</v>
      </c>
      <c r="AW2267" s="2">
        <f t="shared" si="247"/>
        <v>143.00064873257961</v>
      </c>
      <c r="AX2267" s="2">
        <f t="shared" si="248"/>
        <v>2.8600129746515921</v>
      </c>
      <c r="AY2267" s="2">
        <f t="shared" si="249"/>
        <v>28.600129746515922</v>
      </c>
      <c r="AZ2267" s="2">
        <f t="shared" si="250"/>
        <v>2.860012974651592E-2</v>
      </c>
      <c r="BA2267" s="2" t="e">
        <f t="shared" si="251"/>
        <v>#DIV/0!</v>
      </c>
      <c r="BB2267" s="2">
        <f t="shared" si="252"/>
        <v>0.62</v>
      </c>
      <c r="BC2267" s="2">
        <f>VLOOKUP(Y2267,Spp!B:H,7,FALSE)</f>
        <v>3.5</v>
      </c>
      <c r="BD2267" s="5" t="str">
        <f>VLOOKUP(Y2267,GFQuimbayo!B:C,2,FALSE)</f>
        <v>IN</v>
      </c>
      <c r="BE2267" s="5" t="str">
        <f>VLOOKUP(BD2267,GFQuimbayo!E:F,2,FALSE)</f>
        <v>Invertebrivores</v>
      </c>
      <c r="BF2267" s="2" t="str">
        <f>VLOOKUP(Y2267,Spp!B:L,11,FALSE)</f>
        <v>LC</v>
      </c>
    </row>
    <row r="2268" spans="1:58">
      <c r="A2268" s="61" t="s">
        <v>40</v>
      </c>
      <c r="B2268" s="61" t="s">
        <v>41</v>
      </c>
      <c r="C2268" s="2" t="s">
        <v>42</v>
      </c>
      <c r="D2268" s="61" t="s">
        <v>1489</v>
      </c>
      <c r="E2268" s="54" t="s">
        <v>1483</v>
      </c>
      <c r="F2268" s="61" t="s">
        <v>245</v>
      </c>
      <c r="G2268" s="22" t="s">
        <v>1482</v>
      </c>
      <c r="H2268" s="62">
        <v>2</v>
      </c>
      <c r="I2268" s="62">
        <v>2</v>
      </c>
      <c r="J2268" s="61"/>
      <c r="K2268" s="61">
        <v>50</v>
      </c>
      <c r="L2268" s="63">
        <v>43669</v>
      </c>
      <c r="M2268" s="61">
        <v>2019</v>
      </c>
      <c r="N2268" s="64" t="s">
        <v>1484</v>
      </c>
      <c r="O2268" s="61" t="s">
        <v>245</v>
      </c>
      <c r="P2268" s="63">
        <v>43669</v>
      </c>
      <c r="Q2268" s="65">
        <v>5.6</v>
      </c>
      <c r="R2268" s="61"/>
      <c r="S2268" s="61">
        <v>5</v>
      </c>
      <c r="T2268" s="66"/>
      <c r="U2268" s="66"/>
      <c r="V2268" s="66"/>
      <c r="W2268" s="61"/>
      <c r="X2268" s="61" t="s">
        <v>266</v>
      </c>
      <c r="Y2268" s="6" t="str">
        <f>VLOOKUP(X2268,Spp!A:B,2,FALSE)</f>
        <v>Halichoeres dispilus</v>
      </c>
      <c r="Z2268" s="68">
        <f t="shared" si="246"/>
        <v>7</v>
      </c>
      <c r="AA2268" s="61"/>
      <c r="AB2268" s="61">
        <v>7</v>
      </c>
      <c r="AC2268" s="61"/>
      <c r="AD2268" s="61"/>
      <c r="AE2268" s="61"/>
      <c r="AF2268" s="61"/>
      <c r="AG2268" s="61"/>
      <c r="AH2268" s="61"/>
      <c r="AI2268" s="61"/>
      <c r="AJ2268" s="61"/>
      <c r="AK2268" s="61"/>
      <c r="AL2268" s="61"/>
      <c r="AM2268" s="61"/>
      <c r="AN2268" s="61"/>
      <c r="AO2268" s="61"/>
      <c r="AP2268" s="61"/>
      <c r="AQ2268" s="61"/>
      <c r="AR2268" s="61"/>
      <c r="AS2268" s="61"/>
      <c r="AT2268" s="61"/>
      <c r="AU2268" s="2">
        <f>VLOOKUP(Y2268,Spp!B:C,2,FALSE)</f>
        <v>1.26E-2</v>
      </c>
      <c r="AV2268" s="2">
        <f>VLOOKUP(Y2268,Spp!B:D,3,FALSE)</f>
        <v>3.0672999999999999</v>
      </c>
      <c r="AW2268" s="2">
        <f t="shared" si="247"/>
        <v>42.613185277400873</v>
      </c>
      <c r="AX2268" s="2">
        <f t="shared" si="248"/>
        <v>0.85226370554801745</v>
      </c>
      <c r="AY2268" s="2">
        <f t="shared" si="249"/>
        <v>8.5226370554801747</v>
      </c>
      <c r="AZ2268" s="2">
        <f t="shared" si="250"/>
        <v>8.5226370554801738E-3</v>
      </c>
      <c r="BA2268" s="2" t="e">
        <f t="shared" si="251"/>
        <v>#DIV/0!</v>
      </c>
      <c r="BB2268" s="2">
        <f t="shared" si="252"/>
        <v>0.14000000000000001</v>
      </c>
      <c r="BC2268" s="2">
        <f>VLOOKUP(Y2268,Spp!B:H,7,FALSE)</f>
        <v>3.9</v>
      </c>
      <c r="BD2268" s="5" t="str">
        <f>VLOOKUP(Y2268,GFQuimbayo!B:C,2,FALSE)</f>
        <v>IN</v>
      </c>
      <c r="BE2268" s="5" t="str">
        <f>VLOOKUP(BD2268,GFQuimbayo!E:F,2,FALSE)</f>
        <v>Invertebrivores</v>
      </c>
      <c r="BF2268" s="2" t="str">
        <f>VLOOKUP(Y2268,Spp!B:L,11,FALSE)</f>
        <v>LC</v>
      </c>
    </row>
    <row r="2269" spans="1:58">
      <c r="A2269" s="61" t="s">
        <v>40</v>
      </c>
      <c r="B2269" s="61" t="s">
        <v>41</v>
      </c>
      <c r="C2269" s="2" t="s">
        <v>42</v>
      </c>
      <c r="D2269" s="61" t="s">
        <v>1489</v>
      </c>
      <c r="E2269" s="54" t="s">
        <v>1483</v>
      </c>
      <c r="F2269" s="61" t="s">
        <v>245</v>
      </c>
      <c r="G2269" s="22" t="s">
        <v>1482</v>
      </c>
      <c r="H2269" s="62">
        <v>3</v>
      </c>
      <c r="I2269" s="62">
        <v>3</v>
      </c>
      <c r="J2269" s="61"/>
      <c r="K2269" s="61">
        <v>50</v>
      </c>
      <c r="L2269" s="63">
        <v>43669</v>
      </c>
      <c r="M2269" s="61">
        <v>2019</v>
      </c>
      <c r="N2269" s="64" t="s">
        <v>1484</v>
      </c>
      <c r="O2269" s="61" t="s">
        <v>245</v>
      </c>
      <c r="P2269" s="63">
        <v>43669</v>
      </c>
      <c r="Q2269" s="65">
        <v>5.6</v>
      </c>
      <c r="R2269" s="61"/>
      <c r="S2269" s="61">
        <v>5</v>
      </c>
      <c r="T2269" s="66"/>
      <c r="U2269" s="66"/>
      <c r="V2269" s="66"/>
      <c r="W2269" s="61"/>
      <c r="X2269" s="61" t="s">
        <v>72</v>
      </c>
      <c r="Y2269" s="6" t="str">
        <f>VLOOKUP(X2269,Spp!A:B,2,FALSE)</f>
        <v>Scarus ghobban</v>
      </c>
      <c r="Z2269" s="68">
        <f t="shared" si="246"/>
        <v>25</v>
      </c>
      <c r="AA2269" s="61"/>
      <c r="AB2269" s="61"/>
      <c r="AC2269" s="61"/>
      <c r="AD2269" s="61">
        <v>25</v>
      </c>
      <c r="AE2269" s="61"/>
      <c r="AF2269" s="61"/>
      <c r="AG2269" s="61"/>
      <c r="AH2269" s="61"/>
      <c r="AI2269" s="61"/>
      <c r="AJ2269" s="61"/>
      <c r="AK2269" s="61"/>
      <c r="AL2269" s="61"/>
      <c r="AM2269" s="61"/>
      <c r="AN2269" s="61"/>
      <c r="AO2269" s="61"/>
      <c r="AP2269" s="61"/>
      <c r="AQ2269" s="61"/>
      <c r="AR2269" s="61"/>
      <c r="AS2269" s="61"/>
      <c r="AT2269" s="61"/>
      <c r="AU2269" s="2">
        <f>VLOOKUP(Y2269,Spp!B:C,2,FALSE)</f>
        <v>2.3300000000000001E-2</v>
      </c>
      <c r="AV2269" s="2">
        <f>VLOOKUP(Y2269,Spp!B:D,3,FALSE)</f>
        <v>2.919</v>
      </c>
      <c r="AW2269" s="2">
        <f t="shared" si="247"/>
        <v>2475.8480874182183</v>
      </c>
      <c r="AX2269" s="2">
        <f t="shared" si="248"/>
        <v>49.516961748364366</v>
      </c>
      <c r="AY2269" s="2">
        <f t="shared" si="249"/>
        <v>495.16961748364366</v>
      </c>
      <c r="AZ2269" s="2">
        <f t="shared" si="250"/>
        <v>0.49516961748364369</v>
      </c>
      <c r="BA2269" s="2" t="e">
        <f t="shared" si="251"/>
        <v>#DIV/0!</v>
      </c>
      <c r="BB2269" s="2">
        <f t="shared" si="252"/>
        <v>0.5</v>
      </c>
      <c r="BC2269" s="2">
        <f>VLOOKUP(Y2269,Spp!B:H,7,FALSE)</f>
        <v>2</v>
      </c>
      <c r="BD2269" s="5" t="str">
        <f>VLOOKUP(Y2269,GFQuimbayo!B:C,2,FALSE)</f>
        <v>HM</v>
      </c>
      <c r="BE2269" s="5" t="str">
        <f>VLOOKUP(BD2269,GFQuimbayo!E:F,2,FALSE)</f>
        <v>Macroalgae feeders</v>
      </c>
      <c r="BF2269" s="2" t="str">
        <f>VLOOKUP(Y2269,Spp!B:L,11,FALSE)</f>
        <v>LC</v>
      </c>
    </row>
    <row r="2270" spans="1:58">
      <c r="A2270" s="61" t="s">
        <v>40</v>
      </c>
      <c r="B2270" s="61" t="s">
        <v>41</v>
      </c>
      <c r="C2270" s="2" t="s">
        <v>42</v>
      </c>
      <c r="D2270" s="61" t="s">
        <v>1489</v>
      </c>
      <c r="E2270" s="54" t="s">
        <v>1483</v>
      </c>
      <c r="F2270" s="61" t="s">
        <v>245</v>
      </c>
      <c r="G2270" s="22" t="s">
        <v>1482</v>
      </c>
      <c r="H2270" s="62">
        <v>3</v>
      </c>
      <c r="I2270" s="62">
        <v>3</v>
      </c>
      <c r="J2270" s="61"/>
      <c r="K2270" s="61">
        <v>50</v>
      </c>
      <c r="L2270" s="63">
        <v>43669</v>
      </c>
      <c r="M2270" s="61">
        <v>2019</v>
      </c>
      <c r="N2270" s="64" t="s">
        <v>1484</v>
      </c>
      <c r="O2270" s="61" t="s">
        <v>245</v>
      </c>
      <c r="P2270" s="63">
        <v>43669</v>
      </c>
      <c r="Q2270" s="65">
        <v>5.6</v>
      </c>
      <c r="R2270" s="61"/>
      <c r="S2270" s="61">
        <v>5</v>
      </c>
      <c r="T2270" s="66"/>
      <c r="U2270" s="66"/>
      <c r="V2270" s="66"/>
      <c r="W2270" s="61"/>
      <c r="X2270" s="61" t="s">
        <v>257</v>
      </c>
      <c r="Y2270" s="6" t="str">
        <f>VLOOKUP(X2270,Spp!A:B,2,FALSE)</f>
        <v>Acanthurus xanthopterus</v>
      </c>
      <c r="Z2270" s="68">
        <f t="shared" si="246"/>
        <v>1</v>
      </c>
      <c r="AA2270" s="61"/>
      <c r="AB2270" s="61"/>
      <c r="AC2270" s="61">
        <v>1</v>
      </c>
      <c r="AD2270" s="61"/>
      <c r="AE2270" s="61"/>
      <c r="AF2270" s="61"/>
      <c r="AG2270" s="61"/>
      <c r="AH2270" s="61"/>
      <c r="AI2270" s="61"/>
      <c r="AJ2270" s="61"/>
      <c r="AK2270" s="61"/>
      <c r="AL2270" s="61"/>
      <c r="AM2270" s="61"/>
      <c r="AN2270" s="61"/>
      <c r="AO2270" s="61"/>
      <c r="AP2270" s="61"/>
      <c r="AQ2270" s="61"/>
      <c r="AR2270" s="61"/>
      <c r="AS2270" s="61"/>
      <c r="AT2270" s="61"/>
      <c r="AU2270" s="2">
        <f>VLOOKUP(Y2270,Spp!B:C,2,FALSE)</f>
        <v>2.673E-2</v>
      </c>
      <c r="AV2270" s="2">
        <f>VLOOKUP(Y2270,Spp!B:D,3,FALSE)</f>
        <v>2.9844900000000001</v>
      </c>
      <c r="AW2270" s="2">
        <f t="shared" si="247"/>
        <v>50.201410947180179</v>
      </c>
      <c r="AX2270" s="2">
        <f t="shared" si="248"/>
        <v>1.0040282189436036</v>
      </c>
      <c r="AY2270" s="2">
        <f t="shared" si="249"/>
        <v>10.040282189436036</v>
      </c>
      <c r="AZ2270" s="2">
        <f t="shared" si="250"/>
        <v>1.0040282189436036E-2</v>
      </c>
      <c r="BA2270" s="2" t="e">
        <f t="shared" si="251"/>
        <v>#DIV/0!</v>
      </c>
      <c r="BB2270" s="2">
        <f t="shared" si="252"/>
        <v>0.02</v>
      </c>
      <c r="BC2270" s="2">
        <f>VLOOKUP(Y2270,Spp!B:H,7,FALSE)</f>
        <v>2.9</v>
      </c>
      <c r="BD2270" s="5" t="str">
        <f>VLOOKUP(Y2270,GFQuimbayo!B:C,2,FALSE)</f>
        <v>HD</v>
      </c>
      <c r="BE2270" s="5" t="str">
        <f>VLOOKUP(BD2270,GFQuimbayo!E:F,2,FALSE)</f>
        <v>Detritivores</v>
      </c>
      <c r="BF2270" s="2" t="str">
        <f>VLOOKUP(Y2270,Spp!B:L,11,FALSE)</f>
        <v>LC</v>
      </c>
    </row>
    <row r="2271" spans="1:58">
      <c r="A2271" s="61" t="s">
        <v>40</v>
      </c>
      <c r="B2271" s="61" t="s">
        <v>41</v>
      </c>
      <c r="C2271" s="2" t="s">
        <v>42</v>
      </c>
      <c r="D2271" s="61" t="s">
        <v>1489</v>
      </c>
      <c r="E2271" s="54" t="s">
        <v>1483</v>
      </c>
      <c r="F2271" s="61" t="s">
        <v>245</v>
      </c>
      <c r="G2271" s="22" t="s">
        <v>1482</v>
      </c>
      <c r="H2271" s="62">
        <v>3</v>
      </c>
      <c r="I2271" s="62">
        <v>3</v>
      </c>
      <c r="J2271" s="61"/>
      <c r="K2271" s="61">
        <v>50</v>
      </c>
      <c r="L2271" s="63">
        <v>43669</v>
      </c>
      <c r="M2271" s="61">
        <v>2019</v>
      </c>
      <c r="N2271" s="64" t="s">
        <v>1484</v>
      </c>
      <c r="O2271" s="61" t="s">
        <v>245</v>
      </c>
      <c r="P2271" s="63">
        <v>43669</v>
      </c>
      <c r="Q2271" s="65">
        <v>5.6</v>
      </c>
      <c r="R2271" s="61"/>
      <c r="S2271" s="61">
        <v>5</v>
      </c>
      <c r="T2271" s="66"/>
      <c r="U2271" s="66"/>
      <c r="V2271" s="66"/>
      <c r="W2271" s="61"/>
      <c r="X2271" s="61" t="s">
        <v>281</v>
      </c>
      <c r="Y2271" s="6" t="str">
        <f>VLOOKUP(X2271,Spp!A:B,2,FALSE)</f>
        <v>Prionurus laticlavius</v>
      </c>
      <c r="Z2271" s="68">
        <f t="shared" si="246"/>
        <v>1</v>
      </c>
      <c r="AA2271" s="61"/>
      <c r="AB2271" s="61">
        <v>1</v>
      </c>
      <c r="AC2271" s="61"/>
      <c r="AD2271" s="61"/>
      <c r="AE2271" s="61"/>
      <c r="AF2271" s="61"/>
      <c r="AG2271" s="61"/>
      <c r="AH2271" s="61"/>
      <c r="AI2271" s="61"/>
      <c r="AJ2271" s="61"/>
      <c r="AK2271" s="61"/>
      <c r="AL2271" s="61"/>
      <c r="AM2271" s="61"/>
      <c r="AN2271" s="61"/>
      <c r="AO2271" s="61"/>
      <c r="AP2271" s="61"/>
      <c r="AQ2271" s="61"/>
      <c r="AR2271" s="61"/>
      <c r="AS2271" s="61"/>
      <c r="AT2271" s="61"/>
      <c r="AU2271" s="2">
        <f>VLOOKUP(Y2271,Spp!B:C,2,FALSE)</f>
        <v>0.19800000000000001</v>
      </c>
      <c r="AV2271" s="2">
        <f>VLOOKUP(Y2271,Spp!B:D,3,FALSE)</f>
        <v>2.504</v>
      </c>
      <c r="AW2271" s="2">
        <f t="shared" si="247"/>
        <v>30.748121874962031</v>
      </c>
      <c r="AX2271" s="2">
        <f t="shared" si="248"/>
        <v>0.61496243749924062</v>
      </c>
      <c r="AY2271" s="2">
        <f t="shared" si="249"/>
        <v>6.1496243749924062</v>
      </c>
      <c r="AZ2271" s="2">
        <f t="shared" si="250"/>
        <v>6.1496243749924063E-3</v>
      </c>
      <c r="BA2271" s="2" t="e">
        <f t="shared" si="251"/>
        <v>#DIV/0!</v>
      </c>
      <c r="BB2271" s="2">
        <f t="shared" si="252"/>
        <v>0.02</v>
      </c>
      <c r="BC2271" s="2">
        <f>VLOOKUP(Y2271,Spp!B:H,7,FALSE)</f>
        <v>2.7</v>
      </c>
      <c r="BD2271" s="5" t="str">
        <f>VLOOKUP(Y2271,GFQuimbayo!B:C,2,FALSE)</f>
        <v>HM</v>
      </c>
      <c r="BE2271" s="5" t="str">
        <f>VLOOKUP(BD2271,GFQuimbayo!E:F,2,FALSE)</f>
        <v>Macroalgae feeders</v>
      </c>
      <c r="BF2271" s="2" t="str">
        <f>VLOOKUP(Y2271,Spp!B:L,11,FALSE)</f>
        <v>LC</v>
      </c>
    </row>
    <row r="2272" spans="1:58">
      <c r="A2272" s="61" t="s">
        <v>40</v>
      </c>
      <c r="B2272" s="61" t="s">
        <v>41</v>
      </c>
      <c r="C2272" s="2" t="s">
        <v>42</v>
      </c>
      <c r="D2272" s="61" t="s">
        <v>1489</v>
      </c>
      <c r="E2272" s="54" t="s">
        <v>1483</v>
      </c>
      <c r="F2272" s="61" t="s">
        <v>245</v>
      </c>
      <c r="G2272" s="22" t="s">
        <v>1482</v>
      </c>
      <c r="H2272" s="62">
        <v>3</v>
      </c>
      <c r="I2272" s="62">
        <v>3</v>
      </c>
      <c r="J2272" s="61"/>
      <c r="K2272" s="61">
        <v>50</v>
      </c>
      <c r="L2272" s="63">
        <v>43669</v>
      </c>
      <c r="M2272" s="61">
        <v>2019</v>
      </c>
      <c r="N2272" s="64" t="s">
        <v>1484</v>
      </c>
      <c r="O2272" s="61" t="s">
        <v>245</v>
      </c>
      <c r="P2272" s="63">
        <v>43669</v>
      </c>
      <c r="Q2272" s="65">
        <v>5.6</v>
      </c>
      <c r="R2272" s="61"/>
      <c r="S2272" s="61">
        <v>5</v>
      </c>
      <c r="T2272" s="66"/>
      <c r="U2272" s="66"/>
      <c r="V2272" s="66"/>
      <c r="W2272" s="61"/>
      <c r="X2272" s="61" t="s">
        <v>64</v>
      </c>
      <c r="Y2272" s="6" t="str">
        <f>VLOOKUP(X2272,Spp!A:B,2,FALSE)</f>
        <v>Johnrandallia nigrirostris</v>
      </c>
      <c r="Z2272" s="68">
        <f t="shared" si="246"/>
        <v>1</v>
      </c>
      <c r="AA2272" s="61"/>
      <c r="AB2272" s="61"/>
      <c r="AC2272" s="61">
        <v>1</v>
      </c>
      <c r="AD2272" s="61"/>
      <c r="AE2272" s="61"/>
      <c r="AF2272" s="61"/>
      <c r="AG2272" s="61"/>
      <c r="AH2272" s="61"/>
      <c r="AI2272" s="61"/>
      <c r="AJ2272" s="61"/>
      <c r="AK2272" s="61"/>
      <c r="AL2272" s="61"/>
      <c r="AM2272" s="61"/>
      <c r="AN2272" s="61"/>
      <c r="AO2272" s="61"/>
      <c r="AP2272" s="61"/>
      <c r="AQ2272" s="61"/>
      <c r="AR2272" s="61"/>
      <c r="AS2272" s="61"/>
      <c r="AT2272" s="61"/>
      <c r="AU2272" s="2">
        <f>VLOOKUP(Y2272,Spp!B:C,2,FALSE)</f>
        <v>2.5600000000000001E-2</v>
      </c>
      <c r="AV2272" s="2">
        <f>VLOOKUP(Y2272,Spp!B:D,3,FALSE)</f>
        <v>3.0005999999999999</v>
      </c>
      <c r="AW2272" s="2">
        <f t="shared" si="247"/>
        <v>50.075829302089247</v>
      </c>
      <c r="AX2272" s="2">
        <f t="shared" si="248"/>
        <v>1.001516586041785</v>
      </c>
      <c r="AY2272" s="2">
        <f t="shared" si="249"/>
        <v>10.015165860417849</v>
      </c>
      <c r="AZ2272" s="2">
        <f t="shared" si="250"/>
        <v>1.0015165860417849E-2</v>
      </c>
      <c r="BA2272" s="2" t="e">
        <f t="shared" si="251"/>
        <v>#DIV/0!</v>
      </c>
      <c r="BB2272" s="2">
        <f t="shared" si="252"/>
        <v>0.02</v>
      </c>
      <c r="BC2272" s="2">
        <f>VLOOKUP(Y2272,Spp!B:H,7,FALSE)</f>
        <v>3</v>
      </c>
      <c r="BD2272" s="5" t="str">
        <f>VLOOKUP(Y2272,GFQuimbayo!B:C,2,FALSE)</f>
        <v>IN</v>
      </c>
      <c r="BE2272" s="5" t="str">
        <f>VLOOKUP(BD2272,GFQuimbayo!E:F,2,FALSE)</f>
        <v>Invertebrivores</v>
      </c>
      <c r="BF2272" s="2" t="str">
        <f>VLOOKUP(Y2272,Spp!B:L,11,FALSE)</f>
        <v>LC</v>
      </c>
    </row>
    <row r="2273" spans="1:58">
      <c r="A2273" s="61" t="s">
        <v>40</v>
      </c>
      <c r="B2273" s="61" t="s">
        <v>41</v>
      </c>
      <c r="C2273" s="2" t="s">
        <v>42</v>
      </c>
      <c r="D2273" s="61" t="s">
        <v>1489</v>
      </c>
      <c r="E2273" s="54" t="s">
        <v>1483</v>
      </c>
      <c r="F2273" s="61" t="s">
        <v>245</v>
      </c>
      <c r="G2273" s="22" t="s">
        <v>1482</v>
      </c>
      <c r="H2273" s="62">
        <v>3</v>
      </c>
      <c r="I2273" s="62">
        <v>3</v>
      </c>
      <c r="J2273" s="61"/>
      <c r="K2273" s="61">
        <v>50</v>
      </c>
      <c r="L2273" s="63">
        <v>43669</v>
      </c>
      <c r="M2273" s="61">
        <v>2019</v>
      </c>
      <c r="N2273" s="64" t="s">
        <v>1484</v>
      </c>
      <c r="O2273" s="61" t="s">
        <v>245</v>
      </c>
      <c r="P2273" s="63">
        <v>43669</v>
      </c>
      <c r="Q2273" s="65">
        <v>5.6</v>
      </c>
      <c r="R2273" s="61"/>
      <c r="S2273" s="61">
        <v>5</v>
      </c>
      <c r="T2273" s="66"/>
      <c r="U2273" s="66"/>
      <c r="V2273" s="66"/>
      <c r="W2273" s="61"/>
      <c r="X2273" s="61" t="s">
        <v>285</v>
      </c>
      <c r="Y2273" s="6" t="str">
        <f>VLOOKUP(X2273,Spp!A:B,2,FALSE)</f>
        <v>Haemulon steindachneri</v>
      </c>
      <c r="Z2273" s="68">
        <f t="shared" si="246"/>
        <v>1</v>
      </c>
      <c r="AA2273" s="61"/>
      <c r="AB2273" s="61"/>
      <c r="AC2273" s="61">
        <v>1</v>
      </c>
      <c r="AD2273" s="61"/>
      <c r="AE2273" s="61"/>
      <c r="AF2273" s="61"/>
      <c r="AG2273" s="61"/>
      <c r="AH2273" s="61"/>
      <c r="AI2273" s="61"/>
      <c r="AJ2273" s="61"/>
      <c r="AK2273" s="61"/>
      <c r="AL2273" s="61"/>
      <c r="AM2273" s="61"/>
      <c r="AN2273" s="61"/>
      <c r="AO2273" s="61"/>
      <c r="AP2273" s="61"/>
      <c r="AQ2273" s="61"/>
      <c r="AR2273" s="61"/>
      <c r="AS2273" s="61"/>
      <c r="AT2273" s="61"/>
      <c r="AU2273" s="2">
        <f>VLOOKUP(Y2273,Spp!B:C,2,FALSE)</f>
        <v>9.7999999999999997E-3</v>
      </c>
      <c r="AV2273" s="2">
        <f>VLOOKUP(Y2273,Spp!B:D,3,FALSE)</f>
        <v>3.1240000000000001</v>
      </c>
      <c r="AW2273" s="2">
        <f t="shared" si="247"/>
        <v>26.180199781170227</v>
      </c>
      <c r="AX2273" s="2">
        <f t="shared" si="248"/>
        <v>0.52360399562340454</v>
      </c>
      <c r="AY2273" s="2">
        <f t="shared" si="249"/>
        <v>5.2360399562340456</v>
      </c>
      <c r="AZ2273" s="2">
        <f t="shared" si="250"/>
        <v>5.2360399562340456E-3</v>
      </c>
      <c r="BA2273" s="2" t="e">
        <f t="shared" si="251"/>
        <v>#DIV/0!</v>
      </c>
      <c r="BB2273" s="2">
        <f t="shared" si="252"/>
        <v>0.02</v>
      </c>
      <c r="BC2273" s="2">
        <f>VLOOKUP(Y2273,Spp!B:H,7,FALSE)</f>
        <v>3.5</v>
      </c>
      <c r="BD2273" s="5" t="str">
        <f>VLOOKUP(Y2273,GFQuimbayo!B:C,2,FALSE)</f>
        <v>IN</v>
      </c>
      <c r="BE2273" s="5" t="str">
        <f>VLOOKUP(BD2273,GFQuimbayo!E:F,2,FALSE)</f>
        <v>Invertebrivores</v>
      </c>
      <c r="BF2273" s="2" t="str">
        <f>VLOOKUP(Y2273,Spp!B:L,11,FALSE)</f>
        <v>LC</v>
      </c>
    </row>
    <row r="2274" spans="1:58">
      <c r="A2274" s="61" t="s">
        <v>40</v>
      </c>
      <c r="B2274" s="61" t="s">
        <v>41</v>
      </c>
      <c r="C2274" s="2" t="s">
        <v>42</v>
      </c>
      <c r="D2274" s="61" t="s">
        <v>1489</v>
      </c>
      <c r="E2274" s="54" t="s">
        <v>1483</v>
      </c>
      <c r="F2274" s="61" t="s">
        <v>245</v>
      </c>
      <c r="G2274" s="22" t="s">
        <v>1482</v>
      </c>
      <c r="H2274" s="62">
        <v>3</v>
      </c>
      <c r="I2274" s="62">
        <v>3</v>
      </c>
      <c r="J2274" s="61"/>
      <c r="K2274" s="61">
        <v>50</v>
      </c>
      <c r="L2274" s="63">
        <v>43669</v>
      </c>
      <c r="M2274" s="61">
        <v>2019</v>
      </c>
      <c r="N2274" s="64" t="s">
        <v>1484</v>
      </c>
      <c r="O2274" s="61" t="s">
        <v>245</v>
      </c>
      <c r="P2274" s="63">
        <v>43669</v>
      </c>
      <c r="Q2274" s="65">
        <v>5.6</v>
      </c>
      <c r="R2274" s="61"/>
      <c r="S2274" s="61">
        <v>5</v>
      </c>
      <c r="T2274" s="66"/>
      <c r="U2274" s="66"/>
      <c r="V2274" s="66"/>
      <c r="W2274" s="61"/>
      <c r="X2274" s="61" t="s">
        <v>87</v>
      </c>
      <c r="Y2274" s="6" t="str">
        <f>VLOOKUP(X2274,Spp!A:B,2,FALSE)</f>
        <v>Stegastes acapulcoensis</v>
      </c>
      <c r="Z2274" s="68">
        <f t="shared" si="246"/>
        <v>12</v>
      </c>
      <c r="AA2274" s="61"/>
      <c r="AB2274" s="61"/>
      <c r="AC2274" s="61">
        <v>12</v>
      </c>
      <c r="AD2274" s="61"/>
      <c r="AE2274" s="61"/>
      <c r="AF2274" s="61"/>
      <c r="AG2274" s="61"/>
      <c r="AH2274" s="61"/>
      <c r="AI2274" s="61"/>
      <c r="AJ2274" s="61"/>
      <c r="AK2274" s="61"/>
      <c r="AL2274" s="61"/>
      <c r="AM2274" s="61"/>
      <c r="AN2274" s="61"/>
      <c r="AO2274" s="61"/>
      <c r="AP2274" s="61"/>
      <c r="AQ2274" s="61"/>
      <c r="AR2274" s="61"/>
      <c r="AS2274" s="61"/>
      <c r="AT2274" s="61"/>
      <c r="AU2274" s="2">
        <f>VLOOKUP(Y2274,Spp!B:C,2,FALSE)</f>
        <v>3.49E-2</v>
      </c>
      <c r="AV2274" s="2">
        <f>VLOOKUP(Y2274,Spp!B:D,3,FALSE)</f>
        <v>2.9108999999999998</v>
      </c>
      <c r="AW2274" s="2">
        <f t="shared" si="247"/>
        <v>653.13360535605148</v>
      </c>
      <c r="AX2274" s="2">
        <f t="shared" si="248"/>
        <v>13.062672107121029</v>
      </c>
      <c r="AY2274" s="2">
        <f t="shared" si="249"/>
        <v>130.62672107121028</v>
      </c>
      <c r="AZ2274" s="2">
        <f t="shared" si="250"/>
        <v>0.13062672107121029</v>
      </c>
      <c r="BA2274" s="2" t="e">
        <f t="shared" si="251"/>
        <v>#DIV/0!</v>
      </c>
      <c r="BB2274" s="2">
        <f t="shared" si="252"/>
        <v>0.24</v>
      </c>
      <c r="BC2274" s="2">
        <f>VLOOKUP(Y2274,Spp!B:H,7,FALSE)</f>
        <v>2</v>
      </c>
      <c r="BD2274" s="5" t="str">
        <f>VLOOKUP(Y2274,GFQuimbayo!B:C,2,FALSE)</f>
        <v>HD</v>
      </c>
      <c r="BE2274" s="5" t="str">
        <f>VLOOKUP(BD2274,GFQuimbayo!E:F,2,FALSE)</f>
        <v>Detritivores</v>
      </c>
      <c r="BF2274" s="2" t="str">
        <f>VLOOKUP(Y2274,Spp!B:L,11,FALSE)</f>
        <v>LC</v>
      </c>
    </row>
    <row r="2275" spans="1:58">
      <c r="A2275" s="61" t="s">
        <v>40</v>
      </c>
      <c r="B2275" s="61" t="s">
        <v>41</v>
      </c>
      <c r="C2275" s="2" t="s">
        <v>42</v>
      </c>
      <c r="D2275" s="61" t="s">
        <v>1489</v>
      </c>
      <c r="E2275" s="54" t="s">
        <v>1483</v>
      </c>
      <c r="F2275" s="61" t="s">
        <v>245</v>
      </c>
      <c r="G2275" s="22" t="s">
        <v>1482</v>
      </c>
      <c r="H2275" s="62">
        <v>3</v>
      </c>
      <c r="I2275" s="62">
        <v>3</v>
      </c>
      <c r="J2275" s="61"/>
      <c r="K2275" s="61">
        <v>50</v>
      </c>
      <c r="L2275" s="63">
        <v>43669</v>
      </c>
      <c r="M2275" s="61">
        <v>2019</v>
      </c>
      <c r="N2275" s="64" t="s">
        <v>1484</v>
      </c>
      <c r="O2275" s="61" t="s">
        <v>245</v>
      </c>
      <c r="P2275" s="63">
        <v>43669</v>
      </c>
      <c r="Q2275" s="65">
        <v>5.6</v>
      </c>
      <c r="R2275" s="61"/>
      <c r="S2275" s="61">
        <v>5</v>
      </c>
      <c r="T2275" s="66"/>
      <c r="U2275" s="66"/>
      <c r="V2275" s="66"/>
      <c r="W2275" s="61"/>
      <c r="X2275" s="61" t="s">
        <v>80</v>
      </c>
      <c r="Y2275" s="6" t="str">
        <f>VLOOKUP(X2275,Spp!A:B,2,FALSE)</f>
        <v>Sufflamen verres</v>
      </c>
      <c r="Z2275" s="68">
        <f t="shared" si="246"/>
        <v>2</v>
      </c>
      <c r="AA2275" s="61"/>
      <c r="AB2275" s="61"/>
      <c r="AC2275" s="61">
        <v>1</v>
      </c>
      <c r="AD2275" s="61">
        <v>1</v>
      </c>
      <c r="AE2275" s="61"/>
      <c r="AF2275" s="61"/>
      <c r="AG2275" s="61"/>
      <c r="AH2275" s="61"/>
      <c r="AI2275" s="61"/>
      <c r="AJ2275" s="61"/>
      <c r="AK2275" s="61"/>
      <c r="AL2275" s="61"/>
      <c r="AM2275" s="61"/>
      <c r="AN2275" s="61"/>
      <c r="AO2275" s="61"/>
      <c r="AP2275" s="61"/>
      <c r="AQ2275" s="61"/>
      <c r="AR2275" s="61"/>
      <c r="AS2275" s="61"/>
      <c r="AT2275" s="61"/>
      <c r="AU2275" s="2">
        <f>VLOOKUP(Y2275,Spp!B:C,2,FALSE)</f>
        <v>2.4899999999999999E-2</v>
      </c>
      <c r="AV2275" s="2">
        <f>VLOOKUP(Y2275,Spp!B:D,3,FALSE)</f>
        <v>3.0129999999999999</v>
      </c>
      <c r="AW2275" s="2">
        <f t="shared" si="247"/>
        <v>188.7635535669861</v>
      </c>
      <c r="AX2275" s="2">
        <f t="shared" si="248"/>
        <v>3.7752710713397222</v>
      </c>
      <c r="AY2275" s="2">
        <f t="shared" si="249"/>
        <v>37.752710713397221</v>
      </c>
      <c r="AZ2275" s="2">
        <f t="shared" si="250"/>
        <v>3.7752710713397218E-2</v>
      </c>
      <c r="BA2275" s="2" t="e">
        <f t="shared" si="251"/>
        <v>#DIV/0!</v>
      </c>
      <c r="BB2275" s="2">
        <f t="shared" si="252"/>
        <v>0.04</v>
      </c>
      <c r="BC2275" s="2">
        <f>VLOOKUP(Y2275,Spp!B:H,7,FALSE)</f>
        <v>3.3</v>
      </c>
      <c r="BD2275" s="5" t="str">
        <f>VLOOKUP(Y2275,GFQuimbayo!B:C,2,FALSE)</f>
        <v>IN</v>
      </c>
      <c r="BE2275" s="5" t="str">
        <f>VLOOKUP(BD2275,GFQuimbayo!E:F,2,FALSE)</f>
        <v>Invertebrivores</v>
      </c>
      <c r="BF2275" s="2" t="str">
        <f>VLOOKUP(Y2275,Spp!B:L,11,FALSE)</f>
        <v>LC</v>
      </c>
    </row>
    <row r="2276" spans="1:58">
      <c r="A2276" s="61" t="s">
        <v>40</v>
      </c>
      <c r="B2276" s="61" t="s">
        <v>41</v>
      </c>
      <c r="C2276" s="2" t="s">
        <v>42</v>
      </c>
      <c r="D2276" s="61" t="s">
        <v>1489</v>
      </c>
      <c r="E2276" s="54" t="s">
        <v>1483</v>
      </c>
      <c r="F2276" s="61" t="s">
        <v>245</v>
      </c>
      <c r="G2276" s="22" t="s">
        <v>1482</v>
      </c>
      <c r="H2276" s="62">
        <v>3</v>
      </c>
      <c r="I2276" s="62">
        <v>3</v>
      </c>
      <c r="J2276" s="61"/>
      <c r="K2276" s="61">
        <v>50</v>
      </c>
      <c r="L2276" s="63">
        <v>43669</v>
      </c>
      <c r="M2276" s="61">
        <v>2019</v>
      </c>
      <c r="N2276" s="64" t="s">
        <v>1484</v>
      </c>
      <c r="O2276" s="61" t="s">
        <v>245</v>
      </c>
      <c r="P2276" s="63">
        <v>43669</v>
      </c>
      <c r="Q2276" s="65">
        <v>5.6</v>
      </c>
      <c r="R2276" s="61"/>
      <c r="S2276" s="61">
        <v>5</v>
      </c>
      <c r="T2276" s="66"/>
      <c r="U2276" s="66"/>
      <c r="V2276" s="66"/>
      <c r="W2276" s="61"/>
      <c r="X2276" s="61" t="s">
        <v>68</v>
      </c>
      <c r="Y2276" s="6" t="str">
        <f>VLOOKUP(X2276,Spp!A:B,2,FALSE)</f>
        <v>Pseudobalistes naufragium</v>
      </c>
      <c r="Z2276" s="68">
        <f t="shared" si="246"/>
        <v>1</v>
      </c>
      <c r="AA2276" s="61"/>
      <c r="AB2276" s="61"/>
      <c r="AC2276" s="61">
        <v>1</v>
      </c>
      <c r="AD2276" s="61"/>
      <c r="AE2276" s="61"/>
      <c r="AF2276" s="61"/>
      <c r="AG2276" s="61"/>
      <c r="AH2276" s="61"/>
      <c r="AI2276" s="61"/>
      <c r="AJ2276" s="61"/>
      <c r="AK2276" s="61"/>
      <c r="AL2276" s="61"/>
      <c r="AM2276" s="61"/>
      <c r="AN2276" s="61"/>
      <c r="AO2276" s="61"/>
      <c r="AP2276" s="61"/>
      <c r="AQ2276" s="61"/>
      <c r="AR2276" s="61"/>
      <c r="AS2276" s="61"/>
      <c r="AT2276" s="61"/>
      <c r="AU2276" s="2">
        <f>VLOOKUP(Y2276,Spp!B:C,2,FALSE)</f>
        <v>0.12970000000000001</v>
      </c>
      <c r="AV2276" s="2">
        <f>VLOOKUP(Y2276,Spp!B:D,3,FALSE)</f>
        <v>2.6061000000000001</v>
      </c>
      <c r="AW2276" s="2">
        <f t="shared" si="247"/>
        <v>93.669275470126237</v>
      </c>
      <c r="AX2276" s="2">
        <f t="shared" si="248"/>
        <v>1.8733855094025247</v>
      </c>
      <c r="AY2276" s="2">
        <f t="shared" si="249"/>
        <v>18.733855094025248</v>
      </c>
      <c r="AZ2276" s="2">
        <f t="shared" si="250"/>
        <v>1.8733855094025247E-2</v>
      </c>
      <c r="BA2276" s="2" t="e">
        <f t="shared" si="251"/>
        <v>#DIV/0!</v>
      </c>
      <c r="BB2276" s="2">
        <f t="shared" si="252"/>
        <v>0.02</v>
      </c>
      <c r="BC2276" s="2">
        <f>VLOOKUP(Y2276,Spp!B:H,7,FALSE)</f>
        <v>3.8</v>
      </c>
      <c r="BD2276" s="5" t="str">
        <f>VLOOKUP(Y2276,GFQuimbayo!B:C,2,FALSE)</f>
        <v>IN</v>
      </c>
      <c r="BE2276" s="5" t="str">
        <f>VLOOKUP(BD2276,GFQuimbayo!E:F,2,FALSE)</f>
        <v>Invertebrivores</v>
      </c>
      <c r="BF2276" s="2" t="str">
        <f>VLOOKUP(Y2276,Spp!B:L,11,FALSE)</f>
        <v>LC</v>
      </c>
    </row>
    <row r="2277" spans="1:58">
      <c r="A2277" s="61" t="s">
        <v>40</v>
      </c>
      <c r="B2277" s="61" t="s">
        <v>41</v>
      </c>
      <c r="C2277" s="2" t="s">
        <v>42</v>
      </c>
      <c r="D2277" s="61" t="s">
        <v>1489</v>
      </c>
      <c r="E2277" s="54" t="s">
        <v>1483</v>
      </c>
      <c r="F2277" s="61" t="s">
        <v>245</v>
      </c>
      <c r="G2277" s="22" t="s">
        <v>1482</v>
      </c>
      <c r="H2277" s="62">
        <v>1</v>
      </c>
      <c r="I2277" s="62">
        <v>4</v>
      </c>
      <c r="J2277" s="61"/>
      <c r="K2277" s="61">
        <v>50</v>
      </c>
      <c r="L2277" s="63">
        <v>43669</v>
      </c>
      <c r="M2277" s="61">
        <v>2019</v>
      </c>
      <c r="N2277" s="64" t="s">
        <v>1484</v>
      </c>
      <c r="O2277" s="61" t="s">
        <v>245</v>
      </c>
      <c r="P2277" s="63">
        <v>43669</v>
      </c>
      <c r="Q2277" s="65">
        <v>5.6</v>
      </c>
      <c r="R2277" s="61"/>
      <c r="S2277" s="61">
        <v>5</v>
      </c>
      <c r="T2277" s="66"/>
      <c r="U2277" s="66"/>
      <c r="V2277" s="66"/>
      <c r="W2277" s="61"/>
      <c r="X2277" s="61" t="s">
        <v>107</v>
      </c>
      <c r="Y2277" s="6" t="str">
        <f>VLOOKUP(X2277,Spp!A:B,2,FALSE)</f>
        <v>Thalassoma lucasanum</v>
      </c>
      <c r="Z2277" s="68">
        <f t="shared" si="246"/>
        <v>30</v>
      </c>
      <c r="AA2277" s="61"/>
      <c r="AB2277" s="61">
        <v>30</v>
      </c>
      <c r="AC2277" s="61"/>
      <c r="AD2277" s="61"/>
      <c r="AE2277" s="61"/>
      <c r="AF2277" s="61"/>
      <c r="AG2277" s="61"/>
      <c r="AH2277" s="61"/>
      <c r="AI2277" s="61"/>
      <c r="AJ2277" s="61"/>
      <c r="AK2277" s="61"/>
      <c r="AL2277" s="61"/>
      <c r="AM2277" s="61"/>
      <c r="AN2277" s="61"/>
      <c r="AO2277" s="61"/>
      <c r="AP2277" s="61"/>
      <c r="AQ2277" s="61"/>
      <c r="AR2277" s="61"/>
      <c r="AS2277" s="61"/>
      <c r="AT2277" s="61"/>
      <c r="AU2277" s="2">
        <f>VLOOKUP(Y2277,Spp!B:C,2,FALSE)</f>
        <v>1.261E-2</v>
      </c>
      <c r="AV2277" s="2">
        <f>VLOOKUP(Y2277,Spp!B:D,3,FALSE)</f>
        <v>2.8782999999999999</v>
      </c>
      <c r="AW2277" s="2">
        <f t="shared" si="247"/>
        <v>124.88928398378518</v>
      </c>
      <c r="AX2277" s="2">
        <f t="shared" si="248"/>
        <v>2.4977856796757036</v>
      </c>
      <c r="AY2277" s="2">
        <f t="shared" si="249"/>
        <v>24.977856796757038</v>
      </c>
      <c r="AZ2277" s="2">
        <f t="shared" si="250"/>
        <v>2.4977856796757038E-2</v>
      </c>
      <c r="BA2277" s="2" t="e">
        <f t="shared" si="251"/>
        <v>#DIV/0!</v>
      </c>
      <c r="BB2277" s="2">
        <f t="shared" si="252"/>
        <v>0.6</v>
      </c>
      <c r="BC2277" s="2">
        <f>VLOOKUP(Y2277,Spp!B:H,7,FALSE)</f>
        <v>3.5</v>
      </c>
      <c r="BD2277" s="5" t="str">
        <f>VLOOKUP(Y2277,GFQuimbayo!B:C,2,FALSE)</f>
        <v>IN</v>
      </c>
      <c r="BE2277" s="5" t="str">
        <f>VLOOKUP(BD2277,GFQuimbayo!E:F,2,FALSE)</f>
        <v>Invertebrivores</v>
      </c>
      <c r="BF2277" s="2" t="str">
        <f>VLOOKUP(Y2277,Spp!B:L,11,FALSE)</f>
        <v>LC</v>
      </c>
    </row>
    <row r="2278" spans="1:58">
      <c r="A2278" s="61" t="s">
        <v>40</v>
      </c>
      <c r="B2278" s="61" t="s">
        <v>41</v>
      </c>
      <c r="C2278" s="2" t="s">
        <v>42</v>
      </c>
      <c r="D2278" s="61" t="s">
        <v>1489</v>
      </c>
      <c r="E2278" s="54" t="s">
        <v>1483</v>
      </c>
      <c r="F2278" s="61" t="s">
        <v>245</v>
      </c>
      <c r="G2278" s="22" t="s">
        <v>1482</v>
      </c>
      <c r="H2278" s="62">
        <v>1</v>
      </c>
      <c r="I2278" s="62">
        <v>4</v>
      </c>
      <c r="J2278" s="61"/>
      <c r="K2278" s="61">
        <v>50</v>
      </c>
      <c r="L2278" s="63">
        <v>43669</v>
      </c>
      <c r="M2278" s="61">
        <v>2019</v>
      </c>
      <c r="N2278" s="64" t="s">
        <v>1484</v>
      </c>
      <c r="O2278" s="61" t="s">
        <v>245</v>
      </c>
      <c r="P2278" s="63">
        <v>43669</v>
      </c>
      <c r="Q2278" s="65">
        <v>5.6</v>
      </c>
      <c r="R2278" s="61"/>
      <c r="S2278" s="61">
        <v>5</v>
      </c>
      <c r="T2278" s="66"/>
      <c r="U2278" s="66"/>
      <c r="V2278" s="66"/>
      <c r="W2278" s="61"/>
      <c r="X2278" s="61" t="s">
        <v>99</v>
      </c>
      <c r="Y2278" s="6" t="str">
        <f>VLOOKUP(X2278,Spp!A:B,2,FALSE)</f>
        <v>Abudefduf troschelii</v>
      </c>
      <c r="Z2278" s="68">
        <f t="shared" si="246"/>
        <v>20</v>
      </c>
      <c r="AA2278" s="61"/>
      <c r="AB2278" s="61"/>
      <c r="AC2278" s="61">
        <v>20</v>
      </c>
      <c r="AD2278" s="61"/>
      <c r="AE2278" s="61"/>
      <c r="AF2278" s="61"/>
      <c r="AG2278" s="61"/>
      <c r="AH2278" s="61"/>
      <c r="AI2278" s="61"/>
      <c r="AJ2278" s="61"/>
      <c r="AK2278" s="61"/>
      <c r="AL2278" s="61"/>
      <c r="AM2278" s="61"/>
      <c r="AN2278" s="61"/>
      <c r="AO2278" s="61"/>
      <c r="AP2278" s="61"/>
      <c r="AQ2278" s="61"/>
      <c r="AR2278" s="61"/>
      <c r="AS2278" s="61"/>
      <c r="AT2278" s="61"/>
      <c r="AU2278" s="2">
        <f>VLOOKUP(Y2278,Spp!B:C,2,FALSE)</f>
        <v>1.6E-2</v>
      </c>
      <c r="AV2278" s="2">
        <f>VLOOKUP(Y2278,Spp!B:D,3,FALSE)</f>
        <v>3.0516000000000001</v>
      </c>
      <c r="AW2278" s="2">
        <f t="shared" si="247"/>
        <v>712.00095149659728</v>
      </c>
      <c r="AX2278" s="2">
        <f t="shared" si="248"/>
        <v>14.240019029931945</v>
      </c>
      <c r="AY2278" s="2">
        <f t="shared" si="249"/>
        <v>142.40019029931946</v>
      </c>
      <c r="AZ2278" s="2">
        <f t="shared" si="250"/>
        <v>0.14240019029931947</v>
      </c>
      <c r="BA2278" s="2" t="e">
        <f t="shared" si="251"/>
        <v>#DIV/0!</v>
      </c>
      <c r="BB2278" s="2">
        <f t="shared" si="252"/>
        <v>0.4</v>
      </c>
      <c r="BC2278" s="2">
        <f>VLOOKUP(Y2278,Spp!B:H,7,FALSE)</f>
        <v>3</v>
      </c>
      <c r="BD2278" s="5" t="str">
        <f>VLOOKUP(Y2278,GFQuimbayo!B:C,2,FALSE)</f>
        <v>PK</v>
      </c>
      <c r="BE2278" s="5" t="str">
        <f>VLOOKUP(BD2278,GFQuimbayo!E:F,2,FALSE)</f>
        <v>Planktivores</v>
      </c>
      <c r="BF2278" s="2" t="str">
        <f>VLOOKUP(Y2278,Spp!B:L,11,FALSE)</f>
        <v>LC</v>
      </c>
    </row>
    <row r="2279" spans="1:58">
      <c r="A2279" s="61" t="s">
        <v>40</v>
      </c>
      <c r="B2279" s="61" t="s">
        <v>41</v>
      </c>
      <c r="C2279" s="2" t="s">
        <v>42</v>
      </c>
      <c r="D2279" s="61" t="s">
        <v>1489</v>
      </c>
      <c r="E2279" s="54" t="s">
        <v>1483</v>
      </c>
      <c r="F2279" s="61" t="s">
        <v>245</v>
      </c>
      <c r="G2279" s="22" t="s">
        <v>1482</v>
      </c>
      <c r="H2279" s="62">
        <v>1</v>
      </c>
      <c r="I2279" s="62">
        <v>4</v>
      </c>
      <c r="J2279" s="61"/>
      <c r="K2279" s="61">
        <v>50</v>
      </c>
      <c r="L2279" s="63">
        <v>43669</v>
      </c>
      <c r="M2279" s="61">
        <v>2019</v>
      </c>
      <c r="N2279" s="64" t="s">
        <v>1484</v>
      </c>
      <c r="O2279" s="61" t="s">
        <v>245</v>
      </c>
      <c r="P2279" s="63">
        <v>43669</v>
      </c>
      <c r="Q2279" s="65">
        <v>5.6</v>
      </c>
      <c r="R2279" s="61"/>
      <c r="S2279" s="61">
        <v>5</v>
      </c>
      <c r="T2279" s="66"/>
      <c r="U2279" s="66"/>
      <c r="V2279" s="66"/>
      <c r="W2279" s="61"/>
      <c r="X2279" s="61" t="s">
        <v>80</v>
      </c>
      <c r="Y2279" s="6" t="str">
        <f>VLOOKUP(X2279,Spp!A:B,2,FALSE)</f>
        <v>Sufflamen verres</v>
      </c>
      <c r="Z2279" s="68">
        <f t="shared" si="246"/>
        <v>2</v>
      </c>
      <c r="AA2279" s="61"/>
      <c r="AB2279" s="61"/>
      <c r="AC2279" s="61"/>
      <c r="AD2279" s="61"/>
      <c r="AE2279" s="61">
        <v>2</v>
      </c>
      <c r="AF2279" s="61"/>
      <c r="AG2279" s="61"/>
      <c r="AH2279" s="61"/>
      <c r="AI2279" s="61"/>
      <c r="AJ2279" s="61"/>
      <c r="AK2279" s="61"/>
      <c r="AL2279" s="61"/>
      <c r="AM2279" s="61"/>
      <c r="AN2279" s="61"/>
      <c r="AO2279" s="61"/>
      <c r="AP2279" s="61"/>
      <c r="AQ2279" s="61"/>
      <c r="AR2279" s="61"/>
      <c r="AS2279" s="61"/>
      <c r="AT2279" s="61"/>
      <c r="AU2279" s="2">
        <f>VLOOKUP(Y2279,Spp!B:C,2,FALSE)</f>
        <v>2.4899999999999999E-2</v>
      </c>
      <c r="AV2279" s="2">
        <f>VLOOKUP(Y2279,Spp!B:D,3,FALSE)</f>
        <v>3.0129999999999999</v>
      </c>
      <c r="AW2279" s="2">
        <f t="shared" si="247"/>
        <v>811.37680614119904</v>
      </c>
      <c r="AX2279" s="2">
        <f t="shared" si="248"/>
        <v>16.227536122823981</v>
      </c>
      <c r="AY2279" s="2">
        <f t="shared" si="249"/>
        <v>162.2753612282398</v>
      </c>
      <c r="AZ2279" s="2">
        <f t="shared" si="250"/>
        <v>0.1622753612282398</v>
      </c>
      <c r="BA2279" s="2" t="e">
        <f t="shared" si="251"/>
        <v>#DIV/0!</v>
      </c>
      <c r="BB2279" s="2">
        <f t="shared" si="252"/>
        <v>0.04</v>
      </c>
      <c r="BC2279" s="2">
        <f>VLOOKUP(Y2279,Spp!B:H,7,FALSE)</f>
        <v>3.3</v>
      </c>
      <c r="BD2279" s="5" t="str">
        <f>VLOOKUP(Y2279,GFQuimbayo!B:C,2,FALSE)</f>
        <v>IN</v>
      </c>
      <c r="BE2279" s="5" t="str">
        <f>VLOOKUP(BD2279,GFQuimbayo!E:F,2,FALSE)</f>
        <v>Invertebrivores</v>
      </c>
      <c r="BF2279" s="2" t="str">
        <f>VLOOKUP(Y2279,Spp!B:L,11,FALSE)</f>
        <v>LC</v>
      </c>
    </row>
    <row r="2280" spans="1:58">
      <c r="A2280" s="61" t="s">
        <v>40</v>
      </c>
      <c r="B2280" s="61" t="s">
        <v>41</v>
      </c>
      <c r="C2280" s="2" t="s">
        <v>42</v>
      </c>
      <c r="D2280" s="61" t="s">
        <v>1489</v>
      </c>
      <c r="E2280" s="54" t="s">
        <v>1483</v>
      </c>
      <c r="F2280" s="61" t="s">
        <v>245</v>
      </c>
      <c r="G2280" s="22" t="s">
        <v>1482</v>
      </c>
      <c r="H2280" s="62">
        <v>1</v>
      </c>
      <c r="I2280" s="62">
        <v>4</v>
      </c>
      <c r="J2280" s="61"/>
      <c r="K2280" s="61">
        <v>50</v>
      </c>
      <c r="L2280" s="63">
        <v>43669</v>
      </c>
      <c r="M2280" s="61">
        <v>2019</v>
      </c>
      <c r="N2280" s="64" t="s">
        <v>1484</v>
      </c>
      <c r="O2280" s="61" t="s">
        <v>245</v>
      </c>
      <c r="P2280" s="63">
        <v>43669</v>
      </c>
      <c r="Q2280" s="65">
        <v>5.6</v>
      </c>
      <c r="R2280" s="61"/>
      <c r="S2280" s="61">
        <v>5</v>
      </c>
      <c r="T2280" s="66"/>
      <c r="U2280" s="66"/>
      <c r="V2280" s="66"/>
      <c r="W2280" s="61"/>
      <c r="X2280" s="61" t="s">
        <v>109</v>
      </c>
      <c r="Y2280" s="6" t="str">
        <f>VLOOKUP(X2280,Spp!A:B,2,FALSE)</f>
        <v>Chromis atrilobata</v>
      </c>
      <c r="Z2280" s="68">
        <f t="shared" ref="Z2280:Z2343" si="253">SUM(AA2280:AT2280)</f>
        <v>70</v>
      </c>
      <c r="AA2280" s="61"/>
      <c r="AB2280" s="61">
        <v>70</v>
      </c>
      <c r="AC2280" s="61"/>
      <c r="AD2280" s="61"/>
      <c r="AE2280" s="61"/>
      <c r="AF2280" s="61"/>
      <c r="AG2280" s="61"/>
      <c r="AH2280" s="61"/>
      <c r="AI2280" s="61"/>
      <c r="AJ2280" s="61"/>
      <c r="AK2280" s="61"/>
      <c r="AL2280" s="61"/>
      <c r="AM2280" s="61"/>
      <c r="AN2280" s="61"/>
      <c r="AO2280" s="61"/>
      <c r="AP2280" s="61"/>
      <c r="AQ2280" s="61"/>
      <c r="AR2280" s="61"/>
      <c r="AS2280" s="61"/>
      <c r="AT2280" s="61"/>
      <c r="AU2280" s="2">
        <f>VLOOKUP(Y2280,Spp!B:C,2,FALSE)</f>
        <v>5.2300000000000003E-3</v>
      </c>
      <c r="AV2280" s="2">
        <f>VLOOKUP(Y2280,Spp!B:D,3,FALSE)</f>
        <v>3.41655</v>
      </c>
      <c r="AW2280" s="2">
        <f t="shared" si="247"/>
        <v>357.51172399134674</v>
      </c>
      <c r="AX2280" s="2">
        <f t="shared" si="248"/>
        <v>7.1502344798269348</v>
      </c>
      <c r="AY2280" s="2">
        <f t="shared" si="249"/>
        <v>71.502344798269348</v>
      </c>
      <c r="AZ2280" s="2">
        <f t="shared" si="250"/>
        <v>7.1502344798269349E-2</v>
      </c>
      <c r="BA2280" s="2" t="e">
        <f t="shared" si="251"/>
        <v>#DIV/0!</v>
      </c>
      <c r="BB2280" s="2">
        <f t="shared" si="252"/>
        <v>1.4</v>
      </c>
      <c r="BC2280" s="2">
        <f>VLOOKUP(Y2280,Spp!B:H,7,FALSE)</f>
        <v>3.4</v>
      </c>
      <c r="BD2280" s="5" t="str">
        <f>VLOOKUP(Y2280,GFQuimbayo!B:C,2,FALSE)</f>
        <v>PK</v>
      </c>
      <c r="BE2280" s="5" t="str">
        <f>VLOOKUP(BD2280,GFQuimbayo!E:F,2,FALSE)</f>
        <v>Planktivores</v>
      </c>
      <c r="BF2280" s="2" t="str">
        <f>VLOOKUP(Y2280,Spp!B:L,11,FALSE)</f>
        <v>LC</v>
      </c>
    </row>
    <row r="2281" spans="1:58">
      <c r="A2281" s="61" t="s">
        <v>40</v>
      </c>
      <c r="B2281" s="61" t="s">
        <v>41</v>
      </c>
      <c r="C2281" s="2" t="s">
        <v>42</v>
      </c>
      <c r="D2281" s="61" t="s">
        <v>1489</v>
      </c>
      <c r="E2281" s="54" t="s">
        <v>1483</v>
      </c>
      <c r="F2281" s="61" t="s">
        <v>245</v>
      </c>
      <c r="G2281" s="22" t="s">
        <v>1482</v>
      </c>
      <c r="H2281" s="62">
        <v>1</v>
      </c>
      <c r="I2281" s="62">
        <v>4</v>
      </c>
      <c r="J2281" s="61"/>
      <c r="K2281" s="61">
        <v>50</v>
      </c>
      <c r="L2281" s="63">
        <v>43669</v>
      </c>
      <c r="M2281" s="61">
        <v>2019</v>
      </c>
      <c r="N2281" s="64" t="s">
        <v>1484</v>
      </c>
      <c r="O2281" s="61" t="s">
        <v>245</v>
      </c>
      <c r="P2281" s="63">
        <v>43669</v>
      </c>
      <c r="Q2281" s="65">
        <v>5.6</v>
      </c>
      <c r="R2281" s="61"/>
      <c r="S2281" s="61">
        <v>5</v>
      </c>
      <c r="T2281" s="66"/>
      <c r="U2281" s="66"/>
      <c r="V2281" s="66"/>
      <c r="W2281" s="61"/>
      <c r="X2281" s="61" t="s">
        <v>227</v>
      </c>
      <c r="Y2281" s="6" t="str">
        <f>VLOOKUP(X2281,Spp!A:B,2,FALSE)</f>
        <v>Epinephelus labriformis</v>
      </c>
      <c r="Z2281" s="68">
        <f t="shared" si="253"/>
        <v>1</v>
      </c>
      <c r="AA2281" s="61"/>
      <c r="AB2281" s="61"/>
      <c r="AC2281" s="61">
        <v>1</v>
      </c>
      <c r="AD2281" s="61"/>
      <c r="AE2281" s="61"/>
      <c r="AF2281" s="61"/>
      <c r="AG2281" s="61"/>
      <c r="AH2281" s="61"/>
      <c r="AI2281" s="61"/>
      <c r="AJ2281" s="61"/>
      <c r="AK2281" s="61"/>
      <c r="AL2281" s="61"/>
      <c r="AM2281" s="61"/>
      <c r="AN2281" s="61"/>
      <c r="AO2281" s="61"/>
      <c r="AP2281" s="61"/>
      <c r="AQ2281" s="61"/>
      <c r="AR2281" s="61"/>
      <c r="AS2281" s="61"/>
      <c r="AT2281" s="61"/>
      <c r="AU2281" s="2">
        <f>VLOOKUP(Y2281,Spp!B:C,2,FALSE)</f>
        <v>3.4299999999999997E-2</v>
      </c>
      <c r="AV2281" s="2">
        <f>VLOOKUP(Y2281,Spp!B:D,3,FALSE)</f>
        <v>2.9</v>
      </c>
      <c r="AW2281" s="2">
        <f t="shared" ref="AW2281:AW2297" si="254">((AU2281*$AA$2^AV2281)*AA2281)+((AU2281*$AB$2^AV2281)*AB2281)+((AU2281*$AC$2^AV2281)*AC2281)+((AU2281*$AD$2^AV2281)*AD2281)+((AU2281*$AE$2^AV2281)*AE2281)+((AU2281*$AF$2^AV2281)*AF2281)+((AU2281*$AG$2^AV2281)*AG2281)+((AU2281*$AH$2^AV2281)*AH2281)+((AU2281*$AI$2^AV2281)*AI2281)+((AU2281*$AJ$2^AV2281)*AJ2281)+((AU2281*$AK$2^AV2281)*AK2281)+((AU2281*$AL$2^AV2281)*AL2281)+((AU2281*$AM$2^AV2281)*AM2281)+((AU2281*$AN$2^AV2281)*AN2281)+((AU2281*$AO$2^AV2281)*AO2281)+((AU2281*$AP$2^AV2281)*AP2281)+((AU2281*$AQ$2^AV2281)*AQ2281)+((AU2281*$AR$2^AV2281)*AR2281)+((AU2281*$AS$2^AV2281)*AS2281)+((AU2281*$AT$2^AV2281)*AT2281)</f>
        <v>52.03950510400329</v>
      </c>
      <c r="AX2281" s="2">
        <f t="shared" ref="AX2281:AX2297" si="255">AW2281/K2281</f>
        <v>1.0407901020800658</v>
      </c>
      <c r="AY2281" s="2">
        <f t="shared" ref="AY2281:AY2297" si="256">AX2281*10</f>
        <v>10.407901020800658</v>
      </c>
      <c r="AZ2281" s="2">
        <f t="shared" ref="AZ2281:AZ2297" si="257">AY2281/1000</f>
        <v>1.0407901020800659E-2</v>
      </c>
      <c r="BA2281" s="2" t="e">
        <f t="shared" ref="BA2281:BA2297" si="258">Z2281/W2281</f>
        <v>#DIV/0!</v>
      </c>
      <c r="BB2281" s="2">
        <f t="shared" si="252"/>
        <v>0.02</v>
      </c>
      <c r="BC2281" s="2">
        <f>VLOOKUP(Y2281,Spp!B:H,7,FALSE)</f>
        <v>4</v>
      </c>
      <c r="BD2281" s="5" t="str">
        <f>VLOOKUP(Y2281,GFQuimbayo!B:C,2,FALSE)</f>
        <v>PS</v>
      </c>
      <c r="BE2281" s="5" t="str">
        <f>VLOOKUP(BD2281,GFQuimbayo!E:F,2,FALSE)</f>
        <v>Piscivores</v>
      </c>
      <c r="BF2281" s="2" t="str">
        <f>VLOOKUP(Y2281,Spp!B:L,11,FALSE)</f>
        <v>LC</v>
      </c>
    </row>
    <row r="2282" spans="1:58">
      <c r="A2282" s="61" t="s">
        <v>40</v>
      </c>
      <c r="B2282" s="61" t="s">
        <v>41</v>
      </c>
      <c r="C2282" s="2" t="s">
        <v>42</v>
      </c>
      <c r="D2282" s="61" t="s">
        <v>1489</v>
      </c>
      <c r="E2282" s="54" t="s">
        <v>1483</v>
      </c>
      <c r="F2282" s="61" t="s">
        <v>245</v>
      </c>
      <c r="G2282" s="22" t="s">
        <v>1482</v>
      </c>
      <c r="H2282" s="62">
        <v>1</v>
      </c>
      <c r="I2282" s="62">
        <v>4</v>
      </c>
      <c r="J2282" s="61"/>
      <c r="K2282" s="61">
        <v>50</v>
      </c>
      <c r="L2282" s="63">
        <v>43669</v>
      </c>
      <c r="M2282" s="61">
        <v>2019</v>
      </c>
      <c r="N2282" s="64" t="s">
        <v>1484</v>
      </c>
      <c r="O2282" s="61" t="s">
        <v>245</v>
      </c>
      <c r="P2282" s="63">
        <v>43669</v>
      </c>
      <c r="Q2282" s="65">
        <v>5.6</v>
      </c>
      <c r="R2282" s="61"/>
      <c r="S2282" s="61">
        <v>5</v>
      </c>
      <c r="T2282" s="66"/>
      <c r="U2282" s="66"/>
      <c r="V2282" s="66"/>
      <c r="W2282" s="61"/>
      <c r="X2282" s="61" t="s">
        <v>420</v>
      </c>
      <c r="Y2282" s="6" t="str">
        <f>VLOOKUP(X2282,Spp!A:B,2,FALSE)</f>
        <v>Mulloidichthys dentatus</v>
      </c>
      <c r="Z2282" s="68">
        <f t="shared" si="253"/>
        <v>6</v>
      </c>
      <c r="AA2282" s="61"/>
      <c r="AB2282" s="61"/>
      <c r="AC2282" s="61"/>
      <c r="AD2282" s="61"/>
      <c r="AE2282" s="61"/>
      <c r="AF2282" s="61">
        <v>6</v>
      </c>
      <c r="AG2282" s="61"/>
      <c r="AH2282" s="61"/>
      <c r="AI2282" s="61"/>
      <c r="AJ2282" s="61"/>
      <c r="AK2282" s="61"/>
      <c r="AL2282" s="61"/>
      <c r="AM2282" s="61"/>
      <c r="AN2282" s="61"/>
      <c r="AO2282" s="61"/>
      <c r="AP2282" s="61"/>
      <c r="AQ2282" s="61"/>
      <c r="AR2282" s="61"/>
      <c r="AS2282" s="61"/>
      <c r="AT2282" s="61"/>
      <c r="AU2282" s="2">
        <f>VLOOKUP(Y2282,Spp!B:C,2,FALSE)</f>
        <v>1.26E-2</v>
      </c>
      <c r="AV2282" s="2">
        <f>VLOOKUP(Y2282,Spp!B:D,3,FALSE)</f>
        <v>3.0493999999999999</v>
      </c>
      <c r="AW2282" s="2">
        <f t="shared" si="254"/>
        <v>3863.6954807967004</v>
      </c>
      <c r="AX2282" s="2">
        <f t="shared" si="255"/>
        <v>77.273909615934002</v>
      </c>
      <c r="AY2282" s="2">
        <f t="shared" si="256"/>
        <v>772.73909615934008</v>
      </c>
      <c r="AZ2282" s="2">
        <f t="shared" si="257"/>
        <v>0.77273909615934011</v>
      </c>
      <c r="BA2282" s="2" t="e">
        <f t="shared" si="258"/>
        <v>#DIV/0!</v>
      </c>
      <c r="BB2282" s="2">
        <f t="shared" si="252"/>
        <v>0.12</v>
      </c>
      <c r="BC2282" s="2">
        <f>VLOOKUP(Y2282,Spp!B:H,7,FALSE)</f>
        <v>3.7</v>
      </c>
      <c r="BD2282" s="5" t="str">
        <f>VLOOKUP(Y2282,GFQuimbayo!B:C,2,FALSE)</f>
        <v>IN</v>
      </c>
      <c r="BE2282" s="5" t="str">
        <f>VLOOKUP(BD2282,GFQuimbayo!E:F,2,FALSE)</f>
        <v>Invertebrivores</v>
      </c>
      <c r="BF2282" s="2" t="str">
        <f>VLOOKUP(Y2282,Spp!B:L,11,FALSE)</f>
        <v>LC</v>
      </c>
    </row>
    <row r="2283" spans="1:58">
      <c r="A2283" s="61" t="s">
        <v>40</v>
      </c>
      <c r="B2283" s="61" t="s">
        <v>41</v>
      </c>
      <c r="C2283" s="2" t="s">
        <v>42</v>
      </c>
      <c r="D2283" s="61" t="s">
        <v>1489</v>
      </c>
      <c r="E2283" s="54" t="s">
        <v>1483</v>
      </c>
      <c r="F2283" s="61" t="s">
        <v>245</v>
      </c>
      <c r="G2283" s="22" t="s">
        <v>1482</v>
      </c>
      <c r="H2283" s="62">
        <v>1</v>
      </c>
      <c r="I2283" s="62">
        <v>4</v>
      </c>
      <c r="J2283" s="61"/>
      <c r="K2283" s="61">
        <v>50</v>
      </c>
      <c r="L2283" s="63">
        <v>43669</v>
      </c>
      <c r="M2283" s="61">
        <v>2019</v>
      </c>
      <c r="N2283" s="64" t="s">
        <v>1484</v>
      </c>
      <c r="O2283" s="61" t="s">
        <v>245</v>
      </c>
      <c r="P2283" s="63">
        <v>43669</v>
      </c>
      <c r="Q2283" s="65">
        <v>5.6</v>
      </c>
      <c r="R2283" s="61"/>
      <c r="S2283" s="61">
        <v>5</v>
      </c>
      <c r="T2283" s="66"/>
      <c r="U2283" s="66"/>
      <c r="V2283" s="66"/>
      <c r="W2283" s="61"/>
      <c r="X2283" s="61" t="s">
        <v>177</v>
      </c>
      <c r="Y2283" s="6" t="str">
        <f>VLOOKUP(X2283,Spp!A:B,2,FALSE)</f>
        <v>Scarus ghobban</v>
      </c>
      <c r="Z2283" s="68">
        <f t="shared" si="253"/>
        <v>5</v>
      </c>
      <c r="AA2283" s="61"/>
      <c r="AB2283" s="61"/>
      <c r="AC2283" s="61">
        <v>1</v>
      </c>
      <c r="AD2283" s="61">
        <v>4</v>
      </c>
      <c r="AE2283" s="61"/>
      <c r="AF2283" s="61"/>
      <c r="AG2283" s="61"/>
      <c r="AH2283" s="61"/>
      <c r="AI2283" s="61"/>
      <c r="AJ2283" s="61"/>
      <c r="AK2283" s="61"/>
      <c r="AL2283" s="61"/>
      <c r="AM2283" s="61"/>
      <c r="AN2283" s="61"/>
      <c r="AO2283" s="61"/>
      <c r="AP2283" s="61"/>
      <c r="AQ2283" s="61"/>
      <c r="AR2283" s="61"/>
      <c r="AS2283" s="61"/>
      <c r="AT2283" s="61"/>
      <c r="AU2283" s="2">
        <f>VLOOKUP(Y2283,Spp!B:C,2,FALSE)</f>
        <v>2.3300000000000001E-2</v>
      </c>
      <c r="AV2283" s="2">
        <f>VLOOKUP(Y2283,Spp!B:D,3,FALSE)</f>
        <v>2.919</v>
      </c>
      <c r="AW2283" s="2">
        <f t="shared" si="254"/>
        <v>433.22393606731083</v>
      </c>
      <c r="AX2283" s="2">
        <f t="shared" si="255"/>
        <v>8.6644787213462173</v>
      </c>
      <c r="AY2283" s="2">
        <f t="shared" si="256"/>
        <v>86.644787213462166</v>
      </c>
      <c r="AZ2283" s="2">
        <f t="shared" si="257"/>
        <v>8.6644787213462165E-2</v>
      </c>
      <c r="BA2283" s="2" t="e">
        <f t="shared" si="258"/>
        <v>#DIV/0!</v>
      </c>
      <c r="BB2283" s="2">
        <f t="shared" si="252"/>
        <v>0.1</v>
      </c>
      <c r="BC2283" s="2">
        <f>VLOOKUP(Y2283,Spp!B:H,7,FALSE)</f>
        <v>2</v>
      </c>
      <c r="BD2283" s="5" t="str">
        <f>VLOOKUP(Y2283,GFQuimbayo!B:C,2,FALSE)</f>
        <v>HM</v>
      </c>
      <c r="BE2283" s="5" t="str">
        <f>VLOOKUP(BD2283,GFQuimbayo!E:F,2,FALSE)</f>
        <v>Macroalgae feeders</v>
      </c>
      <c r="BF2283" s="2" t="str">
        <f>VLOOKUP(Y2283,Spp!B:L,11,FALSE)</f>
        <v>LC</v>
      </c>
    </row>
    <row r="2284" spans="1:58">
      <c r="A2284" s="61" t="s">
        <v>40</v>
      </c>
      <c r="B2284" s="61" t="s">
        <v>41</v>
      </c>
      <c r="C2284" s="2" t="s">
        <v>42</v>
      </c>
      <c r="D2284" s="61" t="s">
        <v>1489</v>
      </c>
      <c r="E2284" s="54" t="s">
        <v>1483</v>
      </c>
      <c r="F2284" s="61" t="s">
        <v>245</v>
      </c>
      <c r="G2284" s="22" t="s">
        <v>1482</v>
      </c>
      <c r="H2284" s="62">
        <v>1</v>
      </c>
      <c r="I2284" s="62">
        <v>4</v>
      </c>
      <c r="J2284" s="61"/>
      <c r="K2284" s="61">
        <v>50</v>
      </c>
      <c r="L2284" s="63">
        <v>43669</v>
      </c>
      <c r="M2284" s="61">
        <v>2019</v>
      </c>
      <c r="N2284" s="64" t="s">
        <v>1484</v>
      </c>
      <c r="O2284" s="61" t="s">
        <v>245</v>
      </c>
      <c r="P2284" s="63">
        <v>43669</v>
      </c>
      <c r="Q2284" s="65">
        <v>5.6</v>
      </c>
      <c r="R2284" s="61"/>
      <c r="S2284" s="61">
        <v>5</v>
      </c>
      <c r="T2284" s="66"/>
      <c r="U2284" s="66"/>
      <c r="V2284" s="66"/>
      <c r="W2284" s="61"/>
      <c r="X2284" s="61" t="s">
        <v>1059</v>
      </c>
      <c r="Y2284" s="6" t="str">
        <f>VLOOKUP(X2284,Spp!A:B,2,FALSE)</f>
        <v>Haemulon sexfasciatum</v>
      </c>
      <c r="Z2284" s="68">
        <f t="shared" si="253"/>
        <v>1</v>
      </c>
      <c r="AA2284" s="61"/>
      <c r="AB2284" s="61"/>
      <c r="AC2284" s="61"/>
      <c r="AD2284" s="61"/>
      <c r="AE2284" s="61"/>
      <c r="AF2284" s="61">
        <v>1</v>
      </c>
      <c r="AG2284" s="61"/>
      <c r="AH2284" s="61"/>
      <c r="AI2284" s="61"/>
      <c r="AJ2284" s="61"/>
      <c r="AK2284" s="61"/>
      <c r="AL2284" s="61"/>
      <c r="AM2284" s="61"/>
      <c r="AN2284" s="61"/>
      <c r="AO2284" s="61"/>
      <c r="AP2284" s="61"/>
      <c r="AQ2284" s="61"/>
      <c r="AR2284" s="61"/>
      <c r="AS2284" s="61"/>
      <c r="AT2284" s="61"/>
      <c r="AU2284" s="2">
        <f>VLOOKUP(Y2284,Spp!B:C,2,FALSE)</f>
        <v>8.1000000000000003E-2</v>
      </c>
      <c r="AV2284" s="2">
        <f>VLOOKUP(Y2284,Spp!B:D,3,FALSE)</f>
        <v>2.71</v>
      </c>
      <c r="AW2284" s="2">
        <f t="shared" si="254"/>
        <v>1238.5382372926849</v>
      </c>
      <c r="AX2284" s="2">
        <f t="shared" si="255"/>
        <v>24.770764745853697</v>
      </c>
      <c r="AY2284" s="2">
        <f t="shared" si="256"/>
        <v>247.70764745853697</v>
      </c>
      <c r="AZ2284" s="2">
        <f t="shared" si="257"/>
        <v>0.24770764745853696</v>
      </c>
      <c r="BA2284" s="2" t="e">
        <f t="shared" si="258"/>
        <v>#DIV/0!</v>
      </c>
      <c r="BB2284" s="2">
        <f t="shared" si="252"/>
        <v>0.02</v>
      </c>
      <c r="BC2284" s="2">
        <f>VLOOKUP(Y2284,Spp!B:H,7,FALSE)</f>
        <v>4.2</v>
      </c>
      <c r="BD2284" s="5" t="str">
        <f>VLOOKUP(Y2284,GFQuimbayo!B:C,2,FALSE)</f>
        <v>PS</v>
      </c>
      <c r="BE2284" s="5" t="str">
        <f>VLOOKUP(BD2284,GFQuimbayo!E:F,2,FALSE)</f>
        <v>Piscivores</v>
      </c>
      <c r="BF2284" s="2" t="str">
        <f>VLOOKUP(Y2284,Spp!B:L,11,FALSE)</f>
        <v>LC</v>
      </c>
    </row>
    <row r="2285" spans="1:58">
      <c r="A2285" s="61" t="s">
        <v>40</v>
      </c>
      <c r="B2285" s="61" t="s">
        <v>41</v>
      </c>
      <c r="C2285" s="2" t="s">
        <v>42</v>
      </c>
      <c r="D2285" s="61" t="s">
        <v>1489</v>
      </c>
      <c r="E2285" s="54" t="s">
        <v>1483</v>
      </c>
      <c r="F2285" s="61" t="s">
        <v>245</v>
      </c>
      <c r="G2285" s="22" t="s">
        <v>1482</v>
      </c>
      <c r="H2285" s="62">
        <v>1</v>
      </c>
      <c r="I2285" s="62">
        <v>4</v>
      </c>
      <c r="J2285" s="61"/>
      <c r="K2285" s="61">
        <v>50</v>
      </c>
      <c r="L2285" s="63">
        <v>43669</v>
      </c>
      <c r="M2285" s="61">
        <v>2019</v>
      </c>
      <c r="N2285" s="64" t="s">
        <v>1484</v>
      </c>
      <c r="O2285" s="61" t="s">
        <v>245</v>
      </c>
      <c r="P2285" s="63">
        <v>43669</v>
      </c>
      <c r="Q2285" s="65">
        <v>5.6</v>
      </c>
      <c r="R2285" s="61"/>
      <c r="S2285" s="61">
        <v>5</v>
      </c>
      <c r="T2285" s="66"/>
      <c r="U2285" s="66"/>
      <c r="V2285" s="66"/>
      <c r="W2285" s="61"/>
      <c r="X2285" s="61" t="s">
        <v>187</v>
      </c>
      <c r="Y2285" s="6" t="str">
        <f>VLOOKUP(X2285,Spp!A:B,2,FALSE)</f>
        <v>Sargocentron suborbitalis</v>
      </c>
      <c r="Z2285" s="68">
        <f t="shared" si="253"/>
        <v>1</v>
      </c>
      <c r="AA2285" s="61"/>
      <c r="AB2285" s="61"/>
      <c r="AC2285" s="61"/>
      <c r="AD2285" s="61">
        <v>1</v>
      </c>
      <c r="AE2285" s="61"/>
      <c r="AF2285" s="61"/>
      <c r="AG2285" s="61"/>
      <c r="AH2285" s="61"/>
      <c r="AI2285" s="61"/>
      <c r="AJ2285" s="61"/>
      <c r="AK2285" s="61"/>
      <c r="AL2285" s="61"/>
      <c r="AM2285" s="61"/>
      <c r="AN2285" s="61"/>
      <c r="AO2285" s="61"/>
      <c r="AP2285" s="61"/>
      <c r="AQ2285" s="61"/>
      <c r="AR2285" s="61"/>
      <c r="AS2285" s="61"/>
      <c r="AT2285" s="61"/>
      <c r="AU2285" s="2">
        <f>VLOOKUP(Y2285,Spp!B:C,2,FALSE)</f>
        <v>2.3199999999999998E-2</v>
      </c>
      <c r="AV2285" s="2">
        <f>VLOOKUP(Y2285,Spp!B:D,3,FALSE)</f>
        <v>2.9554</v>
      </c>
      <c r="AW2285" s="2">
        <f t="shared" si="254"/>
        <v>109.43661062070197</v>
      </c>
      <c r="AX2285" s="2">
        <f t="shared" si="255"/>
        <v>2.1887322124140396</v>
      </c>
      <c r="AY2285" s="2">
        <f t="shared" si="256"/>
        <v>21.887322124140397</v>
      </c>
      <c r="AZ2285" s="2">
        <f t="shared" si="257"/>
        <v>2.1887322124140397E-2</v>
      </c>
      <c r="BA2285" s="2" t="e">
        <f t="shared" si="258"/>
        <v>#DIV/0!</v>
      </c>
      <c r="BB2285" s="2">
        <f t="shared" si="252"/>
        <v>0.02</v>
      </c>
      <c r="BC2285" s="2">
        <f>VLOOKUP(Y2285,Spp!B:H,7,FALSE)</f>
        <v>3.5</v>
      </c>
      <c r="BD2285" s="5" t="str">
        <f>VLOOKUP(Y2285,GFQuimbayo!B:C,2,FALSE)</f>
        <v>IN</v>
      </c>
      <c r="BE2285" s="5" t="str">
        <f>VLOOKUP(BD2285,GFQuimbayo!E:F,2,FALSE)</f>
        <v>Invertebrivores</v>
      </c>
      <c r="BF2285" s="2" t="str">
        <f>VLOOKUP(Y2285,Spp!B:L,11,FALSE)</f>
        <v>LC</v>
      </c>
    </row>
    <row r="2286" spans="1:58">
      <c r="A2286" s="61" t="s">
        <v>40</v>
      </c>
      <c r="B2286" s="61" t="s">
        <v>41</v>
      </c>
      <c r="C2286" s="2" t="s">
        <v>42</v>
      </c>
      <c r="D2286" s="61" t="s">
        <v>1489</v>
      </c>
      <c r="E2286" s="54" t="s">
        <v>1483</v>
      </c>
      <c r="F2286" s="61" t="s">
        <v>245</v>
      </c>
      <c r="G2286" s="22" t="s">
        <v>1482</v>
      </c>
      <c r="H2286" s="62">
        <v>1</v>
      </c>
      <c r="I2286" s="62">
        <v>4</v>
      </c>
      <c r="J2286" s="61"/>
      <c r="K2286" s="61">
        <v>50</v>
      </c>
      <c r="L2286" s="63">
        <v>43669</v>
      </c>
      <c r="M2286" s="61">
        <v>2019</v>
      </c>
      <c r="N2286" s="64" t="s">
        <v>1484</v>
      </c>
      <c r="O2286" s="61" t="s">
        <v>245</v>
      </c>
      <c r="P2286" s="63">
        <v>43669</v>
      </c>
      <c r="Q2286" s="65">
        <v>5.6</v>
      </c>
      <c r="R2286" s="61"/>
      <c r="S2286" s="61">
        <v>5</v>
      </c>
      <c r="T2286" s="66"/>
      <c r="U2286" s="66"/>
      <c r="V2286" s="66"/>
      <c r="W2286" s="61"/>
      <c r="X2286" s="61" t="s">
        <v>153</v>
      </c>
      <c r="Y2286" s="6" t="str">
        <f>VLOOKUP(X2286,Spp!A:B,2,FALSE)</f>
        <v>Stegastes acapulcoensis</v>
      </c>
      <c r="Z2286" s="68">
        <f t="shared" si="253"/>
        <v>7</v>
      </c>
      <c r="AA2286" s="61"/>
      <c r="AB2286" s="61"/>
      <c r="AC2286" s="61">
        <v>7</v>
      </c>
      <c r="AD2286" s="61"/>
      <c r="AE2286" s="61"/>
      <c r="AF2286" s="61"/>
      <c r="AG2286" s="61"/>
      <c r="AH2286" s="61"/>
      <c r="AI2286" s="61"/>
      <c r="AJ2286" s="61"/>
      <c r="AK2286" s="61"/>
      <c r="AL2286" s="61"/>
      <c r="AM2286" s="61"/>
      <c r="AN2286" s="61"/>
      <c r="AO2286" s="61"/>
      <c r="AP2286" s="61"/>
      <c r="AQ2286" s="61"/>
      <c r="AR2286" s="61"/>
      <c r="AS2286" s="61"/>
      <c r="AT2286" s="61"/>
      <c r="AU2286" s="2">
        <f>VLOOKUP(Y2286,Spp!B:C,2,FALSE)</f>
        <v>3.49E-2</v>
      </c>
      <c r="AV2286" s="2">
        <f>VLOOKUP(Y2286,Spp!B:D,3,FALSE)</f>
        <v>2.9108999999999998</v>
      </c>
      <c r="AW2286" s="2">
        <f t="shared" si="254"/>
        <v>380.99460312436338</v>
      </c>
      <c r="AX2286" s="2">
        <f t="shared" si="255"/>
        <v>7.6198920624872679</v>
      </c>
      <c r="AY2286" s="2">
        <f t="shared" si="256"/>
        <v>76.198920624872684</v>
      </c>
      <c r="AZ2286" s="2">
        <f t="shared" si="257"/>
        <v>7.6198920624872685E-2</v>
      </c>
      <c r="BA2286" s="2" t="e">
        <f t="shared" si="258"/>
        <v>#DIV/0!</v>
      </c>
      <c r="BB2286" s="2">
        <f t="shared" si="252"/>
        <v>0.14000000000000001</v>
      </c>
      <c r="BC2286" s="2">
        <f>VLOOKUP(Y2286,Spp!B:H,7,FALSE)</f>
        <v>2</v>
      </c>
      <c r="BD2286" s="5" t="str">
        <f>VLOOKUP(Y2286,GFQuimbayo!B:C,2,FALSE)</f>
        <v>HD</v>
      </c>
      <c r="BE2286" s="5" t="str">
        <f>VLOOKUP(BD2286,GFQuimbayo!E:F,2,FALSE)</f>
        <v>Detritivores</v>
      </c>
      <c r="BF2286" s="2" t="str">
        <f>VLOOKUP(Y2286,Spp!B:L,11,FALSE)</f>
        <v>LC</v>
      </c>
    </row>
    <row r="2287" spans="1:58">
      <c r="A2287" s="61" t="s">
        <v>40</v>
      </c>
      <c r="B2287" s="61" t="s">
        <v>41</v>
      </c>
      <c r="C2287" s="2" t="s">
        <v>42</v>
      </c>
      <c r="D2287" s="61" t="s">
        <v>1489</v>
      </c>
      <c r="E2287" s="54" t="s">
        <v>1483</v>
      </c>
      <c r="F2287" s="61" t="s">
        <v>245</v>
      </c>
      <c r="G2287" s="22" t="s">
        <v>1482</v>
      </c>
      <c r="H2287" s="62">
        <v>2</v>
      </c>
      <c r="I2287" s="62">
        <v>5</v>
      </c>
      <c r="J2287" s="61"/>
      <c r="K2287" s="61">
        <v>50</v>
      </c>
      <c r="L2287" s="63">
        <v>43669</v>
      </c>
      <c r="M2287" s="61">
        <v>2019</v>
      </c>
      <c r="N2287" s="64" t="s">
        <v>1484</v>
      </c>
      <c r="O2287" s="61" t="s">
        <v>245</v>
      </c>
      <c r="P2287" s="63">
        <v>43669</v>
      </c>
      <c r="Q2287" s="65">
        <v>5.6</v>
      </c>
      <c r="R2287" s="61"/>
      <c r="S2287" s="61">
        <v>5</v>
      </c>
      <c r="T2287" s="66"/>
      <c r="U2287" s="66"/>
      <c r="V2287" s="66"/>
      <c r="W2287" s="61"/>
      <c r="X2287" s="61" t="s">
        <v>72</v>
      </c>
      <c r="Y2287" s="6" t="str">
        <f>VLOOKUP(X2287,Spp!A:B,2,FALSE)</f>
        <v>Scarus ghobban</v>
      </c>
      <c r="Z2287" s="68">
        <f t="shared" si="253"/>
        <v>11</v>
      </c>
      <c r="AA2287" s="61"/>
      <c r="AB2287" s="61"/>
      <c r="AC2287" s="61">
        <v>5</v>
      </c>
      <c r="AD2287" s="61">
        <v>6</v>
      </c>
      <c r="AE2287" s="61"/>
      <c r="AF2287" s="61"/>
      <c r="AG2287" s="61"/>
      <c r="AH2287" s="61"/>
      <c r="AI2287" s="61"/>
      <c r="AJ2287" s="61"/>
      <c r="AK2287" s="61"/>
      <c r="AL2287" s="61"/>
      <c r="AM2287" s="61"/>
      <c r="AN2287" s="61"/>
      <c r="AO2287" s="61"/>
      <c r="AP2287" s="61"/>
      <c r="AQ2287" s="61"/>
      <c r="AR2287" s="61"/>
      <c r="AS2287" s="61"/>
      <c r="AT2287" s="61"/>
      <c r="AU2287" s="2">
        <f>VLOOKUP(Y2287,Spp!B:C,2,FALSE)</f>
        <v>2.3300000000000001E-2</v>
      </c>
      <c r="AV2287" s="2">
        <f>VLOOKUP(Y2287,Spp!B:D,3,FALSE)</f>
        <v>2.919</v>
      </c>
      <c r="AW2287" s="2">
        <f t="shared" si="254"/>
        <v>779.64475138235196</v>
      </c>
      <c r="AX2287" s="2">
        <f t="shared" si="255"/>
        <v>15.592895027647039</v>
      </c>
      <c r="AY2287" s="2">
        <f t="shared" si="256"/>
        <v>155.9289502764704</v>
      </c>
      <c r="AZ2287" s="2">
        <f t="shared" si="257"/>
        <v>0.15592895027647041</v>
      </c>
      <c r="BA2287" s="2" t="e">
        <f t="shared" si="258"/>
        <v>#DIV/0!</v>
      </c>
      <c r="BB2287" s="2">
        <f t="shared" si="252"/>
        <v>0.22</v>
      </c>
      <c r="BC2287" s="2">
        <f>VLOOKUP(Y2287,Spp!B:H,7,FALSE)</f>
        <v>2</v>
      </c>
      <c r="BD2287" s="5" t="str">
        <f>VLOOKUP(Y2287,GFQuimbayo!B:C,2,FALSE)</f>
        <v>HM</v>
      </c>
      <c r="BE2287" s="5" t="str">
        <f>VLOOKUP(BD2287,GFQuimbayo!E:F,2,FALSE)</f>
        <v>Macroalgae feeders</v>
      </c>
      <c r="BF2287" s="2" t="str">
        <f>VLOOKUP(Y2287,Spp!B:L,11,FALSE)</f>
        <v>LC</v>
      </c>
    </row>
    <row r="2288" spans="1:58">
      <c r="A2288" s="61" t="s">
        <v>40</v>
      </c>
      <c r="B2288" s="61" t="s">
        <v>41</v>
      </c>
      <c r="C2288" s="2" t="s">
        <v>42</v>
      </c>
      <c r="D2288" s="61" t="s">
        <v>1489</v>
      </c>
      <c r="E2288" s="54" t="s">
        <v>1483</v>
      </c>
      <c r="F2288" s="61" t="s">
        <v>245</v>
      </c>
      <c r="G2288" s="22" t="s">
        <v>1482</v>
      </c>
      <c r="H2288" s="62">
        <v>2</v>
      </c>
      <c r="I2288" s="62">
        <v>5</v>
      </c>
      <c r="J2288" s="61"/>
      <c r="K2288" s="61">
        <v>50</v>
      </c>
      <c r="L2288" s="63">
        <v>43669</v>
      </c>
      <c r="M2288" s="61">
        <v>2019</v>
      </c>
      <c r="N2288" s="64" t="s">
        <v>1484</v>
      </c>
      <c r="O2288" s="61" t="s">
        <v>245</v>
      </c>
      <c r="P2288" s="63">
        <v>43669</v>
      </c>
      <c r="Q2288" s="65">
        <v>5.6</v>
      </c>
      <c r="R2288" s="61"/>
      <c r="S2288" s="61">
        <v>5</v>
      </c>
      <c r="T2288" s="66"/>
      <c r="U2288" s="66"/>
      <c r="V2288" s="66"/>
      <c r="W2288" s="61"/>
      <c r="X2288" s="61" t="s">
        <v>87</v>
      </c>
      <c r="Y2288" s="6" t="str">
        <f>VLOOKUP(X2288,Spp!A:B,2,FALSE)</f>
        <v>Stegastes acapulcoensis</v>
      </c>
      <c r="Z2288" s="68">
        <f t="shared" si="253"/>
        <v>25</v>
      </c>
      <c r="AA2288" s="61"/>
      <c r="AB2288" s="61">
        <v>2</v>
      </c>
      <c r="AC2288" s="61">
        <v>23</v>
      </c>
      <c r="AD2288" s="61"/>
      <c r="AE2288" s="61"/>
      <c r="AF2288" s="61"/>
      <c r="AG2288" s="61"/>
      <c r="AH2288" s="61"/>
      <c r="AI2288" s="61"/>
      <c r="AJ2288" s="61"/>
      <c r="AK2288" s="61"/>
      <c r="AL2288" s="61"/>
      <c r="AM2288" s="61"/>
      <c r="AN2288" s="61"/>
      <c r="AO2288" s="61"/>
      <c r="AP2288" s="61"/>
      <c r="AQ2288" s="61"/>
      <c r="AR2288" s="61"/>
      <c r="AS2288" s="61"/>
      <c r="AT2288" s="61"/>
      <c r="AU2288" s="2">
        <f>VLOOKUP(Y2288,Spp!B:C,2,FALSE)</f>
        <v>3.49E-2</v>
      </c>
      <c r="AV2288" s="2">
        <f>VLOOKUP(Y2288,Spp!B:D,3,FALSE)</f>
        <v>2.9108999999999998</v>
      </c>
      <c r="AW2288" s="2">
        <f t="shared" si="254"/>
        <v>1276.4471233371601</v>
      </c>
      <c r="AX2288" s="2">
        <f t="shared" si="255"/>
        <v>25.528942466743203</v>
      </c>
      <c r="AY2288" s="2">
        <f t="shared" si="256"/>
        <v>255.28942466743203</v>
      </c>
      <c r="AZ2288" s="2">
        <f t="shared" si="257"/>
        <v>0.25528942466743204</v>
      </c>
      <c r="BA2288" s="2" t="e">
        <f t="shared" si="258"/>
        <v>#DIV/0!</v>
      </c>
      <c r="BB2288" s="2">
        <f t="shared" si="252"/>
        <v>0.5</v>
      </c>
      <c r="BC2288" s="2">
        <f>VLOOKUP(Y2288,Spp!B:H,7,FALSE)</f>
        <v>2</v>
      </c>
      <c r="BD2288" s="5" t="str">
        <f>VLOOKUP(Y2288,GFQuimbayo!B:C,2,FALSE)</f>
        <v>HD</v>
      </c>
      <c r="BE2288" s="5" t="str">
        <f>VLOOKUP(BD2288,GFQuimbayo!E:F,2,FALSE)</f>
        <v>Detritivores</v>
      </c>
      <c r="BF2288" s="2" t="str">
        <f>VLOOKUP(Y2288,Spp!B:L,11,FALSE)</f>
        <v>LC</v>
      </c>
    </row>
    <row r="2289" spans="1:58">
      <c r="A2289" s="61" t="s">
        <v>40</v>
      </c>
      <c r="B2289" s="61" t="s">
        <v>41</v>
      </c>
      <c r="C2289" s="2" t="s">
        <v>42</v>
      </c>
      <c r="D2289" s="61" t="s">
        <v>1489</v>
      </c>
      <c r="E2289" s="54" t="s">
        <v>1483</v>
      </c>
      <c r="F2289" s="61" t="s">
        <v>245</v>
      </c>
      <c r="G2289" s="22" t="s">
        <v>1482</v>
      </c>
      <c r="H2289" s="62">
        <v>2</v>
      </c>
      <c r="I2289" s="62">
        <v>5</v>
      </c>
      <c r="J2289" s="61"/>
      <c r="K2289" s="61">
        <v>50</v>
      </c>
      <c r="L2289" s="63">
        <v>43669</v>
      </c>
      <c r="M2289" s="61">
        <v>2019</v>
      </c>
      <c r="N2289" s="64" t="s">
        <v>1484</v>
      </c>
      <c r="O2289" s="61" t="s">
        <v>245</v>
      </c>
      <c r="P2289" s="63">
        <v>43669</v>
      </c>
      <c r="Q2289" s="65">
        <v>5.6</v>
      </c>
      <c r="R2289" s="61"/>
      <c r="S2289" s="61">
        <v>5</v>
      </c>
      <c r="T2289" s="66"/>
      <c r="U2289" s="66"/>
      <c r="V2289" s="66"/>
      <c r="W2289" s="61"/>
      <c r="X2289" s="61" t="s">
        <v>99</v>
      </c>
      <c r="Y2289" s="6" t="str">
        <f>VLOOKUP(X2289,Spp!A:B,2,FALSE)</f>
        <v>Abudefduf troschelii</v>
      </c>
      <c r="Z2289" s="68">
        <f t="shared" si="253"/>
        <v>9</v>
      </c>
      <c r="AA2289" s="61"/>
      <c r="AB2289" s="61"/>
      <c r="AC2289" s="61">
        <v>9</v>
      </c>
      <c r="AD2289" s="61"/>
      <c r="AE2289" s="61"/>
      <c r="AF2289" s="61"/>
      <c r="AG2289" s="61"/>
      <c r="AH2289" s="61"/>
      <c r="AI2289" s="61"/>
      <c r="AJ2289" s="61"/>
      <c r="AK2289" s="61"/>
      <c r="AL2289" s="61"/>
      <c r="AM2289" s="61"/>
      <c r="AN2289" s="61"/>
      <c r="AO2289" s="61"/>
      <c r="AP2289" s="61"/>
      <c r="AQ2289" s="61"/>
      <c r="AR2289" s="61"/>
      <c r="AS2289" s="61"/>
      <c r="AT2289" s="61"/>
      <c r="AU2289" s="2">
        <f>VLOOKUP(Y2289,Spp!B:C,2,FALSE)</f>
        <v>1.6E-2</v>
      </c>
      <c r="AV2289" s="2">
        <f>VLOOKUP(Y2289,Spp!B:D,3,FALSE)</f>
        <v>3.0516000000000001</v>
      </c>
      <c r="AW2289" s="2">
        <f t="shared" si="254"/>
        <v>320.40042817346881</v>
      </c>
      <c r="AX2289" s="2">
        <f t="shared" si="255"/>
        <v>6.4080085634693766</v>
      </c>
      <c r="AY2289" s="2">
        <f t="shared" si="256"/>
        <v>64.080085634693773</v>
      </c>
      <c r="AZ2289" s="2">
        <f t="shared" si="257"/>
        <v>6.4080085634693779E-2</v>
      </c>
      <c r="BA2289" s="2" t="e">
        <f t="shared" si="258"/>
        <v>#DIV/0!</v>
      </c>
      <c r="BB2289" s="2">
        <f t="shared" si="252"/>
        <v>0.18</v>
      </c>
      <c r="BC2289" s="2">
        <f>VLOOKUP(Y2289,Spp!B:H,7,FALSE)</f>
        <v>3</v>
      </c>
      <c r="BD2289" s="5" t="str">
        <f>VLOOKUP(Y2289,GFQuimbayo!B:C,2,FALSE)</f>
        <v>PK</v>
      </c>
      <c r="BE2289" s="5" t="str">
        <f>VLOOKUP(BD2289,GFQuimbayo!E:F,2,FALSE)</f>
        <v>Planktivores</v>
      </c>
      <c r="BF2289" s="2" t="str">
        <f>VLOOKUP(Y2289,Spp!B:L,11,FALSE)</f>
        <v>LC</v>
      </c>
    </row>
    <row r="2290" spans="1:58">
      <c r="A2290" s="61" t="s">
        <v>40</v>
      </c>
      <c r="B2290" s="61" t="s">
        <v>41</v>
      </c>
      <c r="C2290" s="2" t="s">
        <v>42</v>
      </c>
      <c r="D2290" s="61" t="s">
        <v>1489</v>
      </c>
      <c r="E2290" s="54" t="s">
        <v>1483</v>
      </c>
      <c r="F2290" s="61" t="s">
        <v>245</v>
      </c>
      <c r="G2290" s="22" t="s">
        <v>1482</v>
      </c>
      <c r="H2290" s="62">
        <v>2</v>
      </c>
      <c r="I2290" s="62">
        <v>5</v>
      </c>
      <c r="J2290" s="61"/>
      <c r="K2290" s="61">
        <v>50</v>
      </c>
      <c r="L2290" s="63">
        <v>43669</v>
      </c>
      <c r="M2290" s="61">
        <v>2019</v>
      </c>
      <c r="N2290" s="64" t="s">
        <v>1484</v>
      </c>
      <c r="O2290" s="61" t="s">
        <v>245</v>
      </c>
      <c r="P2290" s="63">
        <v>43669</v>
      </c>
      <c r="Q2290" s="65">
        <v>5.6</v>
      </c>
      <c r="R2290" s="61"/>
      <c r="S2290" s="61">
        <v>5</v>
      </c>
      <c r="T2290" s="66"/>
      <c r="U2290" s="66"/>
      <c r="V2290" s="66"/>
      <c r="W2290" s="61"/>
      <c r="X2290" s="61" t="s">
        <v>70</v>
      </c>
      <c r="Y2290" s="6" t="str">
        <f>VLOOKUP(X2290,Spp!A:B,2,FALSE)</f>
        <v>Chaetodon humeralis</v>
      </c>
      <c r="Z2290" s="68">
        <f t="shared" si="253"/>
        <v>1</v>
      </c>
      <c r="AA2290" s="61"/>
      <c r="AB2290" s="61">
        <v>1</v>
      </c>
      <c r="AC2290" s="61"/>
      <c r="AD2290" s="61"/>
      <c r="AE2290" s="61"/>
      <c r="AF2290" s="61"/>
      <c r="AG2290" s="61"/>
      <c r="AH2290" s="61"/>
      <c r="AI2290" s="61"/>
      <c r="AJ2290" s="61"/>
      <c r="AK2290" s="61"/>
      <c r="AL2290" s="61"/>
      <c r="AM2290" s="61"/>
      <c r="AN2290" s="61"/>
      <c r="AO2290" s="61"/>
      <c r="AP2290" s="61"/>
      <c r="AQ2290" s="61"/>
      <c r="AR2290" s="61"/>
      <c r="AS2290" s="61"/>
      <c r="AT2290" s="61"/>
      <c r="AU2290" s="2">
        <f>VLOOKUP(Y2290,Spp!B:C,2,FALSE)</f>
        <v>2.9600000000000001E-2</v>
      </c>
      <c r="AV2290" s="2">
        <f>VLOOKUP(Y2290,Spp!B:D,3,FALSE)</f>
        <v>2.9895</v>
      </c>
      <c r="AW2290" s="2">
        <f t="shared" si="254"/>
        <v>12.226083511842001</v>
      </c>
      <c r="AX2290" s="2">
        <f t="shared" si="255"/>
        <v>0.24452167023684002</v>
      </c>
      <c r="AY2290" s="2">
        <f t="shared" si="256"/>
        <v>2.4452167023684002</v>
      </c>
      <c r="AZ2290" s="2">
        <f t="shared" si="257"/>
        <v>2.4452167023684E-3</v>
      </c>
      <c r="BA2290" s="2" t="e">
        <f t="shared" si="258"/>
        <v>#DIV/0!</v>
      </c>
      <c r="BB2290" s="2">
        <f t="shared" si="252"/>
        <v>0.02</v>
      </c>
      <c r="BC2290" s="2">
        <f>VLOOKUP(Y2290,Spp!B:H,7,FALSE)</f>
        <v>2.7</v>
      </c>
      <c r="BD2290" s="5" t="str">
        <f>VLOOKUP(Y2290,GFQuimbayo!B:C,2,FALSE)</f>
        <v>OM</v>
      </c>
      <c r="BE2290" s="5" t="str">
        <f>VLOOKUP(BD2290,GFQuimbayo!E:F,2,FALSE)</f>
        <v>Omnivores</v>
      </c>
      <c r="BF2290" s="2" t="str">
        <f>VLOOKUP(Y2290,Spp!B:L,11,FALSE)</f>
        <v>LC</v>
      </c>
    </row>
    <row r="2291" spans="1:58">
      <c r="A2291" s="61" t="s">
        <v>40</v>
      </c>
      <c r="B2291" s="61" t="s">
        <v>41</v>
      </c>
      <c r="C2291" s="2" t="s">
        <v>42</v>
      </c>
      <c r="D2291" s="61" t="s">
        <v>1489</v>
      </c>
      <c r="E2291" s="54" t="s">
        <v>1483</v>
      </c>
      <c r="F2291" s="61" t="s">
        <v>245</v>
      </c>
      <c r="G2291" s="22" t="s">
        <v>1482</v>
      </c>
      <c r="H2291" s="62">
        <v>2</v>
      </c>
      <c r="I2291" s="62">
        <v>5</v>
      </c>
      <c r="J2291" s="61"/>
      <c r="K2291" s="61">
        <v>50</v>
      </c>
      <c r="L2291" s="63">
        <v>43669</v>
      </c>
      <c r="M2291" s="61">
        <v>2019</v>
      </c>
      <c r="N2291" s="64" t="s">
        <v>1484</v>
      </c>
      <c r="O2291" s="61" t="s">
        <v>245</v>
      </c>
      <c r="P2291" s="63">
        <v>43669</v>
      </c>
      <c r="Q2291" s="65">
        <v>5.6</v>
      </c>
      <c r="R2291" s="61"/>
      <c r="S2291" s="61">
        <v>5</v>
      </c>
      <c r="T2291" s="66"/>
      <c r="U2291" s="66"/>
      <c r="V2291" s="66"/>
      <c r="W2291" s="61"/>
      <c r="X2291" s="61" t="s">
        <v>109</v>
      </c>
      <c r="Y2291" s="6" t="str">
        <f>VLOOKUP(X2291,Spp!A:B,2,FALSE)</f>
        <v>Chromis atrilobata</v>
      </c>
      <c r="Z2291" s="68">
        <f t="shared" si="253"/>
        <v>200</v>
      </c>
      <c r="AA2291" s="61"/>
      <c r="AB2291" s="61">
        <v>200</v>
      </c>
      <c r="AC2291" s="61"/>
      <c r="AD2291" s="61"/>
      <c r="AE2291" s="61"/>
      <c r="AF2291" s="61"/>
      <c r="AG2291" s="61"/>
      <c r="AH2291" s="61"/>
      <c r="AI2291" s="61"/>
      <c r="AJ2291" s="61"/>
      <c r="AK2291" s="61"/>
      <c r="AL2291" s="61"/>
      <c r="AM2291" s="61"/>
      <c r="AN2291" s="61"/>
      <c r="AO2291" s="61"/>
      <c r="AP2291" s="61"/>
      <c r="AQ2291" s="61"/>
      <c r="AR2291" s="61"/>
      <c r="AS2291" s="61"/>
      <c r="AT2291" s="61"/>
      <c r="AU2291" s="2">
        <f>VLOOKUP(Y2291,Spp!B:C,2,FALSE)</f>
        <v>5.2300000000000003E-3</v>
      </c>
      <c r="AV2291" s="2">
        <f>VLOOKUP(Y2291,Spp!B:D,3,FALSE)</f>
        <v>3.41655</v>
      </c>
      <c r="AW2291" s="2">
        <f t="shared" si="254"/>
        <v>1021.462068546705</v>
      </c>
      <c r="AX2291" s="2">
        <f t="shared" si="255"/>
        <v>20.429241370934101</v>
      </c>
      <c r="AY2291" s="2">
        <f t="shared" si="256"/>
        <v>204.29241370934102</v>
      </c>
      <c r="AZ2291" s="2">
        <f t="shared" si="257"/>
        <v>0.20429241370934101</v>
      </c>
      <c r="BA2291" s="2" t="e">
        <f t="shared" si="258"/>
        <v>#DIV/0!</v>
      </c>
      <c r="BB2291" s="2">
        <f t="shared" si="252"/>
        <v>4</v>
      </c>
      <c r="BC2291" s="2">
        <f>VLOOKUP(Y2291,Spp!B:H,7,FALSE)</f>
        <v>3.4</v>
      </c>
      <c r="BD2291" s="5" t="str">
        <f>VLOOKUP(Y2291,GFQuimbayo!B:C,2,FALSE)</f>
        <v>PK</v>
      </c>
      <c r="BE2291" s="5" t="str">
        <f>VLOOKUP(BD2291,GFQuimbayo!E:F,2,FALSE)</f>
        <v>Planktivores</v>
      </c>
      <c r="BF2291" s="2" t="str">
        <f>VLOOKUP(Y2291,Spp!B:L,11,FALSE)</f>
        <v>LC</v>
      </c>
    </row>
    <row r="2292" spans="1:58">
      <c r="A2292" s="61" t="s">
        <v>40</v>
      </c>
      <c r="B2292" s="61" t="s">
        <v>41</v>
      </c>
      <c r="C2292" s="2" t="s">
        <v>42</v>
      </c>
      <c r="D2292" s="61" t="s">
        <v>1489</v>
      </c>
      <c r="E2292" s="54" t="s">
        <v>1483</v>
      </c>
      <c r="F2292" s="61" t="s">
        <v>245</v>
      </c>
      <c r="G2292" s="22" t="s">
        <v>1482</v>
      </c>
      <c r="H2292" s="62">
        <v>2</v>
      </c>
      <c r="I2292" s="62">
        <v>5</v>
      </c>
      <c r="J2292" s="61"/>
      <c r="K2292" s="61">
        <v>50</v>
      </c>
      <c r="L2292" s="63">
        <v>43669</v>
      </c>
      <c r="M2292" s="61">
        <v>2019</v>
      </c>
      <c r="N2292" s="64" t="s">
        <v>1484</v>
      </c>
      <c r="O2292" s="61" t="s">
        <v>245</v>
      </c>
      <c r="P2292" s="63">
        <v>43669</v>
      </c>
      <c r="Q2292" s="65">
        <v>5.6</v>
      </c>
      <c r="R2292" s="61"/>
      <c r="S2292" s="61">
        <v>5</v>
      </c>
      <c r="T2292" s="66"/>
      <c r="U2292" s="66"/>
      <c r="V2292" s="66"/>
      <c r="W2292" s="61"/>
      <c r="X2292" s="61" t="s">
        <v>295</v>
      </c>
      <c r="Y2292" s="6" t="str">
        <f>VLOOKUP(X2292,Spp!A:B,2,FALSE)</f>
        <v>Cephalopholis panamensis</v>
      </c>
      <c r="Z2292" s="68">
        <f t="shared" si="253"/>
        <v>1</v>
      </c>
      <c r="AA2292" s="61"/>
      <c r="AB2292" s="61">
        <v>1</v>
      </c>
      <c r="AC2292" s="61"/>
      <c r="AD2292" s="61"/>
      <c r="AE2292" s="61"/>
      <c r="AF2292" s="61"/>
      <c r="AG2292" s="61"/>
      <c r="AH2292" s="61"/>
      <c r="AI2292" s="61"/>
      <c r="AJ2292" s="61"/>
      <c r="AK2292" s="61"/>
      <c r="AL2292" s="61"/>
      <c r="AM2292" s="61"/>
      <c r="AN2292" s="61"/>
      <c r="AO2292" s="61"/>
      <c r="AP2292" s="61"/>
      <c r="AQ2292" s="61"/>
      <c r="AR2292" s="61"/>
      <c r="AS2292" s="61"/>
      <c r="AT2292" s="61"/>
      <c r="AU2292" s="2">
        <f>VLOOKUP(Y2292,Spp!B:C,2,FALSE)</f>
        <v>2.1700000000000001E-2</v>
      </c>
      <c r="AV2292" s="2">
        <f>VLOOKUP(Y2292,Spp!B:D,3,FALSE)</f>
        <v>3.0350000000000001</v>
      </c>
      <c r="AW2292" s="2">
        <f t="shared" si="254"/>
        <v>9.8235999503572771</v>
      </c>
      <c r="AX2292" s="2">
        <f t="shared" si="255"/>
        <v>0.19647199900714554</v>
      </c>
      <c r="AY2292" s="2">
        <f t="shared" si="256"/>
        <v>1.9647199900714554</v>
      </c>
      <c r="AZ2292" s="2">
        <f t="shared" si="257"/>
        <v>1.9647199900714556E-3</v>
      </c>
      <c r="BA2292" s="2" t="e">
        <f t="shared" si="258"/>
        <v>#DIV/0!</v>
      </c>
      <c r="BB2292" s="2">
        <f t="shared" si="252"/>
        <v>0.02</v>
      </c>
      <c r="BC2292" s="2">
        <f>VLOOKUP(Y2292,Spp!B:H,7,FALSE)</f>
        <v>4</v>
      </c>
      <c r="BD2292" s="5" t="str">
        <f>VLOOKUP(Y2292,GFQuimbayo!B:C,2,FALSE)</f>
        <v>PS</v>
      </c>
      <c r="BE2292" s="5" t="str">
        <f>VLOOKUP(BD2292,GFQuimbayo!E:F,2,FALSE)</f>
        <v>Piscivores</v>
      </c>
      <c r="BF2292" s="2" t="str">
        <f>VLOOKUP(Y2292,Spp!B:L,11,FALSE)</f>
        <v>LC</v>
      </c>
    </row>
    <row r="2293" spans="1:58">
      <c r="A2293" s="61" t="s">
        <v>40</v>
      </c>
      <c r="B2293" s="61" t="s">
        <v>41</v>
      </c>
      <c r="C2293" s="2" t="s">
        <v>42</v>
      </c>
      <c r="D2293" s="61" t="s">
        <v>1489</v>
      </c>
      <c r="E2293" s="54" t="s">
        <v>1483</v>
      </c>
      <c r="F2293" s="61" t="s">
        <v>245</v>
      </c>
      <c r="G2293" s="22" t="s">
        <v>1482</v>
      </c>
      <c r="H2293" s="62">
        <v>2</v>
      </c>
      <c r="I2293" s="62">
        <v>5</v>
      </c>
      <c r="J2293" s="61"/>
      <c r="K2293" s="61">
        <v>50</v>
      </c>
      <c r="L2293" s="63">
        <v>43669</v>
      </c>
      <c r="M2293" s="61">
        <v>2019</v>
      </c>
      <c r="N2293" s="64" t="s">
        <v>1484</v>
      </c>
      <c r="O2293" s="61" t="s">
        <v>245</v>
      </c>
      <c r="P2293" s="63">
        <v>43669</v>
      </c>
      <c r="Q2293" s="65">
        <v>5.6</v>
      </c>
      <c r="R2293" s="61"/>
      <c r="S2293" s="61">
        <v>5</v>
      </c>
      <c r="T2293" s="66"/>
      <c r="U2293" s="66"/>
      <c r="V2293" s="66"/>
      <c r="W2293" s="61"/>
      <c r="X2293" s="61" t="s">
        <v>80</v>
      </c>
      <c r="Y2293" s="6" t="str">
        <f>VLOOKUP(X2293,Spp!A:B,2,FALSE)</f>
        <v>Sufflamen verres</v>
      </c>
      <c r="Z2293" s="68">
        <f t="shared" si="253"/>
        <v>2</v>
      </c>
      <c r="AA2293" s="61"/>
      <c r="AB2293" s="61"/>
      <c r="AC2293" s="61">
        <v>2</v>
      </c>
      <c r="AD2293" s="61"/>
      <c r="AE2293" s="61"/>
      <c r="AF2293" s="61"/>
      <c r="AG2293" s="61"/>
      <c r="AH2293" s="61"/>
      <c r="AI2293" s="61"/>
      <c r="AJ2293" s="61"/>
      <c r="AK2293" s="61"/>
      <c r="AL2293" s="61"/>
      <c r="AM2293" s="61"/>
      <c r="AN2293" s="61"/>
      <c r="AO2293" s="61"/>
      <c r="AP2293" s="61"/>
      <c r="AQ2293" s="61"/>
      <c r="AR2293" s="61"/>
      <c r="AS2293" s="61"/>
      <c r="AT2293" s="61"/>
      <c r="AU2293" s="2">
        <f>VLOOKUP(Y2293,Spp!B:C,2,FALSE)</f>
        <v>2.4899999999999999E-2</v>
      </c>
      <c r="AV2293" s="2">
        <f>VLOOKUP(Y2293,Spp!B:D,3,FALSE)</f>
        <v>3.0129999999999999</v>
      </c>
      <c r="AW2293" s="2">
        <f t="shared" si="254"/>
        <v>100.5123002290896</v>
      </c>
      <c r="AX2293" s="2">
        <f t="shared" si="255"/>
        <v>2.0102460045817923</v>
      </c>
      <c r="AY2293" s="2">
        <f t="shared" si="256"/>
        <v>20.102460045817921</v>
      </c>
      <c r="AZ2293" s="2">
        <f t="shared" si="257"/>
        <v>2.0102460045817921E-2</v>
      </c>
      <c r="BA2293" s="2" t="e">
        <f t="shared" si="258"/>
        <v>#DIV/0!</v>
      </c>
      <c r="BB2293" s="2">
        <f t="shared" si="252"/>
        <v>0.04</v>
      </c>
      <c r="BC2293" s="2">
        <f>VLOOKUP(Y2293,Spp!B:H,7,FALSE)</f>
        <v>3.3</v>
      </c>
      <c r="BD2293" s="5" t="str">
        <f>VLOOKUP(Y2293,GFQuimbayo!B:C,2,FALSE)</f>
        <v>IN</v>
      </c>
      <c r="BE2293" s="5" t="str">
        <f>VLOOKUP(BD2293,GFQuimbayo!E:F,2,FALSE)</f>
        <v>Invertebrivores</v>
      </c>
      <c r="BF2293" s="2" t="str">
        <f>VLOOKUP(Y2293,Spp!B:L,11,FALSE)</f>
        <v>LC</v>
      </c>
    </row>
    <row r="2294" spans="1:58">
      <c r="A2294" s="61" t="s">
        <v>40</v>
      </c>
      <c r="B2294" s="61" t="s">
        <v>41</v>
      </c>
      <c r="C2294" s="2" t="s">
        <v>42</v>
      </c>
      <c r="D2294" s="61" t="s">
        <v>1489</v>
      </c>
      <c r="E2294" s="54" t="s">
        <v>1483</v>
      </c>
      <c r="F2294" s="61" t="s">
        <v>245</v>
      </c>
      <c r="G2294" s="22" t="s">
        <v>1482</v>
      </c>
      <c r="H2294" s="62">
        <v>2</v>
      </c>
      <c r="I2294" s="62">
        <v>5</v>
      </c>
      <c r="J2294" s="61"/>
      <c r="K2294" s="61">
        <v>50</v>
      </c>
      <c r="L2294" s="63">
        <v>43669</v>
      </c>
      <c r="M2294" s="61">
        <v>2019</v>
      </c>
      <c r="N2294" s="64" t="s">
        <v>1484</v>
      </c>
      <c r="O2294" s="61" t="s">
        <v>245</v>
      </c>
      <c r="P2294" s="63">
        <v>43669</v>
      </c>
      <c r="Q2294" s="65">
        <v>5.6</v>
      </c>
      <c r="R2294" s="61"/>
      <c r="S2294" s="61">
        <v>5</v>
      </c>
      <c r="T2294" s="66"/>
      <c r="U2294" s="66"/>
      <c r="V2294" s="66"/>
      <c r="W2294" s="61"/>
      <c r="X2294" s="61" t="s">
        <v>85</v>
      </c>
      <c r="Y2294" s="6" t="str">
        <f>VLOOKUP(X2294,Spp!A:B,2,FALSE)</f>
        <v>Sargocentron suborbitalis</v>
      </c>
      <c r="Z2294" s="68">
        <f t="shared" si="253"/>
        <v>1</v>
      </c>
      <c r="AA2294" s="61"/>
      <c r="AB2294" s="61"/>
      <c r="AC2294" s="61">
        <v>1</v>
      </c>
      <c r="AD2294" s="61"/>
      <c r="AE2294" s="61"/>
      <c r="AF2294" s="61"/>
      <c r="AG2294" s="61"/>
      <c r="AH2294" s="61"/>
      <c r="AI2294" s="61"/>
      <c r="AJ2294" s="61"/>
      <c r="AK2294" s="61"/>
      <c r="AL2294" s="61"/>
      <c r="AM2294" s="61"/>
      <c r="AN2294" s="61"/>
      <c r="AO2294" s="61"/>
      <c r="AP2294" s="61"/>
      <c r="AQ2294" s="61"/>
      <c r="AR2294" s="61"/>
      <c r="AS2294" s="61"/>
      <c r="AT2294" s="61"/>
      <c r="AU2294" s="2">
        <f>VLOOKUP(Y2294,Spp!B:C,2,FALSE)</f>
        <v>2.3199999999999998E-2</v>
      </c>
      <c r="AV2294" s="2">
        <f>VLOOKUP(Y2294,Spp!B:D,3,FALSE)</f>
        <v>2.9554</v>
      </c>
      <c r="AW2294" s="2">
        <f t="shared" si="254"/>
        <v>40.485157889405826</v>
      </c>
      <c r="AX2294" s="2">
        <f t="shared" si="255"/>
        <v>0.80970315778811652</v>
      </c>
      <c r="AY2294" s="2">
        <f t="shared" si="256"/>
        <v>8.0970315778811646</v>
      </c>
      <c r="AZ2294" s="2">
        <f t="shared" si="257"/>
        <v>8.0970315778811641E-3</v>
      </c>
      <c r="BA2294" s="2" t="e">
        <f t="shared" si="258"/>
        <v>#DIV/0!</v>
      </c>
      <c r="BB2294" s="2">
        <f t="shared" si="252"/>
        <v>0.02</v>
      </c>
      <c r="BC2294" s="2">
        <f>VLOOKUP(Y2294,Spp!B:H,7,FALSE)</f>
        <v>3.5</v>
      </c>
      <c r="BD2294" s="5" t="str">
        <f>VLOOKUP(Y2294,GFQuimbayo!B:C,2,FALSE)</f>
        <v>IN</v>
      </c>
      <c r="BE2294" s="5" t="str">
        <f>VLOOKUP(BD2294,GFQuimbayo!E:F,2,FALSE)</f>
        <v>Invertebrivores</v>
      </c>
      <c r="BF2294" s="2" t="str">
        <f>VLOOKUP(Y2294,Spp!B:L,11,FALSE)</f>
        <v>LC</v>
      </c>
    </row>
    <row r="2295" spans="1:58">
      <c r="A2295" s="61" t="s">
        <v>40</v>
      </c>
      <c r="B2295" s="61" t="s">
        <v>41</v>
      </c>
      <c r="C2295" s="2" t="s">
        <v>42</v>
      </c>
      <c r="D2295" s="61" t="s">
        <v>1489</v>
      </c>
      <c r="E2295" s="54" t="s">
        <v>1483</v>
      </c>
      <c r="F2295" s="61" t="s">
        <v>245</v>
      </c>
      <c r="G2295" s="22" t="s">
        <v>1482</v>
      </c>
      <c r="H2295" s="62">
        <v>3</v>
      </c>
      <c r="I2295" s="62">
        <v>6</v>
      </c>
      <c r="J2295" s="61"/>
      <c r="K2295" s="61">
        <v>50</v>
      </c>
      <c r="L2295" s="63">
        <v>43669</v>
      </c>
      <c r="M2295" s="61">
        <v>2019</v>
      </c>
      <c r="N2295" s="64" t="s">
        <v>1484</v>
      </c>
      <c r="O2295" s="61" t="s">
        <v>245</v>
      </c>
      <c r="P2295" s="63">
        <v>43669</v>
      </c>
      <c r="Q2295" s="65">
        <v>5.6</v>
      </c>
      <c r="R2295" s="61"/>
      <c r="S2295" s="61">
        <v>5</v>
      </c>
      <c r="T2295" s="66"/>
      <c r="U2295" s="66"/>
      <c r="V2295" s="66"/>
      <c r="W2295" s="61"/>
      <c r="X2295" s="61" t="s">
        <v>66</v>
      </c>
      <c r="Y2295" s="6" t="str">
        <f>VLOOKUP(X2295,Spp!A:B,2,FALSE)</f>
        <v>Kyphosus elegans</v>
      </c>
      <c r="Z2295" s="68">
        <f t="shared" si="253"/>
        <v>7</v>
      </c>
      <c r="AA2295" s="61"/>
      <c r="AB2295" s="61"/>
      <c r="AC2295" s="61"/>
      <c r="AD2295" s="61"/>
      <c r="AE2295" s="61"/>
      <c r="AF2295" s="61">
        <v>7</v>
      </c>
      <c r="AG2295" s="61"/>
      <c r="AH2295" s="61"/>
      <c r="AI2295" s="61"/>
      <c r="AJ2295" s="61"/>
      <c r="AK2295" s="61"/>
      <c r="AL2295" s="61"/>
      <c r="AM2295" s="61"/>
      <c r="AN2295" s="61"/>
      <c r="AO2295" s="61"/>
      <c r="AP2295" s="61"/>
      <c r="AQ2295" s="61"/>
      <c r="AR2295" s="61"/>
      <c r="AS2295" s="61"/>
      <c r="AT2295" s="61"/>
      <c r="AU2295" s="2">
        <f>VLOOKUP(Y2295,Spp!B:C,2,FALSE)</f>
        <v>2.18E-2</v>
      </c>
      <c r="AV2295" s="2">
        <f>VLOOKUP(Y2295,Spp!B:D,3,FALSE)</f>
        <v>3.0053000000000001</v>
      </c>
      <c r="AW2295" s="2">
        <f t="shared" si="254"/>
        <v>6667.1807211134565</v>
      </c>
      <c r="AX2295" s="2">
        <f t="shared" si="255"/>
        <v>133.34361442226913</v>
      </c>
      <c r="AY2295" s="2">
        <f t="shared" si="256"/>
        <v>1333.4361442226914</v>
      </c>
      <c r="AZ2295" s="2">
        <f t="shared" si="257"/>
        <v>1.3334361442226914</v>
      </c>
      <c r="BA2295" s="2" t="e">
        <f t="shared" si="258"/>
        <v>#DIV/0!</v>
      </c>
      <c r="BB2295" s="2">
        <f t="shared" si="252"/>
        <v>0.14000000000000001</v>
      </c>
      <c r="BC2295" s="2">
        <f>VLOOKUP(Y2295,Spp!B:H,7,FALSE)</f>
        <v>2.9</v>
      </c>
      <c r="BD2295" s="5" t="str">
        <f>VLOOKUP(Y2295,GFQuimbayo!B:C,2,FALSE)</f>
        <v>HM</v>
      </c>
      <c r="BE2295" s="5" t="str">
        <f>VLOOKUP(BD2295,GFQuimbayo!E:F,2,FALSE)</f>
        <v>Macroalgae feeders</v>
      </c>
      <c r="BF2295" s="2" t="str">
        <f>VLOOKUP(Y2295,Spp!B:L,11,FALSE)</f>
        <v>LC</v>
      </c>
    </row>
    <row r="2296" spans="1:58">
      <c r="A2296" s="61" t="s">
        <v>40</v>
      </c>
      <c r="B2296" s="61" t="s">
        <v>41</v>
      </c>
      <c r="C2296" s="2" t="s">
        <v>42</v>
      </c>
      <c r="D2296" s="61" t="s">
        <v>1489</v>
      </c>
      <c r="E2296" s="54" t="s">
        <v>1483</v>
      </c>
      <c r="F2296" s="61" t="s">
        <v>245</v>
      </c>
      <c r="G2296" s="22" t="s">
        <v>1482</v>
      </c>
      <c r="H2296" s="62">
        <v>3</v>
      </c>
      <c r="I2296" s="62">
        <v>6</v>
      </c>
      <c r="J2296" s="61"/>
      <c r="K2296" s="61">
        <v>50</v>
      </c>
      <c r="L2296" s="63">
        <v>43669</v>
      </c>
      <c r="M2296" s="61">
        <v>2019</v>
      </c>
      <c r="N2296" s="64" t="s">
        <v>1484</v>
      </c>
      <c r="O2296" s="61" t="s">
        <v>245</v>
      </c>
      <c r="P2296" s="63">
        <v>43669</v>
      </c>
      <c r="Q2296" s="65">
        <v>5.6</v>
      </c>
      <c r="R2296" s="61"/>
      <c r="S2296" s="61">
        <v>5</v>
      </c>
      <c r="T2296" s="66"/>
      <c r="U2296" s="66"/>
      <c r="V2296" s="66"/>
      <c r="W2296" s="61"/>
      <c r="X2296" s="61" t="s">
        <v>80</v>
      </c>
      <c r="Y2296" s="6" t="str">
        <f>VLOOKUP(X2296,Spp!A:B,2,FALSE)</f>
        <v>Sufflamen verres</v>
      </c>
      <c r="Z2296" s="68">
        <f t="shared" si="253"/>
        <v>8</v>
      </c>
      <c r="AA2296" s="61"/>
      <c r="AB2296" s="61"/>
      <c r="AC2296" s="61"/>
      <c r="AD2296" s="61"/>
      <c r="AE2296" s="61">
        <v>8</v>
      </c>
      <c r="AF2296" s="61"/>
      <c r="AG2296" s="61"/>
      <c r="AH2296" s="61"/>
      <c r="AI2296" s="61"/>
      <c r="AJ2296" s="61"/>
      <c r="AK2296" s="61"/>
      <c r="AL2296" s="61"/>
      <c r="AM2296" s="61"/>
      <c r="AN2296" s="61"/>
      <c r="AO2296" s="61"/>
      <c r="AP2296" s="61"/>
      <c r="AQ2296" s="61"/>
      <c r="AR2296" s="61"/>
      <c r="AS2296" s="61"/>
      <c r="AT2296" s="61"/>
      <c r="AU2296" s="2">
        <f>VLOOKUP(Y2296,Spp!B:C,2,FALSE)</f>
        <v>2.4899999999999999E-2</v>
      </c>
      <c r="AV2296" s="2">
        <f>VLOOKUP(Y2296,Spp!B:D,3,FALSE)</f>
        <v>3.0129999999999999</v>
      </c>
      <c r="AW2296" s="2">
        <f t="shared" si="254"/>
        <v>3245.5072245647962</v>
      </c>
      <c r="AX2296" s="2">
        <f t="shared" si="255"/>
        <v>64.910144491295924</v>
      </c>
      <c r="AY2296" s="2">
        <f t="shared" si="256"/>
        <v>649.10144491295921</v>
      </c>
      <c r="AZ2296" s="2">
        <f t="shared" si="257"/>
        <v>0.64910144491295918</v>
      </c>
      <c r="BA2296" s="2" t="e">
        <f t="shared" si="258"/>
        <v>#DIV/0!</v>
      </c>
      <c r="BB2296" s="2">
        <f t="shared" si="252"/>
        <v>0.16</v>
      </c>
      <c r="BC2296" s="2">
        <f>VLOOKUP(Y2296,Spp!B:H,7,FALSE)</f>
        <v>3.3</v>
      </c>
      <c r="BD2296" s="5" t="str">
        <f>VLOOKUP(Y2296,GFQuimbayo!B:C,2,FALSE)</f>
        <v>IN</v>
      </c>
      <c r="BE2296" s="5" t="str">
        <f>VLOOKUP(BD2296,GFQuimbayo!E:F,2,FALSE)</f>
        <v>Invertebrivores</v>
      </c>
      <c r="BF2296" s="2" t="str">
        <f>VLOOKUP(Y2296,Spp!B:L,11,FALSE)</f>
        <v>LC</v>
      </c>
    </row>
    <row r="2297" spans="1:58">
      <c r="A2297" s="61" t="s">
        <v>40</v>
      </c>
      <c r="B2297" s="61" t="s">
        <v>41</v>
      </c>
      <c r="C2297" s="2" t="s">
        <v>42</v>
      </c>
      <c r="D2297" s="61" t="s">
        <v>1489</v>
      </c>
      <c r="E2297" s="54" t="s">
        <v>1483</v>
      </c>
      <c r="F2297" s="61" t="s">
        <v>245</v>
      </c>
      <c r="G2297" s="22" t="s">
        <v>1482</v>
      </c>
      <c r="H2297" s="62">
        <v>3</v>
      </c>
      <c r="I2297" s="62">
        <v>6</v>
      </c>
      <c r="J2297" s="61"/>
      <c r="K2297" s="61">
        <v>50</v>
      </c>
      <c r="L2297" s="63">
        <v>43669</v>
      </c>
      <c r="M2297" s="61">
        <v>2019</v>
      </c>
      <c r="N2297" s="64" t="s">
        <v>1484</v>
      </c>
      <c r="O2297" s="61" t="s">
        <v>245</v>
      </c>
      <c r="P2297" s="63">
        <v>43669</v>
      </c>
      <c r="Q2297" s="65">
        <v>5.6</v>
      </c>
      <c r="R2297" s="61"/>
      <c r="S2297" s="61">
        <v>5</v>
      </c>
      <c r="T2297" s="66"/>
      <c r="U2297" s="66"/>
      <c r="V2297" s="66"/>
      <c r="W2297" s="61"/>
      <c r="X2297" s="61" t="s">
        <v>89</v>
      </c>
      <c r="Y2297" s="6" t="str">
        <f>VLOOKUP(X2297,Spp!A:B,2,FALSE)</f>
        <v>Lutjanus argentiventris</v>
      </c>
      <c r="Z2297" s="68">
        <f t="shared" si="253"/>
        <v>20</v>
      </c>
      <c r="AA2297" s="61"/>
      <c r="AB2297" s="61"/>
      <c r="AC2297" s="61"/>
      <c r="AD2297" s="61">
        <v>10</v>
      </c>
      <c r="AE2297" s="61">
        <v>10</v>
      </c>
      <c r="AF2297" s="61"/>
      <c r="AG2297" s="61"/>
      <c r="AH2297" s="61"/>
      <c r="AI2297" s="61"/>
      <c r="AJ2297" s="61"/>
      <c r="AK2297" s="61"/>
      <c r="AL2297" s="61"/>
      <c r="AM2297" s="61"/>
      <c r="AN2297" s="61"/>
      <c r="AO2297" s="61"/>
      <c r="AP2297" s="61"/>
      <c r="AQ2297" s="61"/>
      <c r="AR2297" s="61"/>
      <c r="AS2297" s="61"/>
      <c r="AT2297" s="61"/>
      <c r="AU2297" s="2">
        <f>VLOOKUP(Y2297,Spp!B:C,2,FALSE)</f>
        <v>1.7299999999999999E-2</v>
      </c>
      <c r="AV2297" s="2">
        <f>VLOOKUP(Y2297,Spp!B:D,3,FALSE)</f>
        <v>3</v>
      </c>
      <c r="AW2297" s="2">
        <f t="shared" si="254"/>
        <v>3630.296875</v>
      </c>
      <c r="AX2297" s="2">
        <f t="shared" si="255"/>
        <v>72.605937499999996</v>
      </c>
      <c r="AY2297" s="2">
        <f t="shared" si="256"/>
        <v>726.05937499999993</v>
      </c>
      <c r="AZ2297" s="2">
        <f t="shared" si="257"/>
        <v>0.72605937499999995</v>
      </c>
      <c r="BA2297" s="2" t="e">
        <f t="shared" si="258"/>
        <v>#DIV/0!</v>
      </c>
      <c r="BB2297" s="2">
        <f t="shared" si="252"/>
        <v>0.4</v>
      </c>
      <c r="BC2297" s="2">
        <f>VLOOKUP(Y2297,Spp!B:H,7,FALSE)</f>
        <v>4</v>
      </c>
      <c r="BD2297" s="5" t="str">
        <f>VLOOKUP(Y2297,GFQuimbayo!B:C,2,FALSE)</f>
        <v>PS</v>
      </c>
      <c r="BE2297" s="5" t="str">
        <f>VLOOKUP(BD2297,GFQuimbayo!E:F,2,FALSE)</f>
        <v>Piscivores</v>
      </c>
      <c r="BF2297" s="2" t="str">
        <f>VLOOKUP(Y2297,Spp!B:L,11,FALSE)</f>
        <v>LC</v>
      </c>
    </row>
    <row r="2298" spans="1:58">
      <c r="A2298" s="61" t="s">
        <v>40</v>
      </c>
      <c r="B2298" s="61" t="s">
        <v>41</v>
      </c>
      <c r="C2298" s="2" t="s">
        <v>42</v>
      </c>
      <c r="D2298" s="61" t="s">
        <v>1489</v>
      </c>
      <c r="E2298" s="54" t="s">
        <v>1483</v>
      </c>
      <c r="F2298" s="61" t="s">
        <v>245</v>
      </c>
      <c r="G2298" s="22" t="s">
        <v>1482</v>
      </c>
      <c r="H2298" s="62">
        <v>3</v>
      </c>
      <c r="I2298" s="62">
        <v>6</v>
      </c>
      <c r="J2298" s="61"/>
      <c r="K2298" s="61">
        <v>50</v>
      </c>
      <c r="L2298" s="63">
        <v>43669</v>
      </c>
      <c r="M2298" s="61">
        <v>2019</v>
      </c>
      <c r="N2298" s="64" t="s">
        <v>1484</v>
      </c>
      <c r="O2298" s="61" t="s">
        <v>245</v>
      </c>
      <c r="P2298" s="63">
        <v>43669</v>
      </c>
      <c r="Q2298" s="65">
        <v>5.6</v>
      </c>
      <c r="R2298" s="61"/>
      <c r="S2298" s="61">
        <v>5</v>
      </c>
      <c r="T2298" s="66"/>
      <c r="U2298" s="66"/>
      <c r="V2298" s="66"/>
      <c r="W2298" s="61"/>
      <c r="X2298" s="61" t="s">
        <v>99</v>
      </c>
      <c r="Y2298" s="6" t="str">
        <f>VLOOKUP(X2298,Spp!A:B,2,FALSE)</f>
        <v>Abudefduf troschelii</v>
      </c>
      <c r="Z2298" s="68">
        <f t="shared" si="253"/>
        <v>40</v>
      </c>
      <c r="AA2298" s="61"/>
      <c r="AB2298" s="61"/>
      <c r="AC2298" s="61">
        <v>40</v>
      </c>
      <c r="AD2298" s="61"/>
      <c r="AE2298" s="61"/>
      <c r="AF2298" s="61"/>
      <c r="AG2298" s="61"/>
      <c r="AH2298" s="61"/>
      <c r="AI2298" s="61"/>
      <c r="AJ2298" s="61"/>
      <c r="AK2298" s="61"/>
      <c r="AL2298" s="61"/>
      <c r="AM2298" s="61"/>
      <c r="AN2298" s="61"/>
      <c r="AO2298" s="61"/>
      <c r="AP2298" s="61"/>
      <c r="AQ2298" s="61"/>
      <c r="AR2298" s="61"/>
      <c r="AS2298" s="61"/>
      <c r="AT2298" s="61"/>
      <c r="AU2298" s="2">
        <f>VLOOKUP(Y2298,Spp!B:C,2,FALSE)</f>
        <v>1.6E-2</v>
      </c>
      <c r="AV2298" s="2">
        <f>VLOOKUP(Y2298,Spp!B:D,3,FALSE)</f>
        <v>3.0516000000000001</v>
      </c>
      <c r="AW2298" s="2">
        <f>((AU2298*$AA$2^AV2298)*AA2298)+((AU2298*$AB$2^AV2298)*AB2298)+((AU2298*$AC$2^AV2298)*AC2298)+((AU2298*$AD$2^AV2298)*AD2298)+((AU2298*$AE$2^AV2298)*AE2298)+((AU2298*$AF$2^AV2298)*AF2298)+((AU2298*$AG$2^AV2298)*AG2298)+((AU2298*$AH$2^AV2298)*AH2298)+((AU2298*$AI$2^AV2298)*AI2298)+((AU2298*$AJ$2^AV2298)*AJ2298)+((AU2298*$AK$2^AV2298)*AK2298)+((AU2298*$AL$2^AV2298)*AL2298)+((AU2298*$AM$2^AV2298)*AM2298)+((AU2298*$AN$2^AV2298)*AN2298)+((AU2298*$AO$2^AV2298)*AO2298)+((AU2298*$AP$2^AV2298)*AP2298)+((AU2298*$AQ$2^AV2298)*AQ2298)+((AU2298*$AR$2^AV2298)*AR2298)+((AU2298*$AS$2^AV2298)*AS2298)+((AU2298*$AT$2^AV2298)*AT2298)</f>
        <v>1424.0019029931946</v>
      </c>
      <c r="AX2298" s="2">
        <f>AW2298/K2298</f>
        <v>28.48003805986389</v>
      </c>
      <c r="AY2298" s="2">
        <f>AX2298*10</f>
        <v>284.80038059863892</v>
      </c>
      <c r="AZ2298" s="2">
        <f>AY2298/1000</f>
        <v>0.28480038059863894</v>
      </c>
      <c r="BA2298" s="2" t="e">
        <f>Z2298/W2298</f>
        <v>#DIV/0!</v>
      </c>
      <c r="BB2298" s="2">
        <f t="shared" si="252"/>
        <v>0.8</v>
      </c>
      <c r="BC2298" s="2">
        <f>VLOOKUP(Y2298,Spp!B:H,7,FALSE)</f>
        <v>3</v>
      </c>
      <c r="BD2298" s="5" t="str">
        <f>VLOOKUP(Y2298,GFQuimbayo!B:C,2,FALSE)</f>
        <v>PK</v>
      </c>
      <c r="BE2298" s="5" t="str">
        <f>VLOOKUP(BD2298,GFQuimbayo!E:F,2,FALSE)</f>
        <v>Planktivores</v>
      </c>
      <c r="BF2298" s="2" t="str">
        <f>VLOOKUP(Y2298,Spp!B:L,11,FALSE)</f>
        <v>LC</v>
      </c>
    </row>
    <row r="2299" spans="1:58">
      <c r="A2299" s="61" t="s">
        <v>40</v>
      </c>
      <c r="B2299" s="61" t="s">
        <v>41</v>
      </c>
      <c r="C2299" s="2" t="s">
        <v>42</v>
      </c>
      <c r="D2299" s="61" t="s">
        <v>1489</v>
      </c>
      <c r="E2299" s="54" t="s">
        <v>1483</v>
      </c>
      <c r="F2299" s="61" t="s">
        <v>245</v>
      </c>
      <c r="G2299" s="22" t="s">
        <v>1482</v>
      </c>
      <c r="H2299" s="62">
        <v>3</v>
      </c>
      <c r="I2299" s="62">
        <v>6</v>
      </c>
      <c r="J2299" s="61"/>
      <c r="K2299" s="61">
        <v>50</v>
      </c>
      <c r="L2299" s="63">
        <v>43669</v>
      </c>
      <c r="M2299" s="61">
        <v>2019</v>
      </c>
      <c r="N2299" s="64" t="s">
        <v>1484</v>
      </c>
      <c r="O2299" s="61" t="s">
        <v>245</v>
      </c>
      <c r="P2299" s="63">
        <v>43669</v>
      </c>
      <c r="Q2299" s="65">
        <v>5.6</v>
      </c>
      <c r="R2299" s="61"/>
      <c r="S2299" s="61">
        <v>5</v>
      </c>
      <c r="T2299" s="66"/>
      <c r="U2299" s="66"/>
      <c r="V2299" s="66"/>
      <c r="W2299" s="61"/>
      <c r="X2299" s="61" t="s">
        <v>87</v>
      </c>
      <c r="Y2299" s="6" t="str">
        <f>VLOOKUP(X2299,Spp!A:B,2,FALSE)</f>
        <v>Stegastes acapulcoensis</v>
      </c>
      <c r="Z2299" s="68">
        <f t="shared" si="253"/>
        <v>20</v>
      </c>
      <c r="AA2299" s="61"/>
      <c r="AB2299" s="61"/>
      <c r="AC2299" s="61">
        <v>20</v>
      </c>
      <c r="AD2299" s="61"/>
      <c r="AE2299" s="61"/>
      <c r="AF2299" s="61"/>
      <c r="AG2299" s="61"/>
      <c r="AH2299" s="61"/>
      <c r="AI2299" s="61"/>
      <c r="AJ2299" s="61"/>
      <c r="AK2299" s="61"/>
      <c r="AL2299" s="61"/>
      <c r="AM2299" s="61"/>
      <c r="AN2299" s="61"/>
      <c r="AO2299" s="61"/>
      <c r="AP2299" s="61"/>
      <c r="AQ2299" s="61"/>
      <c r="AR2299" s="61"/>
      <c r="AS2299" s="61"/>
      <c r="AT2299" s="61"/>
      <c r="AU2299" s="2">
        <f>VLOOKUP(Y2299,Spp!B:C,2,FALSE)</f>
        <v>3.49E-2</v>
      </c>
      <c r="AV2299" s="2">
        <f>VLOOKUP(Y2299,Spp!B:D,3,FALSE)</f>
        <v>2.9108999999999998</v>
      </c>
      <c r="AW2299" s="2">
        <f t="shared" ref="AW2299:AW2329" si="259">((AU2299*$AA$2^AV2299)*AA2299)+((AU2299*$AB$2^AV2299)*AB2299)+((AU2299*$AC$2^AV2299)*AC2299)+((AU2299*$AD$2^AV2299)*AD2299)+((AU2299*$AE$2^AV2299)*AE2299)+((AU2299*$AF$2^AV2299)*AF2299)+((AU2299*$AG$2^AV2299)*AG2299)+((AU2299*$AH$2^AV2299)*AH2299)+((AU2299*$AI$2^AV2299)*AI2299)+((AU2299*$AJ$2^AV2299)*AJ2299)+((AU2299*$AK$2^AV2299)*AK2299)+((AU2299*$AL$2^AV2299)*AL2299)+((AU2299*$AM$2^AV2299)*AM2299)+((AU2299*$AN$2^AV2299)*AN2299)+((AU2299*$AO$2^AV2299)*AO2299)+((AU2299*$AP$2^AV2299)*AP2299)+((AU2299*$AQ$2^AV2299)*AQ2299)+((AU2299*$AR$2^AV2299)*AR2299)+((AU2299*$AS$2^AV2299)*AS2299)+((AU2299*$AT$2^AV2299)*AT2299)</f>
        <v>1088.5560089267526</v>
      </c>
      <c r="AX2299" s="2">
        <f t="shared" ref="AX2299:AX2329" si="260">AW2299/K2299</f>
        <v>21.771120178535053</v>
      </c>
      <c r="AY2299" s="2">
        <f t="shared" ref="AY2299:AY2329" si="261">AX2299*10</f>
        <v>217.71120178535054</v>
      </c>
      <c r="AZ2299" s="2">
        <f t="shared" ref="AZ2299:AZ2329" si="262">AY2299/1000</f>
        <v>0.21771120178535053</v>
      </c>
      <c r="BA2299" s="2" t="e">
        <f t="shared" ref="BA2299:BA2329" si="263">Z2299/W2299</f>
        <v>#DIV/0!</v>
      </c>
      <c r="BB2299" s="2">
        <f t="shared" si="252"/>
        <v>0.4</v>
      </c>
      <c r="BC2299" s="2">
        <f>VLOOKUP(Y2299,Spp!B:H,7,FALSE)</f>
        <v>2</v>
      </c>
      <c r="BD2299" s="5" t="str">
        <f>VLOOKUP(Y2299,GFQuimbayo!B:C,2,FALSE)</f>
        <v>HD</v>
      </c>
      <c r="BE2299" s="5" t="str">
        <f>VLOOKUP(BD2299,GFQuimbayo!E:F,2,FALSE)</f>
        <v>Detritivores</v>
      </c>
      <c r="BF2299" s="2" t="str">
        <f>VLOOKUP(Y2299,Spp!B:L,11,FALSE)</f>
        <v>LC</v>
      </c>
    </row>
    <row r="2300" spans="1:58">
      <c r="A2300" s="61" t="s">
        <v>40</v>
      </c>
      <c r="B2300" s="61" t="s">
        <v>41</v>
      </c>
      <c r="C2300" s="2" t="s">
        <v>42</v>
      </c>
      <c r="D2300" s="61" t="s">
        <v>1489</v>
      </c>
      <c r="E2300" s="54" t="s">
        <v>1483</v>
      </c>
      <c r="F2300" s="61" t="s">
        <v>245</v>
      </c>
      <c r="G2300" s="22" t="s">
        <v>1482</v>
      </c>
      <c r="H2300" s="62">
        <v>3</v>
      </c>
      <c r="I2300" s="62">
        <v>6</v>
      </c>
      <c r="J2300" s="61"/>
      <c r="K2300" s="61">
        <v>50</v>
      </c>
      <c r="L2300" s="63">
        <v>43669</v>
      </c>
      <c r="M2300" s="61">
        <v>2019</v>
      </c>
      <c r="N2300" s="64" t="s">
        <v>1484</v>
      </c>
      <c r="O2300" s="61" t="s">
        <v>245</v>
      </c>
      <c r="P2300" s="63">
        <v>43669</v>
      </c>
      <c r="Q2300" s="65">
        <v>5.6</v>
      </c>
      <c r="R2300" s="61"/>
      <c r="S2300" s="61">
        <v>5</v>
      </c>
      <c r="T2300" s="66"/>
      <c r="U2300" s="66"/>
      <c r="V2300" s="66"/>
      <c r="W2300" s="61"/>
      <c r="X2300" s="61" t="s">
        <v>107</v>
      </c>
      <c r="Y2300" s="6" t="str">
        <f>VLOOKUP(X2300,Spp!A:B,2,FALSE)</f>
        <v>Thalassoma lucasanum</v>
      </c>
      <c r="Z2300" s="68">
        <f t="shared" si="253"/>
        <v>16</v>
      </c>
      <c r="AA2300" s="61"/>
      <c r="AB2300" s="61">
        <v>15</v>
      </c>
      <c r="AC2300" s="61">
        <v>1</v>
      </c>
      <c r="AD2300" s="61"/>
      <c r="AE2300" s="61"/>
      <c r="AF2300" s="61"/>
      <c r="AG2300" s="61"/>
      <c r="AH2300" s="61"/>
      <c r="AI2300" s="61"/>
      <c r="AJ2300" s="61"/>
      <c r="AK2300" s="61"/>
      <c r="AL2300" s="61"/>
      <c r="AM2300" s="61"/>
      <c r="AN2300" s="61"/>
      <c r="AO2300" s="61"/>
      <c r="AP2300" s="61"/>
      <c r="AQ2300" s="61"/>
      <c r="AR2300" s="61"/>
      <c r="AS2300" s="61"/>
      <c r="AT2300" s="61"/>
      <c r="AU2300" s="2">
        <f>VLOOKUP(Y2300,Spp!B:C,2,FALSE)</f>
        <v>1.261E-2</v>
      </c>
      <c r="AV2300" s="2">
        <f>VLOOKUP(Y2300,Spp!B:D,3,FALSE)</f>
        <v>2.8782999999999999</v>
      </c>
      <c r="AW2300" s="2">
        <f t="shared" si="259"/>
        <v>80.556006740687025</v>
      </c>
      <c r="AX2300" s="2">
        <f t="shared" si="260"/>
        <v>1.6111201348137405</v>
      </c>
      <c r="AY2300" s="2">
        <f t="shared" si="261"/>
        <v>16.111201348137406</v>
      </c>
      <c r="AZ2300" s="2">
        <f t="shared" si="262"/>
        <v>1.6111201348137406E-2</v>
      </c>
      <c r="BA2300" s="2" t="e">
        <f t="shared" si="263"/>
        <v>#DIV/0!</v>
      </c>
      <c r="BB2300" s="2">
        <f t="shared" si="252"/>
        <v>0.32</v>
      </c>
      <c r="BC2300" s="2">
        <f>VLOOKUP(Y2300,Spp!B:H,7,FALSE)</f>
        <v>3.5</v>
      </c>
      <c r="BD2300" s="5" t="str">
        <f>VLOOKUP(Y2300,GFQuimbayo!B:C,2,FALSE)</f>
        <v>IN</v>
      </c>
      <c r="BE2300" s="5" t="str">
        <f>VLOOKUP(BD2300,GFQuimbayo!E:F,2,FALSE)</f>
        <v>Invertebrivores</v>
      </c>
      <c r="BF2300" s="2" t="str">
        <f>VLOOKUP(Y2300,Spp!B:L,11,FALSE)</f>
        <v>LC</v>
      </c>
    </row>
    <row r="2301" spans="1:58">
      <c r="A2301" s="61" t="s">
        <v>40</v>
      </c>
      <c r="B2301" s="61" t="s">
        <v>41</v>
      </c>
      <c r="C2301" s="2" t="s">
        <v>42</v>
      </c>
      <c r="D2301" s="61" t="s">
        <v>1489</v>
      </c>
      <c r="E2301" s="54" t="s">
        <v>1483</v>
      </c>
      <c r="F2301" s="61" t="s">
        <v>245</v>
      </c>
      <c r="G2301" s="22" t="s">
        <v>1482</v>
      </c>
      <c r="H2301" s="62">
        <v>3</v>
      </c>
      <c r="I2301" s="62">
        <v>6</v>
      </c>
      <c r="J2301" s="61"/>
      <c r="K2301" s="61">
        <v>50</v>
      </c>
      <c r="L2301" s="63">
        <v>43669</v>
      </c>
      <c r="M2301" s="61">
        <v>2019</v>
      </c>
      <c r="N2301" s="64" t="s">
        <v>1484</v>
      </c>
      <c r="O2301" s="61" t="s">
        <v>245</v>
      </c>
      <c r="P2301" s="63">
        <v>43669</v>
      </c>
      <c r="Q2301" s="65">
        <v>5.6</v>
      </c>
      <c r="R2301" s="61"/>
      <c r="S2301" s="61">
        <v>5</v>
      </c>
      <c r="T2301" s="66"/>
      <c r="U2301" s="66"/>
      <c r="V2301" s="66"/>
      <c r="W2301" s="61"/>
      <c r="X2301" s="61" t="s">
        <v>266</v>
      </c>
      <c r="Y2301" s="6" t="str">
        <f>VLOOKUP(X2301,Spp!A:B,2,FALSE)</f>
        <v>Halichoeres dispilus</v>
      </c>
      <c r="Z2301" s="68">
        <f t="shared" si="253"/>
        <v>3</v>
      </c>
      <c r="AA2301" s="61"/>
      <c r="AB2301" s="61">
        <v>2</v>
      </c>
      <c r="AC2301" s="61">
        <v>1</v>
      </c>
      <c r="AD2301" s="61"/>
      <c r="AE2301" s="61"/>
      <c r="AF2301" s="61"/>
      <c r="AG2301" s="61"/>
      <c r="AH2301" s="61"/>
      <c r="AI2301" s="61"/>
      <c r="AJ2301" s="61"/>
      <c r="AK2301" s="61"/>
      <c r="AL2301" s="61"/>
      <c r="AM2301" s="61"/>
      <c r="AN2301" s="61"/>
      <c r="AO2301" s="61"/>
      <c r="AP2301" s="61"/>
      <c r="AQ2301" s="61"/>
      <c r="AR2301" s="61"/>
      <c r="AS2301" s="61"/>
      <c r="AT2301" s="61"/>
      <c r="AU2301" s="2">
        <f>VLOOKUP(Y2301,Spp!B:C,2,FALSE)</f>
        <v>1.26E-2</v>
      </c>
      <c r="AV2301" s="2">
        <f>VLOOKUP(Y2301,Spp!B:D,3,FALSE)</f>
        <v>3.0672999999999999</v>
      </c>
      <c r="AW2301" s="2">
        <f t="shared" si="259"/>
        <v>41.344268837663634</v>
      </c>
      <c r="AX2301" s="2">
        <f t="shared" si="260"/>
        <v>0.82688537675327267</v>
      </c>
      <c r="AY2301" s="2">
        <f t="shared" si="261"/>
        <v>8.2688537675327272</v>
      </c>
      <c r="AZ2301" s="2">
        <f t="shared" si="262"/>
        <v>8.268853767532728E-3</v>
      </c>
      <c r="BA2301" s="2" t="e">
        <f t="shared" si="263"/>
        <v>#DIV/0!</v>
      </c>
      <c r="BB2301" s="2">
        <f t="shared" si="252"/>
        <v>0.06</v>
      </c>
      <c r="BC2301" s="2">
        <f>VLOOKUP(Y2301,Spp!B:H,7,FALSE)</f>
        <v>3.9</v>
      </c>
      <c r="BD2301" s="5" t="str">
        <f>VLOOKUP(Y2301,GFQuimbayo!B:C,2,FALSE)</f>
        <v>IN</v>
      </c>
      <c r="BE2301" s="5" t="str">
        <f>VLOOKUP(BD2301,GFQuimbayo!E:F,2,FALSE)</f>
        <v>Invertebrivores</v>
      </c>
      <c r="BF2301" s="2" t="str">
        <f>VLOOKUP(Y2301,Spp!B:L,11,FALSE)</f>
        <v>LC</v>
      </c>
    </row>
    <row r="2302" spans="1:58">
      <c r="A2302" s="61" t="s">
        <v>40</v>
      </c>
      <c r="B2302" s="61" t="s">
        <v>41</v>
      </c>
      <c r="C2302" s="2" t="s">
        <v>42</v>
      </c>
      <c r="D2302" s="61" t="s">
        <v>1489</v>
      </c>
      <c r="E2302" s="54" t="s">
        <v>1483</v>
      </c>
      <c r="F2302" s="61" t="s">
        <v>245</v>
      </c>
      <c r="G2302" s="22" t="s">
        <v>1482</v>
      </c>
      <c r="H2302" s="62">
        <v>3</v>
      </c>
      <c r="I2302" s="62">
        <v>6</v>
      </c>
      <c r="J2302" s="61"/>
      <c r="K2302" s="61">
        <v>50</v>
      </c>
      <c r="L2302" s="63">
        <v>43669</v>
      </c>
      <c r="M2302" s="61">
        <v>2019</v>
      </c>
      <c r="N2302" s="64" t="s">
        <v>1484</v>
      </c>
      <c r="O2302" s="61" t="s">
        <v>245</v>
      </c>
      <c r="P2302" s="63">
        <v>43669</v>
      </c>
      <c r="Q2302" s="65">
        <v>5.6</v>
      </c>
      <c r="R2302" s="61"/>
      <c r="S2302" s="61">
        <v>5</v>
      </c>
      <c r="T2302" s="66"/>
      <c r="U2302" s="66"/>
      <c r="V2302" s="66"/>
      <c r="W2302" s="61"/>
      <c r="X2302" s="61" t="s">
        <v>91</v>
      </c>
      <c r="Y2302" s="6" t="str">
        <f>VLOOKUP(X2302,Spp!A:B,2,FALSE)</f>
        <v>Halichoeres nicholsi</v>
      </c>
      <c r="Z2302" s="68">
        <f t="shared" si="253"/>
        <v>1</v>
      </c>
      <c r="AA2302" s="61"/>
      <c r="AB2302" s="61"/>
      <c r="AC2302" s="61">
        <v>1</v>
      </c>
      <c r="AD2302" s="61"/>
      <c r="AE2302" s="61"/>
      <c r="AF2302" s="61"/>
      <c r="AG2302" s="61"/>
      <c r="AH2302" s="61"/>
      <c r="AI2302" s="61"/>
      <c r="AJ2302" s="61"/>
      <c r="AK2302" s="61"/>
      <c r="AL2302" s="61"/>
      <c r="AM2302" s="61"/>
      <c r="AN2302" s="61"/>
      <c r="AO2302" s="61"/>
      <c r="AP2302" s="61"/>
      <c r="AQ2302" s="61"/>
      <c r="AR2302" s="61"/>
      <c r="AS2302" s="61"/>
      <c r="AT2302" s="61"/>
      <c r="AU2302" s="2">
        <f>VLOOKUP(Y2302,Spp!B:C,2,FALSE)</f>
        <v>1.26E-2</v>
      </c>
      <c r="AV2302" s="2">
        <f>VLOOKUP(Y2302,Spp!B:D,3,FALSE)</f>
        <v>3.0672999999999999</v>
      </c>
      <c r="AW2302" s="2">
        <f t="shared" si="259"/>
        <v>29.169073044120523</v>
      </c>
      <c r="AX2302" s="2">
        <f t="shared" si="260"/>
        <v>0.5833814608824105</v>
      </c>
      <c r="AY2302" s="2">
        <f t="shared" si="261"/>
        <v>5.8338146088241052</v>
      </c>
      <c r="AZ2302" s="2">
        <f t="shared" si="262"/>
        <v>5.8338146088241054E-3</v>
      </c>
      <c r="BA2302" s="2" t="e">
        <f t="shared" si="263"/>
        <v>#DIV/0!</v>
      </c>
      <c r="BB2302" s="2">
        <f t="shared" si="252"/>
        <v>0.02</v>
      </c>
      <c r="BC2302" s="2">
        <f>VLOOKUP(Y2302,Spp!B:H,7,FALSE)</f>
        <v>4</v>
      </c>
      <c r="BD2302" s="5" t="str">
        <f>VLOOKUP(Y2302,GFQuimbayo!B:C,2,FALSE)</f>
        <v>IN</v>
      </c>
      <c r="BE2302" s="5" t="str">
        <f>VLOOKUP(BD2302,GFQuimbayo!E:F,2,FALSE)</f>
        <v>Invertebrivores</v>
      </c>
      <c r="BF2302" s="2" t="str">
        <f>VLOOKUP(Y2302,Spp!B:L,11,FALSE)</f>
        <v>LC</v>
      </c>
    </row>
    <row r="2303" spans="1:58">
      <c r="A2303" s="61" t="s">
        <v>40</v>
      </c>
      <c r="B2303" s="61" t="s">
        <v>41</v>
      </c>
      <c r="C2303" s="2" t="s">
        <v>42</v>
      </c>
      <c r="D2303" s="61" t="s">
        <v>1489</v>
      </c>
      <c r="E2303" s="54" t="s">
        <v>1483</v>
      </c>
      <c r="F2303" s="61" t="s">
        <v>245</v>
      </c>
      <c r="G2303" s="22" t="s">
        <v>1482</v>
      </c>
      <c r="H2303" s="62">
        <v>3</v>
      </c>
      <c r="I2303" s="62">
        <v>6</v>
      </c>
      <c r="J2303" s="61"/>
      <c r="K2303" s="61">
        <v>50</v>
      </c>
      <c r="L2303" s="63">
        <v>43669</v>
      </c>
      <c r="M2303" s="61">
        <v>2019</v>
      </c>
      <c r="N2303" s="64" t="s">
        <v>1484</v>
      </c>
      <c r="O2303" s="61" t="s">
        <v>245</v>
      </c>
      <c r="P2303" s="63">
        <v>43669</v>
      </c>
      <c r="Q2303" s="65">
        <v>5.6</v>
      </c>
      <c r="R2303" s="61"/>
      <c r="S2303" s="61">
        <v>5</v>
      </c>
      <c r="T2303" s="66"/>
      <c r="U2303" s="66"/>
      <c r="V2303" s="66"/>
      <c r="W2303" s="61"/>
      <c r="X2303" s="61" t="s">
        <v>72</v>
      </c>
      <c r="Y2303" s="6" t="str">
        <f>VLOOKUP(X2303,Spp!A:B,2,FALSE)</f>
        <v>Scarus ghobban</v>
      </c>
      <c r="Z2303" s="68">
        <f t="shared" si="253"/>
        <v>4</v>
      </c>
      <c r="AA2303" s="61"/>
      <c r="AB2303" s="61"/>
      <c r="AC2303" s="61"/>
      <c r="AD2303" s="61">
        <v>3</v>
      </c>
      <c r="AE2303" s="61">
        <v>1</v>
      </c>
      <c r="AF2303" s="61"/>
      <c r="AG2303" s="61"/>
      <c r="AH2303" s="61"/>
      <c r="AI2303" s="61"/>
      <c r="AJ2303" s="61"/>
      <c r="AK2303" s="61"/>
      <c r="AL2303" s="61"/>
      <c r="AM2303" s="61"/>
      <c r="AN2303" s="61"/>
      <c r="AO2303" s="61"/>
      <c r="AP2303" s="61"/>
      <c r="AQ2303" s="61"/>
      <c r="AR2303" s="61"/>
      <c r="AS2303" s="61"/>
      <c r="AT2303" s="61"/>
      <c r="AU2303" s="2">
        <f>VLOOKUP(Y2303,Spp!B:C,2,FALSE)</f>
        <v>2.3300000000000001E-2</v>
      </c>
      <c r="AV2303" s="2">
        <f>VLOOKUP(Y2303,Spp!B:D,3,FALSE)</f>
        <v>2.919</v>
      </c>
      <c r="AW2303" s="2">
        <f t="shared" si="259"/>
        <v>577.60819104514849</v>
      </c>
      <c r="AX2303" s="2">
        <f t="shared" si="260"/>
        <v>11.552163820902969</v>
      </c>
      <c r="AY2303" s="2">
        <f t="shared" si="261"/>
        <v>115.52163820902969</v>
      </c>
      <c r="AZ2303" s="2">
        <f t="shared" si="262"/>
        <v>0.11552163820902969</v>
      </c>
      <c r="BA2303" s="2" t="e">
        <f t="shared" si="263"/>
        <v>#DIV/0!</v>
      </c>
      <c r="BB2303" s="2">
        <f t="shared" si="252"/>
        <v>0.08</v>
      </c>
      <c r="BC2303" s="2">
        <f>VLOOKUP(Y2303,Spp!B:H,7,FALSE)</f>
        <v>2</v>
      </c>
      <c r="BD2303" s="5" t="str">
        <f>VLOOKUP(Y2303,GFQuimbayo!B:C,2,FALSE)</f>
        <v>HM</v>
      </c>
      <c r="BE2303" s="5" t="str">
        <f>VLOOKUP(BD2303,GFQuimbayo!E:F,2,FALSE)</f>
        <v>Macroalgae feeders</v>
      </c>
      <c r="BF2303" s="2" t="str">
        <f>VLOOKUP(Y2303,Spp!B:L,11,FALSE)</f>
        <v>LC</v>
      </c>
    </row>
    <row r="2304" spans="1:58">
      <c r="A2304" s="61" t="s">
        <v>40</v>
      </c>
      <c r="B2304" s="61" t="s">
        <v>41</v>
      </c>
      <c r="C2304" s="2" t="s">
        <v>42</v>
      </c>
      <c r="D2304" s="61" t="s">
        <v>1489</v>
      </c>
      <c r="E2304" s="54" t="s">
        <v>1483</v>
      </c>
      <c r="F2304" s="61" t="s">
        <v>245</v>
      </c>
      <c r="G2304" s="22" t="s">
        <v>1482</v>
      </c>
      <c r="H2304" s="62">
        <v>3</v>
      </c>
      <c r="I2304" s="62">
        <v>6</v>
      </c>
      <c r="J2304" s="61"/>
      <c r="K2304" s="61">
        <v>50</v>
      </c>
      <c r="L2304" s="63">
        <v>43669</v>
      </c>
      <c r="M2304" s="61">
        <v>2019</v>
      </c>
      <c r="N2304" s="64" t="s">
        <v>1484</v>
      </c>
      <c r="O2304" s="61" t="s">
        <v>245</v>
      </c>
      <c r="P2304" s="63">
        <v>43669</v>
      </c>
      <c r="Q2304" s="65">
        <v>5.6</v>
      </c>
      <c r="R2304" s="61"/>
      <c r="S2304" s="61">
        <v>5</v>
      </c>
      <c r="T2304" s="66"/>
      <c r="U2304" s="66"/>
      <c r="V2304" s="66"/>
      <c r="W2304" s="61"/>
      <c r="X2304" s="61" t="s">
        <v>257</v>
      </c>
      <c r="Y2304" s="6" t="str">
        <f>VLOOKUP(X2304,Spp!A:B,2,FALSE)</f>
        <v>Acanthurus xanthopterus</v>
      </c>
      <c r="Z2304" s="68">
        <f t="shared" si="253"/>
        <v>1</v>
      </c>
      <c r="AA2304" s="61"/>
      <c r="AB2304" s="61"/>
      <c r="AC2304" s="61"/>
      <c r="AD2304" s="61">
        <v>1</v>
      </c>
      <c r="AE2304" s="61"/>
      <c r="AF2304" s="61"/>
      <c r="AG2304" s="61"/>
      <c r="AH2304" s="61"/>
      <c r="AI2304" s="61"/>
      <c r="AJ2304" s="61"/>
      <c r="AK2304" s="61"/>
      <c r="AL2304" s="61"/>
      <c r="AM2304" s="61"/>
      <c r="AN2304" s="61"/>
      <c r="AO2304" s="61"/>
      <c r="AP2304" s="61"/>
      <c r="AQ2304" s="61"/>
      <c r="AR2304" s="61"/>
      <c r="AS2304" s="61"/>
      <c r="AT2304" s="61"/>
      <c r="AU2304" s="2">
        <f>VLOOKUP(Y2304,Spp!B:C,2,FALSE)</f>
        <v>2.673E-2</v>
      </c>
      <c r="AV2304" s="2">
        <f>VLOOKUP(Y2304,Spp!B:D,3,FALSE)</f>
        <v>2.9844900000000001</v>
      </c>
      <c r="AW2304" s="2">
        <f t="shared" si="259"/>
        <v>137.0356564870952</v>
      </c>
      <c r="AX2304" s="2">
        <f t="shared" si="260"/>
        <v>2.7407131297419038</v>
      </c>
      <c r="AY2304" s="2">
        <f t="shared" si="261"/>
        <v>27.407131297419038</v>
      </c>
      <c r="AZ2304" s="2">
        <f t="shared" si="262"/>
        <v>2.7407131297419039E-2</v>
      </c>
      <c r="BA2304" s="2" t="e">
        <f t="shared" si="263"/>
        <v>#DIV/0!</v>
      </c>
      <c r="BB2304" s="2">
        <f t="shared" si="252"/>
        <v>0.02</v>
      </c>
      <c r="BC2304" s="2">
        <f>VLOOKUP(Y2304,Spp!B:H,7,FALSE)</f>
        <v>2.9</v>
      </c>
      <c r="BD2304" s="5" t="str">
        <f>VLOOKUP(Y2304,GFQuimbayo!B:C,2,FALSE)</f>
        <v>HD</v>
      </c>
      <c r="BE2304" s="5" t="str">
        <f>VLOOKUP(BD2304,GFQuimbayo!E:F,2,FALSE)</f>
        <v>Detritivores</v>
      </c>
      <c r="BF2304" s="2" t="str">
        <f>VLOOKUP(Y2304,Spp!B:L,11,FALSE)</f>
        <v>LC</v>
      </c>
    </row>
    <row r="2305" spans="1:58">
      <c r="A2305" s="61" t="s">
        <v>40</v>
      </c>
      <c r="B2305" s="61" t="s">
        <v>41</v>
      </c>
      <c r="C2305" s="2" t="s">
        <v>42</v>
      </c>
      <c r="D2305" s="61" t="s">
        <v>1489</v>
      </c>
      <c r="E2305" s="54" t="s">
        <v>1483</v>
      </c>
      <c r="F2305" s="61" t="s">
        <v>245</v>
      </c>
      <c r="G2305" s="22" t="s">
        <v>1482</v>
      </c>
      <c r="H2305" s="62">
        <v>3</v>
      </c>
      <c r="I2305" s="62">
        <v>6</v>
      </c>
      <c r="J2305" s="61"/>
      <c r="K2305" s="61">
        <v>50</v>
      </c>
      <c r="L2305" s="63">
        <v>43669</v>
      </c>
      <c r="M2305" s="61">
        <v>2019</v>
      </c>
      <c r="N2305" s="64" t="s">
        <v>1484</v>
      </c>
      <c r="O2305" s="61" t="s">
        <v>245</v>
      </c>
      <c r="P2305" s="63">
        <v>43669</v>
      </c>
      <c r="Q2305" s="65">
        <v>5.6</v>
      </c>
      <c r="R2305" s="61"/>
      <c r="S2305" s="61">
        <v>5</v>
      </c>
      <c r="T2305" s="66"/>
      <c r="U2305" s="66"/>
      <c r="V2305" s="66"/>
      <c r="W2305" s="61"/>
      <c r="X2305" s="61" t="s">
        <v>1490</v>
      </c>
      <c r="Y2305" s="6" t="str">
        <f>VLOOKUP(X2305,Spp!A:B,2,FALSE)</f>
        <v>Paralabrax loro</v>
      </c>
      <c r="Z2305" s="68">
        <f t="shared" si="253"/>
        <v>1</v>
      </c>
      <c r="AA2305" s="61"/>
      <c r="AB2305" s="61"/>
      <c r="AC2305" s="61"/>
      <c r="AD2305" s="61"/>
      <c r="AE2305" s="61"/>
      <c r="AF2305" s="61">
        <v>1</v>
      </c>
      <c r="AG2305" s="61"/>
      <c r="AH2305" s="61"/>
      <c r="AI2305" s="61"/>
      <c r="AJ2305" s="61"/>
      <c r="AK2305" s="61"/>
      <c r="AL2305" s="61"/>
      <c r="AM2305" s="61"/>
      <c r="AN2305" s="61"/>
      <c r="AO2305" s="61"/>
      <c r="AP2305" s="61"/>
      <c r="AQ2305" s="61"/>
      <c r="AR2305" s="61"/>
      <c r="AS2305" s="61"/>
      <c r="AT2305" s="61"/>
      <c r="AU2305" s="2">
        <f>VLOOKUP(Y2305,Spp!B:C,2,FALSE)</f>
        <v>0</v>
      </c>
      <c r="AV2305" s="2">
        <f>VLOOKUP(Y2305,Spp!B:D,3,FALSE)</f>
        <v>0</v>
      </c>
      <c r="AW2305" s="2">
        <f t="shared" si="259"/>
        <v>0</v>
      </c>
      <c r="AX2305" s="2">
        <f t="shared" si="260"/>
        <v>0</v>
      </c>
      <c r="AY2305" s="2">
        <f t="shared" si="261"/>
        <v>0</v>
      </c>
      <c r="AZ2305" s="2">
        <f t="shared" si="262"/>
        <v>0</v>
      </c>
      <c r="BA2305" s="2" t="e">
        <f t="shared" si="263"/>
        <v>#DIV/0!</v>
      </c>
      <c r="BB2305" s="2">
        <f t="shared" si="252"/>
        <v>0.02</v>
      </c>
      <c r="BC2305" s="2">
        <f>VLOOKUP(Y2305,Spp!B:H,7,FALSE)</f>
        <v>0</v>
      </c>
      <c r="BD2305" s="5" t="e">
        <f>VLOOKUP(Y2305,GFQuimbayo!B:C,2,FALSE)</f>
        <v>#N/A</v>
      </c>
      <c r="BE2305" s="5" t="e">
        <f>VLOOKUP(BD2305,GFQuimbayo!E:F,2,FALSE)</f>
        <v>#N/A</v>
      </c>
      <c r="BF2305" s="2">
        <f>VLOOKUP(Y2305,Spp!B:L,11,FALSE)</f>
        <v>0</v>
      </c>
    </row>
    <row r="2306" spans="1:58">
      <c r="A2306" s="61" t="s">
        <v>40</v>
      </c>
      <c r="B2306" s="61" t="s">
        <v>41</v>
      </c>
      <c r="C2306" s="61" t="s">
        <v>1446</v>
      </c>
      <c r="D2306" s="61" t="s">
        <v>1446</v>
      </c>
      <c r="E2306" s="54" t="s">
        <v>1485</v>
      </c>
      <c r="F2306" s="61" t="s">
        <v>44</v>
      </c>
      <c r="G2306" s="22" t="s">
        <v>1482</v>
      </c>
      <c r="H2306" s="62">
        <v>1</v>
      </c>
      <c r="I2306" s="62">
        <v>1</v>
      </c>
      <c r="J2306" s="61"/>
      <c r="K2306" s="61">
        <v>50</v>
      </c>
      <c r="L2306" s="63">
        <v>43669</v>
      </c>
      <c r="M2306" s="61">
        <v>2019</v>
      </c>
      <c r="N2306" s="64" t="s">
        <v>1484</v>
      </c>
      <c r="O2306" s="61" t="s">
        <v>245</v>
      </c>
      <c r="P2306" s="63">
        <v>43669</v>
      </c>
      <c r="Q2306" s="65">
        <v>8.0500000000000007</v>
      </c>
      <c r="R2306" s="61"/>
      <c r="S2306" s="61">
        <v>5</v>
      </c>
      <c r="T2306" s="66"/>
      <c r="U2306" s="66"/>
      <c r="V2306" s="66"/>
      <c r="W2306" s="61"/>
      <c r="X2306" s="61" t="s">
        <v>107</v>
      </c>
      <c r="Y2306" s="6" t="str">
        <f>VLOOKUP(X2306,Spp!A:B,2,FALSE)</f>
        <v>Thalassoma lucasanum</v>
      </c>
      <c r="Z2306" s="68">
        <f t="shared" si="253"/>
        <v>27</v>
      </c>
      <c r="AA2306" s="61">
        <v>15</v>
      </c>
      <c r="AB2306" s="61">
        <v>12</v>
      </c>
      <c r="AC2306" s="61"/>
      <c r="AD2306" s="61"/>
      <c r="AE2306" s="61"/>
      <c r="AF2306" s="61"/>
      <c r="AG2306" s="61"/>
      <c r="AH2306" s="61"/>
      <c r="AI2306" s="61"/>
      <c r="AJ2306" s="61"/>
      <c r="AK2306" s="61"/>
      <c r="AL2306" s="61"/>
      <c r="AM2306" s="61"/>
      <c r="AN2306" s="61"/>
      <c r="AO2306" s="61"/>
      <c r="AP2306" s="61"/>
      <c r="AQ2306" s="61"/>
      <c r="AR2306" s="61"/>
      <c r="AS2306" s="61"/>
      <c r="AT2306" s="61"/>
      <c r="AU2306" s="2">
        <f>VLOOKUP(Y2306,Spp!B:C,2,FALSE)</f>
        <v>1.261E-2</v>
      </c>
      <c r="AV2306" s="2">
        <f>VLOOKUP(Y2306,Spp!B:D,3,FALSE)</f>
        <v>2.8782999999999999</v>
      </c>
      <c r="AW2306" s="2">
        <f t="shared" si="259"/>
        <v>52.599321685681552</v>
      </c>
      <c r="AX2306" s="2">
        <f t="shared" si="260"/>
        <v>1.0519864337136311</v>
      </c>
      <c r="AY2306" s="2">
        <f t="shared" si="261"/>
        <v>10.519864337136312</v>
      </c>
      <c r="AZ2306" s="2">
        <f t="shared" si="262"/>
        <v>1.0519864337136312E-2</v>
      </c>
      <c r="BA2306" s="2" t="e">
        <f t="shared" si="263"/>
        <v>#DIV/0!</v>
      </c>
      <c r="BB2306" s="2">
        <f t="shared" si="252"/>
        <v>0.54</v>
      </c>
      <c r="BC2306" s="2">
        <f>VLOOKUP(Y2306,Spp!B:H,7,FALSE)</f>
        <v>3.5</v>
      </c>
      <c r="BD2306" s="5" t="str">
        <f>VLOOKUP(Y2306,GFQuimbayo!B:C,2,FALSE)</f>
        <v>IN</v>
      </c>
      <c r="BE2306" s="5" t="str">
        <f>VLOOKUP(BD2306,GFQuimbayo!E:F,2,FALSE)</f>
        <v>Invertebrivores</v>
      </c>
      <c r="BF2306" s="2" t="str">
        <f>VLOOKUP(Y2306,Spp!B:L,11,FALSE)</f>
        <v>LC</v>
      </c>
    </row>
    <row r="2307" spans="1:58">
      <c r="A2307" s="61" t="s">
        <v>40</v>
      </c>
      <c r="B2307" s="61" t="s">
        <v>41</v>
      </c>
      <c r="C2307" s="61" t="s">
        <v>1446</v>
      </c>
      <c r="D2307" s="61" t="s">
        <v>1446</v>
      </c>
      <c r="E2307" s="54" t="s">
        <v>1485</v>
      </c>
      <c r="F2307" s="61" t="s">
        <v>44</v>
      </c>
      <c r="G2307" s="22" t="s">
        <v>1482</v>
      </c>
      <c r="H2307" s="62">
        <v>1</v>
      </c>
      <c r="I2307" s="62">
        <v>1</v>
      </c>
      <c r="J2307" s="61"/>
      <c r="K2307" s="61">
        <v>50</v>
      </c>
      <c r="L2307" s="63">
        <v>43669</v>
      </c>
      <c r="M2307" s="61">
        <v>2019</v>
      </c>
      <c r="N2307" s="64" t="s">
        <v>1484</v>
      </c>
      <c r="O2307" s="61" t="s">
        <v>245</v>
      </c>
      <c r="P2307" s="63">
        <v>43669</v>
      </c>
      <c r="Q2307" s="65">
        <v>8.0500000000000007</v>
      </c>
      <c r="R2307" s="61"/>
      <c r="S2307" s="61">
        <v>5</v>
      </c>
      <c r="T2307" s="66"/>
      <c r="U2307" s="66"/>
      <c r="V2307" s="66"/>
      <c r="W2307" s="61"/>
      <c r="X2307" s="61" t="s">
        <v>266</v>
      </c>
      <c r="Y2307" s="6" t="str">
        <f>VLOOKUP(X2307,Spp!A:B,2,FALSE)</f>
        <v>Halichoeres dispilus</v>
      </c>
      <c r="Z2307" s="68">
        <f t="shared" si="253"/>
        <v>28</v>
      </c>
      <c r="AA2307" s="61">
        <v>28</v>
      </c>
      <c r="AB2307" s="61"/>
      <c r="AC2307" s="61"/>
      <c r="AD2307" s="61"/>
      <c r="AE2307" s="61"/>
      <c r="AF2307" s="61"/>
      <c r="AG2307" s="61"/>
      <c r="AH2307" s="61"/>
      <c r="AI2307" s="61"/>
      <c r="AJ2307" s="61"/>
      <c r="AK2307" s="61"/>
      <c r="AL2307" s="61"/>
      <c r="AM2307" s="61"/>
      <c r="AN2307" s="61"/>
      <c r="AO2307" s="61"/>
      <c r="AP2307" s="61"/>
      <c r="AQ2307" s="61"/>
      <c r="AR2307" s="61"/>
      <c r="AS2307" s="61"/>
      <c r="AT2307" s="61"/>
      <c r="AU2307" s="2">
        <f>VLOOKUP(Y2307,Spp!B:C,2,FALSE)</f>
        <v>1.26E-2</v>
      </c>
      <c r="AV2307" s="2">
        <f>VLOOKUP(Y2307,Spp!B:D,3,FALSE)</f>
        <v>3.0672999999999999</v>
      </c>
      <c r="AW2307" s="2">
        <f t="shared" si="259"/>
        <v>5.86313595895317</v>
      </c>
      <c r="AX2307" s="2">
        <f t="shared" si="260"/>
        <v>0.1172627191790634</v>
      </c>
      <c r="AY2307" s="2">
        <f t="shared" si="261"/>
        <v>1.1726271917906341</v>
      </c>
      <c r="AZ2307" s="2">
        <f t="shared" si="262"/>
        <v>1.172627191790634E-3</v>
      </c>
      <c r="BA2307" s="2" t="e">
        <f t="shared" si="263"/>
        <v>#DIV/0!</v>
      </c>
      <c r="BB2307" s="2">
        <f t="shared" si="252"/>
        <v>0.56000000000000005</v>
      </c>
      <c r="BC2307" s="2">
        <f>VLOOKUP(Y2307,Spp!B:H,7,FALSE)</f>
        <v>3.9</v>
      </c>
      <c r="BD2307" s="5" t="str">
        <f>VLOOKUP(Y2307,GFQuimbayo!B:C,2,FALSE)</f>
        <v>IN</v>
      </c>
      <c r="BE2307" s="5" t="str">
        <f>VLOOKUP(BD2307,GFQuimbayo!E:F,2,FALSE)</f>
        <v>Invertebrivores</v>
      </c>
      <c r="BF2307" s="2" t="str">
        <f>VLOOKUP(Y2307,Spp!B:L,11,FALSE)</f>
        <v>LC</v>
      </c>
    </row>
    <row r="2308" spans="1:58">
      <c r="A2308" s="61" t="s">
        <v>40</v>
      </c>
      <c r="B2308" s="61" t="s">
        <v>41</v>
      </c>
      <c r="C2308" s="61" t="s">
        <v>1446</v>
      </c>
      <c r="D2308" s="61" t="s">
        <v>1446</v>
      </c>
      <c r="E2308" s="54" t="s">
        <v>1485</v>
      </c>
      <c r="F2308" s="61" t="s">
        <v>44</v>
      </c>
      <c r="G2308" s="22" t="s">
        <v>1482</v>
      </c>
      <c r="H2308" s="62">
        <v>1</v>
      </c>
      <c r="I2308" s="62">
        <v>1</v>
      </c>
      <c r="J2308" s="61"/>
      <c r="K2308" s="61">
        <v>50</v>
      </c>
      <c r="L2308" s="63">
        <v>43669</v>
      </c>
      <c r="M2308" s="61">
        <v>2019</v>
      </c>
      <c r="N2308" s="64" t="s">
        <v>1484</v>
      </c>
      <c r="O2308" s="61" t="s">
        <v>245</v>
      </c>
      <c r="P2308" s="63">
        <v>43669</v>
      </c>
      <c r="Q2308" s="65">
        <v>8.0500000000000007</v>
      </c>
      <c r="R2308" s="61"/>
      <c r="S2308" s="61">
        <v>5</v>
      </c>
      <c r="T2308" s="66"/>
      <c r="U2308" s="66"/>
      <c r="V2308" s="66"/>
      <c r="W2308" s="61"/>
      <c r="X2308" s="61" t="s">
        <v>123</v>
      </c>
      <c r="Y2308" s="6" t="str">
        <f>VLOOKUP(X2308,Spp!A:B,2,FALSE)</f>
        <v>Scorpaena mystes</v>
      </c>
      <c r="Z2308" s="68">
        <f t="shared" si="253"/>
        <v>1</v>
      </c>
      <c r="AA2308" s="61"/>
      <c r="AB2308" s="61"/>
      <c r="AC2308" s="61">
        <v>1</v>
      </c>
      <c r="AD2308" s="61"/>
      <c r="AE2308" s="61"/>
      <c r="AF2308" s="61"/>
      <c r="AG2308" s="61"/>
      <c r="AH2308" s="61"/>
      <c r="AI2308" s="61"/>
      <c r="AJ2308" s="61"/>
      <c r="AK2308" s="61"/>
      <c r="AL2308" s="61"/>
      <c r="AM2308" s="61"/>
      <c r="AN2308" s="61"/>
      <c r="AO2308" s="61"/>
      <c r="AP2308" s="61"/>
      <c r="AQ2308" s="61"/>
      <c r="AR2308" s="61"/>
      <c r="AS2308" s="61"/>
      <c r="AT2308" s="61"/>
      <c r="AU2308" s="2">
        <f>VLOOKUP(Y2308,Spp!B:C,2,FALSE)</f>
        <v>1.95E-2</v>
      </c>
      <c r="AV2308" s="2">
        <f>VLOOKUP(Y2308,Spp!B:D,3,FALSE)</f>
        <v>3.0055999999999998</v>
      </c>
      <c r="AW2308" s="2">
        <f t="shared" si="259"/>
        <v>38.628455728716432</v>
      </c>
      <c r="AX2308" s="2">
        <f t="shared" si="260"/>
        <v>0.77256911457432864</v>
      </c>
      <c r="AY2308" s="2">
        <f t="shared" si="261"/>
        <v>7.7256911457432862</v>
      </c>
      <c r="AZ2308" s="2">
        <f t="shared" si="262"/>
        <v>7.7256911457432862E-3</v>
      </c>
      <c r="BA2308" s="2" t="e">
        <f t="shared" si="263"/>
        <v>#DIV/0!</v>
      </c>
      <c r="BB2308" s="2">
        <f t="shared" si="252"/>
        <v>0.02</v>
      </c>
      <c r="BC2308" s="2">
        <f>VLOOKUP(Y2308,Spp!B:H,7,FALSE)</f>
        <v>3.8</v>
      </c>
      <c r="BD2308" s="5" t="str">
        <f>VLOOKUP(Y2308,GFQuimbayo!B:C,2,FALSE)</f>
        <v>PS</v>
      </c>
      <c r="BE2308" s="5" t="str">
        <f>VLOOKUP(BD2308,GFQuimbayo!E:F,2,FALSE)</f>
        <v>Piscivores</v>
      </c>
      <c r="BF2308" s="2" t="str">
        <f>VLOOKUP(Y2308,Spp!B:L,11,FALSE)</f>
        <v>LC</v>
      </c>
    </row>
    <row r="2309" spans="1:58">
      <c r="A2309" s="61" t="s">
        <v>40</v>
      </c>
      <c r="B2309" s="61" t="s">
        <v>41</v>
      </c>
      <c r="C2309" s="61" t="s">
        <v>1446</v>
      </c>
      <c r="D2309" s="61" t="s">
        <v>1446</v>
      </c>
      <c r="E2309" s="54" t="s">
        <v>1485</v>
      </c>
      <c r="F2309" s="61" t="s">
        <v>44</v>
      </c>
      <c r="G2309" s="22" t="s">
        <v>1482</v>
      </c>
      <c r="H2309" s="62">
        <v>1</v>
      </c>
      <c r="I2309" s="62">
        <v>1</v>
      </c>
      <c r="J2309" s="61"/>
      <c r="K2309" s="61">
        <v>50</v>
      </c>
      <c r="L2309" s="63">
        <v>43669</v>
      </c>
      <c r="M2309" s="61">
        <v>2019</v>
      </c>
      <c r="N2309" s="64" t="s">
        <v>1484</v>
      </c>
      <c r="O2309" s="61" t="s">
        <v>245</v>
      </c>
      <c r="P2309" s="63">
        <v>43669</v>
      </c>
      <c r="Q2309" s="65">
        <v>8.0500000000000007</v>
      </c>
      <c r="R2309" s="61"/>
      <c r="S2309" s="61">
        <v>5</v>
      </c>
      <c r="T2309" s="66"/>
      <c r="U2309" s="66"/>
      <c r="V2309" s="66"/>
      <c r="W2309" s="61"/>
      <c r="X2309" s="61" t="s">
        <v>80</v>
      </c>
      <c r="Y2309" s="6" t="str">
        <f>VLOOKUP(X2309,Spp!A:B,2,FALSE)</f>
        <v>Sufflamen verres</v>
      </c>
      <c r="Z2309" s="68">
        <f t="shared" si="253"/>
        <v>5</v>
      </c>
      <c r="AA2309" s="61"/>
      <c r="AB2309" s="61"/>
      <c r="AC2309" s="61"/>
      <c r="AD2309" s="61">
        <v>5</v>
      </c>
      <c r="AE2309" s="61"/>
      <c r="AF2309" s="61"/>
      <c r="AG2309" s="61"/>
      <c r="AH2309" s="61"/>
      <c r="AI2309" s="61"/>
      <c r="AJ2309" s="61"/>
      <c r="AK2309" s="61"/>
      <c r="AL2309" s="61"/>
      <c r="AM2309" s="61"/>
      <c r="AN2309" s="61"/>
      <c r="AO2309" s="61"/>
      <c r="AP2309" s="61"/>
      <c r="AQ2309" s="61"/>
      <c r="AR2309" s="61"/>
      <c r="AS2309" s="61"/>
      <c r="AT2309" s="61"/>
      <c r="AU2309" s="2">
        <f>VLOOKUP(Y2309,Spp!B:C,2,FALSE)</f>
        <v>2.4899999999999999E-2</v>
      </c>
      <c r="AV2309" s="2">
        <f>VLOOKUP(Y2309,Spp!B:D,3,FALSE)</f>
        <v>3.0129999999999999</v>
      </c>
      <c r="AW2309" s="2">
        <f t="shared" si="259"/>
        <v>692.53701726220652</v>
      </c>
      <c r="AX2309" s="2">
        <f t="shared" si="260"/>
        <v>13.85074034524413</v>
      </c>
      <c r="AY2309" s="2">
        <f t="shared" si="261"/>
        <v>138.50740345244131</v>
      </c>
      <c r="AZ2309" s="2">
        <f t="shared" si="262"/>
        <v>0.13850740345244131</v>
      </c>
      <c r="BA2309" s="2" t="e">
        <f t="shared" si="263"/>
        <v>#DIV/0!</v>
      </c>
      <c r="BB2309" s="2">
        <f t="shared" si="252"/>
        <v>0.1</v>
      </c>
      <c r="BC2309" s="2">
        <f>VLOOKUP(Y2309,Spp!B:H,7,FALSE)</f>
        <v>3.3</v>
      </c>
      <c r="BD2309" s="5" t="str">
        <f>VLOOKUP(Y2309,GFQuimbayo!B:C,2,FALSE)</f>
        <v>IN</v>
      </c>
      <c r="BE2309" s="5" t="str">
        <f>VLOOKUP(BD2309,GFQuimbayo!E:F,2,FALSE)</f>
        <v>Invertebrivores</v>
      </c>
      <c r="BF2309" s="2" t="str">
        <f>VLOOKUP(Y2309,Spp!B:L,11,FALSE)</f>
        <v>LC</v>
      </c>
    </row>
    <row r="2310" spans="1:58">
      <c r="A2310" s="61" t="s">
        <v>40</v>
      </c>
      <c r="B2310" s="61" t="s">
        <v>41</v>
      </c>
      <c r="C2310" s="61" t="s">
        <v>1446</v>
      </c>
      <c r="D2310" s="61" t="s">
        <v>1446</v>
      </c>
      <c r="E2310" s="54" t="s">
        <v>1485</v>
      </c>
      <c r="F2310" s="61" t="s">
        <v>44</v>
      </c>
      <c r="G2310" s="22" t="s">
        <v>1482</v>
      </c>
      <c r="H2310" s="62">
        <v>1</v>
      </c>
      <c r="I2310" s="62">
        <v>1</v>
      </c>
      <c r="J2310" s="61"/>
      <c r="K2310" s="61">
        <v>50</v>
      </c>
      <c r="L2310" s="63">
        <v>43669</v>
      </c>
      <c r="M2310" s="61">
        <v>2019</v>
      </c>
      <c r="N2310" s="64" t="s">
        <v>1484</v>
      </c>
      <c r="O2310" s="61" t="s">
        <v>245</v>
      </c>
      <c r="P2310" s="63">
        <v>43669</v>
      </c>
      <c r="Q2310" s="65">
        <v>8.0500000000000007</v>
      </c>
      <c r="R2310" s="61"/>
      <c r="S2310" s="61">
        <v>5</v>
      </c>
      <c r="T2310" s="66"/>
      <c r="U2310" s="66"/>
      <c r="V2310" s="66"/>
      <c r="W2310" s="61"/>
      <c r="X2310" s="61" t="s">
        <v>279</v>
      </c>
      <c r="Y2310" s="6" t="str">
        <f>VLOOKUP(X2310,Spp!A:B,2,FALSE)</f>
        <v>Seriola rivoliana</v>
      </c>
      <c r="Z2310" s="68">
        <f t="shared" si="253"/>
        <v>1</v>
      </c>
      <c r="AA2310" s="61"/>
      <c r="AB2310" s="61"/>
      <c r="AC2310" s="61"/>
      <c r="AD2310" s="61">
        <v>1</v>
      </c>
      <c r="AE2310" s="61"/>
      <c r="AF2310" s="61"/>
      <c r="AG2310" s="61"/>
      <c r="AH2310" s="61"/>
      <c r="AI2310" s="61"/>
      <c r="AJ2310" s="61"/>
      <c r="AK2310" s="61"/>
      <c r="AL2310" s="61"/>
      <c r="AM2310" s="61"/>
      <c r="AN2310" s="61"/>
      <c r="AO2310" s="61"/>
      <c r="AP2310" s="61"/>
      <c r="AQ2310" s="61"/>
      <c r="AR2310" s="61"/>
      <c r="AS2310" s="61"/>
      <c r="AT2310" s="61"/>
      <c r="AU2310" s="2">
        <f>VLOOKUP(Y2310,Spp!B:C,2,FALSE)</f>
        <v>0.02</v>
      </c>
      <c r="AV2310" s="2">
        <f>VLOOKUP(Y2310,Spp!B:D,3,FALSE)</f>
        <v>2.98</v>
      </c>
      <c r="AW2310" s="2">
        <f t="shared" si="259"/>
        <v>101.22397336338447</v>
      </c>
      <c r="AX2310" s="2">
        <f t="shared" si="260"/>
        <v>2.0244794672676893</v>
      </c>
      <c r="AY2310" s="2">
        <f t="shared" si="261"/>
        <v>20.244794672676893</v>
      </c>
      <c r="AZ2310" s="2">
        <f t="shared" si="262"/>
        <v>2.0244794672676893E-2</v>
      </c>
      <c r="BA2310" s="2" t="e">
        <f t="shared" si="263"/>
        <v>#DIV/0!</v>
      </c>
      <c r="BB2310" s="2">
        <f t="shared" si="252"/>
        <v>0.02</v>
      </c>
      <c r="BC2310" s="2">
        <f>VLOOKUP(Y2310,Spp!B:H,7,FALSE)</f>
        <v>4.5</v>
      </c>
      <c r="BD2310" s="5" t="str">
        <f>VLOOKUP(Y2310,GFQuimbayo!B:C,2,FALSE)</f>
        <v>PS</v>
      </c>
      <c r="BE2310" s="5" t="str">
        <f>VLOOKUP(BD2310,GFQuimbayo!E:F,2,FALSE)</f>
        <v>Piscivores</v>
      </c>
      <c r="BF2310" s="2" t="str">
        <f>VLOOKUP(Y2310,Spp!B:L,11,FALSE)</f>
        <v>NE</v>
      </c>
    </row>
    <row r="2311" spans="1:58">
      <c r="A2311" s="61" t="s">
        <v>40</v>
      </c>
      <c r="B2311" s="61" t="s">
        <v>41</v>
      </c>
      <c r="C2311" s="61" t="s">
        <v>1446</v>
      </c>
      <c r="D2311" s="61" t="s">
        <v>1446</v>
      </c>
      <c r="E2311" s="54" t="s">
        <v>1485</v>
      </c>
      <c r="F2311" s="61" t="s">
        <v>44</v>
      </c>
      <c r="G2311" s="22" t="s">
        <v>1482</v>
      </c>
      <c r="H2311" s="62">
        <v>1</v>
      </c>
      <c r="I2311" s="62">
        <v>1</v>
      </c>
      <c r="J2311" s="61"/>
      <c r="K2311" s="61">
        <v>50</v>
      </c>
      <c r="L2311" s="63">
        <v>43669</v>
      </c>
      <c r="M2311" s="61">
        <v>2019</v>
      </c>
      <c r="N2311" s="64" t="s">
        <v>1484</v>
      </c>
      <c r="O2311" s="61" t="s">
        <v>245</v>
      </c>
      <c r="P2311" s="63">
        <v>43669</v>
      </c>
      <c r="Q2311" s="65">
        <v>8.0500000000000007</v>
      </c>
      <c r="R2311" s="61"/>
      <c r="S2311" s="61">
        <v>5</v>
      </c>
      <c r="T2311" s="66"/>
      <c r="U2311" s="66"/>
      <c r="V2311" s="66"/>
      <c r="W2311" s="61"/>
      <c r="X2311" s="61" t="s">
        <v>57</v>
      </c>
      <c r="Y2311" s="6" t="str">
        <f>VLOOKUP(X2311,Spp!A:B,2,FALSE)</f>
        <v>Serranus psittacinus</v>
      </c>
      <c r="Z2311" s="68">
        <f t="shared" si="253"/>
        <v>1</v>
      </c>
      <c r="AA2311" s="61"/>
      <c r="AB2311" s="61"/>
      <c r="AC2311" s="61">
        <v>1</v>
      </c>
      <c r="AD2311" s="61"/>
      <c r="AE2311" s="61"/>
      <c r="AF2311" s="61"/>
      <c r="AG2311" s="61"/>
      <c r="AH2311" s="61"/>
      <c r="AI2311" s="61"/>
      <c r="AJ2311" s="61"/>
      <c r="AK2311" s="61"/>
      <c r="AL2311" s="61"/>
      <c r="AM2311" s="61"/>
      <c r="AN2311" s="61"/>
      <c r="AO2311" s="61"/>
      <c r="AP2311" s="61"/>
      <c r="AQ2311" s="61"/>
      <c r="AR2311" s="61"/>
      <c r="AS2311" s="61"/>
      <c r="AT2311" s="61"/>
      <c r="AU2311" s="2">
        <f>VLOOKUP(Y2311,Spp!B:C,2,FALSE)</f>
        <v>1.9300000000000001E-2</v>
      </c>
      <c r="AV2311" s="2">
        <f>VLOOKUP(Y2311,Spp!B:D,3,FALSE)</f>
        <v>2.8511000000000002</v>
      </c>
      <c r="AW2311" s="2">
        <f t="shared" si="259"/>
        <v>25.879593301150688</v>
      </c>
      <c r="AX2311" s="2">
        <f t="shared" si="260"/>
        <v>0.51759186602301377</v>
      </c>
      <c r="AY2311" s="2">
        <f t="shared" si="261"/>
        <v>5.1759186602301375</v>
      </c>
      <c r="AZ2311" s="2">
        <f t="shared" si="262"/>
        <v>5.1759186602301378E-3</v>
      </c>
      <c r="BA2311" s="2" t="e">
        <f t="shared" si="263"/>
        <v>#DIV/0!</v>
      </c>
      <c r="BB2311" s="2">
        <f t="shared" si="252"/>
        <v>0.02</v>
      </c>
      <c r="BC2311" s="2">
        <f>VLOOKUP(Y2311,Spp!B:H,7,FALSE)</f>
        <v>3.6</v>
      </c>
      <c r="BD2311" s="5" t="str">
        <f>VLOOKUP(Y2311,GFQuimbayo!B:C,2,FALSE)</f>
        <v>PS</v>
      </c>
      <c r="BE2311" s="5" t="str">
        <f>VLOOKUP(BD2311,GFQuimbayo!E:F,2,FALSE)</f>
        <v>Piscivores</v>
      </c>
      <c r="BF2311" s="2" t="str">
        <f>VLOOKUP(Y2311,Spp!B:L,11,FALSE)</f>
        <v>LC</v>
      </c>
    </row>
    <row r="2312" spans="1:58">
      <c r="A2312" s="61" t="s">
        <v>40</v>
      </c>
      <c r="B2312" s="61" t="s">
        <v>41</v>
      </c>
      <c r="C2312" s="61" t="s">
        <v>1446</v>
      </c>
      <c r="D2312" s="61" t="s">
        <v>1446</v>
      </c>
      <c r="E2312" s="54" t="s">
        <v>1485</v>
      </c>
      <c r="F2312" s="61" t="s">
        <v>44</v>
      </c>
      <c r="G2312" s="22" t="s">
        <v>1482</v>
      </c>
      <c r="H2312" s="62">
        <v>2</v>
      </c>
      <c r="I2312" s="62">
        <v>2</v>
      </c>
      <c r="J2312" s="61"/>
      <c r="K2312" s="61">
        <v>50</v>
      </c>
      <c r="L2312" s="63">
        <v>43669</v>
      </c>
      <c r="M2312" s="61">
        <v>2019</v>
      </c>
      <c r="N2312" s="64" t="s">
        <v>1484</v>
      </c>
      <c r="O2312" s="61" t="s">
        <v>245</v>
      </c>
      <c r="P2312" s="63">
        <v>43669</v>
      </c>
      <c r="Q2312" s="65">
        <v>8.0500000000000007</v>
      </c>
      <c r="R2312" s="61"/>
      <c r="S2312" s="61">
        <v>5</v>
      </c>
      <c r="T2312" s="66"/>
      <c r="U2312" s="66"/>
      <c r="V2312" s="66"/>
      <c r="W2312" s="61"/>
      <c r="X2312" s="61" t="s">
        <v>125</v>
      </c>
      <c r="Y2312" s="6" t="str">
        <f>VLOOKUP(X2312,Spp!A:B,2,FALSE)</f>
        <v>Diodon holocanthus</v>
      </c>
      <c r="Z2312" s="68">
        <f t="shared" si="253"/>
        <v>1</v>
      </c>
      <c r="AA2312" s="61"/>
      <c r="AB2312" s="61"/>
      <c r="AC2312" s="61"/>
      <c r="AD2312" s="61">
        <v>1</v>
      </c>
      <c r="AE2312" s="61"/>
      <c r="AF2312" s="61"/>
      <c r="AG2312" s="61"/>
      <c r="AH2312" s="61"/>
      <c r="AI2312" s="61"/>
      <c r="AJ2312" s="61"/>
      <c r="AK2312" s="61"/>
      <c r="AL2312" s="61"/>
      <c r="AM2312" s="61"/>
      <c r="AN2312" s="61"/>
      <c r="AO2312" s="61"/>
      <c r="AP2312" s="61"/>
      <c r="AQ2312" s="61"/>
      <c r="AR2312" s="61"/>
      <c r="AS2312" s="61"/>
      <c r="AT2312" s="61"/>
      <c r="AU2312" s="2">
        <f>VLOOKUP(Y2312,Spp!B:C,2,FALSE)</f>
        <v>2.1899999999999999E-2</v>
      </c>
      <c r="AV2312" s="2">
        <f>VLOOKUP(Y2312,Spp!B:D,3,FALSE)</f>
        <v>3</v>
      </c>
      <c r="AW2312" s="2">
        <f t="shared" si="259"/>
        <v>117.3703125</v>
      </c>
      <c r="AX2312" s="2">
        <f t="shared" si="260"/>
        <v>2.3474062500000001</v>
      </c>
      <c r="AY2312" s="2">
        <f t="shared" si="261"/>
        <v>23.474062500000002</v>
      </c>
      <c r="AZ2312" s="2">
        <f t="shared" si="262"/>
        <v>2.3474062500000004E-2</v>
      </c>
      <c r="BA2312" s="2" t="e">
        <f t="shared" si="263"/>
        <v>#DIV/0!</v>
      </c>
      <c r="BB2312" s="2">
        <f t="shared" si="252"/>
        <v>0.02</v>
      </c>
      <c r="BC2312" s="2">
        <f>VLOOKUP(Y2312,Spp!B:H,7,FALSE)</f>
        <v>3.3</v>
      </c>
      <c r="BD2312" s="5" t="str">
        <f>VLOOKUP(Y2312,GFQuimbayo!B:C,2,FALSE)</f>
        <v>IN</v>
      </c>
      <c r="BE2312" s="5" t="str">
        <f>VLOOKUP(BD2312,GFQuimbayo!E:F,2,FALSE)</f>
        <v>Invertebrivores</v>
      </c>
      <c r="BF2312" s="2" t="str">
        <f>VLOOKUP(Y2312,Spp!B:L,11,FALSE)</f>
        <v>NE</v>
      </c>
    </row>
    <row r="2313" spans="1:58">
      <c r="A2313" s="61" t="s">
        <v>40</v>
      </c>
      <c r="B2313" s="61" t="s">
        <v>41</v>
      </c>
      <c r="C2313" s="61" t="s">
        <v>1446</v>
      </c>
      <c r="D2313" s="61" t="s">
        <v>1446</v>
      </c>
      <c r="E2313" s="54" t="s">
        <v>1485</v>
      </c>
      <c r="F2313" s="61" t="s">
        <v>44</v>
      </c>
      <c r="G2313" s="22" t="s">
        <v>1482</v>
      </c>
      <c r="H2313" s="62">
        <v>2</v>
      </c>
      <c r="I2313" s="62">
        <v>2</v>
      </c>
      <c r="J2313" s="61"/>
      <c r="K2313" s="61">
        <v>50</v>
      </c>
      <c r="L2313" s="63">
        <v>43669</v>
      </c>
      <c r="M2313" s="61">
        <v>2019</v>
      </c>
      <c r="N2313" s="64" t="s">
        <v>1484</v>
      </c>
      <c r="O2313" s="61" t="s">
        <v>245</v>
      </c>
      <c r="P2313" s="63">
        <v>43669</v>
      </c>
      <c r="Q2313" s="65">
        <v>8.0500000000000007</v>
      </c>
      <c r="R2313" s="61"/>
      <c r="S2313" s="61">
        <v>5</v>
      </c>
      <c r="T2313" s="66"/>
      <c r="U2313" s="66"/>
      <c r="V2313" s="66"/>
      <c r="W2313" s="61"/>
      <c r="X2313" s="61" t="s">
        <v>426</v>
      </c>
      <c r="Y2313" s="6" t="str">
        <f>VLOOKUP(X2313,Spp!A:B,2,FALSE)</f>
        <v>Novaculichthys taeniourus</v>
      </c>
      <c r="Z2313" s="68">
        <f t="shared" si="253"/>
        <v>2</v>
      </c>
      <c r="AA2313" s="61"/>
      <c r="AB2313" s="61"/>
      <c r="AC2313" s="61"/>
      <c r="AD2313" s="61"/>
      <c r="AE2313" s="61">
        <v>2</v>
      </c>
      <c r="AF2313" s="61"/>
      <c r="AG2313" s="61"/>
      <c r="AH2313" s="61"/>
      <c r="AI2313" s="61"/>
      <c r="AJ2313" s="61"/>
      <c r="AK2313" s="61"/>
      <c r="AL2313" s="61"/>
      <c r="AM2313" s="61"/>
      <c r="AN2313" s="61"/>
      <c r="AO2313" s="61"/>
      <c r="AP2313" s="61"/>
      <c r="AQ2313" s="61"/>
      <c r="AR2313" s="61"/>
      <c r="AS2313" s="61"/>
      <c r="AT2313" s="61"/>
      <c r="AU2313" s="2">
        <f>VLOOKUP(Y2313,Spp!B:C,2,FALSE)</f>
        <v>1.2999999999999999E-2</v>
      </c>
      <c r="AV2313" s="2">
        <f>VLOOKUP(Y2313,Spp!B:D,3,FALSE)</f>
        <v>2.91</v>
      </c>
      <c r="AW2313" s="2">
        <f t="shared" si="259"/>
        <v>304.07364014963133</v>
      </c>
      <c r="AX2313" s="2">
        <f t="shared" si="260"/>
        <v>6.0814728029926268</v>
      </c>
      <c r="AY2313" s="2">
        <f t="shared" si="261"/>
        <v>60.814728029926272</v>
      </c>
      <c r="AZ2313" s="2">
        <f t="shared" si="262"/>
        <v>6.0814728029926275E-2</v>
      </c>
      <c r="BA2313" s="2" t="e">
        <f t="shared" si="263"/>
        <v>#DIV/0!</v>
      </c>
      <c r="BB2313" s="2">
        <f t="shared" si="252"/>
        <v>0.04</v>
      </c>
      <c r="BC2313" s="2">
        <f>VLOOKUP(Y2313,Spp!B:H,7,FALSE)</f>
        <v>3.3</v>
      </c>
      <c r="BD2313" s="5" t="str">
        <f>VLOOKUP(Y2313,GFQuimbayo!B:C,2,FALSE)</f>
        <v>IN</v>
      </c>
      <c r="BE2313" s="5" t="str">
        <f>VLOOKUP(BD2313,GFQuimbayo!E:F,2,FALSE)</f>
        <v>Invertebrivores</v>
      </c>
      <c r="BF2313" s="2" t="str">
        <f>VLOOKUP(Y2313,Spp!B:L,11,FALSE)</f>
        <v>LC</v>
      </c>
    </row>
    <row r="2314" spans="1:58">
      <c r="A2314" s="61" t="s">
        <v>40</v>
      </c>
      <c r="B2314" s="61" t="s">
        <v>41</v>
      </c>
      <c r="C2314" s="61" t="s">
        <v>1446</v>
      </c>
      <c r="D2314" s="61" t="s">
        <v>1446</v>
      </c>
      <c r="E2314" s="54" t="s">
        <v>1485</v>
      </c>
      <c r="F2314" s="61" t="s">
        <v>44</v>
      </c>
      <c r="G2314" s="22" t="s">
        <v>1482</v>
      </c>
      <c r="H2314" s="62">
        <v>2</v>
      </c>
      <c r="I2314" s="62">
        <v>2</v>
      </c>
      <c r="J2314" s="61"/>
      <c r="K2314" s="61">
        <v>50</v>
      </c>
      <c r="L2314" s="63">
        <v>43669</v>
      </c>
      <c r="M2314" s="61">
        <v>2019</v>
      </c>
      <c r="N2314" s="64" t="s">
        <v>1484</v>
      </c>
      <c r="O2314" s="61" t="s">
        <v>245</v>
      </c>
      <c r="P2314" s="63">
        <v>43669</v>
      </c>
      <c r="Q2314" s="65">
        <v>8.0500000000000007</v>
      </c>
      <c r="R2314" s="61"/>
      <c r="S2314" s="61">
        <v>5</v>
      </c>
      <c r="T2314" s="66"/>
      <c r="U2314" s="66"/>
      <c r="V2314" s="66"/>
      <c r="W2314" s="61"/>
      <c r="X2314" s="61" t="s">
        <v>80</v>
      </c>
      <c r="Y2314" s="6" t="str">
        <f>VLOOKUP(X2314,Spp!A:B,2,FALSE)</f>
        <v>Sufflamen verres</v>
      </c>
      <c r="Z2314" s="68">
        <f t="shared" si="253"/>
        <v>2</v>
      </c>
      <c r="AA2314" s="61"/>
      <c r="AB2314" s="61"/>
      <c r="AC2314" s="61">
        <v>2</v>
      </c>
      <c r="AD2314" s="61"/>
      <c r="AE2314" s="61"/>
      <c r="AF2314" s="61"/>
      <c r="AG2314" s="61"/>
      <c r="AH2314" s="61"/>
      <c r="AI2314" s="61"/>
      <c r="AJ2314" s="61"/>
      <c r="AK2314" s="61"/>
      <c r="AL2314" s="61"/>
      <c r="AM2314" s="61"/>
      <c r="AN2314" s="61"/>
      <c r="AO2314" s="61"/>
      <c r="AP2314" s="61"/>
      <c r="AQ2314" s="61"/>
      <c r="AR2314" s="61"/>
      <c r="AS2314" s="61"/>
      <c r="AT2314" s="61"/>
      <c r="AU2314" s="2">
        <f>VLOOKUP(Y2314,Spp!B:C,2,FALSE)</f>
        <v>2.4899999999999999E-2</v>
      </c>
      <c r="AV2314" s="2">
        <f>VLOOKUP(Y2314,Spp!B:D,3,FALSE)</f>
        <v>3.0129999999999999</v>
      </c>
      <c r="AW2314" s="2">
        <f t="shared" si="259"/>
        <v>100.5123002290896</v>
      </c>
      <c r="AX2314" s="2">
        <f t="shared" si="260"/>
        <v>2.0102460045817923</v>
      </c>
      <c r="AY2314" s="2">
        <f t="shared" si="261"/>
        <v>20.102460045817921</v>
      </c>
      <c r="AZ2314" s="2">
        <f t="shared" si="262"/>
        <v>2.0102460045817921E-2</v>
      </c>
      <c r="BA2314" s="2" t="e">
        <f t="shared" si="263"/>
        <v>#DIV/0!</v>
      </c>
      <c r="BB2314" s="2">
        <f t="shared" si="252"/>
        <v>0.04</v>
      </c>
      <c r="BC2314" s="2">
        <f>VLOOKUP(Y2314,Spp!B:H,7,FALSE)</f>
        <v>3.3</v>
      </c>
      <c r="BD2314" s="5" t="str">
        <f>VLOOKUP(Y2314,GFQuimbayo!B:C,2,FALSE)</f>
        <v>IN</v>
      </c>
      <c r="BE2314" s="5" t="str">
        <f>VLOOKUP(BD2314,GFQuimbayo!E:F,2,FALSE)</f>
        <v>Invertebrivores</v>
      </c>
      <c r="BF2314" s="2" t="str">
        <f>VLOOKUP(Y2314,Spp!B:L,11,FALSE)</f>
        <v>LC</v>
      </c>
    </row>
    <row r="2315" spans="1:58">
      <c r="A2315" s="61" t="s">
        <v>40</v>
      </c>
      <c r="B2315" s="61" t="s">
        <v>41</v>
      </c>
      <c r="C2315" s="61" t="s">
        <v>1446</v>
      </c>
      <c r="D2315" s="61" t="s">
        <v>1446</v>
      </c>
      <c r="E2315" s="54" t="s">
        <v>1485</v>
      </c>
      <c r="F2315" s="61" t="s">
        <v>44</v>
      </c>
      <c r="G2315" s="22" t="s">
        <v>1482</v>
      </c>
      <c r="H2315" s="62">
        <v>2</v>
      </c>
      <c r="I2315" s="62">
        <v>2</v>
      </c>
      <c r="J2315" s="61"/>
      <c r="K2315" s="61">
        <v>50</v>
      </c>
      <c r="L2315" s="63">
        <v>43669</v>
      </c>
      <c r="M2315" s="61">
        <v>2019</v>
      </c>
      <c r="N2315" s="64" t="s">
        <v>1484</v>
      </c>
      <c r="O2315" s="61" t="s">
        <v>245</v>
      </c>
      <c r="P2315" s="63">
        <v>43669</v>
      </c>
      <c r="Q2315" s="65">
        <v>8.0500000000000007</v>
      </c>
      <c r="R2315" s="61"/>
      <c r="S2315" s="61">
        <v>5</v>
      </c>
      <c r="T2315" s="66"/>
      <c r="U2315" s="66"/>
      <c r="V2315" s="66"/>
      <c r="W2315" s="61"/>
      <c r="X2315" s="61" t="s">
        <v>70</v>
      </c>
      <c r="Y2315" s="6" t="str">
        <f>VLOOKUP(X2315,Spp!A:B,2,FALSE)</f>
        <v>Chaetodon humeralis</v>
      </c>
      <c r="Z2315" s="68">
        <f t="shared" si="253"/>
        <v>2</v>
      </c>
      <c r="AA2315" s="61"/>
      <c r="AB2315" s="61"/>
      <c r="AC2315" s="61">
        <v>2</v>
      </c>
      <c r="AD2315" s="61"/>
      <c r="AE2315" s="61"/>
      <c r="AF2315" s="61"/>
      <c r="AG2315" s="61"/>
      <c r="AH2315" s="61"/>
      <c r="AI2315" s="61"/>
      <c r="AJ2315" s="61"/>
      <c r="AK2315" s="61"/>
      <c r="AL2315" s="61"/>
      <c r="AM2315" s="61"/>
      <c r="AN2315" s="61"/>
      <c r="AO2315" s="61"/>
      <c r="AP2315" s="61"/>
      <c r="AQ2315" s="61"/>
      <c r="AR2315" s="61"/>
      <c r="AS2315" s="61"/>
      <c r="AT2315" s="61"/>
      <c r="AU2315" s="2">
        <f>VLOOKUP(Y2315,Spp!B:C,2,FALSE)</f>
        <v>2.9600000000000001E-2</v>
      </c>
      <c r="AV2315" s="2">
        <f>VLOOKUP(Y2315,Spp!B:D,3,FALSE)</f>
        <v>2.9895</v>
      </c>
      <c r="AW2315" s="2">
        <f t="shared" si="259"/>
        <v>112.59891109139978</v>
      </c>
      <c r="AX2315" s="2">
        <f t="shared" si="260"/>
        <v>2.2519782218279958</v>
      </c>
      <c r="AY2315" s="2">
        <f t="shared" si="261"/>
        <v>22.519782218279957</v>
      </c>
      <c r="AZ2315" s="2">
        <f t="shared" si="262"/>
        <v>2.2519782218279959E-2</v>
      </c>
      <c r="BA2315" s="2" t="e">
        <f t="shared" si="263"/>
        <v>#DIV/0!</v>
      </c>
      <c r="BB2315" s="2">
        <f t="shared" si="252"/>
        <v>0.04</v>
      </c>
      <c r="BC2315" s="2">
        <f>VLOOKUP(Y2315,Spp!B:H,7,FALSE)</f>
        <v>2.7</v>
      </c>
      <c r="BD2315" s="5" t="str">
        <f>VLOOKUP(Y2315,GFQuimbayo!B:C,2,FALSE)</f>
        <v>OM</v>
      </c>
      <c r="BE2315" s="5" t="str">
        <f>VLOOKUP(BD2315,GFQuimbayo!E:F,2,FALSE)</f>
        <v>Omnivores</v>
      </c>
      <c r="BF2315" s="2" t="str">
        <f>VLOOKUP(Y2315,Spp!B:L,11,FALSE)</f>
        <v>LC</v>
      </c>
    </row>
    <row r="2316" spans="1:58">
      <c r="A2316" s="61" t="s">
        <v>40</v>
      </c>
      <c r="B2316" s="61" t="s">
        <v>41</v>
      </c>
      <c r="C2316" s="61" t="s">
        <v>1446</v>
      </c>
      <c r="D2316" s="61" t="s">
        <v>1446</v>
      </c>
      <c r="E2316" s="54" t="s">
        <v>1485</v>
      </c>
      <c r="F2316" s="61" t="s">
        <v>44</v>
      </c>
      <c r="G2316" s="22" t="s">
        <v>1482</v>
      </c>
      <c r="H2316" s="62">
        <v>2</v>
      </c>
      <c r="I2316" s="62">
        <v>2</v>
      </c>
      <c r="J2316" s="61"/>
      <c r="K2316" s="61">
        <v>50</v>
      </c>
      <c r="L2316" s="63">
        <v>43669</v>
      </c>
      <c r="M2316" s="61">
        <v>2019</v>
      </c>
      <c r="N2316" s="64" t="s">
        <v>1484</v>
      </c>
      <c r="O2316" s="61" t="s">
        <v>245</v>
      </c>
      <c r="P2316" s="63">
        <v>43669</v>
      </c>
      <c r="Q2316" s="65">
        <v>8.0500000000000007</v>
      </c>
      <c r="R2316" s="61"/>
      <c r="S2316" s="61">
        <v>5</v>
      </c>
      <c r="T2316" s="66"/>
      <c r="U2316" s="66"/>
      <c r="V2316" s="66"/>
      <c r="W2316" s="61"/>
      <c r="X2316" s="61" t="s">
        <v>297</v>
      </c>
      <c r="Y2316" s="6" t="str">
        <f>VLOOKUP(X2316,Spp!A:B,2,FALSE)</f>
        <v>Elacatinus punticulatus</v>
      </c>
      <c r="Z2316" s="68">
        <f t="shared" si="253"/>
        <v>4</v>
      </c>
      <c r="AA2316" s="61">
        <v>4</v>
      </c>
      <c r="AB2316" s="61"/>
      <c r="AC2316" s="61"/>
      <c r="AD2316" s="61"/>
      <c r="AE2316" s="61"/>
      <c r="AF2316" s="61"/>
      <c r="AG2316" s="61"/>
      <c r="AH2316" s="61"/>
      <c r="AI2316" s="61"/>
      <c r="AJ2316" s="61"/>
      <c r="AK2316" s="61"/>
      <c r="AL2316" s="61"/>
      <c r="AM2316" s="61"/>
      <c r="AN2316" s="61"/>
      <c r="AO2316" s="61"/>
      <c r="AP2316" s="61"/>
      <c r="AQ2316" s="61"/>
      <c r="AR2316" s="61"/>
      <c r="AS2316" s="61"/>
      <c r="AT2316" s="61"/>
      <c r="AU2316" s="2">
        <f>VLOOKUP(Y2316,Spp!B:C,2,FALSE)</f>
        <v>8.0000000000000002E-3</v>
      </c>
      <c r="AV2316" s="2">
        <f>VLOOKUP(Y2316,Spp!B:D,3,FALSE)</f>
        <v>3.137</v>
      </c>
      <c r="AW2316" s="2">
        <f t="shared" si="259"/>
        <v>0.56687562799555546</v>
      </c>
      <c r="AX2316" s="2">
        <f t="shared" si="260"/>
        <v>1.133751255991111E-2</v>
      </c>
      <c r="AY2316" s="2">
        <f t="shared" si="261"/>
        <v>0.1133751255991111</v>
      </c>
      <c r="AZ2316" s="2">
        <f t="shared" si="262"/>
        <v>1.133751255991111E-4</v>
      </c>
      <c r="BA2316" s="2" t="e">
        <f t="shared" si="263"/>
        <v>#DIV/0!</v>
      </c>
      <c r="BB2316" s="2">
        <f t="shared" si="252"/>
        <v>0.08</v>
      </c>
      <c r="BC2316" s="2">
        <f>VLOOKUP(Y2316,Spp!B:H,7,FALSE)</f>
        <v>3.5</v>
      </c>
      <c r="BD2316" s="5" t="str">
        <f>VLOOKUP(Y2316,GFQuimbayo!B:C,2,FALSE)</f>
        <v>IN</v>
      </c>
      <c r="BE2316" s="5" t="str">
        <f>VLOOKUP(BD2316,GFQuimbayo!E:F,2,FALSE)</f>
        <v>Invertebrivores</v>
      </c>
      <c r="BF2316" s="2" t="str">
        <f>VLOOKUP(Y2316,Spp!B:L,11,FALSE)</f>
        <v>LC</v>
      </c>
    </row>
    <row r="2317" spans="1:58">
      <c r="A2317" s="61" t="s">
        <v>40</v>
      </c>
      <c r="B2317" s="61" t="s">
        <v>41</v>
      </c>
      <c r="C2317" s="61" t="s">
        <v>1446</v>
      </c>
      <c r="D2317" s="61" t="s">
        <v>1446</v>
      </c>
      <c r="E2317" s="54" t="s">
        <v>1485</v>
      </c>
      <c r="F2317" s="61" t="s">
        <v>44</v>
      </c>
      <c r="G2317" s="22" t="s">
        <v>1482</v>
      </c>
      <c r="H2317" s="62">
        <v>3</v>
      </c>
      <c r="I2317" s="62">
        <v>3</v>
      </c>
      <c r="J2317" s="61"/>
      <c r="K2317" s="61">
        <v>50</v>
      </c>
      <c r="L2317" s="63">
        <v>43669</v>
      </c>
      <c r="M2317" s="61">
        <v>2019</v>
      </c>
      <c r="N2317" s="64" t="s">
        <v>1484</v>
      </c>
      <c r="O2317" s="61" t="s">
        <v>245</v>
      </c>
      <c r="P2317" s="63">
        <v>43669</v>
      </c>
      <c r="Q2317" s="65">
        <v>8.0500000000000007</v>
      </c>
      <c r="R2317" s="61"/>
      <c r="S2317" s="61">
        <v>5</v>
      </c>
      <c r="T2317" s="66"/>
      <c r="U2317" s="66"/>
      <c r="V2317" s="66"/>
      <c r="W2317" s="61"/>
      <c r="X2317" s="61" t="s">
        <v>70</v>
      </c>
      <c r="Y2317" s="6" t="str">
        <f>VLOOKUP(X2317,Spp!A:B,2,FALSE)</f>
        <v>Chaetodon humeralis</v>
      </c>
      <c r="Z2317" s="68">
        <f t="shared" si="253"/>
        <v>2</v>
      </c>
      <c r="AA2317" s="61"/>
      <c r="AB2317" s="61">
        <v>2</v>
      </c>
      <c r="AC2317" s="61"/>
      <c r="AD2317" s="61"/>
      <c r="AE2317" s="61"/>
      <c r="AF2317" s="61"/>
      <c r="AG2317" s="61"/>
      <c r="AH2317" s="61"/>
      <c r="AI2317" s="61"/>
      <c r="AJ2317" s="61"/>
      <c r="AK2317" s="61"/>
      <c r="AL2317" s="61"/>
      <c r="AM2317" s="61"/>
      <c r="AN2317" s="61"/>
      <c r="AO2317" s="61"/>
      <c r="AP2317" s="61"/>
      <c r="AQ2317" s="61"/>
      <c r="AR2317" s="61"/>
      <c r="AS2317" s="61"/>
      <c r="AT2317" s="61"/>
      <c r="AU2317" s="2">
        <f>VLOOKUP(Y2317,Spp!B:C,2,FALSE)</f>
        <v>2.9600000000000001E-2</v>
      </c>
      <c r="AV2317" s="2">
        <f>VLOOKUP(Y2317,Spp!B:D,3,FALSE)</f>
        <v>2.9895</v>
      </c>
      <c r="AW2317" s="2">
        <f t="shared" si="259"/>
        <v>24.452167023684002</v>
      </c>
      <c r="AX2317" s="2">
        <f t="shared" si="260"/>
        <v>0.48904334047368003</v>
      </c>
      <c r="AY2317" s="2">
        <f t="shared" si="261"/>
        <v>4.8904334047368003</v>
      </c>
      <c r="AZ2317" s="2">
        <f t="shared" si="262"/>
        <v>4.8904334047368001E-3</v>
      </c>
      <c r="BA2317" s="2" t="e">
        <f t="shared" si="263"/>
        <v>#DIV/0!</v>
      </c>
      <c r="BB2317" s="2">
        <f t="shared" si="252"/>
        <v>0.04</v>
      </c>
      <c r="BC2317" s="2">
        <f>VLOOKUP(Y2317,Spp!B:H,7,FALSE)</f>
        <v>2.7</v>
      </c>
      <c r="BD2317" s="5" t="str">
        <f>VLOOKUP(Y2317,GFQuimbayo!B:C,2,FALSE)</f>
        <v>OM</v>
      </c>
      <c r="BE2317" s="5" t="str">
        <f>VLOOKUP(BD2317,GFQuimbayo!E:F,2,FALSE)</f>
        <v>Omnivores</v>
      </c>
      <c r="BF2317" s="2" t="str">
        <f>VLOOKUP(Y2317,Spp!B:L,11,FALSE)</f>
        <v>LC</v>
      </c>
    </row>
    <row r="2318" spans="1:58">
      <c r="A2318" s="61" t="s">
        <v>40</v>
      </c>
      <c r="B2318" s="61" t="s">
        <v>41</v>
      </c>
      <c r="C2318" s="61" t="s">
        <v>1446</v>
      </c>
      <c r="D2318" s="61" t="s">
        <v>1446</v>
      </c>
      <c r="E2318" s="54" t="s">
        <v>1485</v>
      </c>
      <c r="F2318" s="61" t="s">
        <v>44</v>
      </c>
      <c r="G2318" s="22" t="s">
        <v>1482</v>
      </c>
      <c r="H2318" s="62">
        <v>3</v>
      </c>
      <c r="I2318" s="62">
        <v>3</v>
      </c>
      <c r="J2318" s="61"/>
      <c r="K2318" s="61">
        <v>50</v>
      </c>
      <c r="L2318" s="63">
        <v>43669</v>
      </c>
      <c r="M2318" s="61">
        <v>2019</v>
      </c>
      <c r="N2318" s="64" t="s">
        <v>1484</v>
      </c>
      <c r="O2318" s="61" t="s">
        <v>245</v>
      </c>
      <c r="P2318" s="63">
        <v>43669</v>
      </c>
      <c r="Q2318" s="65">
        <v>8.0500000000000007</v>
      </c>
      <c r="R2318" s="61"/>
      <c r="S2318" s="61">
        <v>5</v>
      </c>
      <c r="T2318" s="66"/>
      <c r="U2318" s="66"/>
      <c r="V2318" s="66"/>
      <c r="W2318" s="61"/>
      <c r="X2318" s="61" t="s">
        <v>45</v>
      </c>
      <c r="Y2318" s="6" t="str">
        <f>VLOOKUP(X2318,Spp!A:B,2,FALSE)</f>
        <v>Canthigaster punctatissima</v>
      </c>
      <c r="Z2318" s="68">
        <f t="shared" si="253"/>
        <v>2</v>
      </c>
      <c r="AA2318" s="61">
        <v>2</v>
      </c>
      <c r="AB2318" s="61"/>
      <c r="AC2318" s="61"/>
      <c r="AD2318" s="61"/>
      <c r="AE2318" s="61"/>
      <c r="AF2318" s="61"/>
      <c r="AG2318" s="61"/>
      <c r="AH2318" s="61"/>
      <c r="AI2318" s="61"/>
      <c r="AJ2318" s="61"/>
      <c r="AK2318" s="61"/>
      <c r="AL2318" s="61"/>
      <c r="AM2318" s="61"/>
      <c r="AN2318" s="61"/>
      <c r="AO2318" s="61"/>
      <c r="AP2318" s="61"/>
      <c r="AQ2318" s="61"/>
      <c r="AR2318" s="61"/>
      <c r="AS2318" s="61"/>
      <c r="AT2318" s="61"/>
      <c r="AU2318" s="2">
        <f>VLOOKUP(Y2318,Spp!B:C,2,FALSE)</f>
        <v>1.9699999999999999E-2</v>
      </c>
      <c r="AV2318" s="2">
        <f>VLOOKUP(Y2318,Spp!B:D,3,FALSE)</f>
        <v>2.9174000000000002</v>
      </c>
      <c r="AW2318" s="2">
        <f t="shared" si="259"/>
        <v>0.57075063471067744</v>
      </c>
      <c r="AX2318" s="2">
        <f t="shared" si="260"/>
        <v>1.1415012694213548E-2</v>
      </c>
      <c r="AY2318" s="2">
        <f t="shared" si="261"/>
        <v>0.11415012694213549</v>
      </c>
      <c r="AZ2318" s="2">
        <f t="shared" si="262"/>
        <v>1.1415012694213548E-4</v>
      </c>
      <c r="BA2318" s="2" t="e">
        <f t="shared" si="263"/>
        <v>#DIV/0!</v>
      </c>
      <c r="BB2318" s="2">
        <f t="shared" si="252"/>
        <v>0.04</v>
      </c>
      <c r="BC2318" s="2">
        <f>VLOOKUP(Y2318,Spp!B:H,7,FALSE)</f>
        <v>3</v>
      </c>
      <c r="BD2318" s="5" t="str">
        <f>VLOOKUP(Y2318,GFQuimbayo!B:C,2,FALSE)</f>
        <v>IN</v>
      </c>
      <c r="BE2318" s="5" t="str">
        <f>VLOOKUP(BD2318,GFQuimbayo!E:F,2,FALSE)</f>
        <v>Invertebrivores</v>
      </c>
      <c r="BF2318" s="2" t="str">
        <f>VLOOKUP(Y2318,Spp!B:L,11,FALSE)</f>
        <v>LC</v>
      </c>
    </row>
    <row r="2319" spans="1:58">
      <c r="A2319" s="61" t="s">
        <v>40</v>
      </c>
      <c r="B2319" s="61" t="s">
        <v>41</v>
      </c>
      <c r="C2319" s="61" t="s">
        <v>1446</v>
      </c>
      <c r="D2319" s="61" t="s">
        <v>1446</v>
      </c>
      <c r="E2319" s="54" t="s">
        <v>1485</v>
      </c>
      <c r="F2319" s="61" t="s">
        <v>44</v>
      </c>
      <c r="G2319" s="22" t="s">
        <v>1482</v>
      </c>
      <c r="H2319" s="62">
        <v>3</v>
      </c>
      <c r="I2319" s="62">
        <v>3</v>
      </c>
      <c r="J2319" s="61"/>
      <c r="K2319" s="61">
        <v>50</v>
      </c>
      <c r="L2319" s="63">
        <v>43669</v>
      </c>
      <c r="M2319" s="61">
        <v>2019</v>
      </c>
      <c r="N2319" s="64" t="s">
        <v>1484</v>
      </c>
      <c r="O2319" s="61" t="s">
        <v>245</v>
      </c>
      <c r="P2319" s="63">
        <v>43669</v>
      </c>
      <c r="Q2319" s="65">
        <v>8.0500000000000007</v>
      </c>
      <c r="R2319" s="61"/>
      <c r="S2319" s="61">
        <v>5</v>
      </c>
      <c r="T2319" s="66"/>
      <c r="U2319" s="66"/>
      <c r="V2319" s="66"/>
      <c r="W2319" s="61"/>
      <c r="X2319" s="61" t="s">
        <v>99</v>
      </c>
      <c r="Y2319" s="6" t="str">
        <f>VLOOKUP(X2319,Spp!A:B,2,FALSE)</f>
        <v>Abudefduf troschelii</v>
      </c>
      <c r="Z2319" s="68">
        <f t="shared" si="253"/>
        <v>2</v>
      </c>
      <c r="AA2319" s="61"/>
      <c r="AB2319" s="61">
        <v>2</v>
      </c>
      <c r="AC2319" s="61"/>
      <c r="AD2319" s="61"/>
      <c r="AE2319" s="61"/>
      <c r="AF2319" s="61"/>
      <c r="AG2319" s="61"/>
      <c r="AH2319" s="61"/>
      <c r="AI2319" s="61"/>
      <c r="AJ2319" s="61"/>
      <c r="AK2319" s="61"/>
      <c r="AL2319" s="61"/>
      <c r="AM2319" s="61"/>
      <c r="AN2319" s="61"/>
      <c r="AO2319" s="61"/>
      <c r="AP2319" s="61"/>
      <c r="AQ2319" s="61"/>
      <c r="AR2319" s="61"/>
      <c r="AS2319" s="61"/>
      <c r="AT2319" s="61"/>
      <c r="AU2319" s="2">
        <f>VLOOKUP(Y2319,Spp!B:C,2,FALSE)</f>
        <v>1.6E-2</v>
      </c>
      <c r="AV2319" s="2">
        <f>VLOOKUP(Y2319,Spp!B:D,3,FALSE)</f>
        <v>3.0516000000000001</v>
      </c>
      <c r="AW2319" s="2">
        <f t="shared" si="259"/>
        <v>14.97914171875367</v>
      </c>
      <c r="AX2319" s="2">
        <f t="shared" si="260"/>
        <v>0.29958283437507338</v>
      </c>
      <c r="AY2319" s="2">
        <f t="shared" si="261"/>
        <v>2.995828343750734</v>
      </c>
      <c r="AZ2319" s="2">
        <f t="shared" si="262"/>
        <v>2.9958283437507339E-3</v>
      </c>
      <c r="BA2319" s="2" t="e">
        <f t="shared" si="263"/>
        <v>#DIV/0!</v>
      </c>
      <c r="BB2319" s="2">
        <f t="shared" si="252"/>
        <v>0.04</v>
      </c>
      <c r="BC2319" s="2">
        <f>VLOOKUP(Y2319,Spp!B:H,7,FALSE)</f>
        <v>3</v>
      </c>
      <c r="BD2319" s="5" t="str">
        <f>VLOOKUP(Y2319,GFQuimbayo!B:C,2,FALSE)</f>
        <v>PK</v>
      </c>
      <c r="BE2319" s="5" t="str">
        <f>VLOOKUP(BD2319,GFQuimbayo!E:F,2,FALSE)</f>
        <v>Planktivores</v>
      </c>
      <c r="BF2319" s="2" t="str">
        <f>VLOOKUP(Y2319,Spp!B:L,11,FALSE)</f>
        <v>LC</v>
      </c>
    </row>
    <row r="2320" spans="1:58">
      <c r="A2320" s="61" t="s">
        <v>40</v>
      </c>
      <c r="B2320" s="61" t="s">
        <v>41</v>
      </c>
      <c r="C2320" s="61" t="s">
        <v>1446</v>
      </c>
      <c r="D2320" s="61" t="s">
        <v>1446</v>
      </c>
      <c r="E2320" s="54" t="s">
        <v>1485</v>
      </c>
      <c r="F2320" s="61" t="s">
        <v>44</v>
      </c>
      <c r="G2320" s="22" t="s">
        <v>1482</v>
      </c>
      <c r="H2320" s="62">
        <v>3</v>
      </c>
      <c r="I2320" s="62">
        <v>3</v>
      </c>
      <c r="J2320" s="61"/>
      <c r="K2320" s="61">
        <v>50</v>
      </c>
      <c r="L2320" s="63">
        <v>43669</v>
      </c>
      <c r="M2320" s="61">
        <v>2019</v>
      </c>
      <c r="N2320" s="64" t="s">
        <v>1484</v>
      </c>
      <c r="O2320" s="61" t="s">
        <v>245</v>
      </c>
      <c r="P2320" s="63">
        <v>43669</v>
      </c>
      <c r="Q2320" s="65">
        <v>8.0500000000000007</v>
      </c>
      <c r="R2320" s="61"/>
      <c r="S2320" s="61">
        <v>5</v>
      </c>
      <c r="T2320" s="66"/>
      <c r="U2320" s="66"/>
      <c r="V2320" s="66"/>
      <c r="W2320" s="61"/>
      <c r="X2320" s="61" t="s">
        <v>426</v>
      </c>
      <c r="Y2320" s="6" t="str">
        <f>VLOOKUP(X2320,Spp!A:B,2,FALSE)</f>
        <v>Novaculichthys taeniourus</v>
      </c>
      <c r="Z2320" s="68">
        <f t="shared" si="253"/>
        <v>2</v>
      </c>
      <c r="AA2320" s="61"/>
      <c r="AB2320" s="61"/>
      <c r="AC2320" s="61"/>
      <c r="AD2320" s="61">
        <v>2</v>
      </c>
      <c r="AE2320" s="61"/>
      <c r="AF2320" s="61"/>
      <c r="AG2320" s="61"/>
      <c r="AH2320" s="61"/>
      <c r="AI2320" s="61"/>
      <c r="AJ2320" s="61"/>
      <c r="AK2320" s="61"/>
      <c r="AL2320" s="61"/>
      <c r="AM2320" s="61"/>
      <c r="AN2320" s="61"/>
      <c r="AO2320" s="61"/>
      <c r="AP2320" s="61"/>
      <c r="AQ2320" s="61"/>
      <c r="AR2320" s="61"/>
      <c r="AS2320" s="61"/>
      <c r="AT2320" s="61"/>
      <c r="AU2320" s="2">
        <f>VLOOKUP(Y2320,Spp!B:C,2,FALSE)</f>
        <v>1.2999999999999999E-2</v>
      </c>
      <c r="AV2320" s="2">
        <f>VLOOKUP(Y2320,Spp!B:D,3,FALSE)</f>
        <v>2.91</v>
      </c>
      <c r="AW2320" s="2">
        <f t="shared" si="259"/>
        <v>107.69959487447701</v>
      </c>
      <c r="AX2320" s="2">
        <f t="shared" si="260"/>
        <v>2.1539918974895405</v>
      </c>
      <c r="AY2320" s="2">
        <f t="shared" si="261"/>
        <v>21.539918974895404</v>
      </c>
      <c r="AZ2320" s="2">
        <f t="shared" si="262"/>
        <v>2.1539918974895402E-2</v>
      </c>
      <c r="BA2320" s="2" t="e">
        <f t="shared" si="263"/>
        <v>#DIV/0!</v>
      </c>
      <c r="BB2320" s="2">
        <f t="shared" si="252"/>
        <v>0.04</v>
      </c>
      <c r="BC2320" s="2">
        <f>VLOOKUP(Y2320,Spp!B:H,7,FALSE)</f>
        <v>3.3</v>
      </c>
      <c r="BD2320" s="5" t="str">
        <f>VLOOKUP(Y2320,GFQuimbayo!B:C,2,FALSE)</f>
        <v>IN</v>
      </c>
      <c r="BE2320" s="5" t="str">
        <f>VLOOKUP(BD2320,GFQuimbayo!E:F,2,FALSE)</f>
        <v>Invertebrivores</v>
      </c>
      <c r="BF2320" s="2" t="str">
        <f>VLOOKUP(Y2320,Spp!B:L,11,FALSE)</f>
        <v>LC</v>
      </c>
    </row>
    <row r="2321" spans="1:58">
      <c r="A2321" s="61" t="s">
        <v>40</v>
      </c>
      <c r="B2321" s="61" t="s">
        <v>41</v>
      </c>
      <c r="C2321" s="61" t="s">
        <v>1446</v>
      </c>
      <c r="D2321" s="61" t="s">
        <v>1446</v>
      </c>
      <c r="E2321" s="54" t="s">
        <v>1485</v>
      </c>
      <c r="F2321" s="61" t="s">
        <v>44</v>
      </c>
      <c r="G2321" s="22" t="s">
        <v>1482</v>
      </c>
      <c r="H2321" s="62">
        <v>3</v>
      </c>
      <c r="I2321" s="62">
        <v>3</v>
      </c>
      <c r="J2321" s="61"/>
      <c r="K2321" s="61">
        <v>50</v>
      </c>
      <c r="L2321" s="63">
        <v>43669</v>
      </c>
      <c r="M2321" s="61">
        <v>2019</v>
      </c>
      <c r="N2321" s="64" t="s">
        <v>1484</v>
      </c>
      <c r="O2321" s="61" t="s">
        <v>245</v>
      </c>
      <c r="P2321" s="63">
        <v>43669</v>
      </c>
      <c r="Q2321" s="65">
        <v>8.0500000000000007</v>
      </c>
      <c r="R2321" s="61"/>
      <c r="S2321" s="61">
        <v>5</v>
      </c>
      <c r="T2321" s="66"/>
      <c r="U2321" s="66"/>
      <c r="V2321" s="66"/>
      <c r="W2321" s="61"/>
      <c r="X2321" s="61" t="s">
        <v>105</v>
      </c>
      <c r="Y2321" s="6" t="str">
        <f>VLOOKUP(X2321,Spp!A:B,2,FALSE)</f>
        <v>Haemulon maculicauda</v>
      </c>
      <c r="Z2321" s="68">
        <f t="shared" si="253"/>
        <v>20</v>
      </c>
      <c r="AA2321" s="61"/>
      <c r="AB2321" s="61">
        <v>20</v>
      </c>
      <c r="AC2321" s="61"/>
      <c r="AD2321" s="61"/>
      <c r="AE2321" s="61"/>
      <c r="AF2321" s="61"/>
      <c r="AG2321" s="61"/>
      <c r="AH2321" s="61"/>
      <c r="AI2321" s="61"/>
      <c r="AJ2321" s="61"/>
      <c r="AK2321" s="61"/>
      <c r="AL2321" s="61"/>
      <c r="AM2321" s="61"/>
      <c r="AN2321" s="61"/>
      <c r="AO2321" s="61"/>
      <c r="AP2321" s="61"/>
      <c r="AQ2321" s="61"/>
      <c r="AR2321" s="61"/>
      <c r="AS2321" s="61"/>
      <c r="AT2321" s="61"/>
      <c r="AU2321" s="2">
        <f>VLOOKUP(Y2321,Spp!B:C,2,FALSE)</f>
        <v>8.8999999999999999E-3</v>
      </c>
      <c r="AV2321" s="2">
        <f>VLOOKUP(Y2321,Spp!B:D,3,FALSE)</f>
        <v>3.16</v>
      </c>
      <c r="AW2321" s="2">
        <f t="shared" si="259"/>
        <v>103.66057049043498</v>
      </c>
      <c r="AX2321" s="2">
        <f t="shared" si="260"/>
        <v>2.0732114098086996</v>
      </c>
      <c r="AY2321" s="2">
        <f t="shared" si="261"/>
        <v>20.732114098086996</v>
      </c>
      <c r="AZ2321" s="2">
        <f t="shared" si="262"/>
        <v>2.0732114098086996E-2</v>
      </c>
      <c r="BA2321" s="2" t="e">
        <f t="shared" si="263"/>
        <v>#DIV/0!</v>
      </c>
      <c r="BB2321" s="2">
        <f t="shared" si="252"/>
        <v>0.4</v>
      </c>
      <c r="BC2321" s="2">
        <f>VLOOKUP(Y2321,Spp!B:H,7,FALSE)</f>
        <v>4.2</v>
      </c>
      <c r="BD2321" s="5" t="str">
        <f>VLOOKUP(Y2321,GFQuimbayo!B:C,2,FALSE)</f>
        <v>PS</v>
      </c>
      <c r="BE2321" s="5" t="str">
        <f>VLOOKUP(BD2321,GFQuimbayo!E:F,2,FALSE)</f>
        <v>Piscivores</v>
      </c>
      <c r="BF2321" s="2" t="str">
        <f>VLOOKUP(Y2321,Spp!B:L,11,FALSE)</f>
        <v>LC</v>
      </c>
    </row>
    <row r="2322" spans="1:58">
      <c r="A2322" s="61" t="s">
        <v>40</v>
      </c>
      <c r="B2322" s="61" t="s">
        <v>41</v>
      </c>
      <c r="C2322" s="61" t="s">
        <v>1446</v>
      </c>
      <c r="D2322" s="61" t="s">
        <v>1446</v>
      </c>
      <c r="E2322" s="54" t="s">
        <v>1485</v>
      </c>
      <c r="F2322" s="61" t="s">
        <v>44</v>
      </c>
      <c r="G2322" s="22" t="s">
        <v>1482</v>
      </c>
      <c r="H2322" s="62">
        <v>3</v>
      </c>
      <c r="I2322" s="62">
        <v>3</v>
      </c>
      <c r="J2322" s="61"/>
      <c r="K2322" s="61">
        <v>50</v>
      </c>
      <c r="L2322" s="63">
        <v>43669</v>
      </c>
      <c r="M2322" s="61">
        <v>2019</v>
      </c>
      <c r="N2322" s="64" t="s">
        <v>1484</v>
      </c>
      <c r="O2322" s="61" t="s">
        <v>245</v>
      </c>
      <c r="P2322" s="63">
        <v>43669</v>
      </c>
      <c r="Q2322" s="65">
        <v>8.0500000000000007</v>
      </c>
      <c r="R2322" s="61"/>
      <c r="S2322" s="61">
        <v>5</v>
      </c>
      <c r="T2322" s="66"/>
      <c r="U2322" s="66"/>
      <c r="V2322" s="66"/>
      <c r="W2322" s="61"/>
      <c r="X2322" s="61" t="s">
        <v>279</v>
      </c>
      <c r="Y2322" s="6" t="str">
        <f>VLOOKUP(X2322,Spp!A:B,2,FALSE)</f>
        <v>Seriola rivoliana</v>
      </c>
      <c r="Z2322" s="68">
        <f t="shared" si="253"/>
        <v>1</v>
      </c>
      <c r="AA2322" s="61"/>
      <c r="AB2322" s="61"/>
      <c r="AC2322" s="61"/>
      <c r="AD2322" s="61">
        <v>1</v>
      </c>
      <c r="AE2322" s="61"/>
      <c r="AF2322" s="61"/>
      <c r="AG2322" s="61"/>
      <c r="AH2322" s="61"/>
      <c r="AI2322" s="61"/>
      <c r="AJ2322" s="61"/>
      <c r="AK2322" s="61"/>
      <c r="AL2322" s="61"/>
      <c r="AM2322" s="61"/>
      <c r="AN2322" s="61"/>
      <c r="AO2322" s="61"/>
      <c r="AP2322" s="61"/>
      <c r="AQ2322" s="61"/>
      <c r="AR2322" s="61"/>
      <c r="AS2322" s="61"/>
      <c r="AT2322" s="61"/>
      <c r="AU2322" s="2">
        <f>VLOOKUP(Y2322,Spp!B:C,2,FALSE)</f>
        <v>0.02</v>
      </c>
      <c r="AV2322" s="2">
        <f>VLOOKUP(Y2322,Spp!B:D,3,FALSE)</f>
        <v>2.98</v>
      </c>
      <c r="AW2322" s="2">
        <f t="shared" si="259"/>
        <v>101.22397336338447</v>
      </c>
      <c r="AX2322" s="2">
        <f t="shared" si="260"/>
        <v>2.0244794672676893</v>
      </c>
      <c r="AY2322" s="2">
        <f t="shared" si="261"/>
        <v>20.244794672676893</v>
      </c>
      <c r="AZ2322" s="2">
        <f t="shared" si="262"/>
        <v>2.0244794672676893E-2</v>
      </c>
      <c r="BA2322" s="2" t="e">
        <f t="shared" si="263"/>
        <v>#DIV/0!</v>
      </c>
      <c r="BB2322" s="2">
        <f t="shared" si="252"/>
        <v>0.02</v>
      </c>
      <c r="BC2322" s="2">
        <f>VLOOKUP(Y2322,Spp!B:H,7,FALSE)</f>
        <v>4.5</v>
      </c>
      <c r="BD2322" s="5" t="str">
        <f>VLOOKUP(Y2322,GFQuimbayo!B:C,2,FALSE)</f>
        <v>PS</v>
      </c>
      <c r="BE2322" s="5" t="str">
        <f>VLOOKUP(BD2322,GFQuimbayo!E:F,2,FALSE)</f>
        <v>Piscivores</v>
      </c>
      <c r="BF2322" s="2" t="str">
        <f>VLOOKUP(Y2322,Spp!B:L,11,FALSE)</f>
        <v>NE</v>
      </c>
    </row>
    <row r="2323" spans="1:58">
      <c r="A2323" s="61" t="s">
        <v>40</v>
      </c>
      <c r="B2323" s="61" t="s">
        <v>41</v>
      </c>
      <c r="C2323" s="61" t="s">
        <v>1446</v>
      </c>
      <c r="D2323" s="61" t="s">
        <v>1446</v>
      </c>
      <c r="E2323" s="54" t="s">
        <v>1485</v>
      </c>
      <c r="F2323" s="61" t="s">
        <v>44</v>
      </c>
      <c r="G2323" s="22" t="s">
        <v>1482</v>
      </c>
      <c r="H2323" s="62">
        <v>3</v>
      </c>
      <c r="I2323" s="62">
        <v>3</v>
      </c>
      <c r="J2323" s="61"/>
      <c r="K2323" s="61">
        <v>50</v>
      </c>
      <c r="L2323" s="63">
        <v>43669</v>
      </c>
      <c r="M2323" s="61">
        <v>2019</v>
      </c>
      <c r="N2323" s="64" t="s">
        <v>1484</v>
      </c>
      <c r="O2323" s="61" t="s">
        <v>245</v>
      </c>
      <c r="P2323" s="63">
        <v>43669</v>
      </c>
      <c r="Q2323" s="65">
        <v>8.0500000000000007</v>
      </c>
      <c r="R2323" s="61"/>
      <c r="S2323" s="61">
        <v>5</v>
      </c>
      <c r="T2323" s="66"/>
      <c r="U2323" s="66"/>
      <c r="V2323" s="66"/>
      <c r="W2323" s="61"/>
      <c r="X2323" s="61" t="s">
        <v>87</v>
      </c>
      <c r="Y2323" s="6" t="str">
        <f>VLOOKUP(X2323,Spp!A:B,2,FALSE)</f>
        <v>Stegastes acapulcoensis</v>
      </c>
      <c r="Z2323" s="68">
        <f t="shared" si="253"/>
        <v>1</v>
      </c>
      <c r="AA2323" s="61"/>
      <c r="AB2323" s="61"/>
      <c r="AC2323" s="61">
        <v>1</v>
      </c>
      <c r="AD2323" s="61"/>
      <c r="AE2323" s="61"/>
      <c r="AF2323" s="61"/>
      <c r="AG2323" s="61"/>
      <c r="AH2323" s="61"/>
      <c r="AI2323" s="61"/>
      <c r="AJ2323" s="61"/>
      <c r="AK2323" s="61"/>
      <c r="AL2323" s="61"/>
      <c r="AM2323" s="61"/>
      <c r="AN2323" s="61"/>
      <c r="AO2323" s="61"/>
      <c r="AP2323" s="61"/>
      <c r="AQ2323" s="61"/>
      <c r="AR2323" s="61"/>
      <c r="AS2323" s="61"/>
      <c r="AT2323" s="61"/>
      <c r="AU2323" s="2">
        <f>VLOOKUP(Y2323,Spp!B:C,2,FALSE)</f>
        <v>3.49E-2</v>
      </c>
      <c r="AV2323" s="2">
        <f>VLOOKUP(Y2323,Spp!B:D,3,FALSE)</f>
        <v>2.9108999999999998</v>
      </c>
      <c r="AW2323" s="2">
        <f t="shared" si="259"/>
        <v>54.427800446337628</v>
      </c>
      <c r="AX2323" s="2">
        <f t="shared" si="260"/>
        <v>1.0885560089267525</v>
      </c>
      <c r="AY2323" s="2">
        <f t="shared" si="261"/>
        <v>10.885560089267525</v>
      </c>
      <c r="AZ2323" s="2">
        <f t="shared" si="262"/>
        <v>1.0885560089267525E-2</v>
      </c>
      <c r="BA2323" s="2" t="e">
        <f t="shared" si="263"/>
        <v>#DIV/0!</v>
      </c>
      <c r="BB2323" s="2">
        <f t="shared" si="252"/>
        <v>0.02</v>
      </c>
      <c r="BC2323" s="2">
        <f>VLOOKUP(Y2323,Spp!B:H,7,FALSE)</f>
        <v>2</v>
      </c>
      <c r="BD2323" s="5" t="str">
        <f>VLOOKUP(Y2323,GFQuimbayo!B:C,2,FALSE)</f>
        <v>HD</v>
      </c>
      <c r="BE2323" s="5" t="str">
        <f>VLOOKUP(BD2323,GFQuimbayo!E:F,2,FALSE)</f>
        <v>Detritivores</v>
      </c>
      <c r="BF2323" s="2" t="str">
        <f>VLOOKUP(Y2323,Spp!B:L,11,FALSE)</f>
        <v>LC</v>
      </c>
    </row>
    <row r="2324" spans="1:58">
      <c r="A2324" s="61" t="s">
        <v>40</v>
      </c>
      <c r="B2324" s="61" t="s">
        <v>41</v>
      </c>
      <c r="C2324" s="61" t="s">
        <v>1446</v>
      </c>
      <c r="D2324" s="61" t="s">
        <v>1446</v>
      </c>
      <c r="E2324" s="54" t="s">
        <v>1485</v>
      </c>
      <c r="F2324" s="61" t="s">
        <v>44</v>
      </c>
      <c r="G2324" s="22" t="s">
        <v>1482</v>
      </c>
      <c r="H2324" s="62">
        <v>3</v>
      </c>
      <c r="I2324" s="62">
        <v>3</v>
      </c>
      <c r="J2324" s="61"/>
      <c r="K2324" s="61">
        <v>50</v>
      </c>
      <c r="L2324" s="63">
        <v>43669</v>
      </c>
      <c r="M2324" s="61">
        <v>2019</v>
      </c>
      <c r="N2324" s="64" t="s">
        <v>1484</v>
      </c>
      <c r="O2324" s="61" t="s">
        <v>245</v>
      </c>
      <c r="P2324" s="63">
        <v>43669</v>
      </c>
      <c r="Q2324" s="65">
        <v>8.0500000000000007</v>
      </c>
      <c r="R2324" s="61"/>
      <c r="S2324" s="61">
        <v>5</v>
      </c>
      <c r="T2324" s="66"/>
      <c r="U2324" s="66"/>
      <c r="V2324" s="66"/>
      <c r="W2324" s="61"/>
      <c r="X2324" s="61" t="s">
        <v>295</v>
      </c>
      <c r="Y2324" s="6" t="str">
        <f>VLOOKUP(X2324,Spp!A:B,2,FALSE)</f>
        <v>Cephalopholis panamensis</v>
      </c>
      <c r="Z2324" s="68">
        <f t="shared" si="253"/>
        <v>1</v>
      </c>
      <c r="AA2324" s="61"/>
      <c r="AB2324" s="61"/>
      <c r="AC2324" s="61">
        <v>1</v>
      </c>
      <c r="AD2324" s="61"/>
      <c r="AE2324" s="61"/>
      <c r="AF2324" s="61"/>
      <c r="AG2324" s="61"/>
      <c r="AH2324" s="61"/>
      <c r="AI2324" s="61"/>
      <c r="AJ2324" s="61"/>
      <c r="AK2324" s="61"/>
      <c r="AL2324" s="61"/>
      <c r="AM2324" s="61"/>
      <c r="AN2324" s="61"/>
      <c r="AO2324" s="61"/>
      <c r="AP2324" s="61"/>
      <c r="AQ2324" s="61"/>
      <c r="AR2324" s="61"/>
      <c r="AS2324" s="61"/>
      <c r="AT2324" s="61"/>
      <c r="AU2324" s="2">
        <f>VLOOKUP(Y2324,Spp!B:C,2,FALSE)</f>
        <v>2.1700000000000001E-2</v>
      </c>
      <c r="AV2324" s="2">
        <f>VLOOKUP(Y2324,Spp!B:D,3,FALSE)</f>
        <v>3.0350000000000001</v>
      </c>
      <c r="AW2324" s="2">
        <f t="shared" si="259"/>
        <v>46.300067410425029</v>
      </c>
      <c r="AX2324" s="2">
        <f t="shared" si="260"/>
        <v>0.92600134820850055</v>
      </c>
      <c r="AY2324" s="2">
        <f t="shared" si="261"/>
        <v>9.2600134820850055</v>
      </c>
      <c r="AZ2324" s="2">
        <f t="shared" si="262"/>
        <v>9.2600134820850048E-3</v>
      </c>
      <c r="BA2324" s="2" t="e">
        <f t="shared" si="263"/>
        <v>#DIV/0!</v>
      </c>
      <c r="BB2324" s="2">
        <f t="shared" si="252"/>
        <v>0.02</v>
      </c>
      <c r="BC2324" s="2">
        <f>VLOOKUP(Y2324,Spp!B:H,7,FALSE)</f>
        <v>4</v>
      </c>
      <c r="BD2324" s="5" t="str">
        <f>VLOOKUP(Y2324,GFQuimbayo!B:C,2,FALSE)</f>
        <v>PS</v>
      </c>
      <c r="BE2324" s="5" t="str">
        <f>VLOOKUP(BD2324,GFQuimbayo!E:F,2,FALSE)</f>
        <v>Piscivores</v>
      </c>
      <c r="BF2324" s="2" t="str">
        <f>VLOOKUP(Y2324,Spp!B:L,11,FALSE)</f>
        <v>LC</v>
      </c>
    </row>
    <row r="2325" spans="1:58">
      <c r="A2325" s="61" t="s">
        <v>40</v>
      </c>
      <c r="B2325" s="61" t="s">
        <v>41</v>
      </c>
      <c r="C2325" s="61" t="s">
        <v>1446</v>
      </c>
      <c r="D2325" s="61" t="s">
        <v>1446</v>
      </c>
      <c r="E2325" s="54" t="s">
        <v>1485</v>
      </c>
      <c r="F2325" s="61" t="s">
        <v>44</v>
      </c>
      <c r="G2325" s="22" t="s">
        <v>1482</v>
      </c>
      <c r="H2325" s="62">
        <v>3</v>
      </c>
      <c r="I2325" s="62">
        <v>3</v>
      </c>
      <c r="J2325" s="61"/>
      <c r="K2325" s="61">
        <v>50</v>
      </c>
      <c r="L2325" s="63">
        <v>43669</v>
      </c>
      <c r="M2325" s="61">
        <v>2019</v>
      </c>
      <c r="N2325" s="64" t="s">
        <v>1484</v>
      </c>
      <c r="O2325" s="61" t="s">
        <v>245</v>
      </c>
      <c r="P2325" s="63">
        <v>43669</v>
      </c>
      <c r="Q2325" s="65">
        <v>8.0500000000000007</v>
      </c>
      <c r="R2325" s="61"/>
      <c r="S2325" s="61">
        <v>5</v>
      </c>
      <c r="T2325" s="66"/>
      <c r="U2325" s="66"/>
      <c r="V2325" s="66"/>
      <c r="W2325" s="61"/>
      <c r="X2325" s="61" t="s">
        <v>127</v>
      </c>
      <c r="Y2325" s="6" t="str">
        <f>VLOOKUP(X2325,Spp!A:B,2,FALSE)</f>
        <v>Echidna nebulosa</v>
      </c>
      <c r="Z2325" s="68">
        <f t="shared" si="253"/>
        <v>2</v>
      </c>
      <c r="AA2325" s="61"/>
      <c r="AB2325" s="61"/>
      <c r="AC2325" s="61"/>
      <c r="AD2325" s="61"/>
      <c r="AE2325" s="61">
        <v>2</v>
      </c>
      <c r="AF2325" s="61"/>
      <c r="AG2325" s="61"/>
      <c r="AH2325" s="61"/>
      <c r="AI2325" s="61"/>
      <c r="AJ2325" s="61"/>
      <c r="AK2325" s="61"/>
      <c r="AL2325" s="61"/>
      <c r="AM2325" s="61"/>
      <c r="AN2325" s="61"/>
      <c r="AO2325" s="61"/>
      <c r="AP2325" s="61"/>
      <c r="AQ2325" s="61"/>
      <c r="AR2325" s="61"/>
      <c r="AS2325" s="61"/>
      <c r="AT2325" s="61"/>
      <c r="AU2325" s="2">
        <f>VLOOKUP(Y2325,Spp!B:C,2,FALSE)</f>
        <v>1.1999999999999999E-3</v>
      </c>
      <c r="AV2325" s="2">
        <f>VLOOKUP(Y2325,Spp!B:D,3,FALSE)</f>
        <v>3</v>
      </c>
      <c r="AW2325" s="2">
        <f t="shared" si="259"/>
        <v>37.5</v>
      </c>
      <c r="AX2325" s="2">
        <f t="shared" si="260"/>
        <v>0.75</v>
      </c>
      <c r="AY2325" s="2">
        <f t="shared" si="261"/>
        <v>7.5</v>
      </c>
      <c r="AZ2325" s="2">
        <f t="shared" si="262"/>
        <v>7.4999999999999997E-3</v>
      </c>
      <c r="BA2325" s="2" t="e">
        <f t="shared" si="263"/>
        <v>#DIV/0!</v>
      </c>
      <c r="BB2325" s="2">
        <f t="shared" si="252"/>
        <v>0.04</v>
      </c>
      <c r="BC2325" s="2">
        <f>VLOOKUP(Y2325,Spp!B:H,7,FALSE)</f>
        <v>4</v>
      </c>
      <c r="BD2325" s="5" t="str">
        <f>VLOOKUP(Y2325,GFQuimbayo!B:C,2,FALSE)</f>
        <v>PS</v>
      </c>
      <c r="BE2325" s="5" t="str">
        <f>VLOOKUP(BD2325,GFQuimbayo!E:F,2,FALSE)</f>
        <v>Piscivores</v>
      </c>
      <c r="BF2325" s="2" t="str">
        <f>VLOOKUP(Y2325,Spp!B:L,11,FALSE)</f>
        <v>NE</v>
      </c>
    </row>
    <row r="2326" spans="1:58">
      <c r="A2326" s="61" t="s">
        <v>40</v>
      </c>
      <c r="B2326" s="61" t="s">
        <v>41</v>
      </c>
      <c r="C2326" s="61" t="s">
        <v>1446</v>
      </c>
      <c r="D2326" s="61" t="s">
        <v>1446</v>
      </c>
      <c r="E2326" s="54" t="s">
        <v>1485</v>
      </c>
      <c r="F2326" s="61" t="s">
        <v>44</v>
      </c>
      <c r="G2326" s="22" t="s">
        <v>1482</v>
      </c>
      <c r="H2326" s="62">
        <v>3</v>
      </c>
      <c r="I2326" s="62">
        <v>3</v>
      </c>
      <c r="J2326" s="61"/>
      <c r="K2326" s="61">
        <v>50</v>
      </c>
      <c r="L2326" s="63">
        <v>43669</v>
      </c>
      <c r="M2326" s="61">
        <v>2019</v>
      </c>
      <c r="N2326" s="64" t="s">
        <v>1484</v>
      </c>
      <c r="O2326" s="61" t="s">
        <v>245</v>
      </c>
      <c r="P2326" s="63">
        <v>43669</v>
      </c>
      <c r="Q2326" s="65">
        <v>8.0500000000000007</v>
      </c>
      <c r="R2326" s="61"/>
      <c r="S2326" s="61">
        <v>5</v>
      </c>
      <c r="T2326" s="66"/>
      <c r="U2326" s="66"/>
      <c r="V2326" s="66"/>
      <c r="W2326" s="61"/>
      <c r="X2326" s="61" t="s">
        <v>297</v>
      </c>
      <c r="Y2326" s="6" t="str">
        <f>VLOOKUP(X2326,Spp!A:B,2,FALSE)</f>
        <v>Elacatinus punticulatus</v>
      </c>
      <c r="Z2326" s="68">
        <f t="shared" si="253"/>
        <v>3</v>
      </c>
      <c r="AA2326" s="61">
        <v>3</v>
      </c>
      <c r="AB2326" s="61"/>
      <c r="AC2326" s="61"/>
      <c r="AD2326" s="61"/>
      <c r="AE2326" s="61"/>
      <c r="AF2326" s="61"/>
      <c r="AG2326" s="61"/>
      <c r="AH2326" s="61"/>
      <c r="AI2326" s="61"/>
      <c r="AJ2326" s="61"/>
      <c r="AK2326" s="61"/>
      <c r="AL2326" s="61"/>
      <c r="AM2326" s="61"/>
      <c r="AN2326" s="61"/>
      <c r="AO2326" s="61"/>
      <c r="AP2326" s="61"/>
      <c r="AQ2326" s="61"/>
      <c r="AR2326" s="61"/>
      <c r="AS2326" s="61"/>
      <c r="AT2326" s="61"/>
      <c r="AU2326" s="2">
        <f>VLOOKUP(Y2326,Spp!B:C,2,FALSE)</f>
        <v>8.0000000000000002E-3</v>
      </c>
      <c r="AV2326" s="2">
        <f>VLOOKUP(Y2326,Spp!B:D,3,FALSE)</f>
        <v>3.137</v>
      </c>
      <c r="AW2326" s="2">
        <f t="shared" si="259"/>
        <v>0.42515672099666657</v>
      </c>
      <c r="AX2326" s="2">
        <f t="shared" si="260"/>
        <v>8.5031344199333319E-3</v>
      </c>
      <c r="AY2326" s="2">
        <f t="shared" si="261"/>
        <v>8.5031344199333322E-2</v>
      </c>
      <c r="AZ2326" s="2">
        <f t="shared" si="262"/>
        <v>8.5031344199333321E-5</v>
      </c>
      <c r="BA2326" s="2" t="e">
        <f t="shared" si="263"/>
        <v>#DIV/0!</v>
      </c>
      <c r="BB2326" s="2">
        <f t="shared" si="252"/>
        <v>0.06</v>
      </c>
      <c r="BC2326" s="2">
        <f>VLOOKUP(Y2326,Spp!B:H,7,FALSE)</f>
        <v>3.5</v>
      </c>
      <c r="BD2326" s="5" t="str">
        <f>VLOOKUP(Y2326,GFQuimbayo!B:C,2,FALSE)</f>
        <v>IN</v>
      </c>
      <c r="BE2326" s="5" t="str">
        <f>VLOOKUP(BD2326,GFQuimbayo!E:F,2,FALSE)</f>
        <v>Invertebrivores</v>
      </c>
      <c r="BF2326" s="2" t="str">
        <f>VLOOKUP(Y2326,Spp!B:L,11,FALSE)</f>
        <v>LC</v>
      </c>
    </row>
    <row r="2327" spans="1:58">
      <c r="A2327" s="61" t="s">
        <v>40</v>
      </c>
      <c r="B2327" s="61" t="s">
        <v>41</v>
      </c>
      <c r="C2327" s="61" t="s">
        <v>1446</v>
      </c>
      <c r="D2327" s="61" t="s">
        <v>1446</v>
      </c>
      <c r="E2327" s="54" t="s">
        <v>1485</v>
      </c>
      <c r="F2327" s="61" t="s">
        <v>44</v>
      </c>
      <c r="G2327" s="22" t="s">
        <v>1482</v>
      </c>
      <c r="H2327" s="62">
        <v>3</v>
      </c>
      <c r="I2327" s="62">
        <v>3</v>
      </c>
      <c r="J2327" s="61"/>
      <c r="K2327" s="61">
        <v>50</v>
      </c>
      <c r="L2327" s="63">
        <v>43669</v>
      </c>
      <c r="M2327" s="61">
        <v>2019</v>
      </c>
      <c r="N2327" s="64" t="s">
        <v>1484</v>
      </c>
      <c r="O2327" s="61" t="s">
        <v>245</v>
      </c>
      <c r="P2327" s="63">
        <v>43669</v>
      </c>
      <c r="Q2327" s="65">
        <v>8.0500000000000007</v>
      </c>
      <c r="R2327" s="61"/>
      <c r="S2327" s="61">
        <v>5</v>
      </c>
      <c r="T2327" s="66"/>
      <c r="U2327" s="66"/>
      <c r="V2327" s="66"/>
      <c r="W2327" s="61"/>
      <c r="X2327" s="61" t="s">
        <v>337</v>
      </c>
      <c r="Y2327" s="6" t="str">
        <f>VLOOKUP(X2327,Spp!A:B,2,FALSE)</f>
        <v>Alphestes immaculatus</v>
      </c>
      <c r="Z2327" s="68">
        <f t="shared" si="253"/>
        <v>1</v>
      </c>
      <c r="AA2327" s="61"/>
      <c r="AB2327" s="61"/>
      <c r="AC2327" s="61">
        <v>1</v>
      </c>
      <c r="AD2327" s="61"/>
      <c r="AE2327" s="61"/>
      <c r="AF2327" s="61"/>
      <c r="AG2327" s="61"/>
      <c r="AH2327" s="61"/>
      <c r="AI2327" s="61"/>
      <c r="AJ2327" s="61"/>
      <c r="AK2327" s="61"/>
      <c r="AL2327" s="61"/>
      <c r="AM2327" s="61"/>
      <c r="AN2327" s="61"/>
      <c r="AO2327" s="61"/>
      <c r="AP2327" s="61"/>
      <c r="AQ2327" s="61"/>
      <c r="AR2327" s="61"/>
      <c r="AS2327" s="61"/>
      <c r="AT2327" s="61"/>
      <c r="AU2327" s="2">
        <f>VLOOKUP(Y2327,Spp!B:C,2,FALSE)</f>
        <v>1.5299999999999999E-2</v>
      </c>
      <c r="AV2327" s="2">
        <f>VLOOKUP(Y2327,Spp!B:D,3,FALSE)</f>
        <v>3.0038</v>
      </c>
      <c r="AW2327" s="2">
        <f t="shared" si="259"/>
        <v>30.171001600841244</v>
      </c>
      <c r="AX2327" s="2">
        <f t="shared" si="260"/>
        <v>0.60342003201682493</v>
      </c>
      <c r="AY2327" s="2">
        <f t="shared" si="261"/>
        <v>6.0342003201682495</v>
      </c>
      <c r="AZ2327" s="2">
        <f t="shared" si="262"/>
        <v>6.0342003201682495E-3</v>
      </c>
      <c r="BA2327" s="2" t="e">
        <f t="shared" si="263"/>
        <v>#DIV/0!</v>
      </c>
      <c r="BB2327" s="2">
        <f t="shared" ref="BB2327:BB2390" si="264">Z2327/K2327</f>
        <v>0.02</v>
      </c>
      <c r="BC2327" s="2">
        <f>VLOOKUP(Y2327,Spp!B:H,7,FALSE)</f>
        <v>3.5</v>
      </c>
      <c r="BD2327" s="5" t="str">
        <f>VLOOKUP(Y2327,GFQuimbayo!B:C,2,FALSE)</f>
        <v>IN</v>
      </c>
      <c r="BE2327" s="5" t="str">
        <f>VLOOKUP(BD2327,GFQuimbayo!E:F,2,FALSE)</f>
        <v>Invertebrivores</v>
      </c>
      <c r="BF2327" s="2" t="str">
        <f>VLOOKUP(Y2327,Spp!B:L,11,FALSE)</f>
        <v>LC</v>
      </c>
    </row>
    <row r="2328" spans="1:58">
      <c r="A2328" s="61" t="s">
        <v>40</v>
      </c>
      <c r="B2328" s="61" t="s">
        <v>41</v>
      </c>
      <c r="C2328" s="61" t="s">
        <v>1446</v>
      </c>
      <c r="D2328" s="61" t="s">
        <v>1446</v>
      </c>
      <c r="E2328" s="54" t="s">
        <v>1485</v>
      </c>
      <c r="F2328" s="61" t="s">
        <v>44</v>
      </c>
      <c r="G2328" s="22" t="s">
        <v>1482</v>
      </c>
      <c r="H2328" s="62">
        <v>3</v>
      </c>
      <c r="I2328" s="62">
        <v>3</v>
      </c>
      <c r="J2328" s="61"/>
      <c r="K2328" s="61">
        <v>50</v>
      </c>
      <c r="L2328" s="63">
        <v>43669</v>
      </c>
      <c r="M2328" s="61">
        <v>2019</v>
      </c>
      <c r="N2328" s="64" t="s">
        <v>1484</v>
      </c>
      <c r="O2328" s="61" t="s">
        <v>245</v>
      </c>
      <c r="P2328" s="63">
        <v>43669</v>
      </c>
      <c r="Q2328" s="65">
        <v>8.0500000000000007</v>
      </c>
      <c r="R2328" s="61"/>
      <c r="S2328" s="61">
        <v>5</v>
      </c>
      <c r="T2328" s="66"/>
      <c r="U2328" s="66"/>
      <c r="V2328" s="66"/>
      <c r="W2328" s="61"/>
      <c r="X2328" s="61" t="s">
        <v>257</v>
      </c>
      <c r="Y2328" s="6" t="str">
        <f>VLOOKUP(X2328,Spp!A:B,2,FALSE)</f>
        <v>Acanthurus xanthopterus</v>
      </c>
      <c r="Z2328" s="68">
        <f t="shared" si="253"/>
        <v>1</v>
      </c>
      <c r="AA2328" s="61"/>
      <c r="AB2328" s="61"/>
      <c r="AC2328" s="61">
        <v>1</v>
      </c>
      <c r="AD2328" s="61"/>
      <c r="AE2328" s="61"/>
      <c r="AF2328" s="61"/>
      <c r="AG2328" s="61"/>
      <c r="AH2328" s="61"/>
      <c r="AI2328" s="61"/>
      <c r="AJ2328" s="61"/>
      <c r="AK2328" s="61"/>
      <c r="AL2328" s="61"/>
      <c r="AM2328" s="61"/>
      <c r="AN2328" s="61"/>
      <c r="AO2328" s="61"/>
      <c r="AP2328" s="61"/>
      <c r="AQ2328" s="61"/>
      <c r="AR2328" s="61"/>
      <c r="AS2328" s="61"/>
      <c r="AT2328" s="61"/>
      <c r="AU2328" s="2">
        <f>VLOOKUP(Y2328,Spp!B:C,2,FALSE)</f>
        <v>2.673E-2</v>
      </c>
      <c r="AV2328" s="2">
        <f>VLOOKUP(Y2328,Spp!B:D,3,FALSE)</f>
        <v>2.9844900000000001</v>
      </c>
      <c r="AW2328" s="2">
        <f t="shared" si="259"/>
        <v>50.201410947180179</v>
      </c>
      <c r="AX2328" s="2">
        <f t="shared" si="260"/>
        <v>1.0040282189436036</v>
      </c>
      <c r="AY2328" s="2">
        <f t="shared" si="261"/>
        <v>10.040282189436036</v>
      </c>
      <c r="AZ2328" s="2">
        <f t="shared" si="262"/>
        <v>1.0040282189436036E-2</v>
      </c>
      <c r="BA2328" s="2" t="e">
        <f t="shared" si="263"/>
        <v>#DIV/0!</v>
      </c>
      <c r="BB2328" s="2">
        <f t="shared" si="264"/>
        <v>0.02</v>
      </c>
      <c r="BC2328" s="2">
        <f>VLOOKUP(Y2328,Spp!B:H,7,FALSE)</f>
        <v>2.9</v>
      </c>
      <c r="BD2328" s="5" t="str">
        <f>VLOOKUP(Y2328,GFQuimbayo!B:C,2,FALSE)</f>
        <v>HD</v>
      </c>
      <c r="BE2328" s="5" t="str">
        <f>VLOOKUP(BD2328,GFQuimbayo!E:F,2,FALSE)</f>
        <v>Detritivores</v>
      </c>
      <c r="BF2328" s="2" t="str">
        <f>VLOOKUP(Y2328,Spp!B:L,11,FALSE)</f>
        <v>LC</v>
      </c>
    </row>
    <row r="2329" spans="1:58">
      <c r="A2329" s="61" t="s">
        <v>40</v>
      </c>
      <c r="B2329" s="61" t="s">
        <v>41</v>
      </c>
      <c r="C2329" s="61" t="s">
        <v>1446</v>
      </c>
      <c r="D2329" s="61" t="s">
        <v>1446</v>
      </c>
      <c r="E2329" s="54" t="s">
        <v>1485</v>
      </c>
      <c r="F2329" s="61" t="s">
        <v>44</v>
      </c>
      <c r="G2329" s="22" t="s">
        <v>1482</v>
      </c>
      <c r="H2329" s="62">
        <v>3</v>
      </c>
      <c r="I2329" s="62">
        <v>3</v>
      </c>
      <c r="J2329" s="61"/>
      <c r="K2329" s="61">
        <v>50</v>
      </c>
      <c r="L2329" s="63">
        <v>43669</v>
      </c>
      <c r="M2329" s="61">
        <v>2019</v>
      </c>
      <c r="N2329" s="64" t="s">
        <v>1484</v>
      </c>
      <c r="O2329" s="61" t="s">
        <v>245</v>
      </c>
      <c r="P2329" s="63">
        <v>43669</v>
      </c>
      <c r="Q2329" s="65">
        <v>8.0500000000000007</v>
      </c>
      <c r="R2329" s="61"/>
      <c r="S2329" s="61">
        <v>5</v>
      </c>
      <c r="T2329" s="66"/>
      <c r="U2329" s="66"/>
      <c r="V2329" s="66"/>
      <c r="W2329" s="61"/>
      <c r="X2329" s="61" t="s">
        <v>420</v>
      </c>
      <c r="Y2329" s="6" t="str">
        <f>VLOOKUP(X2329,Spp!A:B,2,FALSE)</f>
        <v>Mulloidichthys dentatus</v>
      </c>
      <c r="Z2329" s="68">
        <f t="shared" si="253"/>
        <v>2</v>
      </c>
      <c r="AA2329" s="61"/>
      <c r="AB2329" s="61"/>
      <c r="AC2329" s="61"/>
      <c r="AD2329" s="61">
        <v>2</v>
      </c>
      <c r="AE2329" s="61"/>
      <c r="AF2329" s="61"/>
      <c r="AG2329" s="61"/>
      <c r="AH2329" s="61"/>
      <c r="AI2329" s="61"/>
      <c r="AJ2329" s="61"/>
      <c r="AK2329" s="61"/>
      <c r="AL2329" s="61"/>
      <c r="AM2329" s="61"/>
      <c r="AN2329" s="61"/>
      <c r="AO2329" s="61"/>
      <c r="AP2329" s="61"/>
      <c r="AQ2329" s="61"/>
      <c r="AR2329" s="61"/>
      <c r="AS2329" s="61"/>
      <c r="AT2329" s="61"/>
      <c r="AU2329" s="2">
        <f>VLOOKUP(Y2329,Spp!B:C,2,FALSE)</f>
        <v>1.26E-2</v>
      </c>
      <c r="AV2329" s="2">
        <f>VLOOKUP(Y2329,Spp!B:D,3,FALSE)</f>
        <v>3.0493999999999999</v>
      </c>
      <c r="AW2329" s="2">
        <f t="shared" si="259"/>
        <v>155.56817840148034</v>
      </c>
      <c r="AX2329" s="2">
        <f t="shared" si="260"/>
        <v>3.1113635680296068</v>
      </c>
      <c r="AY2329" s="2">
        <f t="shared" si="261"/>
        <v>31.113635680296067</v>
      </c>
      <c r="AZ2329" s="2">
        <f t="shared" si="262"/>
        <v>3.1113635680296067E-2</v>
      </c>
      <c r="BA2329" s="2" t="e">
        <f t="shared" si="263"/>
        <v>#DIV/0!</v>
      </c>
      <c r="BB2329" s="2">
        <f t="shared" si="264"/>
        <v>0.04</v>
      </c>
      <c r="BC2329" s="2">
        <f>VLOOKUP(Y2329,Spp!B:H,7,FALSE)</f>
        <v>3.7</v>
      </c>
      <c r="BD2329" s="5" t="str">
        <f>VLOOKUP(Y2329,GFQuimbayo!B:C,2,FALSE)</f>
        <v>IN</v>
      </c>
      <c r="BE2329" s="5" t="str">
        <f>VLOOKUP(BD2329,GFQuimbayo!E:F,2,FALSE)</f>
        <v>Invertebrivores</v>
      </c>
      <c r="BF2329" s="2" t="str">
        <f>VLOOKUP(Y2329,Spp!B:L,11,FALSE)</f>
        <v>LC</v>
      </c>
    </row>
    <row r="2330" spans="1:58">
      <c r="A2330" s="61" t="s">
        <v>40</v>
      </c>
      <c r="B2330" s="61" t="s">
        <v>41</v>
      </c>
      <c r="C2330" s="61" t="s">
        <v>1446</v>
      </c>
      <c r="D2330" s="61" t="s">
        <v>1446</v>
      </c>
      <c r="E2330" s="54" t="s">
        <v>1485</v>
      </c>
      <c r="F2330" s="61" t="s">
        <v>245</v>
      </c>
      <c r="G2330" s="22" t="s">
        <v>1482</v>
      </c>
      <c r="H2330" s="62">
        <v>1</v>
      </c>
      <c r="I2330" s="62">
        <v>4</v>
      </c>
      <c r="J2330" s="61"/>
      <c r="K2330" s="61">
        <v>50</v>
      </c>
      <c r="L2330" s="63">
        <v>43669</v>
      </c>
      <c r="M2330" s="61">
        <v>2019</v>
      </c>
      <c r="N2330" s="64" t="s">
        <v>1484</v>
      </c>
      <c r="O2330" s="61" t="s">
        <v>245</v>
      </c>
      <c r="P2330" s="63">
        <v>43669</v>
      </c>
      <c r="Q2330" s="65">
        <v>5.6</v>
      </c>
      <c r="R2330" s="61"/>
      <c r="S2330" s="61">
        <v>5</v>
      </c>
      <c r="T2330" s="66"/>
      <c r="U2330" s="66"/>
      <c r="V2330" s="66"/>
      <c r="W2330" s="61"/>
      <c r="X2330" s="61" t="s">
        <v>45</v>
      </c>
      <c r="Y2330" s="6" t="str">
        <f>VLOOKUP(X2330,Spp!A:B,2,FALSE)</f>
        <v>Canthigaster punctatissima</v>
      </c>
      <c r="Z2330" s="68">
        <f t="shared" si="253"/>
        <v>1</v>
      </c>
      <c r="AA2330" s="61"/>
      <c r="AB2330" s="61">
        <v>1</v>
      </c>
      <c r="AC2330" s="61"/>
      <c r="AD2330" s="61"/>
      <c r="AE2330" s="61"/>
      <c r="AF2330" s="61"/>
      <c r="AG2330" s="61"/>
      <c r="AH2330" s="61"/>
      <c r="AI2330" s="61"/>
      <c r="AJ2330" s="61"/>
      <c r="AK2330" s="61"/>
      <c r="AL2330" s="61"/>
      <c r="AM2330" s="61"/>
      <c r="AN2330" s="61"/>
      <c r="AO2330" s="61"/>
      <c r="AP2330" s="61"/>
      <c r="AQ2330" s="61"/>
      <c r="AR2330" s="61"/>
      <c r="AS2330" s="61"/>
      <c r="AT2330" s="61"/>
      <c r="AU2330" s="2">
        <f>VLOOKUP(Y2330,Spp!B:C,2,FALSE)</f>
        <v>1.9699999999999999E-2</v>
      </c>
      <c r="AV2330" s="2">
        <f>VLOOKUP(Y2330,Spp!B:D,3,FALSE)</f>
        <v>2.9174000000000002</v>
      </c>
      <c r="AW2330" s="2">
        <f>((AU2330*$AA$2^AV2330)*AA2330)+((AU2330*$AB$2^AV2330)*AB2330)+((AU2330*$AC$2^AV2330)*AC2330)+((AU2330*$AD$2^AV2330)*AD2330)+((AU2330*$AE$2^AV2330)*AE2330)+((AU2330*$AF$2^AV2330)*AF2330)+((AU2330*$AG$2^AV2330)*AG2330)+((AU2330*$AH$2^AV2330)*AH2330)+((AU2330*$AI$2^AV2330)*AI2330)+((AU2330*$AJ$2^AV2330)*AJ2330)+((AU2330*$AK$2^AV2330)*AK2330)+((AU2330*$AL$2^AV2330)*AL2330)+((AU2330*$AM$2^AV2330)*AM2330)+((AU2330*$AN$2^AV2330)*AN2330)+((AU2330*$AO$2^AV2330)*AO2330)+((AU2330*$AP$2^AV2330)*AP2330)+((AU2330*$AQ$2^AV2330)*AQ2330)+((AU2330*$AR$2^AV2330)*AR2330)+((AU2330*$AS$2^AV2330)*AS2330)+((AU2330*$AT$2^AV2330)*AT2330)</f>
        <v>7.0367149081055116</v>
      </c>
      <c r="AX2330" s="2">
        <f>AW2330/K2330</f>
        <v>0.14073429816211022</v>
      </c>
      <c r="AY2330" s="2">
        <f>AX2330*10</f>
        <v>1.4073429816211023</v>
      </c>
      <c r="AZ2330" s="2">
        <f>AY2330/1000</f>
        <v>1.4073429816211023E-3</v>
      </c>
      <c r="BA2330" s="2" t="e">
        <f>Z2330/W2330</f>
        <v>#DIV/0!</v>
      </c>
      <c r="BB2330" s="2">
        <f t="shared" si="264"/>
        <v>0.02</v>
      </c>
      <c r="BC2330" s="2">
        <f>VLOOKUP(Y2330,Spp!B:H,7,FALSE)</f>
        <v>3</v>
      </c>
      <c r="BD2330" s="5" t="str">
        <f>VLOOKUP(Y2330,GFQuimbayo!B:C,2,FALSE)</f>
        <v>IN</v>
      </c>
      <c r="BE2330" s="5" t="str">
        <f>VLOOKUP(BD2330,GFQuimbayo!E:F,2,FALSE)</f>
        <v>Invertebrivores</v>
      </c>
      <c r="BF2330" s="2" t="str">
        <f>VLOOKUP(Y2330,Spp!B:L,11,FALSE)</f>
        <v>LC</v>
      </c>
    </row>
    <row r="2331" spans="1:58">
      <c r="A2331" s="61" t="s">
        <v>40</v>
      </c>
      <c r="B2331" s="61" t="s">
        <v>41</v>
      </c>
      <c r="C2331" s="61" t="s">
        <v>1446</v>
      </c>
      <c r="D2331" s="61" t="s">
        <v>1446</v>
      </c>
      <c r="E2331" s="54" t="s">
        <v>1485</v>
      </c>
      <c r="F2331" s="61" t="s">
        <v>245</v>
      </c>
      <c r="G2331" s="22" t="s">
        <v>1482</v>
      </c>
      <c r="H2331" s="62">
        <v>1</v>
      </c>
      <c r="I2331" s="62">
        <v>4</v>
      </c>
      <c r="J2331" s="61"/>
      <c r="K2331" s="61">
        <v>50</v>
      </c>
      <c r="L2331" s="63">
        <v>43669</v>
      </c>
      <c r="M2331" s="61">
        <v>2019</v>
      </c>
      <c r="N2331" s="64" t="s">
        <v>1484</v>
      </c>
      <c r="O2331" s="61" t="s">
        <v>245</v>
      </c>
      <c r="P2331" s="63">
        <v>43669</v>
      </c>
      <c r="Q2331" s="65">
        <v>5.6</v>
      </c>
      <c r="R2331" s="61"/>
      <c r="S2331" s="61">
        <v>5</v>
      </c>
      <c r="T2331" s="66"/>
      <c r="U2331" s="66"/>
      <c r="V2331" s="66"/>
      <c r="W2331" s="61"/>
      <c r="X2331" s="61" t="s">
        <v>57</v>
      </c>
      <c r="Y2331" s="6" t="str">
        <f>VLOOKUP(X2331,Spp!A:B,2,FALSE)</f>
        <v>Serranus psittacinus</v>
      </c>
      <c r="Z2331" s="68">
        <f t="shared" si="253"/>
        <v>6</v>
      </c>
      <c r="AA2331" s="61"/>
      <c r="AB2331" s="61">
        <v>3</v>
      </c>
      <c r="AC2331" s="61">
        <v>3</v>
      </c>
      <c r="AD2331" s="61"/>
      <c r="AE2331" s="61"/>
      <c r="AF2331" s="61"/>
      <c r="AG2331" s="61"/>
      <c r="AH2331" s="61"/>
      <c r="AI2331" s="61"/>
      <c r="AJ2331" s="61"/>
      <c r="AK2331" s="61"/>
      <c r="AL2331" s="61"/>
      <c r="AM2331" s="61"/>
      <c r="AN2331" s="61"/>
      <c r="AO2331" s="61"/>
      <c r="AP2331" s="61"/>
      <c r="AQ2331" s="61"/>
      <c r="AR2331" s="61"/>
      <c r="AS2331" s="61"/>
      <c r="AT2331" s="61"/>
      <c r="AU2331" s="2">
        <f>VLOOKUP(Y2331,Spp!B:C,2,FALSE)</f>
        <v>1.9300000000000001E-2</v>
      </c>
      <c r="AV2331" s="2">
        <f>VLOOKUP(Y2331,Spp!B:D,3,FALSE)</f>
        <v>2.8511000000000002</v>
      </c>
      <c r="AW2331" s="2">
        <f t="shared" ref="AW2331:AW2348" si="265">((AU2331*$AA$2^AV2331)*AA2331)+((AU2331*$AB$2^AV2331)*AB2331)+((AU2331*$AC$2^AV2331)*AC2331)+((AU2331*$AD$2^AV2331)*AD2331)+((AU2331*$AE$2^AV2331)*AE2331)+((AU2331*$AF$2^AV2331)*AF2331)+((AU2331*$AG$2^AV2331)*AG2331)+((AU2331*$AH$2^AV2331)*AH2331)+((AU2331*$AI$2^AV2331)*AI2331)+((AU2331*$AJ$2^AV2331)*AJ2331)+((AU2331*$AK$2^AV2331)*AK2331)+((AU2331*$AL$2^AV2331)*AL2331)+((AU2331*$AM$2^AV2331)*AM2331)+((AU2331*$AN$2^AV2331)*AN2331)+((AU2331*$AO$2^AV2331)*AO2331)+((AU2331*$AP$2^AV2331)*AP2331)+((AU2331*$AQ$2^AV2331)*AQ2331)+((AU2331*$AR$2^AV2331)*AR2331)+((AU2331*$AS$2^AV2331)*AS2331)+((AU2331*$AT$2^AV2331)*AT2331)</f>
        <v>95.734077576777992</v>
      </c>
      <c r="AX2331" s="2">
        <f t="shared" ref="AX2331:AX2348" si="266">AW2331/K2331</f>
        <v>1.9146815515355597</v>
      </c>
      <c r="AY2331" s="2">
        <f t="shared" ref="AY2331:AY2348" si="267">AX2331*10</f>
        <v>19.146815515355598</v>
      </c>
      <c r="AZ2331" s="2">
        <f t="shared" ref="AZ2331:AZ2348" si="268">AY2331/1000</f>
        <v>1.91468155153556E-2</v>
      </c>
      <c r="BA2331" s="2" t="e">
        <f t="shared" ref="BA2331:BA2348" si="269">Z2331/W2331</f>
        <v>#DIV/0!</v>
      </c>
      <c r="BB2331" s="2">
        <f t="shared" si="264"/>
        <v>0.12</v>
      </c>
      <c r="BC2331" s="2">
        <f>VLOOKUP(Y2331,Spp!B:H,7,FALSE)</f>
        <v>3.6</v>
      </c>
      <c r="BD2331" s="5" t="str">
        <f>VLOOKUP(Y2331,GFQuimbayo!B:C,2,FALSE)</f>
        <v>PS</v>
      </c>
      <c r="BE2331" s="5" t="str">
        <f>VLOOKUP(BD2331,GFQuimbayo!E:F,2,FALSE)</f>
        <v>Piscivores</v>
      </c>
      <c r="BF2331" s="2" t="str">
        <f>VLOOKUP(Y2331,Spp!B:L,11,FALSE)</f>
        <v>LC</v>
      </c>
    </row>
    <row r="2332" spans="1:58">
      <c r="A2332" s="61" t="s">
        <v>40</v>
      </c>
      <c r="B2332" s="61" t="s">
        <v>41</v>
      </c>
      <c r="C2332" s="61" t="s">
        <v>1446</v>
      </c>
      <c r="D2332" s="61" t="s">
        <v>1446</v>
      </c>
      <c r="E2332" s="54" t="s">
        <v>1485</v>
      </c>
      <c r="F2332" s="61" t="s">
        <v>245</v>
      </c>
      <c r="G2332" s="22" t="s">
        <v>1482</v>
      </c>
      <c r="H2332" s="62">
        <v>1</v>
      </c>
      <c r="I2332" s="62">
        <v>4</v>
      </c>
      <c r="J2332" s="61"/>
      <c r="K2332" s="61">
        <v>50</v>
      </c>
      <c r="L2332" s="63">
        <v>43669</v>
      </c>
      <c r="M2332" s="61">
        <v>2019</v>
      </c>
      <c r="N2332" s="64" t="s">
        <v>1484</v>
      </c>
      <c r="O2332" s="61" t="s">
        <v>245</v>
      </c>
      <c r="P2332" s="63">
        <v>43669</v>
      </c>
      <c r="Q2332" s="65">
        <v>5.6</v>
      </c>
      <c r="R2332" s="61"/>
      <c r="S2332" s="61">
        <v>5</v>
      </c>
      <c r="T2332" s="66"/>
      <c r="U2332" s="66"/>
      <c r="V2332" s="66"/>
      <c r="W2332" s="61"/>
      <c r="X2332" s="61" t="s">
        <v>70</v>
      </c>
      <c r="Y2332" s="6" t="str">
        <f>VLOOKUP(X2332,Spp!A:B,2,FALSE)</f>
        <v>Chaetodon humeralis</v>
      </c>
      <c r="Z2332" s="68">
        <f t="shared" si="253"/>
        <v>1</v>
      </c>
      <c r="AA2332" s="61"/>
      <c r="AB2332" s="61">
        <v>1</v>
      </c>
      <c r="AC2332" s="61"/>
      <c r="AD2332" s="61"/>
      <c r="AE2332" s="61"/>
      <c r="AF2332" s="61"/>
      <c r="AG2332" s="61"/>
      <c r="AH2332" s="61"/>
      <c r="AI2332" s="61"/>
      <c r="AJ2332" s="61"/>
      <c r="AK2332" s="61"/>
      <c r="AL2332" s="61"/>
      <c r="AM2332" s="61"/>
      <c r="AN2332" s="61"/>
      <c r="AO2332" s="61"/>
      <c r="AP2332" s="61"/>
      <c r="AQ2332" s="61"/>
      <c r="AR2332" s="61"/>
      <c r="AS2332" s="61"/>
      <c r="AT2332" s="61"/>
      <c r="AU2332" s="2">
        <f>VLOOKUP(Y2332,Spp!B:C,2,FALSE)</f>
        <v>2.9600000000000001E-2</v>
      </c>
      <c r="AV2332" s="2">
        <f>VLOOKUP(Y2332,Spp!B:D,3,FALSE)</f>
        <v>2.9895</v>
      </c>
      <c r="AW2332" s="2">
        <f t="shared" si="265"/>
        <v>12.226083511842001</v>
      </c>
      <c r="AX2332" s="2">
        <f t="shared" si="266"/>
        <v>0.24452167023684002</v>
      </c>
      <c r="AY2332" s="2">
        <f t="shared" si="267"/>
        <v>2.4452167023684002</v>
      </c>
      <c r="AZ2332" s="2">
        <f t="shared" si="268"/>
        <v>2.4452167023684E-3</v>
      </c>
      <c r="BA2332" s="2" t="e">
        <f t="shared" si="269"/>
        <v>#DIV/0!</v>
      </c>
      <c r="BB2332" s="2">
        <f t="shared" si="264"/>
        <v>0.02</v>
      </c>
      <c r="BC2332" s="2">
        <f>VLOOKUP(Y2332,Spp!B:H,7,FALSE)</f>
        <v>2.7</v>
      </c>
      <c r="BD2332" s="5" t="str">
        <f>VLOOKUP(Y2332,GFQuimbayo!B:C,2,FALSE)</f>
        <v>OM</v>
      </c>
      <c r="BE2332" s="5" t="str">
        <f>VLOOKUP(BD2332,GFQuimbayo!E:F,2,FALSE)</f>
        <v>Omnivores</v>
      </c>
      <c r="BF2332" s="2" t="str">
        <f>VLOOKUP(Y2332,Spp!B:L,11,FALSE)</f>
        <v>LC</v>
      </c>
    </row>
    <row r="2333" spans="1:58">
      <c r="A2333" s="61" t="s">
        <v>40</v>
      </c>
      <c r="B2333" s="61" t="s">
        <v>41</v>
      </c>
      <c r="C2333" s="61" t="s">
        <v>1446</v>
      </c>
      <c r="D2333" s="61" t="s">
        <v>1446</v>
      </c>
      <c r="E2333" s="54" t="s">
        <v>1485</v>
      </c>
      <c r="F2333" s="61" t="s">
        <v>245</v>
      </c>
      <c r="G2333" s="22" t="s">
        <v>1482</v>
      </c>
      <c r="H2333" s="62">
        <v>1</v>
      </c>
      <c r="I2333" s="62">
        <v>4</v>
      </c>
      <c r="J2333" s="61"/>
      <c r="K2333" s="61">
        <v>50</v>
      </c>
      <c r="L2333" s="63">
        <v>43669</v>
      </c>
      <c r="M2333" s="61">
        <v>2019</v>
      </c>
      <c r="N2333" s="64" t="s">
        <v>1484</v>
      </c>
      <c r="O2333" s="61" t="s">
        <v>245</v>
      </c>
      <c r="P2333" s="63">
        <v>43669</v>
      </c>
      <c r="Q2333" s="65">
        <v>5.6</v>
      </c>
      <c r="R2333" s="61"/>
      <c r="S2333" s="61">
        <v>5</v>
      </c>
      <c r="T2333" s="66"/>
      <c r="U2333" s="66"/>
      <c r="V2333" s="66"/>
      <c r="W2333" s="61"/>
      <c r="X2333" s="61" t="s">
        <v>125</v>
      </c>
      <c r="Y2333" s="6" t="str">
        <f>VLOOKUP(X2333,Spp!A:B,2,FALSE)</f>
        <v>Diodon holocanthus</v>
      </c>
      <c r="Z2333" s="68">
        <f t="shared" si="253"/>
        <v>1</v>
      </c>
      <c r="AA2333" s="61"/>
      <c r="AB2333" s="61"/>
      <c r="AC2333" s="61"/>
      <c r="AD2333" s="61">
        <v>1</v>
      </c>
      <c r="AE2333" s="61"/>
      <c r="AF2333" s="61"/>
      <c r="AG2333" s="61"/>
      <c r="AH2333" s="61"/>
      <c r="AI2333" s="61"/>
      <c r="AJ2333" s="61"/>
      <c r="AK2333" s="61"/>
      <c r="AL2333" s="61"/>
      <c r="AM2333" s="61"/>
      <c r="AN2333" s="61"/>
      <c r="AO2333" s="61"/>
      <c r="AP2333" s="61"/>
      <c r="AQ2333" s="61"/>
      <c r="AR2333" s="61"/>
      <c r="AS2333" s="61"/>
      <c r="AT2333" s="61"/>
      <c r="AU2333" s="2">
        <f>VLOOKUP(Y2333,Spp!B:C,2,FALSE)</f>
        <v>2.1899999999999999E-2</v>
      </c>
      <c r="AV2333" s="2">
        <f>VLOOKUP(Y2333,Spp!B:D,3,FALSE)</f>
        <v>3</v>
      </c>
      <c r="AW2333" s="2">
        <f t="shared" si="265"/>
        <v>117.3703125</v>
      </c>
      <c r="AX2333" s="2">
        <f t="shared" si="266"/>
        <v>2.3474062500000001</v>
      </c>
      <c r="AY2333" s="2">
        <f t="shared" si="267"/>
        <v>23.474062500000002</v>
      </c>
      <c r="AZ2333" s="2">
        <f t="shared" si="268"/>
        <v>2.3474062500000004E-2</v>
      </c>
      <c r="BA2333" s="2" t="e">
        <f t="shared" si="269"/>
        <v>#DIV/0!</v>
      </c>
      <c r="BB2333" s="2">
        <f t="shared" si="264"/>
        <v>0.02</v>
      </c>
      <c r="BC2333" s="2">
        <f>VLOOKUP(Y2333,Spp!B:H,7,FALSE)</f>
        <v>3.3</v>
      </c>
      <c r="BD2333" s="5" t="str">
        <f>VLOOKUP(Y2333,GFQuimbayo!B:C,2,FALSE)</f>
        <v>IN</v>
      </c>
      <c r="BE2333" s="5" t="str">
        <f>VLOOKUP(BD2333,GFQuimbayo!E:F,2,FALSE)</f>
        <v>Invertebrivores</v>
      </c>
      <c r="BF2333" s="2" t="str">
        <f>VLOOKUP(Y2333,Spp!B:L,11,FALSE)</f>
        <v>NE</v>
      </c>
    </row>
    <row r="2334" spans="1:58">
      <c r="A2334" s="61" t="s">
        <v>40</v>
      </c>
      <c r="B2334" s="61" t="s">
        <v>41</v>
      </c>
      <c r="C2334" s="61" t="s">
        <v>1446</v>
      </c>
      <c r="D2334" s="61" t="s">
        <v>1446</v>
      </c>
      <c r="E2334" s="54" t="s">
        <v>1485</v>
      </c>
      <c r="F2334" s="61" t="s">
        <v>245</v>
      </c>
      <c r="G2334" s="22" t="s">
        <v>1482</v>
      </c>
      <c r="H2334" s="62">
        <v>2</v>
      </c>
      <c r="I2334" s="62">
        <v>5</v>
      </c>
      <c r="J2334" s="61"/>
      <c r="K2334" s="61">
        <v>50</v>
      </c>
      <c r="L2334" s="63">
        <v>43669</v>
      </c>
      <c r="M2334" s="61">
        <v>2019</v>
      </c>
      <c r="N2334" s="64" t="s">
        <v>1484</v>
      </c>
      <c r="O2334" s="61" t="s">
        <v>245</v>
      </c>
      <c r="P2334" s="63">
        <v>43669</v>
      </c>
      <c r="Q2334" s="65">
        <v>5.6</v>
      </c>
      <c r="R2334" s="61"/>
      <c r="S2334" s="61">
        <v>5</v>
      </c>
      <c r="T2334" s="66"/>
      <c r="U2334" s="66"/>
      <c r="V2334" s="66"/>
      <c r="W2334" s="61"/>
      <c r="X2334" s="61" t="s">
        <v>125</v>
      </c>
      <c r="Y2334" s="6" t="str">
        <f>VLOOKUP(X2334,Spp!A:B,2,FALSE)</f>
        <v>Diodon holocanthus</v>
      </c>
      <c r="Z2334" s="68">
        <f t="shared" si="253"/>
        <v>1</v>
      </c>
      <c r="AA2334" s="61"/>
      <c r="AB2334" s="61"/>
      <c r="AC2334" s="61">
        <v>1</v>
      </c>
      <c r="AD2334" s="61"/>
      <c r="AE2334" s="61"/>
      <c r="AF2334" s="61"/>
      <c r="AG2334" s="61"/>
      <c r="AH2334" s="61"/>
      <c r="AI2334" s="61"/>
      <c r="AJ2334" s="61"/>
      <c r="AK2334" s="61"/>
      <c r="AL2334" s="61"/>
      <c r="AM2334" s="61"/>
      <c r="AN2334" s="61"/>
      <c r="AO2334" s="61"/>
      <c r="AP2334" s="61"/>
      <c r="AQ2334" s="61"/>
      <c r="AR2334" s="61"/>
      <c r="AS2334" s="61"/>
      <c r="AT2334" s="61"/>
      <c r="AU2334" s="2">
        <f>VLOOKUP(Y2334,Spp!B:C,2,FALSE)</f>
        <v>2.1899999999999999E-2</v>
      </c>
      <c r="AV2334" s="2">
        <f>VLOOKUP(Y2334,Spp!B:D,3,FALSE)</f>
        <v>3</v>
      </c>
      <c r="AW2334" s="2">
        <f t="shared" si="265"/>
        <v>42.7734375</v>
      </c>
      <c r="AX2334" s="2">
        <f t="shared" si="266"/>
        <v>0.85546875</v>
      </c>
      <c r="AY2334" s="2">
        <f t="shared" si="267"/>
        <v>8.5546875</v>
      </c>
      <c r="AZ2334" s="2">
        <f t="shared" si="268"/>
        <v>8.5546874999999998E-3</v>
      </c>
      <c r="BA2334" s="2" t="e">
        <f t="shared" si="269"/>
        <v>#DIV/0!</v>
      </c>
      <c r="BB2334" s="2">
        <f t="shared" si="264"/>
        <v>0.02</v>
      </c>
      <c r="BC2334" s="2">
        <f>VLOOKUP(Y2334,Spp!B:H,7,FALSE)</f>
        <v>3.3</v>
      </c>
      <c r="BD2334" s="5" t="str">
        <f>VLOOKUP(Y2334,GFQuimbayo!B:C,2,FALSE)</f>
        <v>IN</v>
      </c>
      <c r="BE2334" s="5" t="str">
        <f>VLOOKUP(BD2334,GFQuimbayo!E:F,2,FALSE)</f>
        <v>Invertebrivores</v>
      </c>
      <c r="BF2334" s="2" t="str">
        <f>VLOOKUP(Y2334,Spp!B:L,11,FALSE)</f>
        <v>NE</v>
      </c>
    </row>
    <row r="2335" spans="1:58">
      <c r="A2335" s="61" t="s">
        <v>40</v>
      </c>
      <c r="B2335" s="61" t="s">
        <v>41</v>
      </c>
      <c r="C2335" s="61" t="s">
        <v>1446</v>
      </c>
      <c r="D2335" s="61" t="s">
        <v>1446</v>
      </c>
      <c r="E2335" s="54" t="s">
        <v>1485</v>
      </c>
      <c r="F2335" s="61" t="s">
        <v>245</v>
      </c>
      <c r="G2335" s="22" t="s">
        <v>1482</v>
      </c>
      <c r="H2335" s="62">
        <v>2</v>
      </c>
      <c r="I2335" s="62">
        <v>5</v>
      </c>
      <c r="J2335" s="61"/>
      <c r="K2335" s="61">
        <v>50</v>
      </c>
      <c r="L2335" s="63">
        <v>43669</v>
      </c>
      <c r="M2335" s="61">
        <v>2019</v>
      </c>
      <c r="N2335" s="64" t="s">
        <v>1484</v>
      </c>
      <c r="O2335" s="61" t="s">
        <v>245</v>
      </c>
      <c r="P2335" s="63">
        <v>43669</v>
      </c>
      <c r="Q2335" s="65">
        <v>5.6</v>
      </c>
      <c r="R2335" s="61"/>
      <c r="S2335" s="61">
        <v>5</v>
      </c>
      <c r="T2335" s="66"/>
      <c r="U2335" s="66"/>
      <c r="V2335" s="66"/>
      <c r="W2335" s="61"/>
      <c r="X2335" s="61" t="s">
        <v>127</v>
      </c>
      <c r="Y2335" s="6" t="str">
        <f>VLOOKUP(X2335,Spp!A:B,2,FALSE)</f>
        <v>Echidna nebulosa</v>
      </c>
      <c r="Z2335" s="68">
        <f t="shared" si="253"/>
        <v>1</v>
      </c>
      <c r="AA2335" s="61"/>
      <c r="AB2335" s="61"/>
      <c r="AC2335" s="61"/>
      <c r="AD2335" s="61"/>
      <c r="AE2335" s="61"/>
      <c r="AF2335" s="61">
        <v>1</v>
      </c>
      <c r="AG2335" s="61"/>
      <c r="AH2335" s="61"/>
      <c r="AI2335" s="61"/>
      <c r="AJ2335" s="61"/>
      <c r="AK2335" s="61"/>
      <c r="AL2335" s="61"/>
      <c r="AM2335" s="61"/>
      <c r="AN2335" s="61"/>
      <c r="AO2335" s="61"/>
      <c r="AP2335" s="61"/>
      <c r="AQ2335" s="61"/>
      <c r="AR2335" s="61"/>
      <c r="AS2335" s="61"/>
      <c r="AT2335" s="61"/>
      <c r="AU2335" s="2">
        <f>VLOOKUP(Y2335,Spp!B:C,2,FALSE)</f>
        <v>1.1999999999999999E-3</v>
      </c>
      <c r="AV2335" s="2">
        <f>VLOOKUP(Y2335,Spp!B:D,3,FALSE)</f>
        <v>3</v>
      </c>
      <c r="AW2335" s="2">
        <f t="shared" si="265"/>
        <v>51.449999999999996</v>
      </c>
      <c r="AX2335" s="2">
        <f t="shared" si="266"/>
        <v>1.0289999999999999</v>
      </c>
      <c r="AY2335" s="2">
        <f t="shared" si="267"/>
        <v>10.29</v>
      </c>
      <c r="AZ2335" s="2">
        <f t="shared" si="268"/>
        <v>1.0289999999999999E-2</v>
      </c>
      <c r="BA2335" s="2" t="e">
        <f t="shared" si="269"/>
        <v>#DIV/0!</v>
      </c>
      <c r="BB2335" s="2">
        <f t="shared" si="264"/>
        <v>0.02</v>
      </c>
      <c r="BC2335" s="2">
        <f>VLOOKUP(Y2335,Spp!B:H,7,FALSE)</f>
        <v>4</v>
      </c>
      <c r="BD2335" s="5" t="str">
        <f>VLOOKUP(Y2335,GFQuimbayo!B:C,2,FALSE)</f>
        <v>PS</v>
      </c>
      <c r="BE2335" s="5" t="str">
        <f>VLOOKUP(BD2335,GFQuimbayo!E:F,2,FALSE)</f>
        <v>Piscivores</v>
      </c>
      <c r="BF2335" s="2" t="str">
        <f>VLOOKUP(Y2335,Spp!B:L,11,FALSE)</f>
        <v>NE</v>
      </c>
    </row>
    <row r="2336" spans="1:58">
      <c r="A2336" s="61" t="s">
        <v>40</v>
      </c>
      <c r="B2336" s="61" t="s">
        <v>41</v>
      </c>
      <c r="C2336" s="61" t="s">
        <v>1446</v>
      </c>
      <c r="D2336" s="61" t="s">
        <v>1446</v>
      </c>
      <c r="E2336" s="54" t="s">
        <v>1485</v>
      </c>
      <c r="F2336" s="61" t="s">
        <v>245</v>
      </c>
      <c r="G2336" s="22" t="s">
        <v>1482</v>
      </c>
      <c r="H2336" s="62">
        <v>2</v>
      </c>
      <c r="I2336" s="62">
        <v>5</v>
      </c>
      <c r="J2336" s="61"/>
      <c r="K2336" s="61">
        <v>50</v>
      </c>
      <c r="L2336" s="63">
        <v>43669</v>
      </c>
      <c r="M2336" s="61">
        <v>2019</v>
      </c>
      <c r="N2336" s="64" t="s">
        <v>1484</v>
      </c>
      <c r="O2336" s="61" t="s">
        <v>245</v>
      </c>
      <c r="P2336" s="63">
        <v>43669</v>
      </c>
      <c r="Q2336" s="65">
        <v>5.6</v>
      </c>
      <c r="R2336" s="61"/>
      <c r="S2336" s="61">
        <v>5</v>
      </c>
      <c r="T2336" s="66"/>
      <c r="U2336" s="66"/>
      <c r="V2336" s="66"/>
      <c r="W2336" s="61"/>
      <c r="X2336" s="61" t="s">
        <v>57</v>
      </c>
      <c r="Y2336" s="6" t="str">
        <f>VLOOKUP(X2336,Spp!A:B,2,FALSE)</f>
        <v>Serranus psittacinus</v>
      </c>
      <c r="Z2336" s="68">
        <f t="shared" si="253"/>
        <v>1</v>
      </c>
      <c r="AA2336" s="61"/>
      <c r="AB2336" s="61">
        <v>1</v>
      </c>
      <c r="AC2336" s="61"/>
      <c r="AD2336" s="61"/>
      <c r="AE2336" s="61"/>
      <c r="AF2336" s="61"/>
      <c r="AG2336" s="61"/>
      <c r="AH2336" s="61"/>
      <c r="AI2336" s="61"/>
      <c r="AJ2336" s="61"/>
      <c r="AK2336" s="61"/>
      <c r="AL2336" s="61"/>
      <c r="AM2336" s="61"/>
      <c r="AN2336" s="61"/>
      <c r="AO2336" s="61"/>
      <c r="AP2336" s="61"/>
      <c r="AQ2336" s="61"/>
      <c r="AR2336" s="61"/>
      <c r="AS2336" s="61"/>
      <c r="AT2336" s="61"/>
      <c r="AU2336" s="2">
        <f>VLOOKUP(Y2336,Spp!B:C,2,FALSE)</f>
        <v>1.9300000000000001E-2</v>
      </c>
      <c r="AV2336" s="2">
        <f>VLOOKUP(Y2336,Spp!B:D,3,FALSE)</f>
        <v>2.8511000000000002</v>
      </c>
      <c r="AW2336" s="2">
        <f t="shared" si="265"/>
        <v>6.0317658911086447</v>
      </c>
      <c r="AX2336" s="2">
        <f t="shared" si="266"/>
        <v>0.12063531782217289</v>
      </c>
      <c r="AY2336" s="2">
        <f t="shared" si="267"/>
        <v>1.2063531782217289</v>
      </c>
      <c r="AZ2336" s="2">
        <f t="shared" si="268"/>
        <v>1.2063531782217289E-3</v>
      </c>
      <c r="BA2336" s="2" t="e">
        <f t="shared" si="269"/>
        <v>#DIV/0!</v>
      </c>
      <c r="BB2336" s="2">
        <f t="shared" si="264"/>
        <v>0.02</v>
      </c>
      <c r="BC2336" s="2">
        <f>VLOOKUP(Y2336,Spp!B:H,7,FALSE)</f>
        <v>3.6</v>
      </c>
      <c r="BD2336" s="5" t="str">
        <f>VLOOKUP(Y2336,GFQuimbayo!B:C,2,FALSE)</f>
        <v>PS</v>
      </c>
      <c r="BE2336" s="5" t="str">
        <f>VLOOKUP(BD2336,GFQuimbayo!E:F,2,FALSE)</f>
        <v>Piscivores</v>
      </c>
      <c r="BF2336" s="2" t="str">
        <f>VLOOKUP(Y2336,Spp!B:L,11,FALSE)</f>
        <v>LC</v>
      </c>
    </row>
    <row r="2337" spans="1:58">
      <c r="A2337" s="61" t="s">
        <v>40</v>
      </c>
      <c r="B2337" s="61" t="s">
        <v>41</v>
      </c>
      <c r="C2337" s="61" t="s">
        <v>1446</v>
      </c>
      <c r="D2337" s="61" t="s">
        <v>1446</v>
      </c>
      <c r="E2337" s="54" t="s">
        <v>1485</v>
      </c>
      <c r="F2337" s="61" t="s">
        <v>245</v>
      </c>
      <c r="G2337" s="22" t="s">
        <v>1482</v>
      </c>
      <c r="H2337" s="62">
        <v>3</v>
      </c>
      <c r="I2337" s="62">
        <v>6</v>
      </c>
      <c r="J2337" s="61"/>
      <c r="K2337" s="61">
        <v>50</v>
      </c>
      <c r="L2337" s="63">
        <v>43669</v>
      </c>
      <c r="M2337" s="61">
        <v>2019</v>
      </c>
      <c r="N2337" s="64" t="s">
        <v>1484</v>
      </c>
      <c r="O2337" s="61" t="s">
        <v>245</v>
      </c>
      <c r="P2337" s="63">
        <v>43669</v>
      </c>
      <c r="Q2337" s="65">
        <v>5.6</v>
      </c>
      <c r="R2337" s="61"/>
      <c r="S2337" s="61">
        <v>5</v>
      </c>
      <c r="T2337" s="66"/>
      <c r="U2337" s="66"/>
      <c r="V2337" s="66"/>
      <c r="W2337" s="61"/>
      <c r="X2337" s="61" t="s">
        <v>279</v>
      </c>
      <c r="Y2337" s="6" t="str">
        <f>VLOOKUP(X2337,Spp!A:B,2,FALSE)</f>
        <v>Seriola rivoliana</v>
      </c>
      <c r="Z2337" s="68">
        <f t="shared" si="253"/>
        <v>1</v>
      </c>
      <c r="AA2337" s="61"/>
      <c r="AB2337" s="61"/>
      <c r="AC2337" s="61"/>
      <c r="AD2337" s="61"/>
      <c r="AE2337" s="61">
        <v>1</v>
      </c>
      <c r="AF2337" s="61"/>
      <c r="AG2337" s="61"/>
      <c r="AH2337" s="61"/>
      <c r="AI2337" s="61"/>
      <c r="AJ2337" s="61"/>
      <c r="AK2337" s="61"/>
      <c r="AL2337" s="61"/>
      <c r="AM2337" s="61"/>
      <c r="AN2337" s="61"/>
      <c r="AO2337" s="61"/>
      <c r="AP2337" s="61"/>
      <c r="AQ2337" s="61"/>
      <c r="AR2337" s="61"/>
      <c r="AS2337" s="61"/>
      <c r="AT2337" s="61"/>
      <c r="AU2337" s="2">
        <f>VLOOKUP(Y2337,Spp!B:C,2,FALSE)</f>
        <v>0.02</v>
      </c>
      <c r="AV2337" s="2">
        <f>VLOOKUP(Y2337,Spp!B:D,3,FALSE)</f>
        <v>2.98</v>
      </c>
      <c r="AW2337" s="2">
        <f t="shared" si="265"/>
        <v>293.01592312562946</v>
      </c>
      <c r="AX2337" s="2">
        <f t="shared" si="266"/>
        <v>5.8603184625125895</v>
      </c>
      <c r="AY2337" s="2">
        <f t="shared" si="267"/>
        <v>58.603184625125891</v>
      </c>
      <c r="AZ2337" s="2">
        <f t="shared" si="268"/>
        <v>5.8603184625125891E-2</v>
      </c>
      <c r="BA2337" s="2" t="e">
        <f t="shared" si="269"/>
        <v>#DIV/0!</v>
      </c>
      <c r="BB2337" s="2">
        <f t="shared" si="264"/>
        <v>0.02</v>
      </c>
      <c r="BC2337" s="2">
        <f>VLOOKUP(Y2337,Spp!B:H,7,FALSE)</f>
        <v>4.5</v>
      </c>
      <c r="BD2337" s="5" t="str">
        <f>VLOOKUP(Y2337,GFQuimbayo!B:C,2,FALSE)</f>
        <v>PS</v>
      </c>
      <c r="BE2337" s="5" t="str">
        <f>VLOOKUP(BD2337,GFQuimbayo!E:F,2,FALSE)</f>
        <v>Piscivores</v>
      </c>
      <c r="BF2337" s="2" t="str">
        <f>VLOOKUP(Y2337,Spp!B:L,11,FALSE)</f>
        <v>NE</v>
      </c>
    </row>
    <row r="2338" spans="1:58">
      <c r="A2338" s="61" t="s">
        <v>40</v>
      </c>
      <c r="B2338" s="61" t="s">
        <v>41</v>
      </c>
      <c r="C2338" s="61" t="s">
        <v>1446</v>
      </c>
      <c r="D2338" s="61" t="s">
        <v>1446</v>
      </c>
      <c r="E2338" s="54" t="s">
        <v>1485</v>
      </c>
      <c r="F2338" s="61" t="s">
        <v>245</v>
      </c>
      <c r="G2338" s="22" t="s">
        <v>1482</v>
      </c>
      <c r="H2338" s="62">
        <v>3</v>
      </c>
      <c r="I2338" s="62">
        <v>6</v>
      </c>
      <c r="J2338" s="61"/>
      <c r="K2338" s="61">
        <v>50</v>
      </c>
      <c r="L2338" s="63">
        <v>43669</v>
      </c>
      <c r="M2338" s="61">
        <v>2019</v>
      </c>
      <c r="N2338" s="64" t="s">
        <v>1484</v>
      </c>
      <c r="O2338" s="61" t="s">
        <v>245</v>
      </c>
      <c r="P2338" s="63">
        <v>43669</v>
      </c>
      <c r="Q2338" s="65">
        <v>5.6</v>
      </c>
      <c r="R2338" s="61"/>
      <c r="S2338" s="61">
        <v>5</v>
      </c>
      <c r="T2338" s="66"/>
      <c r="U2338" s="66"/>
      <c r="V2338" s="66"/>
      <c r="W2338" s="61"/>
      <c r="X2338" s="61" t="s">
        <v>227</v>
      </c>
      <c r="Y2338" s="6" t="str">
        <f>VLOOKUP(X2338,Spp!A:B,2,FALSE)</f>
        <v>Epinephelus labriformis</v>
      </c>
      <c r="Z2338" s="68">
        <f t="shared" si="253"/>
        <v>1</v>
      </c>
      <c r="AA2338" s="61"/>
      <c r="AB2338" s="61"/>
      <c r="AC2338" s="61">
        <v>1</v>
      </c>
      <c r="AD2338" s="61"/>
      <c r="AE2338" s="61"/>
      <c r="AF2338" s="61"/>
      <c r="AG2338" s="61"/>
      <c r="AH2338" s="61"/>
      <c r="AI2338" s="61"/>
      <c r="AJ2338" s="61"/>
      <c r="AK2338" s="61"/>
      <c r="AL2338" s="61"/>
      <c r="AM2338" s="61"/>
      <c r="AN2338" s="61"/>
      <c r="AO2338" s="61"/>
      <c r="AP2338" s="61"/>
      <c r="AQ2338" s="61"/>
      <c r="AR2338" s="61"/>
      <c r="AS2338" s="61"/>
      <c r="AT2338" s="61"/>
      <c r="AU2338" s="2">
        <f>VLOOKUP(Y2338,Spp!B:C,2,FALSE)</f>
        <v>3.4299999999999997E-2</v>
      </c>
      <c r="AV2338" s="2">
        <f>VLOOKUP(Y2338,Spp!B:D,3,FALSE)</f>
        <v>2.9</v>
      </c>
      <c r="AW2338" s="2">
        <f t="shared" si="265"/>
        <v>52.03950510400329</v>
      </c>
      <c r="AX2338" s="2">
        <f t="shared" si="266"/>
        <v>1.0407901020800658</v>
      </c>
      <c r="AY2338" s="2">
        <f t="shared" si="267"/>
        <v>10.407901020800658</v>
      </c>
      <c r="AZ2338" s="2">
        <f t="shared" si="268"/>
        <v>1.0407901020800659E-2</v>
      </c>
      <c r="BA2338" s="2" t="e">
        <f t="shared" si="269"/>
        <v>#DIV/0!</v>
      </c>
      <c r="BB2338" s="2">
        <f t="shared" si="264"/>
        <v>0.02</v>
      </c>
      <c r="BC2338" s="2">
        <f>VLOOKUP(Y2338,Spp!B:H,7,FALSE)</f>
        <v>4</v>
      </c>
      <c r="BD2338" s="5" t="str">
        <f>VLOOKUP(Y2338,GFQuimbayo!B:C,2,FALSE)</f>
        <v>PS</v>
      </c>
      <c r="BE2338" s="5" t="str">
        <f>VLOOKUP(BD2338,GFQuimbayo!E:F,2,FALSE)</f>
        <v>Piscivores</v>
      </c>
      <c r="BF2338" s="2" t="str">
        <f>VLOOKUP(Y2338,Spp!B:L,11,FALSE)</f>
        <v>LC</v>
      </c>
    </row>
    <row r="2339" spans="1:58">
      <c r="A2339" s="61" t="s">
        <v>40</v>
      </c>
      <c r="B2339" s="61" t="s">
        <v>41</v>
      </c>
      <c r="C2339" s="61" t="s">
        <v>1446</v>
      </c>
      <c r="D2339" s="61" t="s">
        <v>1446</v>
      </c>
      <c r="E2339" s="54" t="s">
        <v>1485</v>
      </c>
      <c r="F2339" s="61" t="s">
        <v>245</v>
      </c>
      <c r="G2339" s="22" t="s">
        <v>1482</v>
      </c>
      <c r="H2339" s="62">
        <v>3</v>
      </c>
      <c r="I2339" s="62">
        <v>6</v>
      </c>
      <c r="J2339" s="61"/>
      <c r="K2339" s="61">
        <v>50</v>
      </c>
      <c r="L2339" s="63">
        <v>43669</v>
      </c>
      <c r="M2339" s="61">
        <v>2019</v>
      </c>
      <c r="N2339" s="64" t="s">
        <v>1484</v>
      </c>
      <c r="O2339" s="61" t="s">
        <v>245</v>
      </c>
      <c r="P2339" s="63">
        <v>43669</v>
      </c>
      <c r="Q2339" s="65">
        <v>5.6</v>
      </c>
      <c r="R2339" s="61"/>
      <c r="S2339" s="61">
        <v>5</v>
      </c>
      <c r="T2339" s="66"/>
      <c r="U2339" s="66"/>
      <c r="V2339" s="66"/>
      <c r="W2339" s="61"/>
      <c r="X2339" s="61" t="s">
        <v>80</v>
      </c>
      <c r="Y2339" s="6" t="str">
        <f>VLOOKUP(X2339,Spp!A:B,2,FALSE)</f>
        <v>Sufflamen verres</v>
      </c>
      <c r="Z2339" s="68">
        <f t="shared" si="253"/>
        <v>6</v>
      </c>
      <c r="AA2339" s="61"/>
      <c r="AB2339" s="61"/>
      <c r="AC2339" s="61"/>
      <c r="AD2339" s="61"/>
      <c r="AE2339" s="61">
        <v>6</v>
      </c>
      <c r="AF2339" s="61"/>
      <c r="AG2339" s="61"/>
      <c r="AH2339" s="61"/>
      <c r="AI2339" s="61"/>
      <c r="AJ2339" s="61"/>
      <c r="AK2339" s="61"/>
      <c r="AL2339" s="61"/>
      <c r="AM2339" s="61"/>
      <c r="AN2339" s="61"/>
      <c r="AO2339" s="61"/>
      <c r="AP2339" s="61"/>
      <c r="AQ2339" s="61"/>
      <c r="AR2339" s="61"/>
      <c r="AS2339" s="61"/>
      <c r="AT2339" s="61"/>
      <c r="AU2339" s="2">
        <f>VLOOKUP(Y2339,Spp!B:C,2,FALSE)</f>
        <v>2.4899999999999999E-2</v>
      </c>
      <c r="AV2339" s="2">
        <f>VLOOKUP(Y2339,Spp!B:D,3,FALSE)</f>
        <v>3.0129999999999999</v>
      </c>
      <c r="AW2339" s="2">
        <f t="shared" si="265"/>
        <v>2434.1304184235969</v>
      </c>
      <c r="AX2339" s="2">
        <f t="shared" si="266"/>
        <v>48.682608368471939</v>
      </c>
      <c r="AY2339" s="2">
        <f t="shared" si="267"/>
        <v>486.82608368471938</v>
      </c>
      <c r="AZ2339" s="2">
        <f t="shared" si="268"/>
        <v>0.48682608368471936</v>
      </c>
      <c r="BA2339" s="2" t="e">
        <f t="shared" si="269"/>
        <v>#DIV/0!</v>
      </c>
      <c r="BB2339" s="2">
        <f t="shared" si="264"/>
        <v>0.12</v>
      </c>
      <c r="BC2339" s="2">
        <f>VLOOKUP(Y2339,Spp!B:H,7,FALSE)</f>
        <v>3.3</v>
      </c>
      <c r="BD2339" s="5" t="str">
        <f>VLOOKUP(Y2339,GFQuimbayo!B:C,2,FALSE)</f>
        <v>IN</v>
      </c>
      <c r="BE2339" s="5" t="str">
        <f>VLOOKUP(BD2339,GFQuimbayo!E:F,2,FALSE)</f>
        <v>Invertebrivores</v>
      </c>
      <c r="BF2339" s="2" t="str">
        <f>VLOOKUP(Y2339,Spp!B:L,11,FALSE)</f>
        <v>LC</v>
      </c>
    </row>
    <row r="2340" spans="1:58">
      <c r="A2340" s="61" t="s">
        <v>40</v>
      </c>
      <c r="B2340" s="61" t="s">
        <v>41</v>
      </c>
      <c r="C2340" s="61" t="s">
        <v>1446</v>
      </c>
      <c r="D2340" s="61" t="s">
        <v>1446</v>
      </c>
      <c r="E2340" s="54" t="s">
        <v>1485</v>
      </c>
      <c r="F2340" s="61" t="s">
        <v>245</v>
      </c>
      <c r="G2340" s="22" t="s">
        <v>1482</v>
      </c>
      <c r="H2340" s="62">
        <v>3</v>
      </c>
      <c r="I2340" s="62">
        <v>6</v>
      </c>
      <c r="J2340" s="61"/>
      <c r="K2340" s="61">
        <v>50</v>
      </c>
      <c r="L2340" s="63">
        <v>43669</v>
      </c>
      <c r="M2340" s="61">
        <v>2019</v>
      </c>
      <c r="N2340" s="64" t="s">
        <v>1484</v>
      </c>
      <c r="O2340" s="61" t="s">
        <v>245</v>
      </c>
      <c r="P2340" s="63">
        <v>43669</v>
      </c>
      <c r="Q2340" s="65">
        <v>5.6</v>
      </c>
      <c r="R2340" s="61"/>
      <c r="S2340" s="61">
        <v>5</v>
      </c>
      <c r="T2340" s="66"/>
      <c r="U2340" s="66"/>
      <c r="V2340" s="66"/>
      <c r="W2340" s="61"/>
      <c r="X2340" s="61" t="s">
        <v>107</v>
      </c>
      <c r="Y2340" s="6" t="str">
        <f>VLOOKUP(X2340,Spp!A:B,2,FALSE)</f>
        <v>Thalassoma lucasanum</v>
      </c>
      <c r="Z2340" s="68">
        <f t="shared" si="253"/>
        <v>72</v>
      </c>
      <c r="AA2340" s="61">
        <v>60</v>
      </c>
      <c r="AB2340" s="61">
        <v>11</v>
      </c>
      <c r="AC2340" s="61">
        <v>1</v>
      </c>
      <c r="AD2340" s="61"/>
      <c r="AE2340" s="61"/>
      <c r="AF2340" s="61"/>
      <c r="AG2340" s="61"/>
      <c r="AH2340" s="61"/>
      <c r="AI2340" s="61"/>
      <c r="AJ2340" s="61"/>
      <c r="AK2340" s="61"/>
      <c r="AL2340" s="61"/>
      <c r="AM2340" s="61"/>
      <c r="AN2340" s="61"/>
      <c r="AO2340" s="61"/>
      <c r="AP2340" s="61"/>
      <c r="AQ2340" s="61"/>
      <c r="AR2340" s="61"/>
      <c r="AS2340" s="61"/>
      <c r="AT2340" s="61"/>
      <c r="AU2340" s="2">
        <f>VLOOKUP(Y2340,Spp!B:C,2,FALSE)</f>
        <v>1.261E-2</v>
      </c>
      <c r="AV2340" s="2">
        <f>VLOOKUP(Y2340,Spp!B:D,3,FALSE)</f>
        <v>2.8782999999999999</v>
      </c>
      <c r="AW2340" s="2">
        <f t="shared" si="265"/>
        <v>74.478534578185574</v>
      </c>
      <c r="AX2340" s="2">
        <f t="shared" si="266"/>
        <v>1.4895706915637115</v>
      </c>
      <c r="AY2340" s="2">
        <f t="shared" si="267"/>
        <v>14.895706915637115</v>
      </c>
      <c r="AZ2340" s="2">
        <f t="shared" si="268"/>
        <v>1.4895706915637115E-2</v>
      </c>
      <c r="BA2340" s="2" t="e">
        <f t="shared" si="269"/>
        <v>#DIV/0!</v>
      </c>
      <c r="BB2340" s="2">
        <f t="shared" si="264"/>
        <v>1.44</v>
      </c>
      <c r="BC2340" s="2">
        <f>VLOOKUP(Y2340,Spp!B:H,7,FALSE)</f>
        <v>3.5</v>
      </c>
      <c r="BD2340" s="5" t="str">
        <f>VLOOKUP(Y2340,GFQuimbayo!B:C,2,FALSE)</f>
        <v>IN</v>
      </c>
      <c r="BE2340" s="5" t="str">
        <f>VLOOKUP(BD2340,GFQuimbayo!E:F,2,FALSE)</f>
        <v>Invertebrivores</v>
      </c>
      <c r="BF2340" s="2" t="str">
        <f>VLOOKUP(Y2340,Spp!B:L,11,FALSE)</f>
        <v>LC</v>
      </c>
    </row>
    <row r="2341" spans="1:58">
      <c r="A2341" s="61" t="s">
        <v>40</v>
      </c>
      <c r="B2341" s="61" t="s">
        <v>41</v>
      </c>
      <c r="C2341" s="61" t="s">
        <v>1446</v>
      </c>
      <c r="D2341" s="61" t="s">
        <v>1446</v>
      </c>
      <c r="E2341" s="54" t="s">
        <v>1485</v>
      </c>
      <c r="F2341" s="61" t="s">
        <v>245</v>
      </c>
      <c r="G2341" s="22" t="s">
        <v>1482</v>
      </c>
      <c r="H2341" s="62">
        <v>3</v>
      </c>
      <c r="I2341" s="62">
        <v>6</v>
      </c>
      <c r="J2341" s="61"/>
      <c r="K2341" s="61">
        <v>50</v>
      </c>
      <c r="L2341" s="63">
        <v>43669</v>
      </c>
      <c r="M2341" s="61">
        <v>2019</v>
      </c>
      <c r="N2341" s="64" t="s">
        <v>1484</v>
      </c>
      <c r="O2341" s="61" t="s">
        <v>245</v>
      </c>
      <c r="P2341" s="63">
        <v>43669</v>
      </c>
      <c r="Q2341" s="65">
        <v>5.6</v>
      </c>
      <c r="R2341" s="61"/>
      <c r="S2341" s="61">
        <v>5</v>
      </c>
      <c r="T2341" s="66"/>
      <c r="U2341" s="66"/>
      <c r="V2341" s="66"/>
      <c r="W2341" s="61"/>
      <c r="X2341" s="61" t="s">
        <v>57</v>
      </c>
      <c r="Y2341" s="6" t="str">
        <f>VLOOKUP(X2341,Spp!A:B,2,FALSE)</f>
        <v>Serranus psittacinus</v>
      </c>
      <c r="Z2341" s="68">
        <f t="shared" si="253"/>
        <v>5</v>
      </c>
      <c r="AA2341" s="61">
        <v>2</v>
      </c>
      <c r="AB2341" s="61">
        <v>3</v>
      </c>
      <c r="AC2341" s="61"/>
      <c r="AD2341" s="61"/>
      <c r="AE2341" s="61"/>
      <c r="AF2341" s="61"/>
      <c r="AG2341" s="61"/>
      <c r="AH2341" s="61"/>
      <c r="AI2341" s="61"/>
      <c r="AJ2341" s="61"/>
      <c r="AK2341" s="61"/>
      <c r="AL2341" s="61"/>
      <c r="AM2341" s="61"/>
      <c r="AN2341" s="61"/>
      <c r="AO2341" s="61"/>
      <c r="AP2341" s="61"/>
      <c r="AQ2341" s="61"/>
      <c r="AR2341" s="61"/>
      <c r="AS2341" s="61"/>
      <c r="AT2341" s="61"/>
      <c r="AU2341" s="2">
        <f>VLOOKUP(Y2341,Spp!B:C,2,FALSE)</f>
        <v>1.9300000000000001E-2</v>
      </c>
      <c r="AV2341" s="2">
        <f>VLOOKUP(Y2341,Spp!B:D,3,FALSE)</f>
        <v>2.8511000000000002</v>
      </c>
      <c r="AW2341" s="2">
        <f t="shared" si="265"/>
        <v>18.62150157432988</v>
      </c>
      <c r="AX2341" s="2">
        <f t="shared" si="266"/>
        <v>0.37243003148659759</v>
      </c>
      <c r="AY2341" s="2">
        <f t="shared" si="267"/>
        <v>3.7243003148659759</v>
      </c>
      <c r="AZ2341" s="2">
        <f t="shared" si="268"/>
        <v>3.724300314865976E-3</v>
      </c>
      <c r="BA2341" s="2" t="e">
        <f t="shared" si="269"/>
        <v>#DIV/0!</v>
      </c>
      <c r="BB2341" s="2">
        <f t="shared" si="264"/>
        <v>0.1</v>
      </c>
      <c r="BC2341" s="2">
        <f>VLOOKUP(Y2341,Spp!B:H,7,FALSE)</f>
        <v>3.6</v>
      </c>
      <c r="BD2341" s="5" t="str">
        <f>VLOOKUP(Y2341,GFQuimbayo!B:C,2,FALSE)</f>
        <v>PS</v>
      </c>
      <c r="BE2341" s="5" t="str">
        <f>VLOOKUP(BD2341,GFQuimbayo!E:F,2,FALSE)</f>
        <v>Piscivores</v>
      </c>
      <c r="BF2341" s="2" t="str">
        <f>VLOOKUP(Y2341,Spp!B:L,11,FALSE)</f>
        <v>LC</v>
      </c>
    </row>
    <row r="2342" spans="1:58">
      <c r="A2342" s="61" t="s">
        <v>40</v>
      </c>
      <c r="B2342" s="61" t="s">
        <v>41</v>
      </c>
      <c r="C2342" s="61" t="s">
        <v>1446</v>
      </c>
      <c r="D2342" s="61" t="s">
        <v>1446</v>
      </c>
      <c r="E2342" s="54" t="s">
        <v>1485</v>
      </c>
      <c r="F2342" s="61" t="s">
        <v>245</v>
      </c>
      <c r="G2342" s="22" t="s">
        <v>1482</v>
      </c>
      <c r="H2342" s="62">
        <v>3</v>
      </c>
      <c r="I2342" s="62">
        <v>6</v>
      </c>
      <c r="J2342" s="61"/>
      <c r="K2342" s="61">
        <v>50</v>
      </c>
      <c r="L2342" s="63">
        <v>43669</v>
      </c>
      <c r="M2342" s="61">
        <v>2019</v>
      </c>
      <c r="N2342" s="64" t="s">
        <v>1484</v>
      </c>
      <c r="O2342" s="61" t="s">
        <v>245</v>
      </c>
      <c r="P2342" s="63">
        <v>43669</v>
      </c>
      <c r="Q2342" s="65">
        <v>5.6</v>
      </c>
      <c r="R2342" s="61"/>
      <c r="S2342" s="61">
        <v>5</v>
      </c>
      <c r="T2342" s="66"/>
      <c r="U2342" s="66"/>
      <c r="V2342" s="66"/>
      <c r="W2342" s="61"/>
      <c r="X2342" s="61" t="s">
        <v>91</v>
      </c>
      <c r="Y2342" s="6" t="str">
        <f>VLOOKUP(X2342,Spp!A:B,2,FALSE)</f>
        <v>Halichoeres nicholsi</v>
      </c>
      <c r="Z2342" s="68">
        <f t="shared" si="253"/>
        <v>1</v>
      </c>
      <c r="AA2342" s="61"/>
      <c r="AB2342" s="61"/>
      <c r="AC2342" s="61">
        <v>1</v>
      </c>
      <c r="AD2342" s="61"/>
      <c r="AE2342" s="61"/>
      <c r="AF2342" s="61"/>
      <c r="AG2342" s="61"/>
      <c r="AH2342" s="61"/>
      <c r="AI2342" s="61"/>
      <c r="AJ2342" s="61"/>
      <c r="AK2342" s="61"/>
      <c r="AL2342" s="61"/>
      <c r="AM2342" s="61"/>
      <c r="AN2342" s="61"/>
      <c r="AO2342" s="61"/>
      <c r="AP2342" s="61"/>
      <c r="AQ2342" s="61"/>
      <c r="AR2342" s="61"/>
      <c r="AS2342" s="61"/>
      <c r="AT2342" s="61"/>
      <c r="AU2342" s="2">
        <f>VLOOKUP(Y2342,Spp!B:C,2,FALSE)</f>
        <v>1.26E-2</v>
      </c>
      <c r="AV2342" s="2">
        <f>VLOOKUP(Y2342,Spp!B:D,3,FALSE)</f>
        <v>3.0672999999999999</v>
      </c>
      <c r="AW2342" s="2">
        <f t="shared" si="265"/>
        <v>29.169073044120523</v>
      </c>
      <c r="AX2342" s="2">
        <f t="shared" si="266"/>
        <v>0.5833814608824105</v>
      </c>
      <c r="AY2342" s="2">
        <f t="shared" si="267"/>
        <v>5.8338146088241052</v>
      </c>
      <c r="AZ2342" s="2">
        <f t="shared" si="268"/>
        <v>5.8338146088241054E-3</v>
      </c>
      <c r="BA2342" s="2" t="e">
        <f t="shared" si="269"/>
        <v>#DIV/0!</v>
      </c>
      <c r="BB2342" s="2">
        <f t="shared" si="264"/>
        <v>0.02</v>
      </c>
      <c r="BC2342" s="2">
        <f>VLOOKUP(Y2342,Spp!B:H,7,FALSE)</f>
        <v>4</v>
      </c>
      <c r="BD2342" s="5" t="str">
        <f>VLOOKUP(Y2342,GFQuimbayo!B:C,2,FALSE)</f>
        <v>IN</v>
      </c>
      <c r="BE2342" s="5" t="str">
        <f>VLOOKUP(BD2342,GFQuimbayo!E:F,2,FALSE)</f>
        <v>Invertebrivores</v>
      </c>
      <c r="BF2342" s="2" t="str">
        <f>VLOOKUP(Y2342,Spp!B:L,11,FALSE)</f>
        <v>LC</v>
      </c>
    </row>
    <row r="2343" spans="1:58">
      <c r="A2343" s="61" t="s">
        <v>40</v>
      </c>
      <c r="B2343" s="61" t="s">
        <v>41</v>
      </c>
      <c r="C2343" s="61" t="s">
        <v>1446</v>
      </c>
      <c r="D2343" s="61" t="s">
        <v>1446</v>
      </c>
      <c r="E2343" s="54" t="s">
        <v>1485</v>
      </c>
      <c r="F2343" s="61" t="s">
        <v>245</v>
      </c>
      <c r="G2343" s="22" t="s">
        <v>1482</v>
      </c>
      <c r="H2343" s="62">
        <v>3</v>
      </c>
      <c r="I2343" s="62">
        <v>6</v>
      </c>
      <c r="J2343" s="61"/>
      <c r="K2343" s="61">
        <v>50</v>
      </c>
      <c r="L2343" s="63">
        <v>43669</v>
      </c>
      <c r="M2343" s="61">
        <v>2019</v>
      </c>
      <c r="N2343" s="64" t="s">
        <v>1484</v>
      </c>
      <c r="O2343" s="61" t="s">
        <v>245</v>
      </c>
      <c r="P2343" s="63">
        <v>43669</v>
      </c>
      <c r="Q2343" s="65">
        <v>5.6</v>
      </c>
      <c r="R2343" s="61"/>
      <c r="S2343" s="61">
        <v>5</v>
      </c>
      <c r="T2343" s="66"/>
      <c r="U2343" s="66"/>
      <c r="V2343" s="66"/>
      <c r="W2343" s="61"/>
      <c r="X2343" s="61" t="s">
        <v>337</v>
      </c>
      <c r="Y2343" s="6" t="str">
        <f>VLOOKUP(X2343,Spp!A:B,2,FALSE)</f>
        <v>Alphestes immaculatus</v>
      </c>
      <c r="Z2343" s="68">
        <f t="shared" si="253"/>
        <v>1</v>
      </c>
      <c r="AA2343" s="61"/>
      <c r="AB2343" s="61"/>
      <c r="AC2343" s="61">
        <v>1</v>
      </c>
      <c r="AD2343" s="61"/>
      <c r="AE2343" s="61"/>
      <c r="AF2343" s="61"/>
      <c r="AG2343" s="61"/>
      <c r="AH2343" s="61"/>
      <c r="AI2343" s="61"/>
      <c r="AJ2343" s="61"/>
      <c r="AK2343" s="61"/>
      <c r="AL2343" s="61"/>
      <c r="AM2343" s="61"/>
      <c r="AN2343" s="61"/>
      <c r="AO2343" s="61"/>
      <c r="AP2343" s="61"/>
      <c r="AQ2343" s="61"/>
      <c r="AR2343" s="61"/>
      <c r="AS2343" s="61"/>
      <c r="AT2343" s="61"/>
      <c r="AU2343" s="2">
        <f>VLOOKUP(Y2343,Spp!B:C,2,FALSE)</f>
        <v>1.5299999999999999E-2</v>
      </c>
      <c r="AV2343" s="2">
        <f>VLOOKUP(Y2343,Spp!B:D,3,FALSE)</f>
        <v>3.0038</v>
      </c>
      <c r="AW2343" s="2">
        <f t="shared" si="265"/>
        <v>30.171001600841244</v>
      </c>
      <c r="AX2343" s="2">
        <f t="shared" si="266"/>
        <v>0.60342003201682493</v>
      </c>
      <c r="AY2343" s="2">
        <f t="shared" si="267"/>
        <v>6.0342003201682495</v>
      </c>
      <c r="AZ2343" s="2">
        <f t="shared" si="268"/>
        <v>6.0342003201682495E-3</v>
      </c>
      <c r="BA2343" s="2" t="e">
        <f t="shared" si="269"/>
        <v>#DIV/0!</v>
      </c>
      <c r="BB2343" s="2">
        <f t="shared" si="264"/>
        <v>0.02</v>
      </c>
      <c r="BC2343" s="2">
        <f>VLOOKUP(Y2343,Spp!B:H,7,FALSE)</f>
        <v>3.5</v>
      </c>
      <c r="BD2343" s="5" t="str">
        <f>VLOOKUP(Y2343,GFQuimbayo!B:C,2,FALSE)</f>
        <v>IN</v>
      </c>
      <c r="BE2343" s="5" t="str">
        <f>VLOOKUP(BD2343,GFQuimbayo!E:F,2,FALSE)</f>
        <v>Invertebrivores</v>
      </c>
      <c r="BF2343" s="2" t="str">
        <f>VLOOKUP(Y2343,Spp!B:L,11,FALSE)</f>
        <v>LC</v>
      </c>
    </row>
    <row r="2344" spans="1:58">
      <c r="A2344" s="61" t="s">
        <v>40</v>
      </c>
      <c r="B2344" s="61" t="s">
        <v>41</v>
      </c>
      <c r="C2344" s="61" t="s">
        <v>1446</v>
      </c>
      <c r="D2344" s="61" t="s">
        <v>1446</v>
      </c>
      <c r="E2344" s="54" t="s">
        <v>1485</v>
      </c>
      <c r="F2344" s="61" t="s">
        <v>245</v>
      </c>
      <c r="G2344" s="22" t="s">
        <v>1482</v>
      </c>
      <c r="H2344" s="62">
        <v>3</v>
      </c>
      <c r="I2344" s="62">
        <v>6</v>
      </c>
      <c r="J2344" s="61"/>
      <c r="K2344" s="61">
        <v>50</v>
      </c>
      <c r="L2344" s="63">
        <v>43669</v>
      </c>
      <c r="M2344" s="61">
        <v>2019</v>
      </c>
      <c r="N2344" s="64" t="s">
        <v>1484</v>
      </c>
      <c r="O2344" s="61" t="s">
        <v>245</v>
      </c>
      <c r="P2344" s="63">
        <v>43669</v>
      </c>
      <c r="Q2344" s="65">
        <v>5.6</v>
      </c>
      <c r="R2344" s="61"/>
      <c r="S2344" s="61">
        <v>5</v>
      </c>
      <c r="T2344" s="66"/>
      <c r="U2344" s="66"/>
      <c r="V2344" s="66"/>
      <c r="W2344" s="61"/>
      <c r="X2344" s="61" t="s">
        <v>45</v>
      </c>
      <c r="Y2344" s="6" t="str">
        <f>VLOOKUP(X2344,Spp!A:B,2,FALSE)</f>
        <v>Canthigaster punctatissima</v>
      </c>
      <c r="Z2344" s="68">
        <f t="shared" ref="Z2344:Z2407" si="270">SUM(AA2344:AT2344)</f>
        <v>1</v>
      </c>
      <c r="AA2344" s="61">
        <v>1</v>
      </c>
      <c r="AB2344" s="61"/>
      <c r="AC2344" s="61"/>
      <c r="AD2344" s="61"/>
      <c r="AE2344" s="61"/>
      <c r="AF2344" s="61"/>
      <c r="AG2344" s="61"/>
      <c r="AH2344" s="61"/>
      <c r="AI2344" s="61"/>
      <c r="AJ2344" s="61"/>
      <c r="AK2344" s="61"/>
      <c r="AL2344" s="61"/>
      <c r="AM2344" s="61"/>
      <c r="AN2344" s="61"/>
      <c r="AO2344" s="61"/>
      <c r="AP2344" s="61"/>
      <c r="AQ2344" s="61"/>
      <c r="AR2344" s="61"/>
      <c r="AS2344" s="61"/>
      <c r="AT2344" s="61"/>
      <c r="AU2344" s="2">
        <f>VLOOKUP(Y2344,Spp!B:C,2,FALSE)</f>
        <v>1.9699999999999999E-2</v>
      </c>
      <c r="AV2344" s="2">
        <f>VLOOKUP(Y2344,Spp!B:D,3,FALSE)</f>
        <v>2.9174000000000002</v>
      </c>
      <c r="AW2344" s="2">
        <f t="shared" si="265"/>
        <v>0.28537531735533872</v>
      </c>
      <c r="AX2344" s="2">
        <f t="shared" si="266"/>
        <v>5.7075063471067741E-3</v>
      </c>
      <c r="AY2344" s="2">
        <f t="shared" si="267"/>
        <v>5.7075063471067743E-2</v>
      </c>
      <c r="AZ2344" s="2">
        <f t="shared" si="268"/>
        <v>5.7075063471067742E-5</v>
      </c>
      <c r="BA2344" s="2" t="e">
        <f t="shared" si="269"/>
        <v>#DIV/0!</v>
      </c>
      <c r="BB2344" s="2">
        <f t="shared" si="264"/>
        <v>0.02</v>
      </c>
      <c r="BC2344" s="2">
        <f>VLOOKUP(Y2344,Spp!B:H,7,FALSE)</f>
        <v>3</v>
      </c>
      <c r="BD2344" s="5" t="str">
        <f>VLOOKUP(Y2344,GFQuimbayo!B:C,2,FALSE)</f>
        <v>IN</v>
      </c>
      <c r="BE2344" s="5" t="str">
        <f>VLOOKUP(BD2344,GFQuimbayo!E:F,2,FALSE)</f>
        <v>Invertebrivores</v>
      </c>
      <c r="BF2344" s="2" t="str">
        <f>VLOOKUP(Y2344,Spp!B:L,11,FALSE)</f>
        <v>LC</v>
      </c>
    </row>
    <row r="2345" spans="1:58">
      <c r="A2345" s="61" t="s">
        <v>40</v>
      </c>
      <c r="B2345" s="61" t="s">
        <v>41</v>
      </c>
      <c r="C2345" s="61" t="s">
        <v>1446</v>
      </c>
      <c r="D2345" s="61" t="s">
        <v>1446</v>
      </c>
      <c r="E2345" s="54" t="s">
        <v>1485</v>
      </c>
      <c r="F2345" s="61" t="s">
        <v>245</v>
      </c>
      <c r="G2345" s="22" t="s">
        <v>1482</v>
      </c>
      <c r="H2345" s="62">
        <v>1</v>
      </c>
      <c r="I2345" s="62">
        <v>6</v>
      </c>
      <c r="J2345" s="61"/>
      <c r="K2345" s="61">
        <v>50</v>
      </c>
      <c r="L2345" s="63">
        <v>43669</v>
      </c>
      <c r="M2345" s="61">
        <v>2019</v>
      </c>
      <c r="N2345" s="64" t="s">
        <v>1484</v>
      </c>
      <c r="O2345" s="61" t="s">
        <v>245</v>
      </c>
      <c r="P2345" s="63">
        <v>43669</v>
      </c>
      <c r="Q2345" s="65">
        <v>5.6</v>
      </c>
      <c r="R2345" s="61"/>
      <c r="S2345" s="61">
        <v>5</v>
      </c>
      <c r="T2345" s="66"/>
      <c r="U2345" s="66"/>
      <c r="V2345" s="66"/>
      <c r="W2345" s="61"/>
      <c r="X2345" s="61" t="s">
        <v>99</v>
      </c>
      <c r="Y2345" s="6" t="str">
        <f>VLOOKUP(X2345,Spp!A:B,2,FALSE)</f>
        <v>Abudefduf troschelii</v>
      </c>
      <c r="Z2345" s="68">
        <f t="shared" si="270"/>
        <v>20</v>
      </c>
      <c r="AA2345" s="61"/>
      <c r="AB2345" s="61"/>
      <c r="AC2345" s="61">
        <v>20</v>
      </c>
      <c r="AD2345" s="61"/>
      <c r="AE2345" s="61"/>
      <c r="AF2345" s="61"/>
      <c r="AG2345" s="61"/>
      <c r="AH2345" s="61"/>
      <c r="AI2345" s="61"/>
      <c r="AJ2345" s="61"/>
      <c r="AK2345" s="61"/>
      <c r="AL2345" s="61"/>
      <c r="AM2345" s="61"/>
      <c r="AN2345" s="61"/>
      <c r="AO2345" s="61"/>
      <c r="AP2345" s="61"/>
      <c r="AQ2345" s="61"/>
      <c r="AR2345" s="61"/>
      <c r="AS2345" s="61"/>
      <c r="AT2345" s="61"/>
      <c r="AU2345" s="2">
        <f>VLOOKUP(Y2345,Spp!B:C,2,FALSE)</f>
        <v>1.6E-2</v>
      </c>
      <c r="AV2345" s="2">
        <f>VLOOKUP(Y2345,Spp!B:D,3,FALSE)</f>
        <v>3.0516000000000001</v>
      </c>
      <c r="AW2345" s="2">
        <f t="shared" si="265"/>
        <v>712.00095149659728</v>
      </c>
      <c r="AX2345" s="2">
        <f t="shared" si="266"/>
        <v>14.240019029931945</v>
      </c>
      <c r="AY2345" s="2">
        <f t="shared" si="267"/>
        <v>142.40019029931946</v>
      </c>
      <c r="AZ2345" s="2">
        <f t="shared" si="268"/>
        <v>0.14240019029931947</v>
      </c>
      <c r="BA2345" s="2" t="e">
        <f t="shared" si="269"/>
        <v>#DIV/0!</v>
      </c>
      <c r="BB2345" s="2">
        <f t="shared" si="264"/>
        <v>0.4</v>
      </c>
      <c r="BC2345" s="2">
        <f>VLOOKUP(Y2345,Spp!B:H,7,FALSE)</f>
        <v>3</v>
      </c>
      <c r="BD2345" s="5" t="str">
        <f>VLOOKUP(Y2345,GFQuimbayo!B:C,2,FALSE)</f>
        <v>PK</v>
      </c>
      <c r="BE2345" s="5" t="str">
        <f>VLOOKUP(BD2345,GFQuimbayo!E:F,2,FALSE)</f>
        <v>Planktivores</v>
      </c>
      <c r="BF2345" s="2" t="str">
        <f>VLOOKUP(Y2345,Spp!B:L,11,FALSE)</f>
        <v>LC</v>
      </c>
    </row>
    <row r="2346" spans="1:58">
      <c r="A2346" s="61" t="s">
        <v>40</v>
      </c>
      <c r="B2346" s="61" t="s">
        <v>41</v>
      </c>
      <c r="C2346" s="61" t="s">
        <v>1444</v>
      </c>
      <c r="D2346" s="61" t="s">
        <v>1444</v>
      </c>
      <c r="E2346" s="54" t="s">
        <v>1486</v>
      </c>
      <c r="F2346" s="61" t="s">
        <v>245</v>
      </c>
      <c r="G2346" s="22" t="s">
        <v>1482</v>
      </c>
      <c r="H2346" s="62">
        <v>1</v>
      </c>
      <c r="I2346" s="62">
        <v>1</v>
      </c>
      <c r="J2346" s="61"/>
      <c r="K2346" s="61">
        <v>50</v>
      </c>
      <c r="L2346" s="63">
        <v>43669</v>
      </c>
      <c r="M2346" s="61">
        <v>2019</v>
      </c>
      <c r="N2346" s="64" t="s">
        <v>1484</v>
      </c>
      <c r="O2346" s="61" t="s">
        <v>245</v>
      </c>
      <c r="P2346" s="63">
        <v>43669</v>
      </c>
      <c r="Q2346" s="65">
        <v>5</v>
      </c>
      <c r="R2346" s="61"/>
      <c r="S2346" s="61">
        <v>5</v>
      </c>
      <c r="T2346" s="66"/>
      <c r="U2346" s="66"/>
      <c r="V2346" s="66"/>
      <c r="W2346" s="61"/>
      <c r="X2346" s="61" t="s">
        <v>45</v>
      </c>
      <c r="Y2346" s="6" t="str">
        <f>VLOOKUP(X2346,Spp!A:B,2,FALSE)</f>
        <v>Canthigaster punctatissima</v>
      </c>
      <c r="Z2346" s="68">
        <f t="shared" si="270"/>
        <v>2</v>
      </c>
      <c r="AA2346" s="61"/>
      <c r="AB2346" s="61">
        <v>2</v>
      </c>
      <c r="AC2346" s="61"/>
      <c r="AD2346" s="61"/>
      <c r="AE2346" s="61"/>
      <c r="AF2346" s="61"/>
      <c r="AG2346" s="61"/>
      <c r="AH2346" s="61"/>
      <c r="AI2346" s="61"/>
      <c r="AJ2346" s="61"/>
      <c r="AK2346" s="61"/>
      <c r="AL2346" s="61"/>
      <c r="AM2346" s="61"/>
      <c r="AN2346" s="61"/>
      <c r="AO2346" s="61"/>
      <c r="AP2346" s="61"/>
      <c r="AQ2346" s="61"/>
      <c r="AR2346" s="61"/>
      <c r="AS2346" s="61"/>
      <c r="AT2346" s="61"/>
      <c r="AU2346" s="2">
        <f>VLOOKUP(Y2346,Spp!B:C,2,FALSE)</f>
        <v>1.9699999999999999E-2</v>
      </c>
      <c r="AV2346" s="2">
        <f>VLOOKUP(Y2346,Spp!B:D,3,FALSE)</f>
        <v>2.9174000000000002</v>
      </c>
      <c r="AW2346" s="2">
        <f t="shared" si="265"/>
        <v>14.073429816211023</v>
      </c>
      <c r="AX2346" s="2">
        <f t="shared" si="266"/>
        <v>0.28146859632422044</v>
      </c>
      <c r="AY2346" s="2">
        <f t="shared" si="267"/>
        <v>2.8146859632422045</v>
      </c>
      <c r="AZ2346" s="2">
        <f t="shared" si="268"/>
        <v>2.8146859632422047E-3</v>
      </c>
      <c r="BA2346" s="2" t="e">
        <f t="shared" si="269"/>
        <v>#DIV/0!</v>
      </c>
      <c r="BB2346" s="2">
        <f t="shared" si="264"/>
        <v>0.04</v>
      </c>
      <c r="BC2346" s="2">
        <f>VLOOKUP(Y2346,Spp!B:H,7,FALSE)</f>
        <v>3</v>
      </c>
      <c r="BD2346" s="5" t="str">
        <f>VLOOKUP(Y2346,GFQuimbayo!B:C,2,FALSE)</f>
        <v>IN</v>
      </c>
      <c r="BE2346" s="5" t="str">
        <f>VLOOKUP(BD2346,GFQuimbayo!E:F,2,FALSE)</f>
        <v>Invertebrivores</v>
      </c>
      <c r="BF2346" s="2" t="str">
        <f>VLOOKUP(Y2346,Spp!B:L,11,FALSE)</f>
        <v>LC</v>
      </c>
    </row>
    <row r="2347" spans="1:58">
      <c r="A2347" s="61" t="s">
        <v>40</v>
      </c>
      <c r="B2347" s="61" t="s">
        <v>41</v>
      </c>
      <c r="C2347" s="61" t="s">
        <v>1444</v>
      </c>
      <c r="D2347" s="61" t="s">
        <v>1444</v>
      </c>
      <c r="E2347" s="54" t="s">
        <v>1486</v>
      </c>
      <c r="F2347" s="61" t="s">
        <v>245</v>
      </c>
      <c r="G2347" s="22" t="s">
        <v>1482</v>
      </c>
      <c r="H2347" s="62">
        <v>1</v>
      </c>
      <c r="I2347" s="62">
        <v>1</v>
      </c>
      <c r="J2347" s="61"/>
      <c r="K2347" s="61">
        <v>50</v>
      </c>
      <c r="L2347" s="63">
        <v>43669</v>
      </c>
      <c r="M2347" s="61">
        <v>2019</v>
      </c>
      <c r="N2347" s="64" t="s">
        <v>1484</v>
      </c>
      <c r="O2347" s="61" t="s">
        <v>245</v>
      </c>
      <c r="P2347" s="63">
        <v>43669</v>
      </c>
      <c r="Q2347" s="65">
        <v>5</v>
      </c>
      <c r="R2347" s="61"/>
      <c r="S2347" s="61">
        <v>5</v>
      </c>
      <c r="T2347" s="66"/>
      <c r="U2347" s="66"/>
      <c r="V2347" s="66"/>
      <c r="W2347" s="61"/>
      <c r="X2347" s="61" t="s">
        <v>107</v>
      </c>
      <c r="Y2347" s="6" t="str">
        <f>VLOOKUP(X2347,Spp!A:B,2,FALSE)</f>
        <v>Thalassoma lucasanum</v>
      </c>
      <c r="Z2347" s="68">
        <f t="shared" si="270"/>
        <v>12</v>
      </c>
      <c r="AA2347" s="61"/>
      <c r="AB2347" s="61">
        <v>12</v>
      </c>
      <c r="AC2347" s="61"/>
      <c r="AD2347" s="61"/>
      <c r="AE2347" s="61"/>
      <c r="AF2347" s="61"/>
      <c r="AG2347" s="61"/>
      <c r="AH2347" s="61"/>
      <c r="AI2347" s="61"/>
      <c r="AJ2347" s="61"/>
      <c r="AK2347" s="61"/>
      <c r="AL2347" s="61"/>
      <c r="AM2347" s="61"/>
      <c r="AN2347" s="61"/>
      <c r="AO2347" s="61"/>
      <c r="AP2347" s="61"/>
      <c r="AQ2347" s="61"/>
      <c r="AR2347" s="61"/>
      <c r="AS2347" s="61"/>
      <c r="AT2347" s="61"/>
      <c r="AU2347" s="2">
        <f>VLOOKUP(Y2347,Spp!B:C,2,FALSE)</f>
        <v>1.261E-2</v>
      </c>
      <c r="AV2347" s="2">
        <f>VLOOKUP(Y2347,Spp!B:D,3,FALSE)</f>
        <v>2.8782999999999999</v>
      </c>
      <c r="AW2347" s="2">
        <f t="shared" si="265"/>
        <v>49.955713593514076</v>
      </c>
      <c r="AX2347" s="2">
        <f t="shared" si="266"/>
        <v>0.99911427187028157</v>
      </c>
      <c r="AY2347" s="2">
        <f t="shared" si="267"/>
        <v>9.9911427187028163</v>
      </c>
      <c r="AZ2347" s="2">
        <f t="shared" si="268"/>
        <v>9.9911427187028157E-3</v>
      </c>
      <c r="BA2347" s="2" t="e">
        <f t="shared" si="269"/>
        <v>#DIV/0!</v>
      </c>
      <c r="BB2347" s="2">
        <f t="shared" si="264"/>
        <v>0.24</v>
      </c>
      <c r="BC2347" s="2">
        <f>VLOOKUP(Y2347,Spp!B:H,7,FALSE)</f>
        <v>3.5</v>
      </c>
      <c r="BD2347" s="5" t="str">
        <f>VLOOKUP(Y2347,GFQuimbayo!B:C,2,FALSE)</f>
        <v>IN</v>
      </c>
      <c r="BE2347" s="5" t="str">
        <f>VLOOKUP(BD2347,GFQuimbayo!E:F,2,FALSE)</f>
        <v>Invertebrivores</v>
      </c>
      <c r="BF2347" s="2" t="str">
        <f>VLOOKUP(Y2347,Spp!B:L,11,FALSE)</f>
        <v>LC</v>
      </c>
    </row>
    <row r="2348" spans="1:58">
      <c r="A2348" s="61" t="s">
        <v>40</v>
      </c>
      <c r="B2348" s="61" t="s">
        <v>41</v>
      </c>
      <c r="C2348" s="61" t="s">
        <v>1444</v>
      </c>
      <c r="D2348" s="61" t="s">
        <v>1444</v>
      </c>
      <c r="E2348" s="54" t="s">
        <v>1486</v>
      </c>
      <c r="F2348" s="61" t="s">
        <v>245</v>
      </c>
      <c r="G2348" s="22" t="s">
        <v>1482</v>
      </c>
      <c r="H2348" s="62">
        <v>1</v>
      </c>
      <c r="I2348" s="62">
        <v>1</v>
      </c>
      <c r="J2348" s="61"/>
      <c r="K2348" s="61">
        <v>50</v>
      </c>
      <c r="L2348" s="63">
        <v>43669</v>
      </c>
      <c r="M2348" s="61">
        <v>2019</v>
      </c>
      <c r="N2348" s="64" t="s">
        <v>1484</v>
      </c>
      <c r="O2348" s="61" t="s">
        <v>245</v>
      </c>
      <c r="P2348" s="63">
        <v>43669</v>
      </c>
      <c r="Q2348" s="65">
        <v>5</v>
      </c>
      <c r="R2348" s="61"/>
      <c r="S2348" s="61">
        <v>5</v>
      </c>
      <c r="T2348" s="66"/>
      <c r="U2348" s="66"/>
      <c r="V2348" s="66"/>
      <c r="W2348" s="61"/>
      <c r="X2348" s="61" t="s">
        <v>266</v>
      </c>
      <c r="Y2348" s="6" t="str">
        <f>VLOOKUP(X2348,Spp!A:B,2,FALSE)</f>
        <v>Halichoeres dispilus</v>
      </c>
      <c r="Z2348" s="68">
        <f t="shared" si="270"/>
        <v>63</v>
      </c>
      <c r="AA2348" s="61">
        <v>60</v>
      </c>
      <c r="AB2348" s="61">
        <v>2</v>
      </c>
      <c r="AC2348" s="61">
        <v>1</v>
      </c>
      <c r="AD2348" s="61"/>
      <c r="AE2348" s="61"/>
      <c r="AF2348" s="61"/>
      <c r="AG2348" s="61"/>
      <c r="AH2348" s="61"/>
      <c r="AI2348" s="61"/>
      <c r="AJ2348" s="61"/>
      <c r="AK2348" s="61"/>
      <c r="AL2348" s="61"/>
      <c r="AM2348" s="61"/>
      <c r="AN2348" s="61"/>
      <c r="AO2348" s="61"/>
      <c r="AP2348" s="61"/>
      <c r="AQ2348" s="61"/>
      <c r="AR2348" s="61"/>
      <c r="AS2348" s="61"/>
      <c r="AT2348" s="61"/>
      <c r="AU2348" s="2">
        <f>VLOOKUP(Y2348,Spp!B:C,2,FALSE)</f>
        <v>1.26E-2</v>
      </c>
      <c r="AV2348" s="2">
        <f>VLOOKUP(Y2348,Spp!B:D,3,FALSE)</f>
        <v>3.0672999999999999</v>
      </c>
      <c r="AW2348" s="2">
        <f t="shared" si="265"/>
        <v>53.908131606848997</v>
      </c>
      <c r="AX2348" s="2">
        <f t="shared" si="266"/>
        <v>1.0781626321369799</v>
      </c>
      <c r="AY2348" s="2">
        <f t="shared" si="267"/>
        <v>10.781626321369799</v>
      </c>
      <c r="AZ2348" s="2">
        <f t="shared" si="268"/>
        <v>1.07816263213698E-2</v>
      </c>
      <c r="BA2348" s="2" t="e">
        <f t="shared" si="269"/>
        <v>#DIV/0!</v>
      </c>
      <c r="BB2348" s="2">
        <f t="shared" si="264"/>
        <v>1.26</v>
      </c>
      <c r="BC2348" s="2">
        <f>VLOOKUP(Y2348,Spp!B:H,7,FALSE)</f>
        <v>3.9</v>
      </c>
      <c r="BD2348" s="5" t="str">
        <f>VLOOKUP(Y2348,GFQuimbayo!B:C,2,FALSE)</f>
        <v>IN</v>
      </c>
      <c r="BE2348" s="5" t="str">
        <f>VLOOKUP(BD2348,GFQuimbayo!E:F,2,FALSE)</f>
        <v>Invertebrivores</v>
      </c>
      <c r="BF2348" s="2" t="str">
        <f>VLOOKUP(Y2348,Spp!B:L,11,FALSE)</f>
        <v>LC</v>
      </c>
    </row>
    <row r="2349" spans="1:58">
      <c r="A2349" s="61" t="s">
        <v>40</v>
      </c>
      <c r="B2349" s="61" t="s">
        <v>41</v>
      </c>
      <c r="C2349" s="61" t="s">
        <v>1444</v>
      </c>
      <c r="D2349" s="61" t="s">
        <v>1444</v>
      </c>
      <c r="E2349" s="54" t="s">
        <v>1486</v>
      </c>
      <c r="F2349" s="61" t="s">
        <v>245</v>
      </c>
      <c r="G2349" s="22" t="s">
        <v>1482</v>
      </c>
      <c r="H2349" s="62">
        <v>1</v>
      </c>
      <c r="I2349" s="62">
        <v>1</v>
      </c>
      <c r="J2349" s="61"/>
      <c r="K2349" s="61">
        <v>50</v>
      </c>
      <c r="L2349" s="63">
        <v>43669</v>
      </c>
      <c r="M2349" s="61">
        <v>2019</v>
      </c>
      <c r="N2349" s="64" t="s">
        <v>1484</v>
      </c>
      <c r="O2349" s="61" t="s">
        <v>245</v>
      </c>
      <c r="P2349" s="63">
        <v>43669</v>
      </c>
      <c r="Q2349" s="65">
        <v>5</v>
      </c>
      <c r="R2349" s="61"/>
      <c r="S2349" s="61">
        <v>5</v>
      </c>
      <c r="T2349" s="66"/>
      <c r="U2349" s="66"/>
      <c r="V2349" s="66"/>
      <c r="W2349" s="61"/>
      <c r="X2349" s="61" t="s">
        <v>253</v>
      </c>
      <c r="Y2349" s="6" t="str">
        <f>VLOOKUP(X2349,Spp!A:B,2,FALSE)</f>
        <v>Sphoeroides lobatus</v>
      </c>
      <c r="Z2349" s="68">
        <f t="shared" si="270"/>
        <v>1</v>
      </c>
      <c r="AA2349" s="61"/>
      <c r="AB2349" s="61"/>
      <c r="AC2349" s="61"/>
      <c r="AD2349" s="61"/>
      <c r="AE2349" s="61">
        <v>1</v>
      </c>
      <c r="AF2349" s="61"/>
      <c r="AG2349" s="61"/>
      <c r="AH2349" s="61"/>
      <c r="AI2349" s="61"/>
      <c r="AJ2349" s="61"/>
      <c r="AK2349" s="61"/>
      <c r="AL2349" s="61"/>
      <c r="AM2349" s="61"/>
      <c r="AN2349" s="61"/>
      <c r="AO2349" s="61"/>
      <c r="AP2349" s="61"/>
      <c r="AQ2349" s="61"/>
      <c r="AR2349" s="61"/>
      <c r="AS2349" s="61"/>
      <c r="AT2349" s="61"/>
      <c r="AU2349" s="2">
        <f>VLOOKUP(Y2349,Spp!B:C,2,FALSE)</f>
        <v>3.7199999999999997E-2</v>
      </c>
      <c r="AV2349" s="2">
        <f>VLOOKUP(Y2349,Spp!B:D,3,FALSE)</f>
        <v>2.77</v>
      </c>
      <c r="AW2349" s="2">
        <f>((AU2349*$AA$2^AV2349)*AA2349)+((AU2349*$AB$2^AV2349)*AB2349)+((AU2349*$AC$2^AV2349)*AC2349)+((AU2349*$AD$2^AV2349)*AD2349)+((AU2349*$AE$2^AV2349)*AE2349)+((AU2349*$AF$2^AV2349)*AF2349)+((AU2349*$AG$2^AV2349)*AG2349)+((AU2349*$AH$2^AV2349)*AH2349)+((AU2349*$AI$2^AV2349)*AI2349)+((AU2349*$AJ$2^AV2349)*AJ2349)+((AU2349*$AK$2^AV2349)*AK2349)+((AU2349*$AL$2^AV2349)*AL2349)+((AU2349*$AM$2^AV2349)*AM2349)+((AU2349*$AN$2^AV2349)*AN2349)+((AU2349*$AO$2^AV2349)*AO2349)+((AU2349*$AP$2^AV2349)*AP2349)+((AU2349*$AQ$2^AV2349)*AQ2349)+((AU2349*$AR$2^AV2349)*AR2349)+((AU2349*$AS$2^AV2349)*AS2349)+((AU2349*$AT$2^AV2349)*AT2349)</f>
        <v>277.22779065587309</v>
      </c>
      <c r="AX2349" s="2">
        <f>AW2349/K2349</f>
        <v>5.5445558131174622</v>
      </c>
      <c r="AY2349" s="2">
        <f>AX2349*10</f>
        <v>55.445558131174622</v>
      </c>
      <c r="AZ2349" s="2">
        <f>AY2349/1000</f>
        <v>5.5445558131174619E-2</v>
      </c>
      <c r="BA2349" s="2" t="e">
        <f>Z2349/W2349</f>
        <v>#DIV/0!</v>
      </c>
      <c r="BB2349" s="2">
        <f t="shared" si="264"/>
        <v>0.02</v>
      </c>
      <c r="BC2349" s="2">
        <f>VLOOKUP(Y2349,Spp!B:H,7,FALSE)</f>
        <v>3.1</v>
      </c>
      <c r="BD2349" s="5" t="str">
        <f>VLOOKUP(Y2349,GFQuimbayo!B:C,2,FALSE)</f>
        <v>IN</v>
      </c>
      <c r="BE2349" s="5" t="str">
        <f>VLOOKUP(BD2349,GFQuimbayo!E:F,2,FALSE)</f>
        <v>Invertebrivores</v>
      </c>
      <c r="BF2349" s="2" t="str">
        <f>VLOOKUP(Y2349,Spp!B:L,11,FALSE)</f>
        <v>LC</v>
      </c>
    </row>
    <row r="2350" spans="1:58">
      <c r="A2350" s="61" t="s">
        <v>40</v>
      </c>
      <c r="B2350" s="61" t="s">
        <v>41</v>
      </c>
      <c r="C2350" s="61" t="s">
        <v>1444</v>
      </c>
      <c r="D2350" s="61" t="s">
        <v>1444</v>
      </c>
      <c r="E2350" s="54" t="s">
        <v>1486</v>
      </c>
      <c r="F2350" s="61" t="s">
        <v>245</v>
      </c>
      <c r="G2350" s="22" t="s">
        <v>1482</v>
      </c>
      <c r="H2350" s="62">
        <v>1</v>
      </c>
      <c r="I2350" s="62">
        <v>1</v>
      </c>
      <c r="J2350" s="61"/>
      <c r="K2350" s="61">
        <v>50</v>
      </c>
      <c r="L2350" s="63">
        <v>43669</v>
      </c>
      <c r="M2350" s="61">
        <v>2019</v>
      </c>
      <c r="N2350" s="64" t="s">
        <v>1484</v>
      </c>
      <c r="O2350" s="61" t="s">
        <v>245</v>
      </c>
      <c r="P2350" s="63">
        <v>43669</v>
      </c>
      <c r="Q2350" s="65">
        <v>5</v>
      </c>
      <c r="R2350" s="61"/>
      <c r="S2350" s="61">
        <v>5</v>
      </c>
      <c r="T2350" s="66"/>
      <c r="U2350" s="66"/>
      <c r="V2350" s="66"/>
      <c r="W2350" s="61"/>
      <c r="X2350" s="61" t="s">
        <v>57</v>
      </c>
      <c r="Y2350" s="6" t="str">
        <f>VLOOKUP(X2350,Spp!A:B,2,FALSE)</f>
        <v>Serranus psittacinus</v>
      </c>
      <c r="Z2350" s="68">
        <f t="shared" si="270"/>
        <v>3</v>
      </c>
      <c r="AA2350" s="61"/>
      <c r="AB2350" s="61"/>
      <c r="AC2350" s="61">
        <v>3</v>
      </c>
      <c r="AD2350" s="61"/>
      <c r="AE2350" s="61"/>
      <c r="AF2350" s="61"/>
      <c r="AG2350" s="61"/>
      <c r="AH2350" s="61"/>
      <c r="AI2350" s="61"/>
      <c r="AJ2350" s="61"/>
      <c r="AK2350" s="61"/>
      <c r="AL2350" s="61"/>
      <c r="AM2350" s="61"/>
      <c r="AN2350" s="61"/>
      <c r="AO2350" s="61"/>
      <c r="AP2350" s="61"/>
      <c r="AQ2350" s="61"/>
      <c r="AR2350" s="61"/>
      <c r="AS2350" s="61"/>
      <c r="AT2350" s="61"/>
      <c r="AU2350" s="2">
        <f>VLOOKUP(Y2350,Spp!B:C,2,FALSE)</f>
        <v>1.9300000000000001E-2</v>
      </c>
      <c r="AV2350" s="2">
        <f>VLOOKUP(Y2350,Spp!B:D,3,FALSE)</f>
        <v>2.8511000000000002</v>
      </c>
      <c r="AW2350" s="2">
        <f t="shared" ref="AW2350:AW2413" si="271">((AU2350*$AA$2^AV2350)*AA2350)+((AU2350*$AB$2^AV2350)*AB2350)+((AU2350*$AC$2^AV2350)*AC2350)+((AU2350*$AD$2^AV2350)*AD2350)+((AU2350*$AE$2^AV2350)*AE2350)+((AU2350*$AF$2^AV2350)*AF2350)+((AU2350*$AG$2^AV2350)*AG2350)+((AU2350*$AH$2^AV2350)*AH2350)+((AU2350*$AI$2^AV2350)*AI2350)+((AU2350*$AJ$2^AV2350)*AJ2350)+((AU2350*$AK$2^AV2350)*AK2350)+((AU2350*$AL$2^AV2350)*AL2350)+((AU2350*$AM$2^AV2350)*AM2350)+((AU2350*$AN$2^AV2350)*AN2350)+((AU2350*$AO$2^AV2350)*AO2350)+((AU2350*$AP$2^AV2350)*AP2350)+((AU2350*$AQ$2^AV2350)*AQ2350)+((AU2350*$AR$2^AV2350)*AR2350)+((AU2350*$AS$2^AV2350)*AS2350)+((AU2350*$AT$2^AV2350)*AT2350)</f>
        <v>77.638779903452061</v>
      </c>
      <c r="AX2350" s="2">
        <f t="shared" ref="AX2350:AX2413" si="272">AW2350/K2350</f>
        <v>1.5527755980690412</v>
      </c>
      <c r="AY2350" s="2">
        <f t="shared" ref="AY2350:AY2413" si="273">AX2350*10</f>
        <v>15.527755980690412</v>
      </c>
      <c r="AZ2350" s="2">
        <f t="shared" ref="AZ2350:AZ2413" si="274">AY2350/1000</f>
        <v>1.5527755980690412E-2</v>
      </c>
      <c r="BA2350" s="2" t="e">
        <f t="shared" ref="BA2350:BA2413" si="275">Z2350/W2350</f>
        <v>#DIV/0!</v>
      </c>
      <c r="BB2350" s="2">
        <f t="shared" si="264"/>
        <v>0.06</v>
      </c>
      <c r="BC2350" s="2">
        <f>VLOOKUP(Y2350,Spp!B:H,7,FALSE)</f>
        <v>3.6</v>
      </c>
      <c r="BD2350" s="5" t="str">
        <f>VLOOKUP(Y2350,GFQuimbayo!B:C,2,FALSE)</f>
        <v>PS</v>
      </c>
      <c r="BE2350" s="5" t="str">
        <f>VLOOKUP(BD2350,GFQuimbayo!E:F,2,FALSE)</f>
        <v>Piscivores</v>
      </c>
      <c r="BF2350" s="2" t="str">
        <f>VLOOKUP(Y2350,Spp!B:L,11,FALSE)</f>
        <v>LC</v>
      </c>
    </row>
    <row r="2351" spans="1:58">
      <c r="A2351" s="61" t="s">
        <v>40</v>
      </c>
      <c r="B2351" s="61" t="s">
        <v>41</v>
      </c>
      <c r="C2351" s="61" t="s">
        <v>1444</v>
      </c>
      <c r="D2351" s="61" t="s">
        <v>1444</v>
      </c>
      <c r="E2351" s="54" t="s">
        <v>1486</v>
      </c>
      <c r="F2351" s="61" t="s">
        <v>245</v>
      </c>
      <c r="G2351" s="22" t="s">
        <v>1482</v>
      </c>
      <c r="H2351" s="62">
        <v>2</v>
      </c>
      <c r="I2351" s="62">
        <v>2</v>
      </c>
      <c r="J2351" s="61"/>
      <c r="K2351" s="61">
        <v>50</v>
      </c>
      <c r="L2351" s="63">
        <v>43669</v>
      </c>
      <c r="M2351" s="61">
        <v>2019</v>
      </c>
      <c r="N2351" s="64" t="s">
        <v>1484</v>
      </c>
      <c r="O2351" s="61" t="s">
        <v>245</v>
      </c>
      <c r="P2351" s="63">
        <v>43669</v>
      </c>
      <c r="Q2351" s="65">
        <v>5</v>
      </c>
      <c r="R2351" s="61"/>
      <c r="S2351" s="61">
        <v>5</v>
      </c>
      <c r="T2351" s="66"/>
      <c r="U2351" s="66"/>
      <c r="V2351" s="66"/>
      <c r="W2351" s="61"/>
      <c r="X2351" s="61" t="s">
        <v>107</v>
      </c>
      <c r="Y2351" s="6" t="str">
        <f>VLOOKUP(X2351,Spp!A:B,2,FALSE)</f>
        <v>Thalassoma lucasanum</v>
      </c>
      <c r="Z2351" s="68">
        <f t="shared" si="270"/>
        <v>41</v>
      </c>
      <c r="AA2351" s="61">
        <v>10</v>
      </c>
      <c r="AB2351" s="61">
        <v>30</v>
      </c>
      <c r="AC2351" s="61">
        <v>1</v>
      </c>
      <c r="AD2351" s="61"/>
      <c r="AE2351" s="61"/>
      <c r="AF2351" s="61"/>
      <c r="AG2351" s="61"/>
      <c r="AH2351" s="61"/>
      <c r="AI2351" s="61"/>
      <c r="AJ2351" s="61"/>
      <c r="AK2351" s="61"/>
      <c r="AL2351" s="61"/>
      <c r="AM2351" s="61"/>
      <c r="AN2351" s="61"/>
      <c r="AO2351" s="61"/>
      <c r="AP2351" s="61"/>
      <c r="AQ2351" s="61"/>
      <c r="AR2351" s="61"/>
      <c r="AS2351" s="61"/>
      <c r="AT2351" s="61"/>
      <c r="AU2351" s="2">
        <f>VLOOKUP(Y2351,Spp!B:C,2,FALSE)</f>
        <v>1.261E-2</v>
      </c>
      <c r="AV2351" s="2">
        <f>VLOOKUP(Y2351,Spp!B:D,3,FALSE)</f>
        <v>2.8782999999999999</v>
      </c>
      <c r="AW2351" s="2">
        <f t="shared" si="271"/>
        <v>144.76305412735792</v>
      </c>
      <c r="AX2351" s="2">
        <f t="shared" si="272"/>
        <v>2.8952610825471585</v>
      </c>
      <c r="AY2351" s="2">
        <f t="shared" si="273"/>
        <v>28.952610825471584</v>
      </c>
      <c r="AZ2351" s="2">
        <f t="shared" si="274"/>
        <v>2.8952610825471584E-2</v>
      </c>
      <c r="BA2351" s="2" t="e">
        <f t="shared" si="275"/>
        <v>#DIV/0!</v>
      </c>
      <c r="BB2351" s="2">
        <f t="shared" si="264"/>
        <v>0.82</v>
      </c>
      <c r="BC2351" s="2">
        <f>VLOOKUP(Y2351,Spp!B:H,7,FALSE)</f>
        <v>3.5</v>
      </c>
      <c r="BD2351" s="5" t="str">
        <f>VLOOKUP(Y2351,GFQuimbayo!B:C,2,FALSE)</f>
        <v>IN</v>
      </c>
      <c r="BE2351" s="5" t="str">
        <f>VLOOKUP(BD2351,GFQuimbayo!E:F,2,FALSE)</f>
        <v>Invertebrivores</v>
      </c>
      <c r="BF2351" s="2" t="str">
        <f>VLOOKUP(Y2351,Spp!B:L,11,FALSE)</f>
        <v>LC</v>
      </c>
    </row>
    <row r="2352" spans="1:58">
      <c r="A2352" s="61" t="s">
        <v>40</v>
      </c>
      <c r="B2352" s="61" t="s">
        <v>41</v>
      </c>
      <c r="C2352" s="61" t="s">
        <v>1444</v>
      </c>
      <c r="D2352" s="61" t="s">
        <v>1444</v>
      </c>
      <c r="E2352" s="54" t="s">
        <v>1486</v>
      </c>
      <c r="F2352" s="61" t="s">
        <v>245</v>
      </c>
      <c r="G2352" s="22" t="s">
        <v>1482</v>
      </c>
      <c r="H2352" s="62">
        <v>2</v>
      </c>
      <c r="I2352" s="62">
        <v>2</v>
      </c>
      <c r="J2352" s="61"/>
      <c r="K2352" s="61">
        <v>50</v>
      </c>
      <c r="L2352" s="63">
        <v>43669</v>
      </c>
      <c r="M2352" s="61">
        <v>2019</v>
      </c>
      <c r="N2352" s="64" t="s">
        <v>1484</v>
      </c>
      <c r="O2352" s="61" t="s">
        <v>245</v>
      </c>
      <c r="P2352" s="63">
        <v>43669</v>
      </c>
      <c r="Q2352" s="65">
        <v>5</v>
      </c>
      <c r="R2352" s="61"/>
      <c r="S2352" s="61">
        <v>5</v>
      </c>
      <c r="T2352" s="66"/>
      <c r="U2352" s="66"/>
      <c r="V2352" s="66"/>
      <c r="W2352" s="61"/>
      <c r="X2352" s="61" t="s">
        <v>252</v>
      </c>
      <c r="Y2352" s="6" t="str">
        <f>VLOOKUP(X2352,Spp!A:B,2,FALSE)</f>
        <v>Epinephelus labriformis</v>
      </c>
      <c r="Z2352" s="68">
        <f t="shared" si="270"/>
        <v>1</v>
      </c>
      <c r="AA2352" s="61"/>
      <c r="AB2352" s="61"/>
      <c r="AC2352" s="61">
        <v>1</v>
      </c>
      <c r="AD2352" s="61"/>
      <c r="AE2352" s="61"/>
      <c r="AF2352" s="61"/>
      <c r="AG2352" s="61"/>
      <c r="AH2352" s="61"/>
      <c r="AI2352" s="61"/>
      <c r="AJ2352" s="61"/>
      <c r="AK2352" s="61"/>
      <c r="AL2352" s="61"/>
      <c r="AM2352" s="61"/>
      <c r="AN2352" s="61"/>
      <c r="AO2352" s="61"/>
      <c r="AP2352" s="61"/>
      <c r="AQ2352" s="61"/>
      <c r="AR2352" s="61"/>
      <c r="AS2352" s="61"/>
      <c r="AT2352" s="61"/>
      <c r="AU2352" s="2">
        <f>VLOOKUP(Y2352,Spp!B:C,2,FALSE)</f>
        <v>3.4299999999999997E-2</v>
      </c>
      <c r="AV2352" s="2">
        <f>VLOOKUP(Y2352,Spp!B:D,3,FALSE)</f>
        <v>2.9</v>
      </c>
      <c r="AW2352" s="2">
        <f t="shared" si="271"/>
        <v>52.03950510400329</v>
      </c>
      <c r="AX2352" s="2">
        <f t="shared" si="272"/>
        <v>1.0407901020800658</v>
      </c>
      <c r="AY2352" s="2">
        <f t="shared" si="273"/>
        <v>10.407901020800658</v>
      </c>
      <c r="AZ2352" s="2">
        <f t="shared" si="274"/>
        <v>1.0407901020800659E-2</v>
      </c>
      <c r="BA2352" s="2" t="e">
        <f t="shared" si="275"/>
        <v>#DIV/0!</v>
      </c>
      <c r="BB2352" s="2">
        <f t="shared" si="264"/>
        <v>0.02</v>
      </c>
      <c r="BC2352" s="2">
        <f>VLOOKUP(Y2352,Spp!B:H,7,FALSE)</f>
        <v>4</v>
      </c>
      <c r="BD2352" s="5" t="str">
        <f>VLOOKUP(Y2352,GFQuimbayo!B:C,2,FALSE)</f>
        <v>PS</v>
      </c>
      <c r="BE2352" s="5" t="str">
        <f>VLOOKUP(BD2352,GFQuimbayo!E:F,2,FALSE)</f>
        <v>Piscivores</v>
      </c>
      <c r="BF2352" s="2" t="str">
        <f>VLOOKUP(Y2352,Spp!B:L,11,FALSE)</f>
        <v>LC</v>
      </c>
    </row>
    <row r="2353" spans="1:58">
      <c r="A2353" s="61" t="s">
        <v>40</v>
      </c>
      <c r="B2353" s="61" t="s">
        <v>41</v>
      </c>
      <c r="C2353" s="61" t="s">
        <v>1444</v>
      </c>
      <c r="D2353" s="61" t="s">
        <v>1444</v>
      </c>
      <c r="E2353" s="54" t="s">
        <v>1486</v>
      </c>
      <c r="F2353" s="61" t="s">
        <v>245</v>
      </c>
      <c r="G2353" s="22" t="s">
        <v>1482</v>
      </c>
      <c r="H2353" s="62">
        <v>2</v>
      </c>
      <c r="I2353" s="62">
        <v>2</v>
      </c>
      <c r="J2353" s="61"/>
      <c r="K2353" s="61">
        <v>50</v>
      </c>
      <c r="L2353" s="63">
        <v>43669</v>
      </c>
      <c r="M2353" s="61">
        <v>2019</v>
      </c>
      <c r="N2353" s="64" t="s">
        <v>1484</v>
      </c>
      <c r="O2353" s="61" t="s">
        <v>245</v>
      </c>
      <c r="P2353" s="63">
        <v>43669</v>
      </c>
      <c r="Q2353" s="65">
        <v>5</v>
      </c>
      <c r="R2353" s="61"/>
      <c r="S2353" s="61">
        <v>5</v>
      </c>
      <c r="T2353" s="66"/>
      <c r="U2353" s="66"/>
      <c r="V2353" s="66"/>
      <c r="W2353" s="61"/>
      <c r="X2353" s="61" t="s">
        <v>80</v>
      </c>
      <c r="Y2353" s="6" t="str">
        <f>VLOOKUP(X2353,Spp!A:B,2,FALSE)</f>
        <v>Sufflamen verres</v>
      </c>
      <c r="Z2353" s="68">
        <f t="shared" si="270"/>
        <v>1</v>
      </c>
      <c r="AA2353" s="61"/>
      <c r="AB2353" s="61"/>
      <c r="AC2353" s="61"/>
      <c r="AD2353" s="61">
        <v>1</v>
      </c>
      <c r="AE2353" s="61"/>
      <c r="AF2353" s="61"/>
      <c r="AG2353" s="61"/>
      <c r="AH2353" s="61"/>
      <c r="AI2353" s="61"/>
      <c r="AJ2353" s="61"/>
      <c r="AK2353" s="61"/>
      <c r="AL2353" s="61"/>
      <c r="AM2353" s="61"/>
      <c r="AN2353" s="61"/>
      <c r="AO2353" s="61"/>
      <c r="AP2353" s="61"/>
      <c r="AQ2353" s="61"/>
      <c r="AR2353" s="61"/>
      <c r="AS2353" s="61"/>
      <c r="AT2353" s="61"/>
      <c r="AU2353" s="2">
        <f>VLOOKUP(Y2353,Spp!B:C,2,FALSE)</f>
        <v>2.4899999999999999E-2</v>
      </c>
      <c r="AV2353" s="2">
        <f>VLOOKUP(Y2353,Spp!B:D,3,FALSE)</f>
        <v>3.0129999999999999</v>
      </c>
      <c r="AW2353" s="2">
        <f t="shared" si="271"/>
        <v>138.50740345244131</v>
      </c>
      <c r="AX2353" s="2">
        <f t="shared" si="272"/>
        <v>2.770148069048826</v>
      </c>
      <c r="AY2353" s="2">
        <f t="shared" si="273"/>
        <v>27.70148069048826</v>
      </c>
      <c r="AZ2353" s="2">
        <f t="shared" si="274"/>
        <v>2.7701480690488261E-2</v>
      </c>
      <c r="BA2353" s="2" t="e">
        <f t="shared" si="275"/>
        <v>#DIV/0!</v>
      </c>
      <c r="BB2353" s="2">
        <f t="shared" si="264"/>
        <v>0.02</v>
      </c>
      <c r="BC2353" s="2">
        <f>VLOOKUP(Y2353,Spp!B:H,7,FALSE)</f>
        <v>3.3</v>
      </c>
      <c r="BD2353" s="5" t="str">
        <f>VLOOKUP(Y2353,GFQuimbayo!B:C,2,FALSE)</f>
        <v>IN</v>
      </c>
      <c r="BE2353" s="5" t="str">
        <f>VLOOKUP(BD2353,GFQuimbayo!E:F,2,FALSE)</f>
        <v>Invertebrivores</v>
      </c>
      <c r="BF2353" s="2" t="str">
        <f>VLOOKUP(Y2353,Spp!B:L,11,FALSE)</f>
        <v>LC</v>
      </c>
    </row>
    <row r="2354" spans="1:58">
      <c r="A2354" s="61" t="s">
        <v>40</v>
      </c>
      <c r="B2354" s="61" t="s">
        <v>41</v>
      </c>
      <c r="C2354" s="61" t="s">
        <v>1444</v>
      </c>
      <c r="D2354" s="61" t="s">
        <v>1444</v>
      </c>
      <c r="E2354" s="54" t="s">
        <v>1486</v>
      </c>
      <c r="F2354" s="61" t="s">
        <v>245</v>
      </c>
      <c r="G2354" s="22" t="s">
        <v>1482</v>
      </c>
      <c r="H2354" s="62">
        <v>2</v>
      </c>
      <c r="I2354" s="62">
        <v>2</v>
      </c>
      <c r="J2354" s="61"/>
      <c r="K2354" s="61">
        <v>50</v>
      </c>
      <c r="L2354" s="63">
        <v>43669</v>
      </c>
      <c r="M2354" s="61">
        <v>2019</v>
      </c>
      <c r="N2354" s="64" t="s">
        <v>1484</v>
      </c>
      <c r="O2354" s="61" t="s">
        <v>245</v>
      </c>
      <c r="P2354" s="63">
        <v>43669</v>
      </c>
      <c r="Q2354" s="65">
        <v>5</v>
      </c>
      <c r="R2354" s="61"/>
      <c r="S2354" s="61">
        <v>5</v>
      </c>
      <c r="T2354" s="66"/>
      <c r="U2354" s="66"/>
      <c r="V2354" s="66"/>
      <c r="W2354" s="61"/>
      <c r="X2354" s="61" t="s">
        <v>87</v>
      </c>
      <c r="Y2354" s="6" t="str">
        <f>VLOOKUP(X2354,Spp!A:B,2,FALSE)</f>
        <v>Stegastes acapulcoensis</v>
      </c>
      <c r="Z2354" s="68">
        <f t="shared" si="270"/>
        <v>4</v>
      </c>
      <c r="AA2354" s="61"/>
      <c r="AB2354" s="61"/>
      <c r="AC2354" s="61">
        <v>4</v>
      </c>
      <c r="AD2354" s="61"/>
      <c r="AE2354" s="61"/>
      <c r="AF2354" s="61"/>
      <c r="AG2354" s="61"/>
      <c r="AH2354" s="61"/>
      <c r="AI2354" s="61"/>
      <c r="AJ2354" s="61"/>
      <c r="AK2354" s="61"/>
      <c r="AL2354" s="61"/>
      <c r="AM2354" s="61"/>
      <c r="AN2354" s="61"/>
      <c r="AO2354" s="61"/>
      <c r="AP2354" s="61"/>
      <c r="AQ2354" s="61"/>
      <c r="AR2354" s="61"/>
      <c r="AS2354" s="61"/>
      <c r="AT2354" s="61"/>
      <c r="AU2354" s="2">
        <f>VLOOKUP(Y2354,Spp!B:C,2,FALSE)</f>
        <v>3.49E-2</v>
      </c>
      <c r="AV2354" s="2">
        <f>VLOOKUP(Y2354,Spp!B:D,3,FALSE)</f>
        <v>2.9108999999999998</v>
      </c>
      <c r="AW2354" s="2">
        <f t="shared" si="271"/>
        <v>217.71120178535051</v>
      </c>
      <c r="AX2354" s="2">
        <f t="shared" si="272"/>
        <v>4.3542240357070101</v>
      </c>
      <c r="AY2354" s="2">
        <f t="shared" si="273"/>
        <v>43.542240357070099</v>
      </c>
      <c r="AZ2354" s="2">
        <f t="shared" si="274"/>
        <v>4.3542240357070099E-2</v>
      </c>
      <c r="BA2354" s="2" t="e">
        <f t="shared" si="275"/>
        <v>#DIV/0!</v>
      </c>
      <c r="BB2354" s="2">
        <f t="shared" si="264"/>
        <v>0.08</v>
      </c>
      <c r="BC2354" s="2">
        <f>VLOOKUP(Y2354,Spp!B:H,7,FALSE)</f>
        <v>2</v>
      </c>
      <c r="BD2354" s="5" t="str">
        <f>VLOOKUP(Y2354,GFQuimbayo!B:C,2,FALSE)</f>
        <v>HD</v>
      </c>
      <c r="BE2354" s="5" t="str">
        <f>VLOOKUP(BD2354,GFQuimbayo!E:F,2,FALSE)</f>
        <v>Detritivores</v>
      </c>
      <c r="BF2354" s="2" t="str">
        <f>VLOOKUP(Y2354,Spp!B:L,11,FALSE)</f>
        <v>LC</v>
      </c>
    </row>
    <row r="2355" spans="1:58">
      <c r="A2355" s="61" t="s">
        <v>40</v>
      </c>
      <c r="B2355" s="61" t="s">
        <v>41</v>
      </c>
      <c r="C2355" s="61" t="s">
        <v>1444</v>
      </c>
      <c r="D2355" s="61" t="s">
        <v>1444</v>
      </c>
      <c r="E2355" s="54" t="s">
        <v>1486</v>
      </c>
      <c r="F2355" s="61" t="s">
        <v>245</v>
      </c>
      <c r="G2355" s="22" t="s">
        <v>1482</v>
      </c>
      <c r="H2355" s="62">
        <v>2</v>
      </c>
      <c r="I2355" s="62">
        <v>2</v>
      </c>
      <c r="J2355" s="61"/>
      <c r="K2355" s="61">
        <v>50</v>
      </c>
      <c r="L2355" s="63">
        <v>43669</v>
      </c>
      <c r="M2355" s="61">
        <v>2019</v>
      </c>
      <c r="N2355" s="64" t="s">
        <v>1484</v>
      </c>
      <c r="O2355" s="61" t="s">
        <v>245</v>
      </c>
      <c r="P2355" s="63">
        <v>43669</v>
      </c>
      <c r="Q2355" s="65">
        <v>5</v>
      </c>
      <c r="R2355" s="61"/>
      <c r="S2355" s="61">
        <v>5</v>
      </c>
      <c r="T2355" s="66"/>
      <c r="U2355" s="66"/>
      <c r="V2355" s="66"/>
      <c r="W2355" s="61"/>
      <c r="X2355" s="61" t="s">
        <v>61</v>
      </c>
      <c r="Y2355" s="6" t="str">
        <f>VLOOKUP(X2355,Spp!A:B,2,FALSE)</f>
        <v>Cirrhitichthys oxycephalus</v>
      </c>
      <c r="Z2355" s="68">
        <f t="shared" si="270"/>
        <v>1</v>
      </c>
      <c r="AA2355" s="61"/>
      <c r="AB2355" s="61">
        <v>1</v>
      </c>
      <c r="AC2355" s="61"/>
      <c r="AD2355" s="61"/>
      <c r="AE2355" s="61"/>
      <c r="AF2355" s="61"/>
      <c r="AG2355" s="61"/>
      <c r="AH2355" s="61"/>
      <c r="AI2355" s="61"/>
      <c r="AJ2355" s="61"/>
      <c r="AK2355" s="61"/>
      <c r="AL2355" s="61"/>
      <c r="AM2355" s="61"/>
      <c r="AN2355" s="61"/>
      <c r="AO2355" s="61"/>
      <c r="AP2355" s="61"/>
      <c r="AQ2355" s="61"/>
      <c r="AR2355" s="61"/>
      <c r="AS2355" s="61"/>
      <c r="AT2355" s="61"/>
      <c r="AU2355" s="2">
        <f>VLOOKUP(Y2355,Spp!B:C,2,FALSE)</f>
        <v>3.32E-2</v>
      </c>
      <c r="AV2355" s="2">
        <f>VLOOKUP(Y2355,Spp!B:D,3,FALSE)</f>
        <v>3</v>
      </c>
      <c r="AW2355" s="2">
        <f t="shared" si="271"/>
        <v>14.00625</v>
      </c>
      <c r="AX2355" s="2">
        <f t="shared" si="272"/>
        <v>0.28012500000000001</v>
      </c>
      <c r="AY2355" s="2">
        <f t="shared" si="273"/>
        <v>2.80125</v>
      </c>
      <c r="AZ2355" s="2">
        <f t="shared" si="274"/>
        <v>2.8012499999999999E-3</v>
      </c>
      <c r="BA2355" s="2" t="e">
        <f t="shared" si="275"/>
        <v>#DIV/0!</v>
      </c>
      <c r="BB2355" s="2">
        <f t="shared" si="264"/>
        <v>0.02</v>
      </c>
      <c r="BC2355" s="2">
        <f>VLOOKUP(Y2355,Spp!B:H,7,FALSE)</f>
        <v>3.9</v>
      </c>
      <c r="BD2355" s="5" t="str">
        <f>VLOOKUP(Y2355,GFQuimbayo!B:C,2,FALSE)</f>
        <v>IN</v>
      </c>
      <c r="BE2355" s="5" t="str">
        <f>VLOOKUP(BD2355,GFQuimbayo!E:F,2,FALSE)</f>
        <v>Invertebrivores</v>
      </c>
      <c r="BF2355" s="2" t="str">
        <f>VLOOKUP(Y2355,Spp!B:L,11,FALSE)</f>
        <v>NE</v>
      </c>
    </row>
    <row r="2356" spans="1:58">
      <c r="A2356" s="61" t="s">
        <v>40</v>
      </c>
      <c r="B2356" s="61" t="s">
        <v>41</v>
      </c>
      <c r="C2356" s="61" t="s">
        <v>1444</v>
      </c>
      <c r="D2356" s="61" t="s">
        <v>1444</v>
      </c>
      <c r="E2356" s="54" t="s">
        <v>1486</v>
      </c>
      <c r="F2356" s="61" t="s">
        <v>245</v>
      </c>
      <c r="G2356" s="22" t="s">
        <v>1482</v>
      </c>
      <c r="H2356" s="62">
        <v>2</v>
      </c>
      <c r="I2356" s="62">
        <v>2</v>
      </c>
      <c r="J2356" s="61"/>
      <c r="K2356" s="61">
        <v>50</v>
      </c>
      <c r="L2356" s="63">
        <v>43669</v>
      </c>
      <c r="M2356" s="61">
        <v>2019</v>
      </c>
      <c r="N2356" s="64" t="s">
        <v>1484</v>
      </c>
      <c r="O2356" s="61" t="s">
        <v>245</v>
      </c>
      <c r="P2356" s="63">
        <v>43669</v>
      </c>
      <c r="Q2356" s="65">
        <v>5</v>
      </c>
      <c r="R2356" s="61"/>
      <c r="S2356" s="61">
        <v>5</v>
      </c>
      <c r="T2356" s="66"/>
      <c r="U2356" s="66"/>
      <c r="V2356" s="66"/>
      <c r="W2356" s="61"/>
      <c r="X2356" s="61" t="s">
        <v>57</v>
      </c>
      <c r="Y2356" s="6" t="str">
        <f>VLOOKUP(X2356,Spp!A:B,2,FALSE)</f>
        <v>Serranus psittacinus</v>
      </c>
      <c r="Z2356" s="68">
        <f t="shared" si="270"/>
        <v>3</v>
      </c>
      <c r="AA2356" s="61"/>
      <c r="AB2356" s="61">
        <v>1</v>
      </c>
      <c r="AC2356" s="61">
        <v>2</v>
      </c>
      <c r="AD2356" s="61"/>
      <c r="AE2356" s="61"/>
      <c r="AF2356" s="61"/>
      <c r="AG2356" s="61"/>
      <c r="AH2356" s="61"/>
      <c r="AI2356" s="61"/>
      <c r="AJ2356" s="61"/>
      <c r="AK2356" s="61"/>
      <c r="AL2356" s="61"/>
      <c r="AM2356" s="61"/>
      <c r="AN2356" s="61"/>
      <c r="AO2356" s="61"/>
      <c r="AP2356" s="61"/>
      <c r="AQ2356" s="61"/>
      <c r="AR2356" s="61"/>
      <c r="AS2356" s="61"/>
      <c r="AT2356" s="61"/>
      <c r="AU2356" s="2">
        <f>VLOOKUP(Y2356,Spp!B:C,2,FALSE)</f>
        <v>1.9300000000000001E-2</v>
      </c>
      <c r="AV2356" s="2">
        <f>VLOOKUP(Y2356,Spp!B:D,3,FALSE)</f>
        <v>2.8511000000000002</v>
      </c>
      <c r="AW2356" s="2">
        <f t="shared" si="271"/>
        <v>57.790952493410018</v>
      </c>
      <c r="AX2356" s="2">
        <f t="shared" si="272"/>
        <v>1.1558190498682004</v>
      </c>
      <c r="AY2356" s="2">
        <f t="shared" si="273"/>
        <v>11.558190498682004</v>
      </c>
      <c r="AZ2356" s="2">
        <f t="shared" si="274"/>
        <v>1.1558190498682003E-2</v>
      </c>
      <c r="BA2356" s="2" t="e">
        <f t="shared" si="275"/>
        <v>#DIV/0!</v>
      </c>
      <c r="BB2356" s="2">
        <f t="shared" si="264"/>
        <v>0.06</v>
      </c>
      <c r="BC2356" s="2">
        <f>VLOOKUP(Y2356,Spp!B:H,7,FALSE)</f>
        <v>3.6</v>
      </c>
      <c r="BD2356" s="5" t="str">
        <f>VLOOKUP(Y2356,GFQuimbayo!B:C,2,FALSE)</f>
        <v>PS</v>
      </c>
      <c r="BE2356" s="5" t="str">
        <f>VLOOKUP(BD2356,GFQuimbayo!E:F,2,FALSE)</f>
        <v>Piscivores</v>
      </c>
      <c r="BF2356" s="2" t="str">
        <f>VLOOKUP(Y2356,Spp!B:L,11,FALSE)</f>
        <v>LC</v>
      </c>
    </row>
    <row r="2357" spans="1:58">
      <c r="A2357" s="61" t="s">
        <v>40</v>
      </c>
      <c r="B2357" s="61" t="s">
        <v>41</v>
      </c>
      <c r="C2357" s="61" t="s">
        <v>1444</v>
      </c>
      <c r="D2357" s="61" t="s">
        <v>1444</v>
      </c>
      <c r="E2357" s="54" t="s">
        <v>1486</v>
      </c>
      <c r="F2357" s="61" t="s">
        <v>245</v>
      </c>
      <c r="G2357" s="22" t="s">
        <v>1482</v>
      </c>
      <c r="H2357" s="62">
        <v>2</v>
      </c>
      <c r="I2357" s="62">
        <v>2</v>
      </c>
      <c r="J2357" s="61"/>
      <c r="K2357" s="61">
        <v>50</v>
      </c>
      <c r="L2357" s="63">
        <v>43669</v>
      </c>
      <c r="M2357" s="61">
        <v>2019</v>
      </c>
      <c r="N2357" s="64" t="s">
        <v>1484</v>
      </c>
      <c r="O2357" s="61" t="s">
        <v>245</v>
      </c>
      <c r="P2357" s="63">
        <v>43669</v>
      </c>
      <c r="Q2357" s="65">
        <v>5</v>
      </c>
      <c r="R2357" s="61"/>
      <c r="S2357" s="61">
        <v>5</v>
      </c>
      <c r="T2357" s="66"/>
      <c r="U2357" s="66"/>
      <c r="V2357" s="66"/>
      <c r="W2357" s="61"/>
      <c r="X2357" s="61" t="s">
        <v>266</v>
      </c>
      <c r="Y2357" s="6" t="str">
        <f>VLOOKUP(X2357,Spp!A:B,2,FALSE)</f>
        <v>Halichoeres dispilus</v>
      </c>
      <c r="Z2357" s="68">
        <f t="shared" si="270"/>
        <v>4</v>
      </c>
      <c r="AA2357" s="61"/>
      <c r="AB2357" s="61">
        <v>3</v>
      </c>
      <c r="AC2357" s="61">
        <v>1</v>
      </c>
      <c r="AD2357" s="61"/>
      <c r="AE2357" s="61"/>
      <c r="AF2357" s="61"/>
      <c r="AG2357" s="61"/>
      <c r="AH2357" s="61"/>
      <c r="AI2357" s="61"/>
      <c r="AJ2357" s="61"/>
      <c r="AK2357" s="61"/>
      <c r="AL2357" s="61"/>
      <c r="AM2357" s="61"/>
      <c r="AN2357" s="61"/>
      <c r="AO2357" s="61"/>
      <c r="AP2357" s="61"/>
      <c r="AQ2357" s="61"/>
      <c r="AR2357" s="61"/>
      <c r="AS2357" s="61"/>
      <c r="AT2357" s="61"/>
      <c r="AU2357" s="2">
        <f>VLOOKUP(Y2357,Spp!B:C,2,FALSE)</f>
        <v>1.26E-2</v>
      </c>
      <c r="AV2357" s="2">
        <f>VLOOKUP(Y2357,Spp!B:D,3,FALSE)</f>
        <v>3.0672999999999999</v>
      </c>
      <c r="AW2357" s="2">
        <f t="shared" si="271"/>
        <v>47.431866734435182</v>
      </c>
      <c r="AX2357" s="2">
        <f t="shared" si="272"/>
        <v>0.94863733468870359</v>
      </c>
      <c r="AY2357" s="2">
        <f t="shared" si="273"/>
        <v>9.486373346887035</v>
      </c>
      <c r="AZ2357" s="2">
        <f t="shared" si="274"/>
        <v>9.4863733468870358E-3</v>
      </c>
      <c r="BA2357" s="2" t="e">
        <f t="shared" si="275"/>
        <v>#DIV/0!</v>
      </c>
      <c r="BB2357" s="2">
        <f t="shared" si="264"/>
        <v>0.08</v>
      </c>
      <c r="BC2357" s="2">
        <f>VLOOKUP(Y2357,Spp!B:H,7,FALSE)</f>
        <v>3.9</v>
      </c>
      <c r="BD2357" s="5" t="str">
        <f>VLOOKUP(Y2357,GFQuimbayo!B:C,2,FALSE)</f>
        <v>IN</v>
      </c>
      <c r="BE2357" s="5" t="str">
        <f>VLOOKUP(BD2357,GFQuimbayo!E:F,2,FALSE)</f>
        <v>Invertebrivores</v>
      </c>
      <c r="BF2357" s="2" t="str">
        <f>VLOOKUP(Y2357,Spp!B:L,11,FALSE)</f>
        <v>LC</v>
      </c>
    </row>
    <row r="2358" spans="1:58">
      <c r="A2358" s="61" t="s">
        <v>40</v>
      </c>
      <c r="B2358" s="61" t="s">
        <v>41</v>
      </c>
      <c r="C2358" s="61" t="s">
        <v>1444</v>
      </c>
      <c r="D2358" s="61" t="s">
        <v>1444</v>
      </c>
      <c r="E2358" s="54" t="s">
        <v>1486</v>
      </c>
      <c r="F2358" s="61" t="s">
        <v>245</v>
      </c>
      <c r="G2358" s="22" t="s">
        <v>1482</v>
      </c>
      <c r="H2358" s="62">
        <v>2</v>
      </c>
      <c r="I2358" s="62">
        <v>2</v>
      </c>
      <c r="J2358" s="61"/>
      <c r="K2358" s="61">
        <v>50</v>
      </c>
      <c r="L2358" s="63">
        <v>43669</v>
      </c>
      <c r="M2358" s="61">
        <v>2019</v>
      </c>
      <c r="N2358" s="64" t="s">
        <v>1484</v>
      </c>
      <c r="O2358" s="61" t="s">
        <v>245</v>
      </c>
      <c r="P2358" s="63">
        <v>43669</v>
      </c>
      <c r="Q2358" s="65">
        <v>5</v>
      </c>
      <c r="R2358" s="61"/>
      <c r="S2358" s="61">
        <v>5</v>
      </c>
      <c r="T2358" s="66"/>
      <c r="U2358" s="66"/>
      <c r="V2358" s="66"/>
      <c r="W2358" s="61"/>
      <c r="X2358" s="61" t="s">
        <v>109</v>
      </c>
      <c r="Y2358" s="6" t="str">
        <f>VLOOKUP(X2358,Spp!A:B,2,FALSE)</f>
        <v>Chromis atrilobata</v>
      </c>
      <c r="Z2358" s="68">
        <f t="shared" si="270"/>
        <v>200</v>
      </c>
      <c r="AA2358" s="61"/>
      <c r="AB2358" s="61">
        <v>200</v>
      </c>
      <c r="AC2358" s="61"/>
      <c r="AD2358" s="61"/>
      <c r="AE2358" s="61"/>
      <c r="AF2358" s="61"/>
      <c r="AG2358" s="61"/>
      <c r="AH2358" s="61"/>
      <c r="AI2358" s="61"/>
      <c r="AJ2358" s="61"/>
      <c r="AK2358" s="61"/>
      <c r="AL2358" s="61"/>
      <c r="AM2358" s="61"/>
      <c r="AN2358" s="61"/>
      <c r="AO2358" s="61"/>
      <c r="AP2358" s="61"/>
      <c r="AQ2358" s="61"/>
      <c r="AR2358" s="61"/>
      <c r="AS2358" s="61"/>
      <c r="AT2358" s="61"/>
      <c r="AU2358" s="2">
        <f>VLOOKUP(Y2358,Spp!B:C,2,FALSE)</f>
        <v>5.2300000000000003E-3</v>
      </c>
      <c r="AV2358" s="2">
        <f>VLOOKUP(Y2358,Spp!B:D,3,FALSE)</f>
        <v>3.41655</v>
      </c>
      <c r="AW2358" s="2">
        <f t="shared" si="271"/>
        <v>1021.462068546705</v>
      </c>
      <c r="AX2358" s="2">
        <f t="shared" si="272"/>
        <v>20.429241370934101</v>
      </c>
      <c r="AY2358" s="2">
        <f t="shared" si="273"/>
        <v>204.29241370934102</v>
      </c>
      <c r="AZ2358" s="2">
        <f t="shared" si="274"/>
        <v>0.20429241370934101</v>
      </c>
      <c r="BA2358" s="2" t="e">
        <f t="shared" si="275"/>
        <v>#DIV/0!</v>
      </c>
      <c r="BB2358" s="2">
        <f t="shared" si="264"/>
        <v>4</v>
      </c>
      <c r="BC2358" s="2">
        <f>VLOOKUP(Y2358,Spp!B:H,7,FALSE)</f>
        <v>3.4</v>
      </c>
      <c r="BD2358" s="5" t="str">
        <f>VLOOKUP(Y2358,GFQuimbayo!B:C,2,FALSE)</f>
        <v>PK</v>
      </c>
      <c r="BE2358" s="5" t="str">
        <f>VLOOKUP(BD2358,GFQuimbayo!E:F,2,FALSE)</f>
        <v>Planktivores</v>
      </c>
      <c r="BF2358" s="2" t="str">
        <f>VLOOKUP(Y2358,Spp!B:L,11,FALSE)</f>
        <v>LC</v>
      </c>
    </row>
    <row r="2359" spans="1:58">
      <c r="A2359" s="61" t="s">
        <v>40</v>
      </c>
      <c r="B2359" s="61" t="s">
        <v>41</v>
      </c>
      <c r="C2359" s="61" t="s">
        <v>1444</v>
      </c>
      <c r="D2359" s="61" t="s">
        <v>1444</v>
      </c>
      <c r="E2359" s="54" t="s">
        <v>1486</v>
      </c>
      <c r="F2359" s="61" t="s">
        <v>245</v>
      </c>
      <c r="G2359" s="22" t="s">
        <v>1482</v>
      </c>
      <c r="H2359" s="62">
        <v>3</v>
      </c>
      <c r="I2359" s="62">
        <v>3</v>
      </c>
      <c r="J2359" s="61"/>
      <c r="K2359" s="61">
        <v>50</v>
      </c>
      <c r="L2359" s="63">
        <v>43669</v>
      </c>
      <c r="M2359" s="61">
        <v>2019</v>
      </c>
      <c r="N2359" s="64" t="s">
        <v>1484</v>
      </c>
      <c r="O2359" s="61" t="s">
        <v>245</v>
      </c>
      <c r="P2359" s="63">
        <v>43669</v>
      </c>
      <c r="Q2359" s="65">
        <v>5</v>
      </c>
      <c r="R2359" s="61"/>
      <c r="S2359" s="61">
        <v>5</v>
      </c>
      <c r="T2359" s="66"/>
      <c r="U2359" s="66"/>
      <c r="V2359" s="66"/>
      <c r="W2359" s="61"/>
      <c r="X2359" s="61" t="s">
        <v>251</v>
      </c>
      <c r="Y2359" s="6" t="str">
        <f>VLOOKUP(X2359,Spp!A:B,2,FALSE)</f>
        <v>Holacanthus passer</v>
      </c>
      <c r="Z2359" s="68">
        <f t="shared" si="270"/>
        <v>1</v>
      </c>
      <c r="AA2359" s="61"/>
      <c r="AB2359" s="61"/>
      <c r="AC2359" s="61"/>
      <c r="AD2359" s="61">
        <v>1</v>
      </c>
      <c r="AE2359" s="61"/>
      <c r="AF2359" s="61"/>
      <c r="AG2359" s="61"/>
      <c r="AH2359" s="61"/>
      <c r="AI2359" s="61"/>
      <c r="AJ2359" s="61"/>
      <c r="AK2359" s="61"/>
      <c r="AL2359" s="61"/>
      <c r="AM2359" s="61"/>
      <c r="AN2359" s="61"/>
      <c r="AO2359" s="61"/>
      <c r="AP2359" s="61"/>
      <c r="AQ2359" s="61"/>
      <c r="AR2359" s="61"/>
      <c r="AS2359" s="61"/>
      <c r="AT2359" s="61"/>
      <c r="AU2359" s="2">
        <f>VLOOKUP(Y2359,Spp!B:C,2,FALSE)</f>
        <v>2.7130000000000001E-2</v>
      </c>
      <c r="AV2359" s="2">
        <f>VLOOKUP(Y2359,Spp!B:D,3,FALSE)</f>
        <v>3.0842299999999998</v>
      </c>
      <c r="AW2359" s="2">
        <f t="shared" si="271"/>
        <v>185.03975070588172</v>
      </c>
      <c r="AX2359" s="2">
        <f t="shared" si="272"/>
        <v>3.7007950141176345</v>
      </c>
      <c r="AY2359" s="2">
        <f t="shared" si="273"/>
        <v>37.007950141176345</v>
      </c>
      <c r="AZ2359" s="2">
        <f t="shared" si="274"/>
        <v>3.7007950141176346E-2</v>
      </c>
      <c r="BA2359" s="2" t="e">
        <f t="shared" si="275"/>
        <v>#DIV/0!</v>
      </c>
      <c r="BB2359" s="2">
        <f t="shared" si="264"/>
        <v>0.02</v>
      </c>
      <c r="BC2359" s="2">
        <f>VLOOKUP(Y2359,Spp!B:H,7,FALSE)</f>
        <v>2.6</v>
      </c>
      <c r="BD2359" s="5" t="str">
        <f>VLOOKUP(Y2359,GFQuimbayo!B:C,2,FALSE)</f>
        <v>IN</v>
      </c>
      <c r="BE2359" s="5" t="str">
        <f>VLOOKUP(BD2359,GFQuimbayo!E:F,2,FALSE)</f>
        <v>Invertebrivores</v>
      </c>
      <c r="BF2359" s="2" t="str">
        <f>VLOOKUP(Y2359,Spp!B:L,11,FALSE)</f>
        <v>LC</v>
      </c>
    </row>
    <row r="2360" spans="1:58">
      <c r="A2360" s="61" t="s">
        <v>40</v>
      </c>
      <c r="B2360" s="61" t="s">
        <v>41</v>
      </c>
      <c r="C2360" s="61" t="s">
        <v>1444</v>
      </c>
      <c r="D2360" s="61" t="s">
        <v>1444</v>
      </c>
      <c r="E2360" s="54" t="s">
        <v>1486</v>
      </c>
      <c r="F2360" s="61" t="s">
        <v>245</v>
      </c>
      <c r="G2360" s="22" t="s">
        <v>1482</v>
      </c>
      <c r="H2360" s="62">
        <v>3</v>
      </c>
      <c r="I2360" s="62">
        <v>3</v>
      </c>
      <c r="J2360" s="61"/>
      <c r="K2360" s="61">
        <v>50</v>
      </c>
      <c r="L2360" s="63">
        <v>43669</v>
      </c>
      <c r="M2360" s="61">
        <v>2019</v>
      </c>
      <c r="N2360" s="64" t="s">
        <v>1484</v>
      </c>
      <c r="O2360" s="61" t="s">
        <v>245</v>
      </c>
      <c r="P2360" s="63">
        <v>43669</v>
      </c>
      <c r="Q2360" s="65">
        <v>5</v>
      </c>
      <c r="R2360" s="61"/>
      <c r="S2360" s="61">
        <v>5</v>
      </c>
      <c r="T2360" s="66"/>
      <c r="U2360" s="66"/>
      <c r="V2360" s="66"/>
      <c r="W2360" s="61"/>
      <c r="X2360" s="61" t="s">
        <v>87</v>
      </c>
      <c r="Y2360" s="6" t="str">
        <f>VLOOKUP(X2360,Spp!A:B,2,FALSE)</f>
        <v>Stegastes acapulcoensis</v>
      </c>
      <c r="Z2360" s="68">
        <f t="shared" si="270"/>
        <v>12</v>
      </c>
      <c r="AA2360" s="61">
        <v>1</v>
      </c>
      <c r="AB2360" s="61"/>
      <c r="AC2360" s="61">
        <v>11</v>
      </c>
      <c r="AD2360" s="61"/>
      <c r="AE2360" s="61"/>
      <c r="AF2360" s="61"/>
      <c r="AG2360" s="61"/>
      <c r="AH2360" s="61"/>
      <c r="AI2360" s="61"/>
      <c r="AJ2360" s="61"/>
      <c r="AK2360" s="61"/>
      <c r="AL2360" s="61"/>
      <c r="AM2360" s="61"/>
      <c r="AN2360" s="61"/>
      <c r="AO2360" s="61"/>
      <c r="AP2360" s="61"/>
      <c r="AQ2360" s="61"/>
      <c r="AR2360" s="61"/>
      <c r="AS2360" s="61"/>
      <c r="AT2360" s="61"/>
      <c r="AU2360" s="2">
        <f>VLOOKUP(Y2360,Spp!B:C,2,FALSE)</f>
        <v>3.49E-2</v>
      </c>
      <c r="AV2360" s="2">
        <f>VLOOKUP(Y2360,Spp!B:D,3,FALSE)</f>
        <v>2.9108999999999998</v>
      </c>
      <c r="AW2360" s="2">
        <f t="shared" si="271"/>
        <v>599.20836615849191</v>
      </c>
      <c r="AX2360" s="2">
        <f t="shared" si="272"/>
        <v>11.984167323169839</v>
      </c>
      <c r="AY2360" s="2">
        <f t="shared" si="273"/>
        <v>119.84167323169839</v>
      </c>
      <c r="AZ2360" s="2">
        <f t="shared" si="274"/>
        <v>0.11984167323169839</v>
      </c>
      <c r="BA2360" s="2" t="e">
        <f t="shared" si="275"/>
        <v>#DIV/0!</v>
      </c>
      <c r="BB2360" s="2">
        <f t="shared" si="264"/>
        <v>0.24</v>
      </c>
      <c r="BC2360" s="2">
        <f>VLOOKUP(Y2360,Spp!B:H,7,FALSE)</f>
        <v>2</v>
      </c>
      <c r="BD2360" s="5" t="str">
        <f>VLOOKUP(Y2360,GFQuimbayo!B:C,2,FALSE)</f>
        <v>HD</v>
      </c>
      <c r="BE2360" s="5" t="str">
        <f>VLOOKUP(BD2360,GFQuimbayo!E:F,2,FALSE)</f>
        <v>Detritivores</v>
      </c>
      <c r="BF2360" s="2" t="str">
        <f>VLOOKUP(Y2360,Spp!B:L,11,FALSE)</f>
        <v>LC</v>
      </c>
    </row>
    <row r="2361" spans="1:58">
      <c r="A2361" s="61" t="s">
        <v>40</v>
      </c>
      <c r="B2361" s="61" t="s">
        <v>41</v>
      </c>
      <c r="C2361" s="61" t="s">
        <v>1444</v>
      </c>
      <c r="D2361" s="61" t="s">
        <v>1444</v>
      </c>
      <c r="E2361" s="54" t="s">
        <v>1486</v>
      </c>
      <c r="F2361" s="61" t="s">
        <v>245</v>
      </c>
      <c r="G2361" s="22" t="s">
        <v>1482</v>
      </c>
      <c r="H2361" s="62">
        <v>3</v>
      </c>
      <c r="I2361" s="62">
        <v>3</v>
      </c>
      <c r="J2361" s="61"/>
      <c r="K2361" s="61">
        <v>50</v>
      </c>
      <c r="L2361" s="63">
        <v>43669</v>
      </c>
      <c r="M2361" s="61">
        <v>2019</v>
      </c>
      <c r="N2361" s="64" t="s">
        <v>1484</v>
      </c>
      <c r="O2361" s="61" t="s">
        <v>245</v>
      </c>
      <c r="P2361" s="63">
        <v>43669</v>
      </c>
      <c r="Q2361" s="65">
        <v>5</v>
      </c>
      <c r="R2361" s="61"/>
      <c r="S2361" s="61">
        <v>5</v>
      </c>
      <c r="T2361" s="66"/>
      <c r="U2361" s="66"/>
      <c r="V2361" s="66"/>
      <c r="W2361" s="61"/>
      <c r="X2361" s="61" t="s">
        <v>107</v>
      </c>
      <c r="Y2361" s="6" t="str">
        <f>VLOOKUP(X2361,Spp!A:B,2,FALSE)</f>
        <v>Thalassoma lucasanum</v>
      </c>
      <c r="Z2361" s="68">
        <f t="shared" si="270"/>
        <v>4</v>
      </c>
      <c r="AA2361" s="61"/>
      <c r="AB2361" s="61">
        <v>4</v>
      </c>
      <c r="AC2361" s="61"/>
      <c r="AD2361" s="61"/>
      <c r="AE2361" s="61"/>
      <c r="AF2361" s="61"/>
      <c r="AG2361" s="61"/>
      <c r="AH2361" s="61"/>
      <c r="AI2361" s="61"/>
      <c r="AJ2361" s="61"/>
      <c r="AK2361" s="61"/>
      <c r="AL2361" s="61"/>
      <c r="AM2361" s="61"/>
      <c r="AN2361" s="61"/>
      <c r="AO2361" s="61"/>
      <c r="AP2361" s="61"/>
      <c r="AQ2361" s="61"/>
      <c r="AR2361" s="61"/>
      <c r="AS2361" s="61"/>
      <c r="AT2361" s="61"/>
      <c r="AU2361" s="2">
        <f>VLOOKUP(Y2361,Spp!B:C,2,FALSE)</f>
        <v>1.261E-2</v>
      </c>
      <c r="AV2361" s="2">
        <f>VLOOKUP(Y2361,Spp!B:D,3,FALSE)</f>
        <v>2.8782999999999999</v>
      </c>
      <c r="AW2361" s="2">
        <f t="shared" si="271"/>
        <v>16.651904531171358</v>
      </c>
      <c r="AX2361" s="2">
        <f t="shared" si="272"/>
        <v>0.33303809062342715</v>
      </c>
      <c r="AY2361" s="2">
        <f t="shared" si="273"/>
        <v>3.3303809062342715</v>
      </c>
      <c r="AZ2361" s="2">
        <f t="shared" si="274"/>
        <v>3.3303809062342716E-3</v>
      </c>
      <c r="BA2361" s="2" t="e">
        <f t="shared" si="275"/>
        <v>#DIV/0!</v>
      </c>
      <c r="BB2361" s="2">
        <f t="shared" si="264"/>
        <v>0.08</v>
      </c>
      <c r="BC2361" s="2">
        <f>VLOOKUP(Y2361,Spp!B:H,7,FALSE)</f>
        <v>3.5</v>
      </c>
      <c r="BD2361" s="5" t="str">
        <f>VLOOKUP(Y2361,GFQuimbayo!B:C,2,FALSE)</f>
        <v>IN</v>
      </c>
      <c r="BE2361" s="5" t="str">
        <f>VLOOKUP(BD2361,GFQuimbayo!E:F,2,FALSE)</f>
        <v>Invertebrivores</v>
      </c>
      <c r="BF2361" s="2" t="str">
        <f>VLOOKUP(Y2361,Spp!B:L,11,FALSE)</f>
        <v>LC</v>
      </c>
    </row>
    <row r="2362" spans="1:58">
      <c r="A2362" s="61" t="s">
        <v>40</v>
      </c>
      <c r="B2362" s="61" t="s">
        <v>41</v>
      </c>
      <c r="C2362" s="61" t="s">
        <v>1444</v>
      </c>
      <c r="D2362" s="61" t="s">
        <v>1444</v>
      </c>
      <c r="E2362" s="54" t="s">
        <v>1486</v>
      </c>
      <c r="F2362" s="61" t="s">
        <v>245</v>
      </c>
      <c r="G2362" s="22" t="s">
        <v>1482</v>
      </c>
      <c r="H2362" s="62">
        <v>3</v>
      </c>
      <c r="I2362" s="62">
        <v>3</v>
      </c>
      <c r="J2362" s="61"/>
      <c r="K2362" s="61">
        <v>50</v>
      </c>
      <c r="L2362" s="63">
        <v>43669</v>
      </c>
      <c r="M2362" s="61">
        <v>2019</v>
      </c>
      <c r="N2362" s="64" t="s">
        <v>1484</v>
      </c>
      <c r="O2362" s="61" t="s">
        <v>245</v>
      </c>
      <c r="P2362" s="63">
        <v>43669</v>
      </c>
      <c r="Q2362" s="65">
        <v>5</v>
      </c>
      <c r="R2362" s="61"/>
      <c r="S2362" s="61">
        <v>5</v>
      </c>
      <c r="T2362" s="66"/>
      <c r="U2362" s="66"/>
      <c r="V2362" s="66"/>
      <c r="W2362" s="61"/>
      <c r="X2362" s="61" t="s">
        <v>266</v>
      </c>
      <c r="Y2362" s="6" t="str">
        <f>VLOOKUP(X2362,Spp!A:B,2,FALSE)</f>
        <v>Halichoeres dispilus</v>
      </c>
      <c r="Z2362" s="68">
        <f t="shared" si="270"/>
        <v>20</v>
      </c>
      <c r="AA2362" s="61">
        <v>7</v>
      </c>
      <c r="AB2362" s="61">
        <v>13</v>
      </c>
      <c r="AC2362" s="61"/>
      <c r="AD2362" s="61"/>
      <c r="AE2362" s="61"/>
      <c r="AF2362" s="61"/>
      <c r="AG2362" s="61"/>
      <c r="AH2362" s="61"/>
      <c r="AI2362" s="61"/>
      <c r="AJ2362" s="61"/>
      <c r="AK2362" s="61"/>
      <c r="AL2362" s="61"/>
      <c r="AM2362" s="61"/>
      <c r="AN2362" s="61"/>
      <c r="AO2362" s="61"/>
      <c r="AP2362" s="61"/>
      <c r="AQ2362" s="61"/>
      <c r="AR2362" s="61"/>
      <c r="AS2362" s="61"/>
      <c r="AT2362" s="61"/>
      <c r="AU2362" s="2">
        <f>VLOOKUP(Y2362,Spp!B:C,2,FALSE)</f>
        <v>1.26E-2</v>
      </c>
      <c r="AV2362" s="2">
        <f>VLOOKUP(Y2362,Spp!B:D,3,FALSE)</f>
        <v>3.0672999999999999</v>
      </c>
      <c r="AW2362" s="2">
        <f t="shared" si="271"/>
        <v>80.60455664776849</v>
      </c>
      <c r="AX2362" s="2">
        <f t="shared" si="272"/>
        <v>1.6120911329553698</v>
      </c>
      <c r="AY2362" s="2">
        <f t="shared" si="273"/>
        <v>16.120911329553699</v>
      </c>
      <c r="AZ2362" s="2">
        <f t="shared" si="274"/>
        <v>1.6120911329553698E-2</v>
      </c>
      <c r="BA2362" s="2" t="e">
        <f t="shared" si="275"/>
        <v>#DIV/0!</v>
      </c>
      <c r="BB2362" s="2">
        <f t="shared" si="264"/>
        <v>0.4</v>
      </c>
      <c r="BC2362" s="2">
        <f>VLOOKUP(Y2362,Spp!B:H,7,FALSE)</f>
        <v>3.9</v>
      </c>
      <c r="BD2362" s="5" t="str">
        <f>VLOOKUP(Y2362,GFQuimbayo!B:C,2,FALSE)</f>
        <v>IN</v>
      </c>
      <c r="BE2362" s="5" t="str">
        <f>VLOOKUP(BD2362,GFQuimbayo!E:F,2,FALSE)</f>
        <v>Invertebrivores</v>
      </c>
      <c r="BF2362" s="2" t="str">
        <f>VLOOKUP(Y2362,Spp!B:L,11,FALSE)</f>
        <v>LC</v>
      </c>
    </row>
    <row r="2363" spans="1:58">
      <c r="A2363" s="61" t="s">
        <v>40</v>
      </c>
      <c r="B2363" s="61" t="s">
        <v>41</v>
      </c>
      <c r="C2363" s="61" t="s">
        <v>1444</v>
      </c>
      <c r="D2363" s="61" t="s">
        <v>1444</v>
      </c>
      <c r="E2363" s="54" t="s">
        <v>1486</v>
      </c>
      <c r="F2363" s="61" t="s">
        <v>245</v>
      </c>
      <c r="G2363" s="22" t="s">
        <v>1482</v>
      </c>
      <c r="H2363" s="62">
        <v>3</v>
      </c>
      <c r="I2363" s="62">
        <v>3</v>
      </c>
      <c r="J2363" s="61"/>
      <c r="K2363" s="61">
        <v>50</v>
      </c>
      <c r="L2363" s="63">
        <v>43669</v>
      </c>
      <c r="M2363" s="61">
        <v>2019</v>
      </c>
      <c r="N2363" s="64" t="s">
        <v>1484</v>
      </c>
      <c r="O2363" s="61" t="s">
        <v>245</v>
      </c>
      <c r="P2363" s="63">
        <v>43669</v>
      </c>
      <c r="Q2363" s="65">
        <v>5</v>
      </c>
      <c r="R2363" s="61"/>
      <c r="S2363" s="61">
        <v>5</v>
      </c>
      <c r="T2363" s="66"/>
      <c r="U2363" s="66"/>
      <c r="V2363" s="66"/>
      <c r="W2363" s="61"/>
      <c r="X2363" s="61" t="s">
        <v>57</v>
      </c>
      <c r="Y2363" s="6" t="str">
        <f>VLOOKUP(X2363,Spp!A:B,2,FALSE)</f>
        <v>Serranus psittacinus</v>
      </c>
      <c r="Z2363" s="68">
        <f t="shared" si="270"/>
        <v>13</v>
      </c>
      <c r="AA2363" s="61"/>
      <c r="AB2363" s="61">
        <v>7</v>
      </c>
      <c r="AC2363" s="61">
        <v>5</v>
      </c>
      <c r="AD2363" s="61">
        <v>1</v>
      </c>
      <c r="AE2363" s="61"/>
      <c r="AF2363" s="61"/>
      <c r="AG2363" s="61"/>
      <c r="AH2363" s="61"/>
      <c r="AI2363" s="61"/>
      <c r="AJ2363" s="61"/>
      <c r="AK2363" s="61"/>
      <c r="AL2363" s="61"/>
      <c r="AM2363" s="61"/>
      <c r="AN2363" s="61"/>
      <c r="AO2363" s="61"/>
      <c r="AP2363" s="61"/>
      <c r="AQ2363" s="61"/>
      <c r="AR2363" s="61"/>
      <c r="AS2363" s="61"/>
      <c r="AT2363" s="61"/>
      <c r="AU2363" s="2">
        <f>VLOOKUP(Y2363,Spp!B:C,2,FALSE)</f>
        <v>1.9300000000000001E-2</v>
      </c>
      <c r="AV2363" s="2">
        <f>VLOOKUP(Y2363,Spp!B:D,3,FALSE)</f>
        <v>2.8511000000000002</v>
      </c>
      <c r="AW2363" s="2">
        <f t="shared" si="271"/>
        <v>239.16375437705648</v>
      </c>
      <c r="AX2363" s="2">
        <f t="shared" si="272"/>
        <v>4.7832750875411296</v>
      </c>
      <c r="AY2363" s="2">
        <f t="shared" si="273"/>
        <v>47.832750875411293</v>
      </c>
      <c r="AZ2363" s="2">
        <f t="shared" si="274"/>
        <v>4.7832750875411292E-2</v>
      </c>
      <c r="BA2363" s="2" t="e">
        <f t="shared" si="275"/>
        <v>#DIV/0!</v>
      </c>
      <c r="BB2363" s="2">
        <f t="shared" si="264"/>
        <v>0.26</v>
      </c>
      <c r="BC2363" s="2">
        <f>VLOOKUP(Y2363,Spp!B:H,7,FALSE)</f>
        <v>3.6</v>
      </c>
      <c r="BD2363" s="5" t="str">
        <f>VLOOKUP(Y2363,GFQuimbayo!B:C,2,FALSE)</f>
        <v>PS</v>
      </c>
      <c r="BE2363" s="5" t="str">
        <f>VLOOKUP(BD2363,GFQuimbayo!E:F,2,FALSE)</f>
        <v>Piscivores</v>
      </c>
      <c r="BF2363" s="2" t="str">
        <f>VLOOKUP(Y2363,Spp!B:L,11,FALSE)</f>
        <v>LC</v>
      </c>
    </row>
    <row r="2364" spans="1:58">
      <c r="A2364" s="61" t="s">
        <v>40</v>
      </c>
      <c r="B2364" s="61" t="s">
        <v>41</v>
      </c>
      <c r="C2364" s="61" t="s">
        <v>1444</v>
      </c>
      <c r="D2364" s="61" t="s">
        <v>1444</v>
      </c>
      <c r="E2364" s="54" t="s">
        <v>1486</v>
      </c>
      <c r="F2364" s="61" t="s">
        <v>245</v>
      </c>
      <c r="G2364" s="22" t="s">
        <v>1482</v>
      </c>
      <c r="H2364" s="62">
        <v>3</v>
      </c>
      <c r="I2364" s="62">
        <v>3</v>
      </c>
      <c r="J2364" s="61"/>
      <c r="K2364" s="61">
        <v>50</v>
      </c>
      <c r="L2364" s="63">
        <v>43669</v>
      </c>
      <c r="M2364" s="61">
        <v>2019</v>
      </c>
      <c r="N2364" s="64" t="s">
        <v>1484</v>
      </c>
      <c r="O2364" s="61" t="s">
        <v>245</v>
      </c>
      <c r="P2364" s="63">
        <v>43669</v>
      </c>
      <c r="Q2364" s="65">
        <v>5</v>
      </c>
      <c r="R2364" s="61"/>
      <c r="S2364" s="61">
        <v>5</v>
      </c>
      <c r="T2364" s="66"/>
      <c r="U2364" s="66"/>
      <c r="V2364" s="66"/>
      <c r="W2364" s="61"/>
      <c r="X2364" s="61" t="s">
        <v>80</v>
      </c>
      <c r="Y2364" s="6" t="str">
        <f>VLOOKUP(X2364,Spp!A:B,2,FALSE)</f>
        <v>Sufflamen verres</v>
      </c>
      <c r="Z2364" s="68">
        <f t="shared" si="270"/>
        <v>1</v>
      </c>
      <c r="AA2364" s="61"/>
      <c r="AB2364" s="61"/>
      <c r="AC2364" s="61"/>
      <c r="AD2364" s="61"/>
      <c r="AE2364" s="61">
        <v>1</v>
      </c>
      <c r="AF2364" s="61"/>
      <c r="AG2364" s="61"/>
      <c r="AH2364" s="61"/>
      <c r="AI2364" s="61"/>
      <c r="AJ2364" s="61"/>
      <c r="AK2364" s="61"/>
      <c r="AL2364" s="61"/>
      <c r="AM2364" s="61"/>
      <c r="AN2364" s="61"/>
      <c r="AO2364" s="61"/>
      <c r="AP2364" s="61"/>
      <c r="AQ2364" s="61"/>
      <c r="AR2364" s="61"/>
      <c r="AS2364" s="61"/>
      <c r="AT2364" s="61"/>
      <c r="AU2364" s="2">
        <f>VLOOKUP(Y2364,Spp!B:C,2,FALSE)</f>
        <v>2.4899999999999999E-2</v>
      </c>
      <c r="AV2364" s="2">
        <f>VLOOKUP(Y2364,Spp!B:D,3,FALSE)</f>
        <v>3.0129999999999999</v>
      </c>
      <c r="AW2364" s="2">
        <f t="shared" si="271"/>
        <v>405.68840307059952</v>
      </c>
      <c r="AX2364" s="2">
        <f t="shared" si="272"/>
        <v>8.1137680614119905</v>
      </c>
      <c r="AY2364" s="2">
        <f t="shared" si="273"/>
        <v>81.137680614119901</v>
      </c>
      <c r="AZ2364" s="2">
        <f t="shared" si="274"/>
        <v>8.1137680614119898E-2</v>
      </c>
      <c r="BA2364" s="2" t="e">
        <f t="shared" si="275"/>
        <v>#DIV/0!</v>
      </c>
      <c r="BB2364" s="2">
        <f t="shared" si="264"/>
        <v>0.02</v>
      </c>
      <c r="BC2364" s="2">
        <f>VLOOKUP(Y2364,Spp!B:H,7,FALSE)</f>
        <v>3.3</v>
      </c>
      <c r="BD2364" s="5" t="str">
        <f>VLOOKUP(Y2364,GFQuimbayo!B:C,2,FALSE)</f>
        <v>IN</v>
      </c>
      <c r="BE2364" s="5" t="str">
        <f>VLOOKUP(BD2364,GFQuimbayo!E:F,2,FALSE)</f>
        <v>Invertebrivores</v>
      </c>
      <c r="BF2364" s="2" t="str">
        <f>VLOOKUP(Y2364,Spp!B:L,11,FALSE)</f>
        <v>LC</v>
      </c>
    </row>
    <row r="2365" spans="1:58">
      <c r="A2365" s="61" t="s">
        <v>40</v>
      </c>
      <c r="B2365" s="61" t="s">
        <v>41</v>
      </c>
      <c r="C2365" s="61" t="s">
        <v>1444</v>
      </c>
      <c r="D2365" s="61" t="s">
        <v>1444</v>
      </c>
      <c r="E2365" s="54" t="s">
        <v>1486</v>
      </c>
      <c r="F2365" s="61" t="s">
        <v>245</v>
      </c>
      <c r="G2365" s="22" t="s">
        <v>1482</v>
      </c>
      <c r="H2365" s="62">
        <v>3</v>
      </c>
      <c r="I2365" s="62">
        <v>3</v>
      </c>
      <c r="J2365" s="61"/>
      <c r="K2365" s="61">
        <v>50</v>
      </c>
      <c r="L2365" s="63">
        <v>43669</v>
      </c>
      <c r="M2365" s="61">
        <v>2019</v>
      </c>
      <c r="N2365" s="64" t="s">
        <v>1484</v>
      </c>
      <c r="O2365" s="61" t="s">
        <v>245</v>
      </c>
      <c r="P2365" s="63">
        <v>43669</v>
      </c>
      <c r="Q2365" s="65">
        <v>5</v>
      </c>
      <c r="R2365" s="61"/>
      <c r="S2365" s="61">
        <v>5</v>
      </c>
      <c r="T2365" s="66"/>
      <c r="U2365" s="66"/>
      <c r="V2365" s="66"/>
      <c r="W2365" s="61"/>
      <c r="X2365" s="61" t="s">
        <v>253</v>
      </c>
      <c r="Y2365" s="6" t="str">
        <f>VLOOKUP(X2365,Spp!A:B,2,FALSE)</f>
        <v>Sphoeroides lobatus</v>
      </c>
      <c r="Z2365" s="68">
        <f t="shared" si="270"/>
        <v>1</v>
      </c>
      <c r="AA2365" s="61"/>
      <c r="AB2365" s="61"/>
      <c r="AC2365" s="61"/>
      <c r="AD2365" s="61"/>
      <c r="AE2365" s="61"/>
      <c r="AF2365" s="61">
        <v>1</v>
      </c>
      <c r="AG2365" s="61"/>
      <c r="AH2365" s="61"/>
      <c r="AI2365" s="61"/>
      <c r="AJ2365" s="61"/>
      <c r="AK2365" s="61"/>
      <c r="AL2365" s="61"/>
      <c r="AM2365" s="61"/>
      <c r="AN2365" s="61"/>
      <c r="AO2365" s="61"/>
      <c r="AP2365" s="61"/>
      <c r="AQ2365" s="61"/>
      <c r="AR2365" s="61"/>
      <c r="AS2365" s="61"/>
      <c r="AT2365" s="61"/>
      <c r="AU2365" s="2">
        <f>VLOOKUP(Y2365,Spp!B:C,2,FALSE)</f>
        <v>3.7199999999999997E-2</v>
      </c>
      <c r="AV2365" s="2">
        <f>VLOOKUP(Y2365,Spp!B:D,3,FALSE)</f>
        <v>2.77</v>
      </c>
      <c r="AW2365" s="2">
        <f t="shared" si="271"/>
        <v>704.062839355444</v>
      </c>
      <c r="AX2365" s="2">
        <f t="shared" si="272"/>
        <v>14.081256787108879</v>
      </c>
      <c r="AY2365" s="2">
        <f t="shared" si="273"/>
        <v>140.81256787108879</v>
      </c>
      <c r="AZ2365" s="2">
        <f t="shared" si="274"/>
        <v>0.14081256787108878</v>
      </c>
      <c r="BA2365" s="2" t="e">
        <f t="shared" si="275"/>
        <v>#DIV/0!</v>
      </c>
      <c r="BB2365" s="2">
        <f t="shared" si="264"/>
        <v>0.02</v>
      </c>
      <c r="BC2365" s="2">
        <f>VLOOKUP(Y2365,Spp!B:H,7,FALSE)</f>
        <v>3.1</v>
      </c>
      <c r="BD2365" s="5" t="str">
        <f>VLOOKUP(Y2365,GFQuimbayo!B:C,2,FALSE)</f>
        <v>IN</v>
      </c>
      <c r="BE2365" s="5" t="str">
        <f>VLOOKUP(BD2365,GFQuimbayo!E:F,2,FALSE)</f>
        <v>Invertebrivores</v>
      </c>
      <c r="BF2365" s="2" t="str">
        <f>VLOOKUP(Y2365,Spp!B:L,11,FALSE)</f>
        <v>LC</v>
      </c>
    </row>
    <row r="2366" spans="1:58">
      <c r="A2366" s="61" t="s">
        <v>40</v>
      </c>
      <c r="B2366" s="61" t="s">
        <v>41</v>
      </c>
      <c r="C2366" s="61" t="s">
        <v>1444</v>
      </c>
      <c r="D2366" s="61" t="s">
        <v>1444</v>
      </c>
      <c r="E2366" s="54" t="s">
        <v>1486</v>
      </c>
      <c r="F2366" s="61" t="s">
        <v>245</v>
      </c>
      <c r="G2366" s="22" t="s">
        <v>1482</v>
      </c>
      <c r="H2366" s="62">
        <v>3</v>
      </c>
      <c r="I2366" s="62">
        <v>3</v>
      </c>
      <c r="J2366" s="61"/>
      <c r="K2366" s="61">
        <v>50</v>
      </c>
      <c r="L2366" s="63">
        <v>43669</v>
      </c>
      <c r="M2366" s="61">
        <v>2019</v>
      </c>
      <c r="N2366" s="64" t="s">
        <v>1484</v>
      </c>
      <c r="O2366" s="61" t="s">
        <v>245</v>
      </c>
      <c r="P2366" s="63">
        <v>43669</v>
      </c>
      <c r="Q2366" s="65">
        <v>5</v>
      </c>
      <c r="R2366" s="61"/>
      <c r="S2366" s="61">
        <v>5</v>
      </c>
      <c r="T2366" s="66"/>
      <c r="U2366" s="66"/>
      <c r="V2366" s="66"/>
      <c r="W2366" s="61"/>
      <c r="X2366" s="61" t="s">
        <v>109</v>
      </c>
      <c r="Y2366" s="6" t="str">
        <f>VLOOKUP(X2366,Spp!A:B,2,FALSE)</f>
        <v>Chromis atrilobata</v>
      </c>
      <c r="Z2366" s="68">
        <f t="shared" si="270"/>
        <v>150</v>
      </c>
      <c r="AA2366" s="61"/>
      <c r="AB2366" s="61">
        <v>150</v>
      </c>
      <c r="AC2366" s="61"/>
      <c r="AD2366" s="61"/>
      <c r="AE2366" s="61"/>
      <c r="AF2366" s="61"/>
      <c r="AG2366" s="61"/>
      <c r="AH2366" s="61"/>
      <c r="AI2366" s="61"/>
      <c r="AJ2366" s="61"/>
      <c r="AK2366" s="61"/>
      <c r="AL2366" s="61"/>
      <c r="AM2366" s="61"/>
      <c r="AN2366" s="61"/>
      <c r="AO2366" s="61"/>
      <c r="AP2366" s="61"/>
      <c r="AQ2366" s="61"/>
      <c r="AR2366" s="61"/>
      <c r="AS2366" s="61"/>
      <c r="AT2366" s="61"/>
      <c r="AU2366" s="2">
        <f>VLOOKUP(Y2366,Spp!B:C,2,FALSE)</f>
        <v>5.2300000000000003E-3</v>
      </c>
      <c r="AV2366" s="2">
        <f>VLOOKUP(Y2366,Spp!B:D,3,FALSE)</f>
        <v>3.41655</v>
      </c>
      <c r="AW2366" s="2">
        <f t="shared" si="271"/>
        <v>766.09655141002872</v>
      </c>
      <c r="AX2366" s="2">
        <f t="shared" si="272"/>
        <v>15.321931028200574</v>
      </c>
      <c r="AY2366" s="2">
        <f t="shared" si="273"/>
        <v>153.21931028200572</v>
      </c>
      <c r="AZ2366" s="2">
        <f t="shared" si="274"/>
        <v>0.15321931028200572</v>
      </c>
      <c r="BA2366" s="2" t="e">
        <f t="shared" si="275"/>
        <v>#DIV/0!</v>
      </c>
      <c r="BB2366" s="2">
        <f t="shared" si="264"/>
        <v>3</v>
      </c>
      <c r="BC2366" s="2">
        <f>VLOOKUP(Y2366,Spp!B:H,7,FALSE)</f>
        <v>3.4</v>
      </c>
      <c r="BD2366" s="5" t="str">
        <f>VLOOKUP(Y2366,GFQuimbayo!B:C,2,FALSE)</f>
        <v>PK</v>
      </c>
      <c r="BE2366" s="5" t="str">
        <f>VLOOKUP(BD2366,GFQuimbayo!E:F,2,FALSE)</f>
        <v>Planktivores</v>
      </c>
      <c r="BF2366" s="2" t="str">
        <f>VLOOKUP(Y2366,Spp!B:L,11,FALSE)</f>
        <v>LC</v>
      </c>
    </row>
    <row r="2367" spans="1:58">
      <c r="A2367" s="61" t="s">
        <v>40</v>
      </c>
      <c r="B2367" s="61" t="s">
        <v>41</v>
      </c>
      <c r="C2367" s="61" t="s">
        <v>1444</v>
      </c>
      <c r="D2367" s="61" t="s">
        <v>1444</v>
      </c>
      <c r="E2367" s="54" t="s">
        <v>1486</v>
      </c>
      <c r="F2367" s="61" t="s">
        <v>245</v>
      </c>
      <c r="G2367" s="22" t="s">
        <v>1482</v>
      </c>
      <c r="H2367" s="62">
        <v>3</v>
      </c>
      <c r="I2367" s="62">
        <v>3</v>
      </c>
      <c r="J2367" s="61"/>
      <c r="K2367" s="61">
        <v>50</v>
      </c>
      <c r="L2367" s="63">
        <v>43669</v>
      </c>
      <c r="M2367" s="61">
        <v>2019</v>
      </c>
      <c r="N2367" s="64" t="s">
        <v>1484</v>
      </c>
      <c r="O2367" s="61" t="s">
        <v>245</v>
      </c>
      <c r="P2367" s="63">
        <v>43669</v>
      </c>
      <c r="Q2367" s="65">
        <v>5</v>
      </c>
      <c r="R2367" s="61"/>
      <c r="S2367" s="61">
        <v>5</v>
      </c>
      <c r="T2367" s="66"/>
      <c r="U2367" s="66"/>
      <c r="V2367" s="66"/>
      <c r="W2367" s="61"/>
      <c r="X2367" s="61" t="s">
        <v>125</v>
      </c>
      <c r="Y2367" s="6" t="str">
        <f>VLOOKUP(X2367,Spp!A:B,2,FALSE)</f>
        <v>Diodon holocanthus</v>
      </c>
      <c r="Z2367" s="68">
        <f t="shared" si="270"/>
        <v>1</v>
      </c>
      <c r="AA2367" s="61"/>
      <c r="AB2367" s="61"/>
      <c r="AC2367" s="61">
        <v>1</v>
      </c>
      <c r="AD2367" s="61"/>
      <c r="AE2367" s="61"/>
      <c r="AF2367" s="61"/>
      <c r="AG2367" s="61"/>
      <c r="AH2367" s="61"/>
      <c r="AI2367" s="61"/>
      <c r="AJ2367" s="61"/>
      <c r="AK2367" s="61"/>
      <c r="AL2367" s="61"/>
      <c r="AM2367" s="61"/>
      <c r="AN2367" s="61"/>
      <c r="AO2367" s="61"/>
      <c r="AP2367" s="61"/>
      <c r="AQ2367" s="61"/>
      <c r="AR2367" s="61"/>
      <c r="AS2367" s="61"/>
      <c r="AT2367" s="61"/>
      <c r="AU2367" s="2">
        <f>VLOOKUP(Y2367,Spp!B:C,2,FALSE)</f>
        <v>2.1899999999999999E-2</v>
      </c>
      <c r="AV2367" s="2">
        <f>VLOOKUP(Y2367,Spp!B:D,3,FALSE)</f>
        <v>3</v>
      </c>
      <c r="AW2367" s="2">
        <f t="shared" si="271"/>
        <v>42.7734375</v>
      </c>
      <c r="AX2367" s="2">
        <f t="shared" si="272"/>
        <v>0.85546875</v>
      </c>
      <c r="AY2367" s="2">
        <f t="shared" si="273"/>
        <v>8.5546875</v>
      </c>
      <c r="AZ2367" s="2">
        <f t="shared" si="274"/>
        <v>8.5546874999999998E-3</v>
      </c>
      <c r="BA2367" s="2" t="e">
        <f t="shared" si="275"/>
        <v>#DIV/0!</v>
      </c>
      <c r="BB2367" s="2">
        <f t="shared" si="264"/>
        <v>0.02</v>
      </c>
      <c r="BC2367" s="2">
        <f>VLOOKUP(Y2367,Spp!B:H,7,FALSE)</f>
        <v>3.3</v>
      </c>
      <c r="BD2367" s="5" t="str">
        <f>VLOOKUP(Y2367,GFQuimbayo!B:C,2,FALSE)</f>
        <v>IN</v>
      </c>
      <c r="BE2367" s="5" t="str">
        <f>VLOOKUP(BD2367,GFQuimbayo!E:F,2,FALSE)</f>
        <v>Invertebrivores</v>
      </c>
      <c r="BF2367" s="2" t="str">
        <f>VLOOKUP(Y2367,Spp!B:L,11,FALSE)</f>
        <v>NE</v>
      </c>
    </row>
    <row r="2368" spans="1:58">
      <c r="A2368" s="61" t="s">
        <v>40</v>
      </c>
      <c r="B2368" s="61" t="s">
        <v>41</v>
      </c>
      <c r="C2368" s="61" t="s">
        <v>1445</v>
      </c>
      <c r="D2368" s="61" t="s">
        <v>1445</v>
      </c>
      <c r="E2368" s="61" t="s">
        <v>1491</v>
      </c>
      <c r="F2368" s="61" t="s">
        <v>44</v>
      </c>
      <c r="G2368" s="22" t="s">
        <v>1482</v>
      </c>
      <c r="H2368" s="62">
        <v>1</v>
      </c>
      <c r="I2368" s="62">
        <v>1</v>
      </c>
      <c r="J2368" s="61"/>
      <c r="K2368" s="61">
        <v>50</v>
      </c>
      <c r="L2368" s="63">
        <v>43670</v>
      </c>
      <c r="M2368" s="61">
        <v>2019</v>
      </c>
      <c r="N2368" s="64" t="s">
        <v>1484</v>
      </c>
      <c r="O2368" s="61" t="s">
        <v>44</v>
      </c>
      <c r="P2368" s="63">
        <v>43670</v>
      </c>
      <c r="Q2368" s="65">
        <v>3.6</v>
      </c>
      <c r="R2368" s="61"/>
      <c r="S2368" s="61"/>
      <c r="T2368" s="66"/>
      <c r="U2368" s="66"/>
      <c r="V2368" s="66"/>
      <c r="W2368" s="61"/>
      <c r="X2368" s="61" t="s">
        <v>57</v>
      </c>
      <c r="Y2368" s="6" t="str">
        <f>VLOOKUP(X2368,Spp!A:B,2,FALSE)</f>
        <v>Serranus psittacinus</v>
      </c>
      <c r="Z2368" s="68">
        <f t="shared" si="270"/>
        <v>26</v>
      </c>
      <c r="AA2368" s="61">
        <v>10</v>
      </c>
      <c r="AB2368" s="61">
        <v>14</v>
      </c>
      <c r="AC2368" s="61">
        <v>2</v>
      </c>
      <c r="AD2368" s="61"/>
      <c r="AE2368" s="61"/>
      <c r="AF2368" s="61"/>
      <c r="AG2368" s="61"/>
      <c r="AH2368" s="61"/>
      <c r="AI2368" s="61"/>
      <c r="AJ2368" s="61"/>
      <c r="AK2368" s="61"/>
      <c r="AL2368" s="61"/>
      <c r="AM2368" s="61"/>
      <c r="AN2368" s="61"/>
      <c r="AO2368" s="61"/>
      <c r="AP2368" s="61"/>
      <c r="AQ2368" s="61"/>
      <c r="AR2368" s="61"/>
      <c r="AS2368" s="61"/>
      <c r="AT2368" s="61"/>
      <c r="AU2368" s="2">
        <f>VLOOKUP(Y2368,Spp!B:C,2,FALSE)</f>
        <v>1.9300000000000001E-2</v>
      </c>
      <c r="AV2368" s="2">
        <f>VLOOKUP(Y2368,Spp!B:D,3,FALSE)</f>
        <v>2.8511000000000002</v>
      </c>
      <c r="AW2368" s="2">
        <f t="shared" si="271"/>
        <v>138.83492858284214</v>
      </c>
      <c r="AX2368" s="2">
        <f t="shared" si="272"/>
        <v>2.7766985716568429</v>
      </c>
      <c r="AY2368" s="2">
        <f t="shared" si="273"/>
        <v>27.766985716568428</v>
      </c>
      <c r="AZ2368" s="2">
        <f t="shared" si="274"/>
        <v>2.7766985716568427E-2</v>
      </c>
      <c r="BA2368" s="2" t="e">
        <f t="shared" si="275"/>
        <v>#DIV/0!</v>
      </c>
      <c r="BB2368" s="2">
        <f t="shared" si="264"/>
        <v>0.52</v>
      </c>
      <c r="BC2368" s="2">
        <f>VLOOKUP(Y2368,Spp!B:H,7,FALSE)</f>
        <v>3.6</v>
      </c>
      <c r="BD2368" s="5" t="str">
        <f>VLOOKUP(Y2368,GFQuimbayo!B:C,2,FALSE)</f>
        <v>PS</v>
      </c>
      <c r="BE2368" s="5" t="str">
        <f>VLOOKUP(BD2368,GFQuimbayo!E:F,2,FALSE)</f>
        <v>Piscivores</v>
      </c>
      <c r="BF2368" s="2" t="str">
        <f>VLOOKUP(Y2368,Spp!B:L,11,FALSE)</f>
        <v>LC</v>
      </c>
    </row>
    <row r="2369" spans="1:58">
      <c r="A2369" s="61" t="s">
        <v>40</v>
      </c>
      <c r="B2369" s="61" t="s">
        <v>41</v>
      </c>
      <c r="C2369" s="61" t="s">
        <v>1445</v>
      </c>
      <c r="D2369" s="61" t="s">
        <v>1445</v>
      </c>
      <c r="E2369" s="61" t="s">
        <v>1491</v>
      </c>
      <c r="F2369" s="61" t="s">
        <v>44</v>
      </c>
      <c r="G2369" s="22" t="s">
        <v>1482</v>
      </c>
      <c r="H2369" s="62">
        <v>1</v>
      </c>
      <c r="I2369" s="62">
        <v>1</v>
      </c>
      <c r="J2369" s="61"/>
      <c r="K2369" s="61">
        <v>50</v>
      </c>
      <c r="L2369" s="63">
        <v>43670</v>
      </c>
      <c r="M2369" s="61">
        <v>2019</v>
      </c>
      <c r="N2369" s="64" t="s">
        <v>1484</v>
      </c>
      <c r="O2369" s="61" t="s">
        <v>44</v>
      </c>
      <c r="P2369" s="63">
        <v>43670</v>
      </c>
      <c r="Q2369" s="65">
        <v>3.6</v>
      </c>
      <c r="R2369" s="61"/>
      <c r="S2369" s="61"/>
      <c r="T2369" s="66"/>
      <c r="U2369" s="66"/>
      <c r="V2369" s="66"/>
      <c r="W2369" s="61"/>
      <c r="X2369" s="61" t="s">
        <v>107</v>
      </c>
      <c r="Y2369" s="6" t="str">
        <f>VLOOKUP(X2369,Spp!A:B,2,FALSE)</f>
        <v>Thalassoma lucasanum</v>
      </c>
      <c r="Z2369" s="68">
        <f t="shared" si="270"/>
        <v>14</v>
      </c>
      <c r="AA2369" s="61">
        <v>10</v>
      </c>
      <c r="AB2369" s="61">
        <v>2</v>
      </c>
      <c r="AC2369" s="61">
        <v>2</v>
      </c>
      <c r="AD2369" s="61"/>
      <c r="AE2369" s="61"/>
      <c r="AF2369" s="61"/>
      <c r="AG2369" s="61"/>
      <c r="AH2369" s="61"/>
      <c r="AI2369" s="61"/>
      <c r="AJ2369" s="61"/>
      <c r="AK2369" s="61"/>
      <c r="AL2369" s="61"/>
      <c r="AM2369" s="61"/>
      <c r="AN2369" s="61"/>
      <c r="AO2369" s="61"/>
      <c r="AP2369" s="61"/>
      <c r="AQ2369" s="61"/>
      <c r="AR2369" s="61"/>
      <c r="AS2369" s="61"/>
      <c r="AT2369" s="61"/>
      <c r="AU2369" s="2">
        <f>VLOOKUP(Y2369,Spp!B:C,2,FALSE)</f>
        <v>1.261E-2</v>
      </c>
      <c r="AV2369" s="2">
        <f>VLOOKUP(Y2369,Spp!B:D,3,FALSE)</f>
        <v>2.8782999999999999</v>
      </c>
      <c r="AW2369" s="2">
        <f t="shared" si="271"/>
        <v>46.311087157952876</v>
      </c>
      <c r="AX2369" s="2">
        <f t="shared" si="272"/>
        <v>0.92622174315905748</v>
      </c>
      <c r="AY2369" s="2">
        <f t="shared" si="273"/>
        <v>9.2622174315905745</v>
      </c>
      <c r="AZ2369" s="2">
        <f t="shared" si="274"/>
        <v>9.2622174315905737E-3</v>
      </c>
      <c r="BA2369" s="2" t="e">
        <f t="shared" si="275"/>
        <v>#DIV/0!</v>
      </c>
      <c r="BB2369" s="2">
        <f t="shared" si="264"/>
        <v>0.28000000000000003</v>
      </c>
      <c r="BC2369" s="2">
        <f>VLOOKUP(Y2369,Spp!B:H,7,FALSE)</f>
        <v>3.5</v>
      </c>
      <c r="BD2369" s="5" t="str">
        <f>VLOOKUP(Y2369,GFQuimbayo!B:C,2,FALSE)</f>
        <v>IN</v>
      </c>
      <c r="BE2369" s="5" t="str">
        <f>VLOOKUP(BD2369,GFQuimbayo!E:F,2,FALSE)</f>
        <v>Invertebrivores</v>
      </c>
      <c r="BF2369" s="2" t="str">
        <f>VLOOKUP(Y2369,Spp!B:L,11,FALSE)</f>
        <v>LC</v>
      </c>
    </row>
    <row r="2370" spans="1:58">
      <c r="A2370" s="61" t="s">
        <v>40</v>
      </c>
      <c r="B2370" s="61" t="s">
        <v>41</v>
      </c>
      <c r="C2370" s="61" t="s">
        <v>1445</v>
      </c>
      <c r="D2370" s="61" t="s">
        <v>1445</v>
      </c>
      <c r="E2370" s="61" t="s">
        <v>1491</v>
      </c>
      <c r="F2370" s="61" t="s">
        <v>44</v>
      </c>
      <c r="G2370" s="22" t="s">
        <v>1482</v>
      </c>
      <c r="H2370" s="62">
        <v>1</v>
      </c>
      <c r="I2370" s="62">
        <v>1</v>
      </c>
      <c r="J2370" s="61"/>
      <c r="K2370" s="61">
        <v>50</v>
      </c>
      <c r="L2370" s="63">
        <v>43670</v>
      </c>
      <c r="M2370" s="61">
        <v>2019</v>
      </c>
      <c r="N2370" s="64" t="s">
        <v>1484</v>
      </c>
      <c r="O2370" s="61" t="s">
        <v>44</v>
      </c>
      <c r="P2370" s="63">
        <v>43670</v>
      </c>
      <c r="Q2370" s="65">
        <v>3.6</v>
      </c>
      <c r="R2370" s="61"/>
      <c r="S2370" s="61"/>
      <c r="T2370" s="66"/>
      <c r="U2370" s="66"/>
      <c r="V2370" s="66"/>
      <c r="W2370" s="61"/>
      <c r="X2370" s="61" t="s">
        <v>80</v>
      </c>
      <c r="Y2370" s="6" t="str">
        <f>VLOOKUP(X2370,Spp!A:B,2,FALSE)</f>
        <v>Sufflamen verres</v>
      </c>
      <c r="Z2370" s="68">
        <f t="shared" si="270"/>
        <v>5</v>
      </c>
      <c r="AA2370" s="61"/>
      <c r="AB2370" s="61">
        <v>3</v>
      </c>
      <c r="AC2370" s="61">
        <v>2</v>
      </c>
      <c r="AD2370" s="61"/>
      <c r="AE2370" s="61"/>
      <c r="AF2370" s="61"/>
      <c r="AG2370" s="61"/>
      <c r="AH2370" s="61"/>
      <c r="AI2370" s="61"/>
      <c r="AJ2370" s="61"/>
      <c r="AK2370" s="61"/>
      <c r="AL2370" s="61"/>
      <c r="AM2370" s="61"/>
      <c r="AN2370" s="61"/>
      <c r="AO2370" s="61"/>
      <c r="AP2370" s="61"/>
      <c r="AQ2370" s="61"/>
      <c r="AR2370" s="61"/>
      <c r="AS2370" s="61"/>
      <c r="AT2370" s="61"/>
      <c r="AU2370" s="2">
        <f>VLOOKUP(Y2370,Spp!B:C,2,FALSE)</f>
        <v>2.4899999999999999E-2</v>
      </c>
      <c r="AV2370" s="2">
        <f>VLOOKUP(Y2370,Spp!B:D,3,FALSE)</f>
        <v>3.0129999999999999</v>
      </c>
      <c r="AW2370" s="2">
        <f t="shared" si="271"/>
        <v>132.86273996897873</v>
      </c>
      <c r="AX2370" s="2">
        <f t="shared" si="272"/>
        <v>2.6572547993795745</v>
      </c>
      <c r="AY2370" s="2">
        <f t="shared" si="273"/>
        <v>26.572547993795745</v>
      </c>
      <c r="AZ2370" s="2">
        <f t="shared" si="274"/>
        <v>2.6572547993795746E-2</v>
      </c>
      <c r="BA2370" s="2" t="e">
        <f t="shared" si="275"/>
        <v>#DIV/0!</v>
      </c>
      <c r="BB2370" s="2">
        <f t="shared" si="264"/>
        <v>0.1</v>
      </c>
      <c r="BC2370" s="2">
        <f>VLOOKUP(Y2370,Spp!B:H,7,FALSE)</f>
        <v>3.3</v>
      </c>
      <c r="BD2370" s="5" t="str">
        <f>VLOOKUP(Y2370,GFQuimbayo!B:C,2,FALSE)</f>
        <v>IN</v>
      </c>
      <c r="BE2370" s="5" t="str">
        <f>VLOOKUP(BD2370,GFQuimbayo!E:F,2,FALSE)</f>
        <v>Invertebrivores</v>
      </c>
      <c r="BF2370" s="2" t="str">
        <f>VLOOKUP(Y2370,Spp!B:L,11,FALSE)</f>
        <v>LC</v>
      </c>
    </row>
    <row r="2371" spans="1:58">
      <c r="A2371" s="61" t="s">
        <v>40</v>
      </c>
      <c r="B2371" s="61" t="s">
        <v>41</v>
      </c>
      <c r="C2371" s="61" t="s">
        <v>1445</v>
      </c>
      <c r="D2371" s="61" t="s">
        <v>1445</v>
      </c>
      <c r="E2371" s="61" t="s">
        <v>1491</v>
      </c>
      <c r="F2371" s="61" t="s">
        <v>44</v>
      </c>
      <c r="G2371" s="22" t="s">
        <v>1482</v>
      </c>
      <c r="H2371" s="62">
        <v>1</v>
      </c>
      <c r="I2371" s="62">
        <v>1</v>
      </c>
      <c r="J2371" s="61"/>
      <c r="K2371" s="61">
        <v>50</v>
      </c>
      <c r="L2371" s="63">
        <v>43670</v>
      </c>
      <c r="M2371" s="61">
        <v>2019</v>
      </c>
      <c r="N2371" s="64" t="s">
        <v>1484</v>
      </c>
      <c r="O2371" s="61" t="s">
        <v>44</v>
      </c>
      <c r="P2371" s="63">
        <v>43670</v>
      </c>
      <c r="Q2371" s="65">
        <v>3.6</v>
      </c>
      <c r="R2371" s="61"/>
      <c r="S2371" s="61"/>
      <c r="T2371" s="66"/>
      <c r="U2371" s="66"/>
      <c r="V2371" s="66"/>
      <c r="W2371" s="61"/>
      <c r="X2371" s="61" t="s">
        <v>125</v>
      </c>
      <c r="Y2371" s="6" t="str">
        <f>VLOOKUP(X2371,Spp!A:B,2,FALSE)</f>
        <v>Diodon holocanthus</v>
      </c>
      <c r="Z2371" s="68">
        <f t="shared" si="270"/>
        <v>1</v>
      </c>
      <c r="AA2371" s="61"/>
      <c r="AB2371" s="61"/>
      <c r="AC2371" s="61">
        <v>1</v>
      </c>
      <c r="AD2371" s="61"/>
      <c r="AE2371" s="61"/>
      <c r="AF2371" s="61"/>
      <c r="AG2371" s="61"/>
      <c r="AH2371" s="61"/>
      <c r="AI2371" s="61"/>
      <c r="AJ2371" s="61"/>
      <c r="AK2371" s="61"/>
      <c r="AL2371" s="61"/>
      <c r="AM2371" s="61"/>
      <c r="AN2371" s="61"/>
      <c r="AO2371" s="61"/>
      <c r="AP2371" s="61"/>
      <c r="AQ2371" s="61"/>
      <c r="AR2371" s="61"/>
      <c r="AS2371" s="61"/>
      <c r="AT2371" s="61"/>
      <c r="AU2371" s="2">
        <f>VLOOKUP(Y2371,Spp!B:C,2,FALSE)</f>
        <v>2.1899999999999999E-2</v>
      </c>
      <c r="AV2371" s="2">
        <f>VLOOKUP(Y2371,Spp!B:D,3,FALSE)</f>
        <v>3</v>
      </c>
      <c r="AW2371" s="2">
        <f t="shared" si="271"/>
        <v>42.7734375</v>
      </c>
      <c r="AX2371" s="2">
        <f t="shared" si="272"/>
        <v>0.85546875</v>
      </c>
      <c r="AY2371" s="2">
        <f t="shared" si="273"/>
        <v>8.5546875</v>
      </c>
      <c r="AZ2371" s="2">
        <f t="shared" si="274"/>
        <v>8.5546874999999998E-3</v>
      </c>
      <c r="BA2371" s="2" t="e">
        <f t="shared" si="275"/>
        <v>#DIV/0!</v>
      </c>
      <c r="BB2371" s="2">
        <f t="shared" si="264"/>
        <v>0.02</v>
      </c>
      <c r="BC2371" s="2">
        <f>VLOOKUP(Y2371,Spp!B:H,7,FALSE)</f>
        <v>3.3</v>
      </c>
      <c r="BD2371" s="5" t="str">
        <f>VLOOKUP(Y2371,GFQuimbayo!B:C,2,FALSE)</f>
        <v>IN</v>
      </c>
      <c r="BE2371" s="5" t="str">
        <f>VLOOKUP(BD2371,GFQuimbayo!E:F,2,FALSE)</f>
        <v>Invertebrivores</v>
      </c>
      <c r="BF2371" s="2" t="str">
        <f>VLOOKUP(Y2371,Spp!B:L,11,FALSE)</f>
        <v>NE</v>
      </c>
    </row>
    <row r="2372" spans="1:58">
      <c r="A2372" s="61" t="s">
        <v>40</v>
      </c>
      <c r="B2372" s="61" t="s">
        <v>41</v>
      </c>
      <c r="C2372" s="61" t="s">
        <v>1445</v>
      </c>
      <c r="D2372" s="61" t="s">
        <v>1445</v>
      </c>
      <c r="E2372" s="61" t="s">
        <v>1491</v>
      </c>
      <c r="F2372" s="61" t="s">
        <v>44</v>
      </c>
      <c r="G2372" s="22" t="s">
        <v>1482</v>
      </c>
      <c r="H2372" s="62">
        <v>1</v>
      </c>
      <c r="I2372" s="62">
        <v>1</v>
      </c>
      <c r="J2372" s="61"/>
      <c r="K2372" s="61">
        <v>50</v>
      </c>
      <c r="L2372" s="63">
        <v>43670</v>
      </c>
      <c r="M2372" s="61">
        <v>2019</v>
      </c>
      <c r="N2372" s="64" t="s">
        <v>1484</v>
      </c>
      <c r="O2372" s="61" t="s">
        <v>44</v>
      </c>
      <c r="P2372" s="63">
        <v>43670</v>
      </c>
      <c r="Q2372" s="65">
        <v>3.6</v>
      </c>
      <c r="R2372" s="61"/>
      <c r="S2372" s="61"/>
      <c r="T2372" s="66"/>
      <c r="U2372" s="66"/>
      <c r="V2372" s="66"/>
      <c r="W2372" s="61"/>
      <c r="X2372" s="61" t="s">
        <v>253</v>
      </c>
      <c r="Y2372" s="6" t="str">
        <f>VLOOKUP(X2372,Spp!A:B,2,FALSE)</f>
        <v>Sphoeroides lobatus</v>
      </c>
      <c r="Z2372" s="68">
        <f t="shared" si="270"/>
        <v>1</v>
      </c>
      <c r="AA2372" s="61"/>
      <c r="AB2372" s="61"/>
      <c r="AC2372" s="61"/>
      <c r="AD2372" s="61"/>
      <c r="AE2372" s="61">
        <v>1</v>
      </c>
      <c r="AF2372" s="61"/>
      <c r="AG2372" s="61"/>
      <c r="AH2372" s="61"/>
      <c r="AI2372" s="61"/>
      <c r="AJ2372" s="61"/>
      <c r="AK2372" s="61"/>
      <c r="AL2372" s="61"/>
      <c r="AM2372" s="61"/>
      <c r="AN2372" s="61"/>
      <c r="AO2372" s="61"/>
      <c r="AP2372" s="61"/>
      <c r="AQ2372" s="61"/>
      <c r="AR2372" s="61"/>
      <c r="AS2372" s="61"/>
      <c r="AT2372" s="61"/>
      <c r="AU2372" s="2">
        <f>VLOOKUP(Y2372,Spp!B:C,2,FALSE)</f>
        <v>3.7199999999999997E-2</v>
      </c>
      <c r="AV2372" s="2">
        <f>VLOOKUP(Y2372,Spp!B:D,3,FALSE)</f>
        <v>2.77</v>
      </c>
      <c r="AW2372" s="2">
        <f t="shared" si="271"/>
        <v>277.22779065587309</v>
      </c>
      <c r="AX2372" s="2">
        <f t="shared" si="272"/>
        <v>5.5445558131174622</v>
      </c>
      <c r="AY2372" s="2">
        <f t="shared" si="273"/>
        <v>55.445558131174622</v>
      </c>
      <c r="AZ2372" s="2">
        <f t="shared" si="274"/>
        <v>5.5445558131174619E-2</v>
      </c>
      <c r="BA2372" s="2" t="e">
        <f t="shared" si="275"/>
        <v>#DIV/0!</v>
      </c>
      <c r="BB2372" s="2">
        <f t="shared" si="264"/>
        <v>0.02</v>
      </c>
      <c r="BC2372" s="2">
        <f>VLOOKUP(Y2372,Spp!B:H,7,FALSE)</f>
        <v>3.1</v>
      </c>
      <c r="BD2372" s="5" t="str">
        <f>VLOOKUP(Y2372,GFQuimbayo!B:C,2,FALSE)</f>
        <v>IN</v>
      </c>
      <c r="BE2372" s="5" t="str">
        <f>VLOOKUP(BD2372,GFQuimbayo!E:F,2,FALSE)</f>
        <v>Invertebrivores</v>
      </c>
      <c r="BF2372" s="2" t="str">
        <f>VLOOKUP(Y2372,Spp!B:L,11,FALSE)</f>
        <v>LC</v>
      </c>
    </row>
    <row r="2373" spans="1:58">
      <c r="A2373" s="61" t="s">
        <v>40</v>
      </c>
      <c r="B2373" s="61" t="s">
        <v>41</v>
      </c>
      <c r="C2373" s="61" t="s">
        <v>1445</v>
      </c>
      <c r="D2373" s="61" t="s">
        <v>1445</v>
      </c>
      <c r="E2373" s="61" t="s">
        <v>1491</v>
      </c>
      <c r="F2373" s="61" t="s">
        <v>44</v>
      </c>
      <c r="G2373" s="22" t="s">
        <v>1482</v>
      </c>
      <c r="H2373" s="62">
        <v>2</v>
      </c>
      <c r="I2373" s="62">
        <v>2</v>
      </c>
      <c r="J2373" s="61"/>
      <c r="K2373" s="61">
        <v>50</v>
      </c>
      <c r="L2373" s="63">
        <v>43670</v>
      </c>
      <c r="M2373" s="61">
        <v>2019</v>
      </c>
      <c r="N2373" s="64" t="s">
        <v>1484</v>
      </c>
      <c r="O2373" s="61" t="s">
        <v>44</v>
      </c>
      <c r="P2373" s="63">
        <v>43670</v>
      </c>
      <c r="Q2373" s="65">
        <v>3.6</v>
      </c>
      <c r="R2373" s="61"/>
      <c r="S2373" s="61"/>
      <c r="T2373" s="66"/>
      <c r="U2373" s="66"/>
      <c r="V2373" s="66"/>
      <c r="W2373" s="61"/>
      <c r="X2373" s="61" t="s">
        <v>256</v>
      </c>
      <c r="Y2373" s="6" t="str">
        <f>VLOOKUP(X2373,Spp!A:B,2,FALSE)</f>
        <v>Fistularia commersonii</v>
      </c>
      <c r="Z2373" s="68">
        <f t="shared" si="270"/>
        <v>3</v>
      </c>
      <c r="AA2373" s="61"/>
      <c r="AB2373" s="61"/>
      <c r="AC2373" s="61">
        <v>3</v>
      </c>
      <c r="AD2373" s="61"/>
      <c r="AE2373" s="61"/>
      <c r="AF2373" s="61"/>
      <c r="AG2373" s="61"/>
      <c r="AH2373" s="61"/>
      <c r="AI2373" s="61"/>
      <c r="AJ2373" s="61"/>
      <c r="AK2373" s="61"/>
      <c r="AL2373" s="61"/>
      <c r="AM2373" s="61"/>
      <c r="AN2373" s="61"/>
      <c r="AO2373" s="61"/>
      <c r="AP2373" s="61"/>
      <c r="AQ2373" s="61"/>
      <c r="AR2373" s="61"/>
      <c r="AS2373" s="61"/>
      <c r="AT2373" s="61"/>
      <c r="AU2373" s="2">
        <f>VLOOKUP(Y2373,Spp!B:C,2,FALSE)</f>
        <v>5.9999999999999995E-4</v>
      </c>
      <c r="AV2373" s="2">
        <f>VLOOKUP(Y2373,Spp!B:D,3,FALSE)</f>
        <v>3</v>
      </c>
      <c r="AW2373" s="2">
        <f t="shared" si="271"/>
        <v>3.515625</v>
      </c>
      <c r="AX2373" s="2">
        <f t="shared" si="272"/>
        <v>7.03125E-2</v>
      </c>
      <c r="AY2373" s="2">
        <f t="shared" si="273"/>
        <v>0.703125</v>
      </c>
      <c r="AZ2373" s="2">
        <f t="shared" si="274"/>
        <v>7.0312499999999997E-4</v>
      </c>
      <c r="BA2373" s="2" t="e">
        <f t="shared" si="275"/>
        <v>#DIV/0!</v>
      </c>
      <c r="BB2373" s="2">
        <f t="shared" si="264"/>
        <v>0.06</v>
      </c>
      <c r="BC2373" s="2">
        <f>VLOOKUP(Y2373,Spp!B:H,7,FALSE)</f>
        <v>4.3</v>
      </c>
      <c r="BD2373" s="5" t="str">
        <f>VLOOKUP(Y2373,GFQuimbayo!B:C,2,FALSE)</f>
        <v>PS</v>
      </c>
      <c r="BE2373" s="5" t="str">
        <f>VLOOKUP(BD2373,GFQuimbayo!E:F,2,FALSE)</f>
        <v>Piscivores</v>
      </c>
      <c r="BF2373" s="2" t="str">
        <f>VLOOKUP(Y2373,Spp!B:L,11,FALSE)</f>
        <v>NE</v>
      </c>
    </row>
    <row r="2374" spans="1:58">
      <c r="A2374" s="61" t="s">
        <v>40</v>
      </c>
      <c r="B2374" s="61" t="s">
        <v>41</v>
      </c>
      <c r="C2374" s="61" t="s">
        <v>1445</v>
      </c>
      <c r="D2374" s="61" t="s">
        <v>1445</v>
      </c>
      <c r="E2374" s="61" t="s">
        <v>1491</v>
      </c>
      <c r="F2374" s="61" t="s">
        <v>44</v>
      </c>
      <c r="G2374" s="22" t="s">
        <v>1482</v>
      </c>
      <c r="H2374" s="62">
        <v>2</v>
      </c>
      <c r="I2374" s="62">
        <v>2</v>
      </c>
      <c r="J2374" s="61"/>
      <c r="K2374" s="61">
        <v>50</v>
      </c>
      <c r="L2374" s="63">
        <v>43670</v>
      </c>
      <c r="M2374" s="61">
        <v>2019</v>
      </c>
      <c r="N2374" s="64" t="s">
        <v>1484</v>
      </c>
      <c r="O2374" s="61" t="s">
        <v>44</v>
      </c>
      <c r="P2374" s="63">
        <v>43670</v>
      </c>
      <c r="Q2374" s="65">
        <v>3.6</v>
      </c>
      <c r="R2374" s="61"/>
      <c r="S2374" s="61"/>
      <c r="T2374" s="66"/>
      <c r="U2374" s="66"/>
      <c r="V2374" s="66"/>
      <c r="W2374" s="61"/>
      <c r="X2374" s="61" t="s">
        <v>57</v>
      </c>
      <c r="Y2374" s="6" t="str">
        <f>VLOOKUP(X2374,Spp!A:B,2,FALSE)</f>
        <v>Serranus psittacinus</v>
      </c>
      <c r="Z2374" s="68">
        <f t="shared" si="270"/>
        <v>3</v>
      </c>
      <c r="AA2374" s="61"/>
      <c r="AB2374" s="61">
        <v>1</v>
      </c>
      <c r="AC2374" s="61">
        <v>2</v>
      </c>
      <c r="AD2374" s="61"/>
      <c r="AE2374" s="61"/>
      <c r="AF2374" s="61"/>
      <c r="AG2374" s="61"/>
      <c r="AH2374" s="61"/>
      <c r="AI2374" s="61"/>
      <c r="AJ2374" s="61"/>
      <c r="AK2374" s="61"/>
      <c r="AL2374" s="61"/>
      <c r="AM2374" s="61"/>
      <c r="AN2374" s="61"/>
      <c r="AO2374" s="61"/>
      <c r="AP2374" s="61"/>
      <c r="AQ2374" s="61"/>
      <c r="AR2374" s="61"/>
      <c r="AS2374" s="61"/>
      <c r="AT2374" s="61"/>
      <c r="AU2374" s="2">
        <f>VLOOKUP(Y2374,Spp!B:C,2,FALSE)</f>
        <v>1.9300000000000001E-2</v>
      </c>
      <c r="AV2374" s="2">
        <f>VLOOKUP(Y2374,Spp!B:D,3,FALSE)</f>
        <v>2.8511000000000002</v>
      </c>
      <c r="AW2374" s="2">
        <f t="shared" si="271"/>
        <v>57.790952493410018</v>
      </c>
      <c r="AX2374" s="2">
        <f t="shared" si="272"/>
        <v>1.1558190498682004</v>
      </c>
      <c r="AY2374" s="2">
        <f t="shared" si="273"/>
        <v>11.558190498682004</v>
      </c>
      <c r="AZ2374" s="2">
        <f t="shared" si="274"/>
        <v>1.1558190498682003E-2</v>
      </c>
      <c r="BA2374" s="2" t="e">
        <f t="shared" si="275"/>
        <v>#DIV/0!</v>
      </c>
      <c r="BB2374" s="2">
        <f t="shared" si="264"/>
        <v>0.06</v>
      </c>
      <c r="BC2374" s="2">
        <f>VLOOKUP(Y2374,Spp!B:H,7,FALSE)</f>
        <v>3.6</v>
      </c>
      <c r="BD2374" s="5" t="str">
        <f>VLOOKUP(Y2374,GFQuimbayo!B:C,2,FALSE)</f>
        <v>PS</v>
      </c>
      <c r="BE2374" s="5" t="str">
        <f>VLOOKUP(BD2374,GFQuimbayo!E:F,2,FALSE)</f>
        <v>Piscivores</v>
      </c>
      <c r="BF2374" s="2" t="str">
        <f>VLOOKUP(Y2374,Spp!B:L,11,FALSE)</f>
        <v>LC</v>
      </c>
    </row>
    <row r="2375" spans="1:58">
      <c r="A2375" s="61" t="s">
        <v>40</v>
      </c>
      <c r="B2375" s="61" t="s">
        <v>41</v>
      </c>
      <c r="C2375" s="61" t="s">
        <v>1445</v>
      </c>
      <c r="D2375" s="61" t="s">
        <v>1445</v>
      </c>
      <c r="E2375" s="61" t="s">
        <v>1491</v>
      </c>
      <c r="F2375" s="61" t="s">
        <v>44</v>
      </c>
      <c r="G2375" s="22" t="s">
        <v>1482</v>
      </c>
      <c r="H2375" s="62">
        <v>2</v>
      </c>
      <c r="I2375" s="62">
        <v>2</v>
      </c>
      <c r="J2375" s="61"/>
      <c r="K2375" s="61">
        <v>50</v>
      </c>
      <c r="L2375" s="63">
        <v>43670</v>
      </c>
      <c r="M2375" s="61">
        <v>2019</v>
      </c>
      <c r="N2375" s="64" t="s">
        <v>1484</v>
      </c>
      <c r="O2375" s="61" t="s">
        <v>44</v>
      </c>
      <c r="P2375" s="63">
        <v>43670</v>
      </c>
      <c r="Q2375" s="65">
        <v>3.6</v>
      </c>
      <c r="R2375" s="61"/>
      <c r="S2375" s="61"/>
      <c r="T2375" s="66"/>
      <c r="U2375" s="66"/>
      <c r="V2375" s="66"/>
      <c r="W2375" s="61"/>
      <c r="X2375" s="61" t="s">
        <v>107</v>
      </c>
      <c r="Y2375" s="6" t="str">
        <f>VLOOKUP(X2375,Spp!A:B,2,FALSE)</f>
        <v>Thalassoma lucasanum</v>
      </c>
      <c r="Z2375" s="68">
        <f t="shared" si="270"/>
        <v>35</v>
      </c>
      <c r="AA2375" s="61">
        <v>10</v>
      </c>
      <c r="AB2375" s="61">
        <v>20</v>
      </c>
      <c r="AC2375" s="61">
        <v>5</v>
      </c>
      <c r="AD2375" s="61"/>
      <c r="AE2375" s="61"/>
      <c r="AF2375" s="61"/>
      <c r="AG2375" s="61"/>
      <c r="AH2375" s="61"/>
      <c r="AI2375" s="61"/>
      <c r="AJ2375" s="61"/>
      <c r="AK2375" s="61"/>
      <c r="AL2375" s="61"/>
      <c r="AM2375" s="61"/>
      <c r="AN2375" s="61"/>
      <c r="AO2375" s="61"/>
      <c r="AP2375" s="61"/>
      <c r="AQ2375" s="61"/>
      <c r="AR2375" s="61"/>
      <c r="AS2375" s="61"/>
      <c r="AT2375" s="61"/>
      <c r="AU2375" s="2">
        <f>VLOOKUP(Y2375,Spp!B:C,2,FALSE)</f>
        <v>1.261E-2</v>
      </c>
      <c r="AV2375" s="2">
        <f>VLOOKUP(Y2375,Spp!B:D,3,FALSE)</f>
        <v>2.8782999999999999</v>
      </c>
      <c r="AW2375" s="2">
        <f t="shared" si="271"/>
        <v>175.57875179460729</v>
      </c>
      <c r="AX2375" s="2">
        <f t="shared" si="272"/>
        <v>3.5115750358921458</v>
      </c>
      <c r="AY2375" s="2">
        <f t="shared" si="273"/>
        <v>35.11575035892146</v>
      </c>
      <c r="AZ2375" s="2">
        <f t="shared" si="274"/>
        <v>3.5115750358921463E-2</v>
      </c>
      <c r="BA2375" s="2" t="e">
        <f t="shared" si="275"/>
        <v>#DIV/0!</v>
      </c>
      <c r="BB2375" s="2">
        <f t="shared" si="264"/>
        <v>0.7</v>
      </c>
      <c r="BC2375" s="2">
        <f>VLOOKUP(Y2375,Spp!B:H,7,FALSE)</f>
        <v>3.5</v>
      </c>
      <c r="BD2375" s="5" t="str">
        <f>VLOOKUP(Y2375,GFQuimbayo!B:C,2,FALSE)</f>
        <v>IN</v>
      </c>
      <c r="BE2375" s="5" t="str">
        <f>VLOOKUP(BD2375,GFQuimbayo!E:F,2,FALSE)</f>
        <v>Invertebrivores</v>
      </c>
      <c r="BF2375" s="2" t="str">
        <f>VLOOKUP(Y2375,Spp!B:L,11,FALSE)</f>
        <v>LC</v>
      </c>
    </row>
    <row r="2376" spans="1:58">
      <c r="A2376" s="61" t="s">
        <v>40</v>
      </c>
      <c r="B2376" s="61" t="s">
        <v>41</v>
      </c>
      <c r="C2376" s="61" t="s">
        <v>1445</v>
      </c>
      <c r="D2376" s="61" t="s">
        <v>1445</v>
      </c>
      <c r="E2376" s="61" t="s">
        <v>1491</v>
      </c>
      <c r="F2376" s="61" t="s">
        <v>44</v>
      </c>
      <c r="G2376" s="22" t="s">
        <v>1482</v>
      </c>
      <c r="H2376" s="62">
        <v>2</v>
      </c>
      <c r="I2376" s="62">
        <v>2</v>
      </c>
      <c r="J2376" s="61"/>
      <c r="K2376" s="61">
        <v>50</v>
      </c>
      <c r="L2376" s="63">
        <v>43670</v>
      </c>
      <c r="M2376" s="61">
        <v>2019</v>
      </c>
      <c r="N2376" s="64" t="s">
        <v>1484</v>
      </c>
      <c r="O2376" s="61" t="s">
        <v>44</v>
      </c>
      <c r="P2376" s="63">
        <v>43670</v>
      </c>
      <c r="Q2376" s="65">
        <v>3.6</v>
      </c>
      <c r="R2376" s="61"/>
      <c r="S2376" s="61"/>
      <c r="T2376" s="66"/>
      <c r="U2376" s="66"/>
      <c r="V2376" s="66"/>
      <c r="W2376" s="61"/>
      <c r="X2376" s="61" t="s">
        <v>255</v>
      </c>
      <c r="Y2376" s="6" t="str">
        <f>VLOOKUP(X2376,Spp!A:B,2,FALSE)</f>
        <v>Gnathanodon speciosus</v>
      </c>
      <c r="Z2376" s="68">
        <f t="shared" si="270"/>
        <v>6</v>
      </c>
      <c r="AA2376" s="61"/>
      <c r="AB2376" s="61"/>
      <c r="AC2376" s="61">
        <v>6</v>
      </c>
      <c r="AD2376" s="61"/>
      <c r="AE2376" s="61"/>
      <c r="AF2376" s="61"/>
      <c r="AG2376" s="61"/>
      <c r="AH2376" s="61"/>
      <c r="AI2376" s="61"/>
      <c r="AJ2376" s="61"/>
      <c r="AK2376" s="61"/>
      <c r="AL2376" s="61"/>
      <c r="AM2376" s="61"/>
      <c r="AN2376" s="61"/>
      <c r="AO2376" s="61"/>
      <c r="AP2376" s="61"/>
      <c r="AQ2376" s="61"/>
      <c r="AR2376" s="61"/>
      <c r="AS2376" s="61"/>
      <c r="AT2376" s="61"/>
      <c r="AU2376" s="2">
        <f>VLOOKUP(Y2376,Spp!B:C,2,FALSE)</f>
        <v>3.9E-2</v>
      </c>
      <c r="AV2376" s="2">
        <f>VLOOKUP(Y2376,Spp!B:D,3,FALSE)</f>
        <v>2.84</v>
      </c>
      <c r="AW2376" s="2">
        <f t="shared" si="271"/>
        <v>305.09865588136739</v>
      </c>
      <c r="AX2376" s="2">
        <f t="shared" si="272"/>
        <v>6.101973117627348</v>
      </c>
      <c r="AY2376" s="2">
        <f t="shared" si="273"/>
        <v>61.019731176273481</v>
      </c>
      <c r="AZ2376" s="2">
        <f t="shared" si="274"/>
        <v>6.1019731176273483E-2</v>
      </c>
      <c r="BA2376" s="2" t="e">
        <f t="shared" si="275"/>
        <v>#DIV/0!</v>
      </c>
      <c r="BB2376" s="2">
        <f t="shared" si="264"/>
        <v>0.12</v>
      </c>
      <c r="BC2376" s="2">
        <f>VLOOKUP(Y2376,Spp!B:H,7,FALSE)</f>
        <v>3.8</v>
      </c>
      <c r="BD2376" s="5" t="str">
        <f>VLOOKUP(Y2376,GFQuimbayo!B:C,2,FALSE)</f>
        <v>IN</v>
      </c>
      <c r="BE2376" s="5" t="str">
        <f>VLOOKUP(BD2376,GFQuimbayo!E:F,2,FALSE)</f>
        <v>Invertebrivores</v>
      </c>
      <c r="BF2376" s="2" t="str">
        <f>VLOOKUP(Y2376,Spp!B:L,11,FALSE)</f>
        <v>NE</v>
      </c>
    </row>
    <row r="2377" spans="1:58">
      <c r="A2377" s="61" t="s">
        <v>40</v>
      </c>
      <c r="B2377" s="61" t="s">
        <v>41</v>
      </c>
      <c r="C2377" s="61" t="s">
        <v>1445</v>
      </c>
      <c r="D2377" s="61" t="s">
        <v>1445</v>
      </c>
      <c r="E2377" s="61" t="s">
        <v>1491</v>
      </c>
      <c r="F2377" s="61" t="s">
        <v>44</v>
      </c>
      <c r="G2377" s="22" t="s">
        <v>1482</v>
      </c>
      <c r="H2377" s="62">
        <v>2</v>
      </c>
      <c r="I2377" s="62">
        <v>2</v>
      </c>
      <c r="J2377" s="61"/>
      <c r="K2377" s="61">
        <v>50</v>
      </c>
      <c r="L2377" s="63">
        <v>43670</v>
      </c>
      <c r="M2377" s="61">
        <v>2019</v>
      </c>
      <c r="N2377" s="64" t="s">
        <v>1484</v>
      </c>
      <c r="O2377" s="61" t="s">
        <v>44</v>
      </c>
      <c r="P2377" s="63">
        <v>43670</v>
      </c>
      <c r="Q2377" s="65">
        <v>3.6</v>
      </c>
      <c r="R2377" s="61"/>
      <c r="S2377" s="61"/>
      <c r="T2377" s="66"/>
      <c r="U2377" s="66"/>
      <c r="V2377" s="66"/>
      <c r="W2377" s="61"/>
      <c r="X2377" s="61" t="s">
        <v>125</v>
      </c>
      <c r="Y2377" s="6" t="str">
        <f>VLOOKUP(X2377,Spp!A:B,2,FALSE)</f>
        <v>Diodon holocanthus</v>
      </c>
      <c r="Z2377" s="68">
        <f t="shared" si="270"/>
        <v>1</v>
      </c>
      <c r="AA2377" s="61"/>
      <c r="AB2377" s="61">
        <v>1</v>
      </c>
      <c r="AC2377" s="61"/>
      <c r="AD2377" s="61"/>
      <c r="AE2377" s="61"/>
      <c r="AF2377" s="61"/>
      <c r="AG2377" s="61"/>
      <c r="AH2377" s="61"/>
      <c r="AI2377" s="61"/>
      <c r="AJ2377" s="61"/>
      <c r="AK2377" s="61"/>
      <c r="AL2377" s="61"/>
      <c r="AM2377" s="61"/>
      <c r="AN2377" s="61"/>
      <c r="AO2377" s="61"/>
      <c r="AP2377" s="61"/>
      <c r="AQ2377" s="61"/>
      <c r="AR2377" s="61"/>
      <c r="AS2377" s="61"/>
      <c r="AT2377" s="61"/>
      <c r="AU2377" s="2">
        <f>VLOOKUP(Y2377,Spp!B:C,2,FALSE)</f>
        <v>2.1899999999999999E-2</v>
      </c>
      <c r="AV2377" s="2">
        <f>VLOOKUP(Y2377,Spp!B:D,3,FALSE)</f>
        <v>3</v>
      </c>
      <c r="AW2377" s="2">
        <f t="shared" si="271"/>
        <v>9.2390624999999993</v>
      </c>
      <c r="AX2377" s="2">
        <f t="shared" si="272"/>
        <v>0.18478124999999998</v>
      </c>
      <c r="AY2377" s="2">
        <f t="shared" si="273"/>
        <v>1.8478124999999999</v>
      </c>
      <c r="AZ2377" s="2">
        <f t="shared" si="274"/>
        <v>1.8478124999999998E-3</v>
      </c>
      <c r="BA2377" s="2" t="e">
        <f t="shared" si="275"/>
        <v>#DIV/0!</v>
      </c>
      <c r="BB2377" s="2">
        <f t="shared" si="264"/>
        <v>0.02</v>
      </c>
      <c r="BC2377" s="2">
        <f>VLOOKUP(Y2377,Spp!B:H,7,FALSE)</f>
        <v>3.3</v>
      </c>
      <c r="BD2377" s="5" t="str">
        <f>VLOOKUP(Y2377,GFQuimbayo!B:C,2,FALSE)</f>
        <v>IN</v>
      </c>
      <c r="BE2377" s="5" t="str">
        <f>VLOOKUP(BD2377,GFQuimbayo!E:F,2,FALSE)</f>
        <v>Invertebrivores</v>
      </c>
      <c r="BF2377" s="2" t="str">
        <f>VLOOKUP(Y2377,Spp!B:L,11,FALSE)</f>
        <v>NE</v>
      </c>
    </row>
    <row r="2378" spans="1:58">
      <c r="A2378" s="61" t="s">
        <v>40</v>
      </c>
      <c r="B2378" s="61" t="s">
        <v>41</v>
      </c>
      <c r="C2378" s="61" t="s">
        <v>1445</v>
      </c>
      <c r="D2378" s="61" t="s">
        <v>1445</v>
      </c>
      <c r="E2378" s="61" t="s">
        <v>1491</v>
      </c>
      <c r="F2378" s="61" t="s">
        <v>44</v>
      </c>
      <c r="G2378" s="22" t="s">
        <v>1482</v>
      </c>
      <c r="H2378" s="62">
        <v>3</v>
      </c>
      <c r="I2378" s="62">
        <v>3</v>
      </c>
      <c r="J2378" s="61"/>
      <c r="K2378" s="61">
        <v>50</v>
      </c>
      <c r="L2378" s="63">
        <v>43670</v>
      </c>
      <c r="M2378" s="61">
        <v>2019</v>
      </c>
      <c r="N2378" s="64" t="s">
        <v>1484</v>
      </c>
      <c r="O2378" s="61" t="s">
        <v>44</v>
      </c>
      <c r="P2378" s="63">
        <v>43670</v>
      </c>
      <c r="Q2378" s="65">
        <v>3.6</v>
      </c>
      <c r="R2378" s="61"/>
      <c r="S2378" s="61"/>
      <c r="T2378" s="66"/>
      <c r="U2378" s="66"/>
      <c r="V2378" s="66"/>
      <c r="W2378" s="61"/>
      <c r="X2378" s="61" t="s">
        <v>80</v>
      </c>
      <c r="Y2378" s="6" t="str">
        <f>VLOOKUP(X2378,Spp!A:B,2,FALSE)</f>
        <v>Sufflamen verres</v>
      </c>
      <c r="Z2378" s="68">
        <f t="shared" si="270"/>
        <v>3</v>
      </c>
      <c r="AA2378" s="61"/>
      <c r="AB2378" s="61">
        <v>3</v>
      </c>
      <c r="AC2378" s="61"/>
      <c r="AD2378" s="61"/>
      <c r="AE2378" s="61"/>
      <c r="AF2378" s="61"/>
      <c r="AG2378" s="61"/>
      <c r="AH2378" s="61"/>
      <c r="AI2378" s="61"/>
      <c r="AJ2378" s="61"/>
      <c r="AK2378" s="61"/>
      <c r="AL2378" s="61"/>
      <c r="AM2378" s="61"/>
      <c r="AN2378" s="61"/>
      <c r="AO2378" s="61"/>
      <c r="AP2378" s="61"/>
      <c r="AQ2378" s="61"/>
      <c r="AR2378" s="61"/>
      <c r="AS2378" s="61"/>
      <c r="AT2378" s="61"/>
      <c r="AU2378" s="2">
        <f>VLOOKUP(Y2378,Spp!B:C,2,FALSE)</f>
        <v>2.4899999999999999E-2</v>
      </c>
      <c r="AV2378" s="2">
        <f>VLOOKUP(Y2378,Spp!B:D,3,FALSE)</f>
        <v>3.0129999999999999</v>
      </c>
      <c r="AW2378" s="2">
        <f t="shared" si="271"/>
        <v>32.350439739889133</v>
      </c>
      <c r="AX2378" s="2">
        <f t="shared" si="272"/>
        <v>0.64700879479778262</v>
      </c>
      <c r="AY2378" s="2">
        <f t="shared" si="273"/>
        <v>6.4700879479778264</v>
      </c>
      <c r="AZ2378" s="2">
        <f t="shared" si="274"/>
        <v>6.4700879479778267E-3</v>
      </c>
      <c r="BA2378" s="2" t="e">
        <f t="shared" si="275"/>
        <v>#DIV/0!</v>
      </c>
      <c r="BB2378" s="2">
        <f t="shared" si="264"/>
        <v>0.06</v>
      </c>
      <c r="BC2378" s="2">
        <f>VLOOKUP(Y2378,Spp!B:H,7,FALSE)</f>
        <v>3.3</v>
      </c>
      <c r="BD2378" s="5" t="str">
        <f>VLOOKUP(Y2378,GFQuimbayo!B:C,2,FALSE)</f>
        <v>IN</v>
      </c>
      <c r="BE2378" s="5" t="str">
        <f>VLOOKUP(BD2378,GFQuimbayo!E:F,2,FALSE)</f>
        <v>Invertebrivores</v>
      </c>
      <c r="BF2378" s="2" t="str">
        <f>VLOOKUP(Y2378,Spp!B:L,11,FALSE)</f>
        <v>LC</v>
      </c>
    </row>
    <row r="2379" spans="1:58">
      <c r="A2379" s="61" t="s">
        <v>40</v>
      </c>
      <c r="B2379" s="61" t="s">
        <v>41</v>
      </c>
      <c r="C2379" s="61" t="s">
        <v>1445</v>
      </c>
      <c r="D2379" s="61" t="s">
        <v>1445</v>
      </c>
      <c r="E2379" s="61" t="s">
        <v>1491</v>
      </c>
      <c r="F2379" s="61" t="s">
        <v>44</v>
      </c>
      <c r="G2379" s="22" t="s">
        <v>1482</v>
      </c>
      <c r="H2379" s="62">
        <v>3</v>
      </c>
      <c r="I2379" s="62">
        <v>3</v>
      </c>
      <c r="J2379" s="61"/>
      <c r="K2379" s="61">
        <v>50</v>
      </c>
      <c r="L2379" s="63">
        <v>43670</v>
      </c>
      <c r="M2379" s="61">
        <v>2019</v>
      </c>
      <c r="N2379" s="64" t="s">
        <v>1484</v>
      </c>
      <c r="O2379" s="61" t="s">
        <v>44</v>
      </c>
      <c r="P2379" s="63">
        <v>43670</v>
      </c>
      <c r="Q2379" s="65">
        <v>3.6</v>
      </c>
      <c r="R2379" s="61"/>
      <c r="S2379" s="61"/>
      <c r="T2379" s="66"/>
      <c r="U2379" s="66"/>
      <c r="V2379" s="66"/>
      <c r="W2379" s="61"/>
      <c r="X2379" s="61" t="s">
        <v>80</v>
      </c>
      <c r="Y2379" s="6" t="str">
        <f>VLOOKUP(X2379,Spp!A:B,2,FALSE)</f>
        <v>Sufflamen verres</v>
      </c>
      <c r="Z2379" s="68">
        <f t="shared" si="270"/>
        <v>1</v>
      </c>
      <c r="AA2379" s="61"/>
      <c r="AB2379" s="61"/>
      <c r="AC2379" s="61">
        <v>1</v>
      </c>
      <c r="AD2379" s="61"/>
      <c r="AE2379" s="61"/>
      <c r="AF2379" s="61"/>
      <c r="AG2379" s="61"/>
      <c r="AH2379" s="61"/>
      <c r="AI2379" s="61"/>
      <c r="AJ2379" s="61"/>
      <c r="AK2379" s="61"/>
      <c r="AL2379" s="61"/>
      <c r="AM2379" s="61"/>
      <c r="AN2379" s="61"/>
      <c r="AO2379" s="61"/>
      <c r="AP2379" s="61"/>
      <c r="AQ2379" s="61"/>
      <c r="AR2379" s="61"/>
      <c r="AS2379" s="61"/>
      <c r="AT2379" s="61"/>
      <c r="AU2379" s="2">
        <f>VLOOKUP(Y2379,Spp!B:C,2,FALSE)</f>
        <v>2.4899999999999999E-2</v>
      </c>
      <c r="AV2379" s="2">
        <f>VLOOKUP(Y2379,Spp!B:D,3,FALSE)</f>
        <v>3.0129999999999999</v>
      </c>
      <c r="AW2379" s="2">
        <f t="shared" si="271"/>
        <v>50.256150114544802</v>
      </c>
      <c r="AX2379" s="2">
        <f t="shared" si="272"/>
        <v>1.0051230022908961</v>
      </c>
      <c r="AY2379" s="2">
        <f t="shared" si="273"/>
        <v>10.05123002290896</v>
      </c>
      <c r="AZ2379" s="2">
        <f t="shared" si="274"/>
        <v>1.0051230022908961E-2</v>
      </c>
      <c r="BA2379" s="2" t="e">
        <f t="shared" si="275"/>
        <v>#DIV/0!</v>
      </c>
      <c r="BB2379" s="2">
        <f t="shared" si="264"/>
        <v>0.02</v>
      </c>
      <c r="BC2379" s="2">
        <f>VLOOKUP(Y2379,Spp!B:H,7,FALSE)</f>
        <v>3.3</v>
      </c>
      <c r="BD2379" s="5" t="str">
        <f>VLOOKUP(Y2379,GFQuimbayo!B:C,2,FALSE)</f>
        <v>IN</v>
      </c>
      <c r="BE2379" s="5" t="str">
        <f>VLOOKUP(BD2379,GFQuimbayo!E:F,2,FALSE)</f>
        <v>Invertebrivores</v>
      </c>
      <c r="BF2379" s="2" t="str">
        <f>VLOOKUP(Y2379,Spp!B:L,11,FALSE)</f>
        <v>LC</v>
      </c>
    </row>
    <row r="2380" spans="1:58">
      <c r="A2380" s="61" t="s">
        <v>40</v>
      </c>
      <c r="B2380" s="61" t="s">
        <v>41</v>
      </c>
      <c r="C2380" s="61" t="s">
        <v>1445</v>
      </c>
      <c r="D2380" s="61" t="s">
        <v>1445</v>
      </c>
      <c r="E2380" s="61" t="s">
        <v>1491</v>
      </c>
      <c r="F2380" s="61" t="s">
        <v>44</v>
      </c>
      <c r="G2380" s="22" t="s">
        <v>1482</v>
      </c>
      <c r="H2380" s="62">
        <v>3</v>
      </c>
      <c r="I2380" s="62">
        <v>3</v>
      </c>
      <c r="J2380" s="61"/>
      <c r="K2380" s="61">
        <v>50</v>
      </c>
      <c r="L2380" s="63">
        <v>43670</v>
      </c>
      <c r="M2380" s="61">
        <v>2019</v>
      </c>
      <c r="N2380" s="64" t="s">
        <v>1484</v>
      </c>
      <c r="O2380" s="61" t="s">
        <v>44</v>
      </c>
      <c r="P2380" s="63">
        <v>43670</v>
      </c>
      <c r="Q2380" s="65">
        <v>3.6</v>
      </c>
      <c r="R2380" s="61"/>
      <c r="S2380" s="61"/>
      <c r="T2380" s="66"/>
      <c r="U2380" s="66"/>
      <c r="V2380" s="66"/>
      <c r="W2380" s="61"/>
      <c r="X2380" s="61" t="s">
        <v>57</v>
      </c>
      <c r="Y2380" s="6" t="str">
        <f>VLOOKUP(X2380,Spp!A:B,2,FALSE)</f>
        <v>Serranus psittacinus</v>
      </c>
      <c r="Z2380" s="68">
        <f t="shared" si="270"/>
        <v>6</v>
      </c>
      <c r="AA2380" s="61"/>
      <c r="AB2380" s="61">
        <v>3</v>
      </c>
      <c r="AC2380" s="61">
        <v>3</v>
      </c>
      <c r="AD2380" s="61"/>
      <c r="AE2380" s="61"/>
      <c r="AF2380" s="61"/>
      <c r="AG2380" s="61"/>
      <c r="AH2380" s="61"/>
      <c r="AI2380" s="61"/>
      <c r="AJ2380" s="61"/>
      <c r="AK2380" s="61"/>
      <c r="AL2380" s="61"/>
      <c r="AM2380" s="61"/>
      <c r="AN2380" s="61"/>
      <c r="AO2380" s="61"/>
      <c r="AP2380" s="61"/>
      <c r="AQ2380" s="61"/>
      <c r="AR2380" s="61"/>
      <c r="AS2380" s="61"/>
      <c r="AT2380" s="61"/>
      <c r="AU2380" s="2">
        <f>VLOOKUP(Y2380,Spp!B:C,2,FALSE)</f>
        <v>1.9300000000000001E-2</v>
      </c>
      <c r="AV2380" s="2">
        <f>VLOOKUP(Y2380,Spp!B:D,3,FALSE)</f>
        <v>2.8511000000000002</v>
      </c>
      <c r="AW2380" s="2">
        <f t="shared" si="271"/>
        <v>95.734077576777992</v>
      </c>
      <c r="AX2380" s="2">
        <f t="shared" si="272"/>
        <v>1.9146815515355597</v>
      </c>
      <c r="AY2380" s="2">
        <f t="shared" si="273"/>
        <v>19.146815515355598</v>
      </c>
      <c r="AZ2380" s="2">
        <f t="shared" si="274"/>
        <v>1.91468155153556E-2</v>
      </c>
      <c r="BA2380" s="2" t="e">
        <f t="shared" si="275"/>
        <v>#DIV/0!</v>
      </c>
      <c r="BB2380" s="2">
        <f t="shared" si="264"/>
        <v>0.12</v>
      </c>
      <c r="BC2380" s="2">
        <f>VLOOKUP(Y2380,Spp!B:H,7,FALSE)</f>
        <v>3.6</v>
      </c>
      <c r="BD2380" s="5" t="str">
        <f>VLOOKUP(Y2380,GFQuimbayo!B:C,2,FALSE)</f>
        <v>PS</v>
      </c>
      <c r="BE2380" s="5" t="str">
        <f>VLOOKUP(BD2380,GFQuimbayo!E:F,2,FALSE)</f>
        <v>Piscivores</v>
      </c>
      <c r="BF2380" s="2" t="str">
        <f>VLOOKUP(Y2380,Spp!B:L,11,FALSE)</f>
        <v>LC</v>
      </c>
    </row>
    <row r="2381" spans="1:58">
      <c r="A2381" s="61" t="s">
        <v>40</v>
      </c>
      <c r="B2381" s="61" t="s">
        <v>41</v>
      </c>
      <c r="C2381" s="61" t="s">
        <v>1445</v>
      </c>
      <c r="D2381" s="61" t="s">
        <v>1445</v>
      </c>
      <c r="E2381" s="61" t="s">
        <v>1491</v>
      </c>
      <c r="F2381" s="61" t="s">
        <v>44</v>
      </c>
      <c r="G2381" s="22" t="s">
        <v>1482</v>
      </c>
      <c r="H2381" s="62">
        <v>3</v>
      </c>
      <c r="I2381" s="62">
        <v>3</v>
      </c>
      <c r="J2381" s="61"/>
      <c r="K2381" s="61">
        <v>50</v>
      </c>
      <c r="L2381" s="63">
        <v>43670</v>
      </c>
      <c r="M2381" s="61">
        <v>2019</v>
      </c>
      <c r="N2381" s="64" t="s">
        <v>1484</v>
      </c>
      <c r="O2381" s="61" t="s">
        <v>44</v>
      </c>
      <c r="P2381" s="63">
        <v>43670</v>
      </c>
      <c r="Q2381" s="65">
        <v>3.6</v>
      </c>
      <c r="R2381" s="61"/>
      <c r="S2381" s="61"/>
      <c r="T2381" s="66"/>
      <c r="U2381" s="66"/>
      <c r="V2381" s="66"/>
      <c r="W2381" s="61"/>
      <c r="X2381" s="61" t="s">
        <v>107</v>
      </c>
      <c r="Y2381" s="6" t="str">
        <f>VLOOKUP(X2381,Spp!A:B,2,FALSE)</f>
        <v>Thalassoma lucasanum</v>
      </c>
      <c r="Z2381" s="68">
        <f t="shared" si="270"/>
        <v>17</v>
      </c>
      <c r="AA2381" s="61">
        <v>15</v>
      </c>
      <c r="AB2381" s="61"/>
      <c r="AC2381" s="61">
        <v>2</v>
      </c>
      <c r="AD2381" s="61"/>
      <c r="AE2381" s="61"/>
      <c r="AF2381" s="61"/>
      <c r="AG2381" s="61"/>
      <c r="AH2381" s="61"/>
      <c r="AI2381" s="61"/>
      <c r="AJ2381" s="61"/>
      <c r="AK2381" s="61"/>
      <c r="AL2381" s="61"/>
      <c r="AM2381" s="61"/>
      <c r="AN2381" s="61"/>
      <c r="AO2381" s="61"/>
      <c r="AP2381" s="61"/>
      <c r="AQ2381" s="61"/>
      <c r="AR2381" s="61"/>
      <c r="AS2381" s="61"/>
      <c r="AT2381" s="61"/>
      <c r="AU2381" s="2">
        <f>VLOOKUP(Y2381,Spp!B:C,2,FALSE)</f>
        <v>1.261E-2</v>
      </c>
      <c r="AV2381" s="2">
        <f>VLOOKUP(Y2381,Spp!B:D,3,FALSE)</f>
        <v>2.8782999999999999</v>
      </c>
      <c r="AW2381" s="2">
        <f t="shared" si="271"/>
        <v>38.866337589756355</v>
      </c>
      <c r="AX2381" s="2">
        <f t="shared" si="272"/>
        <v>0.77732675179512711</v>
      </c>
      <c r="AY2381" s="2">
        <f t="shared" si="273"/>
        <v>7.7732675179512709</v>
      </c>
      <c r="AZ2381" s="2">
        <f t="shared" si="274"/>
        <v>7.7732675179512708E-3</v>
      </c>
      <c r="BA2381" s="2" t="e">
        <f t="shared" si="275"/>
        <v>#DIV/0!</v>
      </c>
      <c r="BB2381" s="2">
        <f t="shared" si="264"/>
        <v>0.34</v>
      </c>
      <c r="BC2381" s="2">
        <f>VLOOKUP(Y2381,Spp!B:H,7,FALSE)</f>
        <v>3.5</v>
      </c>
      <c r="BD2381" s="5" t="str">
        <f>VLOOKUP(Y2381,GFQuimbayo!B:C,2,FALSE)</f>
        <v>IN</v>
      </c>
      <c r="BE2381" s="5" t="str">
        <f>VLOOKUP(BD2381,GFQuimbayo!E:F,2,FALSE)</f>
        <v>Invertebrivores</v>
      </c>
      <c r="BF2381" s="2" t="str">
        <f>VLOOKUP(Y2381,Spp!B:L,11,FALSE)</f>
        <v>LC</v>
      </c>
    </row>
    <row r="2382" spans="1:58">
      <c r="A2382" s="61" t="s">
        <v>40</v>
      </c>
      <c r="B2382" s="61" t="s">
        <v>41</v>
      </c>
      <c r="C2382" s="61" t="s">
        <v>1445</v>
      </c>
      <c r="D2382" s="61" t="s">
        <v>1445</v>
      </c>
      <c r="E2382" s="61" t="s">
        <v>1491</v>
      </c>
      <c r="F2382" s="61" t="s">
        <v>44</v>
      </c>
      <c r="G2382" s="22" t="s">
        <v>1482</v>
      </c>
      <c r="H2382" s="62">
        <v>3</v>
      </c>
      <c r="I2382" s="62">
        <v>3</v>
      </c>
      <c r="J2382" s="61"/>
      <c r="K2382" s="61">
        <v>50</v>
      </c>
      <c r="L2382" s="63">
        <v>43670</v>
      </c>
      <c r="M2382" s="61">
        <v>2019</v>
      </c>
      <c r="N2382" s="64" t="s">
        <v>1484</v>
      </c>
      <c r="O2382" s="61" t="s">
        <v>44</v>
      </c>
      <c r="P2382" s="63">
        <v>43670</v>
      </c>
      <c r="Q2382" s="65">
        <v>3.6</v>
      </c>
      <c r="R2382" s="61"/>
      <c r="S2382" s="61"/>
      <c r="T2382" s="66"/>
      <c r="U2382" s="66"/>
      <c r="V2382" s="66"/>
      <c r="W2382" s="61"/>
      <c r="X2382" s="61" t="s">
        <v>1492</v>
      </c>
      <c r="Y2382" s="6" t="str">
        <f>VLOOKUP(X2382,Spp!A:B,2,FALSE)</f>
        <v>Uropterygius versutus</v>
      </c>
      <c r="Z2382" s="68">
        <f t="shared" si="270"/>
        <v>1</v>
      </c>
      <c r="AA2382" s="61"/>
      <c r="AB2382" s="61"/>
      <c r="AC2382" s="61"/>
      <c r="AD2382" s="61"/>
      <c r="AE2382" s="61">
        <v>1</v>
      </c>
      <c r="AF2382" s="61"/>
      <c r="AG2382" s="61"/>
      <c r="AH2382" s="61"/>
      <c r="AI2382" s="61"/>
      <c r="AJ2382" s="61"/>
      <c r="AK2382" s="61"/>
      <c r="AL2382" s="61"/>
      <c r="AM2382" s="61"/>
      <c r="AN2382" s="61"/>
      <c r="AO2382" s="61"/>
      <c r="AP2382" s="61"/>
      <c r="AQ2382" s="61"/>
      <c r="AR2382" s="61"/>
      <c r="AS2382" s="61"/>
      <c r="AT2382" s="61"/>
      <c r="AU2382" s="2">
        <f>VLOOKUP(Y2382,Spp!B:C,2,FALSE)</f>
        <v>0</v>
      </c>
      <c r="AV2382" s="2">
        <f>VLOOKUP(Y2382,Spp!B:D,3,FALSE)</f>
        <v>0</v>
      </c>
      <c r="AW2382" s="2">
        <f t="shared" si="271"/>
        <v>0</v>
      </c>
      <c r="AX2382" s="2">
        <f t="shared" si="272"/>
        <v>0</v>
      </c>
      <c r="AY2382" s="2">
        <f t="shared" si="273"/>
        <v>0</v>
      </c>
      <c r="AZ2382" s="2">
        <f t="shared" si="274"/>
        <v>0</v>
      </c>
      <c r="BA2382" s="2" t="e">
        <f t="shared" si="275"/>
        <v>#DIV/0!</v>
      </c>
      <c r="BB2382" s="2">
        <f t="shared" si="264"/>
        <v>0.02</v>
      </c>
      <c r="BC2382" s="2">
        <f>VLOOKUP(Y2382,Spp!B:H,7,FALSE)</f>
        <v>0</v>
      </c>
      <c r="BD2382" s="5" t="e">
        <f>VLOOKUP(Y2382,GFQuimbayo!B:C,2,FALSE)</f>
        <v>#N/A</v>
      </c>
      <c r="BE2382" s="5" t="e">
        <f>VLOOKUP(BD2382,GFQuimbayo!E:F,2,FALSE)</f>
        <v>#N/A</v>
      </c>
      <c r="BF2382" s="2">
        <f>VLOOKUP(Y2382,Spp!B:L,11,FALSE)</f>
        <v>0</v>
      </c>
    </row>
    <row r="2383" spans="1:58">
      <c r="A2383" s="61" t="s">
        <v>40</v>
      </c>
      <c r="B2383" s="61" t="s">
        <v>41</v>
      </c>
      <c r="C2383" s="61" t="s">
        <v>1445</v>
      </c>
      <c r="D2383" s="61" t="s">
        <v>1445</v>
      </c>
      <c r="E2383" s="61" t="s">
        <v>1491</v>
      </c>
      <c r="F2383" s="61" t="s">
        <v>245</v>
      </c>
      <c r="G2383" s="22" t="s">
        <v>1482</v>
      </c>
      <c r="H2383" s="62">
        <v>1</v>
      </c>
      <c r="I2383" s="62">
        <v>4</v>
      </c>
      <c r="J2383" s="61"/>
      <c r="K2383" s="61">
        <v>50</v>
      </c>
      <c r="L2383" s="63">
        <v>43670</v>
      </c>
      <c r="M2383" s="61">
        <v>2019</v>
      </c>
      <c r="N2383" s="64" t="s">
        <v>1484</v>
      </c>
      <c r="O2383" s="61" t="s">
        <v>245</v>
      </c>
      <c r="P2383" s="63">
        <v>43671</v>
      </c>
      <c r="Q2383" s="65">
        <v>2</v>
      </c>
      <c r="R2383" s="61"/>
      <c r="S2383" s="61">
        <v>10</v>
      </c>
      <c r="T2383" s="66"/>
      <c r="U2383" s="66"/>
      <c r="V2383" s="66"/>
      <c r="W2383" s="61"/>
      <c r="X2383" s="61" t="s">
        <v>107</v>
      </c>
      <c r="Y2383" s="6" t="str">
        <f>VLOOKUP(X2383,Spp!A:B,2,FALSE)</f>
        <v>Thalassoma lucasanum</v>
      </c>
      <c r="Z2383" s="68">
        <f t="shared" si="270"/>
        <v>13</v>
      </c>
      <c r="AA2383" s="61"/>
      <c r="AB2383" s="61">
        <v>12</v>
      </c>
      <c r="AC2383" s="61">
        <v>1</v>
      </c>
      <c r="AD2383" s="61"/>
      <c r="AE2383" s="61"/>
      <c r="AF2383" s="61"/>
      <c r="AG2383" s="61"/>
      <c r="AH2383" s="61"/>
      <c r="AI2383" s="61"/>
      <c r="AJ2383" s="61"/>
      <c r="AK2383" s="61"/>
      <c r="AL2383" s="61"/>
      <c r="AM2383" s="61"/>
      <c r="AN2383" s="61"/>
      <c r="AO2383" s="61"/>
      <c r="AP2383" s="61"/>
      <c r="AQ2383" s="61"/>
      <c r="AR2383" s="61"/>
      <c r="AS2383" s="61"/>
      <c r="AT2383" s="61"/>
      <c r="AU2383" s="2">
        <f>VLOOKUP(Y2383,Spp!B:C,2,FALSE)</f>
        <v>1.261E-2</v>
      </c>
      <c r="AV2383" s="2">
        <f>VLOOKUP(Y2383,Spp!B:D,3,FALSE)</f>
        <v>2.8782999999999999</v>
      </c>
      <c r="AW2383" s="2">
        <f t="shared" si="271"/>
        <v>68.06707834230852</v>
      </c>
      <c r="AX2383" s="2">
        <f t="shared" si="272"/>
        <v>1.3613415668461704</v>
      </c>
      <c r="AY2383" s="2">
        <f t="shared" si="273"/>
        <v>13.613415668461704</v>
      </c>
      <c r="AZ2383" s="2">
        <f t="shared" si="274"/>
        <v>1.3613415668461703E-2</v>
      </c>
      <c r="BA2383" s="2" t="e">
        <f t="shared" si="275"/>
        <v>#DIV/0!</v>
      </c>
      <c r="BB2383" s="2">
        <f t="shared" si="264"/>
        <v>0.26</v>
      </c>
      <c r="BC2383" s="2">
        <f>VLOOKUP(Y2383,Spp!B:H,7,FALSE)</f>
        <v>3.5</v>
      </c>
      <c r="BD2383" s="5" t="str">
        <f>VLOOKUP(Y2383,GFQuimbayo!B:C,2,FALSE)</f>
        <v>IN</v>
      </c>
      <c r="BE2383" s="5" t="str">
        <f>VLOOKUP(BD2383,GFQuimbayo!E:F,2,FALSE)</f>
        <v>Invertebrivores</v>
      </c>
      <c r="BF2383" s="2" t="str">
        <f>VLOOKUP(Y2383,Spp!B:L,11,FALSE)</f>
        <v>LC</v>
      </c>
    </row>
    <row r="2384" spans="1:58">
      <c r="A2384" s="61" t="s">
        <v>40</v>
      </c>
      <c r="B2384" s="61" t="s">
        <v>41</v>
      </c>
      <c r="C2384" s="61" t="s">
        <v>1445</v>
      </c>
      <c r="D2384" s="61" t="s">
        <v>1445</v>
      </c>
      <c r="E2384" s="61" t="s">
        <v>1491</v>
      </c>
      <c r="F2384" s="61" t="s">
        <v>245</v>
      </c>
      <c r="G2384" s="22" t="s">
        <v>1482</v>
      </c>
      <c r="H2384" s="62">
        <v>1</v>
      </c>
      <c r="I2384" s="62">
        <v>4</v>
      </c>
      <c r="J2384" s="61"/>
      <c r="K2384" s="61">
        <v>50</v>
      </c>
      <c r="L2384" s="63">
        <v>43670</v>
      </c>
      <c r="M2384" s="61">
        <v>2019</v>
      </c>
      <c r="N2384" s="64" t="s">
        <v>1484</v>
      </c>
      <c r="O2384" s="61" t="s">
        <v>245</v>
      </c>
      <c r="P2384" s="63">
        <v>43671</v>
      </c>
      <c r="Q2384" s="65">
        <v>2</v>
      </c>
      <c r="R2384" s="61"/>
      <c r="S2384" s="61">
        <v>10</v>
      </c>
      <c r="T2384" s="66"/>
      <c r="U2384" s="66"/>
      <c r="V2384" s="66"/>
      <c r="W2384" s="61"/>
      <c r="X2384" s="61" t="s">
        <v>97</v>
      </c>
      <c r="Y2384" s="6" t="str">
        <f>VLOOKUP(X2384,Spp!A:B,2,FALSE)</f>
        <v>Plagiotremus azaleus</v>
      </c>
      <c r="Z2384" s="68">
        <f t="shared" si="270"/>
        <v>1</v>
      </c>
      <c r="AA2384" s="61">
        <v>1</v>
      </c>
      <c r="AB2384" s="61"/>
      <c r="AC2384" s="61"/>
      <c r="AD2384" s="61"/>
      <c r="AE2384" s="61"/>
      <c r="AF2384" s="61"/>
      <c r="AG2384" s="61"/>
      <c r="AH2384" s="61"/>
      <c r="AI2384" s="61"/>
      <c r="AJ2384" s="61"/>
      <c r="AK2384" s="61"/>
      <c r="AL2384" s="61"/>
      <c r="AM2384" s="61"/>
      <c r="AN2384" s="61"/>
      <c r="AO2384" s="61"/>
      <c r="AP2384" s="61"/>
      <c r="AQ2384" s="61"/>
      <c r="AR2384" s="61"/>
      <c r="AS2384" s="61"/>
      <c r="AT2384" s="61"/>
      <c r="AU2384" s="2">
        <f>VLOOKUP(Y2384,Spp!B:C,2,FALSE)</f>
        <v>4.5999999999999999E-3</v>
      </c>
      <c r="AV2384" s="2">
        <f>VLOOKUP(Y2384,Spp!B:D,3,FALSE)</f>
        <v>3.1387999999999998</v>
      </c>
      <c r="AW2384" s="2">
        <f t="shared" si="271"/>
        <v>8.1622883091650902E-2</v>
      </c>
      <c r="AX2384" s="2">
        <f t="shared" si="272"/>
        <v>1.632457661833018E-3</v>
      </c>
      <c r="AY2384" s="2">
        <f t="shared" si="273"/>
        <v>1.6324576618330179E-2</v>
      </c>
      <c r="AZ2384" s="2">
        <f t="shared" si="274"/>
        <v>1.6324576618330179E-5</v>
      </c>
      <c r="BA2384" s="2" t="e">
        <f t="shared" si="275"/>
        <v>#DIV/0!</v>
      </c>
      <c r="BB2384" s="2">
        <f t="shared" si="264"/>
        <v>0.02</v>
      </c>
      <c r="BC2384" s="2">
        <f>VLOOKUP(Y2384,Spp!B:H,7,FALSE)</f>
        <v>4</v>
      </c>
      <c r="BD2384" s="5" t="str">
        <f>VLOOKUP(Y2384,GFQuimbayo!B:C,2,FALSE)</f>
        <v>PS</v>
      </c>
      <c r="BE2384" s="5" t="str">
        <f>VLOOKUP(BD2384,GFQuimbayo!E:F,2,FALSE)</f>
        <v>Piscivores</v>
      </c>
      <c r="BF2384" s="2" t="str">
        <f>VLOOKUP(Y2384,Spp!B:L,11,FALSE)</f>
        <v>LC</v>
      </c>
    </row>
    <row r="2385" spans="1:58">
      <c r="A2385" s="61" t="s">
        <v>40</v>
      </c>
      <c r="B2385" s="61" t="s">
        <v>41</v>
      </c>
      <c r="C2385" s="61" t="s">
        <v>1445</v>
      </c>
      <c r="D2385" s="61" t="s">
        <v>1445</v>
      </c>
      <c r="E2385" s="61" t="s">
        <v>1491</v>
      </c>
      <c r="F2385" s="61" t="s">
        <v>245</v>
      </c>
      <c r="G2385" s="22" t="s">
        <v>1482</v>
      </c>
      <c r="H2385" s="62">
        <v>1</v>
      </c>
      <c r="I2385" s="62">
        <v>4</v>
      </c>
      <c r="J2385" s="61"/>
      <c r="K2385" s="61">
        <v>50</v>
      </c>
      <c r="L2385" s="63">
        <v>43670</v>
      </c>
      <c r="M2385" s="61">
        <v>2019</v>
      </c>
      <c r="N2385" s="64" t="s">
        <v>1484</v>
      </c>
      <c r="O2385" s="61" t="s">
        <v>245</v>
      </c>
      <c r="P2385" s="63">
        <v>43671</v>
      </c>
      <c r="Q2385" s="65">
        <v>2</v>
      </c>
      <c r="R2385" s="61"/>
      <c r="S2385" s="61">
        <v>10</v>
      </c>
      <c r="T2385" s="66"/>
      <c r="U2385" s="66"/>
      <c r="V2385" s="66"/>
      <c r="W2385" s="61"/>
      <c r="X2385" s="61" t="s">
        <v>57</v>
      </c>
      <c r="Y2385" s="6" t="str">
        <f>VLOOKUP(X2385,Spp!A:B,2,FALSE)</f>
        <v>Serranus psittacinus</v>
      </c>
      <c r="Z2385" s="68">
        <f t="shared" si="270"/>
        <v>5</v>
      </c>
      <c r="AA2385" s="61"/>
      <c r="AB2385" s="61">
        <v>4</v>
      </c>
      <c r="AC2385" s="61">
        <v>1</v>
      </c>
      <c r="AD2385" s="61"/>
      <c r="AE2385" s="61"/>
      <c r="AF2385" s="61"/>
      <c r="AG2385" s="61"/>
      <c r="AH2385" s="61"/>
      <c r="AI2385" s="61"/>
      <c r="AJ2385" s="61"/>
      <c r="AK2385" s="61"/>
      <c r="AL2385" s="61"/>
      <c r="AM2385" s="61"/>
      <c r="AN2385" s="61"/>
      <c r="AO2385" s="61"/>
      <c r="AP2385" s="61"/>
      <c r="AQ2385" s="61"/>
      <c r="AR2385" s="61"/>
      <c r="AS2385" s="61"/>
      <c r="AT2385" s="61"/>
      <c r="AU2385" s="2">
        <f>VLOOKUP(Y2385,Spp!B:C,2,FALSE)</f>
        <v>1.9300000000000001E-2</v>
      </c>
      <c r="AV2385" s="2">
        <f>VLOOKUP(Y2385,Spp!B:D,3,FALSE)</f>
        <v>2.8511000000000002</v>
      </c>
      <c r="AW2385" s="2">
        <f t="shared" si="271"/>
        <v>50.006656865585271</v>
      </c>
      <c r="AX2385" s="2">
        <f t="shared" si="272"/>
        <v>1.0001331373117055</v>
      </c>
      <c r="AY2385" s="2">
        <f t="shared" si="273"/>
        <v>10.001331373117054</v>
      </c>
      <c r="AZ2385" s="2">
        <f t="shared" si="274"/>
        <v>1.0001331373117053E-2</v>
      </c>
      <c r="BA2385" s="2" t="e">
        <f t="shared" si="275"/>
        <v>#DIV/0!</v>
      </c>
      <c r="BB2385" s="2">
        <f t="shared" si="264"/>
        <v>0.1</v>
      </c>
      <c r="BC2385" s="2">
        <f>VLOOKUP(Y2385,Spp!B:H,7,FALSE)</f>
        <v>3.6</v>
      </c>
      <c r="BD2385" s="5" t="str">
        <f>VLOOKUP(Y2385,GFQuimbayo!B:C,2,FALSE)</f>
        <v>PS</v>
      </c>
      <c r="BE2385" s="5" t="str">
        <f>VLOOKUP(BD2385,GFQuimbayo!E:F,2,FALSE)</f>
        <v>Piscivores</v>
      </c>
      <c r="BF2385" s="2" t="str">
        <f>VLOOKUP(Y2385,Spp!B:L,11,FALSE)</f>
        <v>LC</v>
      </c>
    </row>
    <row r="2386" spans="1:58">
      <c r="A2386" s="61" t="s">
        <v>40</v>
      </c>
      <c r="B2386" s="61" t="s">
        <v>41</v>
      </c>
      <c r="C2386" s="61" t="s">
        <v>1445</v>
      </c>
      <c r="D2386" s="61" t="s">
        <v>1445</v>
      </c>
      <c r="E2386" s="61" t="s">
        <v>1491</v>
      </c>
      <c r="F2386" s="61" t="s">
        <v>245</v>
      </c>
      <c r="G2386" s="22" t="s">
        <v>1482</v>
      </c>
      <c r="H2386" s="62">
        <v>1</v>
      </c>
      <c r="I2386" s="62">
        <v>4</v>
      </c>
      <c r="J2386" s="61"/>
      <c r="K2386" s="61">
        <v>50</v>
      </c>
      <c r="L2386" s="63">
        <v>43670</v>
      </c>
      <c r="M2386" s="61">
        <v>2019</v>
      </c>
      <c r="N2386" s="64" t="s">
        <v>1484</v>
      </c>
      <c r="O2386" s="61" t="s">
        <v>245</v>
      </c>
      <c r="P2386" s="63">
        <v>43671</v>
      </c>
      <c r="Q2386" s="65">
        <v>2</v>
      </c>
      <c r="R2386" s="61"/>
      <c r="S2386" s="61">
        <v>10</v>
      </c>
      <c r="T2386" s="66"/>
      <c r="U2386" s="66"/>
      <c r="V2386" s="66"/>
      <c r="W2386" s="61"/>
      <c r="X2386" s="61" t="s">
        <v>80</v>
      </c>
      <c r="Y2386" s="6" t="str">
        <f>VLOOKUP(X2386,Spp!A:B,2,FALSE)</f>
        <v>Sufflamen verres</v>
      </c>
      <c r="Z2386" s="68">
        <f t="shared" si="270"/>
        <v>1</v>
      </c>
      <c r="AA2386" s="61"/>
      <c r="AB2386" s="61"/>
      <c r="AC2386" s="61">
        <v>1</v>
      </c>
      <c r="AD2386" s="61"/>
      <c r="AE2386" s="61"/>
      <c r="AF2386" s="61"/>
      <c r="AG2386" s="61"/>
      <c r="AH2386" s="61"/>
      <c r="AI2386" s="61"/>
      <c r="AJ2386" s="61"/>
      <c r="AK2386" s="61"/>
      <c r="AL2386" s="61"/>
      <c r="AM2386" s="61"/>
      <c r="AN2386" s="61"/>
      <c r="AO2386" s="61"/>
      <c r="AP2386" s="61"/>
      <c r="AQ2386" s="61"/>
      <c r="AR2386" s="61"/>
      <c r="AS2386" s="61"/>
      <c r="AT2386" s="61"/>
      <c r="AU2386" s="2">
        <f>VLOOKUP(Y2386,Spp!B:C,2,FALSE)</f>
        <v>2.4899999999999999E-2</v>
      </c>
      <c r="AV2386" s="2">
        <f>VLOOKUP(Y2386,Spp!B:D,3,FALSE)</f>
        <v>3.0129999999999999</v>
      </c>
      <c r="AW2386" s="2">
        <f t="shared" si="271"/>
        <v>50.256150114544802</v>
      </c>
      <c r="AX2386" s="2">
        <f t="shared" si="272"/>
        <v>1.0051230022908961</v>
      </c>
      <c r="AY2386" s="2">
        <f t="shared" si="273"/>
        <v>10.05123002290896</v>
      </c>
      <c r="AZ2386" s="2">
        <f t="shared" si="274"/>
        <v>1.0051230022908961E-2</v>
      </c>
      <c r="BA2386" s="2" t="e">
        <f t="shared" si="275"/>
        <v>#DIV/0!</v>
      </c>
      <c r="BB2386" s="2">
        <f t="shared" si="264"/>
        <v>0.02</v>
      </c>
      <c r="BC2386" s="2">
        <f>VLOOKUP(Y2386,Spp!B:H,7,FALSE)</f>
        <v>3.3</v>
      </c>
      <c r="BD2386" s="5" t="str">
        <f>VLOOKUP(Y2386,GFQuimbayo!B:C,2,FALSE)</f>
        <v>IN</v>
      </c>
      <c r="BE2386" s="5" t="str">
        <f>VLOOKUP(BD2386,GFQuimbayo!E:F,2,FALSE)</f>
        <v>Invertebrivores</v>
      </c>
      <c r="BF2386" s="2" t="str">
        <f>VLOOKUP(Y2386,Spp!B:L,11,FALSE)</f>
        <v>LC</v>
      </c>
    </row>
    <row r="2387" spans="1:58">
      <c r="A2387" s="61" t="s">
        <v>40</v>
      </c>
      <c r="B2387" s="61" t="s">
        <v>41</v>
      </c>
      <c r="C2387" s="61" t="s">
        <v>1445</v>
      </c>
      <c r="D2387" s="61" t="s">
        <v>1445</v>
      </c>
      <c r="E2387" s="61" t="s">
        <v>1491</v>
      </c>
      <c r="F2387" s="61" t="s">
        <v>245</v>
      </c>
      <c r="G2387" s="22" t="s">
        <v>1482</v>
      </c>
      <c r="H2387" s="62">
        <v>2</v>
      </c>
      <c r="I2387" s="62">
        <v>5</v>
      </c>
      <c r="J2387" s="61"/>
      <c r="K2387" s="61">
        <v>50</v>
      </c>
      <c r="L2387" s="63">
        <v>43670</v>
      </c>
      <c r="M2387" s="61">
        <v>2019</v>
      </c>
      <c r="N2387" s="64" t="s">
        <v>1484</v>
      </c>
      <c r="O2387" s="61" t="s">
        <v>245</v>
      </c>
      <c r="P2387" s="63">
        <v>43671</v>
      </c>
      <c r="Q2387" s="65">
        <v>2</v>
      </c>
      <c r="R2387" s="61"/>
      <c r="S2387" s="61">
        <v>10</v>
      </c>
      <c r="T2387" s="66"/>
      <c r="U2387" s="66"/>
      <c r="V2387" s="66"/>
      <c r="W2387" s="61"/>
      <c r="X2387" s="61" t="s">
        <v>80</v>
      </c>
      <c r="Y2387" s="6" t="str">
        <f>VLOOKUP(X2387,Spp!A:B,2,FALSE)</f>
        <v>Sufflamen verres</v>
      </c>
      <c r="Z2387" s="68">
        <f t="shared" si="270"/>
        <v>3</v>
      </c>
      <c r="AA2387" s="61"/>
      <c r="AB2387" s="61"/>
      <c r="AC2387" s="61">
        <v>1</v>
      </c>
      <c r="AD2387" s="61">
        <v>1</v>
      </c>
      <c r="AE2387" s="61">
        <v>1</v>
      </c>
      <c r="AF2387" s="61"/>
      <c r="AG2387" s="61"/>
      <c r="AH2387" s="61"/>
      <c r="AI2387" s="61"/>
      <c r="AJ2387" s="61"/>
      <c r="AK2387" s="61"/>
      <c r="AL2387" s="61"/>
      <c r="AM2387" s="61"/>
      <c r="AN2387" s="61"/>
      <c r="AO2387" s="61"/>
      <c r="AP2387" s="61"/>
      <c r="AQ2387" s="61"/>
      <c r="AR2387" s="61"/>
      <c r="AS2387" s="61"/>
      <c r="AT2387" s="61"/>
      <c r="AU2387" s="2">
        <f>VLOOKUP(Y2387,Spp!B:C,2,FALSE)</f>
        <v>2.4899999999999999E-2</v>
      </c>
      <c r="AV2387" s="2">
        <f>VLOOKUP(Y2387,Spp!B:D,3,FALSE)</f>
        <v>3.0129999999999999</v>
      </c>
      <c r="AW2387" s="2">
        <f t="shared" si="271"/>
        <v>594.45195663758568</v>
      </c>
      <c r="AX2387" s="2">
        <f t="shared" si="272"/>
        <v>11.889039132751714</v>
      </c>
      <c r="AY2387" s="2">
        <f t="shared" si="273"/>
        <v>118.89039132751714</v>
      </c>
      <c r="AZ2387" s="2">
        <f t="shared" si="274"/>
        <v>0.11889039132751714</v>
      </c>
      <c r="BA2387" s="2" t="e">
        <f t="shared" si="275"/>
        <v>#DIV/0!</v>
      </c>
      <c r="BB2387" s="2">
        <f t="shared" si="264"/>
        <v>0.06</v>
      </c>
      <c r="BC2387" s="2">
        <f>VLOOKUP(Y2387,Spp!B:H,7,FALSE)</f>
        <v>3.3</v>
      </c>
      <c r="BD2387" s="5" t="str">
        <f>VLOOKUP(Y2387,GFQuimbayo!B:C,2,FALSE)</f>
        <v>IN</v>
      </c>
      <c r="BE2387" s="5" t="str">
        <f>VLOOKUP(BD2387,GFQuimbayo!E:F,2,FALSE)</f>
        <v>Invertebrivores</v>
      </c>
      <c r="BF2387" s="2" t="str">
        <f>VLOOKUP(Y2387,Spp!B:L,11,FALSE)</f>
        <v>LC</v>
      </c>
    </row>
    <row r="2388" spans="1:58">
      <c r="A2388" s="61" t="s">
        <v>40</v>
      </c>
      <c r="B2388" s="61" t="s">
        <v>41</v>
      </c>
      <c r="C2388" s="61" t="s">
        <v>1445</v>
      </c>
      <c r="D2388" s="61" t="s">
        <v>1445</v>
      </c>
      <c r="E2388" s="61" t="s">
        <v>1491</v>
      </c>
      <c r="F2388" s="61" t="s">
        <v>245</v>
      </c>
      <c r="G2388" s="22" t="s">
        <v>1482</v>
      </c>
      <c r="H2388" s="62">
        <v>2</v>
      </c>
      <c r="I2388" s="62">
        <v>5</v>
      </c>
      <c r="J2388" s="61"/>
      <c r="K2388" s="61">
        <v>50</v>
      </c>
      <c r="L2388" s="63">
        <v>43670</v>
      </c>
      <c r="M2388" s="61">
        <v>2019</v>
      </c>
      <c r="N2388" s="64" t="s">
        <v>1484</v>
      </c>
      <c r="O2388" s="61" t="s">
        <v>245</v>
      </c>
      <c r="P2388" s="63">
        <v>43671</v>
      </c>
      <c r="Q2388" s="65">
        <v>2</v>
      </c>
      <c r="R2388" s="61"/>
      <c r="S2388" s="61">
        <v>10</v>
      </c>
      <c r="T2388" s="66"/>
      <c r="U2388" s="66"/>
      <c r="V2388" s="66"/>
      <c r="W2388" s="61"/>
      <c r="X2388" s="61" t="s">
        <v>107</v>
      </c>
      <c r="Y2388" s="6" t="str">
        <f>VLOOKUP(X2388,Spp!A:B,2,FALSE)</f>
        <v>Thalassoma lucasanum</v>
      </c>
      <c r="Z2388" s="68">
        <f t="shared" si="270"/>
        <v>130</v>
      </c>
      <c r="AA2388" s="61"/>
      <c r="AB2388" s="61">
        <v>90</v>
      </c>
      <c r="AC2388" s="61">
        <v>40</v>
      </c>
      <c r="AD2388" s="61"/>
      <c r="AE2388" s="61"/>
      <c r="AF2388" s="61"/>
      <c r="AG2388" s="61"/>
      <c r="AH2388" s="61"/>
      <c r="AI2388" s="61"/>
      <c r="AJ2388" s="61"/>
      <c r="AK2388" s="61"/>
      <c r="AL2388" s="61"/>
      <c r="AM2388" s="61"/>
      <c r="AN2388" s="61"/>
      <c r="AO2388" s="61"/>
      <c r="AP2388" s="61"/>
      <c r="AQ2388" s="61"/>
      <c r="AR2388" s="61"/>
      <c r="AS2388" s="61"/>
      <c r="AT2388" s="61"/>
      <c r="AU2388" s="2">
        <f>VLOOKUP(Y2388,Spp!B:C,2,FALSE)</f>
        <v>1.261E-2</v>
      </c>
      <c r="AV2388" s="2">
        <f>VLOOKUP(Y2388,Spp!B:D,3,FALSE)</f>
        <v>2.8782999999999999</v>
      </c>
      <c r="AW2388" s="2">
        <f t="shared" si="271"/>
        <v>1099.1224419031332</v>
      </c>
      <c r="AX2388" s="2">
        <f t="shared" si="272"/>
        <v>21.982448838062666</v>
      </c>
      <c r="AY2388" s="2">
        <f t="shared" si="273"/>
        <v>219.82448838062666</v>
      </c>
      <c r="AZ2388" s="2">
        <f t="shared" si="274"/>
        <v>0.21982448838062665</v>
      </c>
      <c r="BA2388" s="2" t="e">
        <f t="shared" si="275"/>
        <v>#DIV/0!</v>
      </c>
      <c r="BB2388" s="2">
        <f t="shared" si="264"/>
        <v>2.6</v>
      </c>
      <c r="BC2388" s="2">
        <f>VLOOKUP(Y2388,Spp!B:H,7,FALSE)</f>
        <v>3.5</v>
      </c>
      <c r="BD2388" s="5" t="str">
        <f>VLOOKUP(Y2388,GFQuimbayo!B:C,2,FALSE)</f>
        <v>IN</v>
      </c>
      <c r="BE2388" s="5" t="str">
        <f>VLOOKUP(BD2388,GFQuimbayo!E:F,2,FALSE)</f>
        <v>Invertebrivores</v>
      </c>
      <c r="BF2388" s="2" t="str">
        <f>VLOOKUP(Y2388,Spp!B:L,11,FALSE)</f>
        <v>LC</v>
      </c>
    </row>
    <row r="2389" spans="1:58">
      <c r="A2389" s="61" t="s">
        <v>40</v>
      </c>
      <c r="B2389" s="61" t="s">
        <v>41</v>
      </c>
      <c r="C2389" s="61" t="s">
        <v>1445</v>
      </c>
      <c r="D2389" s="61" t="s">
        <v>1445</v>
      </c>
      <c r="E2389" s="61" t="s">
        <v>1491</v>
      </c>
      <c r="F2389" s="61" t="s">
        <v>245</v>
      </c>
      <c r="G2389" s="22" t="s">
        <v>1482</v>
      </c>
      <c r="H2389" s="62">
        <v>2</v>
      </c>
      <c r="I2389" s="62">
        <v>5</v>
      </c>
      <c r="J2389" s="61"/>
      <c r="K2389" s="61">
        <v>50</v>
      </c>
      <c r="L2389" s="63">
        <v>43670</v>
      </c>
      <c r="M2389" s="61">
        <v>2019</v>
      </c>
      <c r="N2389" s="64" t="s">
        <v>1484</v>
      </c>
      <c r="O2389" s="61" t="s">
        <v>245</v>
      </c>
      <c r="P2389" s="63">
        <v>43671</v>
      </c>
      <c r="Q2389" s="65">
        <v>2</v>
      </c>
      <c r="R2389" s="61"/>
      <c r="S2389" s="61">
        <v>10</v>
      </c>
      <c r="T2389" s="66"/>
      <c r="U2389" s="66"/>
      <c r="V2389" s="66"/>
      <c r="W2389" s="61"/>
      <c r="X2389" s="61" t="s">
        <v>266</v>
      </c>
      <c r="Y2389" s="6" t="str">
        <f>VLOOKUP(X2389,Spp!A:B,2,FALSE)</f>
        <v>Halichoeres dispilus</v>
      </c>
      <c r="Z2389" s="68">
        <f t="shared" si="270"/>
        <v>2</v>
      </c>
      <c r="AA2389" s="61"/>
      <c r="AB2389" s="61"/>
      <c r="AC2389" s="61">
        <v>2</v>
      </c>
      <c r="AD2389" s="61"/>
      <c r="AE2389" s="61"/>
      <c r="AF2389" s="61"/>
      <c r="AG2389" s="61"/>
      <c r="AH2389" s="61"/>
      <c r="AI2389" s="61"/>
      <c r="AJ2389" s="61"/>
      <c r="AK2389" s="61"/>
      <c r="AL2389" s="61"/>
      <c r="AM2389" s="61"/>
      <c r="AN2389" s="61"/>
      <c r="AO2389" s="61"/>
      <c r="AP2389" s="61"/>
      <c r="AQ2389" s="61"/>
      <c r="AR2389" s="61"/>
      <c r="AS2389" s="61"/>
      <c r="AT2389" s="61"/>
      <c r="AU2389" s="2">
        <f>VLOOKUP(Y2389,Spp!B:C,2,FALSE)</f>
        <v>1.26E-2</v>
      </c>
      <c r="AV2389" s="2">
        <f>VLOOKUP(Y2389,Spp!B:D,3,FALSE)</f>
        <v>3.0672999999999999</v>
      </c>
      <c r="AW2389" s="2">
        <f t="shared" si="271"/>
        <v>58.338146088241047</v>
      </c>
      <c r="AX2389" s="2">
        <f t="shared" si="272"/>
        <v>1.166762921764821</v>
      </c>
      <c r="AY2389" s="2">
        <f t="shared" si="273"/>
        <v>11.66762921764821</v>
      </c>
      <c r="AZ2389" s="2">
        <f t="shared" si="274"/>
        <v>1.1667629217648211E-2</v>
      </c>
      <c r="BA2389" s="2" t="e">
        <f t="shared" si="275"/>
        <v>#DIV/0!</v>
      </c>
      <c r="BB2389" s="2">
        <f t="shared" si="264"/>
        <v>0.04</v>
      </c>
      <c r="BC2389" s="2">
        <f>VLOOKUP(Y2389,Spp!B:H,7,FALSE)</f>
        <v>3.9</v>
      </c>
      <c r="BD2389" s="5" t="str">
        <f>VLOOKUP(Y2389,GFQuimbayo!B:C,2,FALSE)</f>
        <v>IN</v>
      </c>
      <c r="BE2389" s="5" t="str">
        <f>VLOOKUP(BD2389,GFQuimbayo!E:F,2,FALSE)</f>
        <v>Invertebrivores</v>
      </c>
      <c r="BF2389" s="2" t="str">
        <f>VLOOKUP(Y2389,Spp!B:L,11,FALSE)</f>
        <v>LC</v>
      </c>
    </row>
    <row r="2390" spans="1:58">
      <c r="A2390" s="61" t="s">
        <v>40</v>
      </c>
      <c r="B2390" s="61" t="s">
        <v>41</v>
      </c>
      <c r="C2390" s="61" t="s">
        <v>1445</v>
      </c>
      <c r="D2390" s="61" t="s">
        <v>1445</v>
      </c>
      <c r="E2390" s="61" t="s">
        <v>1491</v>
      </c>
      <c r="F2390" s="61" t="s">
        <v>245</v>
      </c>
      <c r="G2390" s="22" t="s">
        <v>1482</v>
      </c>
      <c r="H2390" s="62">
        <v>2</v>
      </c>
      <c r="I2390" s="62">
        <v>5</v>
      </c>
      <c r="J2390" s="61"/>
      <c r="K2390" s="61">
        <v>50</v>
      </c>
      <c r="L2390" s="63">
        <v>43670</v>
      </c>
      <c r="M2390" s="61">
        <v>2019</v>
      </c>
      <c r="N2390" s="64" t="s">
        <v>1484</v>
      </c>
      <c r="O2390" s="61" t="s">
        <v>245</v>
      </c>
      <c r="P2390" s="63">
        <v>43671</v>
      </c>
      <c r="Q2390" s="65">
        <v>2</v>
      </c>
      <c r="R2390" s="61"/>
      <c r="S2390" s="61">
        <v>10</v>
      </c>
      <c r="T2390" s="66"/>
      <c r="U2390" s="66"/>
      <c r="V2390" s="66"/>
      <c r="W2390" s="61"/>
      <c r="X2390" s="61" t="s">
        <v>57</v>
      </c>
      <c r="Y2390" s="6" t="str">
        <f>VLOOKUP(X2390,Spp!A:B,2,FALSE)</f>
        <v>Serranus psittacinus</v>
      </c>
      <c r="Z2390" s="68">
        <f t="shared" si="270"/>
        <v>1</v>
      </c>
      <c r="AA2390" s="61"/>
      <c r="AB2390" s="61">
        <v>1</v>
      </c>
      <c r="AC2390" s="61"/>
      <c r="AD2390" s="61"/>
      <c r="AE2390" s="61"/>
      <c r="AF2390" s="61"/>
      <c r="AG2390" s="61"/>
      <c r="AH2390" s="61"/>
      <c r="AI2390" s="61"/>
      <c r="AJ2390" s="61"/>
      <c r="AK2390" s="61"/>
      <c r="AL2390" s="61"/>
      <c r="AM2390" s="61"/>
      <c r="AN2390" s="61"/>
      <c r="AO2390" s="61"/>
      <c r="AP2390" s="61"/>
      <c r="AQ2390" s="61"/>
      <c r="AR2390" s="61"/>
      <c r="AS2390" s="61"/>
      <c r="AT2390" s="61"/>
      <c r="AU2390" s="2">
        <f>VLOOKUP(Y2390,Spp!B:C,2,FALSE)</f>
        <v>1.9300000000000001E-2</v>
      </c>
      <c r="AV2390" s="2">
        <f>VLOOKUP(Y2390,Spp!B:D,3,FALSE)</f>
        <v>2.8511000000000002</v>
      </c>
      <c r="AW2390" s="2">
        <f t="shared" si="271"/>
        <v>6.0317658911086447</v>
      </c>
      <c r="AX2390" s="2">
        <f t="shared" si="272"/>
        <v>0.12063531782217289</v>
      </c>
      <c r="AY2390" s="2">
        <f t="shared" si="273"/>
        <v>1.2063531782217289</v>
      </c>
      <c r="AZ2390" s="2">
        <f t="shared" si="274"/>
        <v>1.2063531782217289E-3</v>
      </c>
      <c r="BA2390" s="2" t="e">
        <f t="shared" si="275"/>
        <v>#DIV/0!</v>
      </c>
      <c r="BB2390" s="2">
        <f t="shared" si="264"/>
        <v>0.02</v>
      </c>
      <c r="BC2390" s="2">
        <f>VLOOKUP(Y2390,Spp!B:H,7,FALSE)</f>
        <v>3.6</v>
      </c>
      <c r="BD2390" s="5" t="str">
        <f>VLOOKUP(Y2390,GFQuimbayo!B:C,2,FALSE)</f>
        <v>PS</v>
      </c>
      <c r="BE2390" s="5" t="str">
        <f>VLOOKUP(BD2390,GFQuimbayo!E:F,2,FALSE)</f>
        <v>Piscivores</v>
      </c>
      <c r="BF2390" s="2" t="str">
        <f>VLOOKUP(Y2390,Spp!B:L,11,FALSE)</f>
        <v>LC</v>
      </c>
    </row>
    <row r="2391" spans="1:58">
      <c r="A2391" s="61" t="s">
        <v>40</v>
      </c>
      <c r="B2391" s="61" t="s">
        <v>41</v>
      </c>
      <c r="C2391" s="61" t="s">
        <v>1445</v>
      </c>
      <c r="D2391" s="61" t="s">
        <v>1445</v>
      </c>
      <c r="E2391" s="61" t="s">
        <v>1491</v>
      </c>
      <c r="F2391" s="61" t="s">
        <v>245</v>
      </c>
      <c r="G2391" s="22" t="s">
        <v>1482</v>
      </c>
      <c r="H2391" s="62">
        <v>2</v>
      </c>
      <c r="I2391" s="62">
        <v>5</v>
      </c>
      <c r="J2391" s="61"/>
      <c r="K2391" s="61">
        <v>50</v>
      </c>
      <c r="L2391" s="63">
        <v>43670</v>
      </c>
      <c r="M2391" s="61">
        <v>2019</v>
      </c>
      <c r="N2391" s="64" t="s">
        <v>1484</v>
      </c>
      <c r="O2391" s="61" t="s">
        <v>245</v>
      </c>
      <c r="P2391" s="63">
        <v>43671</v>
      </c>
      <c r="Q2391" s="65">
        <v>2</v>
      </c>
      <c r="R2391" s="61"/>
      <c r="S2391" s="61">
        <v>10</v>
      </c>
      <c r="T2391" s="66"/>
      <c r="U2391" s="66"/>
      <c r="V2391" s="66"/>
      <c r="W2391" s="61"/>
      <c r="X2391" s="61" t="s">
        <v>87</v>
      </c>
      <c r="Y2391" s="6" t="str">
        <f>VLOOKUP(X2391,Spp!A:B,2,FALSE)</f>
        <v>Stegastes acapulcoensis</v>
      </c>
      <c r="Z2391" s="68">
        <f t="shared" si="270"/>
        <v>5</v>
      </c>
      <c r="AA2391" s="61">
        <v>2</v>
      </c>
      <c r="AB2391" s="61">
        <v>3</v>
      </c>
      <c r="AC2391" s="61"/>
      <c r="AD2391" s="61"/>
      <c r="AE2391" s="61"/>
      <c r="AF2391" s="61"/>
      <c r="AG2391" s="61"/>
      <c r="AH2391" s="61"/>
      <c r="AI2391" s="61"/>
      <c r="AJ2391" s="61"/>
      <c r="AK2391" s="61"/>
      <c r="AL2391" s="61"/>
      <c r="AM2391" s="61"/>
      <c r="AN2391" s="61"/>
      <c r="AO2391" s="61"/>
      <c r="AP2391" s="61"/>
      <c r="AQ2391" s="61"/>
      <c r="AR2391" s="61"/>
      <c r="AS2391" s="61"/>
      <c r="AT2391" s="61"/>
      <c r="AU2391" s="2">
        <f>VLOOKUP(Y2391,Spp!B:C,2,FALSE)</f>
        <v>3.49E-2</v>
      </c>
      <c r="AV2391" s="2">
        <f>VLOOKUP(Y2391,Spp!B:D,3,FALSE)</f>
        <v>2.9108999999999998</v>
      </c>
      <c r="AW2391" s="2">
        <f t="shared" si="271"/>
        <v>37.916692104647801</v>
      </c>
      <c r="AX2391" s="2">
        <f t="shared" si="272"/>
        <v>0.75833384209295607</v>
      </c>
      <c r="AY2391" s="2">
        <f t="shared" si="273"/>
        <v>7.5833384209295609</v>
      </c>
      <c r="AZ2391" s="2">
        <f t="shared" si="274"/>
        <v>7.5833384209295605E-3</v>
      </c>
      <c r="BA2391" s="2" t="e">
        <f t="shared" si="275"/>
        <v>#DIV/0!</v>
      </c>
      <c r="BB2391" s="2">
        <f t="shared" ref="BB2391:BB2452" si="276">Z2391/K2391</f>
        <v>0.1</v>
      </c>
      <c r="BC2391" s="2">
        <f>VLOOKUP(Y2391,Spp!B:H,7,FALSE)</f>
        <v>2</v>
      </c>
      <c r="BD2391" s="5" t="str">
        <f>VLOOKUP(Y2391,GFQuimbayo!B:C,2,FALSE)</f>
        <v>HD</v>
      </c>
      <c r="BE2391" s="5" t="str">
        <f>VLOOKUP(BD2391,GFQuimbayo!E:F,2,FALSE)</f>
        <v>Detritivores</v>
      </c>
      <c r="BF2391" s="2" t="str">
        <f>VLOOKUP(Y2391,Spp!B:L,11,FALSE)</f>
        <v>LC</v>
      </c>
    </row>
    <row r="2392" spans="1:58">
      <c r="A2392" s="61" t="s">
        <v>40</v>
      </c>
      <c r="B2392" s="61" t="s">
        <v>41</v>
      </c>
      <c r="C2392" s="61" t="s">
        <v>1445</v>
      </c>
      <c r="D2392" s="61" t="s">
        <v>1445</v>
      </c>
      <c r="E2392" s="61" t="s">
        <v>1491</v>
      </c>
      <c r="F2392" s="61" t="s">
        <v>245</v>
      </c>
      <c r="G2392" s="22" t="s">
        <v>1482</v>
      </c>
      <c r="H2392" s="62">
        <v>3</v>
      </c>
      <c r="I2392" s="62">
        <v>6</v>
      </c>
      <c r="J2392" s="61"/>
      <c r="K2392" s="61">
        <v>50</v>
      </c>
      <c r="L2392" s="63">
        <v>43670</v>
      </c>
      <c r="M2392" s="61">
        <v>2019</v>
      </c>
      <c r="N2392" s="64" t="s">
        <v>1484</v>
      </c>
      <c r="O2392" s="61" t="s">
        <v>245</v>
      </c>
      <c r="P2392" s="63">
        <v>43671</v>
      </c>
      <c r="Q2392" s="65">
        <v>2</v>
      </c>
      <c r="R2392" s="61"/>
      <c r="S2392" s="61">
        <v>10</v>
      </c>
      <c r="T2392" s="66"/>
      <c r="U2392" s="66"/>
      <c r="V2392" s="66"/>
      <c r="W2392" s="61"/>
      <c r="X2392" s="61" t="s">
        <v>80</v>
      </c>
      <c r="Y2392" s="6" t="str">
        <f>VLOOKUP(X2392,Spp!A:B,2,FALSE)</f>
        <v>Sufflamen verres</v>
      </c>
      <c r="Z2392" s="68">
        <f t="shared" si="270"/>
        <v>1</v>
      </c>
      <c r="AA2392" s="61"/>
      <c r="AB2392" s="61"/>
      <c r="AC2392" s="61"/>
      <c r="AD2392" s="61"/>
      <c r="AE2392" s="61">
        <v>1</v>
      </c>
      <c r="AF2392" s="61"/>
      <c r="AG2392" s="61"/>
      <c r="AH2392" s="61"/>
      <c r="AI2392" s="61"/>
      <c r="AJ2392" s="61"/>
      <c r="AK2392" s="61"/>
      <c r="AL2392" s="61"/>
      <c r="AM2392" s="61"/>
      <c r="AN2392" s="61"/>
      <c r="AO2392" s="61"/>
      <c r="AP2392" s="61"/>
      <c r="AQ2392" s="61"/>
      <c r="AR2392" s="61"/>
      <c r="AS2392" s="61"/>
      <c r="AT2392" s="61"/>
      <c r="AU2392" s="2">
        <f>VLOOKUP(Y2392,Spp!B:C,2,FALSE)</f>
        <v>2.4899999999999999E-2</v>
      </c>
      <c r="AV2392" s="2">
        <f>VLOOKUP(Y2392,Spp!B:D,3,FALSE)</f>
        <v>3.0129999999999999</v>
      </c>
      <c r="AW2392" s="2">
        <f t="shared" si="271"/>
        <v>405.68840307059952</v>
      </c>
      <c r="AX2392" s="2">
        <f t="shared" si="272"/>
        <v>8.1137680614119905</v>
      </c>
      <c r="AY2392" s="2">
        <f t="shared" si="273"/>
        <v>81.137680614119901</v>
      </c>
      <c r="AZ2392" s="2">
        <f t="shared" si="274"/>
        <v>8.1137680614119898E-2</v>
      </c>
      <c r="BA2392" s="2" t="e">
        <f t="shared" si="275"/>
        <v>#DIV/0!</v>
      </c>
      <c r="BB2392" s="2">
        <f t="shared" si="276"/>
        <v>0.02</v>
      </c>
      <c r="BC2392" s="2">
        <f>VLOOKUP(Y2392,Spp!B:H,7,FALSE)</f>
        <v>3.3</v>
      </c>
      <c r="BD2392" s="5" t="str">
        <f>VLOOKUP(Y2392,GFQuimbayo!B:C,2,FALSE)</f>
        <v>IN</v>
      </c>
      <c r="BE2392" s="5" t="str">
        <f>VLOOKUP(BD2392,GFQuimbayo!E:F,2,FALSE)</f>
        <v>Invertebrivores</v>
      </c>
      <c r="BF2392" s="2" t="str">
        <f>VLOOKUP(Y2392,Spp!B:L,11,FALSE)</f>
        <v>LC</v>
      </c>
    </row>
    <row r="2393" spans="1:58">
      <c r="A2393" s="61" t="s">
        <v>40</v>
      </c>
      <c r="B2393" s="61" t="s">
        <v>41</v>
      </c>
      <c r="C2393" s="61" t="s">
        <v>1445</v>
      </c>
      <c r="D2393" s="61" t="s">
        <v>1445</v>
      </c>
      <c r="E2393" s="61" t="s">
        <v>1491</v>
      </c>
      <c r="F2393" s="61" t="s">
        <v>245</v>
      </c>
      <c r="G2393" s="22" t="s">
        <v>1482</v>
      </c>
      <c r="H2393" s="62">
        <v>3</v>
      </c>
      <c r="I2393" s="62">
        <v>6</v>
      </c>
      <c r="J2393" s="61"/>
      <c r="K2393" s="61">
        <v>50</v>
      </c>
      <c r="L2393" s="63">
        <v>43670</v>
      </c>
      <c r="M2393" s="61">
        <v>2019</v>
      </c>
      <c r="N2393" s="64" t="s">
        <v>1484</v>
      </c>
      <c r="O2393" s="61" t="s">
        <v>245</v>
      </c>
      <c r="P2393" s="63">
        <v>43671</v>
      </c>
      <c r="Q2393" s="65">
        <v>2</v>
      </c>
      <c r="R2393" s="61"/>
      <c r="S2393" s="61">
        <v>10</v>
      </c>
      <c r="T2393" s="66"/>
      <c r="U2393" s="66"/>
      <c r="V2393" s="66"/>
      <c r="W2393" s="61"/>
      <c r="X2393" s="61" t="s">
        <v>57</v>
      </c>
      <c r="Y2393" s="6" t="str">
        <f>VLOOKUP(X2393,Spp!A:B,2,FALSE)</f>
        <v>Serranus psittacinus</v>
      </c>
      <c r="Z2393" s="68">
        <f t="shared" si="270"/>
        <v>5</v>
      </c>
      <c r="AA2393" s="61"/>
      <c r="AB2393" s="61">
        <v>1</v>
      </c>
      <c r="AC2393" s="61">
        <v>3</v>
      </c>
      <c r="AD2393" s="61">
        <v>1</v>
      </c>
      <c r="AE2393" s="61"/>
      <c r="AF2393" s="61"/>
      <c r="AG2393" s="61"/>
      <c r="AH2393" s="61"/>
      <c r="AI2393" s="61"/>
      <c r="AJ2393" s="61"/>
      <c r="AK2393" s="61"/>
      <c r="AL2393" s="61"/>
      <c r="AM2393" s="61"/>
      <c r="AN2393" s="61"/>
      <c r="AO2393" s="61"/>
      <c r="AP2393" s="61"/>
      <c r="AQ2393" s="61"/>
      <c r="AR2393" s="61"/>
      <c r="AS2393" s="61"/>
      <c r="AT2393" s="61"/>
      <c r="AU2393" s="2">
        <f>VLOOKUP(Y2393,Spp!B:C,2,FALSE)</f>
        <v>1.9300000000000001E-2</v>
      </c>
      <c r="AV2393" s="2">
        <f>VLOOKUP(Y2393,Spp!B:D,3,FALSE)</f>
        <v>2.8511000000000002</v>
      </c>
      <c r="AW2393" s="2">
        <f t="shared" si="271"/>
        <v>151.21397242810326</v>
      </c>
      <c r="AX2393" s="2">
        <f t="shared" si="272"/>
        <v>3.0242794485620652</v>
      </c>
      <c r="AY2393" s="2">
        <f t="shared" si="273"/>
        <v>30.242794485620653</v>
      </c>
      <c r="AZ2393" s="2">
        <f t="shared" si="274"/>
        <v>3.0242794485620651E-2</v>
      </c>
      <c r="BA2393" s="2" t="e">
        <f t="shared" si="275"/>
        <v>#DIV/0!</v>
      </c>
      <c r="BB2393" s="2">
        <f t="shared" si="276"/>
        <v>0.1</v>
      </c>
      <c r="BC2393" s="2">
        <f>VLOOKUP(Y2393,Spp!B:H,7,FALSE)</f>
        <v>3.6</v>
      </c>
      <c r="BD2393" s="5" t="str">
        <f>VLOOKUP(Y2393,GFQuimbayo!B:C,2,FALSE)</f>
        <v>PS</v>
      </c>
      <c r="BE2393" s="5" t="str">
        <f>VLOOKUP(BD2393,GFQuimbayo!E:F,2,FALSE)</f>
        <v>Piscivores</v>
      </c>
      <c r="BF2393" s="2" t="str">
        <f>VLOOKUP(Y2393,Spp!B:L,11,FALSE)</f>
        <v>LC</v>
      </c>
    </row>
    <row r="2394" spans="1:58">
      <c r="A2394" s="61" t="s">
        <v>40</v>
      </c>
      <c r="B2394" s="61" t="s">
        <v>41</v>
      </c>
      <c r="C2394" s="61" t="s">
        <v>1445</v>
      </c>
      <c r="D2394" s="61" t="s">
        <v>1445</v>
      </c>
      <c r="E2394" s="61" t="s">
        <v>1491</v>
      </c>
      <c r="F2394" s="61" t="s">
        <v>245</v>
      </c>
      <c r="G2394" s="22" t="s">
        <v>1482</v>
      </c>
      <c r="H2394" s="62">
        <v>3</v>
      </c>
      <c r="I2394" s="62">
        <v>6</v>
      </c>
      <c r="J2394" s="61"/>
      <c r="K2394" s="61">
        <v>50</v>
      </c>
      <c r="L2394" s="63">
        <v>43670</v>
      </c>
      <c r="M2394" s="61">
        <v>2019</v>
      </c>
      <c r="N2394" s="64" t="s">
        <v>1484</v>
      </c>
      <c r="O2394" s="61" t="s">
        <v>245</v>
      </c>
      <c r="P2394" s="63">
        <v>43671</v>
      </c>
      <c r="Q2394" s="65">
        <v>2</v>
      </c>
      <c r="R2394" s="61"/>
      <c r="S2394" s="61">
        <v>10</v>
      </c>
      <c r="T2394" s="66"/>
      <c r="U2394" s="66"/>
      <c r="V2394" s="66"/>
      <c r="W2394" s="61"/>
      <c r="X2394" s="61" t="s">
        <v>107</v>
      </c>
      <c r="Y2394" s="6" t="str">
        <f>VLOOKUP(X2394,Spp!A:B,2,FALSE)</f>
        <v>Thalassoma lucasanum</v>
      </c>
      <c r="Z2394" s="68">
        <f t="shared" si="270"/>
        <v>80</v>
      </c>
      <c r="AA2394" s="61"/>
      <c r="AB2394" s="61">
        <v>80</v>
      </c>
      <c r="AC2394" s="61"/>
      <c r="AD2394" s="61"/>
      <c r="AE2394" s="61"/>
      <c r="AF2394" s="61"/>
      <c r="AG2394" s="61"/>
      <c r="AH2394" s="61"/>
      <c r="AI2394" s="61"/>
      <c r="AJ2394" s="61"/>
      <c r="AK2394" s="61"/>
      <c r="AL2394" s="61"/>
      <c r="AM2394" s="61"/>
      <c r="AN2394" s="61"/>
      <c r="AO2394" s="61"/>
      <c r="AP2394" s="61"/>
      <c r="AQ2394" s="61"/>
      <c r="AR2394" s="61"/>
      <c r="AS2394" s="61"/>
      <c r="AT2394" s="61"/>
      <c r="AU2394" s="2">
        <f>VLOOKUP(Y2394,Spp!B:C,2,FALSE)</f>
        <v>1.261E-2</v>
      </c>
      <c r="AV2394" s="2">
        <f>VLOOKUP(Y2394,Spp!B:D,3,FALSE)</f>
        <v>2.8782999999999999</v>
      </c>
      <c r="AW2394" s="2">
        <f t="shared" si="271"/>
        <v>333.03809062342714</v>
      </c>
      <c r="AX2394" s="2">
        <f t="shared" si="272"/>
        <v>6.660761812468543</v>
      </c>
      <c r="AY2394" s="2">
        <f t="shared" si="273"/>
        <v>66.60761812468543</v>
      </c>
      <c r="AZ2394" s="2">
        <f t="shared" si="274"/>
        <v>6.6607618124685436E-2</v>
      </c>
      <c r="BA2394" s="2" t="e">
        <f t="shared" si="275"/>
        <v>#DIV/0!</v>
      </c>
      <c r="BB2394" s="2">
        <f t="shared" si="276"/>
        <v>1.6</v>
      </c>
      <c r="BC2394" s="2">
        <f>VLOOKUP(Y2394,Spp!B:H,7,FALSE)</f>
        <v>3.5</v>
      </c>
      <c r="BD2394" s="5" t="str">
        <f>VLOOKUP(Y2394,GFQuimbayo!B:C,2,FALSE)</f>
        <v>IN</v>
      </c>
      <c r="BE2394" s="5" t="str">
        <f>VLOOKUP(BD2394,GFQuimbayo!E:F,2,FALSE)</f>
        <v>Invertebrivores</v>
      </c>
      <c r="BF2394" s="2" t="str">
        <f>VLOOKUP(Y2394,Spp!B:L,11,FALSE)</f>
        <v>LC</v>
      </c>
    </row>
    <row r="2395" spans="1:58">
      <c r="A2395" s="61" t="s">
        <v>40</v>
      </c>
      <c r="B2395" s="61" t="s">
        <v>41</v>
      </c>
      <c r="C2395" s="61" t="s">
        <v>1445</v>
      </c>
      <c r="D2395" s="61" t="s">
        <v>1445</v>
      </c>
      <c r="E2395" s="61" t="s">
        <v>1491</v>
      </c>
      <c r="F2395" s="61" t="s">
        <v>245</v>
      </c>
      <c r="G2395" s="22" t="s">
        <v>1482</v>
      </c>
      <c r="H2395" s="62">
        <v>3</v>
      </c>
      <c r="I2395" s="62">
        <v>6</v>
      </c>
      <c r="J2395" s="61"/>
      <c r="K2395" s="61">
        <v>50</v>
      </c>
      <c r="L2395" s="63">
        <v>43670</v>
      </c>
      <c r="M2395" s="61">
        <v>2019</v>
      </c>
      <c r="N2395" s="64" t="s">
        <v>1484</v>
      </c>
      <c r="O2395" s="61" t="s">
        <v>245</v>
      </c>
      <c r="P2395" s="63">
        <v>43671</v>
      </c>
      <c r="Q2395" s="65">
        <v>2</v>
      </c>
      <c r="R2395" s="61"/>
      <c r="S2395" s="61">
        <v>10</v>
      </c>
      <c r="T2395" s="66"/>
      <c r="U2395" s="66"/>
      <c r="V2395" s="66"/>
      <c r="W2395" s="61"/>
      <c r="X2395" s="61" t="s">
        <v>125</v>
      </c>
      <c r="Y2395" s="6" t="str">
        <f>VLOOKUP(X2395,Spp!A:B,2,FALSE)</f>
        <v>Diodon holocanthus</v>
      </c>
      <c r="Z2395" s="68">
        <f t="shared" si="270"/>
        <v>1</v>
      </c>
      <c r="AA2395" s="61"/>
      <c r="AB2395" s="61"/>
      <c r="AC2395" s="61"/>
      <c r="AD2395" s="61">
        <v>1</v>
      </c>
      <c r="AE2395" s="61"/>
      <c r="AF2395" s="61"/>
      <c r="AG2395" s="61"/>
      <c r="AH2395" s="61"/>
      <c r="AI2395" s="61"/>
      <c r="AJ2395" s="61"/>
      <c r="AK2395" s="61"/>
      <c r="AL2395" s="61"/>
      <c r="AM2395" s="61"/>
      <c r="AN2395" s="61"/>
      <c r="AO2395" s="61"/>
      <c r="AP2395" s="61"/>
      <c r="AQ2395" s="61"/>
      <c r="AR2395" s="61"/>
      <c r="AS2395" s="61"/>
      <c r="AT2395" s="61"/>
      <c r="AU2395" s="2">
        <f>VLOOKUP(Y2395,Spp!B:C,2,FALSE)</f>
        <v>2.1899999999999999E-2</v>
      </c>
      <c r="AV2395" s="2">
        <f>VLOOKUP(Y2395,Spp!B:D,3,FALSE)</f>
        <v>3</v>
      </c>
      <c r="AW2395" s="2">
        <f t="shared" si="271"/>
        <v>117.3703125</v>
      </c>
      <c r="AX2395" s="2">
        <f t="shared" si="272"/>
        <v>2.3474062500000001</v>
      </c>
      <c r="AY2395" s="2">
        <f t="shared" si="273"/>
        <v>23.474062500000002</v>
      </c>
      <c r="AZ2395" s="2">
        <f t="shared" si="274"/>
        <v>2.3474062500000004E-2</v>
      </c>
      <c r="BA2395" s="2" t="e">
        <f t="shared" si="275"/>
        <v>#DIV/0!</v>
      </c>
      <c r="BB2395" s="2">
        <f t="shared" si="276"/>
        <v>0.02</v>
      </c>
      <c r="BC2395" s="2">
        <f>VLOOKUP(Y2395,Spp!B:H,7,FALSE)</f>
        <v>3.3</v>
      </c>
      <c r="BD2395" s="5" t="str">
        <f>VLOOKUP(Y2395,GFQuimbayo!B:C,2,FALSE)</f>
        <v>IN</v>
      </c>
      <c r="BE2395" s="5" t="str">
        <f>VLOOKUP(BD2395,GFQuimbayo!E:F,2,FALSE)</f>
        <v>Invertebrivores</v>
      </c>
      <c r="BF2395" s="2" t="str">
        <f>VLOOKUP(Y2395,Spp!B:L,11,FALSE)</f>
        <v>NE</v>
      </c>
    </row>
    <row r="2396" spans="1:58">
      <c r="A2396" s="61" t="s">
        <v>40</v>
      </c>
      <c r="B2396" s="61" t="s">
        <v>41</v>
      </c>
      <c r="C2396" s="61" t="s">
        <v>1445</v>
      </c>
      <c r="D2396" s="61" t="s">
        <v>1445</v>
      </c>
      <c r="E2396" s="61" t="s">
        <v>1491</v>
      </c>
      <c r="F2396" s="61" t="s">
        <v>245</v>
      </c>
      <c r="G2396" s="22" t="s">
        <v>1482</v>
      </c>
      <c r="H2396" s="62">
        <v>3</v>
      </c>
      <c r="I2396" s="62">
        <v>6</v>
      </c>
      <c r="J2396" s="61"/>
      <c r="K2396" s="61">
        <v>50</v>
      </c>
      <c r="L2396" s="63">
        <v>43670</v>
      </c>
      <c r="M2396" s="61">
        <v>2019</v>
      </c>
      <c r="N2396" s="64" t="s">
        <v>1484</v>
      </c>
      <c r="O2396" s="61" t="s">
        <v>245</v>
      </c>
      <c r="P2396" s="63">
        <v>43671</v>
      </c>
      <c r="Q2396" s="65">
        <v>2</v>
      </c>
      <c r="R2396" s="61"/>
      <c r="S2396" s="61">
        <v>10</v>
      </c>
      <c r="T2396" s="66"/>
      <c r="U2396" s="66"/>
      <c r="V2396" s="66"/>
      <c r="W2396" s="61"/>
      <c r="X2396" s="61" t="s">
        <v>87</v>
      </c>
      <c r="Y2396" s="6" t="str">
        <f>VLOOKUP(X2396,Spp!A:B,2,FALSE)</f>
        <v>Stegastes acapulcoensis</v>
      </c>
      <c r="Z2396" s="68">
        <f t="shared" si="270"/>
        <v>2</v>
      </c>
      <c r="AA2396" s="61"/>
      <c r="AB2396" s="61">
        <v>1</v>
      </c>
      <c r="AC2396" s="61">
        <v>1</v>
      </c>
      <c r="AD2396" s="61"/>
      <c r="AE2396" s="61"/>
      <c r="AF2396" s="61"/>
      <c r="AG2396" s="61"/>
      <c r="AH2396" s="61"/>
      <c r="AI2396" s="61"/>
      <c r="AJ2396" s="61"/>
      <c r="AK2396" s="61"/>
      <c r="AL2396" s="61"/>
      <c r="AM2396" s="61"/>
      <c r="AN2396" s="61"/>
      <c r="AO2396" s="61"/>
      <c r="AP2396" s="61"/>
      <c r="AQ2396" s="61"/>
      <c r="AR2396" s="61"/>
      <c r="AS2396" s="61"/>
      <c r="AT2396" s="61"/>
      <c r="AU2396" s="2">
        <f>VLOOKUP(Y2396,Spp!B:C,2,FALSE)</f>
        <v>3.49E-2</v>
      </c>
      <c r="AV2396" s="2">
        <f>VLOOKUP(Y2396,Spp!B:D,3,FALSE)</f>
        <v>2.9108999999999998</v>
      </c>
      <c r="AW2396" s="2">
        <f t="shared" si="271"/>
        <v>66.731656982034906</v>
      </c>
      <c r="AX2396" s="2">
        <f t="shared" si="272"/>
        <v>1.3346331396406981</v>
      </c>
      <c r="AY2396" s="2">
        <f t="shared" si="273"/>
        <v>13.346331396406981</v>
      </c>
      <c r="AZ2396" s="2">
        <f t="shared" si="274"/>
        <v>1.3346331396406981E-2</v>
      </c>
      <c r="BA2396" s="2" t="e">
        <f t="shared" si="275"/>
        <v>#DIV/0!</v>
      </c>
      <c r="BB2396" s="2">
        <f t="shared" si="276"/>
        <v>0.04</v>
      </c>
      <c r="BC2396" s="2">
        <f>VLOOKUP(Y2396,Spp!B:H,7,FALSE)</f>
        <v>2</v>
      </c>
      <c r="BD2396" s="5" t="str">
        <f>VLOOKUP(Y2396,GFQuimbayo!B:C,2,FALSE)</f>
        <v>HD</v>
      </c>
      <c r="BE2396" s="5" t="str">
        <f>VLOOKUP(BD2396,GFQuimbayo!E:F,2,FALSE)</f>
        <v>Detritivores</v>
      </c>
      <c r="BF2396" s="2" t="str">
        <f>VLOOKUP(Y2396,Spp!B:L,11,FALSE)</f>
        <v>LC</v>
      </c>
    </row>
    <row r="2397" spans="1:58">
      <c r="A2397" s="61" t="s">
        <v>40</v>
      </c>
      <c r="B2397" s="61" t="s">
        <v>41</v>
      </c>
      <c r="C2397" s="61" t="s">
        <v>1445</v>
      </c>
      <c r="D2397" s="61" t="s">
        <v>1445</v>
      </c>
      <c r="E2397" s="61" t="s">
        <v>1491</v>
      </c>
      <c r="F2397" s="61" t="s">
        <v>245</v>
      </c>
      <c r="G2397" s="22" t="s">
        <v>1482</v>
      </c>
      <c r="H2397" s="62">
        <v>3</v>
      </c>
      <c r="I2397" s="62">
        <v>6</v>
      </c>
      <c r="J2397" s="61"/>
      <c r="K2397" s="61">
        <v>50</v>
      </c>
      <c r="L2397" s="63">
        <v>43670</v>
      </c>
      <c r="M2397" s="61">
        <v>2019</v>
      </c>
      <c r="N2397" s="64" t="s">
        <v>1484</v>
      </c>
      <c r="O2397" s="61" t="s">
        <v>245</v>
      </c>
      <c r="P2397" s="63">
        <v>43671</v>
      </c>
      <c r="Q2397" s="65">
        <v>2</v>
      </c>
      <c r="R2397" s="61"/>
      <c r="S2397" s="61">
        <v>10</v>
      </c>
      <c r="T2397" s="66"/>
      <c r="U2397" s="66"/>
      <c r="V2397" s="66"/>
      <c r="W2397" s="61"/>
      <c r="X2397" s="61" t="s">
        <v>253</v>
      </c>
      <c r="Y2397" s="6" t="str">
        <f>VLOOKUP(X2397,Spp!A:B,2,FALSE)</f>
        <v>Sphoeroides lobatus</v>
      </c>
      <c r="Z2397" s="68">
        <f t="shared" si="270"/>
        <v>1</v>
      </c>
      <c r="AA2397" s="61"/>
      <c r="AB2397" s="61"/>
      <c r="AC2397" s="61"/>
      <c r="AD2397" s="61"/>
      <c r="AE2397" s="61"/>
      <c r="AF2397" s="61">
        <v>1</v>
      </c>
      <c r="AG2397" s="61"/>
      <c r="AH2397" s="61"/>
      <c r="AI2397" s="61"/>
      <c r="AJ2397" s="61"/>
      <c r="AK2397" s="61"/>
      <c r="AL2397" s="61"/>
      <c r="AM2397" s="61"/>
      <c r="AN2397" s="61"/>
      <c r="AO2397" s="61"/>
      <c r="AP2397" s="61"/>
      <c r="AQ2397" s="61"/>
      <c r="AR2397" s="61"/>
      <c r="AS2397" s="61"/>
      <c r="AT2397" s="61"/>
      <c r="AU2397" s="2">
        <f>VLOOKUP(Y2397,Spp!B:C,2,FALSE)</f>
        <v>3.7199999999999997E-2</v>
      </c>
      <c r="AV2397" s="2">
        <f>VLOOKUP(Y2397,Spp!B:D,3,FALSE)</f>
        <v>2.77</v>
      </c>
      <c r="AW2397" s="2">
        <f t="shared" si="271"/>
        <v>704.062839355444</v>
      </c>
      <c r="AX2397" s="2">
        <f t="shared" si="272"/>
        <v>14.081256787108879</v>
      </c>
      <c r="AY2397" s="2">
        <f t="shared" si="273"/>
        <v>140.81256787108879</v>
      </c>
      <c r="AZ2397" s="2">
        <f t="shared" si="274"/>
        <v>0.14081256787108878</v>
      </c>
      <c r="BA2397" s="2" t="e">
        <f t="shared" si="275"/>
        <v>#DIV/0!</v>
      </c>
      <c r="BB2397" s="2">
        <f t="shared" si="276"/>
        <v>0.02</v>
      </c>
      <c r="BC2397" s="2">
        <f>VLOOKUP(Y2397,Spp!B:H,7,FALSE)</f>
        <v>3.1</v>
      </c>
      <c r="BD2397" s="5" t="str">
        <f>VLOOKUP(Y2397,GFQuimbayo!B:C,2,FALSE)</f>
        <v>IN</v>
      </c>
      <c r="BE2397" s="5" t="str">
        <f>VLOOKUP(BD2397,GFQuimbayo!E:F,2,FALSE)</f>
        <v>Invertebrivores</v>
      </c>
      <c r="BF2397" s="2" t="str">
        <f>VLOOKUP(Y2397,Spp!B:L,11,FALSE)</f>
        <v>LC</v>
      </c>
    </row>
    <row r="2398" spans="1:58">
      <c r="A2398" s="61" t="s">
        <v>40</v>
      </c>
      <c r="B2398" s="61" t="s">
        <v>41</v>
      </c>
      <c r="C2398" s="61" t="s">
        <v>1487</v>
      </c>
      <c r="D2398" s="61" t="s">
        <v>1493</v>
      </c>
      <c r="E2398" s="61" t="s">
        <v>1498</v>
      </c>
      <c r="F2398" s="61" t="s">
        <v>44</v>
      </c>
      <c r="G2398" s="22" t="s">
        <v>1482</v>
      </c>
      <c r="H2398" s="62">
        <v>1</v>
      </c>
      <c r="I2398" s="62">
        <v>1</v>
      </c>
      <c r="J2398" s="61"/>
      <c r="K2398" s="61">
        <v>50</v>
      </c>
      <c r="L2398" s="63">
        <v>43670</v>
      </c>
      <c r="M2398" s="61">
        <v>2019</v>
      </c>
      <c r="N2398" s="64" t="s">
        <v>1484</v>
      </c>
      <c r="O2398" s="61" t="s">
        <v>44</v>
      </c>
      <c r="P2398" s="63">
        <v>43670</v>
      </c>
      <c r="Q2398" s="65">
        <v>3.6</v>
      </c>
      <c r="R2398" s="61"/>
      <c r="S2398" s="61"/>
      <c r="T2398" s="66"/>
      <c r="U2398" s="66"/>
      <c r="V2398" s="66"/>
      <c r="W2398" s="61"/>
      <c r="X2398" s="61" t="s">
        <v>97</v>
      </c>
      <c r="Y2398" s="6" t="str">
        <f>VLOOKUP(X2398,Spp!A:B,2,FALSE)</f>
        <v>Plagiotremus azaleus</v>
      </c>
      <c r="Z2398" s="68">
        <f t="shared" si="270"/>
        <v>1</v>
      </c>
      <c r="AA2398" s="61">
        <v>1</v>
      </c>
      <c r="AB2398" s="61"/>
      <c r="AC2398" s="61"/>
      <c r="AD2398" s="61"/>
      <c r="AE2398" s="61"/>
      <c r="AF2398" s="61"/>
      <c r="AG2398" s="61"/>
      <c r="AH2398" s="61"/>
      <c r="AI2398" s="61"/>
      <c r="AJ2398" s="61"/>
      <c r="AK2398" s="61"/>
      <c r="AL2398" s="61"/>
      <c r="AM2398" s="61"/>
      <c r="AN2398" s="61"/>
      <c r="AO2398" s="61"/>
      <c r="AP2398" s="61"/>
      <c r="AQ2398" s="61"/>
      <c r="AR2398" s="61"/>
      <c r="AS2398" s="61"/>
      <c r="AT2398" s="61"/>
      <c r="AU2398" s="2">
        <f>VLOOKUP(Y2398,Spp!B:C,2,FALSE)</f>
        <v>4.5999999999999999E-3</v>
      </c>
      <c r="AV2398" s="2">
        <f>VLOOKUP(Y2398,Spp!B:D,3,FALSE)</f>
        <v>3.1387999999999998</v>
      </c>
      <c r="AW2398" s="2">
        <f t="shared" si="271"/>
        <v>8.1622883091650902E-2</v>
      </c>
      <c r="AX2398" s="2">
        <f t="shared" si="272"/>
        <v>1.632457661833018E-3</v>
      </c>
      <c r="AY2398" s="2">
        <f t="shared" si="273"/>
        <v>1.6324576618330179E-2</v>
      </c>
      <c r="AZ2398" s="2">
        <f t="shared" si="274"/>
        <v>1.6324576618330179E-5</v>
      </c>
      <c r="BA2398" s="2" t="e">
        <f t="shared" si="275"/>
        <v>#DIV/0!</v>
      </c>
      <c r="BB2398" s="2">
        <f t="shared" si="276"/>
        <v>0.02</v>
      </c>
      <c r="BC2398" s="2">
        <f>VLOOKUP(Y2398,Spp!B:H,7,FALSE)</f>
        <v>4</v>
      </c>
      <c r="BD2398" s="5" t="str">
        <f>VLOOKUP(Y2398,GFQuimbayo!B:C,2,FALSE)</f>
        <v>PS</v>
      </c>
      <c r="BE2398" s="5" t="str">
        <f>VLOOKUP(BD2398,GFQuimbayo!E:F,2,FALSE)</f>
        <v>Piscivores</v>
      </c>
      <c r="BF2398" s="2" t="str">
        <f>VLOOKUP(Y2398,Spp!B:L,11,FALSE)</f>
        <v>LC</v>
      </c>
    </row>
    <row r="2399" spans="1:58">
      <c r="A2399" s="61" t="s">
        <v>40</v>
      </c>
      <c r="B2399" s="61" t="s">
        <v>41</v>
      </c>
      <c r="C2399" s="61" t="s">
        <v>1487</v>
      </c>
      <c r="D2399" s="61" t="s">
        <v>1493</v>
      </c>
      <c r="E2399" s="61" t="s">
        <v>1498</v>
      </c>
      <c r="F2399" s="61" t="s">
        <v>44</v>
      </c>
      <c r="G2399" s="22" t="s">
        <v>1482</v>
      </c>
      <c r="H2399" s="62">
        <v>1</v>
      </c>
      <c r="I2399" s="62">
        <v>1</v>
      </c>
      <c r="J2399" s="61"/>
      <c r="K2399" s="61">
        <v>50</v>
      </c>
      <c r="L2399" s="63">
        <v>43670</v>
      </c>
      <c r="M2399" s="61">
        <v>2019</v>
      </c>
      <c r="N2399" s="64" t="s">
        <v>1484</v>
      </c>
      <c r="O2399" s="61" t="s">
        <v>44</v>
      </c>
      <c r="P2399" s="63">
        <v>43670</v>
      </c>
      <c r="Q2399" s="65">
        <v>2.1</v>
      </c>
      <c r="R2399" s="61"/>
      <c r="S2399" s="61"/>
      <c r="T2399" s="66"/>
      <c r="U2399" s="66"/>
      <c r="V2399" s="66"/>
      <c r="W2399" s="61"/>
      <c r="X2399" s="61" t="s">
        <v>57</v>
      </c>
      <c r="Y2399" s="6" t="str">
        <f>VLOOKUP(X2399,Spp!A:B,2,FALSE)</f>
        <v>Serranus psittacinus</v>
      </c>
      <c r="Z2399" s="68">
        <f t="shared" si="270"/>
        <v>21</v>
      </c>
      <c r="AA2399" s="61">
        <v>8</v>
      </c>
      <c r="AB2399" s="61">
        <v>13</v>
      </c>
      <c r="AC2399" s="61"/>
      <c r="AD2399" s="61"/>
      <c r="AE2399" s="61"/>
      <c r="AF2399" s="61"/>
      <c r="AG2399" s="61"/>
      <c r="AH2399" s="61"/>
      <c r="AI2399" s="61"/>
      <c r="AJ2399" s="61"/>
      <c r="AK2399" s="61"/>
      <c r="AL2399" s="61"/>
      <c r="AM2399" s="61"/>
      <c r="AN2399" s="61"/>
      <c r="AO2399" s="61"/>
      <c r="AP2399" s="61"/>
      <c r="AQ2399" s="61"/>
      <c r="AR2399" s="61"/>
      <c r="AS2399" s="61"/>
      <c r="AT2399" s="61"/>
      <c r="AU2399" s="2">
        <f>VLOOKUP(Y2399,Spp!B:C,2,FALSE)</f>
        <v>1.9300000000000001E-2</v>
      </c>
      <c r="AV2399" s="2">
        <f>VLOOKUP(Y2399,Spp!B:D,3,FALSE)</f>
        <v>2.8511000000000002</v>
      </c>
      <c r="AW2399" s="2">
        <f t="shared" si="271"/>
        <v>80.517772188428168</v>
      </c>
      <c r="AX2399" s="2">
        <f t="shared" si="272"/>
        <v>1.6103554437685634</v>
      </c>
      <c r="AY2399" s="2">
        <f t="shared" si="273"/>
        <v>16.103554437685634</v>
      </c>
      <c r="AZ2399" s="2">
        <f t="shared" si="274"/>
        <v>1.6103554437685633E-2</v>
      </c>
      <c r="BA2399" s="2" t="e">
        <f t="shared" si="275"/>
        <v>#DIV/0!</v>
      </c>
      <c r="BB2399" s="2">
        <f t="shared" si="276"/>
        <v>0.42</v>
      </c>
      <c r="BC2399" s="2">
        <f>VLOOKUP(Y2399,Spp!B:H,7,FALSE)</f>
        <v>3.6</v>
      </c>
      <c r="BD2399" s="5" t="str">
        <f>VLOOKUP(Y2399,GFQuimbayo!B:C,2,FALSE)</f>
        <v>PS</v>
      </c>
      <c r="BE2399" s="5" t="str">
        <f>VLOOKUP(BD2399,GFQuimbayo!E:F,2,FALSE)</f>
        <v>Piscivores</v>
      </c>
      <c r="BF2399" s="2" t="str">
        <f>VLOOKUP(Y2399,Spp!B:L,11,FALSE)</f>
        <v>LC</v>
      </c>
    </row>
    <row r="2400" spans="1:58">
      <c r="A2400" s="61" t="s">
        <v>40</v>
      </c>
      <c r="B2400" s="61" t="s">
        <v>41</v>
      </c>
      <c r="C2400" s="61" t="s">
        <v>1487</v>
      </c>
      <c r="D2400" s="61" t="s">
        <v>1493</v>
      </c>
      <c r="E2400" s="61" t="s">
        <v>1498</v>
      </c>
      <c r="F2400" s="61" t="s">
        <v>44</v>
      </c>
      <c r="G2400" s="22" t="s">
        <v>1482</v>
      </c>
      <c r="H2400" s="62">
        <v>1</v>
      </c>
      <c r="I2400" s="62">
        <v>1</v>
      </c>
      <c r="J2400" s="61"/>
      <c r="K2400" s="61">
        <v>50</v>
      </c>
      <c r="L2400" s="63">
        <v>43670</v>
      </c>
      <c r="M2400" s="61">
        <v>2019</v>
      </c>
      <c r="N2400" s="64" t="s">
        <v>1484</v>
      </c>
      <c r="O2400" s="61" t="s">
        <v>44</v>
      </c>
      <c r="P2400" s="63">
        <v>43670</v>
      </c>
      <c r="Q2400" s="65">
        <v>2.1</v>
      </c>
      <c r="R2400" s="61"/>
      <c r="S2400" s="61"/>
      <c r="T2400" s="66"/>
      <c r="U2400" s="66"/>
      <c r="V2400" s="66"/>
      <c r="W2400" s="61"/>
      <c r="X2400" s="61" t="s">
        <v>107</v>
      </c>
      <c r="Y2400" s="6" t="str">
        <f>VLOOKUP(X2400,Spp!A:B,2,FALSE)</f>
        <v>Thalassoma lucasanum</v>
      </c>
      <c r="Z2400" s="68">
        <f t="shared" si="270"/>
        <v>28</v>
      </c>
      <c r="AA2400" s="61">
        <v>15</v>
      </c>
      <c r="AB2400" s="61"/>
      <c r="AC2400" s="61">
        <v>13</v>
      </c>
      <c r="AD2400" s="61"/>
      <c r="AE2400" s="61"/>
      <c r="AF2400" s="61"/>
      <c r="AG2400" s="61"/>
      <c r="AH2400" s="61"/>
      <c r="AI2400" s="61"/>
      <c r="AJ2400" s="61"/>
      <c r="AK2400" s="61"/>
      <c r="AL2400" s="61"/>
      <c r="AM2400" s="61"/>
      <c r="AN2400" s="61"/>
      <c r="AO2400" s="61"/>
      <c r="AP2400" s="61"/>
      <c r="AQ2400" s="61"/>
      <c r="AR2400" s="61"/>
      <c r="AS2400" s="61"/>
      <c r="AT2400" s="61"/>
      <c r="AU2400" s="2">
        <f>VLOOKUP(Y2400,Spp!B:C,2,FALSE)</f>
        <v>1.261E-2</v>
      </c>
      <c r="AV2400" s="2">
        <f>VLOOKUP(Y2400,Spp!B:D,3,FALSE)</f>
        <v>2.8782999999999999</v>
      </c>
      <c r="AW2400" s="2">
        <f t="shared" si="271"/>
        <v>238.09134982649519</v>
      </c>
      <c r="AX2400" s="2">
        <f t="shared" si="272"/>
        <v>4.761826996529904</v>
      </c>
      <c r="AY2400" s="2">
        <f t="shared" si="273"/>
        <v>47.618269965299042</v>
      </c>
      <c r="AZ2400" s="2">
        <f t="shared" si="274"/>
        <v>4.761826996529904E-2</v>
      </c>
      <c r="BA2400" s="2" t="e">
        <f t="shared" si="275"/>
        <v>#DIV/0!</v>
      </c>
      <c r="BB2400" s="2">
        <f t="shared" si="276"/>
        <v>0.56000000000000005</v>
      </c>
      <c r="BC2400" s="2">
        <f>VLOOKUP(Y2400,Spp!B:H,7,FALSE)</f>
        <v>3.5</v>
      </c>
      <c r="BD2400" s="5" t="str">
        <f>VLOOKUP(Y2400,GFQuimbayo!B:C,2,FALSE)</f>
        <v>IN</v>
      </c>
      <c r="BE2400" s="5" t="str">
        <f>VLOOKUP(BD2400,GFQuimbayo!E:F,2,FALSE)</f>
        <v>Invertebrivores</v>
      </c>
      <c r="BF2400" s="2" t="str">
        <f>VLOOKUP(Y2400,Spp!B:L,11,FALSE)</f>
        <v>LC</v>
      </c>
    </row>
    <row r="2401" spans="1:58">
      <c r="A2401" s="61" t="s">
        <v>40</v>
      </c>
      <c r="B2401" s="61" t="s">
        <v>41</v>
      </c>
      <c r="C2401" s="61" t="s">
        <v>1487</v>
      </c>
      <c r="D2401" s="61" t="s">
        <v>1493</v>
      </c>
      <c r="E2401" s="61" t="s">
        <v>1498</v>
      </c>
      <c r="F2401" s="61" t="s">
        <v>44</v>
      </c>
      <c r="G2401" s="22" t="s">
        <v>1482</v>
      </c>
      <c r="H2401" s="62">
        <v>1</v>
      </c>
      <c r="I2401" s="62">
        <v>1</v>
      </c>
      <c r="J2401" s="61"/>
      <c r="K2401" s="61">
        <v>50</v>
      </c>
      <c r="L2401" s="63">
        <v>43670</v>
      </c>
      <c r="M2401" s="61">
        <v>2019</v>
      </c>
      <c r="N2401" s="64" t="s">
        <v>1484</v>
      </c>
      <c r="O2401" s="61" t="s">
        <v>44</v>
      </c>
      <c r="P2401" s="63">
        <v>43670</v>
      </c>
      <c r="Q2401" s="65">
        <v>2.1</v>
      </c>
      <c r="R2401" s="61"/>
      <c r="S2401" s="61"/>
      <c r="T2401" s="66"/>
      <c r="U2401" s="66"/>
      <c r="V2401" s="66"/>
      <c r="W2401" s="61"/>
      <c r="X2401" s="61" t="s">
        <v>70</v>
      </c>
      <c r="Y2401" s="6" t="str">
        <f>VLOOKUP(X2401,Spp!A:B,2,FALSE)</f>
        <v>Chaetodon humeralis</v>
      </c>
      <c r="Z2401" s="68">
        <f t="shared" si="270"/>
        <v>1</v>
      </c>
      <c r="AA2401" s="61">
        <v>1</v>
      </c>
      <c r="AB2401" s="61"/>
      <c r="AC2401" s="61"/>
      <c r="AD2401" s="61"/>
      <c r="AE2401" s="61"/>
      <c r="AF2401" s="61"/>
      <c r="AG2401" s="61"/>
      <c r="AH2401" s="61"/>
      <c r="AI2401" s="61"/>
      <c r="AJ2401" s="61"/>
      <c r="AK2401" s="61"/>
      <c r="AL2401" s="61"/>
      <c r="AM2401" s="61"/>
      <c r="AN2401" s="61"/>
      <c r="AO2401" s="61"/>
      <c r="AP2401" s="61"/>
      <c r="AQ2401" s="61"/>
      <c r="AR2401" s="61"/>
      <c r="AS2401" s="61"/>
      <c r="AT2401" s="61"/>
      <c r="AU2401" s="2">
        <f>VLOOKUP(Y2401,Spp!B:C,2,FALSE)</f>
        <v>2.9600000000000001E-2</v>
      </c>
      <c r="AV2401" s="2">
        <f>VLOOKUP(Y2401,Spp!B:D,3,FALSE)</f>
        <v>2.9895</v>
      </c>
      <c r="AW2401" s="2">
        <f t="shared" si="271"/>
        <v>0.45807160022648979</v>
      </c>
      <c r="AX2401" s="2">
        <f t="shared" si="272"/>
        <v>9.1614320045297955E-3</v>
      </c>
      <c r="AY2401" s="2">
        <f t="shared" si="273"/>
        <v>9.1614320045297959E-2</v>
      </c>
      <c r="AZ2401" s="2">
        <f t="shared" si="274"/>
        <v>9.1614320045297956E-5</v>
      </c>
      <c r="BA2401" s="2" t="e">
        <f t="shared" si="275"/>
        <v>#DIV/0!</v>
      </c>
      <c r="BB2401" s="2">
        <f t="shared" si="276"/>
        <v>0.02</v>
      </c>
      <c r="BC2401" s="2">
        <f>VLOOKUP(Y2401,Spp!B:H,7,FALSE)</f>
        <v>2.7</v>
      </c>
      <c r="BD2401" s="5" t="str">
        <f>VLOOKUP(Y2401,GFQuimbayo!B:C,2,FALSE)</f>
        <v>OM</v>
      </c>
      <c r="BE2401" s="5" t="str">
        <f>VLOOKUP(BD2401,GFQuimbayo!E:F,2,FALSE)</f>
        <v>Omnivores</v>
      </c>
      <c r="BF2401" s="2" t="str">
        <f>VLOOKUP(Y2401,Spp!B:L,11,FALSE)</f>
        <v>LC</v>
      </c>
    </row>
    <row r="2402" spans="1:58">
      <c r="A2402" s="61" t="s">
        <v>40</v>
      </c>
      <c r="B2402" s="61" t="s">
        <v>41</v>
      </c>
      <c r="C2402" s="61" t="s">
        <v>1487</v>
      </c>
      <c r="D2402" s="61" t="s">
        <v>1493</v>
      </c>
      <c r="E2402" s="61" t="s">
        <v>1498</v>
      </c>
      <c r="F2402" s="61" t="s">
        <v>44</v>
      </c>
      <c r="G2402" s="22" t="s">
        <v>1482</v>
      </c>
      <c r="H2402" s="62">
        <v>1</v>
      </c>
      <c r="I2402" s="62">
        <v>1</v>
      </c>
      <c r="J2402" s="61"/>
      <c r="K2402" s="61">
        <v>50</v>
      </c>
      <c r="L2402" s="63">
        <v>43670</v>
      </c>
      <c r="M2402" s="61">
        <v>2019</v>
      </c>
      <c r="N2402" s="64" t="s">
        <v>1484</v>
      </c>
      <c r="O2402" s="61" t="s">
        <v>44</v>
      </c>
      <c r="P2402" s="63">
        <v>43670</v>
      </c>
      <c r="Q2402" s="65">
        <v>2.1</v>
      </c>
      <c r="R2402" s="61"/>
      <c r="S2402" s="61"/>
      <c r="T2402" s="66"/>
      <c r="U2402" s="66"/>
      <c r="V2402" s="66"/>
      <c r="W2402" s="61"/>
      <c r="X2402" s="61" t="s">
        <v>72</v>
      </c>
      <c r="Y2402" s="6" t="str">
        <f>VLOOKUP(X2402,Spp!A:B,2,FALSE)</f>
        <v>Scarus ghobban</v>
      </c>
      <c r="Z2402" s="68">
        <f t="shared" si="270"/>
        <v>7</v>
      </c>
      <c r="AA2402" s="61"/>
      <c r="AB2402" s="61">
        <v>7</v>
      </c>
      <c r="AC2402" s="61"/>
      <c r="AD2402" s="61"/>
      <c r="AE2402" s="61"/>
      <c r="AF2402" s="61"/>
      <c r="AG2402" s="61"/>
      <c r="AH2402" s="61"/>
      <c r="AI2402" s="61"/>
      <c r="AJ2402" s="61"/>
      <c r="AK2402" s="61"/>
      <c r="AL2402" s="61"/>
      <c r="AM2402" s="61"/>
      <c r="AN2402" s="61"/>
      <c r="AO2402" s="61"/>
      <c r="AP2402" s="61"/>
      <c r="AQ2402" s="61"/>
      <c r="AR2402" s="61"/>
      <c r="AS2402" s="61"/>
      <c r="AT2402" s="61"/>
      <c r="AU2402" s="2">
        <f>VLOOKUP(Y2402,Spp!B:C,2,FALSE)</f>
        <v>2.3300000000000001E-2</v>
      </c>
      <c r="AV2402" s="2">
        <f>VLOOKUP(Y2402,Spp!B:D,3,FALSE)</f>
        <v>2.919</v>
      </c>
      <c r="AW2402" s="2">
        <f t="shared" si="271"/>
        <v>58.446403079537504</v>
      </c>
      <c r="AX2402" s="2">
        <f t="shared" si="272"/>
        <v>1.16892806159075</v>
      </c>
      <c r="AY2402" s="2">
        <f t="shared" si="273"/>
        <v>11.689280615907499</v>
      </c>
      <c r="AZ2402" s="2">
        <f t="shared" si="274"/>
        <v>1.16892806159075E-2</v>
      </c>
      <c r="BA2402" s="2" t="e">
        <f t="shared" si="275"/>
        <v>#DIV/0!</v>
      </c>
      <c r="BB2402" s="2">
        <f t="shared" si="276"/>
        <v>0.14000000000000001</v>
      </c>
      <c r="BC2402" s="2">
        <f>VLOOKUP(Y2402,Spp!B:H,7,FALSE)</f>
        <v>2</v>
      </c>
      <c r="BD2402" s="5" t="str">
        <f>VLOOKUP(Y2402,GFQuimbayo!B:C,2,FALSE)</f>
        <v>HM</v>
      </c>
      <c r="BE2402" s="5" t="str">
        <f>VLOOKUP(BD2402,GFQuimbayo!E:F,2,FALSE)</f>
        <v>Macroalgae feeders</v>
      </c>
      <c r="BF2402" s="2" t="str">
        <f>VLOOKUP(Y2402,Spp!B:L,11,FALSE)</f>
        <v>LC</v>
      </c>
    </row>
    <row r="2403" spans="1:58">
      <c r="A2403" s="61" t="s">
        <v>40</v>
      </c>
      <c r="B2403" s="61" t="s">
        <v>41</v>
      </c>
      <c r="C2403" s="61" t="s">
        <v>1487</v>
      </c>
      <c r="D2403" s="61" t="s">
        <v>1493</v>
      </c>
      <c r="E2403" s="61" t="s">
        <v>1498</v>
      </c>
      <c r="F2403" s="61" t="s">
        <v>44</v>
      </c>
      <c r="G2403" s="22" t="s">
        <v>1482</v>
      </c>
      <c r="H2403" s="62">
        <v>1</v>
      </c>
      <c r="I2403" s="62">
        <v>1</v>
      </c>
      <c r="J2403" s="61"/>
      <c r="K2403" s="61">
        <v>50</v>
      </c>
      <c r="L2403" s="63">
        <v>43670</v>
      </c>
      <c r="M2403" s="61">
        <v>2019</v>
      </c>
      <c r="N2403" s="64" t="s">
        <v>1484</v>
      </c>
      <c r="O2403" s="61" t="s">
        <v>44</v>
      </c>
      <c r="P2403" s="63">
        <v>43670</v>
      </c>
      <c r="Q2403" s="65">
        <v>2.1</v>
      </c>
      <c r="R2403" s="61"/>
      <c r="S2403" s="61"/>
      <c r="T2403" s="66"/>
      <c r="U2403" s="66"/>
      <c r="V2403" s="66"/>
      <c r="W2403" s="61"/>
      <c r="X2403" s="61" t="s">
        <v>80</v>
      </c>
      <c r="Y2403" s="6" t="str">
        <f>VLOOKUP(X2403,Spp!A:B,2,FALSE)</f>
        <v>Sufflamen verres</v>
      </c>
      <c r="Z2403" s="68">
        <f t="shared" si="270"/>
        <v>2</v>
      </c>
      <c r="AA2403" s="61"/>
      <c r="AB2403" s="61"/>
      <c r="AC2403" s="61">
        <v>2</v>
      </c>
      <c r="AD2403" s="61"/>
      <c r="AE2403" s="61"/>
      <c r="AF2403" s="61"/>
      <c r="AG2403" s="61"/>
      <c r="AH2403" s="61"/>
      <c r="AI2403" s="61"/>
      <c r="AJ2403" s="61"/>
      <c r="AK2403" s="61"/>
      <c r="AL2403" s="61"/>
      <c r="AM2403" s="61"/>
      <c r="AN2403" s="61"/>
      <c r="AO2403" s="61"/>
      <c r="AP2403" s="61"/>
      <c r="AQ2403" s="61"/>
      <c r="AR2403" s="61"/>
      <c r="AS2403" s="61"/>
      <c r="AT2403" s="61"/>
      <c r="AU2403" s="2">
        <f>VLOOKUP(Y2403,Spp!B:C,2,FALSE)</f>
        <v>2.4899999999999999E-2</v>
      </c>
      <c r="AV2403" s="2">
        <f>VLOOKUP(Y2403,Spp!B:D,3,FALSE)</f>
        <v>3.0129999999999999</v>
      </c>
      <c r="AW2403" s="2">
        <f t="shared" si="271"/>
        <v>100.5123002290896</v>
      </c>
      <c r="AX2403" s="2">
        <f t="shared" si="272"/>
        <v>2.0102460045817923</v>
      </c>
      <c r="AY2403" s="2">
        <f t="shared" si="273"/>
        <v>20.102460045817921</v>
      </c>
      <c r="AZ2403" s="2">
        <f t="shared" si="274"/>
        <v>2.0102460045817921E-2</v>
      </c>
      <c r="BA2403" s="2" t="e">
        <f t="shared" si="275"/>
        <v>#DIV/0!</v>
      </c>
      <c r="BB2403" s="2">
        <f t="shared" si="276"/>
        <v>0.04</v>
      </c>
      <c r="BC2403" s="2">
        <f>VLOOKUP(Y2403,Spp!B:H,7,FALSE)</f>
        <v>3.3</v>
      </c>
      <c r="BD2403" s="5" t="str">
        <f>VLOOKUP(Y2403,GFQuimbayo!B:C,2,FALSE)</f>
        <v>IN</v>
      </c>
      <c r="BE2403" s="5" t="str">
        <f>VLOOKUP(BD2403,GFQuimbayo!E:F,2,FALSE)</f>
        <v>Invertebrivores</v>
      </c>
      <c r="BF2403" s="2" t="str">
        <f>VLOOKUP(Y2403,Spp!B:L,11,FALSE)</f>
        <v>LC</v>
      </c>
    </row>
    <row r="2404" spans="1:58">
      <c r="A2404" s="61" t="s">
        <v>40</v>
      </c>
      <c r="B2404" s="61" t="s">
        <v>41</v>
      </c>
      <c r="C2404" s="61" t="s">
        <v>1487</v>
      </c>
      <c r="D2404" s="61" t="s">
        <v>1493</v>
      </c>
      <c r="E2404" s="61" t="s">
        <v>1498</v>
      </c>
      <c r="F2404" s="61" t="s">
        <v>44</v>
      </c>
      <c r="G2404" s="22" t="s">
        <v>1482</v>
      </c>
      <c r="H2404" s="62">
        <v>1</v>
      </c>
      <c r="I2404" s="62">
        <v>1</v>
      </c>
      <c r="J2404" s="61"/>
      <c r="K2404" s="61">
        <v>50</v>
      </c>
      <c r="L2404" s="63">
        <v>43670</v>
      </c>
      <c r="M2404" s="61">
        <v>2019</v>
      </c>
      <c r="N2404" s="64" t="s">
        <v>1484</v>
      </c>
      <c r="O2404" s="61" t="s">
        <v>44</v>
      </c>
      <c r="P2404" s="63">
        <v>43670</v>
      </c>
      <c r="Q2404" s="65">
        <v>2.1</v>
      </c>
      <c r="R2404" s="61"/>
      <c r="S2404" s="61"/>
      <c r="T2404" s="66"/>
      <c r="U2404" s="66"/>
      <c r="V2404" s="66"/>
      <c r="W2404" s="61"/>
      <c r="X2404" s="61" t="s">
        <v>253</v>
      </c>
      <c r="Y2404" s="6" t="str">
        <f>VLOOKUP(X2404,Spp!A:B,2,FALSE)</f>
        <v>Sphoeroides lobatus</v>
      </c>
      <c r="Z2404" s="68">
        <f t="shared" si="270"/>
        <v>1</v>
      </c>
      <c r="AA2404" s="61"/>
      <c r="AB2404" s="61"/>
      <c r="AC2404" s="61"/>
      <c r="AD2404" s="61">
        <v>1</v>
      </c>
      <c r="AE2404" s="61"/>
      <c r="AF2404" s="61"/>
      <c r="AG2404" s="61"/>
      <c r="AH2404" s="61"/>
      <c r="AI2404" s="61"/>
      <c r="AJ2404" s="61"/>
      <c r="AK2404" s="61"/>
      <c r="AL2404" s="61"/>
      <c r="AM2404" s="61"/>
      <c r="AN2404" s="61"/>
      <c r="AO2404" s="61"/>
      <c r="AP2404" s="61"/>
      <c r="AQ2404" s="61"/>
      <c r="AR2404" s="61"/>
      <c r="AS2404" s="61"/>
      <c r="AT2404" s="61"/>
      <c r="AU2404" s="2">
        <f>VLOOKUP(Y2404,Spp!B:C,2,FALSE)</f>
        <v>3.7199999999999997E-2</v>
      </c>
      <c r="AV2404" s="2">
        <f>VLOOKUP(Y2404,Spp!B:D,3,FALSE)</f>
        <v>2.77</v>
      </c>
      <c r="AW2404" s="2">
        <f t="shared" si="271"/>
        <v>103.21868805643687</v>
      </c>
      <c r="AX2404" s="2">
        <f t="shared" si="272"/>
        <v>2.0643737611287376</v>
      </c>
      <c r="AY2404" s="2">
        <f t="shared" si="273"/>
        <v>20.643737611287378</v>
      </c>
      <c r="AZ2404" s="2">
        <f t="shared" si="274"/>
        <v>2.0643737611287377E-2</v>
      </c>
      <c r="BA2404" s="2" t="e">
        <f t="shared" si="275"/>
        <v>#DIV/0!</v>
      </c>
      <c r="BB2404" s="2">
        <f t="shared" si="276"/>
        <v>0.02</v>
      </c>
      <c r="BC2404" s="2">
        <f>VLOOKUP(Y2404,Spp!B:H,7,FALSE)</f>
        <v>3.1</v>
      </c>
      <c r="BD2404" s="5" t="str">
        <f>VLOOKUP(Y2404,GFQuimbayo!B:C,2,FALSE)</f>
        <v>IN</v>
      </c>
      <c r="BE2404" s="5" t="str">
        <f>VLOOKUP(BD2404,GFQuimbayo!E:F,2,FALSE)</f>
        <v>Invertebrivores</v>
      </c>
      <c r="BF2404" s="2" t="str">
        <f>VLOOKUP(Y2404,Spp!B:L,11,FALSE)</f>
        <v>LC</v>
      </c>
    </row>
    <row r="2405" spans="1:58">
      <c r="A2405" s="61" t="s">
        <v>40</v>
      </c>
      <c r="B2405" s="61" t="s">
        <v>41</v>
      </c>
      <c r="C2405" s="61" t="s">
        <v>1487</v>
      </c>
      <c r="D2405" s="61" t="s">
        <v>1493</v>
      </c>
      <c r="E2405" s="61" t="s">
        <v>1498</v>
      </c>
      <c r="F2405" s="61" t="s">
        <v>44</v>
      </c>
      <c r="G2405" s="22" t="s">
        <v>1482</v>
      </c>
      <c r="H2405" s="62">
        <v>1</v>
      </c>
      <c r="I2405" s="62">
        <v>1</v>
      </c>
      <c r="J2405" s="61"/>
      <c r="K2405" s="61">
        <v>50</v>
      </c>
      <c r="L2405" s="63">
        <v>43670</v>
      </c>
      <c r="M2405" s="61">
        <v>2019</v>
      </c>
      <c r="N2405" s="64" t="s">
        <v>1484</v>
      </c>
      <c r="O2405" s="61" t="s">
        <v>44</v>
      </c>
      <c r="P2405" s="63">
        <v>43670</v>
      </c>
      <c r="Q2405" s="65">
        <v>2.1</v>
      </c>
      <c r="R2405" s="61"/>
      <c r="S2405" s="61"/>
      <c r="T2405" s="66"/>
      <c r="U2405" s="66"/>
      <c r="V2405" s="66"/>
      <c r="W2405" s="61"/>
      <c r="X2405" s="61" t="s">
        <v>127</v>
      </c>
      <c r="Y2405" s="6" t="str">
        <f>VLOOKUP(X2405,Spp!A:B,2,FALSE)</f>
        <v>Echidna nebulosa</v>
      </c>
      <c r="Z2405" s="68">
        <f t="shared" si="270"/>
        <v>1</v>
      </c>
      <c r="AA2405" s="61"/>
      <c r="AB2405" s="61"/>
      <c r="AC2405" s="61"/>
      <c r="AD2405" s="61"/>
      <c r="AE2405" s="61">
        <v>1</v>
      </c>
      <c r="AF2405" s="61"/>
      <c r="AG2405" s="61"/>
      <c r="AH2405" s="61"/>
      <c r="AI2405" s="61"/>
      <c r="AJ2405" s="61"/>
      <c r="AK2405" s="61"/>
      <c r="AL2405" s="61"/>
      <c r="AM2405" s="61"/>
      <c r="AN2405" s="61"/>
      <c r="AO2405" s="61"/>
      <c r="AP2405" s="61"/>
      <c r="AQ2405" s="61"/>
      <c r="AR2405" s="61"/>
      <c r="AS2405" s="61"/>
      <c r="AT2405" s="61"/>
      <c r="AU2405" s="2">
        <f>VLOOKUP(Y2405,Spp!B:C,2,FALSE)</f>
        <v>1.1999999999999999E-3</v>
      </c>
      <c r="AV2405" s="2">
        <f>VLOOKUP(Y2405,Spp!B:D,3,FALSE)</f>
        <v>3</v>
      </c>
      <c r="AW2405" s="2">
        <f t="shared" si="271"/>
        <v>18.75</v>
      </c>
      <c r="AX2405" s="2">
        <f t="shared" si="272"/>
        <v>0.375</v>
      </c>
      <c r="AY2405" s="2">
        <f t="shared" si="273"/>
        <v>3.75</v>
      </c>
      <c r="AZ2405" s="2">
        <f t="shared" si="274"/>
        <v>3.7499999999999999E-3</v>
      </c>
      <c r="BA2405" s="2" t="e">
        <f t="shared" si="275"/>
        <v>#DIV/0!</v>
      </c>
      <c r="BB2405" s="2">
        <f t="shared" si="276"/>
        <v>0.02</v>
      </c>
      <c r="BC2405" s="2">
        <f>VLOOKUP(Y2405,Spp!B:H,7,FALSE)</f>
        <v>4</v>
      </c>
      <c r="BD2405" s="5" t="str">
        <f>VLOOKUP(Y2405,GFQuimbayo!B:C,2,FALSE)</f>
        <v>PS</v>
      </c>
      <c r="BE2405" s="5" t="str">
        <f>VLOOKUP(BD2405,GFQuimbayo!E:F,2,FALSE)</f>
        <v>Piscivores</v>
      </c>
      <c r="BF2405" s="2" t="str">
        <f>VLOOKUP(Y2405,Spp!B:L,11,FALSE)</f>
        <v>NE</v>
      </c>
    </row>
    <row r="2406" spans="1:58">
      <c r="A2406" s="61" t="s">
        <v>40</v>
      </c>
      <c r="B2406" s="61" t="s">
        <v>41</v>
      </c>
      <c r="C2406" s="61" t="s">
        <v>1487</v>
      </c>
      <c r="D2406" s="61" t="s">
        <v>1493</v>
      </c>
      <c r="E2406" s="61" t="s">
        <v>1498</v>
      </c>
      <c r="F2406" s="61" t="s">
        <v>44</v>
      </c>
      <c r="G2406" s="22" t="s">
        <v>1482</v>
      </c>
      <c r="H2406" s="62">
        <v>2</v>
      </c>
      <c r="I2406" s="62">
        <v>2</v>
      </c>
      <c r="J2406" s="61"/>
      <c r="K2406" s="61">
        <v>50</v>
      </c>
      <c r="L2406" s="63">
        <v>43670</v>
      </c>
      <c r="M2406" s="61">
        <v>2019</v>
      </c>
      <c r="N2406" s="64" t="s">
        <v>1484</v>
      </c>
      <c r="O2406" s="61" t="s">
        <v>44</v>
      </c>
      <c r="P2406" s="63">
        <v>43670</v>
      </c>
      <c r="Q2406" s="65">
        <v>2.1</v>
      </c>
      <c r="R2406" s="61"/>
      <c r="S2406" s="61"/>
      <c r="T2406" s="66"/>
      <c r="U2406" s="66"/>
      <c r="V2406" s="66"/>
      <c r="W2406" s="61"/>
      <c r="X2406" s="61" t="s">
        <v>45</v>
      </c>
      <c r="Y2406" s="6" t="str">
        <f>VLOOKUP(X2406,Spp!A:B,2,FALSE)</f>
        <v>Canthigaster punctatissima</v>
      </c>
      <c r="Z2406" s="68">
        <f t="shared" si="270"/>
        <v>1</v>
      </c>
      <c r="AA2406" s="61">
        <v>1</v>
      </c>
      <c r="AB2406" s="61"/>
      <c r="AC2406" s="61"/>
      <c r="AD2406" s="61"/>
      <c r="AE2406" s="61"/>
      <c r="AF2406" s="61"/>
      <c r="AG2406" s="61"/>
      <c r="AH2406" s="61"/>
      <c r="AI2406" s="61"/>
      <c r="AJ2406" s="61"/>
      <c r="AK2406" s="61"/>
      <c r="AL2406" s="61"/>
      <c r="AM2406" s="61"/>
      <c r="AN2406" s="61"/>
      <c r="AO2406" s="61"/>
      <c r="AP2406" s="61"/>
      <c r="AQ2406" s="61"/>
      <c r="AR2406" s="61"/>
      <c r="AS2406" s="61"/>
      <c r="AT2406" s="61"/>
      <c r="AU2406" s="2">
        <f>VLOOKUP(Y2406,Spp!B:C,2,FALSE)</f>
        <v>1.9699999999999999E-2</v>
      </c>
      <c r="AV2406" s="2">
        <f>VLOOKUP(Y2406,Spp!B:D,3,FALSE)</f>
        <v>2.9174000000000002</v>
      </c>
      <c r="AW2406" s="2">
        <f t="shared" si="271"/>
        <v>0.28537531735533872</v>
      </c>
      <c r="AX2406" s="2">
        <f t="shared" si="272"/>
        <v>5.7075063471067741E-3</v>
      </c>
      <c r="AY2406" s="2">
        <f t="shared" si="273"/>
        <v>5.7075063471067743E-2</v>
      </c>
      <c r="AZ2406" s="2">
        <f t="shared" si="274"/>
        <v>5.7075063471067742E-5</v>
      </c>
      <c r="BA2406" s="2" t="e">
        <f t="shared" si="275"/>
        <v>#DIV/0!</v>
      </c>
      <c r="BB2406" s="2">
        <f t="shared" si="276"/>
        <v>0.02</v>
      </c>
      <c r="BC2406" s="2">
        <f>VLOOKUP(Y2406,Spp!B:H,7,FALSE)</f>
        <v>3</v>
      </c>
      <c r="BD2406" s="5" t="str">
        <f>VLOOKUP(Y2406,GFQuimbayo!B:C,2,FALSE)</f>
        <v>IN</v>
      </c>
      <c r="BE2406" s="5" t="str">
        <f>VLOOKUP(BD2406,GFQuimbayo!E:F,2,FALSE)</f>
        <v>Invertebrivores</v>
      </c>
      <c r="BF2406" s="2" t="str">
        <f>VLOOKUP(Y2406,Spp!B:L,11,FALSE)</f>
        <v>LC</v>
      </c>
    </row>
    <row r="2407" spans="1:58">
      <c r="A2407" s="61" t="s">
        <v>40</v>
      </c>
      <c r="B2407" s="61" t="s">
        <v>41</v>
      </c>
      <c r="C2407" s="61" t="s">
        <v>1487</v>
      </c>
      <c r="D2407" s="61" t="s">
        <v>1493</v>
      </c>
      <c r="E2407" s="61" t="s">
        <v>1498</v>
      </c>
      <c r="F2407" s="61" t="s">
        <v>44</v>
      </c>
      <c r="G2407" s="22" t="s">
        <v>1482</v>
      </c>
      <c r="H2407" s="62">
        <v>2</v>
      </c>
      <c r="I2407" s="62">
        <v>2</v>
      </c>
      <c r="J2407" s="61"/>
      <c r="K2407" s="61">
        <v>50</v>
      </c>
      <c r="L2407" s="63">
        <v>43670</v>
      </c>
      <c r="M2407" s="61">
        <v>2019</v>
      </c>
      <c r="N2407" s="64" t="s">
        <v>1484</v>
      </c>
      <c r="O2407" s="61" t="s">
        <v>44</v>
      </c>
      <c r="P2407" s="63">
        <v>43670</v>
      </c>
      <c r="Q2407" s="65">
        <v>2.1</v>
      </c>
      <c r="R2407" s="61"/>
      <c r="S2407" s="61"/>
      <c r="T2407" s="66"/>
      <c r="U2407" s="66"/>
      <c r="V2407" s="66"/>
      <c r="W2407" s="61"/>
      <c r="X2407" s="61" t="s">
        <v>57</v>
      </c>
      <c r="Y2407" s="6" t="str">
        <f>VLOOKUP(X2407,Spp!A:B,2,FALSE)</f>
        <v>Serranus psittacinus</v>
      </c>
      <c r="Z2407" s="68">
        <f t="shared" si="270"/>
        <v>5</v>
      </c>
      <c r="AA2407" s="61">
        <v>5</v>
      </c>
      <c r="AB2407" s="61"/>
      <c r="AC2407" s="61"/>
      <c r="AD2407" s="61"/>
      <c r="AE2407" s="61"/>
      <c r="AF2407" s="61"/>
      <c r="AG2407" s="61"/>
      <c r="AH2407" s="61"/>
      <c r="AI2407" s="61"/>
      <c r="AJ2407" s="61"/>
      <c r="AK2407" s="61"/>
      <c r="AL2407" s="61"/>
      <c r="AM2407" s="61"/>
      <c r="AN2407" s="61"/>
      <c r="AO2407" s="61"/>
      <c r="AP2407" s="61"/>
      <c r="AQ2407" s="61"/>
      <c r="AR2407" s="61"/>
      <c r="AS2407" s="61"/>
      <c r="AT2407" s="61"/>
      <c r="AU2407" s="2">
        <f>VLOOKUP(Y2407,Spp!B:C,2,FALSE)</f>
        <v>1.9300000000000001E-2</v>
      </c>
      <c r="AV2407" s="2">
        <f>VLOOKUP(Y2407,Spp!B:D,3,FALSE)</f>
        <v>2.8511000000000002</v>
      </c>
      <c r="AW2407" s="2">
        <f t="shared" si="271"/>
        <v>1.315509752509866</v>
      </c>
      <c r="AX2407" s="2">
        <f t="shared" si="272"/>
        <v>2.631019505019732E-2</v>
      </c>
      <c r="AY2407" s="2">
        <f t="shared" si="273"/>
        <v>0.26310195050197321</v>
      </c>
      <c r="AZ2407" s="2">
        <f t="shared" si="274"/>
        <v>2.631019505019732E-4</v>
      </c>
      <c r="BA2407" s="2" t="e">
        <f t="shared" si="275"/>
        <v>#DIV/0!</v>
      </c>
      <c r="BB2407" s="2">
        <f t="shared" si="276"/>
        <v>0.1</v>
      </c>
      <c r="BC2407" s="2">
        <f>VLOOKUP(Y2407,Spp!B:H,7,FALSE)</f>
        <v>3.6</v>
      </c>
      <c r="BD2407" s="5" t="str">
        <f>VLOOKUP(Y2407,GFQuimbayo!B:C,2,FALSE)</f>
        <v>PS</v>
      </c>
      <c r="BE2407" s="5" t="str">
        <f>VLOOKUP(BD2407,GFQuimbayo!E:F,2,FALSE)</f>
        <v>Piscivores</v>
      </c>
      <c r="BF2407" s="2" t="str">
        <f>VLOOKUP(Y2407,Spp!B:L,11,FALSE)</f>
        <v>LC</v>
      </c>
    </row>
    <row r="2408" spans="1:58">
      <c r="A2408" s="61" t="s">
        <v>40</v>
      </c>
      <c r="B2408" s="61" t="s">
        <v>41</v>
      </c>
      <c r="C2408" s="61" t="s">
        <v>1487</v>
      </c>
      <c r="D2408" s="61" t="s">
        <v>1493</v>
      </c>
      <c r="E2408" s="61" t="s">
        <v>1498</v>
      </c>
      <c r="F2408" s="61" t="s">
        <v>44</v>
      </c>
      <c r="G2408" s="22" t="s">
        <v>1482</v>
      </c>
      <c r="H2408" s="62">
        <v>2</v>
      </c>
      <c r="I2408" s="62">
        <v>2</v>
      </c>
      <c r="J2408" s="61"/>
      <c r="K2408" s="61">
        <v>50</v>
      </c>
      <c r="L2408" s="63">
        <v>43670</v>
      </c>
      <c r="M2408" s="61">
        <v>2019</v>
      </c>
      <c r="N2408" s="64" t="s">
        <v>1484</v>
      </c>
      <c r="O2408" s="61" t="s">
        <v>44</v>
      </c>
      <c r="P2408" s="63">
        <v>43670</v>
      </c>
      <c r="Q2408" s="65">
        <v>2.1</v>
      </c>
      <c r="R2408" s="61"/>
      <c r="S2408" s="61"/>
      <c r="T2408" s="66"/>
      <c r="U2408" s="66"/>
      <c r="V2408" s="66"/>
      <c r="W2408" s="61"/>
      <c r="X2408" s="61" t="s">
        <v>64</v>
      </c>
      <c r="Y2408" s="6" t="str">
        <f>VLOOKUP(X2408,Spp!A:B,2,FALSE)</f>
        <v>Johnrandallia nigrirostris</v>
      </c>
      <c r="Z2408" s="68">
        <f t="shared" ref="Z2408:Z2442" si="277">SUM(AA2408:AT2408)</f>
        <v>1</v>
      </c>
      <c r="AA2408" s="61"/>
      <c r="AB2408" s="61"/>
      <c r="AC2408" s="61">
        <v>1</v>
      </c>
      <c r="AD2408" s="61"/>
      <c r="AE2408" s="61"/>
      <c r="AF2408" s="61"/>
      <c r="AG2408" s="61"/>
      <c r="AH2408" s="61"/>
      <c r="AI2408" s="61"/>
      <c r="AJ2408" s="61"/>
      <c r="AK2408" s="61"/>
      <c r="AL2408" s="61"/>
      <c r="AM2408" s="61"/>
      <c r="AN2408" s="61"/>
      <c r="AO2408" s="61"/>
      <c r="AP2408" s="61"/>
      <c r="AQ2408" s="61"/>
      <c r="AR2408" s="61"/>
      <c r="AS2408" s="61"/>
      <c r="AT2408" s="61"/>
      <c r="AU2408" s="2">
        <f>VLOOKUP(Y2408,Spp!B:C,2,FALSE)</f>
        <v>2.5600000000000001E-2</v>
      </c>
      <c r="AV2408" s="2">
        <f>VLOOKUP(Y2408,Spp!B:D,3,FALSE)</f>
        <v>3.0005999999999999</v>
      </c>
      <c r="AW2408" s="2">
        <f t="shared" si="271"/>
        <v>50.075829302089247</v>
      </c>
      <c r="AX2408" s="2">
        <f t="shared" si="272"/>
        <v>1.001516586041785</v>
      </c>
      <c r="AY2408" s="2">
        <f t="shared" si="273"/>
        <v>10.015165860417849</v>
      </c>
      <c r="AZ2408" s="2">
        <f t="shared" si="274"/>
        <v>1.0015165860417849E-2</v>
      </c>
      <c r="BA2408" s="2" t="e">
        <f t="shared" si="275"/>
        <v>#DIV/0!</v>
      </c>
      <c r="BB2408" s="2">
        <f t="shared" si="276"/>
        <v>0.02</v>
      </c>
      <c r="BC2408" s="2">
        <f>VLOOKUP(Y2408,Spp!B:H,7,FALSE)</f>
        <v>3</v>
      </c>
      <c r="BD2408" s="5" t="str">
        <f>VLOOKUP(Y2408,GFQuimbayo!B:C,2,FALSE)</f>
        <v>IN</v>
      </c>
      <c r="BE2408" s="5" t="str">
        <f>VLOOKUP(BD2408,GFQuimbayo!E:F,2,FALSE)</f>
        <v>Invertebrivores</v>
      </c>
      <c r="BF2408" s="2" t="str">
        <f>VLOOKUP(Y2408,Spp!B:L,11,FALSE)</f>
        <v>LC</v>
      </c>
    </row>
    <row r="2409" spans="1:58">
      <c r="A2409" s="61" t="s">
        <v>40</v>
      </c>
      <c r="B2409" s="61" t="s">
        <v>41</v>
      </c>
      <c r="C2409" s="61" t="s">
        <v>1487</v>
      </c>
      <c r="D2409" s="61" t="s">
        <v>1493</v>
      </c>
      <c r="E2409" s="61" t="s">
        <v>1498</v>
      </c>
      <c r="F2409" s="61" t="s">
        <v>44</v>
      </c>
      <c r="G2409" s="22" t="s">
        <v>1482</v>
      </c>
      <c r="H2409" s="62">
        <v>2</v>
      </c>
      <c r="I2409" s="62">
        <v>2</v>
      </c>
      <c r="J2409" s="61"/>
      <c r="K2409" s="61">
        <v>50</v>
      </c>
      <c r="L2409" s="63">
        <v>43670</v>
      </c>
      <c r="M2409" s="61">
        <v>2019</v>
      </c>
      <c r="N2409" s="64" t="s">
        <v>1484</v>
      </c>
      <c r="O2409" s="61" t="s">
        <v>44</v>
      </c>
      <c r="P2409" s="63">
        <v>43670</v>
      </c>
      <c r="Q2409" s="65">
        <v>2.1</v>
      </c>
      <c r="R2409" s="61"/>
      <c r="S2409" s="61"/>
      <c r="T2409" s="66"/>
      <c r="U2409" s="66"/>
      <c r="V2409" s="66"/>
      <c r="W2409" s="61"/>
      <c r="X2409" s="61" t="s">
        <v>97</v>
      </c>
      <c r="Y2409" s="6" t="str">
        <f>VLOOKUP(X2409,Spp!A:B,2,FALSE)</f>
        <v>Plagiotremus azaleus</v>
      </c>
      <c r="Z2409" s="68">
        <f t="shared" si="277"/>
        <v>1</v>
      </c>
      <c r="AA2409" s="61"/>
      <c r="AB2409" s="61">
        <v>1</v>
      </c>
      <c r="AC2409" s="61"/>
      <c r="AD2409" s="61"/>
      <c r="AE2409" s="61"/>
      <c r="AF2409" s="61"/>
      <c r="AG2409" s="61"/>
      <c r="AH2409" s="61"/>
      <c r="AI2409" s="61"/>
      <c r="AJ2409" s="61"/>
      <c r="AK2409" s="61"/>
      <c r="AL2409" s="61"/>
      <c r="AM2409" s="61"/>
      <c r="AN2409" s="61"/>
      <c r="AO2409" s="61"/>
      <c r="AP2409" s="61"/>
      <c r="AQ2409" s="61"/>
      <c r="AR2409" s="61"/>
      <c r="AS2409" s="61"/>
      <c r="AT2409" s="61"/>
      <c r="AU2409" s="2">
        <f>VLOOKUP(Y2409,Spp!B:C,2,FALSE)</f>
        <v>4.5999999999999999E-3</v>
      </c>
      <c r="AV2409" s="2">
        <f>VLOOKUP(Y2409,Spp!B:D,3,FALSE)</f>
        <v>3.1387999999999998</v>
      </c>
      <c r="AW2409" s="2">
        <f t="shared" si="271"/>
        <v>2.5668478417393041</v>
      </c>
      <c r="AX2409" s="2">
        <f t="shared" si="272"/>
        <v>5.1336956834786084E-2</v>
      </c>
      <c r="AY2409" s="2">
        <f t="shared" si="273"/>
        <v>0.51336956834786085</v>
      </c>
      <c r="AZ2409" s="2">
        <f t="shared" si="274"/>
        <v>5.1336956834786081E-4</v>
      </c>
      <c r="BA2409" s="2" t="e">
        <f t="shared" si="275"/>
        <v>#DIV/0!</v>
      </c>
      <c r="BB2409" s="2">
        <f t="shared" si="276"/>
        <v>0.02</v>
      </c>
      <c r="BC2409" s="2">
        <f>VLOOKUP(Y2409,Spp!B:H,7,FALSE)</f>
        <v>4</v>
      </c>
      <c r="BD2409" s="5" t="str">
        <f>VLOOKUP(Y2409,GFQuimbayo!B:C,2,FALSE)</f>
        <v>PS</v>
      </c>
      <c r="BE2409" s="5" t="str">
        <f>VLOOKUP(BD2409,GFQuimbayo!E:F,2,FALSE)</f>
        <v>Piscivores</v>
      </c>
      <c r="BF2409" s="2" t="str">
        <f>VLOOKUP(Y2409,Spp!B:L,11,FALSE)</f>
        <v>LC</v>
      </c>
    </row>
    <row r="2410" spans="1:58">
      <c r="A2410" s="61" t="s">
        <v>40</v>
      </c>
      <c r="B2410" s="61" t="s">
        <v>41</v>
      </c>
      <c r="C2410" s="61" t="s">
        <v>1487</v>
      </c>
      <c r="D2410" s="61" t="s">
        <v>1493</v>
      </c>
      <c r="E2410" s="61" t="s">
        <v>1498</v>
      </c>
      <c r="F2410" s="61" t="s">
        <v>44</v>
      </c>
      <c r="G2410" s="22" t="s">
        <v>1482</v>
      </c>
      <c r="H2410" s="62">
        <v>2</v>
      </c>
      <c r="I2410" s="62">
        <v>2</v>
      </c>
      <c r="J2410" s="61"/>
      <c r="K2410" s="61">
        <v>50</v>
      </c>
      <c r="L2410" s="63">
        <v>43670</v>
      </c>
      <c r="M2410" s="61">
        <v>2019</v>
      </c>
      <c r="N2410" s="64" t="s">
        <v>1484</v>
      </c>
      <c r="O2410" s="61" t="s">
        <v>44</v>
      </c>
      <c r="P2410" s="63">
        <v>43670</v>
      </c>
      <c r="Q2410" s="65">
        <v>2.1</v>
      </c>
      <c r="R2410" s="61"/>
      <c r="S2410" s="61"/>
      <c r="T2410" s="66"/>
      <c r="U2410" s="66"/>
      <c r="V2410" s="66"/>
      <c r="W2410" s="61"/>
      <c r="X2410" s="61" t="s">
        <v>87</v>
      </c>
      <c r="Y2410" s="6" t="str">
        <f>VLOOKUP(X2410,Spp!A:B,2,FALSE)</f>
        <v>Stegastes acapulcoensis</v>
      </c>
      <c r="Z2410" s="68">
        <f t="shared" si="277"/>
        <v>3</v>
      </c>
      <c r="AA2410" s="61"/>
      <c r="AB2410" s="61">
        <v>1</v>
      </c>
      <c r="AC2410" s="61">
        <v>2</v>
      </c>
      <c r="AD2410" s="61"/>
      <c r="AE2410" s="61"/>
      <c r="AF2410" s="61"/>
      <c r="AG2410" s="61"/>
      <c r="AH2410" s="61"/>
      <c r="AI2410" s="61"/>
      <c r="AJ2410" s="61"/>
      <c r="AK2410" s="61"/>
      <c r="AL2410" s="61"/>
      <c r="AM2410" s="61"/>
      <c r="AN2410" s="61"/>
      <c r="AO2410" s="61"/>
      <c r="AP2410" s="61"/>
      <c r="AQ2410" s="61"/>
      <c r="AR2410" s="61"/>
      <c r="AS2410" s="61"/>
      <c r="AT2410" s="61"/>
      <c r="AU2410" s="2">
        <f>VLOOKUP(Y2410,Spp!B:C,2,FALSE)</f>
        <v>3.49E-2</v>
      </c>
      <c r="AV2410" s="2">
        <f>VLOOKUP(Y2410,Spp!B:D,3,FALSE)</f>
        <v>2.9108999999999998</v>
      </c>
      <c r="AW2410" s="2">
        <f t="shared" si="271"/>
        <v>121.15945742837253</v>
      </c>
      <c r="AX2410" s="2">
        <f t="shared" si="272"/>
        <v>2.4231891485674506</v>
      </c>
      <c r="AY2410" s="2">
        <f t="shared" si="273"/>
        <v>24.231891485674506</v>
      </c>
      <c r="AZ2410" s="2">
        <f t="shared" si="274"/>
        <v>2.4231891485674506E-2</v>
      </c>
      <c r="BA2410" s="2" t="e">
        <f t="shared" si="275"/>
        <v>#DIV/0!</v>
      </c>
      <c r="BB2410" s="2">
        <f t="shared" si="276"/>
        <v>0.06</v>
      </c>
      <c r="BC2410" s="2">
        <f>VLOOKUP(Y2410,Spp!B:H,7,FALSE)</f>
        <v>2</v>
      </c>
      <c r="BD2410" s="5" t="str">
        <f>VLOOKUP(Y2410,GFQuimbayo!B:C,2,FALSE)</f>
        <v>HD</v>
      </c>
      <c r="BE2410" s="5" t="str">
        <f>VLOOKUP(BD2410,GFQuimbayo!E:F,2,FALSE)</f>
        <v>Detritivores</v>
      </c>
      <c r="BF2410" s="2" t="str">
        <f>VLOOKUP(Y2410,Spp!B:L,11,FALSE)</f>
        <v>LC</v>
      </c>
    </row>
    <row r="2411" spans="1:58">
      <c r="A2411" s="61" t="s">
        <v>40</v>
      </c>
      <c r="B2411" s="61" t="s">
        <v>41</v>
      </c>
      <c r="C2411" s="61" t="s">
        <v>1487</v>
      </c>
      <c r="D2411" s="61" t="s">
        <v>1493</v>
      </c>
      <c r="E2411" s="61" t="s">
        <v>1498</v>
      </c>
      <c r="F2411" s="61" t="s">
        <v>44</v>
      </c>
      <c r="G2411" s="22" t="s">
        <v>1482</v>
      </c>
      <c r="H2411" s="62">
        <v>2</v>
      </c>
      <c r="I2411" s="62">
        <v>2</v>
      </c>
      <c r="J2411" s="61"/>
      <c r="K2411" s="61">
        <v>50</v>
      </c>
      <c r="L2411" s="63">
        <v>43670</v>
      </c>
      <c r="M2411" s="61">
        <v>2019</v>
      </c>
      <c r="N2411" s="64" t="s">
        <v>1484</v>
      </c>
      <c r="O2411" s="61" t="s">
        <v>44</v>
      </c>
      <c r="P2411" s="63">
        <v>43670</v>
      </c>
      <c r="Q2411" s="65">
        <v>2.1</v>
      </c>
      <c r="R2411" s="61"/>
      <c r="S2411" s="61"/>
      <c r="T2411" s="66"/>
      <c r="U2411" s="66"/>
      <c r="V2411" s="66"/>
      <c r="W2411" s="61"/>
      <c r="X2411" s="61" t="s">
        <v>256</v>
      </c>
      <c r="Y2411" s="6" t="str">
        <f>VLOOKUP(X2411,Spp!A:B,2,FALSE)</f>
        <v>Fistularia commersonii</v>
      </c>
      <c r="Z2411" s="68">
        <f t="shared" si="277"/>
        <v>1</v>
      </c>
      <c r="AA2411" s="61"/>
      <c r="AB2411" s="61"/>
      <c r="AC2411" s="61"/>
      <c r="AD2411" s="61"/>
      <c r="AE2411" s="61"/>
      <c r="AF2411" s="61">
        <v>1</v>
      </c>
      <c r="AG2411" s="61"/>
      <c r="AH2411" s="61"/>
      <c r="AI2411" s="61"/>
      <c r="AJ2411" s="61"/>
      <c r="AK2411" s="61"/>
      <c r="AL2411" s="61"/>
      <c r="AM2411" s="61"/>
      <c r="AN2411" s="61"/>
      <c r="AO2411" s="61"/>
      <c r="AP2411" s="61"/>
      <c r="AQ2411" s="61"/>
      <c r="AR2411" s="61"/>
      <c r="AS2411" s="61"/>
      <c r="AT2411" s="61"/>
      <c r="AU2411" s="2">
        <f>VLOOKUP(Y2411,Spp!B:C,2,FALSE)</f>
        <v>5.9999999999999995E-4</v>
      </c>
      <c r="AV2411" s="2">
        <f>VLOOKUP(Y2411,Spp!B:D,3,FALSE)</f>
        <v>3</v>
      </c>
      <c r="AW2411" s="2">
        <f t="shared" si="271"/>
        <v>25.724999999999998</v>
      </c>
      <c r="AX2411" s="2">
        <f t="shared" si="272"/>
        <v>0.51449999999999996</v>
      </c>
      <c r="AY2411" s="2">
        <f t="shared" si="273"/>
        <v>5.1449999999999996</v>
      </c>
      <c r="AZ2411" s="2">
        <f t="shared" si="274"/>
        <v>5.1449999999999994E-3</v>
      </c>
      <c r="BA2411" s="2" t="e">
        <f t="shared" si="275"/>
        <v>#DIV/0!</v>
      </c>
      <c r="BB2411" s="2">
        <f t="shared" si="276"/>
        <v>0.02</v>
      </c>
      <c r="BC2411" s="2">
        <f>VLOOKUP(Y2411,Spp!B:H,7,FALSE)</f>
        <v>4.3</v>
      </c>
      <c r="BD2411" s="5" t="str">
        <f>VLOOKUP(Y2411,GFQuimbayo!B:C,2,FALSE)</f>
        <v>PS</v>
      </c>
      <c r="BE2411" s="5" t="str">
        <f>VLOOKUP(BD2411,GFQuimbayo!E:F,2,FALSE)</f>
        <v>Piscivores</v>
      </c>
      <c r="BF2411" s="2" t="str">
        <f>VLOOKUP(Y2411,Spp!B:L,11,FALSE)</f>
        <v>NE</v>
      </c>
    </row>
    <row r="2412" spans="1:58">
      <c r="A2412" s="61" t="s">
        <v>40</v>
      </c>
      <c r="B2412" s="61" t="s">
        <v>41</v>
      </c>
      <c r="C2412" s="61" t="s">
        <v>1487</v>
      </c>
      <c r="D2412" s="61" t="s">
        <v>1493</v>
      </c>
      <c r="E2412" s="61" t="s">
        <v>1498</v>
      </c>
      <c r="F2412" s="61" t="s">
        <v>44</v>
      </c>
      <c r="G2412" s="22" t="s">
        <v>1482</v>
      </c>
      <c r="H2412" s="62">
        <v>2</v>
      </c>
      <c r="I2412" s="62">
        <v>2</v>
      </c>
      <c r="J2412" s="61"/>
      <c r="K2412" s="61">
        <v>50</v>
      </c>
      <c r="L2412" s="63">
        <v>43670</v>
      </c>
      <c r="M2412" s="61">
        <v>2019</v>
      </c>
      <c r="N2412" s="64" t="s">
        <v>1484</v>
      </c>
      <c r="O2412" s="61" t="s">
        <v>44</v>
      </c>
      <c r="P2412" s="63">
        <v>43670</v>
      </c>
      <c r="Q2412" s="65">
        <v>2.1</v>
      </c>
      <c r="R2412" s="61"/>
      <c r="S2412" s="61"/>
      <c r="T2412" s="66"/>
      <c r="U2412" s="66"/>
      <c r="V2412" s="66"/>
      <c r="W2412" s="61"/>
      <c r="X2412" s="61" t="s">
        <v>107</v>
      </c>
      <c r="Y2412" s="6" t="str">
        <f>VLOOKUP(X2412,Spp!A:B,2,FALSE)</f>
        <v>Thalassoma lucasanum</v>
      </c>
      <c r="Z2412" s="68">
        <f t="shared" si="277"/>
        <v>15</v>
      </c>
      <c r="AA2412" s="61">
        <v>5</v>
      </c>
      <c r="AB2412" s="61">
        <v>10</v>
      </c>
      <c r="AC2412" s="61"/>
      <c r="AD2412" s="61"/>
      <c r="AE2412" s="61"/>
      <c r="AF2412" s="61"/>
      <c r="AG2412" s="61"/>
      <c r="AH2412" s="61"/>
      <c r="AI2412" s="61"/>
      <c r="AJ2412" s="61"/>
      <c r="AK2412" s="61"/>
      <c r="AL2412" s="61"/>
      <c r="AM2412" s="61"/>
      <c r="AN2412" s="61"/>
      <c r="AO2412" s="61"/>
      <c r="AP2412" s="61"/>
      <c r="AQ2412" s="61"/>
      <c r="AR2412" s="61"/>
      <c r="AS2412" s="61"/>
      <c r="AT2412" s="61"/>
      <c r="AU2412" s="2">
        <f>VLOOKUP(Y2412,Spp!B:C,2,FALSE)</f>
        <v>1.261E-2</v>
      </c>
      <c r="AV2412" s="2">
        <f>VLOOKUP(Y2412,Spp!B:D,3,FALSE)</f>
        <v>2.8782999999999999</v>
      </c>
      <c r="AW2412" s="2">
        <f t="shared" si="271"/>
        <v>42.510964025317548</v>
      </c>
      <c r="AX2412" s="2">
        <f t="shared" si="272"/>
        <v>0.85021928050635098</v>
      </c>
      <c r="AY2412" s="2">
        <f t="shared" si="273"/>
        <v>8.5021928050635101</v>
      </c>
      <c r="AZ2412" s="2">
        <f t="shared" si="274"/>
        <v>8.5021928050635093E-3</v>
      </c>
      <c r="BA2412" s="2" t="e">
        <f t="shared" si="275"/>
        <v>#DIV/0!</v>
      </c>
      <c r="BB2412" s="2">
        <f t="shared" si="276"/>
        <v>0.3</v>
      </c>
      <c r="BC2412" s="2">
        <f>VLOOKUP(Y2412,Spp!B:H,7,FALSE)</f>
        <v>3.5</v>
      </c>
      <c r="BD2412" s="5" t="str">
        <f>VLOOKUP(Y2412,GFQuimbayo!B:C,2,FALSE)</f>
        <v>IN</v>
      </c>
      <c r="BE2412" s="5" t="str">
        <f>VLOOKUP(BD2412,GFQuimbayo!E:F,2,FALSE)</f>
        <v>Invertebrivores</v>
      </c>
      <c r="BF2412" s="2" t="str">
        <f>VLOOKUP(Y2412,Spp!B:L,11,FALSE)</f>
        <v>LC</v>
      </c>
    </row>
    <row r="2413" spans="1:58">
      <c r="A2413" s="61" t="s">
        <v>40</v>
      </c>
      <c r="B2413" s="61" t="s">
        <v>41</v>
      </c>
      <c r="C2413" s="61" t="s">
        <v>1487</v>
      </c>
      <c r="D2413" s="61" t="s">
        <v>1493</v>
      </c>
      <c r="E2413" s="61" t="s">
        <v>1498</v>
      </c>
      <c r="F2413" s="61" t="s">
        <v>44</v>
      </c>
      <c r="G2413" s="22" t="s">
        <v>1482</v>
      </c>
      <c r="H2413" s="62">
        <v>2</v>
      </c>
      <c r="I2413" s="62">
        <v>2</v>
      </c>
      <c r="J2413" s="61"/>
      <c r="K2413" s="61">
        <v>50</v>
      </c>
      <c r="L2413" s="63">
        <v>43670</v>
      </c>
      <c r="M2413" s="61">
        <v>2019</v>
      </c>
      <c r="N2413" s="64" t="s">
        <v>1484</v>
      </c>
      <c r="O2413" s="61" t="s">
        <v>44</v>
      </c>
      <c r="P2413" s="63">
        <v>43670</v>
      </c>
      <c r="Q2413" s="65">
        <v>2.1</v>
      </c>
      <c r="R2413" s="61"/>
      <c r="S2413" s="61"/>
      <c r="T2413" s="66"/>
      <c r="U2413" s="66"/>
      <c r="V2413" s="66"/>
      <c r="W2413" s="61"/>
      <c r="X2413" s="61" t="s">
        <v>266</v>
      </c>
      <c r="Y2413" s="6" t="str">
        <f>VLOOKUP(X2413,Spp!A:B,2,FALSE)</f>
        <v>Halichoeres dispilus</v>
      </c>
      <c r="Z2413" s="68">
        <f t="shared" si="277"/>
        <v>5</v>
      </c>
      <c r="AA2413" s="61"/>
      <c r="AB2413" s="61">
        <v>5</v>
      </c>
      <c r="AC2413" s="61"/>
      <c r="AD2413" s="61"/>
      <c r="AE2413" s="61"/>
      <c r="AF2413" s="61"/>
      <c r="AG2413" s="61"/>
      <c r="AH2413" s="61"/>
      <c r="AI2413" s="61"/>
      <c r="AJ2413" s="61"/>
      <c r="AK2413" s="61"/>
      <c r="AL2413" s="61"/>
      <c r="AM2413" s="61"/>
      <c r="AN2413" s="61"/>
      <c r="AO2413" s="61"/>
      <c r="AP2413" s="61"/>
      <c r="AQ2413" s="61"/>
      <c r="AR2413" s="61"/>
      <c r="AS2413" s="61"/>
      <c r="AT2413" s="61"/>
      <c r="AU2413" s="2">
        <f>VLOOKUP(Y2413,Spp!B:C,2,FALSE)</f>
        <v>1.26E-2</v>
      </c>
      <c r="AV2413" s="2">
        <f>VLOOKUP(Y2413,Spp!B:D,3,FALSE)</f>
        <v>3.0672999999999999</v>
      </c>
      <c r="AW2413" s="2">
        <f t="shared" si="271"/>
        <v>30.43798948385777</v>
      </c>
      <c r="AX2413" s="2">
        <f t="shared" si="272"/>
        <v>0.60875978967715538</v>
      </c>
      <c r="AY2413" s="2">
        <f t="shared" si="273"/>
        <v>6.0875978967715536</v>
      </c>
      <c r="AZ2413" s="2">
        <f t="shared" si="274"/>
        <v>6.0875978967715539E-3</v>
      </c>
      <c r="BA2413" s="2" t="e">
        <f t="shared" si="275"/>
        <v>#DIV/0!</v>
      </c>
      <c r="BB2413" s="2">
        <f t="shared" si="276"/>
        <v>0.1</v>
      </c>
      <c r="BC2413" s="2">
        <f>VLOOKUP(Y2413,Spp!B:H,7,FALSE)</f>
        <v>3.9</v>
      </c>
      <c r="BD2413" s="5" t="str">
        <f>VLOOKUP(Y2413,GFQuimbayo!B:C,2,FALSE)</f>
        <v>IN</v>
      </c>
      <c r="BE2413" s="5" t="str">
        <f>VLOOKUP(BD2413,GFQuimbayo!E:F,2,FALSE)</f>
        <v>Invertebrivores</v>
      </c>
      <c r="BF2413" s="2" t="str">
        <f>VLOOKUP(Y2413,Spp!B:L,11,FALSE)</f>
        <v>LC</v>
      </c>
    </row>
    <row r="2414" spans="1:58">
      <c r="A2414" s="61" t="s">
        <v>40</v>
      </c>
      <c r="B2414" s="61" t="s">
        <v>41</v>
      </c>
      <c r="C2414" s="61" t="s">
        <v>1487</v>
      </c>
      <c r="D2414" s="61" t="s">
        <v>1493</v>
      </c>
      <c r="E2414" s="61" t="s">
        <v>1498</v>
      </c>
      <c r="F2414" s="61" t="s">
        <v>44</v>
      </c>
      <c r="G2414" s="22" t="s">
        <v>1482</v>
      </c>
      <c r="H2414" s="62">
        <v>3</v>
      </c>
      <c r="I2414" s="62">
        <v>3</v>
      </c>
      <c r="J2414" s="61"/>
      <c r="K2414" s="61">
        <v>50</v>
      </c>
      <c r="L2414" s="63">
        <v>43670</v>
      </c>
      <c r="M2414" s="61">
        <v>2019</v>
      </c>
      <c r="N2414" s="64" t="s">
        <v>1484</v>
      </c>
      <c r="O2414" s="61" t="s">
        <v>44</v>
      </c>
      <c r="P2414" s="63">
        <v>43670</v>
      </c>
      <c r="Q2414" s="65">
        <v>2.1</v>
      </c>
      <c r="R2414" s="61"/>
      <c r="S2414" s="61"/>
      <c r="T2414" s="66"/>
      <c r="U2414" s="66"/>
      <c r="V2414" s="66"/>
      <c r="W2414" s="61"/>
      <c r="X2414" s="61" t="s">
        <v>57</v>
      </c>
      <c r="Y2414" s="6" t="str">
        <f>VLOOKUP(X2414,Spp!A:B,2,FALSE)</f>
        <v>Serranus psittacinus</v>
      </c>
      <c r="Z2414" s="68">
        <f t="shared" si="277"/>
        <v>4</v>
      </c>
      <c r="AA2414" s="61"/>
      <c r="AB2414" s="61">
        <v>4</v>
      </c>
      <c r="AC2414" s="61"/>
      <c r="AD2414" s="61"/>
      <c r="AE2414" s="61"/>
      <c r="AF2414" s="61"/>
      <c r="AG2414" s="61"/>
      <c r="AH2414" s="61"/>
      <c r="AI2414" s="61"/>
      <c r="AJ2414" s="61"/>
      <c r="AK2414" s="61"/>
      <c r="AL2414" s="61"/>
      <c r="AM2414" s="61"/>
      <c r="AN2414" s="61"/>
      <c r="AO2414" s="61"/>
      <c r="AP2414" s="61"/>
      <c r="AQ2414" s="61"/>
      <c r="AR2414" s="61"/>
      <c r="AS2414" s="61"/>
      <c r="AT2414" s="61"/>
      <c r="AU2414" s="2">
        <f>VLOOKUP(Y2414,Spp!B:C,2,FALSE)</f>
        <v>1.9300000000000001E-2</v>
      </c>
      <c r="AV2414" s="2">
        <f>VLOOKUP(Y2414,Spp!B:D,3,FALSE)</f>
        <v>2.8511000000000002</v>
      </c>
      <c r="AW2414" s="2">
        <f t="shared" ref="AW2414:AW2474" si="278">((AU2414*$AA$2^AV2414)*AA2414)+((AU2414*$AB$2^AV2414)*AB2414)+((AU2414*$AC$2^AV2414)*AC2414)+((AU2414*$AD$2^AV2414)*AD2414)+((AU2414*$AE$2^AV2414)*AE2414)+((AU2414*$AF$2^AV2414)*AF2414)+((AU2414*$AG$2^AV2414)*AG2414)+((AU2414*$AH$2^AV2414)*AH2414)+((AU2414*$AI$2^AV2414)*AI2414)+((AU2414*$AJ$2^AV2414)*AJ2414)+((AU2414*$AK$2^AV2414)*AK2414)+((AU2414*$AL$2^AV2414)*AL2414)+((AU2414*$AM$2^AV2414)*AM2414)+((AU2414*$AN$2^AV2414)*AN2414)+((AU2414*$AO$2^AV2414)*AO2414)+((AU2414*$AP$2^AV2414)*AP2414)+((AU2414*$AQ$2^AV2414)*AQ2414)+((AU2414*$AR$2^AV2414)*AR2414)+((AU2414*$AS$2^AV2414)*AS2414)+((AU2414*$AT$2^AV2414)*AT2414)</f>
        <v>24.127063564434579</v>
      </c>
      <c r="AX2414" s="2">
        <f t="shared" ref="AX2414:AX2474" si="279">AW2414/K2414</f>
        <v>0.48254127128869156</v>
      </c>
      <c r="AY2414" s="2">
        <f t="shared" ref="AY2414:AY2474" si="280">AX2414*10</f>
        <v>4.8254127128869158</v>
      </c>
      <c r="AZ2414" s="2">
        <f t="shared" ref="AZ2414:AZ2474" si="281">AY2414/1000</f>
        <v>4.8254127128869156E-3</v>
      </c>
      <c r="BA2414" s="2" t="e">
        <f t="shared" ref="BA2414:BA2474" si="282">Z2414/W2414</f>
        <v>#DIV/0!</v>
      </c>
      <c r="BB2414" s="2">
        <f t="shared" si="276"/>
        <v>0.08</v>
      </c>
      <c r="BC2414" s="2">
        <f>VLOOKUP(Y2414,Spp!B:H,7,FALSE)</f>
        <v>3.6</v>
      </c>
      <c r="BD2414" s="5" t="str">
        <f>VLOOKUP(Y2414,GFQuimbayo!B:C,2,FALSE)</f>
        <v>PS</v>
      </c>
      <c r="BE2414" s="5" t="str">
        <f>VLOOKUP(BD2414,GFQuimbayo!E:F,2,FALSE)</f>
        <v>Piscivores</v>
      </c>
      <c r="BF2414" s="2" t="str">
        <f>VLOOKUP(Y2414,Spp!B:L,11,FALSE)</f>
        <v>LC</v>
      </c>
    </row>
    <row r="2415" spans="1:58">
      <c r="A2415" s="61" t="s">
        <v>40</v>
      </c>
      <c r="B2415" s="61" t="s">
        <v>41</v>
      </c>
      <c r="C2415" s="61" t="s">
        <v>1487</v>
      </c>
      <c r="D2415" s="61" t="s">
        <v>1493</v>
      </c>
      <c r="E2415" s="61" t="s">
        <v>1498</v>
      </c>
      <c r="F2415" s="61" t="s">
        <v>44</v>
      </c>
      <c r="G2415" s="22" t="s">
        <v>1482</v>
      </c>
      <c r="H2415" s="62">
        <v>3</v>
      </c>
      <c r="I2415" s="62">
        <v>3</v>
      </c>
      <c r="J2415" s="61"/>
      <c r="K2415" s="61">
        <v>50</v>
      </c>
      <c r="L2415" s="63">
        <v>43670</v>
      </c>
      <c r="M2415" s="61">
        <v>2019</v>
      </c>
      <c r="N2415" s="64" t="s">
        <v>1484</v>
      </c>
      <c r="O2415" s="61" t="s">
        <v>44</v>
      </c>
      <c r="P2415" s="63">
        <v>43670</v>
      </c>
      <c r="Q2415" s="65">
        <v>2.1</v>
      </c>
      <c r="R2415" s="61"/>
      <c r="S2415" s="61"/>
      <c r="T2415" s="66"/>
      <c r="U2415" s="66"/>
      <c r="V2415" s="66"/>
      <c r="W2415" s="61"/>
      <c r="X2415" s="61" t="s">
        <v>107</v>
      </c>
      <c r="Y2415" s="6" t="str">
        <f>VLOOKUP(X2415,Spp!A:B,2,FALSE)</f>
        <v>Thalassoma lucasanum</v>
      </c>
      <c r="Z2415" s="68">
        <f t="shared" si="277"/>
        <v>17</v>
      </c>
      <c r="AA2415" s="61"/>
      <c r="AB2415" s="61">
        <v>15</v>
      </c>
      <c r="AC2415" s="61">
        <v>2</v>
      </c>
      <c r="AD2415" s="61"/>
      <c r="AE2415" s="61"/>
      <c r="AF2415" s="61"/>
      <c r="AG2415" s="61"/>
      <c r="AH2415" s="61"/>
      <c r="AI2415" s="61"/>
      <c r="AJ2415" s="61"/>
      <c r="AK2415" s="61"/>
      <c r="AL2415" s="61"/>
      <c r="AM2415" s="61"/>
      <c r="AN2415" s="61"/>
      <c r="AO2415" s="61"/>
      <c r="AP2415" s="61"/>
      <c r="AQ2415" s="61"/>
      <c r="AR2415" s="61"/>
      <c r="AS2415" s="61"/>
      <c r="AT2415" s="61"/>
      <c r="AU2415" s="2">
        <f>VLOOKUP(Y2415,Spp!B:C,2,FALSE)</f>
        <v>1.261E-2</v>
      </c>
      <c r="AV2415" s="2">
        <f>VLOOKUP(Y2415,Spp!B:D,3,FALSE)</f>
        <v>2.8782999999999999</v>
      </c>
      <c r="AW2415" s="2">
        <f t="shared" si="278"/>
        <v>98.667371489481468</v>
      </c>
      <c r="AX2415" s="2">
        <f t="shared" si="279"/>
        <v>1.9733474297896294</v>
      </c>
      <c r="AY2415" s="2">
        <f t="shared" si="280"/>
        <v>19.733474297896294</v>
      </c>
      <c r="AZ2415" s="2">
        <f t="shared" si="281"/>
        <v>1.9733474297896295E-2</v>
      </c>
      <c r="BA2415" s="2" t="e">
        <f t="shared" si="282"/>
        <v>#DIV/0!</v>
      </c>
      <c r="BB2415" s="2">
        <f t="shared" si="276"/>
        <v>0.34</v>
      </c>
      <c r="BC2415" s="2">
        <f>VLOOKUP(Y2415,Spp!B:H,7,FALSE)</f>
        <v>3.5</v>
      </c>
      <c r="BD2415" s="5" t="str">
        <f>VLOOKUP(Y2415,GFQuimbayo!B:C,2,FALSE)</f>
        <v>IN</v>
      </c>
      <c r="BE2415" s="5" t="str">
        <f>VLOOKUP(BD2415,GFQuimbayo!E:F,2,FALSE)</f>
        <v>Invertebrivores</v>
      </c>
      <c r="BF2415" s="2" t="str">
        <f>VLOOKUP(Y2415,Spp!B:L,11,FALSE)</f>
        <v>LC</v>
      </c>
    </row>
    <row r="2416" spans="1:58">
      <c r="A2416" s="61" t="s">
        <v>40</v>
      </c>
      <c r="B2416" s="61" t="s">
        <v>41</v>
      </c>
      <c r="C2416" s="61" t="s">
        <v>1487</v>
      </c>
      <c r="D2416" s="61" t="s">
        <v>1493</v>
      </c>
      <c r="E2416" s="61" t="s">
        <v>1498</v>
      </c>
      <c r="F2416" s="61" t="s">
        <v>44</v>
      </c>
      <c r="G2416" s="22" t="s">
        <v>1482</v>
      </c>
      <c r="H2416" s="62">
        <v>3</v>
      </c>
      <c r="I2416" s="62">
        <v>3</v>
      </c>
      <c r="J2416" s="61"/>
      <c r="K2416" s="61">
        <v>50</v>
      </c>
      <c r="L2416" s="63">
        <v>43670</v>
      </c>
      <c r="M2416" s="61">
        <v>2019</v>
      </c>
      <c r="N2416" s="64" t="s">
        <v>1484</v>
      </c>
      <c r="O2416" s="61" t="s">
        <v>44</v>
      </c>
      <c r="P2416" s="63">
        <v>43670</v>
      </c>
      <c r="Q2416" s="65">
        <v>2.1</v>
      </c>
      <c r="R2416" s="61"/>
      <c r="S2416" s="61"/>
      <c r="T2416" s="66"/>
      <c r="U2416" s="66"/>
      <c r="V2416" s="66"/>
      <c r="W2416" s="61"/>
      <c r="X2416" s="61" t="s">
        <v>87</v>
      </c>
      <c r="Y2416" s="6" t="str">
        <f>VLOOKUP(X2416,Spp!A:B,2,FALSE)</f>
        <v>Stegastes acapulcoensis</v>
      </c>
      <c r="Z2416" s="68">
        <f t="shared" si="277"/>
        <v>1</v>
      </c>
      <c r="AA2416" s="61"/>
      <c r="AB2416" s="61">
        <v>1</v>
      </c>
      <c r="AC2416" s="61"/>
      <c r="AD2416" s="61"/>
      <c r="AE2416" s="61"/>
      <c r="AF2416" s="61"/>
      <c r="AG2416" s="61"/>
      <c r="AH2416" s="61"/>
      <c r="AI2416" s="61"/>
      <c r="AJ2416" s="61"/>
      <c r="AK2416" s="61"/>
      <c r="AL2416" s="61"/>
      <c r="AM2416" s="61"/>
      <c r="AN2416" s="61"/>
      <c r="AO2416" s="61"/>
      <c r="AP2416" s="61"/>
      <c r="AQ2416" s="61"/>
      <c r="AR2416" s="61"/>
      <c r="AS2416" s="61"/>
      <c r="AT2416" s="61"/>
      <c r="AU2416" s="2">
        <f>VLOOKUP(Y2416,Spp!B:C,2,FALSE)</f>
        <v>3.49E-2</v>
      </c>
      <c r="AV2416" s="2">
        <f>VLOOKUP(Y2416,Spp!B:D,3,FALSE)</f>
        <v>2.9108999999999998</v>
      </c>
      <c r="AW2416" s="2">
        <f t="shared" si="278"/>
        <v>12.30385653569728</v>
      </c>
      <c r="AX2416" s="2">
        <f t="shared" si="279"/>
        <v>0.2460771307139456</v>
      </c>
      <c r="AY2416" s="2">
        <f t="shared" si="280"/>
        <v>2.4607713071394559</v>
      </c>
      <c r="AZ2416" s="2">
        <f t="shared" si="281"/>
        <v>2.4607713071394558E-3</v>
      </c>
      <c r="BA2416" s="2" t="e">
        <f t="shared" si="282"/>
        <v>#DIV/0!</v>
      </c>
      <c r="BB2416" s="2">
        <f t="shared" si="276"/>
        <v>0.02</v>
      </c>
      <c r="BC2416" s="2">
        <f>VLOOKUP(Y2416,Spp!B:H,7,FALSE)</f>
        <v>2</v>
      </c>
      <c r="BD2416" s="5" t="str">
        <f>VLOOKUP(Y2416,GFQuimbayo!B:C,2,FALSE)</f>
        <v>HD</v>
      </c>
      <c r="BE2416" s="5" t="str">
        <f>VLOOKUP(BD2416,GFQuimbayo!E:F,2,FALSE)</f>
        <v>Detritivores</v>
      </c>
      <c r="BF2416" s="2" t="str">
        <f>VLOOKUP(Y2416,Spp!B:L,11,FALSE)</f>
        <v>LC</v>
      </c>
    </row>
    <row r="2417" spans="1:58">
      <c r="A2417" s="61" t="s">
        <v>40</v>
      </c>
      <c r="B2417" s="61" t="s">
        <v>41</v>
      </c>
      <c r="C2417" s="61" t="s">
        <v>1487</v>
      </c>
      <c r="D2417" s="61" t="s">
        <v>1493</v>
      </c>
      <c r="E2417" s="61" t="s">
        <v>1498</v>
      </c>
      <c r="F2417" s="61" t="s">
        <v>44</v>
      </c>
      <c r="G2417" s="22" t="s">
        <v>1482</v>
      </c>
      <c r="H2417" s="62">
        <v>3</v>
      </c>
      <c r="I2417" s="62">
        <v>3</v>
      </c>
      <c r="J2417" s="61"/>
      <c r="K2417" s="61">
        <v>50</v>
      </c>
      <c r="L2417" s="63">
        <v>43670</v>
      </c>
      <c r="M2417" s="61">
        <v>2019</v>
      </c>
      <c r="N2417" s="64" t="s">
        <v>1484</v>
      </c>
      <c r="O2417" s="61" t="s">
        <v>44</v>
      </c>
      <c r="P2417" s="63">
        <v>43670</v>
      </c>
      <c r="Q2417" s="65">
        <v>2.1</v>
      </c>
      <c r="R2417" s="61"/>
      <c r="S2417" s="61"/>
      <c r="T2417" s="66"/>
      <c r="U2417" s="66"/>
      <c r="V2417" s="66"/>
      <c r="W2417" s="61"/>
      <c r="X2417" s="61" t="s">
        <v>61</v>
      </c>
      <c r="Y2417" s="6" t="str">
        <f>VLOOKUP(X2417,Spp!A:B,2,FALSE)</f>
        <v>Cirrhitichthys oxycephalus</v>
      </c>
      <c r="Z2417" s="68">
        <f t="shared" si="277"/>
        <v>3</v>
      </c>
      <c r="AA2417" s="61"/>
      <c r="AB2417" s="61">
        <v>3</v>
      </c>
      <c r="AC2417" s="61"/>
      <c r="AD2417" s="61"/>
      <c r="AE2417" s="61"/>
      <c r="AF2417" s="61"/>
      <c r="AG2417" s="61"/>
      <c r="AH2417" s="61"/>
      <c r="AI2417" s="61"/>
      <c r="AJ2417" s="61"/>
      <c r="AK2417" s="61"/>
      <c r="AL2417" s="61"/>
      <c r="AM2417" s="61"/>
      <c r="AN2417" s="61"/>
      <c r="AO2417" s="61"/>
      <c r="AP2417" s="61"/>
      <c r="AQ2417" s="61"/>
      <c r="AR2417" s="61"/>
      <c r="AS2417" s="61"/>
      <c r="AT2417" s="61"/>
      <c r="AU2417" s="2">
        <f>VLOOKUP(Y2417,Spp!B:C,2,FALSE)</f>
        <v>3.32E-2</v>
      </c>
      <c r="AV2417" s="2">
        <f>VLOOKUP(Y2417,Spp!B:D,3,FALSE)</f>
        <v>3</v>
      </c>
      <c r="AW2417" s="2">
        <f t="shared" si="278"/>
        <v>42.018749999999997</v>
      </c>
      <c r="AX2417" s="2">
        <f t="shared" si="279"/>
        <v>0.84037499999999998</v>
      </c>
      <c r="AY2417" s="2">
        <f t="shared" si="280"/>
        <v>8.4037500000000005</v>
      </c>
      <c r="AZ2417" s="2">
        <f t="shared" si="281"/>
        <v>8.4037499999999998E-3</v>
      </c>
      <c r="BA2417" s="2" t="e">
        <f t="shared" si="282"/>
        <v>#DIV/0!</v>
      </c>
      <c r="BB2417" s="2">
        <f t="shared" si="276"/>
        <v>0.06</v>
      </c>
      <c r="BC2417" s="2">
        <f>VLOOKUP(Y2417,Spp!B:H,7,FALSE)</f>
        <v>3.9</v>
      </c>
      <c r="BD2417" s="5" t="str">
        <f>VLOOKUP(Y2417,GFQuimbayo!B:C,2,FALSE)</f>
        <v>IN</v>
      </c>
      <c r="BE2417" s="5" t="str">
        <f>VLOOKUP(BD2417,GFQuimbayo!E:F,2,FALSE)</f>
        <v>Invertebrivores</v>
      </c>
      <c r="BF2417" s="2" t="str">
        <f>VLOOKUP(Y2417,Spp!B:L,11,FALSE)</f>
        <v>NE</v>
      </c>
    </row>
    <row r="2418" spans="1:58">
      <c r="A2418" s="61" t="s">
        <v>40</v>
      </c>
      <c r="B2418" s="61" t="s">
        <v>41</v>
      </c>
      <c r="C2418" s="61" t="s">
        <v>1487</v>
      </c>
      <c r="D2418" s="61" t="s">
        <v>1493</v>
      </c>
      <c r="E2418" s="61" t="s">
        <v>1498</v>
      </c>
      <c r="F2418" s="61" t="s">
        <v>44</v>
      </c>
      <c r="G2418" s="22" t="s">
        <v>1482</v>
      </c>
      <c r="H2418" s="62">
        <v>3</v>
      </c>
      <c r="I2418" s="62">
        <v>3</v>
      </c>
      <c r="J2418" s="61"/>
      <c r="K2418" s="61">
        <v>50</v>
      </c>
      <c r="L2418" s="63">
        <v>43670</v>
      </c>
      <c r="M2418" s="61">
        <v>2019</v>
      </c>
      <c r="N2418" s="64" t="s">
        <v>1484</v>
      </c>
      <c r="O2418" s="61" t="s">
        <v>44</v>
      </c>
      <c r="P2418" s="63">
        <v>43670</v>
      </c>
      <c r="Q2418" s="65">
        <v>2.1</v>
      </c>
      <c r="R2418" s="61"/>
      <c r="S2418" s="61"/>
      <c r="T2418" s="66"/>
      <c r="U2418" s="66"/>
      <c r="V2418" s="66"/>
      <c r="W2418" s="61"/>
      <c r="X2418" s="61" t="s">
        <v>72</v>
      </c>
      <c r="Y2418" s="6" t="str">
        <f>VLOOKUP(X2418,Spp!A:B,2,FALSE)</f>
        <v>Scarus ghobban</v>
      </c>
      <c r="Z2418" s="68">
        <f t="shared" si="277"/>
        <v>7</v>
      </c>
      <c r="AA2418" s="61"/>
      <c r="AB2418" s="61">
        <v>7</v>
      </c>
      <c r="AC2418" s="61"/>
      <c r="AD2418" s="61"/>
      <c r="AE2418" s="61"/>
      <c r="AF2418" s="61"/>
      <c r="AG2418" s="61"/>
      <c r="AH2418" s="61"/>
      <c r="AI2418" s="61"/>
      <c r="AJ2418" s="61"/>
      <c r="AK2418" s="61"/>
      <c r="AL2418" s="61"/>
      <c r="AM2418" s="61"/>
      <c r="AN2418" s="61"/>
      <c r="AO2418" s="61"/>
      <c r="AP2418" s="61"/>
      <c r="AQ2418" s="61"/>
      <c r="AR2418" s="61"/>
      <c r="AS2418" s="61"/>
      <c r="AT2418" s="61"/>
      <c r="AU2418" s="2">
        <f>VLOOKUP(Y2418,Spp!B:C,2,FALSE)</f>
        <v>2.3300000000000001E-2</v>
      </c>
      <c r="AV2418" s="2">
        <f>VLOOKUP(Y2418,Spp!B:D,3,FALSE)</f>
        <v>2.919</v>
      </c>
      <c r="AW2418" s="2">
        <f t="shared" si="278"/>
        <v>58.446403079537504</v>
      </c>
      <c r="AX2418" s="2">
        <f t="shared" si="279"/>
        <v>1.16892806159075</v>
      </c>
      <c r="AY2418" s="2">
        <f t="shared" si="280"/>
        <v>11.689280615907499</v>
      </c>
      <c r="AZ2418" s="2">
        <f t="shared" si="281"/>
        <v>1.16892806159075E-2</v>
      </c>
      <c r="BA2418" s="2" t="e">
        <f t="shared" si="282"/>
        <v>#DIV/0!</v>
      </c>
      <c r="BB2418" s="2">
        <f t="shared" si="276"/>
        <v>0.14000000000000001</v>
      </c>
      <c r="BC2418" s="2">
        <f>VLOOKUP(Y2418,Spp!B:H,7,FALSE)</f>
        <v>2</v>
      </c>
      <c r="BD2418" s="5" t="str">
        <f>VLOOKUP(Y2418,GFQuimbayo!B:C,2,FALSE)</f>
        <v>HM</v>
      </c>
      <c r="BE2418" s="5" t="str">
        <f>VLOOKUP(BD2418,GFQuimbayo!E:F,2,FALSE)</f>
        <v>Macroalgae feeders</v>
      </c>
      <c r="BF2418" s="2" t="str">
        <f>VLOOKUP(Y2418,Spp!B:L,11,FALSE)</f>
        <v>LC</v>
      </c>
    </row>
    <row r="2419" spans="1:58">
      <c r="A2419" s="61" t="s">
        <v>40</v>
      </c>
      <c r="B2419" s="61" t="s">
        <v>41</v>
      </c>
      <c r="C2419" s="61" t="s">
        <v>1487</v>
      </c>
      <c r="D2419" s="61" t="s">
        <v>1493</v>
      </c>
      <c r="E2419" s="61" t="s">
        <v>1498</v>
      </c>
      <c r="F2419" s="61" t="s">
        <v>44</v>
      </c>
      <c r="G2419" s="22" t="s">
        <v>1482</v>
      </c>
      <c r="H2419" s="62">
        <v>3</v>
      </c>
      <c r="I2419" s="62">
        <v>3</v>
      </c>
      <c r="J2419" s="61"/>
      <c r="K2419" s="61">
        <v>50</v>
      </c>
      <c r="L2419" s="63">
        <v>43670</v>
      </c>
      <c r="M2419" s="61">
        <v>2019</v>
      </c>
      <c r="N2419" s="64" t="s">
        <v>1484</v>
      </c>
      <c r="O2419" s="61" t="s">
        <v>44</v>
      </c>
      <c r="P2419" s="63">
        <v>43670</v>
      </c>
      <c r="Q2419" s="65">
        <v>2.1</v>
      </c>
      <c r="R2419" s="61"/>
      <c r="S2419" s="61"/>
      <c r="T2419" s="66"/>
      <c r="U2419" s="66"/>
      <c r="V2419" s="66"/>
      <c r="W2419" s="61"/>
      <c r="X2419" s="61" t="s">
        <v>1494</v>
      </c>
      <c r="Y2419" s="6" t="str">
        <f>VLOOKUP(X2419,Spp!A:B,2,FALSE)</f>
        <v>Chelonia mydas</v>
      </c>
      <c r="Z2419" s="68">
        <f t="shared" si="277"/>
        <v>0</v>
      </c>
      <c r="AA2419" s="61"/>
      <c r="AB2419" s="61"/>
      <c r="AC2419" s="61"/>
      <c r="AD2419" s="61"/>
      <c r="AE2419" s="61"/>
      <c r="AF2419" s="61"/>
      <c r="AG2419" s="61"/>
      <c r="AH2419" s="61"/>
      <c r="AI2419" s="61"/>
      <c r="AJ2419" s="61"/>
      <c r="AK2419" s="61"/>
      <c r="AL2419" s="61"/>
      <c r="AM2419" s="61"/>
      <c r="AN2419" s="61"/>
      <c r="AO2419" s="61"/>
      <c r="AP2419" s="61"/>
      <c r="AQ2419" s="61"/>
      <c r="AR2419" s="61"/>
      <c r="AS2419" s="61"/>
      <c r="AT2419" s="61"/>
      <c r="AU2419" s="2">
        <f>VLOOKUP(Y2419,Spp!B:C,2,FALSE)</f>
        <v>0</v>
      </c>
      <c r="AV2419" s="2">
        <f>VLOOKUP(Y2419,Spp!B:D,3,FALSE)</f>
        <v>0</v>
      </c>
      <c r="AW2419" s="2">
        <f t="shared" si="278"/>
        <v>0</v>
      </c>
      <c r="AX2419" s="2">
        <f t="shared" si="279"/>
        <v>0</v>
      </c>
      <c r="AY2419" s="2">
        <f t="shared" si="280"/>
        <v>0</v>
      </c>
      <c r="AZ2419" s="2">
        <f t="shared" si="281"/>
        <v>0</v>
      </c>
      <c r="BA2419" s="2" t="e">
        <f t="shared" si="282"/>
        <v>#DIV/0!</v>
      </c>
      <c r="BB2419" s="2">
        <f t="shared" si="276"/>
        <v>0</v>
      </c>
      <c r="BC2419" s="2">
        <f>VLOOKUP(Y2419,Spp!B:H,7,FALSE)</f>
        <v>0</v>
      </c>
      <c r="BD2419" s="5" t="e">
        <f>VLOOKUP(Y2419,GFQuimbayo!B:C,2,FALSE)</f>
        <v>#N/A</v>
      </c>
      <c r="BE2419" s="5" t="e">
        <f>VLOOKUP(BD2419,GFQuimbayo!E:F,2,FALSE)</f>
        <v>#N/A</v>
      </c>
      <c r="BF2419" s="2">
        <f>VLOOKUP(Y2419,Spp!B:L,11,FALSE)</f>
        <v>0</v>
      </c>
    </row>
    <row r="2420" spans="1:58">
      <c r="A2420" s="61" t="s">
        <v>40</v>
      </c>
      <c r="B2420" s="61" t="s">
        <v>41</v>
      </c>
      <c r="C2420" s="61" t="s">
        <v>1487</v>
      </c>
      <c r="D2420" s="61" t="s">
        <v>1493</v>
      </c>
      <c r="E2420" s="61" t="s">
        <v>1498</v>
      </c>
      <c r="F2420" s="61" t="s">
        <v>245</v>
      </c>
      <c r="G2420" s="22" t="s">
        <v>1482</v>
      </c>
      <c r="H2420" s="62">
        <v>1</v>
      </c>
      <c r="I2420" s="62">
        <v>4</v>
      </c>
      <c r="J2420" s="61"/>
      <c r="K2420" s="61">
        <v>50</v>
      </c>
      <c r="L2420" s="63">
        <v>43670</v>
      </c>
      <c r="M2420" s="61">
        <v>2019</v>
      </c>
      <c r="N2420" s="64" t="s">
        <v>1484</v>
      </c>
      <c r="O2420" s="61" t="s">
        <v>245</v>
      </c>
      <c r="P2420" s="63">
        <v>43671</v>
      </c>
      <c r="Q2420" s="65">
        <v>4</v>
      </c>
      <c r="R2420" s="61"/>
      <c r="S2420" s="61">
        <v>10</v>
      </c>
      <c r="T2420" s="66"/>
      <c r="U2420" s="66"/>
      <c r="V2420" s="66"/>
      <c r="W2420" s="61"/>
      <c r="X2420" s="61" t="s">
        <v>64</v>
      </c>
      <c r="Y2420" s="6" t="str">
        <f>VLOOKUP(X2420,Spp!A:B,2,FALSE)</f>
        <v>Johnrandallia nigrirostris</v>
      </c>
      <c r="Z2420" s="68">
        <f t="shared" si="277"/>
        <v>2</v>
      </c>
      <c r="AA2420" s="61"/>
      <c r="AB2420" s="61"/>
      <c r="AC2420" s="61">
        <v>2</v>
      </c>
      <c r="AD2420" s="61"/>
      <c r="AE2420" s="61"/>
      <c r="AF2420" s="61"/>
      <c r="AG2420" s="61"/>
      <c r="AH2420" s="61"/>
      <c r="AI2420" s="61"/>
      <c r="AJ2420" s="61"/>
      <c r="AK2420" s="61"/>
      <c r="AL2420" s="61"/>
      <c r="AM2420" s="61"/>
      <c r="AN2420" s="61"/>
      <c r="AO2420" s="61"/>
      <c r="AP2420" s="61"/>
      <c r="AQ2420" s="61"/>
      <c r="AR2420" s="61"/>
      <c r="AS2420" s="61"/>
      <c r="AT2420" s="61"/>
      <c r="AU2420" s="2">
        <f>VLOOKUP(Y2420,Spp!B:C,2,FALSE)</f>
        <v>2.5600000000000001E-2</v>
      </c>
      <c r="AV2420" s="2">
        <f>VLOOKUP(Y2420,Spp!B:D,3,FALSE)</f>
        <v>3.0005999999999999</v>
      </c>
      <c r="AW2420" s="2">
        <f t="shared" si="278"/>
        <v>100.15165860417849</v>
      </c>
      <c r="AX2420" s="2">
        <f t="shared" si="279"/>
        <v>2.0030331720835699</v>
      </c>
      <c r="AY2420" s="2">
        <f t="shared" si="280"/>
        <v>20.030331720835697</v>
      </c>
      <c r="AZ2420" s="2">
        <f t="shared" si="281"/>
        <v>2.0030331720835699E-2</v>
      </c>
      <c r="BA2420" s="2" t="e">
        <f t="shared" si="282"/>
        <v>#DIV/0!</v>
      </c>
      <c r="BB2420" s="2">
        <f t="shared" si="276"/>
        <v>0.04</v>
      </c>
      <c r="BC2420" s="2">
        <f>VLOOKUP(Y2420,Spp!B:H,7,FALSE)</f>
        <v>3</v>
      </c>
      <c r="BD2420" s="5" t="str">
        <f>VLOOKUP(Y2420,GFQuimbayo!B:C,2,FALSE)</f>
        <v>IN</v>
      </c>
      <c r="BE2420" s="5" t="str">
        <f>VLOOKUP(BD2420,GFQuimbayo!E:F,2,FALSE)</f>
        <v>Invertebrivores</v>
      </c>
      <c r="BF2420" s="2" t="str">
        <f>VLOOKUP(Y2420,Spp!B:L,11,FALSE)</f>
        <v>LC</v>
      </c>
    </row>
    <row r="2421" spans="1:58">
      <c r="A2421" s="61" t="s">
        <v>40</v>
      </c>
      <c r="B2421" s="61" t="s">
        <v>41</v>
      </c>
      <c r="C2421" s="61" t="s">
        <v>1487</v>
      </c>
      <c r="D2421" s="61" t="s">
        <v>1493</v>
      </c>
      <c r="E2421" s="61" t="s">
        <v>1498</v>
      </c>
      <c r="F2421" s="61" t="s">
        <v>245</v>
      </c>
      <c r="G2421" s="22" t="s">
        <v>1482</v>
      </c>
      <c r="H2421" s="62">
        <v>1</v>
      </c>
      <c r="I2421" s="62">
        <v>4</v>
      </c>
      <c r="J2421" s="61"/>
      <c r="K2421" s="61">
        <v>50</v>
      </c>
      <c r="L2421" s="63">
        <v>43670</v>
      </c>
      <c r="M2421" s="61">
        <v>2019</v>
      </c>
      <c r="N2421" s="64" t="s">
        <v>1484</v>
      </c>
      <c r="O2421" s="61" t="s">
        <v>245</v>
      </c>
      <c r="P2421" s="63">
        <v>43671</v>
      </c>
      <c r="Q2421" s="65">
        <v>4</v>
      </c>
      <c r="R2421" s="61"/>
      <c r="S2421" s="61">
        <v>10</v>
      </c>
      <c r="T2421" s="66"/>
      <c r="U2421" s="66"/>
      <c r="V2421" s="66"/>
      <c r="W2421" s="61"/>
      <c r="X2421" s="61" t="s">
        <v>57</v>
      </c>
      <c r="Y2421" s="6" t="str">
        <f>VLOOKUP(X2421,Spp!A:B,2,FALSE)</f>
        <v>Serranus psittacinus</v>
      </c>
      <c r="Z2421" s="68">
        <f t="shared" si="277"/>
        <v>25</v>
      </c>
      <c r="AA2421" s="61"/>
      <c r="AB2421" s="61">
        <v>20</v>
      </c>
      <c r="AC2421" s="61">
        <v>5</v>
      </c>
      <c r="AD2421" s="61"/>
      <c r="AE2421" s="61"/>
      <c r="AF2421" s="61"/>
      <c r="AG2421" s="61"/>
      <c r="AH2421" s="61"/>
      <c r="AI2421" s="61"/>
      <c r="AJ2421" s="61"/>
      <c r="AK2421" s="61"/>
      <c r="AL2421" s="61"/>
      <c r="AM2421" s="61"/>
      <c r="AN2421" s="61"/>
      <c r="AO2421" s="61"/>
      <c r="AP2421" s="61"/>
      <c r="AQ2421" s="61"/>
      <c r="AR2421" s="61"/>
      <c r="AS2421" s="61"/>
      <c r="AT2421" s="61"/>
      <c r="AU2421" s="2">
        <f>VLOOKUP(Y2421,Spp!B:C,2,FALSE)</f>
        <v>1.9300000000000001E-2</v>
      </c>
      <c r="AV2421" s="2">
        <f>VLOOKUP(Y2421,Spp!B:D,3,FALSE)</f>
        <v>2.8511000000000002</v>
      </c>
      <c r="AW2421" s="2">
        <f t="shared" si="278"/>
        <v>250.03328432792631</v>
      </c>
      <c r="AX2421" s="2">
        <f t="shared" si="279"/>
        <v>5.0006656865585262</v>
      </c>
      <c r="AY2421" s="2">
        <f t="shared" si="280"/>
        <v>50.006656865585263</v>
      </c>
      <c r="AZ2421" s="2">
        <f t="shared" si="281"/>
        <v>5.0006656865585267E-2</v>
      </c>
      <c r="BA2421" s="2" t="e">
        <f t="shared" si="282"/>
        <v>#DIV/0!</v>
      </c>
      <c r="BB2421" s="2">
        <f t="shared" si="276"/>
        <v>0.5</v>
      </c>
      <c r="BC2421" s="2">
        <f>VLOOKUP(Y2421,Spp!B:H,7,FALSE)</f>
        <v>3.6</v>
      </c>
      <c r="BD2421" s="5" t="str">
        <f>VLOOKUP(Y2421,GFQuimbayo!B:C,2,FALSE)</f>
        <v>PS</v>
      </c>
      <c r="BE2421" s="5" t="str">
        <f>VLOOKUP(BD2421,GFQuimbayo!E:F,2,FALSE)</f>
        <v>Piscivores</v>
      </c>
      <c r="BF2421" s="2" t="str">
        <f>VLOOKUP(Y2421,Spp!B:L,11,FALSE)</f>
        <v>LC</v>
      </c>
    </row>
    <row r="2422" spans="1:58">
      <c r="A2422" s="61" t="s">
        <v>40</v>
      </c>
      <c r="B2422" s="61" t="s">
        <v>41</v>
      </c>
      <c r="C2422" s="61" t="s">
        <v>1487</v>
      </c>
      <c r="D2422" s="61" t="s">
        <v>1493</v>
      </c>
      <c r="E2422" s="61" t="s">
        <v>1498</v>
      </c>
      <c r="F2422" s="61" t="s">
        <v>245</v>
      </c>
      <c r="G2422" s="22" t="s">
        <v>1482</v>
      </c>
      <c r="H2422" s="62">
        <v>1</v>
      </c>
      <c r="I2422" s="62">
        <v>4</v>
      </c>
      <c r="J2422" s="61"/>
      <c r="K2422" s="61">
        <v>50</v>
      </c>
      <c r="L2422" s="63">
        <v>43670</v>
      </c>
      <c r="M2422" s="61">
        <v>2019</v>
      </c>
      <c r="N2422" s="64" t="s">
        <v>1484</v>
      </c>
      <c r="O2422" s="61" t="s">
        <v>245</v>
      </c>
      <c r="P2422" s="63">
        <v>43671</v>
      </c>
      <c r="Q2422" s="65">
        <v>4</v>
      </c>
      <c r="R2422" s="61"/>
      <c r="S2422" s="61">
        <v>10</v>
      </c>
      <c r="T2422" s="66"/>
      <c r="U2422" s="66"/>
      <c r="V2422" s="66"/>
      <c r="W2422" s="61"/>
      <c r="X2422" s="61" t="s">
        <v>87</v>
      </c>
      <c r="Y2422" s="6" t="str">
        <f>VLOOKUP(X2422,Spp!A:B,2,FALSE)</f>
        <v>Stegastes acapulcoensis</v>
      </c>
      <c r="Z2422" s="68">
        <f t="shared" si="277"/>
        <v>3</v>
      </c>
      <c r="AA2422" s="61"/>
      <c r="AB2422" s="61">
        <v>3</v>
      </c>
      <c r="AC2422" s="61"/>
      <c r="AD2422" s="61"/>
      <c r="AE2422" s="61"/>
      <c r="AF2422" s="61"/>
      <c r="AG2422" s="61"/>
      <c r="AH2422" s="61"/>
      <c r="AI2422" s="61"/>
      <c r="AJ2422" s="61"/>
      <c r="AK2422" s="61"/>
      <c r="AL2422" s="61"/>
      <c r="AM2422" s="61"/>
      <c r="AN2422" s="61"/>
      <c r="AO2422" s="61"/>
      <c r="AP2422" s="61"/>
      <c r="AQ2422" s="61"/>
      <c r="AR2422" s="61"/>
      <c r="AS2422" s="61"/>
      <c r="AT2422" s="61"/>
      <c r="AU2422" s="2">
        <f>VLOOKUP(Y2422,Spp!B:C,2,FALSE)</f>
        <v>3.49E-2</v>
      </c>
      <c r="AV2422" s="2">
        <f>VLOOKUP(Y2422,Spp!B:D,3,FALSE)</f>
        <v>2.9108999999999998</v>
      </c>
      <c r="AW2422" s="2">
        <f t="shared" si="278"/>
        <v>36.911569607091842</v>
      </c>
      <c r="AX2422" s="2">
        <f t="shared" si="279"/>
        <v>0.73823139214183686</v>
      </c>
      <c r="AY2422" s="2">
        <f t="shared" si="280"/>
        <v>7.3823139214183691</v>
      </c>
      <c r="AZ2422" s="2">
        <f t="shared" si="281"/>
        <v>7.3823139214183693E-3</v>
      </c>
      <c r="BA2422" s="2" t="e">
        <f t="shared" si="282"/>
        <v>#DIV/0!</v>
      </c>
      <c r="BB2422" s="2">
        <f t="shared" si="276"/>
        <v>0.06</v>
      </c>
      <c r="BC2422" s="2">
        <f>VLOOKUP(Y2422,Spp!B:H,7,FALSE)</f>
        <v>2</v>
      </c>
      <c r="BD2422" s="5" t="str">
        <f>VLOOKUP(Y2422,GFQuimbayo!B:C,2,FALSE)</f>
        <v>HD</v>
      </c>
      <c r="BE2422" s="5" t="str">
        <f>VLOOKUP(BD2422,GFQuimbayo!E:F,2,FALSE)</f>
        <v>Detritivores</v>
      </c>
      <c r="BF2422" s="2" t="str">
        <f>VLOOKUP(Y2422,Spp!B:L,11,FALSE)</f>
        <v>LC</v>
      </c>
    </row>
    <row r="2423" spans="1:58">
      <c r="A2423" s="61" t="s">
        <v>40</v>
      </c>
      <c r="B2423" s="61" t="s">
        <v>41</v>
      </c>
      <c r="C2423" s="61" t="s">
        <v>1487</v>
      </c>
      <c r="D2423" s="61" t="s">
        <v>1493</v>
      </c>
      <c r="E2423" s="61" t="s">
        <v>1498</v>
      </c>
      <c r="F2423" s="61" t="s">
        <v>245</v>
      </c>
      <c r="G2423" s="22" t="s">
        <v>1482</v>
      </c>
      <c r="H2423" s="62">
        <v>1</v>
      </c>
      <c r="I2423" s="62">
        <v>4</v>
      </c>
      <c r="J2423" s="61"/>
      <c r="K2423" s="61">
        <v>50</v>
      </c>
      <c r="L2423" s="63">
        <v>43670</v>
      </c>
      <c r="M2423" s="61">
        <v>2019</v>
      </c>
      <c r="N2423" s="64" t="s">
        <v>1484</v>
      </c>
      <c r="O2423" s="61" t="s">
        <v>245</v>
      </c>
      <c r="P2423" s="63">
        <v>43671</v>
      </c>
      <c r="Q2423" s="65">
        <v>4</v>
      </c>
      <c r="R2423" s="61"/>
      <c r="S2423" s="61">
        <v>10</v>
      </c>
      <c r="T2423" s="66"/>
      <c r="U2423" s="66"/>
      <c r="V2423" s="66"/>
      <c r="W2423" s="61"/>
      <c r="X2423" s="61" t="s">
        <v>107</v>
      </c>
      <c r="Y2423" s="6" t="str">
        <f>VLOOKUP(X2423,Spp!A:B,2,FALSE)</f>
        <v>Thalassoma lucasanum</v>
      </c>
      <c r="Z2423" s="68">
        <f t="shared" si="277"/>
        <v>61</v>
      </c>
      <c r="AA2423" s="61"/>
      <c r="AB2423" s="61">
        <v>60</v>
      </c>
      <c r="AC2423" s="61">
        <v>1</v>
      </c>
      <c r="AD2423" s="61"/>
      <c r="AE2423" s="61"/>
      <c r="AF2423" s="61"/>
      <c r="AG2423" s="61"/>
      <c r="AH2423" s="61"/>
      <c r="AI2423" s="61"/>
      <c r="AJ2423" s="61"/>
      <c r="AK2423" s="61"/>
      <c r="AL2423" s="61"/>
      <c r="AM2423" s="61"/>
      <c r="AN2423" s="61"/>
      <c r="AO2423" s="61"/>
      <c r="AP2423" s="61"/>
      <c r="AQ2423" s="61"/>
      <c r="AR2423" s="61"/>
      <c r="AS2423" s="61"/>
      <c r="AT2423" s="61"/>
      <c r="AU2423" s="2">
        <f>VLOOKUP(Y2423,Spp!B:C,2,FALSE)</f>
        <v>1.261E-2</v>
      </c>
      <c r="AV2423" s="2">
        <f>VLOOKUP(Y2423,Spp!B:D,3,FALSE)</f>
        <v>2.8782999999999999</v>
      </c>
      <c r="AW2423" s="2">
        <f t="shared" si="278"/>
        <v>267.8899327163648</v>
      </c>
      <c r="AX2423" s="2">
        <f t="shared" si="279"/>
        <v>5.3577986543272962</v>
      </c>
      <c r="AY2423" s="2">
        <f t="shared" si="280"/>
        <v>53.577986543272964</v>
      </c>
      <c r="AZ2423" s="2">
        <f t="shared" si="281"/>
        <v>5.3577986543272962E-2</v>
      </c>
      <c r="BA2423" s="2" t="e">
        <f t="shared" si="282"/>
        <v>#DIV/0!</v>
      </c>
      <c r="BB2423" s="2">
        <f t="shared" si="276"/>
        <v>1.22</v>
      </c>
      <c r="BC2423" s="2">
        <f>VLOOKUP(Y2423,Spp!B:H,7,FALSE)</f>
        <v>3.5</v>
      </c>
      <c r="BD2423" s="5" t="str">
        <f>VLOOKUP(Y2423,GFQuimbayo!B:C,2,FALSE)</f>
        <v>IN</v>
      </c>
      <c r="BE2423" s="5" t="str">
        <f>VLOOKUP(BD2423,GFQuimbayo!E:F,2,FALSE)</f>
        <v>Invertebrivores</v>
      </c>
      <c r="BF2423" s="2" t="str">
        <f>VLOOKUP(Y2423,Spp!B:L,11,FALSE)</f>
        <v>LC</v>
      </c>
    </row>
    <row r="2424" spans="1:58">
      <c r="A2424" s="61" t="s">
        <v>40</v>
      </c>
      <c r="B2424" s="61" t="s">
        <v>41</v>
      </c>
      <c r="C2424" s="61" t="s">
        <v>1487</v>
      </c>
      <c r="D2424" s="61" t="s">
        <v>1493</v>
      </c>
      <c r="E2424" s="61" t="s">
        <v>1498</v>
      </c>
      <c r="F2424" s="61" t="s">
        <v>245</v>
      </c>
      <c r="G2424" s="22" t="s">
        <v>1482</v>
      </c>
      <c r="H2424" s="62">
        <v>1</v>
      </c>
      <c r="I2424" s="62">
        <v>4</v>
      </c>
      <c r="J2424" s="61"/>
      <c r="K2424" s="61">
        <v>50</v>
      </c>
      <c r="L2424" s="63">
        <v>43670</v>
      </c>
      <c r="M2424" s="61">
        <v>2019</v>
      </c>
      <c r="N2424" s="64" t="s">
        <v>1484</v>
      </c>
      <c r="O2424" s="61" t="s">
        <v>245</v>
      </c>
      <c r="P2424" s="63">
        <v>43671</v>
      </c>
      <c r="Q2424" s="65">
        <v>4</v>
      </c>
      <c r="R2424" s="61"/>
      <c r="S2424" s="61">
        <v>10</v>
      </c>
      <c r="T2424" s="66"/>
      <c r="U2424" s="66"/>
      <c r="V2424" s="66"/>
      <c r="W2424" s="61"/>
      <c r="X2424" s="61" t="s">
        <v>125</v>
      </c>
      <c r="Y2424" s="6" t="str">
        <f>VLOOKUP(X2424,Spp!A:B,2,FALSE)</f>
        <v>Diodon holocanthus</v>
      </c>
      <c r="Z2424" s="68">
        <f t="shared" si="277"/>
        <v>1</v>
      </c>
      <c r="AA2424" s="61"/>
      <c r="AB2424" s="61"/>
      <c r="AC2424" s="61">
        <v>1</v>
      </c>
      <c r="AD2424" s="61"/>
      <c r="AE2424" s="61"/>
      <c r="AF2424" s="61"/>
      <c r="AG2424" s="61"/>
      <c r="AH2424" s="61"/>
      <c r="AI2424" s="61"/>
      <c r="AJ2424" s="61"/>
      <c r="AK2424" s="61"/>
      <c r="AL2424" s="61"/>
      <c r="AM2424" s="61"/>
      <c r="AN2424" s="61"/>
      <c r="AO2424" s="61"/>
      <c r="AP2424" s="61"/>
      <c r="AQ2424" s="61"/>
      <c r="AR2424" s="61"/>
      <c r="AS2424" s="61"/>
      <c r="AT2424" s="61"/>
      <c r="AU2424" s="2">
        <f>VLOOKUP(Y2424,Spp!B:C,2,FALSE)</f>
        <v>2.1899999999999999E-2</v>
      </c>
      <c r="AV2424" s="2">
        <f>VLOOKUP(Y2424,Spp!B:D,3,FALSE)</f>
        <v>3</v>
      </c>
      <c r="AW2424" s="2">
        <f t="shared" si="278"/>
        <v>42.7734375</v>
      </c>
      <c r="AX2424" s="2">
        <f t="shared" si="279"/>
        <v>0.85546875</v>
      </c>
      <c r="AY2424" s="2">
        <f t="shared" si="280"/>
        <v>8.5546875</v>
      </c>
      <c r="AZ2424" s="2">
        <f t="shared" si="281"/>
        <v>8.5546874999999998E-3</v>
      </c>
      <c r="BA2424" s="2" t="e">
        <f t="shared" si="282"/>
        <v>#DIV/0!</v>
      </c>
      <c r="BB2424" s="2">
        <f t="shared" si="276"/>
        <v>0.02</v>
      </c>
      <c r="BC2424" s="2">
        <f>VLOOKUP(Y2424,Spp!B:H,7,FALSE)</f>
        <v>3.3</v>
      </c>
      <c r="BD2424" s="5" t="str">
        <f>VLOOKUP(Y2424,GFQuimbayo!B:C,2,FALSE)</f>
        <v>IN</v>
      </c>
      <c r="BE2424" s="5" t="str">
        <f>VLOOKUP(BD2424,GFQuimbayo!E:F,2,FALSE)</f>
        <v>Invertebrivores</v>
      </c>
      <c r="BF2424" s="2" t="str">
        <f>VLOOKUP(Y2424,Spp!B:L,11,FALSE)</f>
        <v>NE</v>
      </c>
    </row>
    <row r="2425" spans="1:58">
      <c r="A2425" s="61" t="s">
        <v>40</v>
      </c>
      <c r="B2425" s="61" t="s">
        <v>41</v>
      </c>
      <c r="C2425" s="61" t="s">
        <v>1487</v>
      </c>
      <c r="D2425" s="61" t="s">
        <v>1493</v>
      </c>
      <c r="E2425" s="61" t="s">
        <v>1498</v>
      </c>
      <c r="F2425" s="61" t="s">
        <v>245</v>
      </c>
      <c r="G2425" s="22" t="s">
        <v>1482</v>
      </c>
      <c r="H2425" s="62">
        <v>2</v>
      </c>
      <c r="I2425" s="62">
        <v>5</v>
      </c>
      <c r="J2425" s="61"/>
      <c r="K2425" s="61">
        <v>50</v>
      </c>
      <c r="L2425" s="63">
        <v>43670</v>
      </c>
      <c r="M2425" s="61">
        <v>2019</v>
      </c>
      <c r="N2425" s="64" t="s">
        <v>1484</v>
      </c>
      <c r="O2425" s="61" t="s">
        <v>245</v>
      </c>
      <c r="P2425" s="63">
        <v>43671</v>
      </c>
      <c r="Q2425" s="65">
        <v>4</v>
      </c>
      <c r="R2425" s="61"/>
      <c r="S2425" s="61">
        <v>10</v>
      </c>
      <c r="T2425" s="66"/>
      <c r="U2425" s="66"/>
      <c r="V2425" s="66"/>
      <c r="W2425" s="61"/>
      <c r="X2425" s="61" t="s">
        <v>74</v>
      </c>
      <c r="Y2425" s="6" t="str">
        <f>VLOOKUP(X2425,Spp!A:B,2,FALSE)</f>
        <v>Stegastes flavilatus</v>
      </c>
      <c r="Z2425" s="68">
        <f t="shared" si="277"/>
        <v>11</v>
      </c>
      <c r="AA2425" s="61">
        <v>1</v>
      </c>
      <c r="AB2425" s="61">
        <v>2</v>
      </c>
      <c r="AC2425" s="61">
        <v>8</v>
      </c>
      <c r="AD2425" s="61"/>
      <c r="AE2425" s="61"/>
      <c r="AF2425" s="61"/>
      <c r="AG2425" s="61"/>
      <c r="AH2425" s="61"/>
      <c r="AI2425" s="61"/>
      <c r="AJ2425" s="61"/>
      <c r="AK2425" s="61"/>
      <c r="AL2425" s="61"/>
      <c r="AM2425" s="61"/>
      <c r="AN2425" s="61"/>
      <c r="AO2425" s="61"/>
      <c r="AP2425" s="61"/>
      <c r="AQ2425" s="61"/>
      <c r="AR2425" s="61"/>
      <c r="AS2425" s="61"/>
      <c r="AT2425" s="61"/>
      <c r="AU2425" s="2">
        <f>VLOOKUP(Y2425,Spp!B:C,2,FALSE)</f>
        <v>3.49E-2</v>
      </c>
      <c r="AV2425" s="2">
        <f>VLOOKUP(Y2425,Spp!B:D,3,FALSE)</f>
        <v>2.9108999999999998</v>
      </c>
      <c r="AW2425" s="2">
        <f t="shared" si="278"/>
        <v>460.53267789087357</v>
      </c>
      <c r="AX2425" s="2">
        <f t="shared" si="279"/>
        <v>9.2106535578174711</v>
      </c>
      <c r="AY2425" s="2">
        <f t="shared" si="280"/>
        <v>92.106535578174714</v>
      </c>
      <c r="AZ2425" s="2">
        <f t="shared" si="281"/>
        <v>9.210653557817472E-2</v>
      </c>
      <c r="BA2425" s="2" t="e">
        <f t="shared" si="282"/>
        <v>#DIV/0!</v>
      </c>
      <c r="BB2425" s="2">
        <f t="shared" si="276"/>
        <v>0.22</v>
      </c>
      <c r="BC2425" s="2">
        <f>VLOOKUP(Y2425,Spp!B:H,7,FALSE)</f>
        <v>2</v>
      </c>
      <c r="BD2425" s="5" t="str">
        <f>VLOOKUP(Y2425,GFQuimbayo!B:C,2,FALSE)</f>
        <v>HD</v>
      </c>
      <c r="BE2425" s="5" t="str">
        <f>VLOOKUP(BD2425,GFQuimbayo!E:F,2,FALSE)</f>
        <v>Detritivores</v>
      </c>
      <c r="BF2425" s="2" t="str">
        <f>VLOOKUP(Y2425,Spp!B:L,11,FALSE)</f>
        <v>LC</v>
      </c>
    </row>
    <row r="2426" spans="1:58">
      <c r="A2426" s="61" t="s">
        <v>40</v>
      </c>
      <c r="B2426" s="61" t="s">
        <v>41</v>
      </c>
      <c r="C2426" s="61" t="s">
        <v>1487</v>
      </c>
      <c r="D2426" s="61" t="s">
        <v>1493</v>
      </c>
      <c r="E2426" s="61" t="s">
        <v>1498</v>
      </c>
      <c r="F2426" s="61" t="s">
        <v>245</v>
      </c>
      <c r="G2426" s="22" t="s">
        <v>1482</v>
      </c>
      <c r="H2426" s="62">
        <v>2</v>
      </c>
      <c r="I2426" s="62">
        <v>5</v>
      </c>
      <c r="J2426" s="61"/>
      <c r="K2426" s="61">
        <v>50</v>
      </c>
      <c r="L2426" s="63">
        <v>43670</v>
      </c>
      <c r="M2426" s="61">
        <v>2019</v>
      </c>
      <c r="N2426" s="64" t="s">
        <v>1484</v>
      </c>
      <c r="O2426" s="61" t="s">
        <v>245</v>
      </c>
      <c r="P2426" s="63">
        <v>43671</v>
      </c>
      <c r="Q2426" s="65">
        <v>4</v>
      </c>
      <c r="R2426" s="61"/>
      <c r="S2426" s="61">
        <v>10</v>
      </c>
      <c r="T2426" s="66"/>
      <c r="U2426" s="66"/>
      <c r="V2426" s="66"/>
      <c r="W2426" s="61"/>
      <c r="X2426" s="61" t="s">
        <v>57</v>
      </c>
      <c r="Y2426" s="6" t="str">
        <f>VLOOKUP(X2426,Spp!A:B,2,FALSE)</f>
        <v>Serranus psittacinus</v>
      </c>
      <c r="Z2426" s="68">
        <f t="shared" si="277"/>
        <v>7</v>
      </c>
      <c r="AA2426" s="61"/>
      <c r="AB2426" s="61">
        <v>7</v>
      </c>
      <c r="AC2426" s="61"/>
      <c r="AD2426" s="61"/>
      <c r="AE2426" s="61"/>
      <c r="AF2426" s="61"/>
      <c r="AG2426" s="61"/>
      <c r="AH2426" s="61"/>
      <c r="AI2426" s="61"/>
      <c r="AJ2426" s="61"/>
      <c r="AK2426" s="61"/>
      <c r="AL2426" s="61"/>
      <c r="AM2426" s="61"/>
      <c r="AN2426" s="61"/>
      <c r="AO2426" s="61"/>
      <c r="AP2426" s="61"/>
      <c r="AQ2426" s="61"/>
      <c r="AR2426" s="61"/>
      <c r="AS2426" s="61"/>
      <c r="AT2426" s="61"/>
      <c r="AU2426" s="2">
        <f>VLOOKUP(Y2426,Spp!B:C,2,FALSE)</f>
        <v>1.9300000000000001E-2</v>
      </c>
      <c r="AV2426" s="2">
        <f>VLOOKUP(Y2426,Spp!B:D,3,FALSE)</f>
        <v>2.8511000000000002</v>
      </c>
      <c r="AW2426" s="2">
        <f t="shared" si="278"/>
        <v>42.222361237760509</v>
      </c>
      <c r="AX2426" s="2">
        <f t="shared" si="279"/>
        <v>0.84444722475521017</v>
      </c>
      <c r="AY2426" s="2">
        <f t="shared" si="280"/>
        <v>8.4444722475521026</v>
      </c>
      <c r="AZ2426" s="2">
        <f t="shared" si="281"/>
        <v>8.4444722475521018E-3</v>
      </c>
      <c r="BA2426" s="2" t="e">
        <f t="shared" si="282"/>
        <v>#DIV/0!</v>
      </c>
      <c r="BB2426" s="2">
        <f t="shared" si="276"/>
        <v>0.14000000000000001</v>
      </c>
      <c r="BC2426" s="2">
        <f>VLOOKUP(Y2426,Spp!B:H,7,FALSE)</f>
        <v>3.6</v>
      </c>
      <c r="BD2426" s="5" t="str">
        <f>VLOOKUP(Y2426,GFQuimbayo!B:C,2,FALSE)</f>
        <v>PS</v>
      </c>
      <c r="BE2426" s="5" t="str">
        <f>VLOOKUP(BD2426,GFQuimbayo!E:F,2,FALSE)</f>
        <v>Piscivores</v>
      </c>
      <c r="BF2426" s="2" t="str">
        <f>VLOOKUP(Y2426,Spp!B:L,11,FALSE)</f>
        <v>LC</v>
      </c>
    </row>
    <row r="2427" spans="1:58">
      <c r="A2427" s="61" t="s">
        <v>40</v>
      </c>
      <c r="B2427" s="61" t="s">
        <v>41</v>
      </c>
      <c r="C2427" s="61" t="s">
        <v>1487</v>
      </c>
      <c r="D2427" s="61" t="s">
        <v>1493</v>
      </c>
      <c r="E2427" s="61" t="s">
        <v>1498</v>
      </c>
      <c r="F2427" s="61" t="s">
        <v>245</v>
      </c>
      <c r="G2427" s="22" t="s">
        <v>1482</v>
      </c>
      <c r="H2427" s="62">
        <v>2</v>
      </c>
      <c r="I2427" s="62">
        <v>5</v>
      </c>
      <c r="J2427" s="61"/>
      <c r="K2427" s="61">
        <v>50</v>
      </c>
      <c r="L2427" s="63">
        <v>43670</v>
      </c>
      <c r="M2427" s="61">
        <v>2019</v>
      </c>
      <c r="N2427" s="64" t="s">
        <v>1484</v>
      </c>
      <c r="O2427" s="61" t="s">
        <v>245</v>
      </c>
      <c r="P2427" s="63">
        <v>43671</v>
      </c>
      <c r="Q2427" s="65">
        <v>4</v>
      </c>
      <c r="R2427" s="61"/>
      <c r="S2427" s="61">
        <v>10</v>
      </c>
      <c r="T2427" s="66"/>
      <c r="U2427" s="66"/>
      <c r="V2427" s="66"/>
      <c r="W2427" s="61"/>
      <c r="X2427" s="61" t="s">
        <v>80</v>
      </c>
      <c r="Y2427" s="6" t="str">
        <f>VLOOKUP(X2427,Spp!A:B,2,FALSE)</f>
        <v>Sufflamen verres</v>
      </c>
      <c r="Z2427" s="68">
        <f t="shared" si="277"/>
        <v>2</v>
      </c>
      <c r="AA2427" s="61"/>
      <c r="AB2427" s="61"/>
      <c r="AC2427" s="61">
        <v>2</v>
      </c>
      <c r="AD2427" s="61"/>
      <c r="AE2427" s="61"/>
      <c r="AF2427" s="61"/>
      <c r="AG2427" s="61"/>
      <c r="AH2427" s="61"/>
      <c r="AI2427" s="61"/>
      <c r="AJ2427" s="61"/>
      <c r="AK2427" s="61"/>
      <c r="AL2427" s="61"/>
      <c r="AM2427" s="61"/>
      <c r="AN2427" s="61"/>
      <c r="AO2427" s="61"/>
      <c r="AP2427" s="61"/>
      <c r="AQ2427" s="61"/>
      <c r="AR2427" s="61"/>
      <c r="AS2427" s="61"/>
      <c r="AT2427" s="61"/>
      <c r="AU2427" s="2">
        <f>VLOOKUP(Y2427,Spp!B:C,2,FALSE)</f>
        <v>2.4899999999999999E-2</v>
      </c>
      <c r="AV2427" s="2">
        <f>VLOOKUP(Y2427,Spp!B:D,3,FALSE)</f>
        <v>3.0129999999999999</v>
      </c>
      <c r="AW2427" s="2">
        <f t="shared" si="278"/>
        <v>100.5123002290896</v>
      </c>
      <c r="AX2427" s="2">
        <f t="shared" si="279"/>
        <v>2.0102460045817923</v>
      </c>
      <c r="AY2427" s="2">
        <f t="shared" si="280"/>
        <v>20.102460045817921</v>
      </c>
      <c r="AZ2427" s="2">
        <f t="shared" si="281"/>
        <v>2.0102460045817921E-2</v>
      </c>
      <c r="BA2427" s="2" t="e">
        <f t="shared" si="282"/>
        <v>#DIV/0!</v>
      </c>
      <c r="BB2427" s="2">
        <f t="shared" si="276"/>
        <v>0.04</v>
      </c>
      <c r="BC2427" s="2">
        <f>VLOOKUP(Y2427,Spp!B:H,7,FALSE)</f>
        <v>3.3</v>
      </c>
      <c r="BD2427" s="5" t="str">
        <f>VLOOKUP(Y2427,GFQuimbayo!B:C,2,FALSE)</f>
        <v>IN</v>
      </c>
      <c r="BE2427" s="5" t="str">
        <f>VLOOKUP(BD2427,GFQuimbayo!E:F,2,FALSE)</f>
        <v>Invertebrivores</v>
      </c>
      <c r="BF2427" s="2" t="str">
        <f>VLOOKUP(Y2427,Spp!B:L,11,FALSE)</f>
        <v>LC</v>
      </c>
    </row>
    <row r="2428" spans="1:58">
      <c r="A2428" s="61" t="s">
        <v>40</v>
      </c>
      <c r="B2428" s="61" t="s">
        <v>41</v>
      </c>
      <c r="C2428" s="61" t="s">
        <v>1487</v>
      </c>
      <c r="D2428" s="61" t="s">
        <v>1493</v>
      </c>
      <c r="E2428" s="61" t="s">
        <v>1498</v>
      </c>
      <c r="F2428" s="61" t="s">
        <v>245</v>
      </c>
      <c r="G2428" s="22" t="s">
        <v>1482</v>
      </c>
      <c r="H2428" s="62">
        <v>2</v>
      </c>
      <c r="I2428" s="62">
        <v>5</v>
      </c>
      <c r="J2428" s="61"/>
      <c r="K2428" s="61">
        <v>50</v>
      </c>
      <c r="L2428" s="63">
        <v>43670</v>
      </c>
      <c r="M2428" s="61">
        <v>2019</v>
      </c>
      <c r="N2428" s="64" t="s">
        <v>1484</v>
      </c>
      <c r="O2428" s="61" t="s">
        <v>245</v>
      </c>
      <c r="P2428" s="63">
        <v>43671</v>
      </c>
      <c r="Q2428" s="65">
        <v>4</v>
      </c>
      <c r="R2428" s="61"/>
      <c r="S2428" s="61">
        <v>10</v>
      </c>
      <c r="T2428" s="66"/>
      <c r="U2428" s="66"/>
      <c r="V2428" s="66"/>
      <c r="W2428" s="61"/>
      <c r="X2428" s="61" t="s">
        <v>64</v>
      </c>
      <c r="Y2428" s="6" t="str">
        <f>VLOOKUP(X2428,Spp!A:B,2,FALSE)</f>
        <v>Johnrandallia nigrirostris</v>
      </c>
      <c r="Z2428" s="68">
        <f t="shared" si="277"/>
        <v>1</v>
      </c>
      <c r="AA2428" s="61"/>
      <c r="AB2428" s="61"/>
      <c r="AC2428" s="61">
        <v>1</v>
      </c>
      <c r="AD2428" s="61"/>
      <c r="AE2428" s="61"/>
      <c r="AF2428" s="61"/>
      <c r="AG2428" s="61"/>
      <c r="AH2428" s="61"/>
      <c r="AI2428" s="61"/>
      <c r="AJ2428" s="61"/>
      <c r="AK2428" s="61"/>
      <c r="AL2428" s="61"/>
      <c r="AM2428" s="61"/>
      <c r="AN2428" s="61"/>
      <c r="AO2428" s="61"/>
      <c r="AP2428" s="61"/>
      <c r="AQ2428" s="61"/>
      <c r="AR2428" s="61"/>
      <c r="AS2428" s="61"/>
      <c r="AT2428" s="61"/>
      <c r="AU2428" s="2">
        <f>VLOOKUP(Y2428,Spp!B:C,2,FALSE)</f>
        <v>2.5600000000000001E-2</v>
      </c>
      <c r="AV2428" s="2">
        <f>VLOOKUP(Y2428,Spp!B:D,3,FALSE)</f>
        <v>3.0005999999999999</v>
      </c>
      <c r="AW2428" s="2">
        <f t="shared" si="278"/>
        <v>50.075829302089247</v>
      </c>
      <c r="AX2428" s="2">
        <f t="shared" si="279"/>
        <v>1.001516586041785</v>
      </c>
      <c r="AY2428" s="2">
        <f t="shared" si="280"/>
        <v>10.015165860417849</v>
      </c>
      <c r="AZ2428" s="2">
        <f t="shared" si="281"/>
        <v>1.0015165860417849E-2</v>
      </c>
      <c r="BA2428" s="2" t="e">
        <f t="shared" si="282"/>
        <v>#DIV/0!</v>
      </c>
      <c r="BB2428" s="2">
        <f t="shared" si="276"/>
        <v>0.02</v>
      </c>
      <c r="BC2428" s="2">
        <f>VLOOKUP(Y2428,Spp!B:H,7,FALSE)</f>
        <v>3</v>
      </c>
      <c r="BD2428" s="5" t="str">
        <f>VLOOKUP(Y2428,GFQuimbayo!B:C,2,FALSE)</f>
        <v>IN</v>
      </c>
      <c r="BE2428" s="5" t="str">
        <f>VLOOKUP(BD2428,GFQuimbayo!E:F,2,FALSE)</f>
        <v>Invertebrivores</v>
      </c>
      <c r="BF2428" s="2" t="str">
        <f>VLOOKUP(Y2428,Spp!B:L,11,FALSE)</f>
        <v>LC</v>
      </c>
    </row>
    <row r="2429" spans="1:58">
      <c r="A2429" s="61" t="s">
        <v>40</v>
      </c>
      <c r="B2429" s="61" t="s">
        <v>41</v>
      </c>
      <c r="C2429" s="61" t="s">
        <v>1487</v>
      </c>
      <c r="D2429" s="61" t="s">
        <v>1493</v>
      </c>
      <c r="E2429" s="61" t="s">
        <v>1498</v>
      </c>
      <c r="F2429" s="61" t="s">
        <v>245</v>
      </c>
      <c r="G2429" s="22" t="s">
        <v>1482</v>
      </c>
      <c r="H2429" s="62">
        <v>2</v>
      </c>
      <c r="I2429" s="62">
        <v>5</v>
      </c>
      <c r="J2429" s="61"/>
      <c r="K2429" s="61">
        <v>50</v>
      </c>
      <c r="L2429" s="63">
        <v>43670</v>
      </c>
      <c r="M2429" s="61">
        <v>2019</v>
      </c>
      <c r="N2429" s="64" t="s">
        <v>1484</v>
      </c>
      <c r="O2429" s="61" t="s">
        <v>245</v>
      </c>
      <c r="P2429" s="63">
        <v>43671</v>
      </c>
      <c r="Q2429" s="65">
        <v>4</v>
      </c>
      <c r="R2429" s="61"/>
      <c r="S2429" s="61">
        <v>10</v>
      </c>
      <c r="T2429" s="66"/>
      <c r="U2429" s="66"/>
      <c r="V2429" s="66"/>
      <c r="W2429" s="61"/>
      <c r="X2429" s="61" t="s">
        <v>256</v>
      </c>
      <c r="Y2429" s="6" t="str">
        <f>VLOOKUP(X2429,Spp!A:B,2,FALSE)</f>
        <v>Fistularia commersonii</v>
      </c>
      <c r="Z2429" s="68">
        <f t="shared" si="277"/>
        <v>2</v>
      </c>
      <c r="AA2429" s="61"/>
      <c r="AB2429" s="61"/>
      <c r="AC2429" s="61"/>
      <c r="AD2429" s="61"/>
      <c r="AE2429" s="61"/>
      <c r="AF2429" s="61">
        <v>2</v>
      </c>
      <c r="AG2429" s="61"/>
      <c r="AH2429" s="61"/>
      <c r="AI2429" s="61"/>
      <c r="AJ2429" s="61"/>
      <c r="AK2429" s="61"/>
      <c r="AL2429" s="61"/>
      <c r="AM2429" s="61"/>
      <c r="AN2429" s="61"/>
      <c r="AO2429" s="61"/>
      <c r="AP2429" s="61"/>
      <c r="AQ2429" s="61"/>
      <c r="AR2429" s="61"/>
      <c r="AS2429" s="61"/>
      <c r="AT2429" s="61"/>
      <c r="AU2429" s="2">
        <f>VLOOKUP(Y2429,Spp!B:C,2,FALSE)</f>
        <v>5.9999999999999995E-4</v>
      </c>
      <c r="AV2429" s="2">
        <f>VLOOKUP(Y2429,Spp!B:D,3,FALSE)</f>
        <v>3</v>
      </c>
      <c r="AW2429" s="2">
        <f t="shared" si="278"/>
        <v>51.449999999999996</v>
      </c>
      <c r="AX2429" s="2">
        <f t="shared" si="279"/>
        <v>1.0289999999999999</v>
      </c>
      <c r="AY2429" s="2">
        <f t="shared" si="280"/>
        <v>10.29</v>
      </c>
      <c r="AZ2429" s="2">
        <f t="shared" si="281"/>
        <v>1.0289999999999999E-2</v>
      </c>
      <c r="BA2429" s="2" t="e">
        <f t="shared" si="282"/>
        <v>#DIV/0!</v>
      </c>
      <c r="BB2429" s="2">
        <f t="shared" si="276"/>
        <v>0.04</v>
      </c>
      <c r="BC2429" s="2">
        <f>VLOOKUP(Y2429,Spp!B:H,7,FALSE)</f>
        <v>4.3</v>
      </c>
      <c r="BD2429" s="5" t="str">
        <f>VLOOKUP(Y2429,GFQuimbayo!B:C,2,FALSE)</f>
        <v>PS</v>
      </c>
      <c r="BE2429" s="5" t="str">
        <f>VLOOKUP(BD2429,GFQuimbayo!E:F,2,FALSE)</f>
        <v>Piscivores</v>
      </c>
      <c r="BF2429" s="2" t="str">
        <f>VLOOKUP(Y2429,Spp!B:L,11,FALSE)</f>
        <v>NE</v>
      </c>
    </row>
    <row r="2430" spans="1:58">
      <c r="A2430" s="61" t="s">
        <v>40</v>
      </c>
      <c r="B2430" s="61" t="s">
        <v>41</v>
      </c>
      <c r="C2430" s="61" t="s">
        <v>1487</v>
      </c>
      <c r="D2430" s="61" t="s">
        <v>1493</v>
      </c>
      <c r="E2430" s="61" t="s">
        <v>1498</v>
      </c>
      <c r="F2430" s="61" t="s">
        <v>245</v>
      </c>
      <c r="G2430" s="22" t="s">
        <v>1482</v>
      </c>
      <c r="H2430" s="62">
        <v>2</v>
      </c>
      <c r="I2430" s="62">
        <v>5</v>
      </c>
      <c r="J2430" s="61"/>
      <c r="K2430" s="61">
        <v>50</v>
      </c>
      <c r="L2430" s="63">
        <v>43670</v>
      </c>
      <c r="M2430" s="61">
        <v>2019</v>
      </c>
      <c r="N2430" s="64" t="s">
        <v>1484</v>
      </c>
      <c r="O2430" s="61" t="s">
        <v>245</v>
      </c>
      <c r="P2430" s="63">
        <v>43671</v>
      </c>
      <c r="Q2430" s="65">
        <v>4</v>
      </c>
      <c r="R2430" s="61"/>
      <c r="S2430" s="61">
        <v>10</v>
      </c>
      <c r="T2430" s="66"/>
      <c r="U2430" s="66"/>
      <c r="V2430" s="66"/>
      <c r="W2430" s="61"/>
      <c r="X2430" s="61" t="s">
        <v>125</v>
      </c>
      <c r="Y2430" s="6" t="str">
        <f>VLOOKUP(X2430,Spp!A:B,2,FALSE)</f>
        <v>Diodon holocanthus</v>
      </c>
      <c r="Z2430" s="68">
        <f t="shared" si="277"/>
        <v>1</v>
      </c>
      <c r="AA2430" s="61"/>
      <c r="AB2430" s="61"/>
      <c r="AC2430" s="61">
        <v>1</v>
      </c>
      <c r="AD2430" s="61"/>
      <c r="AE2430" s="61"/>
      <c r="AF2430" s="61"/>
      <c r="AG2430" s="61"/>
      <c r="AH2430" s="61"/>
      <c r="AI2430" s="61"/>
      <c r="AJ2430" s="61"/>
      <c r="AK2430" s="61"/>
      <c r="AL2430" s="61"/>
      <c r="AM2430" s="61"/>
      <c r="AN2430" s="61"/>
      <c r="AO2430" s="61"/>
      <c r="AP2430" s="61"/>
      <c r="AQ2430" s="61"/>
      <c r="AR2430" s="61"/>
      <c r="AS2430" s="61"/>
      <c r="AT2430" s="61"/>
      <c r="AU2430" s="2">
        <f>VLOOKUP(Y2430,Spp!B:C,2,FALSE)</f>
        <v>2.1899999999999999E-2</v>
      </c>
      <c r="AV2430" s="2">
        <f>VLOOKUP(Y2430,Spp!B:D,3,FALSE)</f>
        <v>3</v>
      </c>
      <c r="AW2430" s="2">
        <f t="shared" si="278"/>
        <v>42.7734375</v>
      </c>
      <c r="AX2430" s="2">
        <f t="shared" si="279"/>
        <v>0.85546875</v>
      </c>
      <c r="AY2430" s="2">
        <f t="shared" si="280"/>
        <v>8.5546875</v>
      </c>
      <c r="AZ2430" s="2">
        <f t="shared" si="281"/>
        <v>8.5546874999999998E-3</v>
      </c>
      <c r="BA2430" s="2" t="e">
        <f t="shared" si="282"/>
        <v>#DIV/0!</v>
      </c>
      <c r="BB2430" s="2">
        <f t="shared" si="276"/>
        <v>0.02</v>
      </c>
      <c r="BC2430" s="2">
        <f>VLOOKUP(Y2430,Spp!B:H,7,FALSE)</f>
        <v>3.3</v>
      </c>
      <c r="BD2430" s="5" t="str">
        <f>VLOOKUP(Y2430,GFQuimbayo!B:C,2,FALSE)</f>
        <v>IN</v>
      </c>
      <c r="BE2430" s="5" t="str">
        <f>VLOOKUP(BD2430,GFQuimbayo!E:F,2,FALSE)</f>
        <v>Invertebrivores</v>
      </c>
      <c r="BF2430" s="2" t="str">
        <f>VLOOKUP(Y2430,Spp!B:L,11,FALSE)</f>
        <v>NE</v>
      </c>
    </row>
    <row r="2431" spans="1:58">
      <c r="A2431" s="61" t="s">
        <v>40</v>
      </c>
      <c r="B2431" s="61" t="s">
        <v>41</v>
      </c>
      <c r="C2431" s="61" t="s">
        <v>1487</v>
      </c>
      <c r="D2431" s="61" t="s">
        <v>1493</v>
      </c>
      <c r="E2431" s="61" t="s">
        <v>1498</v>
      </c>
      <c r="F2431" s="61" t="s">
        <v>245</v>
      </c>
      <c r="G2431" s="22" t="s">
        <v>1482</v>
      </c>
      <c r="H2431" s="62">
        <v>3</v>
      </c>
      <c r="I2431" s="62">
        <v>6</v>
      </c>
      <c r="J2431" s="61"/>
      <c r="K2431" s="61">
        <v>50</v>
      </c>
      <c r="L2431" s="63">
        <v>43670</v>
      </c>
      <c r="M2431" s="61">
        <v>2019</v>
      </c>
      <c r="N2431" s="64" t="s">
        <v>1484</v>
      </c>
      <c r="O2431" s="61" t="s">
        <v>245</v>
      </c>
      <c r="P2431" s="63">
        <v>43671</v>
      </c>
      <c r="Q2431" s="65">
        <v>4</v>
      </c>
      <c r="R2431" s="61"/>
      <c r="S2431" s="61">
        <v>10</v>
      </c>
      <c r="T2431" s="66"/>
      <c r="U2431" s="66"/>
      <c r="V2431" s="66"/>
      <c r="W2431" s="61"/>
      <c r="X2431" s="61" t="s">
        <v>57</v>
      </c>
      <c r="Y2431" s="6" t="str">
        <f>VLOOKUP(X2431,Spp!A:B,2,FALSE)</f>
        <v>Serranus psittacinus</v>
      </c>
      <c r="Z2431" s="68">
        <f t="shared" si="277"/>
        <v>7</v>
      </c>
      <c r="AA2431" s="61"/>
      <c r="AB2431" s="61">
        <v>5</v>
      </c>
      <c r="AC2431" s="61">
        <v>2</v>
      </c>
      <c r="AD2431" s="61"/>
      <c r="AE2431" s="61"/>
      <c r="AF2431" s="61"/>
      <c r="AG2431" s="61"/>
      <c r="AH2431" s="61"/>
      <c r="AI2431" s="61"/>
      <c r="AJ2431" s="61"/>
      <c r="AK2431" s="61"/>
      <c r="AL2431" s="61"/>
      <c r="AM2431" s="61"/>
      <c r="AN2431" s="61"/>
      <c r="AO2431" s="61"/>
      <c r="AP2431" s="61"/>
      <c r="AQ2431" s="61"/>
      <c r="AR2431" s="61"/>
      <c r="AS2431" s="61"/>
      <c r="AT2431" s="61"/>
      <c r="AU2431" s="2">
        <f>VLOOKUP(Y2431,Spp!B:C,2,FALSE)</f>
        <v>1.9300000000000001E-2</v>
      </c>
      <c r="AV2431" s="2">
        <f>VLOOKUP(Y2431,Spp!B:D,3,FALSE)</f>
        <v>2.8511000000000002</v>
      </c>
      <c r="AW2431" s="2">
        <f t="shared" si="278"/>
        <v>81.918016057844596</v>
      </c>
      <c r="AX2431" s="2">
        <f t="shared" si="279"/>
        <v>1.638360321156892</v>
      </c>
      <c r="AY2431" s="2">
        <f t="shared" si="280"/>
        <v>16.383603211568921</v>
      </c>
      <c r="AZ2431" s="2">
        <f t="shared" si="281"/>
        <v>1.6383603211568922E-2</v>
      </c>
      <c r="BA2431" s="2" t="e">
        <f t="shared" si="282"/>
        <v>#DIV/0!</v>
      </c>
      <c r="BB2431" s="2">
        <f t="shared" si="276"/>
        <v>0.14000000000000001</v>
      </c>
      <c r="BC2431" s="2">
        <f>VLOOKUP(Y2431,Spp!B:H,7,FALSE)</f>
        <v>3.6</v>
      </c>
      <c r="BD2431" s="5" t="str">
        <f>VLOOKUP(Y2431,GFQuimbayo!B:C,2,FALSE)</f>
        <v>PS</v>
      </c>
      <c r="BE2431" s="5" t="str">
        <f>VLOOKUP(BD2431,GFQuimbayo!E:F,2,FALSE)</f>
        <v>Piscivores</v>
      </c>
      <c r="BF2431" s="2" t="str">
        <f>VLOOKUP(Y2431,Spp!B:L,11,FALSE)</f>
        <v>LC</v>
      </c>
    </row>
    <row r="2432" spans="1:58">
      <c r="A2432" s="61" t="s">
        <v>40</v>
      </c>
      <c r="B2432" s="61" t="s">
        <v>41</v>
      </c>
      <c r="C2432" s="61" t="s">
        <v>1487</v>
      </c>
      <c r="D2432" s="61" t="s">
        <v>1493</v>
      </c>
      <c r="E2432" s="61" t="s">
        <v>1498</v>
      </c>
      <c r="F2432" s="61" t="s">
        <v>245</v>
      </c>
      <c r="G2432" s="22" t="s">
        <v>1482</v>
      </c>
      <c r="H2432" s="62">
        <v>3</v>
      </c>
      <c r="I2432" s="62">
        <v>6</v>
      </c>
      <c r="J2432" s="61"/>
      <c r="K2432" s="61">
        <v>50</v>
      </c>
      <c r="L2432" s="63">
        <v>43670</v>
      </c>
      <c r="M2432" s="61">
        <v>2019</v>
      </c>
      <c r="N2432" s="64" t="s">
        <v>1484</v>
      </c>
      <c r="O2432" s="61" t="s">
        <v>245</v>
      </c>
      <c r="P2432" s="63">
        <v>43671</v>
      </c>
      <c r="Q2432" s="65">
        <v>4</v>
      </c>
      <c r="R2432" s="61"/>
      <c r="S2432" s="61">
        <v>10</v>
      </c>
      <c r="T2432" s="66"/>
      <c r="U2432" s="66"/>
      <c r="V2432" s="66"/>
      <c r="W2432" s="61"/>
      <c r="X2432" s="61" t="s">
        <v>64</v>
      </c>
      <c r="Y2432" s="6" t="str">
        <f>VLOOKUP(X2432,Spp!A:B,2,FALSE)</f>
        <v>Johnrandallia nigrirostris</v>
      </c>
      <c r="Z2432" s="68">
        <f t="shared" si="277"/>
        <v>2</v>
      </c>
      <c r="AA2432" s="61"/>
      <c r="AB2432" s="61"/>
      <c r="AC2432" s="61">
        <v>2</v>
      </c>
      <c r="AD2432" s="61"/>
      <c r="AE2432" s="61"/>
      <c r="AF2432" s="61"/>
      <c r="AG2432" s="61"/>
      <c r="AH2432" s="61"/>
      <c r="AI2432" s="61"/>
      <c r="AJ2432" s="61"/>
      <c r="AK2432" s="61"/>
      <c r="AL2432" s="61"/>
      <c r="AM2432" s="61"/>
      <c r="AN2432" s="61"/>
      <c r="AO2432" s="61"/>
      <c r="AP2432" s="61"/>
      <c r="AQ2432" s="61"/>
      <c r="AR2432" s="61"/>
      <c r="AS2432" s="61"/>
      <c r="AT2432" s="61"/>
      <c r="AU2432" s="2">
        <f>VLOOKUP(Y2432,Spp!B:C,2,FALSE)</f>
        <v>2.5600000000000001E-2</v>
      </c>
      <c r="AV2432" s="2">
        <f>VLOOKUP(Y2432,Spp!B:D,3,FALSE)</f>
        <v>3.0005999999999999</v>
      </c>
      <c r="AW2432" s="2">
        <f t="shared" si="278"/>
        <v>100.15165860417849</v>
      </c>
      <c r="AX2432" s="2">
        <f t="shared" si="279"/>
        <v>2.0030331720835699</v>
      </c>
      <c r="AY2432" s="2">
        <f t="shared" si="280"/>
        <v>20.030331720835697</v>
      </c>
      <c r="AZ2432" s="2">
        <f t="shared" si="281"/>
        <v>2.0030331720835699E-2</v>
      </c>
      <c r="BA2432" s="2" t="e">
        <f t="shared" si="282"/>
        <v>#DIV/0!</v>
      </c>
      <c r="BB2432" s="2">
        <f t="shared" si="276"/>
        <v>0.04</v>
      </c>
      <c r="BC2432" s="2">
        <f>VLOOKUP(Y2432,Spp!B:H,7,FALSE)</f>
        <v>3</v>
      </c>
      <c r="BD2432" s="5" t="str">
        <f>VLOOKUP(Y2432,GFQuimbayo!B:C,2,FALSE)</f>
        <v>IN</v>
      </c>
      <c r="BE2432" s="5" t="str">
        <f>VLOOKUP(BD2432,GFQuimbayo!E:F,2,FALSE)</f>
        <v>Invertebrivores</v>
      </c>
      <c r="BF2432" s="2" t="str">
        <f>VLOOKUP(Y2432,Spp!B:L,11,FALSE)</f>
        <v>LC</v>
      </c>
    </row>
    <row r="2433" spans="1:58">
      <c r="A2433" s="61" t="s">
        <v>40</v>
      </c>
      <c r="B2433" s="61" t="s">
        <v>41</v>
      </c>
      <c r="C2433" s="61" t="s">
        <v>1487</v>
      </c>
      <c r="D2433" s="61" t="s">
        <v>1493</v>
      </c>
      <c r="E2433" s="61" t="s">
        <v>1498</v>
      </c>
      <c r="F2433" s="61" t="s">
        <v>245</v>
      </c>
      <c r="G2433" s="22" t="s">
        <v>1482</v>
      </c>
      <c r="H2433" s="62">
        <v>3</v>
      </c>
      <c r="I2433" s="62">
        <v>6</v>
      </c>
      <c r="J2433" s="61"/>
      <c r="K2433" s="61">
        <v>50</v>
      </c>
      <c r="L2433" s="63">
        <v>43670</v>
      </c>
      <c r="M2433" s="61">
        <v>2019</v>
      </c>
      <c r="N2433" s="64" t="s">
        <v>1484</v>
      </c>
      <c r="O2433" s="61" t="s">
        <v>245</v>
      </c>
      <c r="P2433" s="63">
        <v>43671</v>
      </c>
      <c r="Q2433" s="65">
        <v>4</v>
      </c>
      <c r="R2433" s="61"/>
      <c r="S2433" s="61">
        <v>10</v>
      </c>
      <c r="T2433" s="66"/>
      <c r="U2433" s="66"/>
      <c r="V2433" s="66"/>
      <c r="W2433" s="61"/>
      <c r="X2433" s="61" t="s">
        <v>125</v>
      </c>
      <c r="Y2433" s="6" t="str">
        <f>VLOOKUP(X2433,Spp!A:B,2,FALSE)</f>
        <v>Diodon holocanthus</v>
      </c>
      <c r="Z2433" s="68">
        <f t="shared" si="277"/>
        <v>2</v>
      </c>
      <c r="AA2433" s="61"/>
      <c r="AB2433" s="61"/>
      <c r="AC2433" s="61">
        <v>2</v>
      </c>
      <c r="AD2433" s="61"/>
      <c r="AE2433" s="61"/>
      <c r="AF2433" s="61"/>
      <c r="AG2433" s="61"/>
      <c r="AH2433" s="61"/>
      <c r="AI2433" s="61"/>
      <c r="AJ2433" s="61"/>
      <c r="AK2433" s="61"/>
      <c r="AL2433" s="61"/>
      <c r="AM2433" s="61"/>
      <c r="AN2433" s="61"/>
      <c r="AO2433" s="61"/>
      <c r="AP2433" s="61"/>
      <c r="AQ2433" s="61"/>
      <c r="AR2433" s="61"/>
      <c r="AS2433" s="61"/>
      <c r="AT2433" s="61"/>
      <c r="AU2433" s="2">
        <f>VLOOKUP(Y2433,Spp!B:C,2,FALSE)</f>
        <v>2.1899999999999999E-2</v>
      </c>
      <c r="AV2433" s="2">
        <f>VLOOKUP(Y2433,Spp!B:D,3,FALSE)</f>
        <v>3</v>
      </c>
      <c r="AW2433" s="2">
        <f t="shared" si="278"/>
        <v>85.546875</v>
      </c>
      <c r="AX2433" s="2">
        <f t="shared" si="279"/>
        <v>1.7109375</v>
      </c>
      <c r="AY2433" s="2">
        <f t="shared" si="280"/>
        <v>17.109375</v>
      </c>
      <c r="AZ2433" s="2">
        <f t="shared" si="281"/>
        <v>1.7109375E-2</v>
      </c>
      <c r="BA2433" s="2" t="e">
        <f t="shared" si="282"/>
        <v>#DIV/0!</v>
      </c>
      <c r="BB2433" s="2">
        <f t="shared" si="276"/>
        <v>0.04</v>
      </c>
      <c r="BC2433" s="2">
        <f>VLOOKUP(Y2433,Spp!B:H,7,FALSE)</f>
        <v>3.3</v>
      </c>
      <c r="BD2433" s="5" t="str">
        <f>VLOOKUP(Y2433,GFQuimbayo!B:C,2,FALSE)</f>
        <v>IN</v>
      </c>
      <c r="BE2433" s="5" t="str">
        <f>VLOOKUP(BD2433,GFQuimbayo!E:F,2,FALSE)</f>
        <v>Invertebrivores</v>
      </c>
      <c r="BF2433" s="2" t="str">
        <f>VLOOKUP(Y2433,Spp!B:L,11,FALSE)</f>
        <v>NE</v>
      </c>
    </row>
    <row r="2434" spans="1:58">
      <c r="A2434" s="61" t="s">
        <v>40</v>
      </c>
      <c r="B2434" s="61" t="s">
        <v>41</v>
      </c>
      <c r="C2434" s="61" t="s">
        <v>1487</v>
      </c>
      <c r="D2434" s="61" t="s">
        <v>1493</v>
      </c>
      <c r="E2434" s="61" t="s">
        <v>1498</v>
      </c>
      <c r="F2434" s="61" t="s">
        <v>245</v>
      </c>
      <c r="G2434" s="22" t="s">
        <v>1482</v>
      </c>
      <c r="H2434" s="62">
        <v>3</v>
      </c>
      <c r="I2434" s="62">
        <v>6</v>
      </c>
      <c r="J2434" s="61"/>
      <c r="K2434" s="61">
        <v>50</v>
      </c>
      <c r="L2434" s="63">
        <v>43670</v>
      </c>
      <c r="M2434" s="61">
        <v>2019</v>
      </c>
      <c r="N2434" s="64" t="s">
        <v>1484</v>
      </c>
      <c r="O2434" s="61" t="s">
        <v>245</v>
      </c>
      <c r="P2434" s="63">
        <v>43671</v>
      </c>
      <c r="Q2434" s="65">
        <v>4</v>
      </c>
      <c r="R2434" s="61"/>
      <c r="S2434" s="61">
        <v>10</v>
      </c>
      <c r="T2434" s="66"/>
      <c r="U2434" s="66"/>
      <c r="V2434" s="66"/>
      <c r="W2434" s="61"/>
      <c r="X2434" s="61" t="s">
        <v>74</v>
      </c>
      <c r="Y2434" s="6" t="str">
        <f>VLOOKUP(X2434,Spp!A:B,2,FALSE)</f>
        <v>Stegastes flavilatus</v>
      </c>
      <c r="Z2434" s="68">
        <f t="shared" si="277"/>
        <v>5</v>
      </c>
      <c r="AA2434" s="61"/>
      <c r="AB2434" s="61"/>
      <c r="AC2434" s="61">
        <v>5</v>
      </c>
      <c r="AD2434" s="61"/>
      <c r="AE2434" s="61"/>
      <c r="AF2434" s="61"/>
      <c r="AG2434" s="61"/>
      <c r="AH2434" s="61"/>
      <c r="AI2434" s="61"/>
      <c r="AJ2434" s="61"/>
      <c r="AK2434" s="61"/>
      <c r="AL2434" s="61"/>
      <c r="AM2434" s="61"/>
      <c r="AN2434" s="61"/>
      <c r="AO2434" s="61"/>
      <c r="AP2434" s="61"/>
      <c r="AQ2434" s="61"/>
      <c r="AR2434" s="61"/>
      <c r="AS2434" s="61"/>
      <c r="AT2434" s="61"/>
      <c r="AU2434" s="2">
        <f>VLOOKUP(Y2434,Spp!B:C,2,FALSE)</f>
        <v>3.49E-2</v>
      </c>
      <c r="AV2434" s="2">
        <f>VLOOKUP(Y2434,Spp!B:D,3,FALSE)</f>
        <v>2.9108999999999998</v>
      </c>
      <c r="AW2434" s="2">
        <f t="shared" si="278"/>
        <v>272.13900223168815</v>
      </c>
      <c r="AX2434" s="2">
        <f t="shared" si="279"/>
        <v>5.4427800446337633</v>
      </c>
      <c r="AY2434" s="2">
        <f t="shared" si="280"/>
        <v>54.427800446337635</v>
      </c>
      <c r="AZ2434" s="2">
        <f t="shared" si="281"/>
        <v>5.4427800446337632E-2</v>
      </c>
      <c r="BA2434" s="2" t="e">
        <f t="shared" si="282"/>
        <v>#DIV/0!</v>
      </c>
      <c r="BB2434" s="2">
        <f t="shared" si="276"/>
        <v>0.1</v>
      </c>
      <c r="BC2434" s="2">
        <f>VLOOKUP(Y2434,Spp!B:H,7,FALSE)</f>
        <v>2</v>
      </c>
      <c r="BD2434" s="5" t="str">
        <f>VLOOKUP(Y2434,GFQuimbayo!B:C,2,FALSE)</f>
        <v>HD</v>
      </c>
      <c r="BE2434" s="5" t="str">
        <f>VLOOKUP(BD2434,GFQuimbayo!E:F,2,FALSE)</f>
        <v>Detritivores</v>
      </c>
      <c r="BF2434" s="2" t="str">
        <f>VLOOKUP(Y2434,Spp!B:L,11,FALSE)</f>
        <v>LC</v>
      </c>
    </row>
    <row r="2435" spans="1:58">
      <c r="A2435" s="61" t="s">
        <v>40</v>
      </c>
      <c r="B2435" s="61" t="s">
        <v>41</v>
      </c>
      <c r="C2435" s="61" t="s">
        <v>1487</v>
      </c>
      <c r="D2435" s="61" t="s">
        <v>1493</v>
      </c>
      <c r="E2435" s="61" t="s">
        <v>1498</v>
      </c>
      <c r="F2435" s="61" t="s">
        <v>245</v>
      </c>
      <c r="G2435" s="22" t="s">
        <v>1482</v>
      </c>
      <c r="H2435" s="62">
        <v>3</v>
      </c>
      <c r="I2435" s="62">
        <v>6</v>
      </c>
      <c r="J2435" s="61"/>
      <c r="K2435" s="61">
        <v>50</v>
      </c>
      <c r="L2435" s="63">
        <v>43670</v>
      </c>
      <c r="M2435" s="61">
        <v>2019</v>
      </c>
      <c r="N2435" s="64" t="s">
        <v>1484</v>
      </c>
      <c r="O2435" s="61" t="s">
        <v>245</v>
      </c>
      <c r="P2435" s="63">
        <v>43671</v>
      </c>
      <c r="Q2435" s="65">
        <v>4</v>
      </c>
      <c r="R2435" s="61"/>
      <c r="S2435" s="61">
        <v>10</v>
      </c>
      <c r="T2435" s="66"/>
      <c r="U2435" s="66"/>
      <c r="V2435" s="66"/>
      <c r="W2435" s="61"/>
      <c r="X2435" s="61" t="s">
        <v>61</v>
      </c>
      <c r="Y2435" s="6" t="str">
        <f>VLOOKUP(X2435,Spp!A:B,2,FALSE)</f>
        <v>Cirrhitichthys oxycephalus</v>
      </c>
      <c r="Z2435" s="68">
        <f t="shared" si="277"/>
        <v>1</v>
      </c>
      <c r="AA2435" s="61"/>
      <c r="AB2435" s="61">
        <v>1</v>
      </c>
      <c r="AC2435" s="61"/>
      <c r="AD2435" s="61"/>
      <c r="AE2435" s="61"/>
      <c r="AF2435" s="61"/>
      <c r="AG2435" s="61"/>
      <c r="AH2435" s="61"/>
      <c r="AI2435" s="61"/>
      <c r="AJ2435" s="61"/>
      <c r="AK2435" s="61"/>
      <c r="AL2435" s="61"/>
      <c r="AM2435" s="61"/>
      <c r="AN2435" s="61"/>
      <c r="AO2435" s="61"/>
      <c r="AP2435" s="61"/>
      <c r="AQ2435" s="61"/>
      <c r="AR2435" s="61"/>
      <c r="AS2435" s="61"/>
      <c r="AT2435" s="61"/>
      <c r="AU2435" s="2">
        <f>VLOOKUP(Y2435,Spp!B:C,2,FALSE)</f>
        <v>3.32E-2</v>
      </c>
      <c r="AV2435" s="2">
        <f>VLOOKUP(Y2435,Spp!B:D,3,FALSE)</f>
        <v>3</v>
      </c>
      <c r="AW2435" s="2">
        <f t="shared" si="278"/>
        <v>14.00625</v>
      </c>
      <c r="AX2435" s="2">
        <f t="shared" si="279"/>
        <v>0.28012500000000001</v>
      </c>
      <c r="AY2435" s="2">
        <f t="shared" si="280"/>
        <v>2.80125</v>
      </c>
      <c r="AZ2435" s="2">
        <f t="shared" si="281"/>
        <v>2.8012499999999999E-3</v>
      </c>
      <c r="BA2435" s="2" t="e">
        <f t="shared" si="282"/>
        <v>#DIV/0!</v>
      </c>
      <c r="BB2435" s="2">
        <f t="shared" si="276"/>
        <v>0.02</v>
      </c>
      <c r="BC2435" s="2">
        <f>VLOOKUP(Y2435,Spp!B:H,7,FALSE)</f>
        <v>3.9</v>
      </c>
      <c r="BD2435" s="5" t="str">
        <f>VLOOKUP(Y2435,GFQuimbayo!B:C,2,FALSE)</f>
        <v>IN</v>
      </c>
      <c r="BE2435" s="5" t="str">
        <f>VLOOKUP(BD2435,GFQuimbayo!E:F,2,FALSE)</f>
        <v>Invertebrivores</v>
      </c>
      <c r="BF2435" s="2" t="str">
        <f>VLOOKUP(Y2435,Spp!B:L,11,FALSE)</f>
        <v>NE</v>
      </c>
    </row>
    <row r="2436" spans="1:58">
      <c r="A2436" s="61" t="s">
        <v>40</v>
      </c>
      <c r="B2436" s="61" t="s">
        <v>41</v>
      </c>
      <c r="C2436" s="61" t="s">
        <v>509</v>
      </c>
      <c r="D2436" s="61" t="s">
        <v>509</v>
      </c>
      <c r="E2436" s="61" t="s">
        <v>1495</v>
      </c>
      <c r="F2436" s="61" t="s">
        <v>44</v>
      </c>
      <c r="G2436" s="22" t="s">
        <v>1482</v>
      </c>
      <c r="H2436" s="62">
        <v>1</v>
      </c>
      <c r="I2436" s="62">
        <v>1</v>
      </c>
      <c r="J2436" s="61"/>
      <c r="K2436" s="61">
        <v>50</v>
      </c>
      <c r="L2436" s="63">
        <v>43670</v>
      </c>
      <c r="M2436" s="61">
        <v>2019</v>
      </c>
      <c r="N2436" s="64" t="s">
        <v>1484</v>
      </c>
      <c r="O2436" s="61" t="s">
        <v>44</v>
      </c>
      <c r="P2436" s="63">
        <v>43671</v>
      </c>
      <c r="Q2436" s="65">
        <v>2.9</v>
      </c>
      <c r="R2436" s="61"/>
      <c r="S2436" s="61"/>
      <c r="T2436" s="66"/>
      <c r="U2436" s="66"/>
      <c r="V2436" s="66"/>
      <c r="W2436" s="61"/>
      <c r="X2436" s="61" t="s">
        <v>64</v>
      </c>
      <c r="Y2436" s="6" t="str">
        <f>VLOOKUP(X2436,Spp!A:B,2,FALSE)</f>
        <v>Johnrandallia nigrirostris</v>
      </c>
      <c r="Z2436" s="68">
        <f t="shared" si="277"/>
        <v>25</v>
      </c>
      <c r="AA2436" s="61"/>
      <c r="AB2436" s="61"/>
      <c r="AC2436" s="61">
        <v>25</v>
      </c>
      <c r="AD2436" s="61"/>
      <c r="AE2436" s="61"/>
      <c r="AF2436" s="61"/>
      <c r="AG2436" s="61"/>
      <c r="AH2436" s="61"/>
      <c r="AI2436" s="61"/>
      <c r="AJ2436" s="61"/>
      <c r="AK2436" s="61"/>
      <c r="AL2436" s="61"/>
      <c r="AM2436" s="61"/>
      <c r="AN2436" s="61"/>
      <c r="AO2436" s="61"/>
      <c r="AP2436" s="61"/>
      <c r="AQ2436" s="61"/>
      <c r="AR2436" s="61"/>
      <c r="AS2436" s="61"/>
      <c r="AT2436" s="61"/>
      <c r="AU2436" s="2">
        <f>VLOOKUP(Y2436,Spp!B:C,2,FALSE)</f>
        <v>2.5600000000000001E-2</v>
      </c>
      <c r="AV2436" s="2">
        <f>VLOOKUP(Y2436,Spp!B:D,3,FALSE)</f>
        <v>3.0005999999999999</v>
      </c>
      <c r="AW2436" s="2">
        <f t="shared" si="278"/>
        <v>1251.8957325522313</v>
      </c>
      <c r="AX2436" s="2">
        <f t="shared" si="279"/>
        <v>25.037914651044627</v>
      </c>
      <c r="AY2436" s="2">
        <f t="shared" si="280"/>
        <v>250.37914651044628</v>
      </c>
      <c r="AZ2436" s="2">
        <f t="shared" si="281"/>
        <v>0.25037914651044629</v>
      </c>
      <c r="BA2436" s="2" t="e">
        <f t="shared" si="282"/>
        <v>#DIV/0!</v>
      </c>
      <c r="BB2436" s="2">
        <f t="shared" si="276"/>
        <v>0.5</v>
      </c>
      <c r="BC2436" s="2">
        <f>VLOOKUP(Y2436,Spp!B:H,7,FALSE)</f>
        <v>3</v>
      </c>
      <c r="BD2436" s="5" t="str">
        <f>VLOOKUP(Y2436,GFQuimbayo!B:C,2,FALSE)</f>
        <v>IN</v>
      </c>
      <c r="BE2436" s="5" t="str">
        <f>VLOOKUP(BD2436,GFQuimbayo!E:F,2,FALSE)</f>
        <v>Invertebrivores</v>
      </c>
      <c r="BF2436" s="2" t="str">
        <f>VLOOKUP(Y2436,Spp!B:L,11,FALSE)</f>
        <v>LC</v>
      </c>
    </row>
    <row r="2437" spans="1:58">
      <c r="A2437" s="61" t="s">
        <v>40</v>
      </c>
      <c r="B2437" s="61" t="s">
        <v>41</v>
      </c>
      <c r="C2437" s="61" t="s">
        <v>509</v>
      </c>
      <c r="D2437" s="61" t="s">
        <v>509</v>
      </c>
      <c r="E2437" s="61" t="s">
        <v>1495</v>
      </c>
      <c r="F2437" s="61" t="s">
        <v>44</v>
      </c>
      <c r="G2437" s="22" t="s">
        <v>1482</v>
      </c>
      <c r="H2437" s="62">
        <v>1</v>
      </c>
      <c r="I2437" s="62">
        <v>1</v>
      </c>
      <c r="J2437" s="61"/>
      <c r="K2437" s="61">
        <v>50</v>
      </c>
      <c r="L2437" s="63">
        <v>43670</v>
      </c>
      <c r="M2437" s="61">
        <v>2019</v>
      </c>
      <c r="N2437" s="64" t="s">
        <v>1484</v>
      </c>
      <c r="O2437" s="61" t="s">
        <v>44</v>
      </c>
      <c r="P2437" s="63">
        <v>43671</v>
      </c>
      <c r="Q2437" s="65">
        <v>2.9</v>
      </c>
      <c r="R2437" s="61"/>
      <c r="S2437" s="61"/>
      <c r="T2437" s="66"/>
      <c r="U2437" s="66"/>
      <c r="V2437" s="66"/>
      <c r="W2437" s="61"/>
      <c r="X2437" s="61" t="s">
        <v>99</v>
      </c>
      <c r="Y2437" s="6" t="str">
        <f>VLOOKUP(X2437,Spp!A:B,2,FALSE)</f>
        <v>Abudefduf troschelii</v>
      </c>
      <c r="Z2437" s="68">
        <f t="shared" si="277"/>
        <v>50</v>
      </c>
      <c r="AA2437" s="61"/>
      <c r="AB2437" s="61">
        <v>10</v>
      </c>
      <c r="AC2437" s="61">
        <v>40</v>
      </c>
      <c r="AD2437" s="61"/>
      <c r="AE2437" s="61"/>
      <c r="AF2437" s="61"/>
      <c r="AG2437" s="61"/>
      <c r="AH2437" s="61"/>
      <c r="AI2437" s="61"/>
      <c r="AJ2437" s="61"/>
      <c r="AK2437" s="61"/>
      <c r="AL2437" s="61"/>
      <c r="AM2437" s="61"/>
      <c r="AN2437" s="61"/>
      <c r="AO2437" s="61"/>
      <c r="AP2437" s="61"/>
      <c r="AQ2437" s="61"/>
      <c r="AR2437" s="61"/>
      <c r="AS2437" s="61"/>
      <c r="AT2437" s="61"/>
      <c r="AU2437" s="2">
        <f>VLOOKUP(Y2437,Spp!B:C,2,FALSE)</f>
        <v>1.6E-2</v>
      </c>
      <c r="AV2437" s="2">
        <f>VLOOKUP(Y2437,Spp!B:D,3,FALSE)</f>
        <v>3.0516000000000001</v>
      </c>
      <c r="AW2437" s="2">
        <f t="shared" si="278"/>
        <v>1498.897611586963</v>
      </c>
      <c r="AX2437" s="2">
        <f t="shared" si="279"/>
        <v>29.977952231739259</v>
      </c>
      <c r="AY2437" s="2">
        <f t="shared" si="280"/>
        <v>299.7795223173926</v>
      </c>
      <c r="AZ2437" s="2">
        <f t="shared" si="281"/>
        <v>0.29977952231739258</v>
      </c>
      <c r="BA2437" s="2" t="e">
        <f t="shared" si="282"/>
        <v>#DIV/0!</v>
      </c>
      <c r="BB2437" s="2">
        <f t="shared" si="276"/>
        <v>1</v>
      </c>
      <c r="BC2437" s="2">
        <f>VLOOKUP(Y2437,Spp!B:H,7,FALSE)</f>
        <v>3</v>
      </c>
      <c r="BD2437" s="5" t="str">
        <f>VLOOKUP(Y2437,GFQuimbayo!B:C,2,FALSE)</f>
        <v>PK</v>
      </c>
      <c r="BE2437" s="5" t="str">
        <f>VLOOKUP(BD2437,GFQuimbayo!E:F,2,FALSE)</f>
        <v>Planktivores</v>
      </c>
      <c r="BF2437" s="2" t="str">
        <f>VLOOKUP(Y2437,Spp!B:L,11,FALSE)</f>
        <v>LC</v>
      </c>
    </row>
    <row r="2438" spans="1:58">
      <c r="A2438" s="61" t="s">
        <v>40</v>
      </c>
      <c r="B2438" s="61" t="s">
        <v>41</v>
      </c>
      <c r="C2438" s="61" t="s">
        <v>509</v>
      </c>
      <c r="D2438" s="61" t="s">
        <v>509</v>
      </c>
      <c r="E2438" s="61" t="s">
        <v>1495</v>
      </c>
      <c r="F2438" s="61" t="s">
        <v>44</v>
      </c>
      <c r="G2438" s="22" t="s">
        <v>1482</v>
      </c>
      <c r="H2438" s="62">
        <v>1</v>
      </c>
      <c r="I2438" s="62">
        <v>1</v>
      </c>
      <c r="J2438" s="61"/>
      <c r="K2438" s="61">
        <v>50</v>
      </c>
      <c r="L2438" s="63">
        <v>43670</v>
      </c>
      <c r="M2438" s="61">
        <v>2019</v>
      </c>
      <c r="N2438" s="64" t="s">
        <v>1484</v>
      </c>
      <c r="O2438" s="61" t="s">
        <v>44</v>
      </c>
      <c r="P2438" s="63">
        <v>43671</v>
      </c>
      <c r="Q2438" s="65">
        <v>2.9</v>
      </c>
      <c r="R2438" s="61"/>
      <c r="S2438" s="61"/>
      <c r="T2438" s="66"/>
      <c r="U2438" s="66"/>
      <c r="V2438" s="66"/>
      <c r="W2438" s="61"/>
      <c r="X2438" s="61" t="s">
        <v>87</v>
      </c>
      <c r="Y2438" s="6" t="str">
        <f>VLOOKUP(X2438,Spp!A:B,2,FALSE)</f>
        <v>Stegastes acapulcoensis</v>
      </c>
      <c r="Z2438" s="68">
        <f t="shared" si="277"/>
        <v>3</v>
      </c>
      <c r="AA2438" s="61"/>
      <c r="AB2438" s="61"/>
      <c r="AC2438" s="61">
        <v>3</v>
      </c>
      <c r="AD2438" s="61"/>
      <c r="AE2438" s="61"/>
      <c r="AF2438" s="61"/>
      <c r="AG2438" s="61"/>
      <c r="AH2438" s="61"/>
      <c r="AI2438" s="61"/>
      <c r="AJ2438" s="61"/>
      <c r="AK2438" s="61"/>
      <c r="AL2438" s="61"/>
      <c r="AM2438" s="61"/>
      <c r="AN2438" s="61"/>
      <c r="AO2438" s="61"/>
      <c r="AP2438" s="61"/>
      <c r="AQ2438" s="61"/>
      <c r="AR2438" s="61"/>
      <c r="AS2438" s="61"/>
      <c r="AT2438" s="61"/>
      <c r="AU2438" s="2">
        <f>VLOOKUP(Y2438,Spp!B:C,2,FALSE)</f>
        <v>3.49E-2</v>
      </c>
      <c r="AV2438" s="2">
        <f>VLOOKUP(Y2438,Spp!B:D,3,FALSE)</f>
        <v>2.9108999999999998</v>
      </c>
      <c r="AW2438" s="2">
        <f t="shared" si="278"/>
        <v>163.28340133901287</v>
      </c>
      <c r="AX2438" s="2">
        <f t="shared" si="279"/>
        <v>3.2656680267802574</v>
      </c>
      <c r="AY2438" s="2">
        <f t="shared" si="280"/>
        <v>32.656680267802571</v>
      </c>
      <c r="AZ2438" s="2">
        <f t="shared" si="281"/>
        <v>3.2656680267802572E-2</v>
      </c>
      <c r="BA2438" s="2" t="e">
        <f t="shared" si="282"/>
        <v>#DIV/0!</v>
      </c>
      <c r="BB2438" s="2">
        <f t="shared" si="276"/>
        <v>0.06</v>
      </c>
      <c r="BC2438" s="2">
        <f>VLOOKUP(Y2438,Spp!B:H,7,FALSE)</f>
        <v>2</v>
      </c>
      <c r="BD2438" s="5" t="str">
        <f>VLOOKUP(Y2438,GFQuimbayo!B:C,2,FALSE)</f>
        <v>HD</v>
      </c>
      <c r="BE2438" s="5" t="str">
        <f>VLOOKUP(BD2438,GFQuimbayo!E:F,2,FALSE)</f>
        <v>Detritivores</v>
      </c>
      <c r="BF2438" s="2" t="str">
        <f>VLOOKUP(Y2438,Spp!B:L,11,FALSE)</f>
        <v>LC</v>
      </c>
    </row>
    <row r="2439" spans="1:58">
      <c r="A2439" s="61" t="s">
        <v>40</v>
      </c>
      <c r="B2439" s="61" t="s">
        <v>41</v>
      </c>
      <c r="C2439" s="61" t="s">
        <v>509</v>
      </c>
      <c r="D2439" s="61" t="s">
        <v>509</v>
      </c>
      <c r="E2439" s="61" t="s">
        <v>1495</v>
      </c>
      <c r="F2439" s="61" t="s">
        <v>44</v>
      </c>
      <c r="G2439" s="22" t="s">
        <v>1482</v>
      </c>
      <c r="H2439" s="62">
        <v>1</v>
      </c>
      <c r="I2439" s="62">
        <v>1</v>
      </c>
      <c r="J2439" s="61"/>
      <c r="K2439" s="61">
        <v>50</v>
      </c>
      <c r="L2439" s="63">
        <v>43670</v>
      </c>
      <c r="M2439" s="61">
        <v>2019</v>
      </c>
      <c r="N2439" s="64" t="s">
        <v>1484</v>
      </c>
      <c r="O2439" s="61" t="s">
        <v>44</v>
      </c>
      <c r="P2439" s="63">
        <v>43671</v>
      </c>
      <c r="Q2439" s="65">
        <v>2.9</v>
      </c>
      <c r="R2439" s="61"/>
      <c r="S2439" s="61"/>
      <c r="T2439" s="66"/>
      <c r="U2439" s="66"/>
      <c r="V2439" s="66"/>
      <c r="W2439" s="61"/>
      <c r="X2439" s="61" t="s">
        <v>85</v>
      </c>
      <c r="Y2439" s="6" t="str">
        <f>VLOOKUP(X2439,Spp!A:B,2,FALSE)</f>
        <v>Sargocentron suborbitalis</v>
      </c>
      <c r="Z2439" s="68">
        <f t="shared" si="277"/>
        <v>5</v>
      </c>
      <c r="AA2439" s="61"/>
      <c r="AB2439" s="61"/>
      <c r="AC2439" s="61">
        <v>5</v>
      </c>
      <c r="AD2439" s="61"/>
      <c r="AE2439" s="61"/>
      <c r="AF2439" s="61"/>
      <c r="AG2439" s="61"/>
      <c r="AH2439" s="61"/>
      <c r="AI2439" s="61"/>
      <c r="AJ2439" s="61"/>
      <c r="AK2439" s="61"/>
      <c r="AL2439" s="61"/>
      <c r="AM2439" s="61"/>
      <c r="AN2439" s="61"/>
      <c r="AO2439" s="61"/>
      <c r="AP2439" s="61"/>
      <c r="AQ2439" s="61"/>
      <c r="AR2439" s="61"/>
      <c r="AS2439" s="61"/>
      <c r="AT2439" s="61"/>
      <c r="AU2439" s="2">
        <f>VLOOKUP(Y2439,Spp!B:C,2,FALSE)</f>
        <v>2.3199999999999998E-2</v>
      </c>
      <c r="AV2439" s="2">
        <f>VLOOKUP(Y2439,Spp!B:D,3,FALSE)</f>
        <v>2.9554</v>
      </c>
      <c r="AW2439" s="2">
        <f t="shared" si="278"/>
        <v>202.42578944702913</v>
      </c>
      <c r="AX2439" s="2">
        <f t="shared" si="279"/>
        <v>4.0485157889405823</v>
      </c>
      <c r="AY2439" s="2">
        <f t="shared" si="280"/>
        <v>40.485157889405826</v>
      </c>
      <c r="AZ2439" s="2">
        <f t="shared" si="281"/>
        <v>4.0485157889405828E-2</v>
      </c>
      <c r="BA2439" s="2" t="e">
        <f t="shared" si="282"/>
        <v>#DIV/0!</v>
      </c>
      <c r="BB2439" s="2">
        <f t="shared" si="276"/>
        <v>0.1</v>
      </c>
      <c r="BC2439" s="2">
        <f>VLOOKUP(Y2439,Spp!B:H,7,FALSE)</f>
        <v>3.5</v>
      </c>
      <c r="BD2439" s="5" t="str">
        <f>VLOOKUP(Y2439,GFQuimbayo!B:C,2,FALSE)</f>
        <v>IN</v>
      </c>
      <c r="BE2439" s="5" t="str">
        <f>VLOOKUP(BD2439,GFQuimbayo!E:F,2,FALSE)</f>
        <v>Invertebrivores</v>
      </c>
      <c r="BF2439" s="2" t="str">
        <f>VLOOKUP(Y2439,Spp!B:L,11,FALSE)</f>
        <v>LC</v>
      </c>
    </row>
    <row r="2440" spans="1:58">
      <c r="A2440" s="61" t="s">
        <v>40</v>
      </c>
      <c r="B2440" s="61" t="s">
        <v>41</v>
      </c>
      <c r="C2440" s="61" t="s">
        <v>509</v>
      </c>
      <c r="D2440" s="61" t="s">
        <v>509</v>
      </c>
      <c r="E2440" s="61" t="s">
        <v>1495</v>
      </c>
      <c r="F2440" s="61" t="s">
        <v>44</v>
      </c>
      <c r="G2440" s="22" t="s">
        <v>1482</v>
      </c>
      <c r="H2440" s="62">
        <v>1</v>
      </c>
      <c r="I2440" s="62">
        <v>1</v>
      </c>
      <c r="J2440" s="61"/>
      <c r="K2440" s="61">
        <v>50</v>
      </c>
      <c r="L2440" s="63">
        <v>43670</v>
      </c>
      <c r="M2440" s="61">
        <v>2019</v>
      </c>
      <c r="N2440" s="64" t="s">
        <v>1484</v>
      </c>
      <c r="O2440" s="61" t="s">
        <v>44</v>
      </c>
      <c r="P2440" s="63">
        <v>43671</v>
      </c>
      <c r="Q2440" s="65">
        <v>2.9</v>
      </c>
      <c r="R2440" s="61"/>
      <c r="S2440" s="61"/>
      <c r="T2440" s="66"/>
      <c r="U2440" s="66"/>
      <c r="V2440" s="66"/>
      <c r="W2440" s="61"/>
      <c r="X2440" s="61" t="s">
        <v>57</v>
      </c>
      <c r="Y2440" s="6" t="str">
        <f>VLOOKUP(X2440,Spp!A:B,2,FALSE)</f>
        <v>Serranus psittacinus</v>
      </c>
      <c r="Z2440" s="68">
        <f t="shared" si="277"/>
        <v>7</v>
      </c>
      <c r="AA2440" s="61">
        <v>5</v>
      </c>
      <c r="AB2440" s="61">
        <v>2</v>
      </c>
      <c r="AC2440" s="61"/>
      <c r="AD2440" s="61"/>
      <c r="AE2440" s="61"/>
      <c r="AF2440" s="61"/>
      <c r="AG2440" s="61"/>
      <c r="AH2440" s="61"/>
      <c r="AI2440" s="61"/>
      <c r="AJ2440" s="61"/>
      <c r="AK2440" s="61"/>
      <c r="AL2440" s="61"/>
      <c r="AM2440" s="61"/>
      <c r="AN2440" s="61"/>
      <c r="AO2440" s="61"/>
      <c r="AP2440" s="61"/>
      <c r="AQ2440" s="61"/>
      <c r="AR2440" s="61"/>
      <c r="AS2440" s="61"/>
      <c r="AT2440" s="61"/>
      <c r="AU2440" s="2">
        <f>VLOOKUP(Y2440,Spp!B:C,2,FALSE)</f>
        <v>1.9300000000000001E-2</v>
      </c>
      <c r="AV2440" s="2">
        <f>VLOOKUP(Y2440,Spp!B:D,3,FALSE)</f>
        <v>2.8511000000000002</v>
      </c>
      <c r="AW2440" s="2">
        <f t="shared" si="278"/>
        <v>13.379041534727156</v>
      </c>
      <c r="AX2440" s="2">
        <f t="shared" si="279"/>
        <v>0.26758083069454314</v>
      </c>
      <c r="AY2440" s="2">
        <f t="shared" si="280"/>
        <v>2.6758083069454313</v>
      </c>
      <c r="AZ2440" s="2">
        <f t="shared" si="281"/>
        <v>2.6758083069454313E-3</v>
      </c>
      <c r="BA2440" s="2" t="e">
        <f t="shared" si="282"/>
        <v>#DIV/0!</v>
      </c>
      <c r="BB2440" s="2">
        <f t="shared" si="276"/>
        <v>0.14000000000000001</v>
      </c>
      <c r="BC2440" s="2">
        <f>VLOOKUP(Y2440,Spp!B:H,7,FALSE)</f>
        <v>3.6</v>
      </c>
      <c r="BD2440" s="5" t="str">
        <f>VLOOKUP(Y2440,GFQuimbayo!B:C,2,FALSE)</f>
        <v>PS</v>
      </c>
      <c r="BE2440" s="5" t="str">
        <f>VLOOKUP(BD2440,GFQuimbayo!E:F,2,FALSE)</f>
        <v>Piscivores</v>
      </c>
      <c r="BF2440" s="2" t="str">
        <f>VLOOKUP(Y2440,Spp!B:L,11,FALSE)</f>
        <v>LC</v>
      </c>
    </row>
    <row r="2441" spans="1:58">
      <c r="A2441" s="61" t="s">
        <v>40</v>
      </c>
      <c r="B2441" s="61" t="s">
        <v>41</v>
      </c>
      <c r="C2441" s="61" t="s">
        <v>509</v>
      </c>
      <c r="D2441" s="61" t="s">
        <v>509</v>
      </c>
      <c r="E2441" s="61" t="s">
        <v>1495</v>
      </c>
      <c r="F2441" s="61" t="s">
        <v>44</v>
      </c>
      <c r="G2441" s="22" t="s">
        <v>1482</v>
      </c>
      <c r="H2441" s="62">
        <v>1</v>
      </c>
      <c r="I2441" s="62">
        <v>1</v>
      </c>
      <c r="J2441" s="61"/>
      <c r="K2441" s="61">
        <v>50</v>
      </c>
      <c r="L2441" s="63">
        <v>43670</v>
      </c>
      <c r="M2441" s="61">
        <v>2019</v>
      </c>
      <c r="N2441" s="64" t="s">
        <v>1484</v>
      </c>
      <c r="O2441" s="61" t="s">
        <v>44</v>
      </c>
      <c r="P2441" s="63">
        <v>43671</v>
      </c>
      <c r="Q2441" s="65">
        <v>2.9</v>
      </c>
      <c r="R2441" s="61"/>
      <c r="S2441" s="61"/>
      <c r="T2441" s="66"/>
      <c r="U2441" s="66"/>
      <c r="V2441" s="66"/>
      <c r="W2441" s="61"/>
      <c r="X2441" s="61" t="s">
        <v>107</v>
      </c>
      <c r="Y2441" s="6" t="str">
        <f>VLOOKUP(X2441,Spp!A:B,2,FALSE)</f>
        <v>Thalassoma lucasanum</v>
      </c>
      <c r="Z2441" s="68">
        <f t="shared" si="277"/>
        <v>15</v>
      </c>
      <c r="AA2441" s="61">
        <v>15</v>
      </c>
      <c r="AB2441" s="61"/>
      <c r="AC2441" s="61"/>
      <c r="AD2441" s="61"/>
      <c r="AE2441" s="61"/>
      <c r="AF2441" s="61"/>
      <c r="AG2441" s="61"/>
      <c r="AH2441" s="61"/>
      <c r="AI2441" s="61"/>
      <c r="AJ2441" s="61"/>
      <c r="AK2441" s="61"/>
      <c r="AL2441" s="61"/>
      <c r="AM2441" s="61"/>
      <c r="AN2441" s="61"/>
      <c r="AO2441" s="61"/>
      <c r="AP2441" s="61"/>
      <c r="AQ2441" s="61"/>
      <c r="AR2441" s="61"/>
      <c r="AS2441" s="61"/>
      <c r="AT2441" s="61"/>
      <c r="AU2441" s="2">
        <f>VLOOKUP(Y2441,Spp!B:C,2,FALSE)</f>
        <v>1.261E-2</v>
      </c>
      <c r="AV2441" s="2">
        <f>VLOOKUP(Y2441,Spp!B:D,3,FALSE)</f>
        <v>2.8782999999999999</v>
      </c>
      <c r="AW2441" s="2">
        <f t="shared" si="278"/>
        <v>2.6436080921674749</v>
      </c>
      <c r="AX2441" s="2">
        <f t="shared" si="279"/>
        <v>5.2872161843349502E-2</v>
      </c>
      <c r="AY2441" s="2">
        <f t="shared" si="280"/>
        <v>0.52872161843349508</v>
      </c>
      <c r="AZ2441" s="2">
        <f t="shared" si="281"/>
        <v>5.2872161843349507E-4</v>
      </c>
      <c r="BA2441" s="2" t="e">
        <f t="shared" si="282"/>
        <v>#DIV/0!</v>
      </c>
      <c r="BB2441" s="2">
        <f t="shared" si="276"/>
        <v>0.3</v>
      </c>
      <c r="BC2441" s="2">
        <f>VLOOKUP(Y2441,Spp!B:H,7,FALSE)</f>
        <v>3.5</v>
      </c>
      <c r="BD2441" s="5" t="str">
        <f>VLOOKUP(Y2441,GFQuimbayo!B:C,2,FALSE)</f>
        <v>IN</v>
      </c>
      <c r="BE2441" s="5" t="str">
        <f>VLOOKUP(BD2441,GFQuimbayo!E:F,2,FALSE)</f>
        <v>Invertebrivores</v>
      </c>
      <c r="BF2441" s="2" t="str">
        <f>VLOOKUP(Y2441,Spp!B:L,11,FALSE)</f>
        <v>LC</v>
      </c>
    </row>
    <row r="2442" spans="1:58">
      <c r="A2442" s="61" t="s">
        <v>40</v>
      </c>
      <c r="B2442" s="61" t="s">
        <v>41</v>
      </c>
      <c r="C2442" s="61" t="s">
        <v>509</v>
      </c>
      <c r="D2442" s="61" t="s">
        <v>509</v>
      </c>
      <c r="E2442" s="61" t="s">
        <v>1495</v>
      </c>
      <c r="F2442" s="61" t="s">
        <v>44</v>
      </c>
      <c r="G2442" s="22" t="s">
        <v>1482</v>
      </c>
      <c r="H2442" s="62">
        <v>1</v>
      </c>
      <c r="I2442" s="62">
        <v>1</v>
      </c>
      <c r="J2442" s="61"/>
      <c r="K2442" s="61">
        <v>50</v>
      </c>
      <c r="L2442" s="63">
        <v>43670</v>
      </c>
      <c r="M2442" s="61">
        <v>2019</v>
      </c>
      <c r="N2442" s="64" t="s">
        <v>1484</v>
      </c>
      <c r="O2442" s="61" t="s">
        <v>44</v>
      </c>
      <c r="P2442" s="63">
        <v>43671</v>
      </c>
      <c r="Q2442" s="65">
        <v>2.9</v>
      </c>
      <c r="R2442" s="61"/>
      <c r="S2442" s="61"/>
      <c r="T2442" s="66"/>
      <c r="U2442" s="66"/>
      <c r="V2442" s="66"/>
      <c r="W2442" s="61"/>
      <c r="X2442" s="61" t="s">
        <v>251</v>
      </c>
      <c r="Y2442" s="6" t="str">
        <f>VLOOKUP(X2442,Spp!A:B,2,FALSE)</f>
        <v>Holacanthus passer</v>
      </c>
      <c r="Z2442" s="68">
        <f t="shared" si="277"/>
        <v>5</v>
      </c>
      <c r="AA2442" s="61"/>
      <c r="AB2442" s="61"/>
      <c r="AC2442" s="61"/>
      <c r="AD2442" s="61">
        <v>5</v>
      </c>
      <c r="AE2442" s="61"/>
      <c r="AF2442" s="61"/>
      <c r="AG2442" s="61"/>
      <c r="AH2442" s="61"/>
      <c r="AI2442" s="61"/>
      <c r="AJ2442" s="61"/>
      <c r="AK2442" s="61"/>
      <c r="AL2442" s="61"/>
      <c r="AM2442" s="61"/>
      <c r="AN2442" s="61"/>
      <c r="AO2442" s="61"/>
      <c r="AP2442" s="61"/>
      <c r="AQ2442" s="61"/>
      <c r="AR2442" s="61"/>
      <c r="AS2442" s="61"/>
      <c r="AT2442" s="61"/>
      <c r="AU2442" s="2">
        <f>VLOOKUP(Y2442,Spp!B:C,2,FALSE)</f>
        <v>2.7130000000000001E-2</v>
      </c>
      <c r="AV2442" s="2">
        <f>VLOOKUP(Y2442,Spp!B:D,3,FALSE)</f>
        <v>3.0842299999999998</v>
      </c>
      <c r="AW2442" s="2">
        <f t="shared" si="278"/>
        <v>925.19875352940858</v>
      </c>
      <c r="AX2442" s="2">
        <f t="shared" si="279"/>
        <v>18.503975070588172</v>
      </c>
      <c r="AY2442" s="2">
        <f t="shared" si="280"/>
        <v>185.03975070588172</v>
      </c>
      <c r="AZ2442" s="2">
        <f t="shared" si="281"/>
        <v>0.18503975070588172</v>
      </c>
      <c r="BA2442" s="2" t="e">
        <f t="shared" si="282"/>
        <v>#DIV/0!</v>
      </c>
      <c r="BB2442" s="2">
        <f t="shared" si="276"/>
        <v>0.1</v>
      </c>
      <c r="BC2442" s="2">
        <f>VLOOKUP(Y2442,Spp!B:H,7,FALSE)</f>
        <v>2.6</v>
      </c>
      <c r="BD2442" s="5" t="str">
        <f>VLOOKUP(Y2442,GFQuimbayo!B:C,2,FALSE)</f>
        <v>IN</v>
      </c>
      <c r="BE2442" s="5" t="str">
        <f>VLOOKUP(BD2442,GFQuimbayo!E:F,2,FALSE)</f>
        <v>Invertebrivores</v>
      </c>
      <c r="BF2442" s="2" t="str">
        <f>VLOOKUP(Y2442,Spp!B:L,11,FALSE)</f>
        <v>LC</v>
      </c>
    </row>
    <row r="2443" spans="1:58">
      <c r="A2443" s="61" t="s">
        <v>40</v>
      </c>
      <c r="B2443" s="61" t="s">
        <v>41</v>
      </c>
      <c r="C2443" s="61" t="s">
        <v>509</v>
      </c>
      <c r="D2443" s="61" t="s">
        <v>509</v>
      </c>
      <c r="E2443" s="61" t="s">
        <v>1495</v>
      </c>
      <c r="F2443" s="61" t="s">
        <v>44</v>
      </c>
      <c r="G2443" s="22" t="s">
        <v>1482</v>
      </c>
      <c r="H2443" s="62">
        <v>2</v>
      </c>
      <c r="I2443" s="62">
        <v>2</v>
      </c>
      <c r="J2443" s="61"/>
      <c r="K2443" s="61">
        <v>50</v>
      </c>
      <c r="L2443" s="63">
        <v>43670</v>
      </c>
      <c r="M2443" s="61">
        <v>2019</v>
      </c>
      <c r="N2443" s="64" t="s">
        <v>1484</v>
      </c>
      <c r="O2443" s="61" t="s">
        <v>44</v>
      </c>
      <c r="P2443" s="63">
        <v>43671</v>
      </c>
      <c r="Q2443" s="65">
        <v>2.9</v>
      </c>
      <c r="R2443" s="61"/>
      <c r="S2443" s="61"/>
      <c r="T2443" s="66"/>
      <c r="U2443" s="66"/>
      <c r="V2443" s="66"/>
      <c r="W2443" s="61"/>
      <c r="X2443" s="61" t="s">
        <v>109</v>
      </c>
      <c r="Y2443" s="67" t="str">
        <f>VLOOKUP(X2443,Spp!A:B,2,0)</f>
        <v>Chromis atrilobata</v>
      </c>
      <c r="Z2443" s="68">
        <f t="shared" ref="Z2443:Z2449" si="283">SUM(AA2443:AT2443)</f>
        <v>20</v>
      </c>
      <c r="AA2443" s="61"/>
      <c r="AB2443" s="61">
        <v>20</v>
      </c>
      <c r="AC2443" s="61"/>
      <c r="AD2443" s="61"/>
      <c r="AE2443" s="61"/>
      <c r="AF2443" s="61"/>
      <c r="AG2443" s="61"/>
      <c r="AH2443" s="61"/>
      <c r="AI2443" s="61"/>
      <c r="AJ2443" s="61"/>
      <c r="AK2443" s="61"/>
      <c r="AL2443" s="61"/>
      <c r="AM2443" s="61"/>
      <c r="AN2443" s="61"/>
      <c r="AO2443" s="61"/>
      <c r="AP2443" s="61"/>
      <c r="AQ2443" s="61"/>
      <c r="AR2443" s="61"/>
      <c r="AS2443" s="61"/>
      <c r="AT2443" s="61"/>
      <c r="AU2443" s="2">
        <f>VLOOKUP(Y2443,Spp!B:C,2,FALSE)</f>
        <v>5.2300000000000003E-3</v>
      </c>
      <c r="AV2443" s="2">
        <f>VLOOKUP(Y2443,Spp!B:D,3,FALSE)</f>
        <v>3.41655</v>
      </c>
      <c r="AW2443" s="2">
        <f t="shared" si="278"/>
        <v>102.14620685467051</v>
      </c>
      <c r="AX2443" s="2">
        <f t="shared" si="279"/>
        <v>2.0429241370934101</v>
      </c>
      <c r="AY2443" s="2">
        <f t="shared" si="280"/>
        <v>20.429241370934101</v>
      </c>
      <c r="AZ2443" s="2">
        <f t="shared" si="281"/>
        <v>2.04292413709341E-2</v>
      </c>
      <c r="BA2443" s="2" t="e">
        <f t="shared" si="282"/>
        <v>#DIV/0!</v>
      </c>
      <c r="BB2443" s="2">
        <f t="shared" si="276"/>
        <v>0.4</v>
      </c>
      <c r="BC2443" s="2">
        <f>VLOOKUP(Y2443,Spp!B:H,7,FALSE)</f>
        <v>3.4</v>
      </c>
      <c r="BD2443" s="5" t="str">
        <f>VLOOKUP(Y2443,GFQuimbayo!B:C,2,FALSE)</f>
        <v>PK</v>
      </c>
      <c r="BE2443" s="5" t="str">
        <f>VLOOKUP(BD2443,GFQuimbayo!E:F,2,FALSE)</f>
        <v>Planktivores</v>
      </c>
      <c r="BF2443" s="2" t="str">
        <f>VLOOKUP(Y2443,Spp!B:L,11,FALSE)</f>
        <v>LC</v>
      </c>
    </row>
    <row r="2444" spans="1:58">
      <c r="A2444" s="61" t="s">
        <v>40</v>
      </c>
      <c r="B2444" s="61" t="s">
        <v>41</v>
      </c>
      <c r="C2444" s="61" t="s">
        <v>509</v>
      </c>
      <c r="D2444" s="61" t="s">
        <v>509</v>
      </c>
      <c r="E2444" s="61" t="s">
        <v>1495</v>
      </c>
      <c r="F2444" s="61" t="s">
        <v>44</v>
      </c>
      <c r="G2444" s="22" t="s">
        <v>1482</v>
      </c>
      <c r="H2444" s="62">
        <v>2</v>
      </c>
      <c r="I2444" s="62">
        <v>2</v>
      </c>
      <c r="J2444" s="61"/>
      <c r="K2444" s="61">
        <v>50</v>
      </c>
      <c r="L2444" s="63">
        <v>43670</v>
      </c>
      <c r="M2444" s="61">
        <v>2019</v>
      </c>
      <c r="N2444" s="64" t="s">
        <v>1484</v>
      </c>
      <c r="O2444" s="61" t="s">
        <v>44</v>
      </c>
      <c r="P2444" s="63">
        <v>43671</v>
      </c>
      <c r="Q2444" s="65">
        <v>2.9</v>
      </c>
      <c r="R2444" s="61"/>
      <c r="S2444" s="61"/>
      <c r="T2444" s="66"/>
      <c r="U2444" s="66"/>
      <c r="V2444" s="66"/>
      <c r="W2444" s="61"/>
      <c r="X2444" s="61" t="s">
        <v>318</v>
      </c>
      <c r="Y2444" s="67" t="str">
        <f>VLOOKUP(X2444,Spp!A:B,2,0)</f>
        <v>Abudefduf concolor</v>
      </c>
      <c r="Z2444" s="68">
        <f t="shared" si="283"/>
        <v>12</v>
      </c>
      <c r="AA2444" s="61"/>
      <c r="AB2444" s="61"/>
      <c r="AC2444" s="61">
        <v>12</v>
      </c>
      <c r="AD2444" s="61"/>
      <c r="AE2444" s="61"/>
      <c r="AF2444" s="61"/>
      <c r="AG2444" s="61"/>
      <c r="AH2444" s="61"/>
      <c r="AI2444" s="61"/>
      <c r="AJ2444" s="61"/>
      <c r="AK2444" s="61"/>
      <c r="AL2444" s="61"/>
      <c r="AM2444" s="61"/>
      <c r="AN2444" s="61"/>
      <c r="AO2444" s="61"/>
      <c r="AP2444" s="61"/>
      <c r="AQ2444" s="61"/>
      <c r="AR2444" s="61"/>
      <c r="AS2444" s="61"/>
      <c r="AT2444" s="61"/>
      <c r="AU2444" s="2">
        <f>VLOOKUP(Y2444,Spp!B:C,2,FALSE)</f>
        <v>1.6E-2</v>
      </c>
      <c r="AV2444" s="2">
        <f>VLOOKUP(Y2444,Spp!B:D,3,FALSE)</f>
        <v>3.0516000000000001</v>
      </c>
      <c r="AW2444" s="2">
        <f t="shared" si="278"/>
        <v>427.20057089795841</v>
      </c>
      <c r="AX2444" s="2">
        <f t="shared" si="279"/>
        <v>8.5440114179591689</v>
      </c>
      <c r="AY2444" s="2">
        <f t="shared" si="280"/>
        <v>85.440114179591689</v>
      </c>
      <c r="AZ2444" s="2">
        <f t="shared" si="281"/>
        <v>8.5440114179591686E-2</v>
      </c>
      <c r="BA2444" s="2" t="e">
        <f t="shared" si="282"/>
        <v>#DIV/0!</v>
      </c>
      <c r="BB2444" s="2">
        <f t="shared" si="276"/>
        <v>0.24</v>
      </c>
      <c r="BC2444" s="2">
        <f>VLOOKUP(Y2444,Spp!B:H,7,FALSE)</f>
        <v>2.7</v>
      </c>
      <c r="BD2444" s="5" t="str">
        <f>VLOOKUP(Y2444,GFQuimbayo!B:C,2,FALSE)</f>
        <v>PK</v>
      </c>
      <c r="BE2444" s="5" t="str">
        <f>VLOOKUP(BD2444,GFQuimbayo!E:F,2,FALSE)</f>
        <v>Planktivores</v>
      </c>
      <c r="BF2444" s="2" t="str">
        <f>VLOOKUP(Y2444,Spp!B:L,11,FALSE)</f>
        <v>LC</v>
      </c>
    </row>
    <row r="2445" spans="1:58">
      <c r="A2445" s="61" t="s">
        <v>40</v>
      </c>
      <c r="B2445" s="61" t="s">
        <v>41</v>
      </c>
      <c r="C2445" s="61" t="s">
        <v>509</v>
      </c>
      <c r="D2445" s="61" t="s">
        <v>509</v>
      </c>
      <c r="E2445" s="61" t="s">
        <v>1495</v>
      </c>
      <c r="F2445" s="61" t="s">
        <v>44</v>
      </c>
      <c r="G2445" s="22" t="s">
        <v>1482</v>
      </c>
      <c r="H2445" s="62">
        <v>2</v>
      </c>
      <c r="I2445" s="62">
        <v>2</v>
      </c>
      <c r="J2445" s="61"/>
      <c r="K2445" s="61">
        <v>50</v>
      </c>
      <c r="L2445" s="63">
        <v>43670</v>
      </c>
      <c r="M2445" s="61">
        <v>2019</v>
      </c>
      <c r="N2445" s="64" t="s">
        <v>1484</v>
      </c>
      <c r="O2445" s="61" t="s">
        <v>44</v>
      </c>
      <c r="P2445" s="63">
        <v>43671</v>
      </c>
      <c r="Q2445" s="65">
        <v>2.9</v>
      </c>
      <c r="R2445" s="61"/>
      <c r="S2445" s="61"/>
      <c r="T2445" s="66"/>
      <c r="U2445" s="66"/>
      <c r="V2445" s="66"/>
      <c r="W2445" s="61"/>
      <c r="X2445" s="61" t="s">
        <v>80</v>
      </c>
      <c r="Y2445" s="67" t="str">
        <f>VLOOKUP(X2445,Spp!A:B,2,0)</f>
        <v>Sufflamen verres</v>
      </c>
      <c r="Z2445" s="68">
        <f t="shared" si="283"/>
        <v>8</v>
      </c>
      <c r="AA2445" s="61"/>
      <c r="AB2445" s="61"/>
      <c r="AC2445" s="61">
        <v>8</v>
      </c>
      <c r="AD2445" s="61"/>
      <c r="AE2445" s="61"/>
      <c r="AF2445" s="61"/>
      <c r="AG2445" s="61"/>
      <c r="AH2445" s="61"/>
      <c r="AI2445" s="61"/>
      <c r="AJ2445" s="61"/>
      <c r="AK2445" s="61"/>
      <c r="AL2445" s="61"/>
      <c r="AM2445" s="61"/>
      <c r="AN2445" s="61"/>
      <c r="AO2445" s="61"/>
      <c r="AP2445" s="61"/>
      <c r="AQ2445" s="61"/>
      <c r="AR2445" s="61"/>
      <c r="AS2445" s="61"/>
      <c r="AT2445" s="61"/>
      <c r="AU2445" s="2">
        <f>VLOOKUP(Y2445,Spp!B:C,2,FALSE)</f>
        <v>2.4899999999999999E-2</v>
      </c>
      <c r="AV2445" s="2">
        <f>VLOOKUP(Y2445,Spp!B:D,3,FALSE)</f>
        <v>3.0129999999999999</v>
      </c>
      <c r="AW2445" s="2">
        <f t="shared" si="278"/>
        <v>402.04920091635842</v>
      </c>
      <c r="AX2445" s="2">
        <f t="shared" si="279"/>
        <v>8.040984018327169</v>
      </c>
      <c r="AY2445" s="2">
        <f t="shared" si="280"/>
        <v>80.409840183271683</v>
      </c>
      <c r="AZ2445" s="2">
        <f t="shared" si="281"/>
        <v>8.0409840183271686E-2</v>
      </c>
      <c r="BA2445" s="2" t="e">
        <f t="shared" si="282"/>
        <v>#DIV/0!</v>
      </c>
      <c r="BB2445" s="2">
        <f t="shared" si="276"/>
        <v>0.16</v>
      </c>
      <c r="BC2445" s="2">
        <f>VLOOKUP(Y2445,Spp!B:H,7,FALSE)</f>
        <v>3.3</v>
      </c>
      <c r="BD2445" s="5" t="str">
        <f>VLOOKUP(Y2445,GFQuimbayo!B:C,2,FALSE)</f>
        <v>IN</v>
      </c>
      <c r="BE2445" s="5" t="str">
        <f>VLOOKUP(BD2445,GFQuimbayo!E:F,2,FALSE)</f>
        <v>Invertebrivores</v>
      </c>
      <c r="BF2445" s="2" t="str">
        <f>VLOOKUP(Y2445,Spp!B:L,11,FALSE)</f>
        <v>LC</v>
      </c>
    </row>
    <row r="2446" spans="1:58">
      <c r="A2446" s="61" t="s">
        <v>40</v>
      </c>
      <c r="B2446" s="61" t="s">
        <v>41</v>
      </c>
      <c r="C2446" s="61" t="s">
        <v>509</v>
      </c>
      <c r="D2446" s="61" t="s">
        <v>509</v>
      </c>
      <c r="E2446" s="61" t="s">
        <v>1495</v>
      </c>
      <c r="F2446" s="61" t="s">
        <v>44</v>
      </c>
      <c r="G2446" s="22" t="s">
        <v>1482</v>
      </c>
      <c r="H2446" s="62">
        <v>2</v>
      </c>
      <c r="I2446" s="62">
        <v>2</v>
      </c>
      <c r="J2446" s="61"/>
      <c r="K2446" s="61">
        <v>50</v>
      </c>
      <c r="L2446" s="63">
        <v>43670</v>
      </c>
      <c r="M2446" s="61">
        <v>2019</v>
      </c>
      <c r="N2446" s="64" t="s">
        <v>1484</v>
      </c>
      <c r="O2446" s="61" t="s">
        <v>44</v>
      </c>
      <c r="P2446" s="63">
        <v>43671</v>
      </c>
      <c r="Q2446" s="65">
        <v>2.9</v>
      </c>
      <c r="R2446" s="61"/>
      <c r="S2446" s="61"/>
      <c r="T2446" s="66"/>
      <c r="U2446" s="66"/>
      <c r="V2446" s="66"/>
      <c r="W2446" s="61"/>
      <c r="X2446" s="61" t="s">
        <v>107</v>
      </c>
      <c r="Y2446" s="67" t="str">
        <f>VLOOKUP(X2446,Spp!A:B,2,0)</f>
        <v>Thalassoma lucasanum</v>
      </c>
      <c r="Z2446" s="68">
        <f t="shared" si="283"/>
        <v>23</v>
      </c>
      <c r="AA2446" s="61">
        <v>20</v>
      </c>
      <c r="AB2446" s="61"/>
      <c r="AC2446" s="61">
        <v>3</v>
      </c>
      <c r="AD2446" s="61"/>
      <c r="AE2446" s="61"/>
      <c r="AF2446" s="61"/>
      <c r="AG2446" s="61"/>
      <c r="AH2446" s="61"/>
      <c r="AI2446" s="61"/>
      <c r="AJ2446" s="61"/>
      <c r="AK2446" s="61"/>
      <c r="AL2446" s="61"/>
      <c r="AM2446" s="61"/>
      <c r="AN2446" s="61"/>
      <c r="AO2446" s="61"/>
      <c r="AP2446" s="61"/>
      <c r="AQ2446" s="61"/>
      <c r="AR2446" s="61"/>
      <c r="AS2446" s="61"/>
      <c r="AT2446" s="61"/>
      <c r="AU2446" s="2">
        <f>VLOOKUP(Y2446,Spp!B:C,2,FALSE)</f>
        <v>1.261E-2</v>
      </c>
      <c r="AV2446" s="2">
        <f>VLOOKUP(Y2446,Spp!B:D,3,FALSE)</f>
        <v>2.8782999999999999</v>
      </c>
      <c r="AW2446" s="2">
        <f t="shared" si="278"/>
        <v>57.858905035939948</v>
      </c>
      <c r="AX2446" s="2">
        <f t="shared" si="279"/>
        <v>1.1571781007187989</v>
      </c>
      <c r="AY2446" s="2">
        <f t="shared" si="280"/>
        <v>11.571781007187989</v>
      </c>
      <c r="AZ2446" s="2">
        <f t="shared" si="281"/>
        <v>1.1571781007187988E-2</v>
      </c>
      <c r="BA2446" s="2" t="e">
        <f t="shared" si="282"/>
        <v>#DIV/0!</v>
      </c>
      <c r="BB2446" s="2">
        <f t="shared" si="276"/>
        <v>0.46</v>
      </c>
      <c r="BC2446" s="2">
        <f>VLOOKUP(Y2446,Spp!B:H,7,FALSE)</f>
        <v>3.5</v>
      </c>
      <c r="BD2446" s="5" t="str">
        <f>VLOOKUP(Y2446,GFQuimbayo!B:C,2,FALSE)</f>
        <v>IN</v>
      </c>
      <c r="BE2446" s="5" t="str">
        <f>VLOOKUP(BD2446,GFQuimbayo!E:F,2,FALSE)</f>
        <v>Invertebrivores</v>
      </c>
      <c r="BF2446" s="2" t="str">
        <f>VLOOKUP(Y2446,Spp!B:L,11,FALSE)</f>
        <v>LC</v>
      </c>
    </row>
    <row r="2447" spans="1:58">
      <c r="A2447" s="61" t="s">
        <v>40</v>
      </c>
      <c r="B2447" s="61" t="s">
        <v>41</v>
      </c>
      <c r="C2447" s="61" t="s">
        <v>509</v>
      </c>
      <c r="D2447" s="61" t="s">
        <v>509</v>
      </c>
      <c r="E2447" s="61" t="s">
        <v>1495</v>
      </c>
      <c r="F2447" s="61" t="s">
        <v>44</v>
      </c>
      <c r="G2447" s="22" t="s">
        <v>1482</v>
      </c>
      <c r="H2447" s="62">
        <v>2</v>
      </c>
      <c r="I2447" s="62">
        <v>2</v>
      </c>
      <c r="J2447" s="61"/>
      <c r="K2447" s="61">
        <v>50</v>
      </c>
      <c r="L2447" s="63">
        <v>43670</v>
      </c>
      <c r="M2447" s="61">
        <v>2019</v>
      </c>
      <c r="N2447" s="64" t="s">
        <v>1484</v>
      </c>
      <c r="O2447" s="61" t="s">
        <v>44</v>
      </c>
      <c r="P2447" s="63">
        <v>43671</v>
      </c>
      <c r="Q2447" s="65">
        <v>2.9</v>
      </c>
      <c r="R2447" s="61"/>
      <c r="S2447" s="61"/>
      <c r="T2447" s="66"/>
      <c r="U2447" s="66"/>
      <c r="V2447" s="66"/>
      <c r="W2447" s="61"/>
      <c r="X2447" s="61" t="s">
        <v>87</v>
      </c>
      <c r="Y2447" s="67" t="str">
        <f>VLOOKUP(X2447,Spp!A:B,2,0)</f>
        <v>Stegastes acapulcoensis</v>
      </c>
      <c r="Z2447" s="68">
        <f t="shared" si="283"/>
        <v>3</v>
      </c>
      <c r="AA2447" s="61"/>
      <c r="AB2447" s="61"/>
      <c r="AC2447" s="61">
        <v>3</v>
      </c>
      <c r="AD2447" s="61"/>
      <c r="AE2447" s="61"/>
      <c r="AF2447" s="61"/>
      <c r="AG2447" s="61"/>
      <c r="AH2447" s="61"/>
      <c r="AI2447" s="61"/>
      <c r="AJ2447" s="61"/>
      <c r="AK2447" s="61"/>
      <c r="AL2447" s="61"/>
      <c r="AM2447" s="61"/>
      <c r="AN2447" s="61"/>
      <c r="AO2447" s="61"/>
      <c r="AP2447" s="61"/>
      <c r="AQ2447" s="61"/>
      <c r="AR2447" s="61"/>
      <c r="AS2447" s="61"/>
      <c r="AT2447" s="61"/>
      <c r="AU2447" s="2">
        <f>VLOOKUP(Y2447,Spp!B:C,2,FALSE)</f>
        <v>3.49E-2</v>
      </c>
      <c r="AV2447" s="2">
        <f>VLOOKUP(Y2447,Spp!B:D,3,FALSE)</f>
        <v>2.9108999999999998</v>
      </c>
      <c r="AW2447" s="2">
        <f t="shared" si="278"/>
        <v>163.28340133901287</v>
      </c>
      <c r="AX2447" s="2">
        <f t="shared" si="279"/>
        <v>3.2656680267802574</v>
      </c>
      <c r="AY2447" s="2">
        <f t="shared" si="280"/>
        <v>32.656680267802571</v>
      </c>
      <c r="AZ2447" s="2">
        <f t="shared" si="281"/>
        <v>3.2656680267802572E-2</v>
      </c>
      <c r="BA2447" s="2" t="e">
        <f t="shared" si="282"/>
        <v>#DIV/0!</v>
      </c>
      <c r="BB2447" s="2">
        <f t="shared" si="276"/>
        <v>0.06</v>
      </c>
      <c r="BC2447" s="2">
        <f>VLOOKUP(Y2447,Spp!B:H,7,FALSE)</f>
        <v>2</v>
      </c>
      <c r="BD2447" s="5" t="str">
        <f>VLOOKUP(Y2447,GFQuimbayo!B:C,2,FALSE)</f>
        <v>HD</v>
      </c>
      <c r="BE2447" s="5" t="str">
        <f>VLOOKUP(BD2447,GFQuimbayo!E:F,2,FALSE)</f>
        <v>Detritivores</v>
      </c>
      <c r="BF2447" s="2" t="str">
        <f>VLOOKUP(Y2447,Spp!B:L,11,FALSE)</f>
        <v>LC</v>
      </c>
    </row>
    <row r="2448" spans="1:58">
      <c r="A2448" s="61" t="s">
        <v>40</v>
      </c>
      <c r="B2448" s="61" t="s">
        <v>41</v>
      </c>
      <c r="C2448" s="61" t="s">
        <v>509</v>
      </c>
      <c r="D2448" s="61" t="s">
        <v>509</v>
      </c>
      <c r="E2448" s="61" t="s">
        <v>1495</v>
      </c>
      <c r="F2448" s="61" t="s">
        <v>44</v>
      </c>
      <c r="G2448" s="22" t="s">
        <v>1482</v>
      </c>
      <c r="H2448" s="62">
        <v>2</v>
      </c>
      <c r="I2448" s="62">
        <v>2</v>
      </c>
      <c r="J2448" s="61"/>
      <c r="K2448" s="61">
        <v>50</v>
      </c>
      <c r="L2448" s="63">
        <v>43670</v>
      </c>
      <c r="M2448" s="61">
        <v>2019</v>
      </c>
      <c r="N2448" s="64" t="s">
        <v>1484</v>
      </c>
      <c r="O2448" s="61" t="s">
        <v>44</v>
      </c>
      <c r="P2448" s="63">
        <v>43671</v>
      </c>
      <c r="Q2448" s="65">
        <v>2.9</v>
      </c>
      <c r="R2448" s="61"/>
      <c r="S2448" s="61"/>
      <c r="T2448" s="66"/>
      <c r="U2448" s="66"/>
      <c r="V2448" s="66"/>
      <c r="W2448" s="61"/>
      <c r="X2448" s="61" t="s">
        <v>99</v>
      </c>
      <c r="Y2448" s="67" t="str">
        <f>VLOOKUP(X2448,Spp!A:B,2,0)</f>
        <v>Abudefduf troschelii</v>
      </c>
      <c r="Z2448" s="68">
        <f t="shared" si="283"/>
        <v>12</v>
      </c>
      <c r="AA2448" s="61"/>
      <c r="AB2448" s="61">
        <v>12</v>
      </c>
      <c r="AC2448" s="61"/>
      <c r="AD2448" s="61"/>
      <c r="AE2448" s="61"/>
      <c r="AF2448" s="61"/>
      <c r="AG2448" s="61"/>
      <c r="AH2448" s="61"/>
      <c r="AI2448" s="61"/>
      <c r="AJ2448" s="61"/>
      <c r="AK2448" s="61"/>
      <c r="AL2448" s="61"/>
      <c r="AM2448" s="61"/>
      <c r="AN2448" s="61"/>
      <c r="AO2448" s="61"/>
      <c r="AP2448" s="61"/>
      <c r="AQ2448" s="61"/>
      <c r="AR2448" s="61"/>
      <c r="AS2448" s="61"/>
      <c r="AT2448" s="61"/>
      <c r="AU2448" s="2">
        <f>VLOOKUP(Y2448,Spp!B:C,2,FALSE)</f>
        <v>1.6E-2</v>
      </c>
      <c r="AV2448" s="2">
        <f>VLOOKUP(Y2448,Spp!B:D,3,FALSE)</f>
        <v>3.0516000000000001</v>
      </c>
      <c r="AW2448" s="2">
        <f t="shared" si="278"/>
        <v>89.874850312522028</v>
      </c>
      <c r="AX2448" s="2">
        <f t="shared" si="279"/>
        <v>1.7974970062504405</v>
      </c>
      <c r="AY2448" s="2">
        <f t="shared" si="280"/>
        <v>17.974970062504404</v>
      </c>
      <c r="AZ2448" s="2">
        <f t="shared" si="281"/>
        <v>1.7974970062504404E-2</v>
      </c>
      <c r="BA2448" s="2" t="e">
        <f t="shared" si="282"/>
        <v>#DIV/0!</v>
      </c>
      <c r="BB2448" s="2">
        <f t="shared" si="276"/>
        <v>0.24</v>
      </c>
      <c r="BC2448" s="2">
        <f>VLOOKUP(Y2448,Spp!B:H,7,FALSE)</f>
        <v>3</v>
      </c>
      <c r="BD2448" s="5" t="str">
        <f>VLOOKUP(Y2448,GFQuimbayo!B:C,2,FALSE)</f>
        <v>PK</v>
      </c>
      <c r="BE2448" s="5" t="str">
        <f>VLOOKUP(BD2448,GFQuimbayo!E:F,2,FALSE)</f>
        <v>Planktivores</v>
      </c>
      <c r="BF2448" s="2" t="str">
        <f>VLOOKUP(Y2448,Spp!B:L,11,FALSE)</f>
        <v>LC</v>
      </c>
    </row>
    <row r="2449" spans="1:58">
      <c r="A2449" s="61" t="s">
        <v>40</v>
      </c>
      <c r="B2449" s="61" t="s">
        <v>41</v>
      </c>
      <c r="C2449" s="61" t="s">
        <v>509</v>
      </c>
      <c r="D2449" s="61" t="s">
        <v>509</v>
      </c>
      <c r="E2449" s="61" t="s">
        <v>1495</v>
      </c>
      <c r="F2449" s="61" t="s">
        <v>44</v>
      </c>
      <c r="G2449" s="22" t="s">
        <v>1482</v>
      </c>
      <c r="H2449" s="62">
        <v>2</v>
      </c>
      <c r="I2449" s="62">
        <v>2</v>
      </c>
      <c r="J2449" s="61"/>
      <c r="K2449" s="61">
        <v>50</v>
      </c>
      <c r="L2449" s="63">
        <v>43670</v>
      </c>
      <c r="M2449" s="61">
        <v>2019</v>
      </c>
      <c r="N2449" s="64" t="s">
        <v>1484</v>
      </c>
      <c r="O2449" s="61" t="s">
        <v>44</v>
      </c>
      <c r="P2449" s="63">
        <v>43671</v>
      </c>
      <c r="Q2449" s="65">
        <v>2.9</v>
      </c>
      <c r="R2449" s="61"/>
      <c r="S2449" s="61"/>
      <c r="T2449" s="66"/>
      <c r="U2449" s="66"/>
      <c r="V2449" s="66"/>
      <c r="W2449" s="61"/>
      <c r="X2449" s="61" t="s">
        <v>57</v>
      </c>
      <c r="Y2449" s="67" t="str">
        <f>VLOOKUP(X2449,Spp!A:B,2,0)</f>
        <v>Serranus psittacinus</v>
      </c>
      <c r="Z2449" s="68">
        <f t="shared" si="283"/>
        <v>1</v>
      </c>
      <c r="AA2449" s="61"/>
      <c r="AB2449" s="61">
        <v>1</v>
      </c>
      <c r="AC2449" s="61"/>
      <c r="AD2449" s="61"/>
      <c r="AE2449" s="61"/>
      <c r="AF2449" s="61"/>
      <c r="AG2449" s="61"/>
      <c r="AH2449" s="61"/>
      <c r="AI2449" s="61"/>
      <c r="AJ2449" s="61"/>
      <c r="AK2449" s="61"/>
      <c r="AL2449" s="61"/>
      <c r="AM2449" s="61"/>
      <c r="AN2449" s="61"/>
      <c r="AO2449" s="61"/>
      <c r="AP2449" s="61"/>
      <c r="AQ2449" s="61"/>
      <c r="AR2449" s="61"/>
      <c r="AS2449" s="61"/>
      <c r="AT2449" s="61"/>
      <c r="AU2449" s="2">
        <f>VLOOKUP(Y2449,Spp!B:C,2,FALSE)</f>
        <v>1.9300000000000001E-2</v>
      </c>
      <c r="AV2449" s="2">
        <f>VLOOKUP(Y2449,Spp!B:D,3,FALSE)</f>
        <v>2.8511000000000002</v>
      </c>
      <c r="AW2449" s="2">
        <f t="shared" si="278"/>
        <v>6.0317658911086447</v>
      </c>
      <c r="AX2449" s="2">
        <f t="shared" si="279"/>
        <v>0.12063531782217289</v>
      </c>
      <c r="AY2449" s="2">
        <f t="shared" si="280"/>
        <v>1.2063531782217289</v>
      </c>
      <c r="AZ2449" s="2">
        <f t="shared" si="281"/>
        <v>1.2063531782217289E-3</v>
      </c>
      <c r="BA2449" s="2" t="e">
        <f t="shared" si="282"/>
        <v>#DIV/0!</v>
      </c>
      <c r="BB2449" s="2">
        <f t="shared" si="276"/>
        <v>0.02</v>
      </c>
      <c r="BC2449" s="2">
        <f>VLOOKUP(Y2449,Spp!B:H,7,FALSE)</f>
        <v>3.6</v>
      </c>
      <c r="BD2449" s="5" t="str">
        <f>VLOOKUP(Y2449,GFQuimbayo!B:C,2,FALSE)</f>
        <v>PS</v>
      </c>
      <c r="BE2449" s="5" t="str">
        <f>VLOOKUP(BD2449,GFQuimbayo!E:F,2,FALSE)</f>
        <v>Piscivores</v>
      </c>
      <c r="BF2449" s="2" t="str">
        <f>VLOOKUP(Y2449,Spp!B:L,11,FALSE)</f>
        <v>LC</v>
      </c>
    </row>
    <row r="2450" spans="1:58">
      <c r="A2450" s="61" t="s">
        <v>40</v>
      </c>
      <c r="B2450" s="61" t="s">
        <v>41</v>
      </c>
      <c r="C2450" s="61" t="s">
        <v>509</v>
      </c>
      <c r="D2450" s="61" t="s">
        <v>509</v>
      </c>
      <c r="E2450" s="61" t="s">
        <v>1495</v>
      </c>
      <c r="F2450" s="61" t="s">
        <v>44</v>
      </c>
      <c r="G2450" s="22" t="s">
        <v>1482</v>
      </c>
      <c r="H2450" s="62">
        <v>3</v>
      </c>
      <c r="I2450" s="62">
        <v>3</v>
      </c>
      <c r="J2450" s="61"/>
      <c r="K2450" s="61">
        <v>50</v>
      </c>
      <c r="L2450" s="63">
        <v>43670</v>
      </c>
      <c r="M2450" s="61">
        <v>2019</v>
      </c>
      <c r="N2450" s="64" t="s">
        <v>1484</v>
      </c>
      <c r="O2450" s="61" t="s">
        <v>44</v>
      </c>
      <c r="P2450" s="63">
        <v>43671</v>
      </c>
      <c r="Q2450" s="65">
        <v>2.9</v>
      </c>
      <c r="R2450" s="61"/>
      <c r="S2450" s="61"/>
      <c r="T2450" s="66"/>
      <c r="U2450" s="66"/>
      <c r="V2450" s="66"/>
      <c r="W2450" s="61"/>
      <c r="X2450" s="61" t="s">
        <v>85</v>
      </c>
      <c r="Y2450" s="67" t="str">
        <f>VLOOKUP(X2450,Spp!A:B,2,0)</f>
        <v>Sargocentron suborbitalis</v>
      </c>
      <c r="Z2450" s="68">
        <f t="shared" ref="Z2450:Z2480" si="284">SUM(AA2450:AT2450)</f>
        <v>2</v>
      </c>
      <c r="AA2450" s="61"/>
      <c r="AB2450" s="61"/>
      <c r="AC2450" s="61">
        <v>2</v>
      </c>
      <c r="AD2450" s="61"/>
      <c r="AE2450" s="61"/>
      <c r="AF2450" s="61"/>
      <c r="AG2450" s="61"/>
      <c r="AH2450" s="61"/>
      <c r="AI2450" s="61"/>
      <c r="AJ2450" s="61"/>
      <c r="AK2450" s="61"/>
      <c r="AL2450" s="61"/>
      <c r="AM2450" s="61"/>
      <c r="AN2450" s="61"/>
      <c r="AO2450" s="61"/>
      <c r="AP2450" s="61"/>
      <c r="AQ2450" s="61"/>
      <c r="AR2450" s="61"/>
      <c r="AS2450" s="61"/>
      <c r="AT2450" s="61"/>
      <c r="AU2450" s="2">
        <f>VLOOKUP(Y2450,Spp!B:C,2,FALSE)</f>
        <v>2.3199999999999998E-2</v>
      </c>
      <c r="AV2450" s="2">
        <f>VLOOKUP(Y2450,Spp!B:D,3,FALSE)</f>
        <v>2.9554</v>
      </c>
      <c r="AW2450" s="2">
        <f t="shared" si="278"/>
        <v>80.970315778811653</v>
      </c>
      <c r="AX2450" s="2">
        <f t="shared" si="279"/>
        <v>1.619406315576233</v>
      </c>
      <c r="AY2450" s="2">
        <f t="shared" si="280"/>
        <v>16.194063155762329</v>
      </c>
      <c r="AZ2450" s="2">
        <f t="shared" si="281"/>
        <v>1.6194063155762328E-2</v>
      </c>
      <c r="BA2450" s="2" t="e">
        <f t="shared" si="282"/>
        <v>#DIV/0!</v>
      </c>
      <c r="BB2450" s="2">
        <f t="shared" si="276"/>
        <v>0.04</v>
      </c>
      <c r="BC2450" s="2">
        <f>VLOOKUP(Y2450,Spp!B:H,7,FALSE)</f>
        <v>3.5</v>
      </c>
      <c r="BD2450" s="5" t="str">
        <f>VLOOKUP(Y2450,GFQuimbayo!B:C,2,FALSE)</f>
        <v>IN</v>
      </c>
      <c r="BE2450" s="5" t="str">
        <f>VLOOKUP(BD2450,GFQuimbayo!E:F,2,FALSE)</f>
        <v>Invertebrivores</v>
      </c>
      <c r="BF2450" s="2" t="str">
        <f>VLOOKUP(Y2450,Spp!B:L,11,FALSE)</f>
        <v>LC</v>
      </c>
    </row>
    <row r="2451" spans="1:58">
      <c r="A2451" s="61" t="s">
        <v>40</v>
      </c>
      <c r="B2451" s="61" t="s">
        <v>41</v>
      </c>
      <c r="C2451" s="61" t="s">
        <v>509</v>
      </c>
      <c r="D2451" s="61" t="s">
        <v>509</v>
      </c>
      <c r="E2451" s="61" t="s">
        <v>1495</v>
      </c>
      <c r="F2451" s="61" t="s">
        <v>44</v>
      </c>
      <c r="G2451" s="22" t="s">
        <v>1482</v>
      </c>
      <c r="H2451" s="62">
        <v>3</v>
      </c>
      <c r="I2451" s="62">
        <v>3</v>
      </c>
      <c r="J2451" s="61"/>
      <c r="K2451" s="61">
        <v>50</v>
      </c>
      <c r="L2451" s="63">
        <v>43670</v>
      </c>
      <c r="M2451" s="61">
        <v>2019</v>
      </c>
      <c r="N2451" s="64" t="s">
        <v>1484</v>
      </c>
      <c r="O2451" s="61" t="s">
        <v>44</v>
      </c>
      <c r="P2451" s="63">
        <v>43671</v>
      </c>
      <c r="Q2451" s="65">
        <v>2.9</v>
      </c>
      <c r="R2451" s="61"/>
      <c r="S2451" s="61"/>
      <c r="T2451" s="66"/>
      <c r="U2451" s="66"/>
      <c r="V2451" s="66"/>
      <c r="W2451" s="61"/>
      <c r="X2451" s="61" t="s">
        <v>87</v>
      </c>
      <c r="Y2451" s="67" t="str">
        <f>VLOOKUP(X2451,Spp!A:B,2,0)</f>
        <v>Stegastes acapulcoensis</v>
      </c>
      <c r="Z2451" s="68">
        <f t="shared" si="284"/>
        <v>3</v>
      </c>
      <c r="AA2451" s="61"/>
      <c r="AB2451" s="61"/>
      <c r="AC2451" s="61">
        <v>3</v>
      </c>
      <c r="AD2451" s="61"/>
      <c r="AE2451" s="61"/>
      <c r="AF2451" s="61"/>
      <c r="AG2451" s="61"/>
      <c r="AH2451" s="61"/>
      <c r="AI2451" s="61"/>
      <c r="AJ2451" s="61"/>
      <c r="AK2451" s="61"/>
      <c r="AL2451" s="61"/>
      <c r="AM2451" s="61"/>
      <c r="AN2451" s="61"/>
      <c r="AO2451" s="61"/>
      <c r="AP2451" s="61"/>
      <c r="AQ2451" s="61"/>
      <c r="AR2451" s="61"/>
      <c r="AS2451" s="61"/>
      <c r="AT2451" s="61"/>
      <c r="AU2451" s="2">
        <f>VLOOKUP(Y2451,Spp!B:C,2,FALSE)</f>
        <v>3.49E-2</v>
      </c>
      <c r="AV2451" s="2">
        <f>VLOOKUP(Y2451,Spp!B:D,3,FALSE)</f>
        <v>2.9108999999999998</v>
      </c>
      <c r="AW2451" s="2">
        <f t="shared" si="278"/>
        <v>163.28340133901287</v>
      </c>
      <c r="AX2451" s="2">
        <f t="shared" si="279"/>
        <v>3.2656680267802574</v>
      </c>
      <c r="AY2451" s="2">
        <f t="shared" si="280"/>
        <v>32.656680267802571</v>
      </c>
      <c r="AZ2451" s="2">
        <f t="shared" si="281"/>
        <v>3.2656680267802572E-2</v>
      </c>
      <c r="BA2451" s="2" t="e">
        <f t="shared" si="282"/>
        <v>#DIV/0!</v>
      </c>
      <c r="BB2451" s="2">
        <f t="shared" si="276"/>
        <v>0.06</v>
      </c>
      <c r="BC2451" s="2">
        <f>VLOOKUP(Y2451,Spp!B:H,7,FALSE)</f>
        <v>2</v>
      </c>
      <c r="BD2451" s="5" t="str">
        <f>VLOOKUP(Y2451,GFQuimbayo!B:C,2,FALSE)</f>
        <v>HD</v>
      </c>
      <c r="BE2451" s="5" t="str">
        <f>VLOOKUP(BD2451,GFQuimbayo!E:F,2,FALSE)</f>
        <v>Detritivores</v>
      </c>
      <c r="BF2451" s="2" t="str">
        <f>VLOOKUP(Y2451,Spp!B:L,11,FALSE)</f>
        <v>LC</v>
      </c>
    </row>
    <row r="2452" spans="1:58">
      <c r="A2452" s="61" t="s">
        <v>40</v>
      </c>
      <c r="B2452" s="61" t="s">
        <v>41</v>
      </c>
      <c r="C2452" s="61" t="s">
        <v>509</v>
      </c>
      <c r="D2452" s="61" t="s">
        <v>509</v>
      </c>
      <c r="E2452" s="61" t="s">
        <v>1495</v>
      </c>
      <c r="F2452" s="61" t="s">
        <v>44</v>
      </c>
      <c r="G2452" s="22" t="s">
        <v>1482</v>
      </c>
      <c r="H2452" s="62">
        <v>3</v>
      </c>
      <c r="I2452" s="62">
        <v>3</v>
      </c>
      <c r="J2452" s="61"/>
      <c r="K2452" s="61">
        <v>50</v>
      </c>
      <c r="L2452" s="63">
        <v>43670</v>
      </c>
      <c r="M2452" s="61">
        <v>2019</v>
      </c>
      <c r="N2452" s="64" t="s">
        <v>1484</v>
      </c>
      <c r="O2452" s="61" t="s">
        <v>44</v>
      </c>
      <c r="P2452" s="63">
        <v>43671</v>
      </c>
      <c r="Q2452" s="65">
        <v>2.9</v>
      </c>
      <c r="R2452" s="61"/>
      <c r="S2452" s="61"/>
      <c r="T2452" s="66"/>
      <c r="U2452" s="66"/>
      <c r="V2452" s="66"/>
      <c r="W2452" s="61"/>
      <c r="X2452" s="61" t="s">
        <v>99</v>
      </c>
      <c r="Y2452" s="67" t="str">
        <f>VLOOKUP(X2452,Spp!A:B,2,0)</f>
        <v>Abudefduf troschelii</v>
      </c>
      <c r="Z2452" s="68">
        <f t="shared" si="284"/>
        <v>10</v>
      </c>
      <c r="AA2452" s="61"/>
      <c r="AB2452" s="61">
        <v>10</v>
      </c>
      <c r="AC2452" s="61"/>
      <c r="AD2452" s="61"/>
      <c r="AE2452" s="61"/>
      <c r="AF2452" s="61"/>
      <c r="AG2452" s="61"/>
      <c r="AH2452" s="61"/>
      <c r="AI2452" s="61"/>
      <c r="AJ2452" s="61"/>
      <c r="AK2452" s="61"/>
      <c r="AL2452" s="61"/>
      <c r="AM2452" s="61"/>
      <c r="AN2452" s="61"/>
      <c r="AO2452" s="61"/>
      <c r="AP2452" s="61"/>
      <c r="AQ2452" s="61"/>
      <c r="AR2452" s="61"/>
      <c r="AS2452" s="61"/>
      <c r="AT2452" s="61"/>
      <c r="AU2452" s="2">
        <f>VLOOKUP(Y2452,Spp!B:C,2,FALSE)</f>
        <v>1.6E-2</v>
      </c>
      <c r="AV2452" s="2">
        <f>VLOOKUP(Y2452,Spp!B:D,3,FALSE)</f>
        <v>3.0516000000000001</v>
      </c>
      <c r="AW2452" s="2">
        <f t="shared" si="278"/>
        <v>74.895708593768347</v>
      </c>
      <c r="AX2452" s="2">
        <f t="shared" si="279"/>
        <v>1.497914171875367</v>
      </c>
      <c r="AY2452" s="2">
        <f t="shared" si="280"/>
        <v>14.97914171875367</v>
      </c>
      <c r="AZ2452" s="2">
        <f t="shared" si="281"/>
        <v>1.4979141718753671E-2</v>
      </c>
      <c r="BA2452" s="2" t="e">
        <f t="shared" si="282"/>
        <v>#DIV/0!</v>
      </c>
      <c r="BB2452" s="2">
        <f t="shared" si="276"/>
        <v>0.2</v>
      </c>
      <c r="BC2452" s="2">
        <f>VLOOKUP(Y2452,Spp!B:H,7,FALSE)</f>
        <v>3</v>
      </c>
      <c r="BD2452" s="5" t="str">
        <f>VLOOKUP(Y2452,GFQuimbayo!B:C,2,FALSE)</f>
        <v>PK</v>
      </c>
      <c r="BE2452" s="5" t="str">
        <f>VLOOKUP(BD2452,GFQuimbayo!E:F,2,FALSE)</f>
        <v>Planktivores</v>
      </c>
      <c r="BF2452" s="2" t="str">
        <f>VLOOKUP(Y2452,Spp!B:L,11,FALSE)</f>
        <v>LC</v>
      </c>
    </row>
    <row r="2453" spans="1:58">
      <c r="A2453" s="61" t="s">
        <v>40</v>
      </c>
      <c r="B2453" s="61" t="s">
        <v>41</v>
      </c>
      <c r="C2453" s="61" t="s">
        <v>509</v>
      </c>
      <c r="D2453" s="61" t="s">
        <v>509</v>
      </c>
      <c r="E2453" s="61" t="s">
        <v>1495</v>
      </c>
      <c r="F2453" s="61" t="s">
        <v>44</v>
      </c>
      <c r="G2453" s="22" t="s">
        <v>1482</v>
      </c>
      <c r="H2453" s="62">
        <v>3</v>
      </c>
      <c r="I2453" s="62">
        <v>3</v>
      </c>
      <c r="J2453" s="61"/>
      <c r="K2453" s="61">
        <v>50</v>
      </c>
      <c r="L2453" s="63">
        <v>43670</v>
      </c>
      <c r="M2453" s="61">
        <v>2019</v>
      </c>
      <c r="N2453" s="64" t="s">
        <v>1484</v>
      </c>
      <c r="O2453" s="61" t="s">
        <v>44</v>
      </c>
      <c r="P2453" s="63">
        <v>43671</v>
      </c>
      <c r="Q2453" s="65">
        <v>2.9</v>
      </c>
      <c r="R2453" s="61"/>
      <c r="S2453" s="61"/>
      <c r="T2453" s="66"/>
      <c r="U2453" s="66"/>
      <c r="V2453" s="66"/>
      <c r="W2453" s="61"/>
      <c r="X2453" s="61" t="s">
        <v>107</v>
      </c>
      <c r="Y2453" s="67" t="str">
        <f>VLOOKUP(X2453,Spp!A:B,2,0)</f>
        <v>Thalassoma lucasanum</v>
      </c>
      <c r="Z2453" s="68">
        <f t="shared" si="284"/>
        <v>27</v>
      </c>
      <c r="AA2453" s="61">
        <v>12</v>
      </c>
      <c r="AB2453" s="61">
        <v>15</v>
      </c>
      <c r="AC2453" s="61"/>
      <c r="AD2453" s="61"/>
      <c r="AE2453" s="61"/>
      <c r="AF2453" s="61"/>
      <c r="AG2453" s="61"/>
      <c r="AH2453" s="61"/>
      <c r="AI2453" s="61"/>
      <c r="AJ2453" s="61"/>
      <c r="AK2453" s="61"/>
      <c r="AL2453" s="61"/>
      <c r="AM2453" s="61"/>
      <c r="AN2453" s="61"/>
      <c r="AO2453" s="61"/>
      <c r="AP2453" s="61"/>
      <c r="AQ2453" s="61"/>
      <c r="AR2453" s="61"/>
      <c r="AS2453" s="61"/>
      <c r="AT2453" s="61"/>
      <c r="AU2453" s="2">
        <f>VLOOKUP(Y2453,Spp!B:C,2,FALSE)</f>
        <v>1.261E-2</v>
      </c>
      <c r="AV2453" s="2">
        <f>VLOOKUP(Y2453,Spp!B:D,3,FALSE)</f>
        <v>2.8782999999999999</v>
      </c>
      <c r="AW2453" s="2">
        <f t="shared" si="278"/>
        <v>64.55952846562657</v>
      </c>
      <c r="AX2453" s="2">
        <f t="shared" si="279"/>
        <v>1.2911905693125314</v>
      </c>
      <c r="AY2453" s="2">
        <f t="shared" si="280"/>
        <v>12.911905693125314</v>
      </c>
      <c r="AZ2453" s="2">
        <f t="shared" si="281"/>
        <v>1.2911905693125314E-2</v>
      </c>
      <c r="BA2453" s="2" t="e">
        <f t="shared" si="282"/>
        <v>#DIV/0!</v>
      </c>
      <c r="BB2453" s="2">
        <f t="shared" ref="BB2453:BB2515" si="285">Z2453/K2453</f>
        <v>0.54</v>
      </c>
      <c r="BC2453" s="2">
        <f>VLOOKUP(Y2453,Spp!B:H,7,FALSE)</f>
        <v>3.5</v>
      </c>
      <c r="BD2453" s="5" t="str">
        <f>VLOOKUP(Y2453,GFQuimbayo!B:C,2,FALSE)</f>
        <v>IN</v>
      </c>
      <c r="BE2453" s="5" t="str">
        <f>VLOOKUP(BD2453,GFQuimbayo!E:F,2,FALSE)</f>
        <v>Invertebrivores</v>
      </c>
      <c r="BF2453" s="2" t="str">
        <f>VLOOKUP(Y2453,Spp!B:L,11,FALSE)</f>
        <v>LC</v>
      </c>
    </row>
    <row r="2454" spans="1:58">
      <c r="A2454" s="61" t="s">
        <v>40</v>
      </c>
      <c r="B2454" s="61" t="s">
        <v>41</v>
      </c>
      <c r="C2454" s="61" t="s">
        <v>509</v>
      </c>
      <c r="D2454" s="61" t="s">
        <v>509</v>
      </c>
      <c r="E2454" s="61" t="s">
        <v>1495</v>
      </c>
      <c r="F2454" s="61" t="s">
        <v>44</v>
      </c>
      <c r="G2454" s="22" t="s">
        <v>1482</v>
      </c>
      <c r="H2454" s="62">
        <v>3</v>
      </c>
      <c r="I2454" s="62">
        <v>3</v>
      </c>
      <c r="J2454" s="61"/>
      <c r="K2454" s="61">
        <v>50</v>
      </c>
      <c r="L2454" s="63">
        <v>43670</v>
      </c>
      <c r="M2454" s="61">
        <v>2019</v>
      </c>
      <c r="N2454" s="64" t="s">
        <v>1484</v>
      </c>
      <c r="O2454" s="61" t="s">
        <v>44</v>
      </c>
      <c r="P2454" s="63">
        <v>43671</v>
      </c>
      <c r="Q2454" s="65">
        <v>2.9</v>
      </c>
      <c r="R2454" s="61"/>
      <c r="S2454" s="61"/>
      <c r="T2454" s="66"/>
      <c r="U2454" s="66"/>
      <c r="V2454" s="66"/>
      <c r="W2454" s="61"/>
      <c r="X2454" s="61" t="s">
        <v>80</v>
      </c>
      <c r="Y2454" s="67" t="str">
        <f>VLOOKUP(X2454,Spp!A:B,2,0)</f>
        <v>Sufflamen verres</v>
      </c>
      <c r="Z2454" s="68">
        <f t="shared" si="284"/>
        <v>2</v>
      </c>
      <c r="AA2454" s="61"/>
      <c r="AB2454" s="61"/>
      <c r="AC2454" s="61">
        <v>2</v>
      </c>
      <c r="AD2454" s="61"/>
      <c r="AE2454" s="61"/>
      <c r="AF2454" s="61"/>
      <c r="AG2454" s="61"/>
      <c r="AH2454" s="61"/>
      <c r="AI2454" s="61"/>
      <c r="AJ2454" s="61"/>
      <c r="AK2454" s="61"/>
      <c r="AL2454" s="61"/>
      <c r="AM2454" s="61"/>
      <c r="AN2454" s="61"/>
      <c r="AO2454" s="61"/>
      <c r="AP2454" s="61"/>
      <c r="AQ2454" s="61"/>
      <c r="AR2454" s="61"/>
      <c r="AS2454" s="61"/>
      <c r="AT2454" s="61"/>
      <c r="AU2454" s="2">
        <f>VLOOKUP(Y2454,Spp!B:C,2,FALSE)</f>
        <v>2.4899999999999999E-2</v>
      </c>
      <c r="AV2454" s="2">
        <f>VLOOKUP(Y2454,Spp!B:D,3,FALSE)</f>
        <v>3.0129999999999999</v>
      </c>
      <c r="AW2454" s="2">
        <f t="shared" si="278"/>
        <v>100.5123002290896</v>
      </c>
      <c r="AX2454" s="2">
        <f t="shared" si="279"/>
        <v>2.0102460045817923</v>
      </c>
      <c r="AY2454" s="2">
        <f t="shared" si="280"/>
        <v>20.102460045817921</v>
      </c>
      <c r="AZ2454" s="2">
        <f t="shared" si="281"/>
        <v>2.0102460045817921E-2</v>
      </c>
      <c r="BA2454" s="2" t="e">
        <f t="shared" si="282"/>
        <v>#DIV/0!</v>
      </c>
      <c r="BB2454" s="2">
        <f t="shared" si="285"/>
        <v>0.04</v>
      </c>
      <c r="BC2454" s="2">
        <f>VLOOKUP(Y2454,Spp!B:H,7,FALSE)</f>
        <v>3.3</v>
      </c>
      <c r="BD2454" s="5" t="str">
        <f>VLOOKUP(Y2454,GFQuimbayo!B:C,2,FALSE)</f>
        <v>IN</v>
      </c>
      <c r="BE2454" s="5" t="str">
        <f>VLOOKUP(BD2454,GFQuimbayo!E:F,2,FALSE)</f>
        <v>Invertebrivores</v>
      </c>
      <c r="BF2454" s="2" t="str">
        <f>VLOOKUP(Y2454,Spp!B:L,11,FALSE)</f>
        <v>LC</v>
      </c>
    </row>
    <row r="2455" spans="1:58">
      <c r="A2455" s="61" t="s">
        <v>40</v>
      </c>
      <c r="B2455" s="61" t="s">
        <v>41</v>
      </c>
      <c r="C2455" s="61" t="s">
        <v>509</v>
      </c>
      <c r="D2455" s="61" t="s">
        <v>509</v>
      </c>
      <c r="E2455" s="61" t="s">
        <v>1495</v>
      </c>
      <c r="F2455" s="61" t="s">
        <v>44</v>
      </c>
      <c r="G2455" s="22" t="s">
        <v>1482</v>
      </c>
      <c r="H2455" s="62">
        <v>3</v>
      </c>
      <c r="I2455" s="62">
        <v>3</v>
      </c>
      <c r="J2455" s="61"/>
      <c r="K2455" s="61">
        <v>50</v>
      </c>
      <c r="L2455" s="63">
        <v>43670</v>
      </c>
      <c r="M2455" s="61">
        <v>2019</v>
      </c>
      <c r="N2455" s="64" t="s">
        <v>1484</v>
      </c>
      <c r="O2455" s="61" t="s">
        <v>44</v>
      </c>
      <c r="P2455" s="63">
        <v>43671</v>
      </c>
      <c r="Q2455" s="65">
        <v>2.9</v>
      </c>
      <c r="R2455" s="61"/>
      <c r="S2455" s="61"/>
      <c r="T2455" s="66"/>
      <c r="U2455" s="66"/>
      <c r="V2455" s="66"/>
      <c r="W2455" s="61"/>
      <c r="X2455" s="61" t="s">
        <v>52</v>
      </c>
      <c r="Y2455" s="67" t="str">
        <f>VLOOKUP(X2455,Spp!A:B,2,0)</f>
        <v>Ophioblennius steindachneri</v>
      </c>
      <c r="Z2455" s="68">
        <f t="shared" si="284"/>
        <v>1</v>
      </c>
      <c r="AA2455" s="61"/>
      <c r="AB2455" s="61">
        <v>1</v>
      </c>
      <c r="AC2455" s="61"/>
      <c r="AD2455" s="61"/>
      <c r="AE2455" s="61"/>
      <c r="AF2455" s="61"/>
      <c r="AG2455" s="61"/>
      <c r="AH2455" s="61"/>
      <c r="AI2455" s="61"/>
      <c r="AJ2455" s="61"/>
      <c r="AK2455" s="61"/>
      <c r="AL2455" s="61"/>
      <c r="AM2455" s="61"/>
      <c r="AN2455" s="61"/>
      <c r="AO2455" s="61"/>
      <c r="AP2455" s="61"/>
      <c r="AQ2455" s="61"/>
      <c r="AR2455" s="61"/>
      <c r="AS2455" s="61"/>
      <c r="AT2455" s="61"/>
      <c r="AU2455" s="2">
        <f>VLOOKUP(Y2455,Spp!B:C,2,FALSE)</f>
        <v>3.2399999999999998E-2</v>
      </c>
      <c r="AV2455" s="2">
        <f>VLOOKUP(Y2455,Spp!B:D,3,FALSE)</f>
        <v>2.379</v>
      </c>
      <c r="AW2455" s="2">
        <f t="shared" si="278"/>
        <v>3.9112516180267258</v>
      </c>
      <c r="AX2455" s="2">
        <f t="shared" si="279"/>
        <v>7.8225032360534519E-2</v>
      </c>
      <c r="AY2455" s="2">
        <f t="shared" si="280"/>
        <v>0.78225032360534519</v>
      </c>
      <c r="AZ2455" s="2">
        <f t="shared" si="281"/>
        <v>7.8225032360534517E-4</v>
      </c>
      <c r="BA2455" s="2" t="e">
        <f t="shared" si="282"/>
        <v>#DIV/0!</v>
      </c>
      <c r="BB2455" s="2">
        <f t="shared" si="285"/>
        <v>0.02</v>
      </c>
      <c r="BC2455" s="2">
        <f>VLOOKUP(Y2455,Spp!B:H,7,FALSE)</f>
        <v>2.7</v>
      </c>
      <c r="BD2455" s="5" t="str">
        <f>VLOOKUP(Y2455,GFQuimbayo!B:C,2,FALSE)</f>
        <v>HD</v>
      </c>
      <c r="BE2455" s="5" t="str">
        <f>VLOOKUP(BD2455,GFQuimbayo!E:F,2,FALSE)</f>
        <v>Detritivores</v>
      </c>
      <c r="BF2455" s="2" t="str">
        <f>VLOOKUP(Y2455,Spp!B:L,11,FALSE)</f>
        <v>LC</v>
      </c>
    </row>
    <row r="2456" spans="1:58">
      <c r="A2456" s="61" t="s">
        <v>40</v>
      </c>
      <c r="B2456" s="61" t="s">
        <v>41</v>
      </c>
      <c r="C2456" s="61" t="s">
        <v>509</v>
      </c>
      <c r="D2456" s="61" t="s">
        <v>509</v>
      </c>
      <c r="E2456" s="61" t="s">
        <v>1495</v>
      </c>
      <c r="F2456" s="61" t="s">
        <v>44</v>
      </c>
      <c r="G2456" s="22" t="s">
        <v>1482</v>
      </c>
      <c r="H2456" s="62">
        <v>3</v>
      </c>
      <c r="I2456" s="62">
        <v>3</v>
      </c>
      <c r="J2456" s="61"/>
      <c r="K2456" s="61">
        <v>50</v>
      </c>
      <c r="L2456" s="63">
        <v>43670</v>
      </c>
      <c r="M2456" s="61">
        <v>2019</v>
      </c>
      <c r="N2456" s="64" t="s">
        <v>1484</v>
      </c>
      <c r="O2456" s="61" t="s">
        <v>44</v>
      </c>
      <c r="P2456" s="63">
        <v>43671</v>
      </c>
      <c r="Q2456" s="65">
        <v>2.9</v>
      </c>
      <c r="R2456" s="61"/>
      <c r="S2456" s="61"/>
      <c r="T2456" s="66"/>
      <c r="U2456" s="66"/>
      <c r="V2456" s="66"/>
      <c r="W2456" s="61"/>
      <c r="X2456" s="61" t="s">
        <v>256</v>
      </c>
      <c r="Y2456" s="67" t="str">
        <f>VLOOKUP(X2456,Spp!A:B,2,0)</f>
        <v>Fistularia commersonii</v>
      </c>
      <c r="Z2456" s="68">
        <f t="shared" si="284"/>
        <v>1</v>
      </c>
      <c r="AA2456" s="61"/>
      <c r="AB2456" s="61"/>
      <c r="AC2456" s="61"/>
      <c r="AD2456" s="61"/>
      <c r="AE2456" s="61"/>
      <c r="AF2456" s="61"/>
      <c r="AG2456" s="61"/>
      <c r="AH2456" s="61">
        <v>1</v>
      </c>
      <c r="AI2456" s="61"/>
      <c r="AJ2456" s="61"/>
      <c r="AK2456" s="61"/>
      <c r="AL2456" s="61"/>
      <c r="AM2456" s="61"/>
      <c r="AN2456" s="61"/>
      <c r="AO2456" s="61"/>
      <c r="AP2456" s="61"/>
      <c r="AQ2456" s="61"/>
      <c r="AR2456" s="61"/>
      <c r="AS2456" s="61"/>
      <c r="AT2456" s="61"/>
      <c r="AU2456" s="2">
        <f>VLOOKUP(Y2456,Spp!B:C,2,FALSE)</f>
        <v>5.9999999999999995E-4</v>
      </c>
      <c r="AV2456" s="2">
        <f>VLOOKUP(Y2456,Spp!B:D,3,FALSE)</f>
        <v>3</v>
      </c>
      <c r="AW2456" s="2">
        <f t="shared" si="278"/>
        <v>99.824999999999989</v>
      </c>
      <c r="AX2456" s="2">
        <f t="shared" si="279"/>
        <v>1.9964999999999997</v>
      </c>
      <c r="AY2456" s="2">
        <f t="shared" si="280"/>
        <v>19.964999999999996</v>
      </c>
      <c r="AZ2456" s="2">
        <f t="shared" si="281"/>
        <v>1.9964999999999997E-2</v>
      </c>
      <c r="BA2456" s="2" t="e">
        <f t="shared" si="282"/>
        <v>#DIV/0!</v>
      </c>
      <c r="BB2456" s="2">
        <f t="shared" si="285"/>
        <v>0.02</v>
      </c>
      <c r="BC2456" s="2">
        <f>VLOOKUP(Y2456,Spp!B:H,7,FALSE)</f>
        <v>4.3</v>
      </c>
      <c r="BD2456" s="5" t="str">
        <f>VLOOKUP(Y2456,GFQuimbayo!B:C,2,FALSE)</f>
        <v>PS</v>
      </c>
      <c r="BE2456" s="5" t="str">
        <f>VLOOKUP(BD2456,GFQuimbayo!E:F,2,FALSE)</f>
        <v>Piscivores</v>
      </c>
      <c r="BF2456" s="2" t="str">
        <f>VLOOKUP(Y2456,Spp!B:L,11,FALSE)</f>
        <v>NE</v>
      </c>
    </row>
    <row r="2457" spans="1:58">
      <c r="A2457" s="61" t="s">
        <v>40</v>
      </c>
      <c r="B2457" s="61" t="s">
        <v>41</v>
      </c>
      <c r="C2457" s="61" t="s">
        <v>509</v>
      </c>
      <c r="D2457" s="61" t="s">
        <v>509</v>
      </c>
      <c r="E2457" s="61" t="s">
        <v>1495</v>
      </c>
      <c r="F2457" s="61" t="s">
        <v>44</v>
      </c>
      <c r="G2457" s="22" t="s">
        <v>1482</v>
      </c>
      <c r="H2457" s="62">
        <v>3</v>
      </c>
      <c r="I2457" s="62">
        <v>3</v>
      </c>
      <c r="J2457" s="61"/>
      <c r="K2457" s="61">
        <v>50</v>
      </c>
      <c r="L2457" s="63">
        <v>43670</v>
      </c>
      <c r="M2457" s="61">
        <v>2019</v>
      </c>
      <c r="N2457" s="64" t="s">
        <v>1484</v>
      </c>
      <c r="O2457" s="61" t="s">
        <v>44</v>
      </c>
      <c r="P2457" s="63">
        <v>43671</v>
      </c>
      <c r="Q2457" s="65">
        <v>2.9</v>
      </c>
      <c r="R2457" s="61"/>
      <c r="S2457" s="61"/>
      <c r="T2457" s="66"/>
      <c r="U2457" s="66"/>
      <c r="V2457" s="66"/>
      <c r="W2457" s="61"/>
      <c r="X2457" s="61" t="s">
        <v>72</v>
      </c>
      <c r="Y2457" s="67" t="str">
        <f>VLOOKUP(X2457,Spp!A:B,2,0)</f>
        <v>Scarus ghobban</v>
      </c>
      <c r="Z2457" s="68">
        <f t="shared" si="284"/>
        <v>1</v>
      </c>
      <c r="AA2457" s="61"/>
      <c r="AB2457" s="61"/>
      <c r="AC2457" s="61">
        <v>1</v>
      </c>
      <c r="AD2457" s="61"/>
      <c r="AE2457" s="61"/>
      <c r="AF2457" s="61"/>
      <c r="AG2457" s="61"/>
      <c r="AH2457" s="61"/>
      <c r="AI2457" s="61"/>
      <c r="AJ2457" s="61"/>
      <c r="AK2457" s="61"/>
      <c r="AL2457" s="61"/>
      <c r="AM2457" s="61"/>
      <c r="AN2457" s="61"/>
      <c r="AO2457" s="61"/>
      <c r="AP2457" s="61"/>
      <c r="AQ2457" s="61"/>
      <c r="AR2457" s="61"/>
      <c r="AS2457" s="61"/>
      <c r="AT2457" s="61"/>
      <c r="AU2457" s="2">
        <f>VLOOKUP(Y2457,Spp!B:C,2,FALSE)</f>
        <v>2.3300000000000001E-2</v>
      </c>
      <c r="AV2457" s="2">
        <f>VLOOKUP(Y2457,Spp!B:D,3,FALSE)</f>
        <v>2.919</v>
      </c>
      <c r="AW2457" s="2">
        <f t="shared" si="278"/>
        <v>37.088242080395915</v>
      </c>
      <c r="AX2457" s="2">
        <f t="shared" si="279"/>
        <v>0.74176484160791833</v>
      </c>
      <c r="AY2457" s="2">
        <f t="shared" si="280"/>
        <v>7.4176484160791833</v>
      </c>
      <c r="AZ2457" s="2">
        <f t="shared" si="281"/>
        <v>7.417648416079183E-3</v>
      </c>
      <c r="BA2457" s="2" t="e">
        <f t="shared" si="282"/>
        <v>#DIV/0!</v>
      </c>
      <c r="BB2457" s="2">
        <f t="shared" si="285"/>
        <v>0.02</v>
      </c>
      <c r="BC2457" s="2">
        <f>VLOOKUP(Y2457,Spp!B:H,7,FALSE)</f>
        <v>2</v>
      </c>
      <c r="BD2457" s="5" t="str">
        <f>VLOOKUP(Y2457,GFQuimbayo!B:C,2,FALSE)</f>
        <v>HM</v>
      </c>
      <c r="BE2457" s="5" t="str">
        <f>VLOOKUP(BD2457,GFQuimbayo!E:F,2,FALSE)</f>
        <v>Macroalgae feeders</v>
      </c>
      <c r="BF2457" s="2" t="str">
        <f>VLOOKUP(Y2457,Spp!B:L,11,FALSE)</f>
        <v>LC</v>
      </c>
    </row>
    <row r="2458" spans="1:58">
      <c r="A2458" s="61" t="s">
        <v>40</v>
      </c>
      <c r="B2458" s="61" t="s">
        <v>41</v>
      </c>
      <c r="C2458" s="61" t="s">
        <v>212</v>
      </c>
      <c r="D2458" s="61" t="s">
        <v>212</v>
      </c>
      <c r="E2458" s="54" t="s">
        <v>1488</v>
      </c>
      <c r="F2458" s="61" t="s">
        <v>44</v>
      </c>
      <c r="G2458" s="22" t="s">
        <v>1482</v>
      </c>
      <c r="H2458" s="62">
        <v>1</v>
      </c>
      <c r="I2458" s="62">
        <v>1</v>
      </c>
      <c r="J2458" s="61"/>
      <c r="K2458" s="61">
        <v>50</v>
      </c>
      <c r="L2458" s="63">
        <v>43670</v>
      </c>
      <c r="M2458" s="61">
        <v>2019</v>
      </c>
      <c r="N2458" s="64" t="s">
        <v>1484</v>
      </c>
      <c r="O2458" s="61" t="s">
        <v>44</v>
      </c>
      <c r="P2458" s="63">
        <v>43670</v>
      </c>
      <c r="Q2458" s="65">
        <v>3.5</v>
      </c>
      <c r="R2458" s="61"/>
      <c r="S2458" s="61"/>
      <c r="T2458" s="66"/>
      <c r="U2458" s="66"/>
      <c r="V2458" s="66"/>
      <c r="W2458" s="61"/>
      <c r="X2458" s="61" t="s">
        <v>80</v>
      </c>
      <c r="Y2458" s="67" t="str">
        <f>VLOOKUP(X2458,Spp!A:B,2,0)</f>
        <v>Sufflamen verres</v>
      </c>
      <c r="Z2458" s="68">
        <f t="shared" si="284"/>
        <v>6</v>
      </c>
      <c r="AA2458" s="61"/>
      <c r="AB2458" s="61">
        <v>1</v>
      </c>
      <c r="AC2458" s="61">
        <v>5</v>
      </c>
      <c r="AD2458" s="61"/>
      <c r="AE2458" s="61"/>
      <c r="AF2458" s="61"/>
      <c r="AG2458" s="61"/>
      <c r="AH2458" s="61"/>
      <c r="AI2458" s="61"/>
      <c r="AJ2458" s="61"/>
      <c r="AK2458" s="61"/>
      <c r="AL2458" s="61"/>
      <c r="AM2458" s="61"/>
      <c r="AN2458" s="61"/>
      <c r="AO2458" s="61"/>
      <c r="AP2458" s="61"/>
      <c r="AQ2458" s="61"/>
      <c r="AR2458" s="61"/>
      <c r="AS2458" s="61"/>
      <c r="AT2458" s="61"/>
      <c r="AU2458" s="2">
        <f>VLOOKUP(Y2458,Spp!B:C,2,FALSE)</f>
        <v>2.4899999999999999E-2</v>
      </c>
      <c r="AV2458" s="2">
        <f>VLOOKUP(Y2458,Spp!B:D,3,FALSE)</f>
        <v>3.0129999999999999</v>
      </c>
      <c r="AW2458" s="2">
        <f t="shared" si="278"/>
        <v>262.06423048602039</v>
      </c>
      <c r="AX2458" s="2">
        <f t="shared" si="279"/>
        <v>5.2412846097204078</v>
      </c>
      <c r="AY2458" s="2">
        <f t="shared" si="280"/>
        <v>52.412846097204081</v>
      </c>
      <c r="AZ2458" s="2">
        <f t="shared" si="281"/>
        <v>5.2412846097204084E-2</v>
      </c>
      <c r="BA2458" s="2" t="e">
        <f t="shared" si="282"/>
        <v>#DIV/0!</v>
      </c>
      <c r="BB2458" s="2">
        <f t="shared" si="285"/>
        <v>0.12</v>
      </c>
      <c r="BC2458" s="2">
        <f>VLOOKUP(Y2458,Spp!B:H,7,FALSE)</f>
        <v>3.3</v>
      </c>
      <c r="BD2458" s="5" t="str">
        <f>VLOOKUP(Y2458,GFQuimbayo!B:C,2,FALSE)</f>
        <v>IN</v>
      </c>
      <c r="BE2458" s="5" t="str">
        <f>VLOOKUP(BD2458,GFQuimbayo!E:F,2,FALSE)</f>
        <v>Invertebrivores</v>
      </c>
      <c r="BF2458" s="2" t="str">
        <f>VLOOKUP(Y2458,Spp!B:L,11,FALSE)</f>
        <v>LC</v>
      </c>
    </row>
    <row r="2459" spans="1:58">
      <c r="A2459" s="61" t="s">
        <v>40</v>
      </c>
      <c r="B2459" s="61" t="s">
        <v>41</v>
      </c>
      <c r="C2459" s="61" t="s">
        <v>212</v>
      </c>
      <c r="D2459" s="61" t="s">
        <v>212</v>
      </c>
      <c r="E2459" s="54" t="s">
        <v>1488</v>
      </c>
      <c r="F2459" s="61" t="s">
        <v>44</v>
      </c>
      <c r="G2459" s="22" t="s">
        <v>1482</v>
      </c>
      <c r="H2459" s="62">
        <v>1</v>
      </c>
      <c r="I2459" s="62">
        <v>1</v>
      </c>
      <c r="J2459" s="61"/>
      <c r="K2459" s="61">
        <v>50</v>
      </c>
      <c r="L2459" s="63">
        <v>43670</v>
      </c>
      <c r="M2459" s="61">
        <v>2019</v>
      </c>
      <c r="N2459" s="64" t="s">
        <v>1484</v>
      </c>
      <c r="O2459" s="61" t="s">
        <v>44</v>
      </c>
      <c r="P2459" s="63">
        <v>43670</v>
      </c>
      <c r="Q2459" s="65">
        <v>3.5</v>
      </c>
      <c r="R2459" s="61"/>
      <c r="S2459" s="61"/>
      <c r="T2459" s="66"/>
      <c r="U2459" s="66"/>
      <c r="V2459" s="66"/>
      <c r="W2459" s="61"/>
      <c r="X2459" s="61" t="s">
        <v>57</v>
      </c>
      <c r="Y2459" s="67" t="str">
        <f>VLOOKUP(X2459,Spp!A:B,2,0)</f>
        <v>Serranus psittacinus</v>
      </c>
      <c r="Z2459" s="68">
        <f t="shared" si="284"/>
        <v>5</v>
      </c>
      <c r="AA2459" s="61"/>
      <c r="AB2459" s="61">
        <v>5</v>
      </c>
      <c r="AC2459" s="61"/>
      <c r="AD2459" s="61"/>
      <c r="AE2459" s="61"/>
      <c r="AF2459" s="61"/>
      <c r="AG2459" s="61"/>
      <c r="AH2459" s="61"/>
      <c r="AI2459" s="61"/>
      <c r="AJ2459" s="61"/>
      <c r="AK2459" s="61"/>
      <c r="AL2459" s="61"/>
      <c r="AM2459" s="61"/>
      <c r="AN2459" s="61"/>
      <c r="AO2459" s="61"/>
      <c r="AP2459" s="61"/>
      <c r="AQ2459" s="61"/>
      <c r="AR2459" s="61"/>
      <c r="AS2459" s="61"/>
      <c r="AT2459" s="61"/>
      <c r="AU2459" s="2">
        <f>VLOOKUP(Y2459,Spp!B:C,2,FALSE)</f>
        <v>1.9300000000000001E-2</v>
      </c>
      <c r="AV2459" s="2">
        <f>VLOOKUP(Y2459,Spp!B:D,3,FALSE)</f>
        <v>2.8511000000000002</v>
      </c>
      <c r="AW2459" s="2">
        <f t="shared" si="278"/>
        <v>30.158829455543223</v>
      </c>
      <c r="AX2459" s="2">
        <f t="shared" si="279"/>
        <v>0.60317658911086447</v>
      </c>
      <c r="AY2459" s="2">
        <f t="shared" si="280"/>
        <v>6.0317658911086447</v>
      </c>
      <c r="AZ2459" s="2">
        <f t="shared" si="281"/>
        <v>6.0317658911086449E-3</v>
      </c>
      <c r="BA2459" s="2" t="e">
        <f t="shared" si="282"/>
        <v>#DIV/0!</v>
      </c>
      <c r="BB2459" s="2">
        <f t="shared" si="285"/>
        <v>0.1</v>
      </c>
      <c r="BC2459" s="2">
        <f>VLOOKUP(Y2459,Spp!B:H,7,FALSE)</f>
        <v>3.6</v>
      </c>
      <c r="BD2459" s="5" t="str">
        <f>VLOOKUP(Y2459,GFQuimbayo!B:C,2,FALSE)</f>
        <v>PS</v>
      </c>
      <c r="BE2459" s="5" t="str">
        <f>VLOOKUP(BD2459,GFQuimbayo!E:F,2,FALSE)</f>
        <v>Piscivores</v>
      </c>
      <c r="BF2459" s="2" t="str">
        <f>VLOOKUP(Y2459,Spp!B:L,11,FALSE)</f>
        <v>LC</v>
      </c>
    </row>
    <row r="2460" spans="1:58">
      <c r="A2460" s="61" t="s">
        <v>40</v>
      </c>
      <c r="B2460" s="61" t="s">
        <v>41</v>
      </c>
      <c r="C2460" s="61" t="s">
        <v>212</v>
      </c>
      <c r="D2460" s="61" t="s">
        <v>212</v>
      </c>
      <c r="E2460" s="54" t="s">
        <v>1488</v>
      </c>
      <c r="F2460" s="61" t="s">
        <v>44</v>
      </c>
      <c r="G2460" s="22" t="s">
        <v>1482</v>
      </c>
      <c r="H2460" s="62">
        <v>1</v>
      </c>
      <c r="I2460" s="62">
        <v>1</v>
      </c>
      <c r="J2460" s="61"/>
      <c r="K2460" s="61">
        <v>50</v>
      </c>
      <c r="L2460" s="63">
        <v>43670</v>
      </c>
      <c r="M2460" s="61">
        <v>2019</v>
      </c>
      <c r="N2460" s="64" t="s">
        <v>1484</v>
      </c>
      <c r="O2460" s="61" t="s">
        <v>44</v>
      </c>
      <c r="P2460" s="63">
        <v>43670</v>
      </c>
      <c r="Q2460" s="65">
        <v>3.5</v>
      </c>
      <c r="R2460" s="61"/>
      <c r="S2460" s="61"/>
      <c r="T2460" s="66"/>
      <c r="U2460" s="66"/>
      <c r="V2460" s="66"/>
      <c r="W2460" s="61"/>
      <c r="X2460" s="61" t="s">
        <v>253</v>
      </c>
      <c r="Y2460" s="67" t="str">
        <f>VLOOKUP(X2460,Spp!A:B,2,0)</f>
        <v>Sphoeroides lobatus</v>
      </c>
      <c r="Z2460" s="68">
        <f t="shared" si="284"/>
        <v>1</v>
      </c>
      <c r="AA2460" s="61"/>
      <c r="AB2460" s="61"/>
      <c r="AC2460" s="61"/>
      <c r="AD2460" s="61">
        <v>1</v>
      </c>
      <c r="AE2460" s="61"/>
      <c r="AF2460" s="61"/>
      <c r="AG2460" s="61"/>
      <c r="AH2460" s="61"/>
      <c r="AI2460" s="61"/>
      <c r="AJ2460" s="61"/>
      <c r="AK2460" s="61"/>
      <c r="AL2460" s="61"/>
      <c r="AM2460" s="61"/>
      <c r="AN2460" s="61"/>
      <c r="AO2460" s="61"/>
      <c r="AP2460" s="61"/>
      <c r="AQ2460" s="61"/>
      <c r="AR2460" s="61"/>
      <c r="AS2460" s="61"/>
      <c r="AT2460" s="61"/>
      <c r="AU2460" s="2">
        <f>VLOOKUP(Y2460,Spp!B:C,2,FALSE)</f>
        <v>3.7199999999999997E-2</v>
      </c>
      <c r="AV2460" s="2">
        <f>VLOOKUP(Y2460,Spp!B:D,3,FALSE)</f>
        <v>2.77</v>
      </c>
      <c r="AW2460" s="2">
        <f t="shared" si="278"/>
        <v>103.21868805643687</v>
      </c>
      <c r="AX2460" s="2">
        <f t="shared" si="279"/>
        <v>2.0643737611287376</v>
      </c>
      <c r="AY2460" s="2">
        <f t="shared" si="280"/>
        <v>20.643737611287378</v>
      </c>
      <c r="AZ2460" s="2">
        <f t="shared" si="281"/>
        <v>2.0643737611287377E-2</v>
      </c>
      <c r="BA2460" s="2" t="e">
        <f t="shared" si="282"/>
        <v>#DIV/0!</v>
      </c>
      <c r="BB2460" s="2">
        <f t="shared" si="285"/>
        <v>0.02</v>
      </c>
      <c r="BC2460" s="2">
        <f>VLOOKUP(Y2460,Spp!B:H,7,FALSE)</f>
        <v>3.1</v>
      </c>
      <c r="BD2460" s="5" t="str">
        <f>VLOOKUP(Y2460,GFQuimbayo!B:C,2,FALSE)</f>
        <v>IN</v>
      </c>
      <c r="BE2460" s="5" t="str">
        <f>VLOOKUP(BD2460,GFQuimbayo!E:F,2,FALSE)</f>
        <v>Invertebrivores</v>
      </c>
      <c r="BF2460" s="2" t="str">
        <f>VLOOKUP(Y2460,Spp!B:L,11,FALSE)</f>
        <v>LC</v>
      </c>
    </row>
    <row r="2461" spans="1:58">
      <c r="A2461" s="61" t="s">
        <v>40</v>
      </c>
      <c r="B2461" s="61" t="s">
        <v>41</v>
      </c>
      <c r="C2461" s="61" t="s">
        <v>212</v>
      </c>
      <c r="D2461" s="61" t="s">
        <v>212</v>
      </c>
      <c r="E2461" s="54" t="s">
        <v>1488</v>
      </c>
      <c r="F2461" s="61" t="s">
        <v>44</v>
      </c>
      <c r="G2461" s="22" t="s">
        <v>1482</v>
      </c>
      <c r="H2461" s="62">
        <v>1</v>
      </c>
      <c r="I2461" s="62">
        <v>1</v>
      </c>
      <c r="J2461" s="61"/>
      <c r="K2461" s="61">
        <v>50</v>
      </c>
      <c r="L2461" s="63">
        <v>43670</v>
      </c>
      <c r="M2461" s="61">
        <v>2019</v>
      </c>
      <c r="N2461" s="64" t="s">
        <v>1484</v>
      </c>
      <c r="O2461" s="61" t="s">
        <v>44</v>
      </c>
      <c r="P2461" s="63">
        <v>43670</v>
      </c>
      <c r="Q2461" s="65">
        <v>3.5</v>
      </c>
      <c r="R2461" s="61"/>
      <c r="S2461" s="61"/>
      <c r="T2461" s="66"/>
      <c r="U2461" s="66"/>
      <c r="V2461" s="66"/>
      <c r="W2461" s="61"/>
      <c r="X2461" s="61" t="s">
        <v>107</v>
      </c>
      <c r="Y2461" s="67" t="str">
        <f>VLOOKUP(X2461,Spp!A:B,2,0)</f>
        <v>Thalassoma lucasanum</v>
      </c>
      <c r="Z2461" s="68">
        <f t="shared" si="284"/>
        <v>20</v>
      </c>
      <c r="AA2461" s="61">
        <v>5</v>
      </c>
      <c r="AB2461" s="61">
        <v>10</v>
      </c>
      <c r="AC2461" s="61">
        <v>5</v>
      </c>
      <c r="AD2461" s="61"/>
      <c r="AE2461" s="61"/>
      <c r="AF2461" s="61"/>
      <c r="AG2461" s="61"/>
      <c r="AH2461" s="61"/>
      <c r="AI2461" s="61"/>
      <c r="AJ2461" s="61"/>
      <c r="AK2461" s="61"/>
      <c r="AL2461" s="61"/>
      <c r="AM2461" s="61"/>
      <c r="AN2461" s="61"/>
      <c r="AO2461" s="61"/>
      <c r="AP2461" s="61"/>
      <c r="AQ2461" s="61"/>
      <c r="AR2461" s="61"/>
      <c r="AS2461" s="61"/>
      <c r="AT2461" s="61"/>
      <c r="AU2461" s="2">
        <f>VLOOKUP(Y2461,Spp!B:C,2,FALSE)</f>
        <v>1.261E-2</v>
      </c>
      <c r="AV2461" s="2">
        <f>VLOOKUP(Y2461,Spp!B:D,3,FALSE)</f>
        <v>2.8782999999999999</v>
      </c>
      <c r="AW2461" s="2">
        <f t="shared" si="278"/>
        <v>133.06778776928974</v>
      </c>
      <c r="AX2461" s="2">
        <f t="shared" si="279"/>
        <v>2.6613557553857947</v>
      </c>
      <c r="AY2461" s="2">
        <f t="shared" si="280"/>
        <v>26.613557553857948</v>
      </c>
      <c r="AZ2461" s="2">
        <f t="shared" si="281"/>
        <v>2.6613557553857949E-2</v>
      </c>
      <c r="BA2461" s="2" t="e">
        <f t="shared" si="282"/>
        <v>#DIV/0!</v>
      </c>
      <c r="BB2461" s="2">
        <f t="shared" si="285"/>
        <v>0.4</v>
      </c>
      <c r="BC2461" s="2">
        <f>VLOOKUP(Y2461,Spp!B:H,7,FALSE)</f>
        <v>3.5</v>
      </c>
      <c r="BD2461" s="5" t="str">
        <f>VLOOKUP(Y2461,GFQuimbayo!B:C,2,FALSE)</f>
        <v>IN</v>
      </c>
      <c r="BE2461" s="5" t="str">
        <f>VLOOKUP(BD2461,GFQuimbayo!E:F,2,FALSE)</f>
        <v>Invertebrivores</v>
      </c>
      <c r="BF2461" s="2" t="str">
        <f>VLOOKUP(Y2461,Spp!B:L,11,FALSE)</f>
        <v>LC</v>
      </c>
    </row>
    <row r="2462" spans="1:58">
      <c r="A2462" s="61" t="s">
        <v>40</v>
      </c>
      <c r="B2462" s="61" t="s">
        <v>41</v>
      </c>
      <c r="C2462" s="61" t="s">
        <v>212</v>
      </c>
      <c r="D2462" s="61" t="s">
        <v>212</v>
      </c>
      <c r="E2462" s="54" t="s">
        <v>1488</v>
      </c>
      <c r="F2462" s="61" t="s">
        <v>44</v>
      </c>
      <c r="G2462" s="22" t="s">
        <v>1482</v>
      </c>
      <c r="H2462" s="62">
        <v>1</v>
      </c>
      <c r="I2462" s="62">
        <v>1</v>
      </c>
      <c r="J2462" s="61"/>
      <c r="K2462" s="61">
        <v>50</v>
      </c>
      <c r="L2462" s="63">
        <v>43670</v>
      </c>
      <c r="M2462" s="61">
        <v>2019</v>
      </c>
      <c r="N2462" s="64" t="s">
        <v>1484</v>
      </c>
      <c r="O2462" s="61" t="s">
        <v>44</v>
      </c>
      <c r="P2462" s="63">
        <v>43670</v>
      </c>
      <c r="Q2462" s="65">
        <v>3.5</v>
      </c>
      <c r="R2462" s="61"/>
      <c r="S2462" s="61"/>
      <c r="T2462" s="66"/>
      <c r="U2462" s="66"/>
      <c r="V2462" s="66"/>
      <c r="W2462" s="61"/>
      <c r="X2462" s="61" t="s">
        <v>115</v>
      </c>
      <c r="Y2462" s="67" t="str">
        <f>VLOOKUP(X2462,Spp!A:B,2,0)</f>
        <v>Pomacanthus zonipectus</v>
      </c>
      <c r="Z2462" s="68">
        <f t="shared" si="284"/>
        <v>1</v>
      </c>
      <c r="AA2462" s="61">
        <v>1</v>
      </c>
      <c r="AB2462" s="61"/>
      <c r="AC2462" s="61"/>
      <c r="AD2462" s="61"/>
      <c r="AE2462" s="61"/>
      <c r="AF2462" s="61"/>
      <c r="AG2462" s="61"/>
      <c r="AH2462" s="61"/>
      <c r="AI2462" s="61"/>
      <c r="AJ2462" s="61"/>
      <c r="AK2462" s="61"/>
      <c r="AL2462" s="61"/>
      <c r="AM2462" s="61"/>
      <c r="AN2462" s="61"/>
      <c r="AO2462" s="61"/>
      <c r="AP2462" s="61"/>
      <c r="AQ2462" s="61"/>
      <c r="AR2462" s="61"/>
      <c r="AS2462" s="61"/>
      <c r="AT2462" s="61"/>
      <c r="AU2462" s="2">
        <f>VLOOKUP(Y2462,Spp!B:C,2,FALSE)</f>
        <v>1.9300000000000001E-2</v>
      </c>
      <c r="AV2462" s="2">
        <f>VLOOKUP(Y2462,Spp!B:D,3,FALSE)</f>
        <v>2.9695999999999998</v>
      </c>
      <c r="AW2462" s="2">
        <f t="shared" si="278"/>
        <v>0.29327831927372017</v>
      </c>
      <c r="AX2462" s="2">
        <f t="shared" si="279"/>
        <v>5.8655663854744033E-3</v>
      </c>
      <c r="AY2462" s="2">
        <f t="shared" si="280"/>
        <v>5.8655663854744036E-2</v>
      </c>
      <c r="AZ2462" s="2">
        <f t="shared" si="281"/>
        <v>5.8655663854744037E-5</v>
      </c>
      <c r="BA2462" s="2" t="e">
        <f t="shared" si="282"/>
        <v>#DIV/0!</v>
      </c>
      <c r="BB2462" s="2">
        <f t="shared" si="285"/>
        <v>0.02</v>
      </c>
      <c r="BC2462" s="2">
        <f>VLOOKUP(Y2462,Spp!B:H,7,FALSE)</f>
        <v>3.1</v>
      </c>
      <c r="BD2462" s="5" t="str">
        <f>VLOOKUP(Y2462,GFQuimbayo!B:C,2,FALSE)</f>
        <v>IN</v>
      </c>
      <c r="BE2462" s="5" t="str">
        <f>VLOOKUP(BD2462,GFQuimbayo!E:F,2,FALSE)</f>
        <v>Invertebrivores</v>
      </c>
      <c r="BF2462" s="2" t="str">
        <f>VLOOKUP(Y2462,Spp!B:L,11,FALSE)</f>
        <v>LC</v>
      </c>
    </row>
    <row r="2463" spans="1:58">
      <c r="A2463" s="61" t="s">
        <v>40</v>
      </c>
      <c r="B2463" s="61" t="s">
        <v>41</v>
      </c>
      <c r="C2463" s="61" t="s">
        <v>212</v>
      </c>
      <c r="D2463" s="61" t="s">
        <v>212</v>
      </c>
      <c r="E2463" s="54" t="s">
        <v>1488</v>
      </c>
      <c r="F2463" s="61" t="s">
        <v>44</v>
      </c>
      <c r="G2463" s="22" t="s">
        <v>1482</v>
      </c>
      <c r="H2463" s="62">
        <v>1</v>
      </c>
      <c r="I2463" s="62">
        <v>1</v>
      </c>
      <c r="J2463" s="61"/>
      <c r="K2463" s="61">
        <v>50</v>
      </c>
      <c r="L2463" s="63">
        <v>43670</v>
      </c>
      <c r="M2463" s="61">
        <v>2019</v>
      </c>
      <c r="N2463" s="64" t="s">
        <v>1484</v>
      </c>
      <c r="O2463" s="61" t="s">
        <v>44</v>
      </c>
      <c r="P2463" s="63">
        <v>43670</v>
      </c>
      <c r="Q2463" s="65">
        <v>3.5</v>
      </c>
      <c r="R2463" s="61"/>
      <c r="S2463" s="61"/>
      <c r="T2463" s="66"/>
      <c r="U2463" s="66"/>
      <c r="V2463" s="66"/>
      <c r="W2463" s="61"/>
      <c r="X2463" s="61" t="s">
        <v>72</v>
      </c>
      <c r="Y2463" s="67" t="str">
        <f>VLOOKUP(X2463,Spp!A:B,2,0)</f>
        <v>Scarus ghobban</v>
      </c>
      <c r="Z2463" s="68">
        <f t="shared" si="284"/>
        <v>6</v>
      </c>
      <c r="AA2463" s="61"/>
      <c r="AB2463" s="61">
        <v>6</v>
      </c>
      <c r="AC2463" s="61"/>
      <c r="AD2463" s="61"/>
      <c r="AE2463" s="61"/>
      <c r="AF2463" s="61"/>
      <c r="AG2463" s="61"/>
      <c r="AH2463" s="61"/>
      <c r="AI2463" s="61"/>
      <c r="AJ2463" s="61"/>
      <c r="AK2463" s="61"/>
      <c r="AL2463" s="61"/>
      <c r="AM2463" s="61"/>
      <c r="AN2463" s="61"/>
      <c r="AO2463" s="61"/>
      <c r="AP2463" s="61"/>
      <c r="AQ2463" s="61"/>
      <c r="AR2463" s="61"/>
      <c r="AS2463" s="61"/>
      <c r="AT2463" s="61"/>
      <c r="AU2463" s="2">
        <f>VLOOKUP(Y2463,Spp!B:C,2,FALSE)</f>
        <v>2.3300000000000001E-2</v>
      </c>
      <c r="AV2463" s="2">
        <f>VLOOKUP(Y2463,Spp!B:D,3,FALSE)</f>
        <v>2.919</v>
      </c>
      <c r="AW2463" s="2">
        <f t="shared" si="278"/>
        <v>50.096916925317863</v>
      </c>
      <c r="AX2463" s="2">
        <f t="shared" si="279"/>
        <v>1.0019383385063572</v>
      </c>
      <c r="AY2463" s="2">
        <f t="shared" si="280"/>
        <v>10.019383385063572</v>
      </c>
      <c r="AZ2463" s="2">
        <f t="shared" si="281"/>
        <v>1.0019383385063571E-2</v>
      </c>
      <c r="BA2463" s="2" t="e">
        <f t="shared" si="282"/>
        <v>#DIV/0!</v>
      </c>
      <c r="BB2463" s="2">
        <f t="shared" si="285"/>
        <v>0.12</v>
      </c>
      <c r="BC2463" s="2">
        <f>VLOOKUP(Y2463,Spp!B:H,7,FALSE)</f>
        <v>2</v>
      </c>
      <c r="BD2463" s="5" t="str">
        <f>VLOOKUP(Y2463,GFQuimbayo!B:C,2,FALSE)</f>
        <v>HM</v>
      </c>
      <c r="BE2463" s="5" t="str">
        <f>VLOOKUP(BD2463,GFQuimbayo!E:F,2,FALSE)</f>
        <v>Macroalgae feeders</v>
      </c>
      <c r="BF2463" s="2" t="str">
        <f>VLOOKUP(Y2463,Spp!B:L,11,FALSE)</f>
        <v>LC</v>
      </c>
    </row>
    <row r="2464" spans="1:58">
      <c r="A2464" s="61" t="s">
        <v>40</v>
      </c>
      <c r="B2464" s="61" t="s">
        <v>41</v>
      </c>
      <c r="C2464" s="61" t="s">
        <v>212</v>
      </c>
      <c r="D2464" s="61" t="s">
        <v>212</v>
      </c>
      <c r="E2464" s="54" t="s">
        <v>1488</v>
      </c>
      <c r="F2464" s="61" t="s">
        <v>44</v>
      </c>
      <c r="G2464" s="22" t="s">
        <v>1482</v>
      </c>
      <c r="H2464" s="62">
        <v>1</v>
      </c>
      <c r="I2464" s="62">
        <v>1</v>
      </c>
      <c r="J2464" s="61"/>
      <c r="K2464" s="61">
        <v>50</v>
      </c>
      <c r="L2464" s="63">
        <v>43670</v>
      </c>
      <c r="M2464" s="61">
        <v>2019</v>
      </c>
      <c r="N2464" s="64" t="s">
        <v>1484</v>
      </c>
      <c r="O2464" s="61" t="s">
        <v>44</v>
      </c>
      <c r="P2464" s="63">
        <v>43670</v>
      </c>
      <c r="Q2464" s="65">
        <v>3.5</v>
      </c>
      <c r="R2464" s="61"/>
      <c r="S2464" s="61"/>
      <c r="T2464" s="66"/>
      <c r="U2464" s="66"/>
      <c r="V2464" s="66"/>
      <c r="W2464" s="61"/>
      <c r="X2464" s="61" t="s">
        <v>266</v>
      </c>
      <c r="Y2464" s="67" t="str">
        <f>VLOOKUP(X2464,Spp!A:B,2,0)</f>
        <v>Halichoeres dispilus</v>
      </c>
      <c r="Z2464" s="68">
        <f t="shared" si="284"/>
        <v>10</v>
      </c>
      <c r="AA2464" s="61"/>
      <c r="AB2464" s="61"/>
      <c r="AC2464" s="61">
        <v>10</v>
      </c>
      <c r="AD2464" s="61"/>
      <c r="AE2464" s="61"/>
      <c r="AF2464" s="61"/>
      <c r="AG2464" s="61"/>
      <c r="AH2464" s="61"/>
      <c r="AI2464" s="61"/>
      <c r="AJ2464" s="61"/>
      <c r="AK2464" s="61"/>
      <c r="AL2464" s="61"/>
      <c r="AM2464" s="61"/>
      <c r="AN2464" s="61"/>
      <c r="AO2464" s="61"/>
      <c r="AP2464" s="61"/>
      <c r="AQ2464" s="61"/>
      <c r="AR2464" s="61"/>
      <c r="AS2464" s="61"/>
      <c r="AT2464" s="61"/>
      <c r="AU2464" s="2">
        <f>VLOOKUP(Y2464,Spp!B:C,2,FALSE)</f>
        <v>1.26E-2</v>
      </c>
      <c r="AV2464" s="2">
        <f>VLOOKUP(Y2464,Spp!B:D,3,FALSE)</f>
        <v>3.0672999999999999</v>
      </c>
      <c r="AW2464" s="2">
        <f t="shared" si="278"/>
        <v>291.69073044120523</v>
      </c>
      <c r="AX2464" s="2">
        <f t="shared" si="279"/>
        <v>5.8338146088241043</v>
      </c>
      <c r="AY2464" s="2">
        <f t="shared" si="280"/>
        <v>58.338146088241047</v>
      </c>
      <c r="AZ2464" s="2">
        <f t="shared" si="281"/>
        <v>5.8338146088241047E-2</v>
      </c>
      <c r="BA2464" s="2" t="e">
        <f t="shared" si="282"/>
        <v>#DIV/0!</v>
      </c>
      <c r="BB2464" s="2">
        <f t="shared" si="285"/>
        <v>0.2</v>
      </c>
      <c r="BC2464" s="2">
        <f>VLOOKUP(Y2464,Spp!B:H,7,FALSE)</f>
        <v>3.9</v>
      </c>
      <c r="BD2464" s="5" t="str">
        <f>VLOOKUP(Y2464,GFQuimbayo!B:C,2,FALSE)</f>
        <v>IN</v>
      </c>
      <c r="BE2464" s="5" t="str">
        <f>VLOOKUP(BD2464,GFQuimbayo!E:F,2,FALSE)</f>
        <v>Invertebrivores</v>
      </c>
      <c r="BF2464" s="2" t="str">
        <f>VLOOKUP(Y2464,Spp!B:L,11,FALSE)</f>
        <v>LC</v>
      </c>
    </row>
    <row r="2465" spans="1:58">
      <c r="A2465" s="61" t="s">
        <v>40</v>
      </c>
      <c r="B2465" s="61" t="s">
        <v>41</v>
      </c>
      <c r="C2465" s="61" t="s">
        <v>212</v>
      </c>
      <c r="D2465" s="61" t="s">
        <v>212</v>
      </c>
      <c r="E2465" s="54" t="s">
        <v>1488</v>
      </c>
      <c r="F2465" s="61" t="s">
        <v>44</v>
      </c>
      <c r="G2465" s="22" t="s">
        <v>1482</v>
      </c>
      <c r="H2465" s="62">
        <v>1</v>
      </c>
      <c r="I2465" s="62">
        <v>1</v>
      </c>
      <c r="J2465" s="61"/>
      <c r="K2465" s="61">
        <v>50</v>
      </c>
      <c r="L2465" s="63">
        <v>43670</v>
      </c>
      <c r="M2465" s="61">
        <v>2019</v>
      </c>
      <c r="N2465" s="64" t="s">
        <v>1484</v>
      </c>
      <c r="O2465" s="61" t="s">
        <v>44</v>
      </c>
      <c r="P2465" s="63">
        <v>43670</v>
      </c>
      <c r="Q2465" s="65">
        <v>3.5</v>
      </c>
      <c r="R2465" s="61"/>
      <c r="S2465" s="61"/>
      <c r="T2465" s="66"/>
      <c r="U2465" s="66"/>
      <c r="V2465" s="66"/>
      <c r="W2465" s="61"/>
      <c r="X2465" s="61" t="s">
        <v>87</v>
      </c>
      <c r="Y2465" s="67" t="str">
        <f>VLOOKUP(X2465,Spp!A:B,2,0)</f>
        <v>Stegastes acapulcoensis</v>
      </c>
      <c r="Z2465" s="68">
        <f t="shared" si="284"/>
        <v>2</v>
      </c>
      <c r="AA2465" s="61">
        <v>2</v>
      </c>
      <c r="AB2465" s="61"/>
      <c r="AC2465" s="61"/>
      <c r="AD2465" s="61"/>
      <c r="AE2465" s="61"/>
      <c r="AF2465" s="61"/>
      <c r="AG2465" s="61"/>
      <c r="AH2465" s="61"/>
      <c r="AI2465" s="61"/>
      <c r="AJ2465" s="61"/>
      <c r="AK2465" s="61"/>
      <c r="AL2465" s="61"/>
      <c r="AM2465" s="61"/>
      <c r="AN2465" s="61"/>
      <c r="AO2465" s="61"/>
      <c r="AP2465" s="61"/>
      <c r="AQ2465" s="61"/>
      <c r="AR2465" s="61"/>
      <c r="AS2465" s="61"/>
      <c r="AT2465" s="61"/>
      <c r="AU2465" s="2">
        <f>VLOOKUP(Y2465,Spp!B:C,2,FALSE)</f>
        <v>3.49E-2</v>
      </c>
      <c r="AV2465" s="2">
        <f>VLOOKUP(Y2465,Spp!B:D,3,FALSE)</f>
        <v>2.9108999999999998</v>
      </c>
      <c r="AW2465" s="2">
        <f t="shared" si="278"/>
        <v>1.0051224975559583</v>
      </c>
      <c r="AX2465" s="2">
        <f t="shared" si="279"/>
        <v>2.0102449951119164E-2</v>
      </c>
      <c r="AY2465" s="2">
        <f t="shared" si="280"/>
        <v>0.20102449951119164</v>
      </c>
      <c r="AZ2465" s="2">
        <f t="shared" si="281"/>
        <v>2.0102449951119164E-4</v>
      </c>
      <c r="BA2465" s="2" t="e">
        <f t="shared" si="282"/>
        <v>#DIV/0!</v>
      </c>
      <c r="BB2465" s="2">
        <f t="shared" si="285"/>
        <v>0.04</v>
      </c>
      <c r="BC2465" s="2">
        <f>VLOOKUP(Y2465,Spp!B:H,7,FALSE)</f>
        <v>2</v>
      </c>
      <c r="BD2465" s="5" t="str">
        <f>VLOOKUP(Y2465,GFQuimbayo!B:C,2,FALSE)</f>
        <v>HD</v>
      </c>
      <c r="BE2465" s="5" t="str">
        <f>VLOOKUP(BD2465,GFQuimbayo!E:F,2,FALSE)</f>
        <v>Detritivores</v>
      </c>
      <c r="BF2465" s="2" t="str">
        <f>VLOOKUP(Y2465,Spp!B:L,11,FALSE)</f>
        <v>LC</v>
      </c>
    </row>
    <row r="2466" spans="1:58">
      <c r="A2466" s="61" t="s">
        <v>40</v>
      </c>
      <c r="B2466" s="61" t="s">
        <v>41</v>
      </c>
      <c r="C2466" s="61" t="s">
        <v>212</v>
      </c>
      <c r="D2466" s="61" t="s">
        <v>212</v>
      </c>
      <c r="E2466" s="54" t="s">
        <v>1488</v>
      </c>
      <c r="F2466" s="61" t="s">
        <v>44</v>
      </c>
      <c r="G2466" s="22" t="s">
        <v>1482</v>
      </c>
      <c r="H2466" s="62">
        <v>1</v>
      </c>
      <c r="I2466" s="62">
        <v>1</v>
      </c>
      <c r="J2466" s="61"/>
      <c r="K2466" s="61">
        <v>50</v>
      </c>
      <c r="L2466" s="63">
        <v>43670</v>
      </c>
      <c r="M2466" s="61">
        <v>2019</v>
      </c>
      <c r="N2466" s="64" t="s">
        <v>1484</v>
      </c>
      <c r="O2466" s="61" t="s">
        <v>44</v>
      </c>
      <c r="P2466" s="63">
        <v>43670</v>
      </c>
      <c r="Q2466" s="65">
        <v>3.5</v>
      </c>
      <c r="R2466" s="61"/>
      <c r="S2466" s="61"/>
      <c r="T2466" s="66"/>
      <c r="U2466" s="66"/>
      <c r="V2466" s="66"/>
      <c r="W2466" s="61"/>
      <c r="X2466" s="61" t="s">
        <v>103</v>
      </c>
      <c r="Y2466" s="67" t="str">
        <f>VLOOKUP(X2466,Spp!A:B,2,0)</f>
        <v>Apogon dovii</v>
      </c>
      <c r="Z2466" s="68">
        <f t="shared" si="284"/>
        <v>1</v>
      </c>
      <c r="AA2466" s="61">
        <v>1</v>
      </c>
      <c r="AB2466" s="61"/>
      <c r="AC2466" s="61"/>
      <c r="AD2466" s="61"/>
      <c r="AE2466" s="61"/>
      <c r="AF2466" s="61"/>
      <c r="AG2466" s="61"/>
      <c r="AH2466" s="61"/>
      <c r="AI2466" s="61"/>
      <c r="AJ2466" s="61"/>
      <c r="AK2466" s="61"/>
      <c r="AL2466" s="61"/>
      <c r="AM2466" s="61"/>
      <c r="AN2466" s="61"/>
      <c r="AO2466" s="61"/>
      <c r="AP2466" s="61"/>
      <c r="AQ2466" s="61"/>
      <c r="AR2466" s="61"/>
      <c r="AS2466" s="61"/>
      <c r="AT2466" s="61"/>
      <c r="AU2466" s="2">
        <f>VLOOKUP(Y2466,Spp!B:C,2,FALSE)</f>
        <v>1.41E-2</v>
      </c>
      <c r="AV2466" s="2">
        <f>VLOOKUP(Y2466,Spp!B:D,3,FALSE)</f>
        <v>3.1286</v>
      </c>
      <c r="AW2466" s="2">
        <f t="shared" si="278"/>
        <v>0.24786443933352806</v>
      </c>
      <c r="AX2466" s="2">
        <f t="shared" si="279"/>
        <v>4.957288786670561E-3</v>
      </c>
      <c r="AY2466" s="2">
        <f t="shared" si="280"/>
        <v>4.9572887866705606E-2</v>
      </c>
      <c r="AZ2466" s="2">
        <f t="shared" si="281"/>
        <v>4.9572887866705605E-5</v>
      </c>
      <c r="BA2466" s="2" t="e">
        <f t="shared" si="282"/>
        <v>#DIV/0!</v>
      </c>
      <c r="BB2466" s="2">
        <f t="shared" si="285"/>
        <v>0.02</v>
      </c>
      <c r="BC2466" s="2">
        <f>VLOOKUP(Y2466,Spp!B:H,7,FALSE)</f>
        <v>3.4</v>
      </c>
      <c r="BD2466" s="5" t="str">
        <f>VLOOKUP(Y2466,GFQuimbayo!B:C,2,FALSE)</f>
        <v>PK</v>
      </c>
      <c r="BE2466" s="5" t="str">
        <f>VLOOKUP(BD2466,GFQuimbayo!E:F,2,FALSE)</f>
        <v>Planktivores</v>
      </c>
      <c r="BF2466" s="2" t="str">
        <f>VLOOKUP(Y2466,Spp!B:L,11,FALSE)</f>
        <v>LC</v>
      </c>
    </row>
    <row r="2467" spans="1:58">
      <c r="A2467" s="61" t="s">
        <v>40</v>
      </c>
      <c r="B2467" s="61" t="s">
        <v>41</v>
      </c>
      <c r="C2467" s="61" t="s">
        <v>212</v>
      </c>
      <c r="D2467" s="61" t="s">
        <v>212</v>
      </c>
      <c r="E2467" s="54" t="s">
        <v>1488</v>
      </c>
      <c r="F2467" s="61" t="s">
        <v>44</v>
      </c>
      <c r="G2467" s="22" t="s">
        <v>1482</v>
      </c>
      <c r="H2467" s="62">
        <v>2</v>
      </c>
      <c r="I2467" s="62">
        <v>2</v>
      </c>
      <c r="J2467" s="61"/>
      <c r="K2467" s="61">
        <v>50</v>
      </c>
      <c r="L2467" s="63">
        <v>43670</v>
      </c>
      <c r="M2467" s="61">
        <v>2019</v>
      </c>
      <c r="N2467" s="64" t="s">
        <v>1484</v>
      </c>
      <c r="O2467" s="61" t="s">
        <v>44</v>
      </c>
      <c r="P2467" s="63">
        <v>43670</v>
      </c>
      <c r="Q2467" s="65">
        <v>3.5</v>
      </c>
      <c r="R2467" s="61"/>
      <c r="S2467" s="61"/>
      <c r="T2467" s="66"/>
      <c r="U2467" s="66"/>
      <c r="V2467" s="66"/>
      <c r="W2467" s="61"/>
      <c r="X2467" s="61" t="s">
        <v>266</v>
      </c>
      <c r="Y2467" s="67" t="str">
        <f>VLOOKUP(X2467,Spp!A:B,2,0)</f>
        <v>Halichoeres dispilus</v>
      </c>
      <c r="Z2467" s="68">
        <f t="shared" si="284"/>
        <v>15</v>
      </c>
      <c r="AA2467" s="61">
        <v>15</v>
      </c>
      <c r="AB2467" s="61"/>
      <c r="AC2467" s="61"/>
      <c r="AD2467" s="61"/>
      <c r="AE2467" s="61"/>
      <c r="AF2467" s="61"/>
      <c r="AG2467" s="61"/>
      <c r="AH2467" s="61"/>
      <c r="AI2467" s="61"/>
      <c r="AJ2467" s="61"/>
      <c r="AK2467" s="61"/>
      <c r="AL2467" s="61"/>
      <c r="AM2467" s="61"/>
      <c r="AN2467" s="61"/>
      <c r="AO2467" s="61"/>
      <c r="AP2467" s="61"/>
      <c r="AQ2467" s="61"/>
      <c r="AR2467" s="61"/>
      <c r="AS2467" s="61"/>
      <c r="AT2467" s="61"/>
      <c r="AU2467" s="2">
        <f>VLOOKUP(Y2467,Spp!B:C,2,FALSE)</f>
        <v>1.26E-2</v>
      </c>
      <c r="AV2467" s="2">
        <f>VLOOKUP(Y2467,Spp!B:D,3,FALSE)</f>
        <v>3.0672999999999999</v>
      </c>
      <c r="AW2467" s="2">
        <f t="shared" si="278"/>
        <v>3.1409656922963411</v>
      </c>
      <c r="AX2467" s="2">
        <f t="shared" si="279"/>
        <v>6.2819313845926816E-2</v>
      </c>
      <c r="AY2467" s="2">
        <f t="shared" si="280"/>
        <v>0.62819313845926816</v>
      </c>
      <c r="AZ2467" s="2">
        <f t="shared" si="281"/>
        <v>6.2819313845926812E-4</v>
      </c>
      <c r="BA2467" s="2" t="e">
        <f t="shared" si="282"/>
        <v>#DIV/0!</v>
      </c>
      <c r="BB2467" s="2">
        <f t="shared" si="285"/>
        <v>0.3</v>
      </c>
      <c r="BC2467" s="2">
        <f>VLOOKUP(Y2467,Spp!B:H,7,FALSE)</f>
        <v>3.9</v>
      </c>
      <c r="BD2467" s="5" t="str">
        <f>VLOOKUP(Y2467,GFQuimbayo!B:C,2,FALSE)</f>
        <v>IN</v>
      </c>
      <c r="BE2467" s="5" t="str">
        <f>VLOOKUP(BD2467,GFQuimbayo!E:F,2,FALSE)</f>
        <v>Invertebrivores</v>
      </c>
      <c r="BF2467" s="2" t="str">
        <f>VLOOKUP(Y2467,Spp!B:L,11,FALSE)</f>
        <v>LC</v>
      </c>
    </row>
    <row r="2468" spans="1:58">
      <c r="A2468" s="61" t="s">
        <v>40</v>
      </c>
      <c r="B2468" s="61" t="s">
        <v>41</v>
      </c>
      <c r="C2468" s="61" t="s">
        <v>212</v>
      </c>
      <c r="D2468" s="61" t="s">
        <v>212</v>
      </c>
      <c r="E2468" s="54" t="s">
        <v>1488</v>
      </c>
      <c r="F2468" s="61" t="s">
        <v>44</v>
      </c>
      <c r="G2468" s="22" t="s">
        <v>1482</v>
      </c>
      <c r="H2468" s="62">
        <v>2</v>
      </c>
      <c r="I2468" s="62">
        <v>2</v>
      </c>
      <c r="J2468" s="61"/>
      <c r="K2468" s="61">
        <v>50</v>
      </c>
      <c r="L2468" s="63">
        <v>43670</v>
      </c>
      <c r="M2468" s="61">
        <v>2019</v>
      </c>
      <c r="N2468" s="64" t="s">
        <v>1484</v>
      </c>
      <c r="O2468" s="61" t="s">
        <v>44</v>
      </c>
      <c r="P2468" s="63">
        <v>43670</v>
      </c>
      <c r="Q2468" s="65">
        <v>3.5</v>
      </c>
      <c r="R2468" s="61"/>
      <c r="S2468" s="61"/>
      <c r="T2468" s="66"/>
      <c r="U2468" s="66"/>
      <c r="V2468" s="66"/>
      <c r="W2468" s="61"/>
      <c r="X2468" s="61" t="s">
        <v>57</v>
      </c>
      <c r="Y2468" s="67" t="str">
        <f>VLOOKUP(X2468,Spp!A:B,2,0)</f>
        <v>Serranus psittacinus</v>
      </c>
      <c r="Z2468" s="68">
        <f t="shared" si="284"/>
        <v>6</v>
      </c>
      <c r="AA2468" s="61">
        <v>5</v>
      </c>
      <c r="AB2468" s="61">
        <v>1</v>
      </c>
      <c r="AC2468" s="61"/>
      <c r="AD2468" s="61"/>
      <c r="AE2468" s="61"/>
      <c r="AF2468" s="61"/>
      <c r="AG2468" s="61"/>
      <c r="AH2468" s="61"/>
      <c r="AI2468" s="61"/>
      <c r="AJ2468" s="61"/>
      <c r="AK2468" s="61"/>
      <c r="AL2468" s="61"/>
      <c r="AM2468" s="61"/>
      <c r="AN2468" s="61"/>
      <c r="AO2468" s="61"/>
      <c r="AP2468" s="61"/>
      <c r="AQ2468" s="61"/>
      <c r="AR2468" s="61"/>
      <c r="AS2468" s="61"/>
      <c r="AT2468" s="61"/>
      <c r="AU2468" s="2">
        <f>VLOOKUP(Y2468,Spp!B:C,2,FALSE)</f>
        <v>1.9300000000000001E-2</v>
      </c>
      <c r="AV2468" s="2">
        <f>VLOOKUP(Y2468,Spp!B:D,3,FALSE)</f>
        <v>2.8511000000000002</v>
      </c>
      <c r="AW2468" s="2">
        <f t="shared" si="278"/>
        <v>7.3472756436185112</v>
      </c>
      <c r="AX2468" s="2">
        <f t="shared" si="279"/>
        <v>0.14694551287237023</v>
      </c>
      <c r="AY2468" s="2">
        <f t="shared" si="280"/>
        <v>1.4694551287237023</v>
      </c>
      <c r="AZ2468" s="2">
        <f t="shared" si="281"/>
        <v>1.4694551287237024E-3</v>
      </c>
      <c r="BA2468" s="2" t="e">
        <f t="shared" si="282"/>
        <v>#DIV/0!</v>
      </c>
      <c r="BB2468" s="2">
        <f t="shared" si="285"/>
        <v>0.12</v>
      </c>
      <c r="BC2468" s="2">
        <f>VLOOKUP(Y2468,Spp!B:H,7,FALSE)</f>
        <v>3.6</v>
      </c>
      <c r="BD2468" s="5" t="str">
        <f>VLOOKUP(Y2468,GFQuimbayo!B:C,2,FALSE)</f>
        <v>PS</v>
      </c>
      <c r="BE2468" s="5" t="str">
        <f>VLOOKUP(BD2468,GFQuimbayo!E:F,2,FALSE)</f>
        <v>Piscivores</v>
      </c>
      <c r="BF2468" s="2" t="str">
        <f>VLOOKUP(Y2468,Spp!B:L,11,FALSE)</f>
        <v>LC</v>
      </c>
    </row>
    <row r="2469" spans="1:58">
      <c r="A2469" s="61" t="s">
        <v>40</v>
      </c>
      <c r="B2469" s="61" t="s">
        <v>41</v>
      </c>
      <c r="C2469" s="61" t="s">
        <v>212</v>
      </c>
      <c r="D2469" s="61" t="s">
        <v>212</v>
      </c>
      <c r="E2469" s="54" t="s">
        <v>1488</v>
      </c>
      <c r="F2469" s="61" t="s">
        <v>44</v>
      </c>
      <c r="G2469" s="22" t="s">
        <v>1482</v>
      </c>
      <c r="H2469" s="62">
        <v>2</v>
      </c>
      <c r="I2469" s="62">
        <v>2</v>
      </c>
      <c r="J2469" s="61"/>
      <c r="K2469" s="61">
        <v>50</v>
      </c>
      <c r="L2469" s="63">
        <v>43670</v>
      </c>
      <c r="M2469" s="61">
        <v>2019</v>
      </c>
      <c r="N2469" s="64" t="s">
        <v>1484</v>
      </c>
      <c r="O2469" s="61" t="s">
        <v>44</v>
      </c>
      <c r="P2469" s="63">
        <v>43670</v>
      </c>
      <c r="Q2469" s="65">
        <v>3.5</v>
      </c>
      <c r="R2469" s="61"/>
      <c r="S2469" s="61"/>
      <c r="T2469" s="66"/>
      <c r="U2469" s="66"/>
      <c r="V2469" s="66"/>
      <c r="W2469" s="61"/>
      <c r="X2469" s="61" t="s">
        <v>80</v>
      </c>
      <c r="Y2469" s="67" t="str">
        <f>VLOOKUP(X2469,Spp!A:B,2,0)</f>
        <v>Sufflamen verres</v>
      </c>
      <c r="Z2469" s="68">
        <f t="shared" si="284"/>
        <v>2</v>
      </c>
      <c r="AA2469" s="61"/>
      <c r="AB2469" s="61">
        <v>2</v>
      </c>
      <c r="AC2469" s="61"/>
      <c r="AD2469" s="61"/>
      <c r="AE2469" s="61"/>
      <c r="AF2469" s="61"/>
      <c r="AG2469" s="61"/>
      <c r="AH2469" s="61"/>
      <c r="AI2469" s="61"/>
      <c r="AJ2469" s="61"/>
      <c r="AK2469" s="61"/>
      <c r="AL2469" s="61"/>
      <c r="AM2469" s="61"/>
      <c r="AN2469" s="61"/>
      <c r="AO2469" s="61"/>
      <c r="AP2469" s="61"/>
      <c r="AQ2469" s="61"/>
      <c r="AR2469" s="61"/>
      <c r="AS2469" s="61"/>
      <c r="AT2469" s="61"/>
      <c r="AU2469" s="2">
        <f>VLOOKUP(Y2469,Spp!B:C,2,FALSE)</f>
        <v>2.4899999999999999E-2</v>
      </c>
      <c r="AV2469" s="2">
        <f>VLOOKUP(Y2469,Spp!B:D,3,FALSE)</f>
        <v>3.0129999999999999</v>
      </c>
      <c r="AW2469" s="2">
        <f t="shared" si="278"/>
        <v>21.566959826592754</v>
      </c>
      <c r="AX2469" s="2">
        <f t="shared" si="279"/>
        <v>0.4313391965318551</v>
      </c>
      <c r="AY2469" s="2">
        <f t="shared" si="280"/>
        <v>4.3133919653185506</v>
      </c>
      <c r="AZ2469" s="2">
        <f t="shared" si="281"/>
        <v>4.3133919653185505E-3</v>
      </c>
      <c r="BA2469" s="2" t="e">
        <f t="shared" si="282"/>
        <v>#DIV/0!</v>
      </c>
      <c r="BB2469" s="2">
        <f t="shared" si="285"/>
        <v>0.04</v>
      </c>
      <c r="BC2469" s="2">
        <f>VLOOKUP(Y2469,Spp!B:H,7,FALSE)</f>
        <v>3.3</v>
      </c>
      <c r="BD2469" s="5" t="str">
        <f>VLOOKUP(Y2469,GFQuimbayo!B:C,2,FALSE)</f>
        <v>IN</v>
      </c>
      <c r="BE2469" s="5" t="str">
        <f>VLOOKUP(BD2469,GFQuimbayo!E:F,2,FALSE)</f>
        <v>Invertebrivores</v>
      </c>
      <c r="BF2469" s="2" t="str">
        <f>VLOOKUP(Y2469,Spp!B:L,11,FALSE)</f>
        <v>LC</v>
      </c>
    </row>
    <row r="2470" spans="1:58">
      <c r="A2470" s="61" t="s">
        <v>40</v>
      </c>
      <c r="B2470" s="61" t="s">
        <v>41</v>
      </c>
      <c r="C2470" s="61" t="s">
        <v>212</v>
      </c>
      <c r="D2470" s="61" t="s">
        <v>212</v>
      </c>
      <c r="E2470" s="54" t="s">
        <v>1488</v>
      </c>
      <c r="F2470" s="61" t="s">
        <v>44</v>
      </c>
      <c r="G2470" s="22" t="s">
        <v>1482</v>
      </c>
      <c r="H2470" s="62">
        <v>2</v>
      </c>
      <c r="I2470" s="62">
        <v>2</v>
      </c>
      <c r="J2470" s="61"/>
      <c r="K2470" s="61">
        <v>50</v>
      </c>
      <c r="L2470" s="63">
        <v>43670</v>
      </c>
      <c r="M2470" s="61">
        <v>2019</v>
      </c>
      <c r="N2470" s="64" t="s">
        <v>1484</v>
      </c>
      <c r="O2470" s="61" t="s">
        <v>44</v>
      </c>
      <c r="P2470" s="63">
        <v>43670</v>
      </c>
      <c r="Q2470" s="65">
        <v>3.5</v>
      </c>
      <c r="R2470" s="61"/>
      <c r="S2470" s="61"/>
      <c r="T2470" s="66"/>
      <c r="U2470" s="66"/>
      <c r="V2470" s="66"/>
      <c r="W2470" s="61"/>
      <c r="X2470" s="61" t="s">
        <v>107</v>
      </c>
      <c r="Y2470" s="67" t="str">
        <f>VLOOKUP(X2470,Spp!A:B,2,0)</f>
        <v>Thalassoma lucasanum</v>
      </c>
      <c r="Z2470" s="68">
        <f t="shared" si="284"/>
        <v>6</v>
      </c>
      <c r="AA2470" s="61"/>
      <c r="AB2470" s="61">
        <v>6</v>
      </c>
      <c r="AC2470" s="61"/>
      <c r="AD2470" s="61"/>
      <c r="AE2470" s="61"/>
      <c r="AF2470" s="61"/>
      <c r="AG2470" s="61"/>
      <c r="AH2470" s="61"/>
      <c r="AI2470" s="61"/>
      <c r="AJ2470" s="61"/>
      <c r="AK2470" s="61"/>
      <c r="AL2470" s="61"/>
      <c r="AM2470" s="61"/>
      <c r="AN2470" s="61"/>
      <c r="AO2470" s="61"/>
      <c r="AP2470" s="61"/>
      <c r="AQ2470" s="61"/>
      <c r="AR2470" s="61"/>
      <c r="AS2470" s="61"/>
      <c r="AT2470" s="61"/>
      <c r="AU2470" s="2">
        <f>VLOOKUP(Y2470,Spp!B:C,2,FALSE)</f>
        <v>1.261E-2</v>
      </c>
      <c r="AV2470" s="2">
        <f>VLOOKUP(Y2470,Spp!B:D,3,FALSE)</f>
        <v>2.8782999999999999</v>
      </c>
      <c r="AW2470" s="2">
        <f t="shared" si="278"/>
        <v>24.977856796757038</v>
      </c>
      <c r="AX2470" s="2">
        <f t="shared" si="279"/>
        <v>0.49955713593514078</v>
      </c>
      <c r="AY2470" s="2">
        <f t="shared" si="280"/>
        <v>4.9955713593514082</v>
      </c>
      <c r="AZ2470" s="2">
        <f t="shared" si="281"/>
        <v>4.9955713593514079E-3</v>
      </c>
      <c r="BA2470" s="2" t="e">
        <f t="shared" si="282"/>
        <v>#DIV/0!</v>
      </c>
      <c r="BB2470" s="2">
        <f t="shared" si="285"/>
        <v>0.12</v>
      </c>
      <c r="BC2470" s="2">
        <f>VLOOKUP(Y2470,Spp!B:H,7,FALSE)</f>
        <v>3.5</v>
      </c>
      <c r="BD2470" s="5" t="str">
        <f>VLOOKUP(Y2470,GFQuimbayo!B:C,2,FALSE)</f>
        <v>IN</v>
      </c>
      <c r="BE2470" s="5" t="str">
        <f>VLOOKUP(BD2470,GFQuimbayo!E:F,2,FALSE)</f>
        <v>Invertebrivores</v>
      </c>
      <c r="BF2470" s="2" t="str">
        <f>VLOOKUP(Y2470,Spp!B:L,11,FALSE)</f>
        <v>LC</v>
      </c>
    </row>
    <row r="2471" spans="1:58">
      <c r="A2471" s="61" t="s">
        <v>40</v>
      </c>
      <c r="B2471" s="61" t="s">
        <v>41</v>
      </c>
      <c r="C2471" s="61" t="s">
        <v>212</v>
      </c>
      <c r="D2471" s="61" t="s">
        <v>212</v>
      </c>
      <c r="E2471" s="54" t="s">
        <v>1488</v>
      </c>
      <c r="F2471" s="61" t="s">
        <v>44</v>
      </c>
      <c r="G2471" s="22" t="s">
        <v>1482</v>
      </c>
      <c r="H2471" s="62">
        <v>2</v>
      </c>
      <c r="I2471" s="62">
        <v>2</v>
      </c>
      <c r="J2471" s="61"/>
      <c r="K2471" s="61">
        <v>50</v>
      </c>
      <c r="L2471" s="63">
        <v>43670</v>
      </c>
      <c r="M2471" s="61">
        <v>2019</v>
      </c>
      <c r="N2471" s="64" t="s">
        <v>1484</v>
      </c>
      <c r="O2471" s="61" t="s">
        <v>44</v>
      </c>
      <c r="P2471" s="63">
        <v>43670</v>
      </c>
      <c r="Q2471" s="65">
        <v>3.5</v>
      </c>
      <c r="R2471" s="61"/>
      <c r="S2471" s="61"/>
      <c r="T2471" s="66"/>
      <c r="U2471" s="66"/>
      <c r="V2471" s="66"/>
      <c r="W2471" s="61"/>
      <c r="X2471" s="61" t="s">
        <v>125</v>
      </c>
      <c r="Y2471" s="67" t="str">
        <f>VLOOKUP(X2471,Spp!A:B,2,0)</f>
        <v>Diodon holocanthus</v>
      </c>
      <c r="Z2471" s="68">
        <f t="shared" si="284"/>
        <v>1</v>
      </c>
      <c r="AA2471" s="61"/>
      <c r="AB2471" s="61"/>
      <c r="AC2471" s="61"/>
      <c r="AD2471" s="61">
        <v>1</v>
      </c>
      <c r="AE2471" s="61"/>
      <c r="AF2471" s="61"/>
      <c r="AG2471" s="61"/>
      <c r="AH2471" s="61"/>
      <c r="AI2471" s="61"/>
      <c r="AJ2471" s="61"/>
      <c r="AK2471" s="61"/>
      <c r="AL2471" s="61"/>
      <c r="AM2471" s="61"/>
      <c r="AN2471" s="61"/>
      <c r="AO2471" s="61"/>
      <c r="AP2471" s="61"/>
      <c r="AQ2471" s="61"/>
      <c r="AR2471" s="61"/>
      <c r="AS2471" s="61"/>
      <c r="AT2471" s="61"/>
      <c r="AU2471" s="2">
        <f>VLOOKUP(Y2471,Spp!B:C,2,FALSE)</f>
        <v>2.1899999999999999E-2</v>
      </c>
      <c r="AV2471" s="2">
        <f>VLOOKUP(Y2471,Spp!B:D,3,FALSE)</f>
        <v>3</v>
      </c>
      <c r="AW2471" s="2">
        <f t="shared" si="278"/>
        <v>117.3703125</v>
      </c>
      <c r="AX2471" s="2">
        <f t="shared" si="279"/>
        <v>2.3474062500000001</v>
      </c>
      <c r="AY2471" s="2">
        <f t="shared" si="280"/>
        <v>23.474062500000002</v>
      </c>
      <c r="AZ2471" s="2">
        <f t="shared" si="281"/>
        <v>2.3474062500000004E-2</v>
      </c>
      <c r="BA2471" s="2" t="e">
        <f t="shared" si="282"/>
        <v>#DIV/0!</v>
      </c>
      <c r="BB2471" s="2">
        <f t="shared" si="285"/>
        <v>0.02</v>
      </c>
      <c r="BC2471" s="2">
        <f>VLOOKUP(Y2471,Spp!B:H,7,FALSE)</f>
        <v>3.3</v>
      </c>
      <c r="BD2471" s="5" t="str">
        <f>VLOOKUP(Y2471,GFQuimbayo!B:C,2,FALSE)</f>
        <v>IN</v>
      </c>
      <c r="BE2471" s="5" t="str">
        <f>VLOOKUP(BD2471,GFQuimbayo!E:F,2,FALSE)</f>
        <v>Invertebrivores</v>
      </c>
      <c r="BF2471" s="2" t="str">
        <f>VLOOKUP(Y2471,Spp!B:L,11,FALSE)</f>
        <v>NE</v>
      </c>
    </row>
    <row r="2472" spans="1:58">
      <c r="A2472" s="61" t="s">
        <v>40</v>
      </c>
      <c r="B2472" s="61" t="s">
        <v>41</v>
      </c>
      <c r="C2472" s="61" t="s">
        <v>212</v>
      </c>
      <c r="D2472" s="61" t="s">
        <v>212</v>
      </c>
      <c r="E2472" s="54" t="s">
        <v>1488</v>
      </c>
      <c r="F2472" s="61" t="s">
        <v>44</v>
      </c>
      <c r="G2472" s="22" t="s">
        <v>1482</v>
      </c>
      <c r="H2472" s="62">
        <v>2</v>
      </c>
      <c r="I2472" s="62">
        <v>2</v>
      </c>
      <c r="J2472" s="61"/>
      <c r="K2472" s="61">
        <v>50</v>
      </c>
      <c r="L2472" s="63">
        <v>43670</v>
      </c>
      <c r="M2472" s="61">
        <v>2019</v>
      </c>
      <c r="N2472" s="64" t="s">
        <v>1484</v>
      </c>
      <c r="O2472" s="61" t="s">
        <v>44</v>
      </c>
      <c r="P2472" s="63">
        <v>43670</v>
      </c>
      <c r="Q2472" s="65">
        <v>3.5</v>
      </c>
      <c r="R2472" s="61"/>
      <c r="S2472" s="61"/>
      <c r="T2472" s="66"/>
      <c r="U2472" s="66"/>
      <c r="V2472" s="66"/>
      <c r="W2472" s="61"/>
      <c r="X2472" s="61" t="s">
        <v>127</v>
      </c>
      <c r="Y2472" s="67" t="str">
        <f>VLOOKUP(X2472,Spp!A:B,2,0)</f>
        <v>Echidna nebulosa</v>
      </c>
      <c r="Z2472" s="68">
        <f t="shared" si="284"/>
        <v>1</v>
      </c>
      <c r="AA2472" s="61"/>
      <c r="AB2472" s="61"/>
      <c r="AC2472" s="61"/>
      <c r="AD2472" s="61"/>
      <c r="AE2472" s="61">
        <v>1</v>
      </c>
      <c r="AF2472" s="61"/>
      <c r="AG2472" s="61"/>
      <c r="AH2472" s="61"/>
      <c r="AI2472" s="61"/>
      <c r="AJ2472" s="61"/>
      <c r="AK2472" s="61"/>
      <c r="AL2472" s="61"/>
      <c r="AM2472" s="61"/>
      <c r="AN2472" s="61"/>
      <c r="AO2472" s="61"/>
      <c r="AP2472" s="61"/>
      <c r="AQ2472" s="61"/>
      <c r="AR2472" s="61"/>
      <c r="AS2472" s="61"/>
      <c r="AT2472" s="61"/>
      <c r="AU2472" s="2">
        <f>VLOOKUP(Y2472,Spp!B:C,2,FALSE)</f>
        <v>1.1999999999999999E-3</v>
      </c>
      <c r="AV2472" s="2">
        <f>VLOOKUP(Y2472,Spp!B:D,3,FALSE)</f>
        <v>3</v>
      </c>
      <c r="AW2472" s="2">
        <f t="shared" si="278"/>
        <v>18.75</v>
      </c>
      <c r="AX2472" s="2">
        <f t="shared" si="279"/>
        <v>0.375</v>
      </c>
      <c r="AY2472" s="2">
        <f t="shared" si="280"/>
        <v>3.75</v>
      </c>
      <c r="AZ2472" s="2">
        <f t="shared" si="281"/>
        <v>3.7499999999999999E-3</v>
      </c>
      <c r="BA2472" s="2" t="e">
        <f t="shared" si="282"/>
        <v>#DIV/0!</v>
      </c>
      <c r="BB2472" s="2">
        <f t="shared" si="285"/>
        <v>0.02</v>
      </c>
      <c r="BC2472" s="2">
        <f>VLOOKUP(Y2472,Spp!B:H,7,FALSE)</f>
        <v>4</v>
      </c>
      <c r="BD2472" s="5" t="str">
        <f>VLOOKUP(Y2472,GFQuimbayo!B:C,2,FALSE)</f>
        <v>PS</v>
      </c>
      <c r="BE2472" s="5" t="str">
        <f>VLOOKUP(BD2472,GFQuimbayo!E:F,2,FALSE)</f>
        <v>Piscivores</v>
      </c>
      <c r="BF2472" s="2" t="str">
        <f>VLOOKUP(Y2472,Spp!B:L,11,FALSE)</f>
        <v>NE</v>
      </c>
    </row>
    <row r="2473" spans="1:58">
      <c r="A2473" s="61" t="s">
        <v>40</v>
      </c>
      <c r="B2473" s="61" t="s">
        <v>41</v>
      </c>
      <c r="C2473" s="61" t="s">
        <v>212</v>
      </c>
      <c r="D2473" s="61" t="s">
        <v>212</v>
      </c>
      <c r="E2473" s="54" t="s">
        <v>1488</v>
      </c>
      <c r="F2473" s="61" t="s">
        <v>44</v>
      </c>
      <c r="G2473" s="22" t="s">
        <v>1482</v>
      </c>
      <c r="H2473" s="62">
        <v>2</v>
      </c>
      <c r="I2473" s="62">
        <v>2</v>
      </c>
      <c r="J2473" s="61"/>
      <c r="K2473" s="61">
        <v>50</v>
      </c>
      <c r="L2473" s="63">
        <v>43670</v>
      </c>
      <c r="M2473" s="61">
        <v>2019</v>
      </c>
      <c r="N2473" s="64" t="s">
        <v>1484</v>
      </c>
      <c r="O2473" s="61" t="s">
        <v>44</v>
      </c>
      <c r="P2473" s="63">
        <v>43670</v>
      </c>
      <c r="Q2473" s="65">
        <v>3.5</v>
      </c>
      <c r="R2473" s="61"/>
      <c r="S2473" s="61"/>
      <c r="T2473" s="66"/>
      <c r="U2473" s="66"/>
      <c r="V2473" s="66"/>
      <c r="W2473" s="61"/>
      <c r="X2473" s="61" t="s">
        <v>45</v>
      </c>
      <c r="Y2473" s="67" t="str">
        <f>VLOOKUP(X2473,Spp!A:B,2,0)</f>
        <v>Canthigaster punctatissima</v>
      </c>
      <c r="Z2473" s="68">
        <f t="shared" si="284"/>
        <v>1</v>
      </c>
      <c r="AA2473" s="61"/>
      <c r="AB2473" s="61">
        <v>1</v>
      </c>
      <c r="AC2473" s="61"/>
      <c r="AD2473" s="61"/>
      <c r="AE2473" s="61"/>
      <c r="AF2473" s="61"/>
      <c r="AG2473" s="61"/>
      <c r="AH2473" s="61"/>
      <c r="AI2473" s="61"/>
      <c r="AJ2473" s="61"/>
      <c r="AK2473" s="61"/>
      <c r="AL2473" s="61"/>
      <c r="AM2473" s="61"/>
      <c r="AN2473" s="61"/>
      <c r="AO2473" s="61"/>
      <c r="AP2473" s="61"/>
      <c r="AQ2473" s="61"/>
      <c r="AR2473" s="61"/>
      <c r="AS2473" s="61"/>
      <c r="AT2473" s="61"/>
      <c r="AU2473" s="2">
        <f>VLOOKUP(Y2473,Spp!B:C,2,FALSE)</f>
        <v>1.9699999999999999E-2</v>
      </c>
      <c r="AV2473" s="2">
        <f>VLOOKUP(Y2473,Spp!B:D,3,FALSE)</f>
        <v>2.9174000000000002</v>
      </c>
      <c r="AW2473" s="2">
        <f t="shared" si="278"/>
        <v>7.0367149081055116</v>
      </c>
      <c r="AX2473" s="2">
        <f t="shared" si="279"/>
        <v>0.14073429816211022</v>
      </c>
      <c r="AY2473" s="2">
        <f t="shared" si="280"/>
        <v>1.4073429816211023</v>
      </c>
      <c r="AZ2473" s="2">
        <f t="shared" si="281"/>
        <v>1.4073429816211023E-3</v>
      </c>
      <c r="BA2473" s="2" t="e">
        <f t="shared" si="282"/>
        <v>#DIV/0!</v>
      </c>
      <c r="BB2473" s="2">
        <f t="shared" si="285"/>
        <v>0.02</v>
      </c>
      <c r="BC2473" s="2">
        <f>VLOOKUP(Y2473,Spp!B:H,7,FALSE)</f>
        <v>3</v>
      </c>
      <c r="BD2473" s="5" t="str">
        <f>VLOOKUP(Y2473,GFQuimbayo!B:C,2,FALSE)</f>
        <v>IN</v>
      </c>
      <c r="BE2473" s="5" t="str">
        <f>VLOOKUP(BD2473,GFQuimbayo!E:F,2,FALSE)</f>
        <v>Invertebrivores</v>
      </c>
      <c r="BF2473" s="2" t="str">
        <f>VLOOKUP(Y2473,Spp!B:L,11,FALSE)</f>
        <v>LC</v>
      </c>
    </row>
    <row r="2474" spans="1:58">
      <c r="A2474" s="61" t="s">
        <v>40</v>
      </c>
      <c r="B2474" s="61" t="s">
        <v>41</v>
      </c>
      <c r="C2474" s="61" t="s">
        <v>212</v>
      </c>
      <c r="D2474" s="61" t="s">
        <v>212</v>
      </c>
      <c r="E2474" s="54" t="s">
        <v>1488</v>
      </c>
      <c r="F2474" s="61" t="s">
        <v>44</v>
      </c>
      <c r="G2474" s="22" t="s">
        <v>1482</v>
      </c>
      <c r="H2474" s="62">
        <v>2</v>
      </c>
      <c r="I2474" s="62">
        <v>2</v>
      </c>
      <c r="J2474" s="61"/>
      <c r="K2474" s="61">
        <v>50</v>
      </c>
      <c r="L2474" s="63">
        <v>43670</v>
      </c>
      <c r="M2474" s="61">
        <v>2019</v>
      </c>
      <c r="N2474" s="64" t="s">
        <v>1484</v>
      </c>
      <c r="O2474" s="61" t="s">
        <v>44</v>
      </c>
      <c r="P2474" s="63">
        <v>43670</v>
      </c>
      <c r="Q2474" s="65">
        <v>3.5</v>
      </c>
      <c r="R2474" s="61"/>
      <c r="S2474" s="61"/>
      <c r="T2474" s="66"/>
      <c r="U2474" s="66"/>
      <c r="V2474" s="66"/>
      <c r="W2474" s="61"/>
      <c r="X2474" s="61" t="s">
        <v>61</v>
      </c>
      <c r="Y2474" s="67" t="str">
        <f>VLOOKUP(X2474,Spp!A:B,2,0)</f>
        <v>Cirrhitichthys oxycephalus</v>
      </c>
      <c r="Z2474" s="68">
        <f t="shared" si="284"/>
        <v>1</v>
      </c>
      <c r="AA2474" s="61"/>
      <c r="AB2474" s="61">
        <v>1</v>
      </c>
      <c r="AC2474" s="61"/>
      <c r="AD2474" s="61"/>
      <c r="AE2474" s="61"/>
      <c r="AF2474" s="61"/>
      <c r="AG2474" s="61"/>
      <c r="AH2474" s="61"/>
      <c r="AI2474" s="61"/>
      <c r="AJ2474" s="61"/>
      <c r="AK2474" s="61"/>
      <c r="AL2474" s="61"/>
      <c r="AM2474" s="61"/>
      <c r="AN2474" s="61"/>
      <c r="AO2474" s="61"/>
      <c r="AP2474" s="61"/>
      <c r="AQ2474" s="61"/>
      <c r="AR2474" s="61"/>
      <c r="AS2474" s="61"/>
      <c r="AT2474" s="61"/>
      <c r="AU2474" s="2">
        <f>VLOOKUP(Y2474,Spp!B:C,2,FALSE)</f>
        <v>3.32E-2</v>
      </c>
      <c r="AV2474" s="2">
        <f>VLOOKUP(Y2474,Spp!B:D,3,FALSE)</f>
        <v>3</v>
      </c>
      <c r="AW2474" s="2">
        <f t="shared" si="278"/>
        <v>14.00625</v>
      </c>
      <c r="AX2474" s="2">
        <f t="shared" si="279"/>
        <v>0.28012500000000001</v>
      </c>
      <c r="AY2474" s="2">
        <f t="shared" si="280"/>
        <v>2.80125</v>
      </c>
      <c r="AZ2474" s="2">
        <f t="shared" si="281"/>
        <v>2.8012499999999999E-3</v>
      </c>
      <c r="BA2474" s="2" t="e">
        <f t="shared" si="282"/>
        <v>#DIV/0!</v>
      </c>
      <c r="BB2474" s="2">
        <f t="shared" si="285"/>
        <v>0.02</v>
      </c>
      <c r="BC2474" s="2">
        <f>VLOOKUP(Y2474,Spp!B:H,7,FALSE)</f>
        <v>3.9</v>
      </c>
      <c r="BD2474" s="5" t="str">
        <f>VLOOKUP(Y2474,GFQuimbayo!B:C,2,FALSE)</f>
        <v>IN</v>
      </c>
      <c r="BE2474" s="5" t="str">
        <f>VLOOKUP(BD2474,GFQuimbayo!E:F,2,FALSE)</f>
        <v>Invertebrivores</v>
      </c>
      <c r="BF2474" s="2" t="str">
        <f>VLOOKUP(Y2474,Spp!B:L,11,FALSE)</f>
        <v>NE</v>
      </c>
    </row>
    <row r="2475" spans="1:58">
      <c r="A2475" s="61" t="s">
        <v>40</v>
      </c>
      <c r="B2475" s="61" t="s">
        <v>41</v>
      </c>
      <c r="C2475" s="61" t="s">
        <v>212</v>
      </c>
      <c r="D2475" s="61" t="s">
        <v>212</v>
      </c>
      <c r="E2475" s="54" t="s">
        <v>1488</v>
      </c>
      <c r="F2475" s="61" t="s">
        <v>44</v>
      </c>
      <c r="G2475" s="22" t="s">
        <v>1482</v>
      </c>
      <c r="H2475" s="62">
        <v>3</v>
      </c>
      <c r="I2475" s="62">
        <v>3</v>
      </c>
      <c r="J2475" s="61"/>
      <c r="K2475" s="61">
        <v>50</v>
      </c>
      <c r="L2475" s="63">
        <v>43670</v>
      </c>
      <c r="M2475" s="61">
        <v>2019</v>
      </c>
      <c r="N2475" s="64" t="s">
        <v>1484</v>
      </c>
      <c r="O2475" s="61" t="s">
        <v>44</v>
      </c>
      <c r="P2475" s="63">
        <v>43670</v>
      </c>
      <c r="Q2475" s="65">
        <v>3.5</v>
      </c>
      <c r="R2475" s="61"/>
      <c r="S2475" s="61"/>
      <c r="T2475" s="66"/>
      <c r="U2475" s="66"/>
      <c r="V2475" s="66"/>
      <c r="W2475" s="61"/>
      <c r="X2475" s="61" t="s">
        <v>57</v>
      </c>
      <c r="Y2475" s="67" t="str">
        <f>VLOOKUP(X2475,Spp!A:B,2,0)</f>
        <v>Serranus psittacinus</v>
      </c>
      <c r="Z2475" s="68">
        <f t="shared" si="284"/>
        <v>12</v>
      </c>
      <c r="AA2475" s="61">
        <v>10</v>
      </c>
      <c r="AB2475" s="61">
        <v>2</v>
      </c>
      <c r="AC2475" s="61"/>
      <c r="AD2475" s="61"/>
      <c r="AE2475" s="61"/>
      <c r="AF2475" s="61"/>
      <c r="AG2475" s="61"/>
      <c r="AH2475" s="61"/>
      <c r="AI2475" s="61"/>
      <c r="AJ2475" s="61"/>
      <c r="AK2475" s="61"/>
      <c r="AL2475" s="61"/>
      <c r="AM2475" s="61"/>
      <c r="AN2475" s="61"/>
      <c r="AO2475" s="61"/>
      <c r="AP2475" s="61"/>
      <c r="AQ2475" s="61"/>
      <c r="AR2475" s="61"/>
      <c r="AS2475" s="61"/>
      <c r="AT2475" s="61"/>
      <c r="AU2475" s="2">
        <f>VLOOKUP(Y2475,Spp!B:C,2,FALSE)</f>
        <v>1.9300000000000001E-2</v>
      </c>
      <c r="AV2475" s="2">
        <f>VLOOKUP(Y2475,Spp!B:D,3,FALSE)</f>
        <v>2.8511000000000002</v>
      </c>
      <c r="AW2475" s="2">
        <f t="shared" ref="AW2475:AW2491" si="286">((AU2475*$AA$2^AV2475)*AA2475)+((AU2475*$AB$2^AV2475)*AB2475)+((AU2475*$AC$2^AV2475)*AC2475)+((AU2475*$AD$2^AV2475)*AD2475)+((AU2475*$AE$2^AV2475)*AE2475)+((AU2475*$AF$2^AV2475)*AF2475)+((AU2475*$AG$2^AV2475)*AG2475)+((AU2475*$AH$2^AV2475)*AH2475)+((AU2475*$AI$2^AV2475)*AI2475)+((AU2475*$AJ$2^AV2475)*AJ2475)+((AU2475*$AK$2^AV2475)*AK2475)+((AU2475*$AL$2^AV2475)*AL2475)+((AU2475*$AM$2^AV2475)*AM2475)+((AU2475*$AN$2^AV2475)*AN2475)+((AU2475*$AO$2^AV2475)*AO2475)+((AU2475*$AP$2^AV2475)*AP2475)+((AU2475*$AQ$2^AV2475)*AQ2475)+((AU2475*$AR$2^AV2475)*AR2475)+((AU2475*$AS$2^AV2475)*AS2475)+((AU2475*$AT$2^AV2475)*AT2475)</f>
        <v>14.694551287237022</v>
      </c>
      <c r="AX2475" s="2">
        <f t="shared" ref="AX2475:AX2491" si="287">AW2475/K2475</f>
        <v>0.29389102574474046</v>
      </c>
      <c r="AY2475" s="2">
        <f t="shared" ref="AY2475:AY2491" si="288">AX2475*10</f>
        <v>2.9389102574474046</v>
      </c>
      <c r="AZ2475" s="2">
        <f t="shared" ref="AZ2475:AZ2491" si="289">AY2475/1000</f>
        <v>2.9389102574474048E-3</v>
      </c>
      <c r="BA2475" s="2" t="e">
        <f t="shared" ref="BA2475:BA2491" si="290">Z2475/W2475</f>
        <v>#DIV/0!</v>
      </c>
      <c r="BB2475" s="2">
        <f t="shared" si="285"/>
        <v>0.24</v>
      </c>
      <c r="BC2475" s="2">
        <f>VLOOKUP(Y2475,Spp!B:H,7,FALSE)</f>
        <v>3.6</v>
      </c>
      <c r="BD2475" s="5" t="str">
        <f>VLOOKUP(Y2475,GFQuimbayo!B:C,2,FALSE)</f>
        <v>PS</v>
      </c>
      <c r="BE2475" s="5" t="str">
        <f>VLOOKUP(BD2475,GFQuimbayo!E:F,2,FALSE)</f>
        <v>Piscivores</v>
      </c>
      <c r="BF2475" s="2" t="str">
        <f>VLOOKUP(Y2475,Spp!B:L,11,FALSE)</f>
        <v>LC</v>
      </c>
    </row>
    <row r="2476" spans="1:58">
      <c r="A2476" s="61" t="s">
        <v>40</v>
      </c>
      <c r="B2476" s="61" t="s">
        <v>41</v>
      </c>
      <c r="C2476" s="61" t="s">
        <v>212</v>
      </c>
      <c r="D2476" s="61" t="s">
        <v>212</v>
      </c>
      <c r="E2476" s="54" t="s">
        <v>1488</v>
      </c>
      <c r="F2476" s="61" t="s">
        <v>44</v>
      </c>
      <c r="G2476" s="22" t="s">
        <v>1482</v>
      </c>
      <c r="H2476" s="62">
        <v>3</v>
      </c>
      <c r="I2476" s="62">
        <v>3</v>
      </c>
      <c r="J2476" s="61"/>
      <c r="K2476" s="61">
        <v>50</v>
      </c>
      <c r="L2476" s="63">
        <v>43670</v>
      </c>
      <c r="M2476" s="61">
        <v>2019</v>
      </c>
      <c r="N2476" s="64" t="s">
        <v>1484</v>
      </c>
      <c r="O2476" s="61" t="s">
        <v>44</v>
      </c>
      <c r="P2476" s="63">
        <v>43670</v>
      </c>
      <c r="Q2476" s="65">
        <v>3.5</v>
      </c>
      <c r="R2476" s="61"/>
      <c r="S2476" s="61"/>
      <c r="T2476" s="66"/>
      <c r="U2476" s="66"/>
      <c r="V2476" s="66"/>
      <c r="W2476" s="61"/>
      <c r="X2476" s="61" t="s">
        <v>125</v>
      </c>
      <c r="Y2476" s="67" t="str">
        <f>VLOOKUP(X2476,Spp!A:B,2,0)</f>
        <v>Diodon holocanthus</v>
      </c>
      <c r="Z2476" s="68">
        <f t="shared" si="284"/>
        <v>3</v>
      </c>
      <c r="AA2476" s="61"/>
      <c r="AB2476" s="61">
        <v>1</v>
      </c>
      <c r="AC2476" s="61">
        <v>1</v>
      </c>
      <c r="AD2476" s="61">
        <v>1</v>
      </c>
      <c r="AE2476" s="61"/>
      <c r="AF2476" s="61"/>
      <c r="AG2476" s="61"/>
      <c r="AH2476" s="61"/>
      <c r="AI2476" s="61"/>
      <c r="AJ2476" s="61"/>
      <c r="AK2476" s="61"/>
      <c r="AL2476" s="61"/>
      <c r="AM2476" s="61"/>
      <c r="AN2476" s="61"/>
      <c r="AO2476" s="61"/>
      <c r="AP2476" s="61"/>
      <c r="AQ2476" s="61"/>
      <c r="AR2476" s="61"/>
      <c r="AS2476" s="61"/>
      <c r="AT2476" s="61"/>
      <c r="AU2476" s="2">
        <f>VLOOKUP(Y2476,Spp!B:C,2,FALSE)</f>
        <v>2.1899999999999999E-2</v>
      </c>
      <c r="AV2476" s="2">
        <f>VLOOKUP(Y2476,Spp!B:D,3,FALSE)</f>
        <v>3</v>
      </c>
      <c r="AW2476" s="2">
        <f t="shared" si="286"/>
        <v>169.3828125</v>
      </c>
      <c r="AX2476" s="2">
        <f t="shared" si="287"/>
        <v>3.38765625</v>
      </c>
      <c r="AY2476" s="2">
        <f t="shared" si="288"/>
        <v>33.876562499999999</v>
      </c>
      <c r="AZ2476" s="2">
        <f t="shared" si="289"/>
        <v>3.3876562499999999E-2</v>
      </c>
      <c r="BA2476" s="2" t="e">
        <f t="shared" si="290"/>
        <v>#DIV/0!</v>
      </c>
      <c r="BB2476" s="2">
        <f t="shared" si="285"/>
        <v>0.06</v>
      </c>
      <c r="BC2476" s="2">
        <f>VLOOKUP(Y2476,Spp!B:H,7,FALSE)</f>
        <v>3.3</v>
      </c>
      <c r="BD2476" s="5" t="str">
        <f>VLOOKUP(Y2476,GFQuimbayo!B:C,2,FALSE)</f>
        <v>IN</v>
      </c>
      <c r="BE2476" s="5" t="str">
        <f>VLOOKUP(BD2476,GFQuimbayo!E:F,2,FALSE)</f>
        <v>Invertebrivores</v>
      </c>
      <c r="BF2476" s="2" t="str">
        <f>VLOOKUP(Y2476,Spp!B:L,11,FALSE)</f>
        <v>NE</v>
      </c>
    </row>
    <row r="2477" spans="1:58">
      <c r="A2477" s="61" t="s">
        <v>40</v>
      </c>
      <c r="B2477" s="61" t="s">
        <v>41</v>
      </c>
      <c r="C2477" s="61" t="s">
        <v>212</v>
      </c>
      <c r="D2477" s="61" t="s">
        <v>212</v>
      </c>
      <c r="E2477" s="54" t="s">
        <v>1488</v>
      </c>
      <c r="F2477" s="61" t="s">
        <v>44</v>
      </c>
      <c r="G2477" s="22" t="s">
        <v>1482</v>
      </c>
      <c r="H2477" s="62">
        <v>3</v>
      </c>
      <c r="I2477" s="62">
        <v>3</v>
      </c>
      <c r="J2477" s="61"/>
      <c r="K2477" s="61">
        <v>50</v>
      </c>
      <c r="L2477" s="63">
        <v>43670</v>
      </c>
      <c r="M2477" s="61">
        <v>2019</v>
      </c>
      <c r="N2477" s="64" t="s">
        <v>1484</v>
      </c>
      <c r="O2477" s="61" t="s">
        <v>44</v>
      </c>
      <c r="P2477" s="63">
        <v>43670</v>
      </c>
      <c r="Q2477" s="65">
        <v>3.5</v>
      </c>
      <c r="R2477" s="61"/>
      <c r="S2477" s="61"/>
      <c r="T2477" s="66"/>
      <c r="U2477" s="66"/>
      <c r="V2477" s="66"/>
      <c r="W2477" s="61"/>
      <c r="X2477" s="61" t="s">
        <v>80</v>
      </c>
      <c r="Y2477" s="67" t="str">
        <f>VLOOKUP(X2477,Spp!A:B,2,0)</f>
        <v>Sufflamen verres</v>
      </c>
      <c r="Z2477" s="68">
        <f t="shared" si="284"/>
        <v>1</v>
      </c>
      <c r="AA2477" s="61"/>
      <c r="AB2477" s="61"/>
      <c r="AC2477" s="61">
        <v>1</v>
      </c>
      <c r="AD2477" s="61"/>
      <c r="AE2477" s="61"/>
      <c r="AF2477" s="61"/>
      <c r="AG2477" s="61"/>
      <c r="AH2477" s="61"/>
      <c r="AI2477" s="61"/>
      <c r="AJ2477" s="61"/>
      <c r="AK2477" s="61"/>
      <c r="AL2477" s="61"/>
      <c r="AM2477" s="61"/>
      <c r="AN2477" s="61"/>
      <c r="AO2477" s="61"/>
      <c r="AP2477" s="61"/>
      <c r="AQ2477" s="61"/>
      <c r="AR2477" s="61"/>
      <c r="AS2477" s="61"/>
      <c r="AT2477" s="61"/>
      <c r="AU2477" s="2">
        <f>VLOOKUP(Y2477,Spp!B:C,2,FALSE)</f>
        <v>2.4899999999999999E-2</v>
      </c>
      <c r="AV2477" s="2">
        <f>VLOOKUP(Y2477,Spp!B:D,3,FALSE)</f>
        <v>3.0129999999999999</v>
      </c>
      <c r="AW2477" s="2">
        <f t="shared" si="286"/>
        <v>50.256150114544802</v>
      </c>
      <c r="AX2477" s="2">
        <f t="shared" si="287"/>
        <v>1.0051230022908961</v>
      </c>
      <c r="AY2477" s="2">
        <f t="shared" si="288"/>
        <v>10.05123002290896</v>
      </c>
      <c r="AZ2477" s="2">
        <f t="shared" si="289"/>
        <v>1.0051230022908961E-2</v>
      </c>
      <c r="BA2477" s="2" t="e">
        <f t="shared" si="290"/>
        <v>#DIV/0!</v>
      </c>
      <c r="BB2477" s="2">
        <f t="shared" si="285"/>
        <v>0.02</v>
      </c>
      <c r="BC2477" s="2">
        <f>VLOOKUP(Y2477,Spp!B:H,7,FALSE)</f>
        <v>3.3</v>
      </c>
      <c r="BD2477" s="5" t="str">
        <f>VLOOKUP(Y2477,GFQuimbayo!B:C,2,FALSE)</f>
        <v>IN</v>
      </c>
      <c r="BE2477" s="5" t="str">
        <f>VLOOKUP(BD2477,GFQuimbayo!E:F,2,FALSE)</f>
        <v>Invertebrivores</v>
      </c>
      <c r="BF2477" s="2" t="str">
        <f>VLOOKUP(Y2477,Spp!B:L,11,FALSE)</f>
        <v>LC</v>
      </c>
    </row>
    <row r="2478" spans="1:58">
      <c r="A2478" s="61" t="s">
        <v>40</v>
      </c>
      <c r="B2478" s="61" t="s">
        <v>41</v>
      </c>
      <c r="C2478" s="61" t="s">
        <v>212</v>
      </c>
      <c r="D2478" s="61" t="s">
        <v>212</v>
      </c>
      <c r="E2478" s="54" t="s">
        <v>1488</v>
      </c>
      <c r="F2478" s="61" t="s">
        <v>245</v>
      </c>
      <c r="G2478" s="22" t="s">
        <v>1482</v>
      </c>
      <c r="H2478" s="62">
        <v>1</v>
      </c>
      <c r="I2478" s="62">
        <v>4</v>
      </c>
      <c r="J2478" s="61"/>
      <c r="K2478" s="61">
        <v>50</v>
      </c>
      <c r="L2478" s="63">
        <v>43670</v>
      </c>
      <c r="M2478" s="61">
        <v>2019</v>
      </c>
      <c r="N2478" s="64" t="s">
        <v>1484</v>
      </c>
      <c r="O2478" s="61" t="s">
        <v>245</v>
      </c>
      <c r="P2478" s="63">
        <v>43671</v>
      </c>
      <c r="Q2478" s="65">
        <v>3</v>
      </c>
      <c r="R2478" s="61"/>
      <c r="S2478" s="61">
        <v>10</v>
      </c>
      <c r="T2478" s="66"/>
      <c r="U2478" s="66"/>
      <c r="V2478" s="66"/>
      <c r="W2478" s="61"/>
      <c r="X2478" s="61" t="s">
        <v>107</v>
      </c>
      <c r="Y2478" s="67" t="str">
        <f>VLOOKUP(X2478,[1]Spp!A:B,2,0)</f>
        <v>Thalassoma lucasanum</v>
      </c>
      <c r="Z2478" s="68">
        <f t="shared" si="284"/>
        <v>54</v>
      </c>
      <c r="AA2478" s="61"/>
      <c r="AB2478" s="61">
        <v>50</v>
      </c>
      <c r="AC2478" s="61">
        <v>1</v>
      </c>
      <c r="AD2478" s="61">
        <v>3</v>
      </c>
      <c r="AE2478" s="61"/>
      <c r="AF2478" s="61"/>
      <c r="AG2478" s="61"/>
      <c r="AH2478" s="61"/>
      <c r="AI2478" s="61"/>
      <c r="AJ2478" s="61"/>
      <c r="AK2478" s="61"/>
      <c r="AL2478" s="61"/>
      <c r="AM2478" s="61"/>
      <c r="AN2478" s="61"/>
      <c r="AO2478" s="61"/>
      <c r="AP2478" s="61"/>
      <c r="AQ2478" s="61"/>
      <c r="AR2478" s="61"/>
      <c r="AS2478" s="61"/>
      <c r="AT2478" s="61"/>
      <c r="AU2478" s="2">
        <f>VLOOKUP(Y2478,Spp!B:C,2,FALSE)</f>
        <v>1.261E-2</v>
      </c>
      <c r="AV2478" s="2">
        <f>VLOOKUP(Y2478,Spp!B:D,3,FALSE)</f>
        <v>2.8782999999999999</v>
      </c>
      <c r="AW2478" s="2">
        <f t="shared" si="286"/>
        <v>369.37108585271</v>
      </c>
      <c r="AX2478" s="2">
        <f t="shared" si="287"/>
        <v>7.3874217170541998</v>
      </c>
      <c r="AY2478" s="2">
        <f t="shared" si="288"/>
        <v>73.874217170541996</v>
      </c>
      <c r="AZ2478" s="2">
        <f t="shared" si="289"/>
        <v>7.3874217170542003E-2</v>
      </c>
      <c r="BA2478" s="2" t="e">
        <f t="shared" si="290"/>
        <v>#DIV/0!</v>
      </c>
      <c r="BB2478" s="2">
        <f t="shared" si="285"/>
        <v>1.08</v>
      </c>
      <c r="BC2478" s="2">
        <f>VLOOKUP(Y2478,Spp!B:H,7,FALSE)</f>
        <v>3.5</v>
      </c>
      <c r="BD2478" s="5" t="str">
        <f>VLOOKUP(Y2478,GFQuimbayo!B:C,2,FALSE)</f>
        <v>IN</v>
      </c>
      <c r="BE2478" s="5" t="str">
        <f>VLOOKUP(BD2478,GFQuimbayo!E:F,2,FALSE)</f>
        <v>Invertebrivores</v>
      </c>
      <c r="BF2478" s="2" t="str">
        <f>VLOOKUP(Y2478,Spp!B:L,11,FALSE)</f>
        <v>LC</v>
      </c>
    </row>
    <row r="2479" spans="1:58">
      <c r="A2479" s="61" t="s">
        <v>40</v>
      </c>
      <c r="B2479" s="61" t="s">
        <v>41</v>
      </c>
      <c r="C2479" s="61" t="s">
        <v>212</v>
      </c>
      <c r="D2479" s="61" t="s">
        <v>212</v>
      </c>
      <c r="E2479" s="54" t="s">
        <v>1488</v>
      </c>
      <c r="F2479" s="61" t="s">
        <v>245</v>
      </c>
      <c r="G2479" s="22" t="s">
        <v>1482</v>
      </c>
      <c r="H2479" s="62">
        <v>1</v>
      </c>
      <c r="I2479" s="62">
        <v>4</v>
      </c>
      <c r="J2479" s="61"/>
      <c r="K2479" s="61">
        <v>50</v>
      </c>
      <c r="L2479" s="63">
        <v>43670</v>
      </c>
      <c r="M2479" s="61">
        <v>2019</v>
      </c>
      <c r="N2479" s="64" t="s">
        <v>1484</v>
      </c>
      <c r="O2479" s="61" t="s">
        <v>245</v>
      </c>
      <c r="P2479" s="63">
        <v>43671</v>
      </c>
      <c r="Q2479" s="65">
        <v>3</v>
      </c>
      <c r="R2479" s="61"/>
      <c r="S2479" s="61">
        <v>10</v>
      </c>
      <c r="T2479" s="66"/>
      <c r="U2479" s="66"/>
      <c r="V2479" s="66"/>
      <c r="W2479" s="61"/>
      <c r="X2479" s="61" t="s">
        <v>266</v>
      </c>
      <c r="Y2479" s="67" t="str">
        <f>VLOOKUP(X2479,[1]Spp!A:B,2,0)</f>
        <v>Halichoeres dispilus</v>
      </c>
      <c r="Z2479" s="68">
        <f t="shared" si="284"/>
        <v>4</v>
      </c>
      <c r="AA2479" s="61"/>
      <c r="AB2479" s="61">
        <v>3</v>
      </c>
      <c r="AC2479" s="61">
        <v>1</v>
      </c>
      <c r="AD2479" s="61"/>
      <c r="AE2479" s="61"/>
      <c r="AF2479" s="61"/>
      <c r="AG2479" s="61"/>
      <c r="AH2479" s="61"/>
      <c r="AI2479" s="61"/>
      <c r="AJ2479" s="61"/>
      <c r="AK2479" s="61"/>
      <c r="AL2479" s="61"/>
      <c r="AM2479" s="61"/>
      <c r="AN2479" s="61"/>
      <c r="AO2479" s="61"/>
      <c r="AP2479" s="61"/>
      <c r="AQ2479" s="61"/>
      <c r="AR2479" s="61"/>
      <c r="AS2479" s="61"/>
      <c r="AT2479" s="61"/>
      <c r="AU2479" s="2">
        <f>VLOOKUP(Y2479,Spp!B:C,2,FALSE)</f>
        <v>1.26E-2</v>
      </c>
      <c r="AV2479" s="2">
        <f>VLOOKUP(Y2479,Spp!B:D,3,FALSE)</f>
        <v>3.0672999999999999</v>
      </c>
      <c r="AW2479" s="2">
        <f t="shared" si="286"/>
        <v>47.431866734435182</v>
      </c>
      <c r="AX2479" s="2">
        <f t="shared" si="287"/>
        <v>0.94863733468870359</v>
      </c>
      <c r="AY2479" s="2">
        <f t="shared" si="288"/>
        <v>9.486373346887035</v>
      </c>
      <c r="AZ2479" s="2">
        <f t="shared" si="289"/>
        <v>9.4863733468870358E-3</v>
      </c>
      <c r="BA2479" s="2" t="e">
        <f t="shared" si="290"/>
        <v>#DIV/0!</v>
      </c>
      <c r="BB2479" s="2">
        <f t="shared" si="285"/>
        <v>0.08</v>
      </c>
      <c r="BC2479" s="2">
        <f>VLOOKUP(Y2479,Spp!B:H,7,FALSE)</f>
        <v>3.9</v>
      </c>
      <c r="BD2479" s="5" t="str">
        <f>VLOOKUP(Y2479,GFQuimbayo!B:C,2,FALSE)</f>
        <v>IN</v>
      </c>
      <c r="BE2479" s="5" t="str">
        <f>VLOOKUP(BD2479,GFQuimbayo!E:F,2,FALSE)</f>
        <v>Invertebrivores</v>
      </c>
      <c r="BF2479" s="2" t="str">
        <f>VLOOKUP(Y2479,Spp!B:L,11,FALSE)</f>
        <v>LC</v>
      </c>
    </row>
    <row r="2480" spans="1:58">
      <c r="A2480" s="61" t="s">
        <v>40</v>
      </c>
      <c r="B2480" s="61" t="s">
        <v>41</v>
      </c>
      <c r="C2480" s="61" t="s">
        <v>212</v>
      </c>
      <c r="D2480" s="61" t="s">
        <v>212</v>
      </c>
      <c r="E2480" s="54" t="s">
        <v>1488</v>
      </c>
      <c r="F2480" s="61" t="s">
        <v>245</v>
      </c>
      <c r="G2480" s="22" t="s">
        <v>1482</v>
      </c>
      <c r="H2480" s="62">
        <v>1</v>
      </c>
      <c r="I2480" s="62">
        <v>4</v>
      </c>
      <c r="J2480" s="61"/>
      <c r="K2480" s="61">
        <v>50</v>
      </c>
      <c r="L2480" s="63">
        <v>43670</v>
      </c>
      <c r="M2480" s="61">
        <v>2019</v>
      </c>
      <c r="N2480" s="64" t="s">
        <v>1484</v>
      </c>
      <c r="O2480" s="61" t="s">
        <v>245</v>
      </c>
      <c r="P2480" s="63">
        <v>43671</v>
      </c>
      <c r="Q2480" s="65">
        <v>3</v>
      </c>
      <c r="R2480" s="61"/>
      <c r="S2480" s="61">
        <v>10</v>
      </c>
      <c r="T2480" s="66"/>
      <c r="U2480" s="66"/>
      <c r="V2480" s="66"/>
      <c r="W2480" s="61"/>
      <c r="X2480" s="61" t="s">
        <v>57</v>
      </c>
      <c r="Y2480" s="67" t="str">
        <f>VLOOKUP(X2480,[1]Spp!A:B,2,0)</f>
        <v>Serranus psittacinus</v>
      </c>
      <c r="Z2480" s="68">
        <f t="shared" si="284"/>
        <v>17</v>
      </c>
      <c r="AA2480" s="61"/>
      <c r="AB2480" s="61">
        <v>14</v>
      </c>
      <c r="AC2480" s="61">
        <v>3</v>
      </c>
      <c r="AD2480" s="61"/>
      <c r="AE2480" s="61"/>
      <c r="AF2480" s="61"/>
      <c r="AG2480" s="61"/>
      <c r="AH2480" s="61"/>
      <c r="AI2480" s="61"/>
      <c r="AJ2480" s="61"/>
      <c r="AK2480" s="61"/>
      <c r="AL2480" s="61"/>
      <c r="AM2480" s="61"/>
      <c r="AN2480" s="61"/>
      <c r="AO2480" s="61"/>
      <c r="AP2480" s="61"/>
      <c r="AQ2480" s="61"/>
      <c r="AR2480" s="61"/>
      <c r="AS2480" s="61"/>
      <c r="AT2480" s="61"/>
      <c r="AU2480" s="2">
        <f>VLOOKUP(Y2480,Spp!B:C,2,FALSE)</f>
        <v>1.9300000000000001E-2</v>
      </c>
      <c r="AV2480" s="2">
        <f>VLOOKUP(Y2480,Spp!B:D,3,FALSE)</f>
        <v>2.8511000000000002</v>
      </c>
      <c r="AW2480" s="2">
        <f t="shared" si="286"/>
        <v>162.08350237897309</v>
      </c>
      <c r="AX2480" s="2">
        <f t="shared" si="287"/>
        <v>3.2416700475794618</v>
      </c>
      <c r="AY2480" s="2">
        <f t="shared" si="288"/>
        <v>32.41670047579462</v>
      </c>
      <c r="AZ2480" s="2">
        <f t="shared" si="289"/>
        <v>3.2416700475794619E-2</v>
      </c>
      <c r="BA2480" s="2" t="e">
        <f t="shared" si="290"/>
        <v>#DIV/0!</v>
      </c>
      <c r="BB2480" s="2">
        <f t="shared" si="285"/>
        <v>0.34</v>
      </c>
      <c r="BC2480" s="2">
        <f>VLOOKUP(Y2480,Spp!B:H,7,FALSE)</f>
        <v>3.6</v>
      </c>
      <c r="BD2480" s="5" t="str">
        <f>VLOOKUP(Y2480,GFQuimbayo!B:C,2,FALSE)</f>
        <v>PS</v>
      </c>
      <c r="BE2480" s="5" t="str">
        <f>VLOOKUP(BD2480,GFQuimbayo!E:F,2,FALSE)</f>
        <v>Piscivores</v>
      </c>
      <c r="BF2480" s="2" t="str">
        <f>VLOOKUP(Y2480,Spp!B:L,11,FALSE)</f>
        <v>LC</v>
      </c>
    </row>
    <row r="2481" spans="1:58">
      <c r="A2481" s="61" t="s">
        <v>40</v>
      </c>
      <c r="B2481" s="61" t="s">
        <v>41</v>
      </c>
      <c r="C2481" s="61" t="s">
        <v>212</v>
      </c>
      <c r="D2481" s="61" t="s">
        <v>212</v>
      </c>
      <c r="E2481" s="54" t="s">
        <v>1488</v>
      </c>
      <c r="F2481" s="61" t="s">
        <v>245</v>
      </c>
      <c r="G2481" s="22" t="s">
        <v>1482</v>
      </c>
      <c r="H2481" s="62">
        <v>1</v>
      </c>
      <c r="I2481" s="62">
        <v>4</v>
      </c>
      <c r="J2481" s="61"/>
      <c r="K2481" s="61">
        <v>50</v>
      </c>
      <c r="L2481" s="63">
        <v>43670</v>
      </c>
      <c r="M2481" s="61">
        <v>2019</v>
      </c>
      <c r="N2481" s="64" t="s">
        <v>1484</v>
      </c>
      <c r="O2481" s="61" t="s">
        <v>245</v>
      </c>
      <c r="P2481" s="63">
        <v>43671</v>
      </c>
      <c r="Q2481" s="65">
        <v>3</v>
      </c>
      <c r="R2481" s="61"/>
      <c r="S2481" s="61">
        <v>10</v>
      </c>
      <c r="T2481" s="66"/>
      <c r="U2481" s="66"/>
      <c r="V2481" s="66"/>
      <c r="W2481" s="61"/>
      <c r="X2481" s="61" t="s">
        <v>72</v>
      </c>
      <c r="Y2481" s="67" t="str">
        <f>VLOOKUP(X2481,[1]Spp!A:B,2,0)</f>
        <v>Scarus ghobban</v>
      </c>
      <c r="Z2481" s="68">
        <f t="shared" ref="Z2481:Z2512" si="291">SUM(AA2481:AT2481)</f>
        <v>30</v>
      </c>
      <c r="AA2481" s="61"/>
      <c r="AB2481" s="61"/>
      <c r="AC2481" s="61">
        <v>25</v>
      </c>
      <c r="AD2481" s="61">
        <v>5</v>
      </c>
      <c r="AE2481" s="61"/>
      <c r="AF2481" s="61"/>
      <c r="AG2481" s="61"/>
      <c r="AH2481" s="61"/>
      <c r="AI2481" s="61"/>
      <c r="AJ2481" s="61"/>
      <c r="AK2481" s="61"/>
      <c r="AL2481" s="61"/>
      <c r="AM2481" s="61"/>
      <c r="AN2481" s="61"/>
      <c r="AO2481" s="61"/>
      <c r="AP2481" s="61"/>
      <c r="AQ2481" s="61"/>
      <c r="AR2481" s="61"/>
      <c r="AS2481" s="61"/>
      <c r="AT2481" s="61"/>
      <c r="AU2481" s="2">
        <f>VLOOKUP(Y2481,Spp!B:C,2,FALSE)</f>
        <v>2.3300000000000001E-2</v>
      </c>
      <c r="AV2481" s="2">
        <f>VLOOKUP(Y2481,Spp!B:D,3,FALSE)</f>
        <v>2.919</v>
      </c>
      <c r="AW2481" s="2">
        <f t="shared" si="286"/>
        <v>1422.3756694935416</v>
      </c>
      <c r="AX2481" s="2">
        <f t="shared" si="287"/>
        <v>28.447513389870831</v>
      </c>
      <c r="AY2481" s="2">
        <f t="shared" si="288"/>
        <v>284.47513389870829</v>
      </c>
      <c r="AZ2481" s="2">
        <f t="shared" si="289"/>
        <v>0.28447513389870827</v>
      </c>
      <c r="BA2481" s="2" t="e">
        <f t="shared" si="290"/>
        <v>#DIV/0!</v>
      </c>
      <c r="BB2481" s="2">
        <f t="shared" si="285"/>
        <v>0.6</v>
      </c>
      <c r="BC2481" s="2">
        <f>VLOOKUP(Y2481,Spp!B:H,7,FALSE)</f>
        <v>2</v>
      </c>
      <c r="BD2481" s="5" t="str">
        <f>VLOOKUP(Y2481,GFQuimbayo!B:C,2,FALSE)</f>
        <v>HM</v>
      </c>
      <c r="BE2481" s="5" t="str">
        <f>VLOOKUP(BD2481,GFQuimbayo!E:F,2,FALSE)</f>
        <v>Macroalgae feeders</v>
      </c>
      <c r="BF2481" s="2" t="str">
        <f>VLOOKUP(Y2481,Spp!B:L,11,FALSE)</f>
        <v>LC</v>
      </c>
    </row>
    <row r="2482" spans="1:58">
      <c r="A2482" s="61" t="s">
        <v>40</v>
      </c>
      <c r="B2482" s="61" t="s">
        <v>41</v>
      </c>
      <c r="C2482" s="61" t="s">
        <v>212</v>
      </c>
      <c r="D2482" s="61" t="s">
        <v>212</v>
      </c>
      <c r="E2482" s="54" t="s">
        <v>1488</v>
      </c>
      <c r="F2482" s="61" t="s">
        <v>245</v>
      </c>
      <c r="G2482" s="22" t="s">
        <v>1482</v>
      </c>
      <c r="H2482" s="62">
        <v>1</v>
      </c>
      <c r="I2482" s="62">
        <v>4</v>
      </c>
      <c r="J2482" s="61"/>
      <c r="K2482" s="61">
        <v>50</v>
      </c>
      <c r="L2482" s="63">
        <v>43670</v>
      </c>
      <c r="M2482" s="61">
        <v>2019</v>
      </c>
      <c r="N2482" s="64" t="s">
        <v>1484</v>
      </c>
      <c r="O2482" s="61" t="s">
        <v>245</v>
      </c>
      <c r="P2482" s="63">
        <v>43671</v>
      </c>
      <c r="Q2482" s="65">
        <v>3</v>
      </c>
      <c r="R2482" s="61"/>
      <c r="S2482" s="61">
        <v>10</v>
      </c>
      <c r="T2482" s="66"/>
      <c r="U2482" s="66"/>
      <c r="V2482" s="66"/>
      <c r="W2482" s="61"/>
      <c r="X2482" s="61" t="s">
        <v>87</v>
      </c>
      <c r="Y2482" s="67" t="str">
        <f>VLOOKUP(X2482,[1]Spp!A:B,2,0)</f>
        <v>Stegastes acapulcoensis</v>
      </c>
      <c r="Z2482" s="68">
        <f t="shared" si="291"/>
        <v>8</v>
      </c>
      <c r="AA2482" s="61"/>
      <c r="AB2482" s="61"/>
      <c r="AC2482" s="61">
        <v>8</v>
      </c>
      <c r="AD2482" s="61"/>
      <c r="AE2482" s="61"/>
      <c r="AF2482" s="61"/>
      <c r="AG2482" s="61"/>
      <c r="AH2482" s="61"/>
      <c r="AI2482" s="61"/>
      <c r="AJ2482" s="61"/>
      <c r="AK2482" s="61"/>
      <c r="AL2482" s="61"/>
      <c r="AM2482" s="61"/>
      <c r="AN2482" s="61"/>
      <c r="AO2482" s="61"/>
      <c r="AP2482" s="61"/>
      <c r="AQ2482" s="61"/>
      <c r="AR2482" s="61"/>
      <c r="AS2482" s="61"/>
      <c r="AT2482" s="61"/>
      <c r="AU2482" s="2">
        <f>VLOOKUP(Y2482,Spp!B:C,2,FALSE)</f>
        <v>3.49E-2</v>
      </c>
      <c r="AV2482" s="2">
        <f>VLOOKUP(Y2482,Spp!B:D,3,FALSE)</f>
        <v>2.9108999999999998</v>
      </c>
      <c r="AW2482" s="2">
        <f t="shared" si="286"/>
        <v>435.42240357070102</v>
      </c>
      <c r="AX2482" s="2">
        <f t="shared" si="287"/>
        <v>8.7084480714140202</v>
      </c>
      <c r="AY2482" s="2">
        <f t="shared" si="288"/>
        <v>87.084480714140199</v>
      </c>
      <c r="AZ2482" s="2">
        <f t="shared" si="289"/>
        <v>8.7084480714140197E-2</v>
      </c>
      <c r="BA2482" s="2" t="e">
        <f t="shared" si="290"/>
        <v>#DIV/0!</v>
      </c>
      <c r="BB2482" s="2">
        <f t="shared" si="285"/>
        <v>0.16</v>
      </c>
      <c r="BC2482" s="2">
        <f>VLOOKUP(Y2482,Spp!B:H,7,FALSE)</f>
        <v>2</v>
      </c>
      <c r="BD2482" s="5" t="str">
        <f>VLOOKUP(Y2482,GFQuimbayo!B:C,2,FALSE)</f>
        <v>HD</v>
      </c>
      <c r="BE2482" s="5" t="str">
        <f>VLOOKUP(BD2482,GFQuimbayo!E:F,2,FALSE)</f>
        <v>Detritivores</v>
      </c>
      <c r="BF2482" s="2" t="str">
        <f>VLOOKUP(Y2482,Spp!B:L,11,FALSE)</f>
        <v>LC</v>
      </c>
    </row>
    <row r="2483" spans="1:58">
      <c r="A2483" s="61" t="s">
        <v>40</v>
      </c>
      <c r="B2483" s="61" t="s">
        <v>41</v>
      </c>
      <c r="C2483" s="61" t="s">
        <v>212</v>
      </c>
      <c r="D2483" s="61" t="s">
        <v>212</v>
      </c>
      <c r="E2483" s="54" t="s">
        <v>1488</v>
      </c>
      <c r="F2483" s="61" t="s">
        <v>245</v>
      </c>
      <c r="G2483" s="22" t="s">
        <v>1482</v>
      </c>
      <c r="H2483" s="62">
        <v>1</v>
      </c>
      <c r="I2483" s="62">
        <v>4</v>
      </c>
      <c r="J2483" s="61"/>
      <c r="K2483" s="61">
        <v>50</v>
      </c>
      <c r="L2483" s="63">
        <v>43670</v>
      </c>
      <c r="M2483" s="61">
        <v>2019</v>
      </c>
      <c r="N2483" s="64" t="s">
        <v>1484</v>
      </c>
      <c r="O2483" s="61" t="s">
        <v>245</v>
      </c>
      <c r="P2483" s="63">
        <v>43671</v>
      </c>
      <c r="Q2483" s="65">
        <v>3</v>
      </c>
      <c r="R2483" s="61"/>
      <c r="S2483" s="61">
        <v>10</v>
      </c>
      <c r="T2483" s="66"/>
      <c r="U2483" s="66"/>
      <c r="V2483" s="66"/>
      <c r="W2483" s="61"/>
      <c r="X2483" s="61" t="s">
        <v>61</v>
      </c>
      <c r="Y2483" s="67" t="str">
        <f>VLOOKUP(X2483,[1]Spp!A:B,2,0)</f>
        <v>Cirrhitichthys oxycephalus</v>
      </c>
      <c r="Z2483" s="68">
        <f t="shared" si="291"/>
        <v>1</v>
      </c>
      <c r="AA2483" s="61"/>
      <c r="AB2483" s="61">
        <v>1</v>
      </c>
      <c r="AC2483" s="61"/>
      <c r="AD2483" s="61"/>
      <c r="AE2483" s="61"/>
      <c r="AF2483" s="61"/>
      <c r="AG2483" s="61"/>
      <c r="AH2483" s="61"/>
      <c r="AI2483" s="61"/>
      <c r="AJ2483" s="61"/>
      <c r="AK2483" s="61"/>
      <c r="AL2483" s="61"/>
      <c r="AM2483" s="61"/>
      <c r="AN2483" s="61"/>
      <c r="AO2483" s="61"/>
      <c r="AP2483" s="61"/>
      <c r="AQ2483" s="61"/>
      <c r="AR2483" s="61"/>
      <c r="AS2483" s="61"/>
      <c r="AT2483" s="61"/>
      <c r="AU2483" s="2">
        <f>VLOOKUP(Y2483,Spp!B:C,2,FALSE)</f>
        <v>3.32E-2</v>
      </c>
      <c r="AV2483" s="2">
        <f>VLOOKUP(Y2483,Spp!B:D,3,FALSE)</f>
        <v>3</v>
      </c>
      <c r="AW2483" s="2">
        <f t="shared" si="286"/>
        <v>14.00625</v>
      </c>
      <c r="AX2483" s="2">
        <f t="shared" si="287"/>
        <v>0.28012500000000001</v>
      </c>
      <c r="AY2483" s="2">
        <f t="shared" si="288"/>
        <v>2.80125</v>
      </c>
      <c r="AZ2483" s="2">
        <f t="shared" si="289"/>
        <v>2.8012499999999999E-3</v>
      </c>
      <c r="BA2483" s="2" t="e">
        <f t="shared" si="290"/>
        <v>#DIV/0!</v>
      </c>
      <c r="BB2483" s="2">
        <f t="shared" si="285"/>
        <v>0.02</v>
      </c>
      <c r="BC2483" s="2">
        <f>VLOOKUP(Y2483,Spp!B:H,7,FALSE)</f>
        <v>3.9</v>
      </c>
      <c r="BD2483" s="5" t="str">
        <f>VLOOKUP(Y2483,GFQuimbayo!B:C,2,FALSE)</f>
        <v>IN</v>
      </c>
      <c r="BE2483" s="5" t="str">
        <f>VLOOKUP(BD2483,GFQuimbayo!E:F,2,FALSE)</f>
        <v>Invertebrivores</v>
      </c>
      <c r="BF2483" s="2" t="str">
        <f>VLOOKUP(Y2483,Spp!B:L,11,FALSE)</f>
        <v>NE</v>
      </c>
    </row>
    <row r="2484" spans="1:58">
      <c r="A2484" s="61" t="s">
        <v>40</v>
      </c>
      <c r="B2484" s="61" t="s">
        <v>41</v>
      </c>
      <c r="C2484" s="61" t="s">
        <v>212</v>
      </c>
      <c r="D2484" s="61" t="s">
        <v>212</v>
      </c>
      <c r="E2484" s="54" t="s">
        <v>1488</v>
      </c>
      <c r="F2484" s="61" t="s">
        <v>245</v>
      </c>
      <c r="G2484" s="22" t="s">
        <v>1482</v>
      </c>
      <c r="H2484" s="62">
        <v>2</v>
      </c>
      <c r="I2484" s="62">
        <v>5</v>
      </c>
      <c r="J2484" s="61"/>
      <c r="K2484" s="61">
        <v>50</v>
      </c>
      <c r="L2484" s="63">
        <v>43670</v>
      </c>
      <c r="M2484" s="61">
        <v>2019</v>
      </c>
      <c r="N2484" s="64" t="s">
        <v>1484</v>
      </c>
      <c r="O2484" s="61" t="s">
        <v>245</v>
      </c>
      <c r="P2484" s="63">
        <v>43671</v>
      </c>
      <c r="Q2484" s="65">
        <v>3</v>
      </c>
      <c r="R2484" s="61"/>
      <c r="S2484" s="61">
        <v>10</v>
      </c>
      <c r="T2484" s="66"/>
      <c r="U2484" s="66"/>
      <c r="V2484" s="66"/>
      <c r="W2484" s="61"/>
      <c r="X2484" s="61" t="s">
        <v>45</v>
      </c>
      <c r="Y2484" s="67" t="str">
        <f>VLOOKUP(X2484,[1]Spp!A:B,2,0)</f>
        <v>Canthigaster punctatissima</v>
      </c>
      <c r="Z2484" s="68">
        <f t="shared" si="291"/>
        <v>2</v>
      </c>
      <c r="AA2484" s="61"/>
      <c r="AB2484" s="61">
        <v>2</v>
      </c>
      <c r="AC2484" s="61"/>
      <c r="AD2484" s="61"/>
      <c r="AE2484" s="61"/>
      <c r="AF2484" s="61"/>
      <c r="AG2484" s="61"/>
      <c r="AH2484" s="61"/>
      <c r="AI2484" s="61"/>
      <c r="AJ2484" s="61"/>
      <c r="AK2484" s="61"/>
      <c r="AL2484" s="61"/>
      <c r="AM2484" s="61"/>
      <c r="AN2484" s="61"/>
      <c r="AO2484" s="61"/>
      <c r="AP2484" s="61"/>
      <c r="AQ2484" s="61"/>
      <c r="AR2484" s="61"/>
      <c r="AS2484" s="61"/>
      <c r="AT2484" s="61"/>
      <c r="AU2484" s="2">
        <f>VLOOKUP(Y2484,Spp!B:C,2,FALSE)</f>
        <v>1.9699999999999999E-2</v>
      </c>
      <c r="AV2484" s="2">
        <f>VLOOKUP(Y2484,Spp!B:D,3,FALSE)</f>
        <v>2.9174000000000002</v>
      </c>
      <c r="AW2484" s="2">
        <f t="shared" si="286"/>
        <v>14.073429816211023</v>
      </c>
      <c r="AX2484" s="2">
        <f t="shared" si="287"/>
        <v>0.28146859632422044</v>
      </c>
      <c r="AY2484" s="2">
        <f t="shared" si="288"/>
        <v>2.8146859632422045</v>
      </c>
      <c r="AZ2484" s="2">
        <f t="shared" si="289"/>
        <v>2.8146859632422047E-3</v>
      </c>
      <c r="BA2484" s="2" t="e">
        <f t="shared" si="290"/>
        <v>#DIV/0!</v>
      </c>
      <c r="BB2484" s="2">
        <f t="shared" si="285"/>
        <v>0.04</v>
      </c>
      <c r="BC2484" s="2">
        <f>VLOOKUP(Y2484,Spp!B:H,7,FALSE)</f>
        <v>3</v>
      </c>
      <c r="BD2484" s="5" t="str">
        <f>VLOOKUP(Y2484,GFQuimbayo!B:C,2,FALSE)</f>
        <v>IN</v>
      </c>
      <c r="BE2484" s="5" t="str">
        <f>VLOOKUP(BD2484,GFQuimbayo!E:F,2,FALSE)</f>
        <v>Invertebrivores</v>
      </c>
      <c r="BF2484" s="2" t="str">
        <f>VLOOKUP(Y2484,Spp!B:L,11,FALSE)</f>
        <v>LC</v>
      </c>
    </row>
    <row r="2485" spans="1:58">
      <c r="A2485" s="61" t="s">
        <v>40</v>
      </c>
      <c r="B2485" s="61" t="s">
        <v>41</v>
      </c>
      <c r="C2485" s="61" t="s">
        <v>212</v>
      </c>
      <c r="D2485" s="61" t="s">
        <v>212</v>
      </c>
      <c r="E2485" s="54" t="s">
        <v>1488</v>
      </c>
      <c r="F2485" s="61" t="s">
        <v>245</v>
      </c>
      <c r="G2485" s="22" t="s">
        <v>1482</v>
      </c>
      <c r="H2485" s="62">
        <v>2</v>
      </c>
      <c r="I2485" s="62">
        <v>5</v>
      </c>
      <c r="J2485" s="61"/>
      <c r="K2485" s="61">
        <v>50</v>
      </c>
      <c r="L2485" s="63">
        <v>43670</v>
      </c>
      <c r="M2485" s="61">
        <v>2019</v>
      </c>
      <c r="N2485" s="64" t="s">
        <v>1484</v>
      </c>
      <c r="O2485" s="61" t="s">
        <v>245</v>
      </c>
      <c r="P2485" s="63">
        <v>43671</v>
      </c>
      <c r="Q2485" s="65">
        <v>3</v>
      </c>
      <c r="R2485" s="61"/>
      <c r="S2485" s="61">
        <v>10</v>
      </c>
      <c r="T2485" s="66"/>
      <c r="U2485" s="66"/>
      <c r="V2485" s="66"/>
      <c r="W2485" s="61"/>
      <c r="X2485" s="61" t="s">
        <v>107</v>
      </c>
      <c r="Y2485" s="67" t="str">
        <f>VLOOKUP(X2485,[1]Spp!A:B,2,0)</f>
        <v>Thalassoma lucasanum</v>
      </c>
      <c r="Z2485" s="68">
        <f t="shared" si="291"/>
        <v>15</v>
      </c>
      <c r="AA2485" s="61"/>
      <c r="AB2485" s="61"/>
      <c r="AC2485" s="61">
        <v>10</v>
      </c>
      <c r="AD2485" s="61">
        <v>5</v>
      </c>
      <c r="AE2485" s="61"/>
      <c r="AF2485" s="61"/>
      <c r="AG2485" s="61"/>
      <c r="AH2485" s="61"/>
      <c r="AI2485" s="61"/>
      <c r="AJ2485" s="61"/>
      <c r="AK2485" s="61"/>
      <c r="AL2485" s="61"/>
      <c r="AM2485" s="61"/>
      <c r="AN2485" s="61"/>
      <c r="AO2485" s="61"/>
      <c r="AP2485" s="61"/>
      <c r="AQ2485" s="61"/>
      <c r="AR2485" s="61"/>
      <c r="AS2485" s="61"/>
      <c r="AT2485" s="61"/>
      <c r="AU2485" s="2">
        <f>VLOOKUP(Y2485,Spp!B:C,2,FALSE)</f>
        <v>1.261E-2</v>
      </c>
      <c r="AV2485" s="2">
        <f>VLOOKUP(Y2485,Spp!B:D,3,FALSE)</f>
        <v>2.8782999999999999</v>
      </c>
      <c r="AW2485" s="2">
        <f t="shared" si="286"/>
        <v>419.63183826173372</v>
      </c>
      <c r="AX2485" s="2">
        <f t="shared" si="287"/>
        <v>8.3926367652346752</v>
      </c>
      <c r="AY2485" s="2">
        <f t="shared" si="288"/>
        <v>83.926367652346755</v>
      </c>
      <c r="AZ2485" s="2">
        <f t="shared" si="289"/>
        <v>8.3926367652346762E-2</v>
      </c>
      <c r="BA2485" s="2" t="e">
        <f t="shared" si="290"/>
        <v>#DIV/0!</v>
      </c>
      <c r="BB2485" s="2">
        <f t="shared" si="285"/>
        <v>0.3</v>
      </c>
      <c r="BC2485" s="2">
        <f>VLOOKUP(Y2485,Spp!B:H,7,FALSE)</f>
        <v>3.5</v>
      </c>
      <c r="BD2485" s="5" t="str">
        <f>VLOOKUP(Y2485,GFQuimbayo!B:C,2,FALSE)</f>
        <v>IN</v>
      </c>
      <c r="BE2485" s="5" t="str">
        <f>VLOOKUP(BD2485,GFQuimbayo!E:F,2,FALSE)</f>
        <v>Invertebrivores</v>
      </c>
      <c r="BF2485" s="2" t="str">
        <f>VLOOKUP(Y2485,Spp!B:L,11,FALSE)</f>
        <v>LC</v>
      </c>
    </row>
    <row r="2486" spans="1:58">
      <c r="A2486" s="61" t="s">
        <v>40</v>
      </c>
      <c r="B2486" s="61" t="s">
        <v>41</v>
      </c>
      <c r="C2486" s="61" t="s">
        <v>212</v>
      </c>
      <c r="D2486" s="61" t="s">
        <v>212</v>
      </c>
      <c r="E2486" s="54" t="s">
        <v>1488</v>
      </c>
      <c r="F2486" s="61" t="s">
        <v>245</v>
      </c>
      <c r="G2486" s="22" t="s">
        <v>1482</v>
      </c>
      <c r="H2486" s="62">
        <v>2</v>
      </c>
      <c r="I2486" s="62">
        <v>5</v>
      </c>
      <c r="J2486" s="61"/>
      <c r="K2486" s="61">
        <v>50</v>
      </c>
      <c r="L2486" s="63">
        <v>43670</v>
      </c>
      <c r="M2486" s="61">
        <v>2019</v>
      </c>
      <c r="N2486" s="64" t="s">
        <v>1484</v>
      </c>
      <c r="O2486" s="61" t="s">
        <v>245</v>
      </c>
      <c r="P2486" s="63">
        <v>43671</v>
      </c>
      <c r="Q2486" s="65">
        <v>3</v>
      </c>
      <c r="R2486" s="61"/>
      <c r="S2486" s="61">
        <v>10</v>
      </c>
      <c r="T2486" s="66"/>
      <c r="U2486" s="66"/>
      <c r="V2486" s="66"/>
      <c r="W2486" s="61"/>
      <c r="X2486" s="61" t="s">
        <v>57</v>
      </c>
      <c r="Y2486" s="67" t="str">
        <f>VLOOKUP(X2486,[1]Spp!A:B,2,0)</f>
        <v>Serranus psittacinus</v>
      </c>
      <c r="Z2486" s="68">
        <f t="shared" si="291"/>
        <v>9</v>
      </c>
      <c r="AA2486" s="61"/>
      <c r="AB2486" s="61">
        <v>6</v>
      </c>
      <c r="AC2486" s="61">
        <v>3</v>
      </c>
      <c r="AD2486" s="61"/>
      <c r="AE2486" s="61"/>
      <c r="AF2486" s="61"/>
      <c r="AG2486" s="61"/>
      <c r="AH2486" s="61"/>
      <c r="AI2486" s="61"/>
      <c r="AJ2486" s="61"/>
      <c r="AK2486" s="61"/>
      <c r="AL2486" s="61"/>
      <c r="AM2486" s="61"/>
      <c r="AN2486" s="61"/>
      <c r="AO2486" s="61"/>
      <c r="AP2486" s="61"/>
      <c r="AQ2486" s="61"/>
      <c r="AR2486" s="61"/>
      <c r="AS2486" s="61"/>
      <c r="AT2486" s="61"/>
      <c r="AU2486" s="2">
        <f>VLOOKUP(Y2486,Spp!B:C,2,FALSE)</f>
        <v>1.9300000000000001E-2</v>
      </c>
      <c r="AV2486" s="2">
        <f>VLOOKUP(Y2486,Spp!B:D,3,FALSE)</f>
        <v>2.8511000000000002</v>
      </c>
      <c r="AW2486" s="2">
        <f t="shared" si="286"/>
        <v>113.82937525010394</v>
      </c>
      <c r="AX2486" s="2">
        <f t="shared" si="287"/>
        <v>2.2765875050020785</v>
      </c>
      <c r="AY2486" s="2">
        <f t="shared" si="288"/>
        <v>22.765875050020785</v>
      </c>
      <c r="AZ2486" s="2">
        <f t="shared" si="289"/>
        <v>2.2765875050020784E-2</v>
      </c>
      <c r="BA2486" s="2" t="e">
        <f t="shared" si="290"/>
        <v>#DIV/0!</v>
      </c>
      <c r="BB2486" s="2">
        <f t="shared" si="285"/>
        <v>0.18</v>
      </c>
      <c r="BC2486" s="2">
        <f>VLOOKUP(Y2486,Spp!B:H,7,FALSE)</f>
        <v>3.6</v>
      </c>
      <c r="BD2486" s="5" t="str">
        <f>VLOOKUP(Y2486,GFQuimbayo!B:C,2,FALSE)</f>
        <v>PS</v>
      </c>
      <c r="BE2486" s="5" t="str">
        <f>VLOOKUP(BD2486,GFQuimbayo!E:F,2,FALSE)</f>
        <v>Piscivores</v>
      </c>
      <c r="BF2486" s="2" t="str">
        <f>VLOOKUP(Y2486,Spp!B:L,11,FALSE)</f>
        <v>LC</v>
      </c>
    </row>
    <row r="2487" spans="1:58">
      <c r="A2487" s="61" t="s">
        <v>40</v>
      </c>
      <c r="B2487" s="61" t="s">
        <v>41</v>
      </c>
      <c r="C2487" s="61" t="s">
        <v>212</v>
      </c>
      <c r="D2487" s="61" t="s">
        <v>212</v>
      </c>
      <c r="E2487" s="54" t="s">
        <v>1488</v>
      </c>
      <c r="F2487" s="61" t="s">
        <v>245</v>
      </c>
      <c r="G2487" s="22" t="s">
        <v>1482</v>
      </c>
      <c r="H2487" s="62">
        <v>2</v>
      </c>
      <c r="I2487" s="62">
        <v>5</v>
      </c>
      <c r="J2487" s="61"/>
      <c r="K2487" s="61">
        <v>50</v>
      </c>
      <c r="L2487" s="63">
        <v>43670</v>
      </c>
      <c r="M2487" s="61">
        <v>2019</v>
      </c>
      <c r="N2487" s="64" t="s">
        <v>1484</v>
      </c>
      <c r="O2487" s="61" t="s">
        <v>245</v>
      </c>
      <c r="P2487" s="63">
        <v>43671</v>
      </c>
      <c r="Q2487" s="65">
        <v>3</v>
      </c>
      <c r="R2487" s="61"/>
      <c r="S2487" s="61">
        <v>10</v>
      </c>
      <c r="T2487" s="66"/>
      <c r="U2487" s="66"/>
      <c r="V2487" s="66"/>
      <c r="W2487" s="61"/>
      <c r="X2487" s="61" t="s">
        <v>80</v>
      </c>
      <c r="Y2487" s="67" t="str">
        <f>VLOOKUP(X2487,[1]Spp!A:B,2,0)</f>
        <v>Sufflamen verres</v>
      </c>
      <c r="Z2487" s="68">
        <f t="shared" si="291"/>
        <v>1</v>
      </c>
      <c r="AA2487" s="61"/>
      <c r="AB2487" s="61"/>
      <c r="AC2487" s="61">
        <v>1</v>
      </c>
      <c r="AD2487" s="61"/>
      <c r="AE2487" s="61"/>
      <c r="AF2487" s="61"/>
      <c r="AG2487" s="61"/>
      <c r="AH2487" s="61"/>
      <c r="AI2487" s="61"/>
      <c r="AJ2487" s="61"/>
      <c r="AK2487" s="61"/>
      <c r="AL2487" s="61"/>
      <c r="AM2487" s="61"/>
      <c r="AN2487" s="61"/>
      <c r="AO2487" s="61"/>
      <c r="AP2487" s="61"/>
      <c r="AQ2487" s="61"/>
      <c r="AR2487" s="61"/>
      <c r="AS2487" s="61"/>
      <c r="AT2487" s="61"/>
      <c r="AU2487" s="2">
        <f>VLOOKUP(Y2487,Spp!B:C,2,FALSE)</f>
        <v>2.4899999999999999E-2</v>
      </c>
      <c r="AV2487" s="2">
        <f>VLOOKUP(Y2487,Spp!B:D,3,FALSE)</f>
        <v>3.0129999999999999</v>
      </c>
      <c r="AW2487" s="2">
        <f t="shared" si="286"/>
        <v>50.256150114544802</v>
      </c>
      <c r="AX2487" s="2">
        <f t="shared" si="287"/>
        <v>1.0051230022908961</v>
      </c>
      <c r="AY2487" s="2">
        <f t="shared" si="288"/>
        <v>10.05123002290896</v>
      </c>
      <c r="AZ2487" s="2">
        <f t="shared" si="289"/>
        <v>1.0051230022908961E-2</v>
      </c>
      <c r="BA2487" s="2" t="e">
        <f t="shared" si="290"/>
        <v>#DIV/0!</v>
      </c>
      <c r="BB2487" s="2">
        <f t="shared" si="285"/>
        <v>0.02</v>
      </c>
      <c r="BC2487" s="2">
        <f>VLOOKUP(Y2487,Spp!B:H,7,FALSE)</f>
        <v>3.3</v>
      </c>
      <c r="BD2487" s="5" t="str">
        <f>VLOOKUP(Y2487,GFQuimbayo!B:C,2,FALSE)</f>
        <v>IN</v>
      </c>
      <c r="BE2487" s="5" t="str">
        <f>VLOOKUP(BD2487,GFQuimbayo!E:F,2,FALSE)</f>
        <v>Invertebrivores</v>
      </c>
      <c r="BF2487" s="2" t="str">
        <f>VLOOKUP(Y2487,Spp!B:L,11,FALSE)</f>
        <v>LC</v>
      </c>
    </row>
    <row r="2488" spans="1:58">
      <c r="A2488" s="61" t="s">
        <v>40</v>
      </c>
      <c r="B2488" s="61" t="s">
        <v>41</v>
      </c>
      <c r="C2488" s="61" t="s">
        <v>212</v>
      </c>
      <c r="D2488" s="61" t="s">
        <v>212</v>
      </c>
      <c r="E2488" s="54" t="s">
        <v>1488</v>
      </c>
      <c r="F2488" s="61" t="s">
        <v>245</v>
      </c>
      <c r="G2488" s="22" t="s">
        <v>1482</v>
      </c>
      <c r="H2488" s="62">
        <v>3</v>
      </c>
      <c r="I2488" s="62">
        <v>6</v>
      </c>
      <c r="J2488" s="61"/>
      <c r="K2488" s="61">
        <v>50</v>
      </c>
      <c r="L2488" s="63">
        <v>43670</v>
      </c>
      <c r="M2488" s="61">
        <v>2019</v>
      </c>
      <c r="N2488" s="64" t="s">
        <v>1484</v>
      </c>
      <c r="O2488" s="61" t="s">
        <v>245</v>
      </c>
      <c r="P2488" s="63">
        <v>43671</v>
      </c>
      <c r="Q2488" s="65">
        <v>3</v>
      </c>
      <c r="R2488" s="61"/>
      <c r="S2488" s="61">
        <v>10</v>
      </c>
      <c r="T2488" s="66"/>
      <c r="U2488" s="66"/>
      <c r="V2488" s="66"/>
      <c r="W2488" s="61"/>
      <c r="X2488" s="61" t="s">
        <v>107</v>
      </c>
      <c r="Y2488" s="67" t="str">
        <f>VLOOKUP(X2488,[1]Spp!A:B,2,0)</f>
        <v>Thalassoma lucasanum</v>
      </c>
      <c r="Z2488" s="68">
        <f t="shared" si="291"/>
        <v>2</v>
      </c>
      <c r="AA2488" s="61"/>
      <c r="AB2488" s="61"/>
      <c r="AC2488" s="61">
        <v>2</v>
      </c>
      <c r="AD2488" s="61"/>
      <c r="AE2488" s="61"/>
      <c r="AF2488" s="61"/>
      <c r="AG2488" s="61"/>
      <c r="AH2488" s="61"/>
      <c r="AI2488" s="61"/>
      <c r="AJ2488" s="61"/>
      <c r="AK2488" s="61"/>
      <c r="AL2488" s="61"/>
      <c r="AM2488" s="61"/>
      <c r="AN2488" s="61"/>
      <c r="AO2488" s="61"/>
      <c r="AP2488" s="61"/>
      <c r="AQ2488" s="61"/>
      <c r="AR2488" s="61"/>
      <c r="AS2488" s="61"/>
      <c r="AT2488" s="61"/>
      <c r="AU2488" s="2">
        <f>VLOOKUP(Y2488,Spp!B:C,2,FALSE)</f>
        <v>1.261E-2</v>
      </c>
      <c r="AV2488" s="2">
        <f>VLOOKUP(Y2488,Spp!B:D,3,FALSE)</f>
        <v>2.8782999999999999</v>
      </c>
      <c r="AW2488" s="2">
        <f t="shared" si="286"/>
        <v>36.22272949758888</v>
      </c>
      <c r="AX2488" s="2">
        <f t="shared" si="287"/>
        <v>0.72445458995177758</v>
      </c>
      <c r="AY2488" s="2">
        <f t="shared" si="288"/>
        <v>7.2445458995177763</v>
      </c>
      <c r="AZ2488" s="2">
        <f t="shared" si="289"/>
        <v>7.244545899517776E-3</v>
      </c>
      <c r="BA2488" s="2" t="e">
        <f t="shared" si="290"/>
        <v>#DIV/0!</v>
      </c>
      <c r="BB2488" s="2">
        <f t="shared" si="285"/>
        <v>0.04</v>
      </c>
      <c r="BC2488" s="2">
        <f>VLOOKUP(Y2488,Spp!B:H,7,FALSE)</f>
        <v>3.5</v>
      </c>
      <c r="BD2488" s="5" t="str">
        <f>VLOOKUP(Y2488,GFQuimbayo!B:C,2,FALSE)</f>
        <v>IN</v>
      </c>
      <c r="BE2488" s="5" t="str">
        <f>VLOOKUP(BD2488,GFQuimbayo!E:F,2,FALSE)</f>
        <v>Invertebrivores</v>
      </c>
      <c r="BF2488" s="2" t="str">
        <f>VLOOKUP(Y2488,Spp!B:L,11,FALSE)</f>
        <v>LC</v>
      </c>
    </row>
    <row r="2489" spans="1:58">
      <c r="A2489" s="61" t="s">
        <v>40</v>
      </c>
      <c r="B2489" s="61" t="s">
        <v>41</v>
      </c>
      <c r="C2489" s="61" t="s">
        <v>212</v>
      </c>
      <c r="D2489" s="61" t="s">
        <v>212</v>
      </c>
      <c r="E2489" s="54" t="s">
        <v>1488</v>
      </c>
      <c r="F2489" s="61" t="s">
        <v>245</v>
      </c>
      <c r="G2489" s="22" t="s">
        <v>1482</v>
      </c>
      <c r="H2489" s="62">
        <v>3</v>
      </c>
      <c r="I2489" s="62">
        <v>6</v>
      </c>
      <c r="J2489" s="61"/>
      <c r="K2489" s="61">
        <v>50</v>
      </c>
      <c r="L2489" s="63">
        <v>43670</v>
      </c>
      <c r="M2489" s="61">
        <v>2019</v>
      </c>
      <c r="N2489" s="64" t="s">
        <v>1484</v>
      </c>
      <c r="O2489" s="61" t="s">
        <v>245</v>
      </c>
      <c r="P2489" s="63">
        <v>43671</v>
      </c>
      <c r="Q2489" s="65">
        <v>3</v>
      </c>
      <c r="R2489" s="61"/>
      <c r="S2489" s="61">
        <v>10</v>
      </c>
      <c r="T2489" s="66"/>
      <c r="U2489" s="66"/>
      <c r="V2489" s="66"/>
      <c r="W2489" s="61"/>
      <c r="X2489" s="61" t="s">
        <v>57</v>
      </c>
      <c r="Y2489" s="67" t="str">
        <f>VLOOKUP(X2489,[1]Spp!A:B,2,0)</f>
        <v>Serranus psittacinus</v>
      </c>
      <c r="Z2489" s="68">
        <f t="shared" si="291"/>
        <v>3</v>
      </c>
      <c r="AA2489" s="61"/>
      <c r="AB2489" s="61">
        <v>2</v>
      </c>
      <c r="AC2489" s="61">
        <v>1</v>
      </c>
      <c r="AD2489" s="61"/>
      <c r="AE2489" s="61"/>
      <c r="AF2489" s="61"/>
      <c r="AG2489" s="61"/>
      <c r="AH2489" s="61"/>
      <c r="AI2489" s="61"/>
      <c r="AJ2489" s="61"/>
      <c r="AK2489" s="61"/>
      <c r="AL2489" s="61"/>
      <c r="AM2489" s="61"/>
      <c r="AN2489" s="61"/>
      <c r="AO2489" s="61"/>
      <c r="AP2489" s="61"/>
      <c r="AQ2489" s="61"/>
      <c r="AR2489" s="61"/>
      <c r="AS2489" s="61"/>
      <c r="AT2489" s="61"/>
      <c r="AU2489" s="2">
        <f>VLOOKUP(Y2489,Spp!B:C,2,FALSE)</f>
        <v>1.9300000000000001E-2</v>
      </c>
      <c r="AV2489" s="2">
        <f>VLOOKUP(Y2489,Spp!B:D,3,FALSE)</f>
        <v>2.8511000000000002</v>
      </c>
      <c r="AW2489" s="2">
        <f t="shared" si="286"/>
        <v>37.943125083367974</v>
      </c>
      <c r="AX2489" s="2">
        <f t="shared" si="287"/>
        <v>0.75886250166735947</v>
      </c>
      <c r="AY2489" s="2">
        <f t="shared" si="288"/>
        <v>7.5886250166735945</v>
      </c>
      <c r="AZ2489" s="2">
        <f t="shared" si="289"/>
        <v>7.5886250166735947E-3</v>
      </c>
      <c r="BA2489" s="2" t="e">
        <f t="shared" si="290"/>
        <v>#DIV/0!</v>
      </c>
      <c r="BB2489" s="2">
        <f t="shared" si="285"/>
        <v>0.06</v>
      </c>
      <c r="BC2489" s="2">
        <f>VLOOKUP(Y2489,Spp!B:H,7,FALSE)</f>
        <v>3.6</v>
      </c>
      <c r="BD2489" s="5" t="str">
        <f>VLOOKUP(Y2489,GFQuimbayo!B:C,2,FALSE)</f>
        <v>PS</v>
      </c>
      <c r="BE2489" s="5" t="str">
        <f>VLOOKUP(BD2489,GFQuimbayo!E:F,2,FALSE)</f>
        <v>Piscivores</v>
      </c>
      <c r="BF2489" s="2" t="str">
        <f>VLOOKUP(Y2489,Spp!B:L,11,FALSE)</f>
        <v>LC</v>
      </c>
    </row>
    <row r="2490" spans="1:58">
      <c r="A2490" s="61" t="s">
        <v>40</v>
      </c>
      <c r="B2490" s="61" t="s">
        <v>41</v>
      </c>
      <c r="C2490" s="61" t="s">
        <v>212</v>
      </c>
      <c r="D2490" s="61" t="s">
        <v>212</v>
      </c>
      <c r="E2490" s="54" t="s">
        <v>1488</v>
      </c>
      <c r="F2490" s="61" t="s">
        <v>245</v>
      </c>
      <c r="G2490" s="22" t="s">
        <v>1482</v>
      </c>
      <c r="H2490" s="62">
        <v>3</v>
      </c>
      <c r="I2490" s="62">
        <v>6</v>
      </c>
      <c r="J2490" s="61"/>
      <c r="K2490" s="61">
        <v>50</v>
      </c>
      <c r="L2490" s="63">
        <v>43670</v>
      </c>
      <c r="M2490" s="61">
        <v>2019</v>
      </c>
      <c r="N2490" s="64" t="s">
        <v>1484</v>
      </c>
      <c r="O2490" s="61" t="s">
        <v>245</v>
      </c>
      <c r="P2490" s="63">
        <v>43671</v>
      </c>
      <c r="Q2490" s="65">
        <v>3</v>
      </c>
      <c r="R2490" s="61"/>
      <c r="S2490" s="61">
        <v>10</v>
      </c>
      <c r="T2490" s="66"/>
      <c r="U2490" s="66"/>
      <c r="V2490" s="66"/>
      <c r="W2490" s="61"/>
      <c r="X2490" s="61" t="s">
        <v>72</v>
      </c>
      <c r="Y2490" s="67" t="str">
        <f>VLOOKUP(X2490,[1]Spp!A:B,2,0)</f>
        <v>Scarus ghobban</v>
      </c>
      <c r="Z2490" s="68">
        <f t="shared" si="291"/>
        <v>1</v>
      </c>
      <c r="AA2490" s="61"/>
      <c r="AB2490" s="61">
        <v>1</v>
      </c>
      <c r="AC2490" s="61"/>
      <c r="AD2490" s="61"/>
      <c r="AE2490" s="61"/>
      <c r="AF2490" s="61"/>
      <c r="AG2490" s="61"/>
      <c r="AH2490" s="61"/>
      <c r="AI2490" s="61"/>
      <c r="AJ2490" s="61"/>
      <c r="AK2490" s="61"/>
      <c r="AL2490" s="61"/>
      <c r="AM2490" s="61"/>
      <c r="AN2490" s="61"/>
      <c r="AO2490" s="61"/>
      <c r="AP2490" s="61"/>
      <c r="AQ2490" s="61"/>
      <c r="AR2490" s="61"/>
      <c r="AS2490" s="61"/>
      <c r="AT2490" s="61"/>
      <c r="AU2490" s="2">
        <f>VLOOKUP(Y2490,Spp!B:C,2,FALSE)</f>
        <v>2.3300000000000001E-2</v>
      </c>
      <c r="AV2490" s="2">
        <f>VLOOKUP(Y2490,Spp!B:D,3,FALSE)</f>
        <v>2.919</v>
      </c>
      <c r="AW2490" s="2">
        <f t="shared" si="286"/>
        <v>8.3494861542196439</v>
      </c>
      <c r="AX2490" s="2">
        <f t="shared" si="287"/>
        <v>0.16698972308439289</v>
      </c>
      <c r="AY2490" s="2">
        <f t="shared" si="288"/>
        <v>1.6698972308439288</v>
      </c>
      <c r="AZ2490" s="2">
        <f t="shared" si="289"/>
        <v>1.6698972308439289E-3</v>
      </c>
      <c r="BA2490" s="2" t="e">
        <f t="shared" si="290"/>
        <v>#DIV/0!</v>
      </c>
      <c r="BB2490" s="2">
        <f t="shared" si="285"/>
        <v>0.02</v>
      </c>
      <c r="BC2490" s="2">
        <f>VLOOKUP(Y2490,Spp!B:H,7,FALSE)</f>
        <v>2</v>
      </c>
      <c r="BD2490" s="5" t="str">
        <f>VLOOKUP(Y2490,GFQuimbayo!B:C,2,FALSE)</f>
        <v>HM</v>
      </c>
      <c r="BE2490" s="5" t="str">
        <f>VLOOKUP(BD2490,GFQuimbayo!E:F,2,FALSE)</f>
        <v>Macroalgae feeders</v>
      </c>
      <c r="BF2490" s="2" t="str">
        <f>VLOOKUP(Y2490,Spp!B:L,11,FALSE)</f>
        <v>LC</v>
      </c>
    </row>
    <row r="2491" spans="1:58">
      <c r="A2491" s="61" t="s">
        <v>40</v>
      </c>
      <c r="B2491" s="61" t="s">
        <v>41</v>
      </c>
      <c r="C2491" s="61" t="s">
        <v>212</v>
      </c>
      <c r="D2491" s="61" t="s">
        <v>212</v>
      </c>
      <c r="E2491" s="54" t="s">
        <v>1488</v>
      </c>
      <c r="F2491" s="61" t="s">
        <v>245</v>
      </c>
      <c r="G2491" s="22" t="s">
        <v>1482</v>
      </c>
      <c r="H2491" s="62">
        <v>3</v>
      </c>
      <c r="I2491" s="62">
        <v>6</v>
      </c>
      <c r="J2491" s="61"/>
      <c r="K2491" s="61">
        <v>50</v>
      </c>
      <c r="L2491" s="63">
        <v>43670</v>
      </c>
      <c r="M2491" s="61">
        <v>2019</v>
      </c>
      <c r="N2491" s="64" t="s">
        <v>1484</v>
      </c>
      <c r="O2491" s="61" t="s">
        <v>245</v>
      </c>
      <c r="P2491" s="63">
        <v>43671</v>
      </c>
      <c r="Q2491" s="65">
        <v>3</v>
      </c>
      <c r="R2491" s="61"/>
      <c r="S2491" s="61">
        <v>10</v>
      </c>
      <c r="T2491" s="66"/>
      <c r="U2491" s="66"/>
      <c r="V2491" s="66"/>
      <c r="W2491" s="61"/>
      <c r="X2491" s="61" t="s">
        <v>80</v>
      </c>
      <c r="Y2491" s="67" t="str">
        <f>VLOOKUP(X2491,[1]Spp!A:B,2,0)</f>
        <v>Sufflamen verres</v>
      </c>
      <c r="Z2491" s="68">
        <f t="shared" si="291"/>
        <v>1</v>
      </c>
      <c r="AA2491" s="61"/>
      <c r="AB2491" s="61"/>
      <c r="AC2491" s="61">
        <v>1</v>
      </c>
      <c r="AD2491" s="61"/>
      <c r="AE2491" s="61"/>
      <c r="AF2491" s="61"/>
      <c r="AG2491" s="61"/>
      <c r="AH2491" s="61"/>
      <c r="AI2491" s="61"/>
      <c r="AJ2491" s="61"/>
      <c r="AK2491" s="61"/>
      <c r="AL2491" s="61"/>
      <c r="AM2491" s="61"/>
      <c r="AN2491" s="61"/>
      <c r="AO2491" s="61"/>
      <c r="AP2491" s="61"/>
      <c r="AQ2491" s="61"/>
      <c r="AR2491" s="61"/>
      <c r="AS2491" s="61"/>
      <c r="AT2491" s="61"/>
      <c r="AU2491" s="2">
        <f>VLOOKUP(Y2491,Spp!B:C,2,FALSE)</f>
        <v>2.4899999999999999E-2</v>
      </c>
      <c r="AV2491" s="2">
        <f>VLOOKUP(Y2491,Spp!B:D,3,FALSE)</f>
        <v>3.0129999999999999</v>
      </c>
      <c r="AW2491" s="2">
        <f t="shared" si="286"/>
        <v>50.256150114544802</v>
      </c>
      <c r="AX2491" s="2">
        <f t="shared" si="287"/>
        <v>1.0051230022908961</v>
      </c>
      <c r="AY2491" s="2">
        <f t="shared" si="288"/>
        <v>10.05123002290896</v>
      </c>
      <c r="AZ2491" s="2">
        <f t="shared" si="289"/>
        <v>1.0051230022908961E-2</v>
      </c>
      <c r="BA2491" s="2" t="e">
        <f t="shared" si="290"/>
        <v>#DIV/0!</v>
      </c>
      <c r="BB2491" s="2">
        <f t="shared" si="285"/>
        <v>0.02</v>
      </c>
      <c r="BC2491" s="2">
        <f>VLOOKUP(Y2491,Spp!B:H,7,FALSE)</f>
        <v>3.3</v>
      </c>
      <c r="BD2491" s="5" t="str">
        <f>VLOOKUP(Y2491,GFQuimbayo!B:C,2,FALSE)</f>
        <v>IN</v>
      </c>
      <c r="BE2491" s="5" t="str">
        <f>VLOOKUP(BD2491,GFQuimbayo!E:F,2,FALSE)</f>
        <v>Invertebrivores</v>
      </c>
      <c r="BF2491" s="2" t="str">
        <f>VLOOKUP(Y2491,Spp!B:L,11,FALSE)</f>
        <v>LC</v>
      </c>
    </row>
    <row r="2492" spans="1:58">
      <c r="A2492" s="61" t="s">
        <v>40</v>
      </c>
      <c r="B2492" s="61" t="s">
        <v>41</v>
      </c>
      <c r="C2492" s="61" t="s">
        <v>1496</v>
      </c>
      <c r="D2492" s="61" t="s">
        <v>1496</v>
      </c>
      <c r="E2492" s="61" t="s">
        <v>1497</v>
      </c>
      <c r="F2492" s="61" t="s">
        <v>245</v>
      </c>
      <c r="G2492" s="22" t="s">
        <v>1482</v>
      </c>
      <c r="H2492" s="62">
        <v>1</v>
      </c>
      <c r="I2492" s="62">
        <v>1</v>
      </c>
      <c r="J2492" s="61"/>
      <c r="K2492" s="61">
        <v>50</v>
      </c>
      <c r="L2492" s="63">
        <v>43671</v>
      </c>
      <c r="M2492" s="61">
        <v>2019</v>
      </c>
      <c r="N2492" s="64" t="s">
        <v>1484</v>
      </c>
      <c r="O2492" s="61" t="s">
        <v>245</v>
      </c>
      <c r="P2492" s="63">
        <v>43671</v>
      </c>
      <c r="Q2492" s="65">
        <v>5</v>
      </c>
      <c r="R2492" s="61"/>
      <c r="S2492" s="61">
        <v>7</v>
      </c>
      <c r="T2492" s="66"/>
      <c r="U2492" s="66"/>
      <c r="V2492" s="66"/>
      <c r="W2492" s="61"/>
      <c r="X2492" s="61" t="s">
        <v>266</v>
      </c>
      <c r="Y2492" s="67" t="str">
        <f>VLOOKUP(X2492,[1]Spp!A:B,2,0)</f>
        <v>Halichoeres dispilus</v>
      </c>
      <c r="Z2492" s="68">
        <f t="shared" si="291"/>
        <v>24</v>
      </c>
      <c r="AA2492" s="61"/>
      <c r="AB2492" s="61">
        <v>20</v>
      </c>
      <c r="AC2492" s="61">
        <v>4</v>
      </c>
      <c r="AD2492" s="61"/>
      <c r="AE2492" s="61"/>
      <c r="AF2492" s="61"/>
      <c r="AG2492" s="61"/>
      <c r="AH2492" s="61"/>
      <c r="AI2492" s="61"/>
      <c r="AJ2492" s="61"/>
      <c r="AK2492" s="61"/>
      <c r="AL2492" s="61"/>
      <c r="AM2492" s="61"/>
      <c r="AN2492" s="61"/>
      <c r="AO2492" s="61"/>
      <c r="AP2492" s="61"/>
      <c r="AQ2492" s="61"/>
      <c r="AR2492" s="61"/>
      <c r="AS2492" s="61"/>
      <c r="AT2492" s="61"/>
      <c r="AU2492" s="2">
        <f>VLOOKUP(Y2492,Spp!B:C,2,FALSE)</f>
        <v>1.26E-2</v>
      </c>
      <c r="AV2492" s="2">
        <f>VLOOKUP(Y2492,Spp!B:D,3,FALSE)</f>
        <v>3.0672999999999999</v>
      </c>
      <c r="AW2492" s="2">
        <f>((AU2492*$AA$2^AV2492)*AA2492)+((AU2492*$AB$2^AV2492)*AB2492)+((AU2492*$AC$2^AV2492)*AC2492)+((AU2492*$AD$2^AV2492)*AD2492)+((AU2492*$AE$2^AV2492)*AE2492)+((AU2492*$AF$2^AV2492)*AF2492)+((AU2492*$AG$2^AV2492)*AG2492)+((AU2492*$AH$2^AV2492)*AH2492)+((AU2492*$AI$2^AV2492)*AI2492)+((AU2492*$AJ$2^AV2492)*AJ2492)+((AU2492*$AK$2^AV2492)*AK2492)+((AU2492*$AL$2^AV2492)*AL2492)+((AU2492*$AM$2^AV2492)*AM2492)+((AU2492*$AN$2^AV2492)*AN2492)+((AU2492*$AO$2^AV2492)*AO2492)+((AU2492*$AP$2^AV2492)*AP2492)+((AU2492*$AQ$2^AV2492)*AQ2492)+((AU2492*$AR$2^AV2492)*AR2492)+((AU2492*$AS$2^AV2492)*AS2492)+((AU2492*$AT$2^AV2492)*AT2492)</f>
        <v>238.42825011191317</v>
      </c>
      <c r="AX2492" s="2">
        <f>AW2492/K2492</f>
        <v>4.7685650022382635</v>
      </c>
      <c r="AY2492" s="2">
        <f>AX2492*10</f>
        <v>47.685650022382632</v>
      </c>
      <c r="AZ2492" s="2">
        <f>AY2492/1000</f>
        <v>4.7685650022382634E-2</v>
      </c>
      <c r="BA2492" s="2" t="e">
        <f>Z2492/W2492</f>
        <v>#DIV/0!</v>
      </c>
      <c r="BB2492" s="2">
        <f t="shared" si="285"/>
        <v>0.48</v>
      </c>
      <c r="BC2492" s="2">
        <f>VLOOKUP(Y2492,Spp!B:H,7,FALSE)</f>
        <v>3.9</v>
      </c>
      <c r="BD2492" s="5" t="str">
        <f>VLOOKUP(Y2492,GFQuimbayo!B:C,2,FALSE)</f>
        <v>IN</v>
      </c>
      <c r="BE2492" s="5" t="str">
        <f>VLOOKUP(BD2492,GFQuimbayo!E:F,2,FALSE)</f>
        <v>Invertebrivores</v>
      </c>
      <c r="BF2492" s="2" t="str">
        <f>VLOOKUP(Y2492,Spp!B:L,11,FALSE)</f>
        <v>LC</v>
      </c>
    </row>
    <row r="2493" spans="1:58">
      <c r="A2493" s="61" t="s">
        <v>40</v>
      </c>
      <c r="B2493" s="61" t="s">
        <v>41</v>
      </c>
      <c r="C2493" s="61" t="s">
        <v>1496</v>
      </c>
      <c r="D2493" s="61" t="s">
        <v>1496</v>
      </c>
      <c r="E2493" s="61" t="s">
        <v>1497</v>
      </c>
      <c r="F2493" s="61" t="s">
        <v>245</v>
      </c>
      <c r="G2493" s="22" t="s">
        <v>1482</v>
      </c>
      <c r="H2493" s="62">
        <v>1</v>
      </c>
      <c r="I2493" s="62">
        <v>1</v>
      </c>
      <c r="J2493" s="61"/>
      <c r="K2493" s="61">
        <v>50</v>
      </c>
      <c r="L2493" s="63">
        <v>43671</v>
      </c>
      <c r="M2493" s="61">
        <v>2019</v>
      </c>
      <c r="N2493" s="64" t="s">
        <v>1484</v>
      </c>
      <c r="O2493" s="61" t="s">
        <v>245</v>
      </c>
      <c r="P2493" s="63">
        <v>43671</v>
      </c>
      <c r="Q2493" s="65">
        <v>5</v>
      </c>
      <c r="R2493" s="61"/>
      <c r="S2493" s="61">
        <v>7</v>
      </c>
      <c r="T2493" s="66"/>
      <c r="U2493" s="66"/>
      <c r="V2493" s="66"/>
      <c r="W2493" s="61"/>
      <c r="X2493" s="61" t="s">
        <v>57</v>
      </c>
      <c r="Y2493" s="67" t="str">
        <f>VLOOKUP(X2493,[1]Spp!A:B,2,0)</f>
        <v>Serranus psittacinus</v>
      </c>
      <c r="Z2493" s="68">
        <f t="shared" si="291"/>
        <v>5</v>
      </c>
      <c r="AA2493" s="61"/>
      <c r="AB2493" s="61">
        <v>4</v>
      </c>
      <c r="AC2493" s="61">
        <v>1</v>
      </c>
      <c r="AD2493" s="61"/>
      <c r="AE2493" s="61"/>
      <c r="AF2493" s="61"/>
      <c r="AG2493" s="61"/>
      <c r="AH2493" s="61"/>
      <c r="AI2493" s="61"/>
      <c r="AJ2493" s="61"/>
      <c r="AK2493" s="61"/>
      <c r="AL2493" s="61"/>
      <c r="AM2493" s="61"/>
      <c r="AN2493" s="61"/>
      <c r="AO2493" s="61"/>
      <c r="AP2493" s="61"/>
      <c r="AQ2493" s="61"/>
      <c r="AR2493" s="61"/>
      <c r="AS2493" s="61"/>
      <c r="AT2493" s="61"/>
      <c r="AU2493" s="2">
        <f>VLOOKUP(Y2493,Spp!B:C,2,FALSE)</f>
        <v>1.9300000000000001E-2</v>
      </c>
      <c r="AV2493" s="2">
        <f>VLOOKUP(Y2493,Spp!B:D,3,FALSE)</f>
        <v>2.8511000000000002</v>
      </c>
      <c r="AW2493" s="2">
        <f t="shared" ref="AW2493:AW2500" si="292">((AU2493*$AA$2^AV2493)*AA2493)+((AU2493*$AB$2^AV2493)*AB2493)+((AU2493*$AC$2^AV2493)*AC2493)+((AU2493*$AD$2^AV2493)*AD2493)+((AU2493*$AE$2^AV2493)*AE2493)+((AU2493*$AF$2^AV2493)*AF2493)+((AU2493*$AG$2^AV2493)*AG2493)+((AU2493*$AH$2^AV2493)*AH2493)+((AU2493*$AI$2^AV2493)*AI2493)+((AU2493*$AJ$2^AV2493)*AJ2493)+((AU2493*$AK$2^AV2493)*AK2493)+((AU2493*$AL$2^AV2493)*AL2493)+((AU2493*$AM$2^AV2493)*AM2493)+((AU2493*$AN$2^AV2493)*AN2493)+((AU2493*$AO$2^AV2493)*AO2493)+((AU2493*$AP$2^AV2493)*AP2493)+((AU2493*$AQ$2^AV2493)*AQ2493)+((AU2493*$AR$2^AV2493)*AR2493)+((AU2493*$AS$2^AV2493)*AS2493)+((AU2493*$AT$2^AV2493)*AT2493)</f>
        <v>50.006656865585271</v>
      </c>
      <c r="AX2493" s="2">
        <f t="shared" ref="AX2493:AX2500" si="293">AW2493/K2493</f>
        <v>1.0001331373117055</v>
      </c>
      <c r="AY2493" s="2">
        <f t="shared" ref="AY2493:AY2500" si="294">AX2493*10</f>
        <v>10.001331373117054</v>
      </c>
      <c r="AZ2493" s="2">
        <f t="shared" ref="AZ2493:AZ2500" si="295">AY2493/1000</f>
        <v>1.0001331373117053E-2</v>
      </c>
      <c r="BA2493" s="2" t="e">
        <f t="shared" ref="BA2493:BA2500" si="296">Z2493/W2493</f>
        <v>#DIV/0!</v>
      </c>
      <c r="BB2493" s="2">
        <f t="shared" si="285"/>
        <v>0.1</v>
      </c>
      <c r="BC2493" s="2">
        <f>VLOOKUP(Y2493,Spp!B:H,7,FALSE)</f>
        <v>3.6</v>
      </c>
      <c r="BD2493" s="5" t="str">
        <f>VLOOKUP(Y2493,GFQuimbayo!B:C,2,FALSE)</f>
        <v>PS</v>
      </c>
      <c r="BE2493" s="5" t="str">
        <f>VLOOKUP(BD2493,GFQuimbayo!E:F,2,FALSE)</f>
        <v>Piscivores</v>
      </c>
      <c r="BF2493" s="2" t="str">
        <f>VLOOKUP(Y2493,Spp!B:L,11,FALSE)</f>
        <v>LC</v>
      </c>
    </row>
    <row r="2494" spans="1:58">
      <c r="A2494" s="61" t="s">
        <v>40</v>
      </c>
      <c r="B2494" s="61" t="s">
        <v>41</v>
      </c>
      <c r="C2494" s="61" t="s">
        <v>1496</v>
      </c>
      <c r="D2494" s="61" t="s">
        <v>1496</v>
      </c>
      <c r="E2494" s="61" t="s">
        <v>1497</v>
      </c>
      <c r="F2494" s="61" t="s">
        <v>245</v>
      </c>
      <c r="G2494" s="22" t="s">
        <v>1482</v>
      </c>
      <c r="H2494" s="62">
        <v>1</v>
      </c>
      <c r="I2494" s="62">
        <v>1</v>
      </c>
      <c r="J2494" s="61"/>
      <c r="K2494" s="61">
        <v>50</v>
      </c>
      <c r="L2494" s="63">
        <v>43671</v>
      </c>
      <c r="M2494" s="61">
        <v>2019</v>
      </c>
      <c r="N2494" s="64" t="s">
        <v>1484</v>
      </c>
      <c r="O2494" s="61" t="s">
        <v>245</v>
      </c>
      <c r="P2494" s="63">
        <v>43671</v>
      </c>
      <c r="Q2494" s="65">
        <v>5</v>
      </c>
      <c r="R2494" s="61"/>
      <c r="S2494" s="61">
        <v>7</v>
      </c>
      <c r="T2494" s="66"/>
      <c r="U2494" s="66"/>
      <c r="V2494" s="66"/>
      <c r="W2494" s="61"/>
      <c r="X2494" s="61" t="s">
        <v>80</v>
      </c>
      <c r="Y2494" s="67" t="str">
        <f>VLOOKUP(X2494,[1]Spp!A:B,2,0)</f>
        <v>Sufflamen verres</v>
      </c>
      <c r="Z2494" s="68">
        <f t="shared" si="291"/>
        <v>1</v>
      </c>
      <c r="AA2494" s="61"/>
      <c r="AB2494" s="61"/>
      <c r="AC2494" s="61">
        <v>1</v>
      </c>
      <c r="AD2494" s="61"/>
      <c r="AE2494" s="61"/>
      <c r="AF2494" s="61"/>
      <c r="AG2494" s="61"/>
      <c r="AH2494" s="61"/>
      <c r="AI2494" s="61"/>
      <c r="AJ2494" s="61"/>
      <c r="AK2494" s="61"/>
      <c r="AL2494" s="61"/>
      <c r="AM2494" s="61"/>
      <c r="AN2494" s="61"/>
      <c r="AO2494" s="61"/>
      <c r="AP2494" s="61"/>
      <c r="AQ2494" s="61"/>
      <c r="AR2494" s="61"/>
      <c r="AS2494" s="61"/>
      <c r="AT2494" s="61"/>
      <c r="AU2494" s="2">
        <f>VLOOKUP(Y2494,Spp!B:C,2,FALSE)</f>
        <v>2.4899999999999999E-2</v>
      </c>
      <c r="AV2494" s="2">
        <f>VLOOKUP(Y2494,Spp!B:D,3,FALSE)</f>
        <v>3.0129999999999999</v>
      </c>
      <c r="AW2494" s="2">
        <f t="shared" si="292"/>
        <v>50.256150114544802</v>
      </c>
      <c r="AX2494" s="2">
        <f t="shared" si="293"/>
        <v>1.0051230022908961</v>
      </c>
      <c r="AY2494" s="2">
        <f t="shared" si="294"/>
        <v>10.05123002290896</v>
      </c>
      <c r="AZ2494" s="2">
        <f t="shared" si="295"/>
        <v>1.0051230022908961E-2</v>
      </c>
      <c r="BA2494" s="2" t="e">
        <f t="shared" si="296"/>
        <v>#DIV/0!</v>
      </c>
      <c r="BB2494" s="2">
        <f t="shared" si="285"/>
        <v>0.02</v>
      </c>
      <c r="BC2494" s="2">
        <f>VLOOKUP(Y2494,Spp!B:H,7,FALSE)</f>
        <v>3.3</v>
      </c>
      <c r="BD2494" s="5" t="str">
        <f>VLOOKUP(Y2494,GFQuimbayo!B:C,2,FALSE)</f>
        <v>IN</v>
      </c>
      <c r="BE2494" s="5" t="str">
        <f>VLOOKUP(BD2494,GFQuimbayo!E:F,2,FALSE)</f>
        <v>Invertebrivores</v>
      </c>
      <c r="BF2494" s="2" t="str">
        <f>VLOOKUP(Y2494,Spp!B:L,11,FALSE)</f>
        <v>LC</v>
      </c>
    </row>
    <row r="2495" spans="1:58">
      <c r="A2495" s="61" t="s">
        <v>40</v>
      </c>
      <c r="B2495" s="61" t="s">
        <v>41</v>
      </c>
      <c r="C2495" s="61" t="s">
        <v>1496</v>
      </c>
      <c r="D2495" s="61" t="s">
        <v>1496</v>
      </c>
      <c r="E2495" s="61" t="s">
        <v>1497</v>
      </c>
      <c r="F2495" s="61" t="s">
        <v>245</v>
      </c>
      <c r="G2495" s="22" t="s">
        <v>1482</v>
      </c>
      <c r="H2495" s="62">
        <v>1</v>
      </c>
      <c r="I2495" s="62">
        <v>1</v>
      </c>
      <c r="J2495" s="61"/>
      <c r="K2495" s="61">
        <v>50</v>
      </c>
      <c r="L2495" s="63">
        <v>43671</v>
      </c>
      <c r="M2495" s="61">
        <v>2019</v>
      </c>
      <c r="N2495" s="64" t="s">
        <v>1484</v>
      </c>
      <c r="O2495" s="61" t="s">
        <v>245</v>
      </c>
      <c r="P2495" s="63">
        <v>43671</v>
      </c>
      <c r="Q2495" s="65">
        <v>5</v>
      </c>
      <c r="R2495" s="61"/>
      <c r="S2495" s="61">
        <v>7</v>
      </c>
      <c r="T2495" s="66"/>
      <c r="U2495" s="66"/>
      <c r="V2495" s="66"/>
      <c r="W2495" s="61"/>
      <c r="X2495" s="61" t="s">
        <v>107</v>
      </c>
      <c r="Y2495" s="67" t="str">
        <f>VLOOKUP(X2495,[1]Spp!A:B,2,0)</f>
        <v>Thalassoma lucasanum</v>
      </c>
      <c r="Z2495" s="68">
        <f t="shared" si="291"/>
        <v>67</v>
      </c>
      <c r="AA2495" s="61"/>
      <c r="AB2495" s="61">
        <v>60</v>
      </c>
      <c r="AC2495" s="61">
        <v>5</v>
      </c>
      <c r="AD2495" s="61">
        <v>2</v>
      </c>
      <c r="AE2495" s="61"/>
      <c r="AF2495" s="61"/>
      <c r="AG2495" s="61"/>
      <c r="AH2495" s="61"/>
      <c r="AI2495" s="61"/>
      <c r="AJ2495" s="61"/>
      <c r="AK2495" s="61"/>
      <c r="AL2495" s="61"/>
      <c r="AM2495" s="61"/>
      <c r="AN2495" s="61"/>
      <c r="AO2495" s="61"/>
      <c r="AP2495" s="61"/>
      <c r="AQ2495" s="61"/>
      <c r="AR2495" s="61"/>
      <c r="AS2495" s="61"/>
      <c r="AT2495" s="61"/>
      <c r="AU2495" s="2">
        <f>VLOOKUP(Y2495,Spp!B:C,2,FALSE)</f>
        <v>1.261E-2</v>
      </c>
      <c r="AV2495" s="2">
        <f>VLOOKUP(Y2495,Spp!B:D,3,FALSE)</f>
        <v>2.8782999999999999</v>
      </c>
      <c r="AW2495" s="2">
        <f t="shared" si="292"/>
        <v>435.74266802105831</v>
      </c>
      <c r="AX2495" s="2">
        <f t="shared" si="293"/>
        <v>8.7148533604211664</v>
      </c>
      <c r="AY2495" s="2">
        <f t="shared" si="294"/>
        <v>87.148533604211664</v>
      </c>
      <c r="AZ2495" s="2">
        <f t="shared" si="295"/>
        <v>8.7148533604211667E-2</v>
      </c>
      <c r="BA2495" s="2" t="e">
        <f t="shared" si="296"/>
        <v>#DIV/0!</v>
      </c>
      <c r="BB2495" s="2">
        <f t="shared" si="285"/>
        <v>1.34</v>
      </c>
      <c r="BC2495" s="2">
        <f>VLOOKUP(Y2495,Spp!B:H,7,FALSE)</f>
        <v>3.5</v>
      </c>
      <c r="BD2495" s="5" t="str">
        <f>VLOOKUP(Y2495,GFQuimbayo!B:C,2,FALSE)</f>
        <v>IN</v>
      </c>
      <c r="BE2495" s="5" t="str">
        <f>VLOOKUP(BD2495,GFQuimbayo!E:F,2,FALSE)</f>
        <v>Invertebrivores</v>
      </c>
      <c r="BF2495" s="2" t="str">
        <f>VLOOKUP(Y2495,Spp!B:L,11,FALSE)</f>
        <v>LC</v>
      </c>
    </row>
    <row r="2496" spans="1:58">
      <c r="A2496" s="61" t="s">
        <v>40</v>
      </c>
      <c r="B2496" s="61" t="s">
        <v>41</v>
      </c>
      <c r="C2496" s="61" t="s">
        <v>1496</v>
      </c>
      <c r="D2496" s="61" t="s">
        <v>1496</v>
      </c>
      <c r="E2496" s="61" t="s">
        <v>1497</v>
      </c>
      <c r="F2496" s="61" t="s">
        <v>245</v>
      </c>
      <c r="G2496" s="22" t="s">
        <v>1482</v>
      </c>
      <c r="H2496" s="62">
        <v>2</v>
      </c>
      <c r="I2496" s="62">
        <v>2</v>
      </c>
      <c r="J2496" s="61"/>
      <c r="K2496" s="61">
        <v>50</v>
      </c>
      <c r="L2496" s="63">
        <v>43671</v>
      </c>
      <c r="M2496" s="61">
        <v>2019</v>
      </c>
      <c r="N2496" s="64" t="s">
        <v>1484</v>
      </c>
      <c r="O2496" s="61" t="s">
        <v>245</v>
      </c>
      <c r="P2496" s="63">
        <v>43671</v>
      </c>
      <c r="Q2496" s="65">
        <v>5</v>
      </c>
      <c r="R2496" s="61"/>
      <c r="S2496" s="61">
        <v>7</v>
      </c>
      <c r="T2496" s="66"/>
      <c r="U2496" s="66"/>
      <c r="V2496" s="66"/>
      <c r="W2496" s="61"/>
      <c r="X2496" s="61" t="s">
        <v>70</v>
      </c>
      <c r="Y2496" s="67" t="str">
        <f>VLOOKUP(X2496,[1]Spp!A:B,2,0)</f>
        <v>Chaetodon humeralis</v>
      </c>
      <c r="Z2496" s="68">
        <f t="shared" si="291"/>
        <v>1</v>
      </c>
      <c r="AA2496" s="61"/>
      <c r="AB2496" s="61">
        <v>1</v>
      </c>
      <c r="AC2496" s="61"/>
      <c r="AD2496" s="61"/>
      <c r="AE2496" s="61"/>
      <c r="AF2496" s="61"/>
      <c r="AG2496" s="61"/>
      <c r="AH2496" s="61"/>
      <c r="AI2496" s="61"/>
      <c r="AJ2496" s="61"/>
      <c r="AK2496" s="61"/>
      <c r="AL2496" s="61"/>
      <c r="AM2496" s="61"/>
      <c r="AN2496" s="61"/>
      <c r="AO2496" s="61"/>
      <c r="AP2496" s="61"/>
      <c r="AQ2496" s="61"/>
      <c r="AR2496" s="61"/>
      <c r="AS2496" s="61"/>
      <c r="AT2496" s="61"/>
      <c r="AU2496" s="2">
        <f>VLOOKUP(Y2496,Spp!B:C,2,FALSE)</f>
        <v>2.9600000000000001E-2</v>
      </c>
      <c r="AV2496" s="2">
        <f>VLOOKUP(Y2496,Spp!B:D,3,FALSE)</f>
        <v>2.9895</v>
      </c>
      <c r="AW2496" s="2">
        <f t="shared" si="292"/>
        <v>12.226083511842001</v>
      </c>
      <c r="AX2496" s="2">
        <f t="shared" si="293"/>
        <v>0.24452167023684002</v>
      </c>
      <c r="AY2496" s="2">
        <f t="shared" si="294"/>
        <v>2.4452167023684002</v>
      </c>
      <c r="AZ2496" s="2">
        <f t="shared" si="295"/>
        <v>2.4452167023684E-3</v>
      </c>
      <c r="BA2496" s="2" t="e">
        <f t="shared" si="296"/>
        <v>#DIV/0!</v>
      </c>
      <c r="BB2496" s="2">
        <f t="shared" si="285"/>
        <v>0.02</v>
      </c>
      <c r="BC2496" s="2">
        <f>VLOOKUP(Y2496,Spp!B:H,7,FALSE)</f>
        <v>2.7</v>
      </c>
      <c r="BD2496" s="5" t="str">
        <f>VLOOKUP(Y2496,GFQuimbayo!B:C,2,FALSE)</f>
        <v>OM</v>
      </c>
      <c r="BE2496" s="5" t="str">
        <f>VLOOKUP(BD2496,GFQuimbayo!E:F,2,FALSE)</f>
        <v>Omnivores</v>
      </c>
      <c r="BF2496" s="2" t="str">
        <f>VLOOKUP(Y2496,Spp!B:L,11,FALSE)</f>
        <v>LC</v>
      </c>
    </row>
    <row r="2497" spans="1:58">
      <c r="A2497" s="61" t="s">
        <v>40</v>
      </c>
      <c r="B2497" s="61" t="s">
        <v>41</v>
      </c>
      <c r="C2497" s="61" t="s">
        <v>1496</v>
      </c>
      <c r="D2497" s="61" t="s">
        <v>1496</v>
      </c>
      <c r="E2497" s="61" t="s">
        <v>1497</v>
      </c>
      <c r="F2497" s="61" t="s">
        <v>245</v>
      </c>
      <c r="G2497" s="22" t="s">
        <v>1482</v>
      </c>
      <c r="H2497" s="62">
        <v>2</v>
      </c>
      <c r="I2497" s="62">
        <v>2</v>
      </c>
      <c r="J2497" s="61"/>
      <c r="K2497" s="61">
        <v>50</v>
      </c>
      <c r="L2497" s="63">
        <v>43671</v>
      </c>
      <c r="M2497" s="61">
        <v>2019</v>
      </c>
      <c r="N2497" s="64" t="s">
        <v>1484</v>
      </c>
      <c r="O2497" s="61" t="s">
        <v>245</v>
      </c>
      <c r="P2497" s="63">
        <v>43671</v>
      </c>
      <c r="Q2497" s="65">
        <v>5</v>
      </c>
      <c r="R2497" s="61"/>
      <c r="S2497" s="61">
        <v>7</v>
      </c>
      <c r="T2497" s="66"/>
      <c r="U2497" s="66"/>
      <c r="V2497" s="66"/>
      <c r="W2497" s="61"/>
      <c r="X2497" s="61" t="s">
        <v>125</v>
      </c>
      <c r="Y2497" s="67" t="str">
        <f>VLOOKUP(X2497,[1]Spp!A:B,2,0)</f>
        <v>Diodon holocanthus</v>
      </c>
      <c r="Z2497" s="68">
        <f t="shared" si="291"/>
        <v>1</v>
      </c>
      <c r="AA2497" s="61"/>
      <c r="AB2497" s="61"/>
      <c r="AC2497" s="61">
        <v>1</v>
      </c>
      <c r="AD2497" s="61"/>
      <c r="AE2497" s="61"/>
      <c r="AF2497" s="61"/>
      <c r="AG2497" s="61"/>
      <c r="AH2497" s="61"/>
      <c r="AI2497" s="61"/>
      <c r="AJ2497" s="61"/>
      <c r="AK2497" s="61"/>
      <c r="AL2497" s="61"/>
      <c r="AM2497" s="61"/>
      <c r="AN2497" s="61"/>
      <c r="AO2497" s="61"/>
      <c r="AP2497" s="61"/>
      <c r="AQ2497" s="61"/>
      <c r="AR2497" s="61"/>
      <c r="AS2497" s="61"/>
      <c r="AT2497" s="61"/>
      <c r="AU2497" s="2">
        <f>VLOOKUP(Y2497,Spp!B:C,2,FALSE)</f>
        <v>2.1899999999999999E-2</v>
      </c>
      <c r="AV2497" s="2">
        <f>VLOOKUP(Y2497,Spp!B:D,3,FALSE)</f>
        <v>3</v>
      </c>
      <c r="AW2497" s="2">
        <f t="shared" si="292"/>
        <v>42.7734375</v>
      </c>
      <c r="AX2497" s="2">
        <f t="shared" si="293"/>
        <v>0.85546875</v>
      </c>
      <c r="AY2497" s="2">
        <f t="shared" si="294"/>
        <v>8.5546875</v>
      </c>
      <c r="AZ2497" s="2">
        <f t="shared" si="295"/>
        <v>8.5546874999999998E-3</v>
      </c>
      <c r="BA2497" s="2" t="e">
        <f t="shared" si="296"/>
        <v>#DIV/0!</v>
      </c>
      <c r="BB2497" s="2">
        <f t="shared" si="285"/>
        <v>0.02</v>
      </c>
      <c r="BC2497" s="2">
        <f>VLOOKUP(Y2497,Spp!B:H,7,FALSE)</f>
        <v>3.3</v>
      </c>
      <c r="BD2497" s="5" t="str">
        <f>VLOOKUP(Y2497,GFQuimbayo!B:C,2,FALSE)</f>
        <v>IN</v>
      </c>
      <c r="BE2497" s="5" t="str">
        <f>VLOOKUP(BD2497,GFQuimbayo!E:F,2,FALSE)</f>
        <v>Invertebrivores</v>
      </c>
      <c r="BF2497" s="2" t="str">
        <f>VLOOKUP(Y2497,Spp!B:L,11,FALSE)</f>
        <v>NE</v>
      </c>
    </row>
    <row r="2498" spans="1:58">
      <c r="A2498" s="61" t="s">
        <v>40</v>
      </c>
      <c r="B2498" s="61" t="s">
        <v>41</v>
      </c>
      <c r="C2498" s="61" t="s">
        <v>1496</v>
      </c>
      <c r="D2498" s="61" t="s">
        <v>1496</v>
      </c>
      <c r="E2498" s="61" t="s">
        <v>1497</v>
      </c>
      <c r="F2498" s="61" t="s">
        <v>245</v>
      </c>
      <c r="G2498" s="22" t="s">
        <v>1482</v>
      </c>
      <c r="H2498" s="62">
        <v>2</v>
      </c>
      <c r="I2498" s="62">
        <v>2</v>
      </c>
      <c r="J2498" s="61"/>
      <c r="K2498" s="61">
        <v>50</v>
      </c>
      <c r="L2498" s="63">
        <v>43671</v>
      </c>
      <c r="M2498" s="61">
        <v>2019</v>
      </c>
      <c r="N2498" s="64" t="s">
        <v>1484</v>
      </c>
      <c r="O2498" s="61" t="s">
        <v>245</v>
      </c>
      <c r="P2498" s="63">
        <v>43671</v>
      </c>
      <c r="Q2498" s="65">
        <v>5</v>
      </c>
      <c r="R2498" s="61"/>
      <c r="S2498" s="61">
        <v>7</v>
      </c>
      <c r="T2498" s="66"/>
      <c r="U2498" s="66"/>
      <c r="V2498" s="66"/>
      <c r="W2498" s="61"/>
      <c r="X2498" s="61" t="s">
        <v>107</v>
      </c>
      <c r="Y2498" s="67" t="str">
        <f>VLOOKUP(X2498,[1]Spp!A:B,2,0)</f>
        <v>Thalassoma lucasanum</v>
      </c>
      <c r="Z2498" s="68">
        <f t="shared" si="291"/>
        <v>40</v>
      </c>
      <c r="AA2498" s="61"/>
      <c r="AB2498" s="61"/>
      <c r="AC2498" s="61">
        <v>40</v>
      </c>
      <c r="AD2498" s="61"/>
      <c r="AE2498" s="61"/>
      <c r="AF2498" s="61"/>
      <c r="AG2498" s="61"/>
      <c r="AH2498" s="61"/>
      <c r="AI2498" s="61"/>
      <c r="AJ2498" s="61"/>
      <c r="AK2498" s="61"/>
      <c r="AL2498" s="61"/>
      <c r="AM2498" s="61"/>
      <c r="AN2498" s="61"/>
      <c r="AO2498" s="61"/>
      <c r="AP2498" s="61"/>
      <c r="AQ2498" s="61"/>
      <c r="AR2498" s="61"/>
      <c r="AS2498" s="61"/>
      <c r="AT2498" s="61"/>
      <c r="AU2498" s="2">
        <f>VLOOKUP(Y2498,Spp!B:C,2,FALSE)</f>
        <v>1.261E-2</v>
      </c>
      <c r="AV2498" s="2">
        <f>VLOOKUP(Y2498,Spp!B:D,3,FALSE)</f>
        <v>2.8782999999999999</v>
      </c>
      <c r="AW2498" s="2">
        <f t="shared" si="292"/>
        <v>724.45458995177762</v>
      </c>
      <c r="AX2498" s="2">
        <f t="shared" si="293"/>
        <v>14.489091799035553</v>
      </c>
      <c r="AY2498" s="2">
        <f t="shared" si="294"/>
        <v>144.89091799035552</v>
      </c>
      <c r="AZ2498" s="2">
        <f t="shared" si="295"/>
        <v>0.14489091799035553</v>
      </c>
      <c r="BA2498" s="2" t="e">
        <f t="shared" si="296"/>
        <v>#DIV/0!</v>
      </c>
      <c r="BB2498" s="2">
        <f t="shared" si="285"/>
        <v>0.8</v>
      </c>
      <c r="BC2498" s="2">
        <f>VLOOKUP(Y2498,Spp!B:H,7,FALSE)</f>
        <v>3.5</v>
      </c>
      <c r="BD2498" s="5" t="str">
        <f>VLOOKUP(Y2498,GFQuimbayo!B:C,2,FALSE)</f>
        <v>IN</v>
      </c>
      <c r="BE2498" s="5" t="str">
        <f>VLOOKUP(BD2498,GFQuimbayo!E:F,2,FALSE)</f>
        <v>Invertebrivores</v>
      </c>
      <c r="BF2498" s="2" t="str">
        <f>VLOOKUP(Y2498,Spp!B:L,11,FALSE)</f>
        <v>LC</v>
      </c>
    </row>
    <row r="2499" spans="1:58">
      <c r="A2499" s="61" t="s">
        <v>40</v>
      </c>
      <c r="B2499" s="61" t="s">
        <v>41</v>
      </c>
      <c r="C2499" s="61" t="s">
        <v>1496</v>
      </c>
      <c r="D2499" s="61" t="s">
        <v>1496</v>
      </c>
      <c r="E2499" s="61" t="s">
        <v>1497</v>
      </c>
      <c r="F2499" s="61" t="s">
        <v>245</v>
      </c>
      <c r="G2499" s="22" t="s">
        <v>1482</v>
      </c>
      <c r="H2499" s="62">
        <v>2</v>
      </c>
      <c r="I2499" s="62">
        <v>2</v>
      </c>
      <c r="J2499" s="61"/>
      <c r="K2499" s="61">
        <v>50</v>
      </c>
      <c r="L2499" s="63">
        <v>43671</v>
      </c>
      <c r="M2499" s="61">
        <v>2019</v>
      </c>
      <c r="N2499" s="64" t="s">
        <v>1484</v>
      </c>
      <c r="O2499" s="61" t="s">
        <v>245</v>
      </c>
      <c r="P2499" s="63">
        <v>43671</v>
      </c>
      <c r="Q2499" s="65">
        <v>5</v>
      </c>
      <c r="R2499" s="61"/>
      <c r="S2499" s="61">
        <v>7</v>
      </c>
      <c r="T2499" s="66"/>
      <c r="U2499" s="66"/>
      <c r="V2499" s="66"/>
      <c r="W2499" s="61"/>
      <c r="X2499" s="61" t="s">
        <v>266</v>
      </c>
      <c r="Y2499" s="67" t="str">
        <f>VLOOKUP(X2499,[1]Spp!A:B,2,0)</f>
        <v>Halichoeres dispilus</v>
      </c>
      <c r="Z2499" s="68">
        <f t="shared" si="291"/>
        <v>1</v>
      </c>
      <c r="AA2499" s="61"/>
      <c r="AB2499" s="61">
        <v>1</v>
      </c>
      <c r="AC2499" s="61"/>
      <c r="AD2499" s="61"/>
      <c r="AE2499" s="61"/>
      <c r="AF2499" s="61"/>
      <c r="AG2499" s="61"/>
      <c r="AH2499" s="61"/>
      <c r="AI2499" s="61"/>
      <c r="AJ2499" s="61"/>
      <c r="AK2499" s="61"/>
      <c r="AL2499" s="61"/>
      <c r="AM2499" s="61"/>
      <c r="AN2499" s="61"/>
      <c r="AO2499" s="61"/>
      <c r="AP2499" s="61"/>
      <c r="AQ2499" s="61"/>
      <c r="AR2499" s="61"/>
      <c r="AS2499" s="61"/>
      <c r="AT2499" s="61"/>
      <c r="AU2499" s="2">
        <f>VLOOKUP(Y2499,Spp!B:C,2,FALSE)</f>
        <v>1.26E-2</v>
      </c>
      <c r="AV2499" s="2">
        <f>VLOOKUP(Y2499,Spp!B:D,3,FALSE)</f>
        <v>3.0672999999999999</v>
      </c>
      <c r="AW2499" s="2">
        <f t="shared" si="292"/>
        <v>6.0875978967715536</v>
      </c>
      <c r="AX2499" s="2">
        <f t="shared" si="293"/>
        <v>0.12175195793543107</v>
      </c>
      <c r="AY2499" s="2">
        <f t="shared" si="294"/>
        <v>1.2175195793543108</v>
      </c>
      <c r="AZ2499" s="2">
        <f t="shared" si="295"/>
        <v>1.2175195793543109E-3</v>
      </c>
      <c r="BA2499" s="2" t="e">
        <f t="shared" si="296"/>
        <v>#DIV/0!</v>
      </c>
      <c r="BB2499" s="2">
        <f t="shared" si="285"/>
        <v>0.02</v>
      </c>
      <c r="BC2499" s="2">
        <f>VLOOKUP(Y2499,Spp!B:H,7,FALSE)</f>
        <v>3.9</v>
      </c>
      <c r="BD2499" s="5" t="str">
        <f>VLOOKUP(Y2499,GFQuimbayo!B:C,2,FALSE)</f>
        <v>IN</v>
      </c>
      <c r="BE2499" s="5" t="str">
        <f>VLOOKUP(BD2499,GFQuimbayo!E:F,2,FALSE)</f>
        <v>Invertebrivores</v>
      </c>
      <c r="BF2499" s="2" t="str">
        <f>VLOOKUP(Y2499,Spp!B:L,11,FALSE)</f>
        <v>LC</v>
      </c>
    </row>
    <row r="2500" spans="1:58">
      <c r="A2500" s="61" t="s">
        <v>40</v>
      </c>
      <c r="B2500" s="61" t="s">
        <v>41</v>
      </c>
      <c r="C2500" s="61" t="s">
        <v>1496</v>
      </c>
      <c r="D2500" s="61" t="s">
        <v>1496</v>
      </c>
      <c r="E2500" s="61" t="s">
        <v>1497</v>
      </c>
      <c r="F2500" s="61" t="s">
        <v>245</v>
      </c>
      <c r="G2500" s="22" t="s">
        <v>1482</v>
      </c>
      <c r="H2500" s="62">
        <v>2</v>
      </c>
      <c r="I2500" s="62">
        <v>2</v>
      </c>
      <c r="J2500" s="61"/>
      <c r="K2500" s="61">
        <v>50</v>
      </c>
      <c r="L2500" s="63">
        <v>43671</v>
      </c>
      <c r="M2500" s="61">
        <v>2019</v>
      </c>
      <c r="N2500" s="64" t="s">
        <v>1484</v>
      </c>
      <c r="O2500" s="61" t="s">
        <v>245</v>
      </c>
      <c r="P2500" s="63">
        <v>43671</v>
      </c>
      <c r="Q2500" s="65">
        <v>5</v>
      </c>
      <c r="R2500" s="61"/>
      <c r="S2500" s="61">
        <v>7</v>
      </c>
      <c r="T2500" s="66"/>
      <c r="U2500" s="66"/>
      <c r="V2500" s="66"/>
      <c r="W2500" s="61"/>
      <c r="X2500" s="61" t="s">
        <v>57</v>
      </c>
      <c r="Y2500" s="67" t="str">
        <f>VLOOKUP(X2500,[1]Spp!A:B,2,0)</f>
        <v>Serranus psittacinus</v>
      </c>
      <c r="Z2500" s="68">
        <f t="shared" si="291"/>
        <v>5</v>
      </c>
      <c r="AA2500" s="61"/>
      <c r="AB2500" s="61"/>
      <c r="AC2500" s="61">
        <v>5</v>
      </c>
      <c r="AD2500" s="61"/>
      <c r="AE2500" s="61"/>
      <c r="AF2500" s="61"/>
      <c r="AG2500" s="61"/>
      <c r="AH2500" s="61"/>
      <c r="AI2500" s="61"/>
      <c r="AJ2500" s="61"/>
      <c r="AK2500" s="61"/>
      <c r="AL2500" s="61"/>
      <c r="AM2500" s="61"/>
      <c r="AN2500" s="61"/>
      <c r="AO2500" s="61"/>
      <c r="AP2500" s="61"/>
      <c r="AQ2500" s="61"/>
      <c r="AR2500" s="61"/>
      <c r="AS2500" s="61"/>
      <c r="AT2500" s="61"/>
      <c r="AU2500" s="2">
        <f>VLOOKUP(Y2500,Spp!B:C,2,FALSE)</f>
        <v>1.9300000000000001E-2</v>
      </c>
      <c r="AV2500" s="2">
        <f>VLOOKUP(Y2500,Spp!B:D,3,FALSE)</f>
        <v>2.8511000000000002</v>
      </c>
      <c r="AW2500" s="2">
        <f t="shared" si="292"/>
        <v>129.39796650575343</v>
      </c>
      <c r="AX2500" s="2">
        <f t="shared" si="293"/>
        <v>2.5879593301150687</v>
      </c>
      <c r="AY2500" s="2">
        <f t="shared" si="294"/>
        <v>25.879593301150688</v>
      </c>
      <c r="AZ2500" s="2">
        <f t="shared" si="295"/>
        <v>2.5879593301150687E-2</v>
      </c>
      <c r="BA2500" s="2" t="e">
        <f t="shared" si="296"/>
        <v>#DIV/0!</v>
      </c>
      <c r="BB2500" s="2">
        <f t="shared" si="285"/>
        <v>0.1</v>
      </c>
      <c r="BC2500" s="2">
        <f>VLOOKUP(Y2500,Spp!B:H,7,FALSE)</f>
        <v>3.6</v>
      </c>
      <c r="BD2500" s="5" t="str">
        <f>VLOOKUP(Y2500,GFQuimbayo!B:C,2,FALSE)</f>
        <v>PS</v>
      </c>
      <c r="BE2500" s="5" t="str">
        <f>VLOOKUP(BD2500,GFQuimbayo!E:F,2,FALSE)</f>
        <v>Piscivores</v>
      </c>
      <c r="BF2500" s="2" t="str">
        <f>VLOOKUP(Y2500,Spp!B:L,11,FALSE)</f>
        <v>LC</v>
      </c>
    </row>
    <row r="2501" spans="1:58">
      <c r="A2501" s="61" t="s">
        <v>40</v>
      </c>
      <c r="B2501" s="61" t="s">
        <v>41</v>
      </c>
      <c r="C2501" s="61" t="s">
        <v>1496</v>
      </c>
      <c r="D2501" s="61" t="s">
        <v>1496</v>
      </c>
      <c r="E2501" s="61" t="s">
        <v>1497</v>
      </c>
      <c r="F2501" s="61" t="s">
        <v>245</v>
      </c>
      <c r="G2501" s="22" t="s">
        <v>1482</v>
      </c>
      <c r="H2501" s="62">
        <v>2</v>
      </c>
      <c r="I2501" s="62">
        <v>2</v>
      </c>
      <c r="J2501" s="61"/>
      <c r="K2501" s="61">
        <v>50</v>
      </c>
      <c r="L2501" s="63">
        <v>43671</v>
      </c>
      <c r="M2501" s="61">
        <v>2019</v>
      </c>
      <c r="N2501" s="64" t="s">
        <v>1484</v>
      </c>
      <c r="O2501" s="61" t="s">
        <v>245</v>
      </c>
      <c r="P2501" s="63">
        <v>43671</v>
      </c>
      <c r="Q2501" s="65">
        <v>5</v>
      </c>
      <c r="R2501" s="61"/>
      <c r="S2501" s="61">
        <v>7</v>
      </c>
      <c r="T2501" s="66"/>
      <c r="U2501" s="66"/>
      <c r="V2501" s="66"/>
      <c r="W2501" s="61"/>
      <c r="X2501" s="61" t="s">
        <v>80</v>
      </c>
      <c r="Y2501" s="67" t="str">
        <f>VLOOKUP(X2501,[1]Spp!A:B,2,0)</f>
        <v>Sufflamen verres</v>
      </c>
      <c r="Z2501" s="68">
        <f t="shared" si="291"/>
        <v>1</v>
      </c>
      <c r="AA2501" s="61"/>
      <c r="AB2501" s="61"/>
      <c r="AC2501" s="61">
        <v>1</v>
      </c>
      <c r="AD2501" s="61"/>
      <c r="AE2501" s="61"/>
      <c r="AF2501" s="61"/>
      <c r="AG2501" s="61"/>
      <c r="AH2501" s="61"/>
      <c r="AI2501" s="61"/>
      <c r="AJ2501" s="61"/>
      <c r="AK2501" s="61"/>
      <c r="AL2501" s="61"/>
      <c r="AM2501" s="61"/>
      <c r="AN2501" s="61"/>
      <c r="AO2501" s="61"/>
      <c r="AP2501" s="61"/>
      <c r="AQ2501" s="61"/>
      <c r="AR2501" s="61"/>
      <c r="AS2501" s="61"/>
      <c r="AT2501" s="61"/>
      <c r="AU2501" s="2">
        <f>VLOOKUP(Y2501,Spp!B:C,2,FALSE)</f>
        <v>2.4899999999999999E-2</v>
      </c>
      <c r="AV2501" s="2">
        <f>VLOOKUP(Y2501,Spp!B:D,3,FALSE)</f>
        <v>3.0129999999999999</v>
      </c>
      <c r="AW2501" s="2">
        <f>((AU2501*$AA$2^AV2501)*AA2501)+((AU2501*$AB$2^AV2501)*AB2501)+((AU2501*$AC$2^AV2501)*AC2501)+((AU2501*$AD$2^AV2501)*AD2501)+((AU2501*$AE$2^AV2501)*AE2501)+((AU2501*$AF$2^AV2501)*AF2501)+((AU2501*$AG$2^AV2501)*AG2501)+((AU2501*$AH$2^AV2501)*AH2501)+((AU2501*$AI$2^AV2501)*AI2501)+((AU2501*$AJ$2^AV2501)*AJ2501)+((AU2501*$AK$2^AV2501)*AK2501)+((AU2501*$AL$2^AV2501)*AL2501)+((AU2501*$AM$2^AV2501)*AM2501)+((AU2501*$AN$2^AV2501)*AN2501)+((AU2501*$AO$2^AV2501)*AO2501)+((AU2501*$AP$2^AV2501)*AP2501)+((AU2501*$AQ$2^AV2501)*AQ2501)+((AU2501*$AR$2^AV2501)*AR2501)+((AU2501*$AS$2^AV2501)*AS2501)+((AU2501*$AT$2^AV2501)*AT2501)</f>
        <v>50.256150114544802</v>
      </c>
      <c r="AX2501" s="2">
        <f>AW2501/K2501</f>
        <v>1.0051230022908961</v>
      </c>
      <c r="AY2501" s="2">
        <f>AX2501*10</f>
        <v>10.05123002290896</v>
      </c>
      <c r="AZ2501" s="2">
        <f>AY2501/1000</f>
        <v>1.0051230022908961E-2</v>
      </c>
      <c r="BA2501" s="2" t="e">
        <f>Z2501/W2501</f>
        <v>#DIV/0!</v>
      </c>
      <c r="BB2501" s="2">
        <f t="shared" si="285"/>
        <v>0.02</v>
      </c>
      <c r="BC2501" s="2">
        <f>VLOOKUP(Y2501,Spp!B:H,7,FALSE)</f>
        <v>3.3</v>
      </c>
      <c r="BD2501" s="5" t="str">
        <f>VLOOKUP(Y2501,GFQuimbayo!B:C,2,FALSE)</f>
        <v>IN</v>
      </c>
      <c r="BE2501" s="5" t="str">
        <f>VLOOKUP(BD2501,GFQuimbayo!E:F,2,FALSE)</f>
        <v>Invertebrivores</v>
      </c>
      <c r="BF2501" s="2" t="str">
        <f>VLOOKUP(Y2501,Spp!B:L,11,FALSE)</f>
        <v>LC</v>
      </c>
    </row>
    <row r="2502" spans="1:58">
      <c r="A2502" s="61" t="s">
        <v>40</v>
      </c>
      <c r="B2502" s="61" t="s">
        <v>41</v>
      </c>
      <c r="C2502" s="61" t="s">
        <v>1496</v>
      </c>
      <c r="D2502" s="61" t="s">
        <v>1496</v>
      </c>
      <c r="E2502" s="61" t="s">
        <v>1497</v>
      </c>
      <c r="F2502" s="61" t="s">
        <v>245</v>
      </c>
      <c r="G2502" s="22" t="s">
        <v>1482</v>
      </c>
      <c r="H2502" s="62">
        <v>2</v>
      </c>
      <c r="I2502" s="62">
        <v>2</v>
      </c>
      <c r="J2502" s="61"/>
      <c r="K2502" s="61">
        <v>50</v>
      </c>
      <c r="L2502" s="63">
        <v>43671</v>
      </c>
      <c r="M2502" s="61">
        <v>2019</v>
      </c>
      <c r="N2502" s="64" t="s">
        <v>1484</v>
      </c>
      <c r="O2502" s="61" t="s">
        <v>245</v>
      </c>
      <c r="P2502" s="63">
        <v>43671</v>
      </c>
      <c r="Q2502" s="65">
        <v>5</v>
      </c>
      <c r="R2502" s="61"/>
      <c r="S2502" s="61">
        <v>7</v>
      </c>
      <c r="T2502" s="66"/>
      <c r="U2502" s="66"/>
      <c r="V2502" s="66"/>
      <c r="W2502" s="61"/>
      <c r="X2502" s="61" t="s">
        <v>103</v>
      </c>
      <c r="Y2502" s="67" t="str">
        <f>VLOOKUP(X2502,[1]Spp!A:B,2,0)</f>
        <v>Apogon dovii</v>
      </c>
      <c r="Z2502" s="68">
        <f t="shared" si="291"/>
        <v>1</v>
      </c>
      <c r="AA2502" s="61">
        <v>1</v>
      </c>
      <c r="AB2502" s="61"/>
      <c r="AC2502" s="61"/>
      <c r="AD2502" s="61"/>
      <c r="AE2502" s="61"/>
      <c r="AF2502" s="61"/>
      <c r="AG2502" s="61"/>
      <c r="AH2502" s="61"/>
      <c r="AI2502" s="61"/>
      <c r="AJ2502" s="61"/>
      <c r="AK2502" s="61"/>
      <c r="AL2502" s="61"/>
      <c r="AM2502" s="61"/>
      <c r="AN2502" s="61"/>
      <c r="AO2502" s="61"/>
      <c r="AP2502" s="61"/>
      <c r="AQ2502" s="61"/>
      <c r="AR2502" s="61"/>
      <c r="AS2502" s="61"/>
      <c r="AT2502" s="61"/>
      <c r="AU2502" s="2">
        <f>VLOOKUP(Y2502,Spp!B:C,2,FALSE)</f>
        <v>1.41E-2</v>
      </c>
      <c r="AV2502" s="2">
        <f>VLOOKUP(Y2502,Spp!B:D,3,FALSE)</f>
        <v>3.1286</v>
      </c>
      <c r="AW2502" s="2">
        <f t="shared" ref="AW2502:AW2528" si="297">((AU2502*$AA$2^AV2502)*AA2502)+((AU2502*$AB$2^AV2502)*AB2502)+((AU2502*$AC$2^AV2502)*AC2502)+((AU2502*$AD$2^AV2502)*AD2502)+((AU2502*$AE$2^AV2502)*AE2502)+((AU2502*$AF$2^AV2502)*AF2502)+((AU2502*$AG$2^AV2502)*AG2502)+((AU2502*$AH$2^AV2502)*AH2502)+((AU2502*$AI$2^AV2502)*AI2502)+((AU2502*$AJ$2^AV2502)*AJ2502)+((AU2502*$AK$2^AV2502)*AK2502)+((AU2502*$AL$2^AV2502)*AL2502)+((AU2502*$AM$2^AV2502)*AM2502)+((AU2502*$AN$2^AV2502)*AN2502)+((AU2502*$AO$2^AV2502)*AO2502)+((AU2502*$AP$2^AV2502)*AP2502)+((AU2502*$AQ$2^AV2502)*AQ2502)+((AU2502*$AR$2^AV2502)*AR2502)+((AU2502*$AS$2^AV2502)*AS2502)+((AU2502*$AT$2^AV2502)*AT2502)</f>
        <v>0.24786443933352806</v>
      </c>
      <c r="AX2502" s="2">
        <f t="shared" ref="AX2502:AX2528" si="298">AW2502/K2502</f>
        <v>4.957288786670561E-3</v>
      </c>
      <c r="AY2502" s="2">
        <f t="shared" ref="AY2502:AY2528" si="299">AX2502*10</f>
        <v>4.9572887866705606E-2</v>
      </c>
      <c r="AZ2502" s="2">
        <f t="shared" ref="AZ2502:AZ2528" si="300">AY2502/1000</f>
        <v>4.9572887866705605E-5</v>
      </c>
      <c r="BA2502" s="2" t="e">
        <f t="shared" ref="BA2502:BA2528" si="301">Z2502/W2502</f>
        <v>#DIV/0!</v>
      </c>
      <c r="BB2502" s="2">
        <f t="shared" si="285"/>
        <v>0.02</v>
      </c>
      <c r="BC2502" s="2">
        <f>VLOOKUP(Y2502,Spp!B:H,7,FALSE)</f>
        <v>3.4</v>
      </c>
      <c r="BD2502" s="5" t="str">
        <f>VLOOKUP(Y2502,GFQuimbayo!B:C,2,FALSE)</f>
        <v>PK</v>
      </c>
      <c r="BE2502" s="5" t="str">
        <f>VLOOKUP(BD2502,GFQuimbayo!E:F,2,FALSE)</f>
        <v>Planktivores</v>
      </c>
      <c r="BF2502" s="2" t="str">
        <f>VLOOKUP(Y2502,Spp!B:L,11,FALSE)</f>
        <v>LC</v>
      </c>
    </row>
    <row r="2503" spans="1:58">
      <c r="A2503" s="61" t="s">
        <v>40</v>
      </c>
      <c r="B2503" s="61" t="s">
        <v>41</v>
      </c>
      <c r="C2503" s="61" t="s">
        <v>1496</v>
      </c>
      <c r="D2503" s="61" t="s">
        <v>1496</v>
      </c>
      <c r="E2503" s="61" t="s">
        <v>1497</v>
      </c>
      <c r="F2503" s="61" t="s">
        <v>245</v>
      </c>
      <c r="G2503" s="22" t="s">
        <v>1482</v>
      </c>
      <c r="H2503" s="62">
        <v>3</v>
      </c>
      <c r="I2503" s="62">
        <v>3</v>
      </c>
      <c r="J2503" s="61"/>
      <c r="K2503" s="61">
        <v>50</v>
      </c>
      <c r="L2503" s="63">
        <v>43671</v>
      </c>
      <c r="M2503" s="61">
        <v>2019</v>
      </c>
      <c r="N2503" s="64" t="s">
        <v>1484</v>
      </c>
      <c r="O2503" s="61" t="s">
        <v>245</v>
      </c>
      <c r="P2503" s="63">
        <v>43671</v>
      </c>
      <c r="Q2503" s="65">
        <v>5</v>
      </c>
      <c r="R2503" s="61"/>
      <c r="S2503" s="61">
        <v>7</v>
      </c>
      <c r="T2503" s="66"/>
      <c r="U2503" s="66"/>
      <c r="V2503" s="66"/>
      <c r="W2503" s="61"/>
      <c r="X2503" s="61" t="s">
        <v>80</v>
      </c>
      <c r="Y2503" s="67" t="str">
        <f>VLOOKUP(X2503,[1]Spp!A:B,2,0)</f>
        <v>Sufflamen verres</v>
      </c>
      <c r="Z2503" s="68">
        <f t="shared" si="291"/>
        <v>3</v>
      </c>
      <c r="AA2503" s="61"/>
      <c r="AB2503" s="61"/>
      <c r="AC2503" s="61">
        <v>2</v>
      </c>
      <c r="AD2503" s="61">
        <v>1</v>
      </c>
      <c r="AE2503" s="61"/>
      <c r="AF2503" s="61"/>
      <c r="AG2503" s="61"/>
      <c r="AH2503" s="61"/>
      <c r="AI2503" s="61"/>
      <c r="AJ2503" s="61"/>
      <c r="AK2503" s="61"/>
      <c r="AL2503" s="61"/>
      <c r="AM2503" s="61"/>
      <c r="AN2503" s="61"/>
      <c r="AO2503" s="61"/>
      <c r="AP2503" s="61"/>
      <c r="AQ2503" s="61"/>
      <c r="AR2503" s="61"/>
      <c r="AS2503" s="61"/>
      <c r="AT2503" s="61"/>
      <c r="AU2503" s="2">
        <f>VLOOKUP(Y2503,Spp!B:C,2,FALSE)</f>
        <v>2.4899999999999999E-2</v>
      </c>
      <c r="AV2503" s="2">
        <f>VLOOKUP(Y2503,Spp!B:D,3,FALSE)</f>
        <v>3.0129999999999999</v>
      </c>
      <c r="AW2503" s="2">
        <f t="shared" si="297"/>
        <v>239.01970368153093</v>
      </c>
      <c r="AX2503" s="2">
        <f t="shared" si="298"/>
        <v>4.7803940736306183</v>
      </c>
      <c r="AY2503" s="2">
        <f t="shared" si="299"/>
        <v>47.803940736306181</v>
      </c>
      <c r="AZ2503" s="2">
        <f t="shared" si="300"/>
        <v>4.7803940736306179E-2</v>
      </c>
      <c r="BA2503" s="2" t="e">
        <f t="shared" si="301"/>
        <v>#DIV/0!</v>
      </c>
      <c r="BB2503" s="2">
        <f t="shared" si="285"/>
        <v>0.06</v>
      </c>
      <c r="BC2503" s="2">
        <f>VLOOKUP(Y2503,Spp!B:H,7,FALSE)</f>
        <v>3.3</v>
      </c>
      <c r="BD2503" s="5" t="str">
        <f>VLOOKUP(Y2503,GFQuimbayo!B:C,2,FALSE)</f>
        <v>IN</v>
      </c>
      <c r="BE2503" s="5" t="str">
        <f>VLOOKUP(BD2503,GFQuimbayo!E:F,2,FALSE)</f>
        <v>Invertebrivores</v>
      </c>
      <c r="BF2503" s="2" t="str">
        <f>VLOOKUP(Y2503,Spp!B:L,11,FALSE)</f>
        <v>LC</v>
      </c>
    </row>
    <row r="2504" spans="1:58">
      <c r="A2504" s="61" t="s">
        <v>40</v>
      </c>
      <c r="B2504" s="61" t="s">
        <v>41</v>
      </c>
      <c r="C2504" s="61" t="s">
        <v>1496</v>
      </c>
      <c r="D2504" s="61" t="s">
        <v>1496</v>
      </c>
      <c r="E2504" s="61" t="s">
        <v>1497</v>
      </c>
      <c r="F2504" s="61" t="s">
        <v>245</v>
      </c>
      <c r="G2504" s="22" t="s">
        <v>1482</v>
      </c>
      <c r="H2504" s="62">
        <v>3</v>
      </c>
      <c r="I2504" s="62">
        <v>3</v>
      </c>
      <c r="J2504" s="61"/>
      <c r="K2504" s="61">
        <v>50</v>
      </c>
      <c r="L2504" s="63">
        <v>43671</v>
      </c>
      <c r="M2504" s="61">
        <v>2019</v>
      </c>
      <c r="N2504" s="64" t="s">
        <v>1484</v>
      </c>
      <c r="O2504" s="61" t="s">
        <v>245</v>
      </c>
      <c r="P2504" s="63">
        <v>43671</v>
      </c>
      <c r="Q2504" s="65">
        <v>5</v>
      </c>
      <c r="R2504" s="61"/>
      <c r="S2504" s="61">
        <v>7</v>
      </c>
      <c r="T2504" s="66"/>
      <c r="U2504" s="66"/>
      <c r="V2504" s="66"/>
      <c r="W2504" s="61"/>
      <c r="X2504" s="61" t="s">
        <v>107</v>
      </c>
      <c r="Y2504" s="67" t="str">
        <f>VLOOKUP(X2504,[1]Spp!A:B,2,0)</f>
        <v>Thalassoma lucasanum</v>
      </c>
      <c r="Z2504" s="68">
        <f t="shared" si="291"/>
        <v>25</v>
      </c>
      <c r="AA2504" s="61"/>
      <c r="AB2504" s="61"/>
      <c r="AC2504" s="61">
        <v>25</v>
      </c>
      <c r="AD2504" s="61"/>
      <c r="AE2504" s="61"/>
      <c r="AF2504" s="61"/>
      <c r="AG2504" s="61"/>
      <c r="AH2504" s="61"/>
      <c r="AI2504" s="61"/>
      <c r="AJ2504" s="61"/>
      <c r="AK2504" s="61"/>
      <c r="AL2504" s="61"/>
      <c r="AM2504" s="61"/>
      <c r="AN2504" s="61"/>
      <c r="AO2504" s="61"/>
      <c r="AP2504" s="61"/>
      <c r="AQ2504" s="61"/>
      <c r="AR2504" s="61"/>
      <c r="AS2504" s="61"/>
      <c r="AT2504" s="61"/>
      <c r="AU2504" s="2">
        <f>VLOOKUP(Y2504,Spp!B:C,2,FALSE)</f>
        <v>1.261E-2</v>
      </c>
      <c r="AV2504" s="2">
        <f>VLOOKUP(Y2504,Spp!B:D,3,FALSE)</f>
        <v>2.8782999999999999</v>
      </c>
      <c r="AW2504" s="2">
        <f t="shared" si="297"/>
        <v>452.784118719861</v>
      </c>
      <c r="AX2504" s="2">
        <f t="shared" si="298"/>
        <v>9.0556823743972199</v>
      </c>
      <c r="AY2504" s="2">
        <f t="shared" si="299"/>
        <v>90.556823743972203</v>
      </c>
      <c r="AZ2504" s="2">
        <f t="shared" si="300"/>
        <v>9.0556823743972198E-2</v>
      </c>
      <c r="BA2504" s="2" t="e">
        <f t="shared" si="301"/>
        <v>#DIV/0!</v>
      </c>
      <c r="BB2504" s="2">
        <f t="shared" si="285"/>
        <v>0.5</v>
      </c>
      <c r="BC2504" s="2">
        <f>VLOOKUP(Y2504,Spp!B:H,7,FALSE)</f>
        <v>3.5</v>
      </c>
      <c r="BD2504" s="5" t="str">
        <f>VLOOKUP(Y2504,GFQuimbayo!B:C,2,FALSE)</f>
        <v>IN</v>
      </c>
      <c r="BE2504" s="5" t="str">
        <f>VLOOKUP(BD2504,GFQuimbayo!E:F,2,FALSE)</f>
        <v>Invertebrivores</v>
      </c>
      <c r="BF2504" s="2" t="str">
        <f>VLOOKUP(Y2504,Spp!B:L,11,FALSE)</f>
        <v>LC</v>
      </c>
    </row>
    <row r="2505" spans="1:58">
      <c r="A2505" s="61" t="s">
        <v>40</v>
      </c>
      <c r="B2505" s="61" t="s">
        <v>41</v>
      </c>
      <c r="C2505" s="61" t="s">
        <v>1496</v>
      </c>
      <c r="D2505" s="61" t="s">
        <v>1496</v>
      </c>
      <c r="E2505" s="61" t="s">
        <v>1497</v>
      </c>
      <c r="F2505" s="61" t="s">
        <v>245</v>
      </c>
      <c r="G2505" s="22" t="s">
        <v>1482</v>
      </c>
      <c r="H2505" s="62">
        <v>3</v>
      </c>
      <c r="I2505" s="62">
        <v>3</v>
      </c>
      <c r="J2505" s="61"/>
      <c r="K2505" s="61">
        <v>50</v>
      </c>
      <c r="L2505" s="63">
        <v>43671</v>
      </c>
      <c r="M2505" s="61">
        <v>2019</v>
      </c>
      <c r="N2505" s="64" t="s">
        <v>1484</v>
      </c>
      <c r="O2505" s="61" t="s">
        <v>245</v>
      </c>
      <c r="P2505" s="63">
        <v>43671</v>
      </c>
      <c r="Q2505" s="65">
        <v>5</v>
      </c>
      <c r="R2505" s="61"/>
      <c r="S2505" s="61">
        <v>7</v>
      </c>
      <c r="T2505" s="66"/>
      <c r="U2505" s="66"/>
      <c r="V2505" s="66"/>
      <c r="W2505" s="61"/>
      <c r="X2505" s="61" t="s">
        <v>45</v>
      </c>
      <c r="Y2505" s="67" t="str">
        <f>VLOOKUP(X2505,[1]Spp!A:B,2,0)</f>
        <v>Canthigaster punctatissima</v>
      </c>
      <c r="Z2505" s="68">
        <f t="shared" si="291"/>
        <v>1</v>
      </c>
      <c r="AA2505" s="61"/>
      <c r="AB2505" s="61">
        <v>1</v>
      </c>
      <c r="AC2505" s="61"/>
      <c r="AD2505" s="61"/>
      <c r="AE2505" s="61"/>
      <c r="AF2505" s="61"/>
      <c r="AG2505" s="61"/>
      <c r="AH2505" s="61"/>
      <c r="AI2505" s="61"/>
      <c r="AJ2505" s="61"/>
      <c r="AK2505" s="61"/>
      <c r="AL2505" s="61"/>
      <c r="AM2505" s="61"/>
      <c r="AN2505" s="61"/>
      <c r="AO2505" s="61"/>
      <c r="AP2505" s="61"/>
      <c r="AQ2505" s="61"/>
      <c r="AR2505" s="61"/>
      <c r="AS2505" s="61"/>
      <c r="AT2505" s="61"/>
      <c r="AU2505" s="2">
        <f>VLOOKUP(Y2505,Spp!B:C,2,FALSE)</f>
        <v>1.9699999999999999E-2</v>
      </c>
      <c r="AV2505" s="2">
        <f>VLOOKUP(Y2505,Spp!B:D,3,FALSE)</f>
        <v>2.9174000000000002</v>
      </c>
      <c r="AW2505" s="2">
        <f t="shared" si="297"/>
        <v>7.0367149081055116</v>
      </c>
      <c r="AX2505" s="2">
        <f t="shared" si="298"/>
        <v>0.14073429816211022</v>
      </c>
      <c r="AY2505" s="2">
        <f t="shared" si="299"/>
        <v>1.4073429816211023</v>
      </c>
      <c r="AZ2505" s="2">
        <f t="shared" si="300"/>
        <v>1.4073429816211023E-3</v>
      </c>
      <c r="BA2505" s="2" t="e">
        <f t="shared" si="301"/>
        <v>#DIV/0!</v>
      </c>
      <c r="BB2505" s="2">
        <f t="shared" si="285"/>
        <v>0.02</v>
      </c>
      <c r="BC2505" s="2">
        <f>VLOOKUP(Y2505,Spp!B:H,7,FALSE)</f>
        <v>3</v>
      </c>
      <c r="BD2505" s="5" t="str">
        <f>VLOOKUP(Y2505,GFQuimbayo!B:C,2,FALSE)</f>
        <v>IN</v>
      </c>
      <c r="BE2505" s="5" t="str">
        <f>VLOOKUP(BD2505,GFQuimbayo!E:F,2,FALSE)</f>
        <v>Invertebrivores</v>
      </c>
      <c r="BF2505" s="2" t="str">
        <f>VLOOKUP(Y2505,Spp!B:L,11,FALSE)</f>
        <v>LC</v>
      </c>
    </row>
    <row r="2506" spans="1:58">
      <c r="A2506" s="61" t="s">
        <v>40</v>
      </c>
      <c r="B2506" s="61" t="s">
        <v>41</v>
      </c>
      <c r="C2506" s="61" t="s">
        <v>1496</v>
      </c>
      <c r="D2506" s="61" t="s">
        <v>1496</v>
      </c>
      <c r="E2506" s="61" t="s">
        <v>1497</v>
      </c>
      <c r="F2506" s="61" t="s">
        <v>245</v>
      </c>
      <c r="G2506" s="22" t="s">
        <v>1482</v>
      </c>
      <c r="H2506" s="62">
        <v>3</v>
      </c>
      <c r="I2506" s="62">
        <v>3</v>
      </c>
      <c r="J2506" s="61"/>
      <c r="K2506" s="61">
        <v>50</v>
      </c>
      <c r="L2506" s="63">
        <v>43671</v>
      </c>
      <c r="M2506" s="61">
        <v>2019</v>
      </c>
      <c r="N2506" s="64" t="s">
        <v>1484</v>
      </c>
      <c r="O2506" s="61" t="s">
        <v>245</v>
      </c>
      <c r="P2506" s="63">
        <v>43671</v>
      </c>
      <c r="Q2506" s="65">
        <v>5</v>
      </c>
      <c r="R2506" s="61"/>
      <c r="S2506" s="61">
        <v>7</v>
      </c>
      <c r="T2506" s="66"/>
      <c r="U2506" s="66"/>
      <c r="V2506" s="66"/>
      <c r="W2506" s="61"/>
      <c r="X2506" s="61" t="s">
        <v>57</v>
      </c>
      <c r="Y2506" s="67" t="str">
        <f>VLOOKUP(X2506,[1]Spp!A:B,2,0)</f>
        <v>Serranus psittacinus</v>
      </c>
      <c r="Z2506" s="68">
        <f t="shared" si="291"/>
        <v>2</v>
      </c>
      <c r="AA2506" s="61"/>
      <c r="AB2506" s="61">
        <v>1</v>
      </c>
      <c r="AC2506" s="61">
        <v>1</v>
      </c>
      <c r="AD2506" s="61"/>
      <c r="AE2506" s="61"/>
      <c r="AF2506" s="61"/>
      <c r="AG2506" s="61"/>
      <c r="AH2506" s="61"/>
      <c r="AI2506" s="61"/>
      <c r="AJ2506" s="61"/>
      <c r="AK2506" s="61"/>
      <c r="AL2506" s="61"/>
      <c r="AM2506" s="61"/>
      <c r="AN2506" s="61"/>
      <c r="AO2506" s="61"/>
      <c r="AP2506" s="61"/>
      <c r="AQ2506" s="61"/>
      <c r="AR2506" s="61"/>
      <c r="AS2506" s="61"/>
      <c r="AT2506" s="61"/>
      <c r="AU2506" s="2">
        <f>VLOOKUP(Y2506,Spp!B:C,2,FALSE)</f>
        <v>1.9300000000000001E-2</v>
      </c>
      <c r="AV2506" s="2">
        <f>VLOOKUP(Y2506,Spp!B:D,3,FALSE)</f>
        <v>2.8511000000000002</v>
      </c>
      <c r="AW2506" s="2">
        <f t="shared" si="297"/>
        <v>31.911359192259333</v>
      </c>
      <c r="AX2506" s="2">
        <f t="shared" si="298"/>
        <v>0.63822718384518662</v>
      </c>
      <c r="AY2506" s="2">
        <f t="shared" si="299"/>
        <v>6.3822718384518664</v>
      </c>
      <c r="AZ2506" s="2">
        <f t="shared" si="300"/>
        <v>6.3822718384518662E-3</v>
      </c>
      <c r="BA2506" s="2" t="e">
        <f t="shared" si="301"/>
        <v>#DIV/0!</v>
      </c>
      <c r="BB2506" s="2">
        <f t="shared" si="285"/>
        <v>0.04</v>
      </c>
      <c r="BC2506" s="2">
        <f>VLOOKUP(Y2506,Spp!B:H,7,FALSE)</f>
        <v>3.6</v>
      </c>
      <c r="BD2506" s="5" t="str">
        <f>VLOOKUP(Y2506,GFQuimbayo!B:C,2,FALSE)</f>
        <v>PS</v>
      </c>
      <c r="BE2506" s="5" t="str">
        <f>VLOOKUP(BD2506,GFQuimbayo!E:F,2,FALSE)</f>
        <v>Piscivores</v>
      </c>
      <c r="BF2506" s="2" t="str">
        <f>VLOOKUP(Y2506,Spp!B:L,11,FALSE)</f>
        <v>LC</v>
      </c>
    </row>
    <row r="2507" spans="1:58">
      <c r="A2507" s="61" t="s">
        <v>40</v>
      </c>
      <c r="B2507" s="61" t="s">
        <v>41</v>
      </c>
      <c r="C2507" s="61" t="s">
        <v>509</v>
      </c>
      <c r="D2507" s="61" t="s">
        <v>509</v>
      </c>
      <c r="E2507" s="61" t="s">
        <v>1495</v>
      </c>
      <c r="F2507" s="61" t="s">
        <v>245</v>
      </c>
      <c r="G2507" s="22" t="s">
        <v>1482</v>
      </c>
      <c r="H2507" s="62">
        <v>1</v>
      </c>
      <c r="I2507" s="62">
        <v>4</v>
      </c>
      <c r="J2507" s="61"/>
      <c r="K2507" s="61">
        <v>50</v>
      </c>
      <c r="L2507" s="63">
        <v>43671</v>
      </c>
      <c r="M2507" s="61">
        <v>2019</v>
      </c>
      <c r="N2507" s="64" t="s">
        <v>1484</v>
      </c>
      <c r="O2507" s="61" t="s">
        <v>245</v>
      </c>
      <c r="P2507" s="63">
        <v>43671</v>
      </c>
      <c r="Q2507" s="65">
        <v>2</v>
      </c>
      <c r="R2507" s="61"/>
      <c r="S2507" s="61">
        <v>7</v>
      </c>
      <c r="T2507" s="66"/>
      <c r="U2507" s="66"/>
      <c r="V2507" s="66"/>
      <c r="W2507" s="61"/>
      <c r="X2507" s="61" t="s">
        <v>107</v>
      </c>
      <c r="Y2507" s="67" t="str">
        <f>VLOOKUP(X2507,[1]Spp!A:B,2,0)</f>
        <v>Thalassoma lucasanum</v>
      </c>
      <c r="Z2507" s="68">
        <f t="shared" si="291"/>
        <v>14</v>
      </c>
      <c r="AA2507" s="61"/>
      <c r="AB2507" s="61">
        <v>4</v>
      </c>
      <c r="AC2507" s="61">
        <v>10</v>
      </c>
      <c r="AD2507" s="61"/>
      <c r="AE2507" s="61"/>
      <c r="AF2507" s="61"/>
      <c r="AG2507" s="61"/>
      <c r="AH2507" s="61"/>
      <c r="AI2507" s="61"/>
      <c r="AJ2507" s="61"/>
      <c r="AK2507" s="61"/>
      <c r="AL2507" s="61"/>
      <c r="AM2507" s="61"/>
      <c r="AN2507" s="61"/>
      <c r="AO2507" s="61"/>
      <c r="AP2507" s="61"/>
      <c r="AQ2507" s="61"/>
      <c r="AR2507" s="61"/>
      <c r="AS2507" s="61"/>
      <c r="AT2507" s="61"/>
      <c r="AU2507" s="2">
        <f>VLOOKUP(Y2507,Spp!B:C,2,FALSE)</f>
        <v>1.261E-2</v>
      </c>
      <c r="AV2507" s="2">
        <f>VLOOKUP(Y2507,Spp!B:D,3,FALSE)</f>
        <v>2.8782999999999999</v>
      </c>
      <c r="AW2507" s="2">
        <f t="shared" si="297"/>
        <v>197.76555201911577</v>
      </c>
      <c r="AX2507" s="2">
        <f t="shared" si="298"/>
        <v>3.9553110403823153</v>
      </c>
      <c r="AY2507" s="2">
        <f t="shared" si="299"/>
        <v>39.553110403823155</v>
      </c>
      <c r="AZ2507" s="2">
        <f t="shared" si="300"/>
        <v>3.9553110403823158E-2</v>
      </c>
      <c r="BA2507" s="2" t="e">
        <f t="shared" si="301"/>
        <v>#DIV/0!</v>
      </c>
      <c r="BB2507" s="2">
        <f t="shared" si="285"/>
        <v>0.28000000000000003</v>
      </c>
      <c r="BC2507" s="2">
        <f>VLOOKUP(Y2507,Spp!B:H,7,FALSE)</f>
        <v>3.5</v>
      </c>
      <c r="BD2507" s="5" t="str">
        <f>VLOOKUP(Y2507,GFQuimbayo!B:C,2,FALSE)</f>
        <v>IN</v>
      </c>
      <c r="BE2507" s="5" t="str">
        <f>VLOOKUP(BD2507,GFQuimbayo!E:F,2,FALSE)</f>
        <v>Invertebrivores</v>
      </c>
      <c r="BF2507" s="2" t="str">
        <f>VLOOKUP(Y2507,Spp!B:L,11,FALSE)</f>
        <v>LC</v>
      </c>
    </row>
    <row r="2508" spans="1:58">
      <c r="A2508" s="61" t="s">
        <v>40</v>
      </c>
      <c r="B2508" s="61" t="s">
        <v>41</v>
      </c>
      <c r="C2508" s="61" t="s">
        <v>509</v>
      </c>
      <c r="D2508" s="61" t="s">
        <v>509</v>
      </c>
      <c r="E2508" s="61" t="s">
        <v>1495</v>
      </c>
      <c r="F2508" s="61" t="s">
        <v>245</v>
      </c>
      <c r="G2508" s="22" t="s">
        <v>1482</v>
      </c>
      <c r="H2508" s="62">
        <v>1</v>
      </c>
      <c r="I2508" s="62">
        <v>4</v>
      </c>
      <c r="J2508" s="61"/>
      <c r="K2508" s="61">
        <v>50</v>
      </c>
      <c r="L2508" s="63">
        <v>43671</v>
      </c>
      <c r="M2508" s="61">
        <v>2019</v>
      </c>
      <c r="N2508" s="64" t="s">
        <v>1484</v>
      </c>
      <c r="O2508" s="61" t="s">
        <v>245</v>
      </c>
      <c r="P2508" s="63">
        <v>43671</v>
      </c>
      <c r="Q2508" s="65">
        <v>2</v>
      </c>
      <c r="R2508" s="61"/>
      <c r="S2508" s="61">
        <v>7</v>
      </c>
      <c r="T2508" s="66"/>
      <c r="U2508" s="66"/>
      <c r="V2508" s="66"/>
      <c r="W2508" s="61"/>
      <c r="X2508" s="61" t="s">
        <v>74</v>
      </c>
      <c r="Y2508" s="67" t="str">
        <f>VLOOKUP(X2508,[1]Spp!A:B,2,0)</f>
        <v>Stegastes flavilatus</v>
      </c>
      <c r="Z2508" s="68">
        <f t="shared" si="291"/>
        <v>10</v>
      </c>
      <c r="AA2508" s="61">
        <v>1</v>
      </c>
      <c r="AB2508" s="61">
        <v>2</v>
      </c>
      <c r="AC2508" s="61">
        <v>7</v>
      </c>
      <c r="AD2508" s="61"/>
      <c r="AE2508" s="61"/>
      <c r="AF2508" s="61"/>
      <c r="AG2508" s="61"/>
      <c r="AH2508" s="61"/>
      <c r="AI2508" s="61"/>
      <c r="AJ2508" s="61"/>
      <c r="AK2508" s="61"/>
      <c r="AL2508" s="61"/>
      <c r="AM2508" s="61"/>
      <c r="AN2508" s="61"/>
      <c r="AO2508" s="61"/>
      <c r="AP2508" s="61"/>
      <c r="AQ2508" s="61"/>
      <c r="AR2508" s="61"/>
      <c r="AS2508" s="61"/>
      <c r="AT2508" s="61"/>
      <c r="AU2508" s="2">
        <f>VLOOKUP(Y2508,Spp!B:C,2,FALSE)</f>
        <v>3.49E-2</v>
      </c>
      <c r="AV2508" s="2">
        <f>VLOOKUP(Y2508,Spp!B:D,3,FALSE)</f>
        <v>2.9108999999999998</v>
      </c>
      <c r="AW2508" s="2">
        <f t="shared" si="297"/>
        <v>406.10487744453593</v>
      </c>
      <c r="AX2508" s="2">
        <f t="shared" si="298"/>
        <v>8.1220975488907179</v>
      </c>
      <c r="AY2508" s="2">
        <f t="shared" si="299"/>
        <v>81.220975488907186</v>
      </c>
      <c r="AZ2508" s="2">
        <f t="shared" si="300"/>
        <v>8.1220975488907179E-2</v>
      </c>
      <c r="BA2508" s="2" t="e">
        <f t="shared" si="301"/>
        <v>#DIV/0!</v>
      </c>
      <c r="BB2508" s="2">
        <f t="shared" si="285"/>
        <v>0.2</v>
      </c>
      <c r="BC2508" s="2">
        <f>VLOOKUP(Y2508,Spp!B:H,7,FALSE)</f>
        <v>2</v>
      </c>
      <c r="BD2508" s="5" t="str">
        <f>VLOOKUP(Y2508,GFQuimbayo!B:C,2,FALSE)</f>
        <v>HD</v>
      </c>
      <c r="BE2508" s="5" t="str">
        <f>VLOOKUP(BD2508,GFQuimbayo!E:F,2,FALSE)</f>
        <v>Detritivores</v>
      </c>
      <c r="BF2508" s="2" t="str">
        <f>VLOOKUP(Y2508,Spp!B:L,11,FALSE)</f>
        <v>LC</v>
      </c>
    </row>
    <row r="2509" spans="1:58">
      <c r="A2509" s="61" t="s">
        <v>40</v>
      </c>
      <c r="B2509" s="61" t="s">
        <v>41</v>
      </c>
      <c r="C2509" s="61" t="s">
        <v>509</v>
      </c>
      <c r="D2509" s="61" t="s">
        <v>509</v>
      </c>
      <c r="E2509" s="61" t="s">
        <v>1495</v>
      </c>
      <c r="F2509" s="61" t="s">
        <v>245</v>
      </c>
      <c r="G2509" s="22" t="s">
        <v>1482</v>
      </c>
      <c r="H2509" s="62">
        <v>1</v>
      </c>
      <c r="I2509" s="62">
        <v>4</v>
      </c>
      <c r="J2509" s="61"/>
      <c r="K2509" s="61">
        <v>50</v>
      </c>
      <c r="L2509" s="63">
        <v>43671</v>
      </c>
      <c r="M2509" s="61">
        <v>2019</v>
      </c>
      <c r="N2509" s="64" t="s">
        <v>1484</v>
      </c>
      <c r="O2509" s="61" t="s">
        <v>245</v>
      </c>
      <c r="P2509" s="63">
        <v>43671</v>
      </c>
      <c r="Q2509" s="65">
        <v>2</v>
      </c>
      <c r="R2509" s="61"/>
      <c r="S2509" s="61">
        <v>7</v>
      </c>
      <c r="T2509" s="66"/>
      <c r="U2509" s="66"/>
      <c r="V2509" s="66"/>
      <c r="W2509" s="61"/>
      <c r="X2509" s="61" t="s">
        <v>99</v>
      </c>
      <c r="Y2509" s="67" t="str">
        <f>VLOOKUP(X2509,[1]Spp!A:B,2,0)</f>
        <v>Abudefduf troschelii</v>
      </c>
      <c r="Z2509" s="68">
        <f t="shared" si="291"/>
        <v>12</v>
      </c>
      <c r="AA2509" s="61"/>
      <c r="AB2509" s="61"/>
      <c r="AC2509" s="61">
        <v>12</v>
      </c>
      <c r="AD2509" s="61"/>
      <c r="AE2509" s="61"/>
      <c r="AF2509" s="61"/>
      <c r="AG2509" s="61"/>
      <c r="AH2509" s="61"/>
      <c r="AI2509" s="61"/>
      <c r="AJ2509" s="61"/>
      <c r="AK2509" s="61"/>
      <c r="AL2509" s="61"/>
      <c r="AM2509" s="61"/>
      <c r="AN2509" s="61"/>
      <c r="AO2509" s="61"/>
      <c r="AP2509" s="61"/>
      <c r="AQ2509" s="61"/>
      <c r="AR2509" s="61"/>
      <c r="AS2509" s="61"/>
      <c r="AT2509" s="61"/>
      <c r="AU2509" s="2">
        <f>VLOOKUP(Y2509,Spp!B:C,2,FALSE)</f>
        <v>1.6E-2</v>
      </c>
      <c r="AV2509" s="2">
        <f>VLOOKUP(Y2509,Spp!B:D,3,FALSE)</f>
        <v>3.0516000000000001</v>
      </c>
      <c r="AW2509" s="2">
        <f t="shared" si="297"/>
        <v>427.20057089795841</v>
      </c>
      <c r="AX2509" s="2">
        <f t="shared" si="298"/>
        <v>8.5440114179591689</v>
      </c>
      <c r="AY2509" s="2">
        <f t="shared" si="299"/>
        <v>85.440114179591689</v>
      </c>
      <c r="AZ2509" s="2">
        <f t="shared" si="300"/>
        <v>8.5440114179591686E-2</v>
      </c>
      <c r="BA2509" s="2" t="e">
        <f t="shared" si="301"/>
        <v>#DIV/0!</v>
      </c>
      <c r="BB2509" s="2">
        <f t="shared" si="285"/>
        <v>0.24</v>
      </c>
      <c r="BC2509" s="2">
        <f>VLOOKUP(Y2509,Spp!B:H,7,FALSE)</f>
        <v>3</v>
      </c>
      <c r="BD2509" s="5" t="str">
        <f>VLOOKUP(Y2509,GFQuimbayo!B:C,2,FALSE)</f>
        <v>PK</v>
      </c>
      <c r="BE2509" s="5" t="str">
        <f>VLOOKUP(BD2509,GFQuimbayo!E:F,2,FALSE)</f>
        <v>Planktivores</v>
      </c>
      <c r="BF2509" s="2" t="str">
        <f>VLOOKUP(Y2509,Spp!B:L,11,FALSE)</f>
        <v>LC</v>
      </c>
    </row>
    <row r="2510" spans="1:58">
      <c r="A2510" s="61" t="s">
        <v>40</v>
      </c>
      <c r="B2510" s="61" t="s">
        <v>41</v>
      </c>
      <c r="C2510" s="61" t="s">
        <v>509</v>
      </c>
      <c r="D2510" s="61" t="s">
        <v>509</v>
      </c>
      <c r="E2510" s="61" t="s">
        <v>1495</v>
      </c>
      <c r="F2510" s="61" t="s">
        <v>245</v>
      </c>
      <c r="G2510" s="22" t="s">
        <v>1482</v>
      </c>
      <c r="H2510" s="62">
        <v>1</v>
      </c>
      <c r="I2510" s="62">
        <v>4</v>
      </c>
      <c r="J2510" s="61"/>
      <c r="K2510" s="61">
        <v>50</v>
      </c>
      <c r="L2510" s="63">
        <v>43671</v>
      </c>
      <c r="M2510" s="61">
        <v>2019</v>
      </c>
      <c r="N2510" s="64" t="s">
        <v>1484</v>
      </c>
      <c r="O2510" s="61" t="s">
        <v>245</v>
      </c>
      <c r="P2510" s="63">
        <v>43671</v>
      </c>
      <c r="Q2510" s="65">
        <v>2</v>
      </c>
      <c r="R2510" s="61"/>
      <c r="S2510" s="61">
        <v>7</v>
      </c>
      <c r="T2510" s="66"/>
      <c r="U2510" s="66"/>
      <c r="V2510" s="66"/>
      <c r="W2510" s="61"/>
      <c r="X2510" s="61" t="s">
        <v>80</v>
      </c>
      <c r="Y2510" s="67" t="str">
        <f>VLOOKUP(X2510,[1]Spp!A:B,2,0)</f>
        <v>Sufflamen verres</v>
      </c>
      <c r="Z2510" s="68">
        <f t="shared" si="291"/>
        <v>1</v>
      </c>
      <c r="AA2510" s="61"/>
      <c r="AB2510" s="61"/>
      <c r="AC2510" s="61">
        <v>1</v>
      </c>
      <c r="AD2510" s="61"/>
      <c r="AE2510" s="61"/>
      <c r="AF2510" s="61"/>
      <c r="AG2510" s="61"/>
      <c r="AH2510" s="61"/>
      <c r="AI2510" s="61"/>
      <c r="AJ2510" s="61"/>
      <c r="AK2510" s="61"/>
      <c r="AL2510" s="61"/>
      <c r="AM2510" s="61"/>
      <c r="AN2510" s="61"/>
      <c r="AO2510" s="61"/>
      <c r="AP2510" s="61"/>
      <c r="AQ2510" s="61"/>
      <c r="AR2510" s="61"/>
      <c r="AS2510" s="61"/>
      <c r="AT2510" s="61"/>
      <c r="AU2510" s="2">
        <f>VLOOKUP(Y2510,Spp!B:C,2,FALSE)</f>
        <v>2.4899999999999999E-2</v>
      </c>
      <c r="AV2510" s="2">
        <f>VLOOKUP(Y2510,Spp!B:D,3,FALSE)</f>
        <v>3.0129999999999999</v>
      </c>
      <c r="AW2510" s="2">
        <f t="shared" si="297"/>
        <v>50.256150114544802</v>
      </c>
      <c r="AX2510" s="2">
        <f t="shared" si="298"/>
        <v>1.0051230022908961</v>
      </c>
      <c r="AY2510" s="2">
        <f t="shared" si="299"/>
        <v>10.05123002290896</v>
      </c>
      <c r="AZ2510" s="2">
        <f t="shared" si="300"/>
        <v>1.0051230022908961E-2</v>
      </c>
      <c r="BA2510" s="2" t="e">
        <f t="shared" si="301"/>
        <v>#DIV/0!</v>
      </c>
      <c r="BB2510" s="2">
        <f t="shared" si="285"/>
        <v>0.02</v>
      </c>
      <c r="BC2510" s="2">
        <f>VLOOKUP(Y2510,Spp!B:H,7,FALSE)</f>
        <v>3.3</v>
      </c>
      <c r="BD2510" s="5" t="str">
        <f>VLOOKUP(Y2510,GFQuimbayo!B:C,2,FALSE)</f>
        <v>IN</v>
      </c>
      <c r="BE2510" s="5" t="str">
        <f>VLOOKUP(BD2510,GFQuimbayo!E:F,2,FALSE)</f>
        <v>Invertebrivores</v>
      </c>
      <c r="BF2510" s="2" t="str">
        <f>VLOOKUP(Y2510,Spp!B:L,11,FALSE)</f>
        <v>LC</v>
      </c>
    </row>
    <row r="2511" spans="1:58">
      <c r="A2511" s="61" t="s">
        <v>40</v>
      </c>
      <c r="B2511" s="61" t="s">
        <v>41</v>
      </c>
      <c r="C2511" s="61" t="s">
        <v>509</v>
      </c>
      <c r="D2511" s="61" t="s">
        <v>509</v>
      </c>
      <c r="E2511" s="61" t="s">
        <v>1495</v>
      </c>
      <c r="F2511" s="61" t="s">
        <v>245</v>
      </c>
      <c r="G2511" s="22" t="s">
        <v>1482</v>
      </c>
      <c r="H2511" s="62">
        <v>1</v>
      </c>
      <c r="I2511" s="62">
        <v>4</v>
      </c>
      <c r="J2511" s="61"/>
      <c r="K2511" s="61">
        <v>50</v>
      </c>
      <c r="L2511" s="63">
        <v>43671</v>
      </c>
      <c r="M2511" s="61">
        <v>2019</v>
      </c>
      <c r="N2511" s="64" t="s">
        <v>1484</v>
      </c>
      <c r="O2511" s="61" t="s">
        <v>245</v>
      </c>
      <c r="P2511" s="63">
        <v>43671</v>
      </c>
      <c r="Q2511" s="65">
        <v>2</v>
      </c>
      <c r="R2511" s="61"/>
      <c r="S2511" s="61">
        <v>7</v>
      </c>
      <c r="T2511" s="66"/>
      <c r="U2511" s="66"/>
      <c r="V2511" s="66"/>
      <c r="W2511" s="61"/>
      <c r="X2511" s="61" t="s">
        <v>57</v>
      </c>
      <c r="Y2511" s="67" t="str">
        <f>VLOOKUP(X2511,[1]Spp!A:B,2,0)</f>
        <v>Serranus psittacinus</v>
      </c>
      <c r="Z2511" s="68">
        <f t="shared" si="291"/>
        <v>1</v>
      </c>
      <c r="AA2511" s="61"/>
      <c r="AB2511" s="61">
        <v>1</v>
      </c>
      <c r="AC2511" s="61"/>
      <c r="AD2511" s="61"/>
      <c r="AE2511" s="61"/>
      <c r="AF2511" s="61"/>
      <c r="AG2511" s="61"/>
      <c r="AH2511" s="61"/>
      <c r="AI2511" s="61"/>
      <c r="AJ2511" s="61"/>
      <c r="AK2511" s="61"/>
      <c r="AL2511" s="61"/>
      <c r="AM2511" s="61"/>
      <c r="AN2511" s="61"/>
      <c r="AO2511" s="61"/>
      <c r="AP2511" s="61"/>
      <c r="AQ2511" s="61"/>
      <c r="AR2511" s="61"/>
      <c r="AS2511" s="61"/>
      <c r="AT2511" s="61"/>
      <c r="AU2511" s="2">
        <f>VLOOKUP(Y2511,Spp!B:C,2,FALSE)</f>
        <v>1.9300000000000001E-2</v>
      </c>
      <c r="AV2511" s="2">
        <f>VLOOKUP(Y2511,Spp!B:D,3,FALSE)</f>
        <v>2.8511000000000002</v>
      </c>
      <c r="AW2511" s="2">
        <f t="shared" si="297"/>
        <v>6.0317658911086447</v>
      </c>
      <c r="AX2511" s="2">
        <f t="shared" si="298"/>
        <v>0.12063531782217289</v>
      </c>
      <c r="AY2511" s="2">
        <f t="shared" si="299"/>
        <v>1.2063531782217289</v>
      </c>
      <c r="AZ2511" s="2">
        <f t="shared" si="300"/>
        <v>1.2063531782217289E-3</v>
      </c>
      <c r="BA2511" s="2" t="e">
        <f t="shared" si="301"/>
        <v>#DIV/0!</v>
      </c>
      <c r="BB2511" s="2">
        <f t="shared" si="285"/>
        <v>0.02</v>
      </c>
      <c r="BC2511" s="2">
        <f>VLOOKUP(Y2511,Spp!B:H,7,FALSE)</f>
        <v>3.6</v>
      </c>
      <c r="BD2511" s="5" t="str">
        <f>VLOOKUP(Y2511,GFQuimbayo!B:C,2,FALSE)</f>
        <v>PS</v>
      </c>
      <c r="BE2511" s="5" t="str">
        <f>VLOOKUP(BD2511,GFQuimbayo!E:F,2,FALSE)</f>
        <v>Piscivores</v>
      </c>
      <c r="BF2511" s="2" t="str">
        <f>VLOOKUP(Y2511,Spp!B:L,11,FALSE)</f>
        <v>LC</v>
      </c>
    </row>
    <row r="2512" spans="1:58">
      <c r="A2512" s="61" t="s">
        <v>40</v>
      </c>
      <c r="B2512" s="61" t="s">
        <v>41</v>
      </c>
      <c r="C2512" s="61" t="s">
        <v>509</v>
      </c>
      <c r="D2512" s="61" t="s">
        <v>509</v>
      </c>
      <c r="E2512" s="61" t="s">
        <v>1495</v>
      </c>
      <c r="F2512" s="61" t="s">
        <v>245</v>
      </c>
      <c r="G2512" s="22" t="s">
        <v>1482</v>
      </c>
      <c r="H2512" s="62">
        <v>1</v>
      </c>
      <c r="I2512" s="62">
        <v>4</v>
      </c>
      <c r="J2512" s="61"/>
      <c r="K2512" s="61">
        <v>50</v>
      </c>
      <c r="L2512" s="63">
        <v>43671</v>
      </c>
      <c r="M2512" s="61">
        <v>2019</v>
      </c>
      <c r="N2512" s="64" t="s">
        <v>1484</v>
      </c>
      <c r="O2512" s="61" t="s">
        <v>245</v>
      </c>
      <c r="P2512" s="63">
        <v>43671</v>
      </c>
      <c r="Q2512" s="65">
        <v>2</v>
      </c>
      <c r="R2512" s="61"/>
      <c r="S2512" s="61">
        <v>7</v>
      </c>
      <c r="T2512" s="66"/>
      <c r="U2512" s="66"/>
      <c r="V2512" s="66"/>
      <c r="W2512" s="61"/>
      <c r="X2512" s="61" t="s">
        <v>251</v>
      </c>
      <c r="Y2512" s="67" t="str">
        <f>VLOOKUP(X2512,[1]Spp!A:B,2,0)</f>
        <v>Holacanthus passer</v>
      </c>
      <c r="Z2512" s="68">
        <f t="shared" si="291"/>
        <v>1</v>
      </c>
      <c r="AA2512" s="61"/>
      <c r="AB2512" s="61"/>
      <c r="AC2512" s="61">
        <v>1</v>
      </c>
      <c r="AD2512" s="61"/>
      <c r="AE2512" s="61"/>
      <c r="AF2512" s="61"/>
      <c r="AG2512" s="61"/>
      <c r="AH2512" s="61"/>
      <c r="AI2512" s="61"/>
      <c r="AJ2512" s="61"/>
      <c r="AK2512" s="61"/>
      <c r="AL2512" s="61"/>
      <c r="AM2512" s="61"/>
      <c r="AN2512" s="61"/>
      <c r="AO2512" s="61"/>
      <c r="AP2512" s="61"/>
      <c r="AQ2512" s="61"/>
      <c r="AR2512" s="61"/>
      <c r="AS2512" s="61"/>
      <c r="AT2512" s="61"/>
      <c r="AU2512" s="2">
        <f>VLOOKUP(Y2512,Spp!B:C,2,FALSE)</f>
        <v>2.7130000000000001E-2</v>
      </c>
      <c r="AV2512" s="2">
        <f>VLOOKUP(Y2512,Spp!B:D,3,FALSE)</f>
        <v>3.0842299999999998</v>
      </c>
      <c r="AW2512" s="2">
        <f t="shared" si="297"/>
        <v>65.549979949165603</v>
      </c>
      <c r="AX2512" s="2">
        <f t="shared" si="298"/>
        <v>1.3109995989833121</v>
      </c>
      <c r="AY2512" s="2">
        <f t="shared" si="299"/>
        <v>13.10999598983312</v>
      </c>
      <c r="AZ2512" s="2">
        <f t="shared" si="300"/>
        <v>1.3109995989833119E-2</v>
      </c>
      <c r="BA2512" s="2" t="e">
        <f t="shared" si="301"/>
        <v>#DIV/0!</v>
      </c>
      <c r="BB2512" s="2">
        <f t="shared" si="285"/>
        <v>0.02</v>
      </c>
      <c r="BC2512" s="2">
        <f>VLOOKUP(Y2512,Spp!B:H,7,FALSE)</f>
        <v>2.6</v>
      </c>
      <c r="BD2512" s="5" t="str">
        <f>VLOOKUP(Y2512,GFQuimbayo!B:C,2,FALSE)</f>
        <v>IN</v>
      </c>
      <c r="BE2512" s="5" t="str">
        <f>VLOOKUP(BD2512,GFQuimbayo!E:F,2,FALSE)</f>
        <v>Invertebrivores</v>
      </c>
      <c r="BF2512" s="2" t="str">
        <f>VLOOKUP(Y2512,Spp!B:L,11,FALSE)</f>
        <v>LC</v>
      </c>
    </row>
    <row r="2513" spans="1:58">
      <c r="A2513" s="61" t="s">
        <v>40</v>
      </c>
      <c r="B2513" s="61" t="s">
        <v>41</v>
      </c>
      <c r="C2513" s="61" t="s">
        <v>509</v>
      </c>
      <c r="D2513" s="61" t="s">
        <v>509</v>
      </c>
      <c r="E2513" s="61" t="s">
        <v>1495</v>
      </c>
      <c r="F2513" s="61" t="s">
        <v>245</v>
      </c>
      <c r="G2513" s="22" t="s">
        <v>1482</v>
      </c>
      <c r="H2513" s="62">
        <v>2</v>
      </c>
      <c r="I2513" s="62">
        <v>5</v>
      </c>
      <c r="J2513" s="61"/>
      <c r="K2513" s="61">
        <v>50</v>
      </c>
      <c r="L2513" s="63">
        <v>43671</v>
      </c>
      <c r="M2513" s="61">
        <v>2019</v>
      </c>
      <c r="N2513" s="64" t="s">
        <v>1484</v>
      </c>
      <c r="O2513" s="61" t="s">
        <v>245</v>
      </c>
      <c r="P2513" s="63">
        <v>43671</v>
      </c>
      <c r="Q2513" s="65">
        <v>2</v>
      </c>
      <c r="R2513" s="61"/>
      <c r="S2513" s="61">
        <v>7</v>
      </c>
      <c r="T2513" s="66"/>
      <c r="U2513" s="66"/>
      <c r="V2513" s="66"/>
      <c r="W2513" s="61"/>
      <c r="X2513" s="61" t="s">
        <v>74</v>
      </c>
      <c r="Y2513" s="67" t="str">
        <f>VLOOKUP(X2513,[1]Spp!A:B,2,0)</f>
        <v>Stegastes flavilatus</v>
      </c>
      <c r="Z2513" s="68">
        <f t="shared" ref="Z2513:Z2528" si="302">SUM(AA2513:AT2513)</f>
        <v>30</v>
      </c>
      <c r="AA2513" s="61"/>
      <c r="AB2513" s="61"/>
      <c r="AC2513" s="61">
        <v>30</v>
      </c>
      <c r="AD2513" s="61"/>
      <c r="AE2513" s="61"/>
      <c r="AF2513" s="61"/>
      <c r="AG2513" s="61"/>
      <c r="AH2513" s="61"/>
      <c r="AI2513" s="61"/>
      <c r="AJ2513" s="61"/>
      <c r="AK2513" s="61"/>
      <c r="AL2513" s="61"/>
      <c r="AM2513" s="61"/>
      <c r="AN2513" s="61"/>
      <c r="AO2513" s="61"/>
      <c r="AP2513" s="61"/>
      <c r="AQ2513" s="61"/>
      <c r="AR2513" s="61"/>
      <c r="AS2513" s="61"/>
      <c r="AT2513" s="61"/>
      <c r="AU2513" s="2">
        <f>VLOOKUP(Y2513,Spp!B:C,2,FALSE)</f>
        <v>3.49E-2</v>
      </c>
      <c r="AV2513" s="2">
        <f>VLOOKUP(Y2513,Spp!B:D,3,FALSE)</f>
        <v>2.9108999999999998</v>
      </c>
      <c r="AW2513" s="2">
        <f t="shared" si="297"/>
        <v>1632.8340133901288</v>
      </c>
      <c r="AX2513" s="2">
        <f t="shared" si="298"/>
        <v>32.656680267802578</v>
      </c>
      <c r="AY2513" s="2">
        <f t="shared" si="299"/>
        <v>326.56680267802579</v>
      </c>
      <c r="AZ2513" s="2">
        <f t="shared" si="300"/>
        <v>0.32656680267802579</v>
      </c>
      <c r="BA2513" s="2" t="e">
        <f t="shared" si="301"/>
        <v>#DIV/0!</v>
      </c>
      <c r="BB2513" s="2">
        <f t="shared" si="285"/>
        <v>0.6</v>
      </c>
      <c r="BC2513" s="2">
        <f>VLOOKUP(Y2513,Spp!B:H,7,FALSE)</f>
        <v>2</v>
      </c>
      <c r="BD2513" s="5" t="str">
        <f>VLOOKUP(Y2513,GFQuimbayo!B:C,2,FALSE)</f>
        <v>HD</v>
      </c>
      <c r="BE2513" s="5" t="str">
        <f>VLOOKUP(BD2513,GFQuimbayo!E:F,2,FALSE)</f>
        <v>Detritivores</v>
      </c>
      <c r="BF2513" s="2" t="str">
        <f>VLOOKUP(Y2513,Spp!B:L,11,FALSE)</f>
        <v>LC</v>
      </c>
    </row>
    <row r="2514" spans="1:58">
      <c r="A2514" s="61" t="s">
        <v>40</v>
      </c>
      <c r="B2514" s="61" t="s">
        <v>41</v>
      </c>
      <c r="C2514" s="61" t="s">
        <v>509</v>
      </c>
      <c r="D2514" s="61" t="s">
        <v>509</v>
      </c>
      <c r="E2514" s="61" t="s">
        <v>1495</v>
      </c>
      <c r="F2514" s="61" t="s">
        <v>245</v>
      </c>
      <c r="G2514" s="22" t="s">
        <v>1482</v>
      </c>
      <c r="H2514" s="62">
        <v>2</v>
      </c>
      <c r="I2514" s="62">
        <v>5</v>
      </c>
      <c r="J2514" s="61"/>
      <c r="K2514" s="61">
        <v>50</v>
      </c>
      <c r="L2514" s="63">
        <v>43671</v>
      </c>
      <c r="M2514" s="61">
        <v>2019</v>
      </c>
      <c r="N2514" s="64" t="s">
        <v>1484</v>
      </c>
      <c r="O2514" s="61" t="s">
        <v>245</v>
      </c>
      <c r="P2514" s="63">
        <v>43671</v>
      </c>
      <c r="Q2514" s="65">
        <v>2</v>
      </c>
      <c r="R2514" s="61"/>
      <c r="S2514" s="61">
        <v>7</v>
      </c>
      <c r="T2514" s="66"/>
      <c r="U2514" s="66"/>
      <c r="V2514" s="66"/>
      <c r="W2514" s="61"/>
      <c r="X2514" s="61" t="s">
        <v>99</v>
      </c>
      <c r="Y2514" s="67" t="str">
        <f>VLOOKUP(X2514,[1]Spp!A:B,2,0)</f>
        <v>Abudefduf troschelii</v>
      </c>
      <c r="Z2514" s="68">
        <f t="shared" si="302"/>
        <v>48</v>
      </c>
      <c r="AA2514" s="61"/>
      <c r="AB2514" s="61"/>
      <c r="AC2514" s="61">
        <v>48</v>
      </c>
      <c r="AD2514" s="61"/>
      <c r="AE2514" s="61"/>
      <c r="AF2514" s="61"/>
      <c r="AG2514" s="61"/>
      <c r="AH2514" s="61"/>
      <c r="AI2514" s="61"/>
      <c r="AJ2514" s="61"/>
      <c r="AK2514" s="61"/>
      <c r="AL2514" s="61"/>
      <c r="AM2514" s="61"/>
      <c r="AN2514" s="61"/>
      <c r="AO2514" s="61"/>
      <c r="AP2514" s="61"/>
      <c r="AQ2514" s="61"/>
      <c r="AR2514" s="61"/>
      <c r="AS2514" s="61"/>
      <c r="AT2514" s="61"/>
      <c r="AU2514" s="2">
        <f>VLOOKUP(Y2514,Spp!B:C,2,FALSE)</f>
        <v>1.6E-2</v>
      </c>
      <c r="AV2514" s="2">
        <f>VLOOKUP(Y2514,Spp!B:D,3,FALSE)</f>
        <v>3.0516000000000001</v>
      </c>
      <c r="AW2514" s="2">
        <f t="shared" si="297"/>
        <v>1708.8022835918337</v>
      </c>
      <c r="AX2514" s="2">
        <f t="shared" si="298"/>
        <v>34.176045671836675</v>
      </c>
      <c r="AY2514" s="2">
        <f t="shared" si="299"/>
        <v>341.76045671836675</v>
      </c>
      <c r="AZ2514" s="2">
        <f t="shared" si="300"/>
        <v>0.34176045671836675</v>
      </c>
      <c r="BA2514" s="2" t="e">
        <f t="shared" si="301"/>
        <v>#DIV/0!</v>
      </c>
      <c r="BB2514" s="2">
        <f t="shared" si="285"/>
        <v>0.96</v>
      </c>
      <c r="BC2514" s="2">
        <f>VLOOKUP(Y2514,Spp!B:H,7,FALSE)</f>
        <v>3</v>
      </c>
      <c r="BD2514" s="5" t="str">
        <f>VLOOKUP(Y2514,GFQuimbayo!B:C,2,FALSE)</f>
        <v>PK</v>
      </c>
      <c r="BE2514" s="5" t="str">
        <f>VLOOKUP(BD2514,GFQuimbayo!E:F,2,FALSE)</f>
        <v>Planktivores</v>
      </c>
      <c r="BF2514" s="2" t="str">
        <f>VLOOKUP(Y2514,Spp!B:L,11,FALSE)</f>
        <v>LC</v>
      </c>
    </row>
    <row r="2515" spans="1:58">
      <c r="A2515" s="61" t="s">
        <v>40</v>
      </c>
      <c r="B2515" s="61" t="s">
        <v>41</v>
      </c>
      <c r="C2515" s="61" t="s">
        <v>509</v>
      </c>
      <c r="D2515" s="61" t="s">
        <v>509</v>
      </c>
      <c r="E2515" s="61" t="s">
        <v>1495</v>
      </c>
      <c r="F2515" s="61" t="s">
        <v>245</v>
      </c>
      <c r="G2515" s="22" t="s">
        <v>1482</v>
      </c>
      <c r="H2515" s="62">
        <v>2</v>
      </c>
      <c r="I2515" s="62">
        <v>5</v>
      </c>
      <c r="J2515" s="61"/>
      <c r="K2515" s="61">
        <v>50</v>
      </c>
      <c r="L2515" s="63">
        <v>43671</v>
      </c>
      <c r="M2515" s="61">
        <v>2019</v>
      </c>
      <c r="N2515" s="64" t="s">
        <v>1484</v>
      </c>
      <c r="O2515" s="61" t="s">
        <v>245</v>
      </c>
      <c r="P2515" s="63">
        <v>43671</v>
      </c>
      <c r="Q2515" s="65">
        <v>2</v>
      </c>
      <c r="R2515" s="61"/>
      <c r="S2515" s="61">
        <v>7</v>
      </c>
      <c r="T2515" s="66"/>
      <c r="U2515" s="66"/>
      <c r="V2515" s="66"/>
      <c r="W2515" s="61"/>
      <c r="X2515" s="61" t="s">
        <v>107</v>
      </c>
      <c r="Y2515" s="67" t="str">
        <f>VLOOKUP(X2515,[1]Spp!A:B,2,0)</f>
        <v>Thalassoma lucasanum</v>
      </c>
      <c r="Z2515" s="68">
        <f t="shared" si="302"/>
        <v>25</v>
      </c>
      <c r="AA2515" s="61"/>
      <c r="AB2515" s="61"/>
      <c r="AC2515" s="61">
        <v>25</v>
      </c>
      <c r="AD2515" s="61"/>
      <c r="AE2515" s="61"/>
      <c r="AF2515" s="61"/>
      <c r="AG2515" s="61"/>
      <c r="AH2515" s="61"/>
      <c r="AI2515" s="61"/>
      <c r="AJ2515" s="61"/>
      <c r="AK2515" s="61"/>
      <c r="AL2515" s="61"/>
      <c r="AM2515" s="61"/>
      <c r="AN2515" s="61"/>
      <c r="AO2515" s="61"/>
      <c r="AP2515" s="61"/>
      <c r="AQ2515" s="61"/>
      <c r="AR2515" s="61"/>
      <c r="AS2515" s="61"/>
      <c r="AT2515" s="61"/>
      <c r="AU2515" s="2">
        <f>VLOOKUP(Y2515,Spp!B:C,2,FALSE)</f>
        <v>1.261E-2</v>
      </c>
      <c r="AV2515" s="2">
        <f>VLOOKUP(Y2515,Spp!B:D,3,FALSE)</f>
        <v>2.8782999999999999</v>
      </c>
      <c r="AW2515" s="2">
        <f t="shared" si="297"/>
        <v>452.784118719861</v>
      </c>
      <c r="AX2515" s="2">
        <f t="shared" si="298"/>
        <v>9.0556823743972199</v>
      </c>
      <c r="AY2515" s="2">
        <f t="shared" si="299"/>
        <v>90.556823743972203</v>
      </c>
      <c r="AZ2515" s="2">
        <f t="shared" si="300"/>
        <v>9.0556823743972198E-2</v>
      </c>
      <c r="BA2515" s="2" t="e">
        <f t="shared" si="301"/>
        <v>#DIV/0!</v>
      </c>
      <c r="BB2515" s="2">
        <f t="shared" si="285"/>
        <v>0.5</v>
      </c>
      <c r="BC2515" s="2">
        <f>VLOOKUP(Y2515,Spp!B:H,7,FALSE)</f>
        <v>3.5</v>
      </c>
      <c r="BD2515" s="5" t="str">
        <f>VLOOKUP(Y2515,GFQuimbayo!B:C,2,FALSE)</f>
        <v>IN</v>
      </c>
      <c r="BE2515" s="5" t="str">
        <f>VLOOKUP(BD2515,GFQuimbayo!E:F,2,FALSE)</f>
        <v>Invertebrivores</v>
      </c>
      <c r="BF2515" s="2" t="str">
        <f>VLOOKUP(Y2515,Spp!B:L,11,FALSE)</f>
        <v>LC</v>
      </c>
    </row>
    <row r="2516" spans="1:58">
      <c r="A2516" s="61" t="s">
        <v>40</v>
      </c>
      <c r="B2516" s="61" t="s">
        <v>41</v>
      </c>
      <c r="C2516" s="61" t="s">
        <v>509</v>
      </c>
      <c r="D2516" s="61" t="s">
        <v>509</v>
      </c>
      <c r="E2516" s="61" t="s">
        <v>1495</v>
      </c>
      <c r="F2516" s="61" t="s">
        <v>245</v>
      </c>
      <c r="G2516" s="22" t="s">
        <v>1482</v>
      </c>
      <c r="H2516" s="62">
        <v>2</v>
      </c>
      <c r="I2516" s="62">
        <v>5</v>
      </c>
      <c r="J2516" s="61"/>
      <c r="K2516" s="61">
        <v>50</v>
      </c>
      <c r="L2516" s="63">
        <v>43671</v>
      </c>
      <c r="M2516" s="61">
        <v>2019</v>
      </c>
      <c r="N2516" s="64" t="s">
        <v>1484</v>
      </c>
      <c r="O2516" s="61" t="s">
        <v>245</v>
      </c>
      <c r="P2516" s="63">
        <v>43671</v>
      </c>
      <c r="Q2516" s="65">
        <v>2</v>
      </c>
      <c r="R2516" s="61"/>
      <c r="S2516" s="61">
        <v>7</v>
      </c>
      <c r="T2516" s="66"/>
      <c r="U2516" s="66"/>
      <c r="V2516" s="66"/>
      <c r="W2516" s="61"/>
      <c r="X2516" s="61" t="s">
        <v>85</v>
      </c>
      <c r="Y2516" s="67" t="str">
        <f>VLOOKUP(X2516,[1]Spp!A:B,2,0)</f>
        <v>Sargocentron suborbitalis</v>
      </c>
      <c r="Z2516" s="68">
        <f t="shared" si="302"/>
        <v>3</v>
      </c>
      <c r="AA2516" s="61"/>
      <c r="AB2516" s="61"/>
      <c r="AC2516" s="61">
        <v>3</v>
      </c>
      <c r="AD2516" s="61"/>
      <c r="AE2516" s="61"/>
      <c r="AF2516" s="61"/>
      <c r="AG2516" s="61"/>
      <c r="AH2516" s="61"/>
      <c r="AI2516" s="61"/>
      <c r="AJ2516" s="61"/>
      <c r="AK2516" s="61"/>
      <c r="AL2516" s="61"/>
      <c r="AM2516" s="61"/>
      <c r="AN2516" s="61"/>
      <c r="AO2516" s="61"/>
      <c r="AP2516" s="61"/>
      <c r="AQ2516" s="61"/>
      <c r="AR2516" s="61"/>
      <c r="AS2516" s="61"/>
      <c r="AT2516" s="61"/>
      <c r="AU2516" s="2">
        <f>VLOOKUP(Y2516,Spp!B:C,2,FALSE)</f>
        <v>2.3199999999999998E-2</v>
      </c>
      <c r="AV2516" s="2">
        <f>VLOOKUP(Y2516,Spp!B:D,3,FALSE)</f>
        <v>2.9554</v>
      </c>
      <c r="AW2516" s="2">
        <f t="shared" si="297"/>
        <v>121.45547366821748</v>
      </c>
      <c r="AX2516" s="2">
        <f t="shared" si="298"/>
        <v>2.4291094733643495</v>
      </c>
      <c r="AY2516" s="2">
        <f t="shared" si="299"/>
        <v>24.291094733643494</v>
      </c>
      <c r="AZ2516" s="2">
        <f t="shared" si="300"/>
        <v>2.4291094733643492E-2</v>
      </c>
      <c r="BA2516" s="2" t="e">
        <f t="shared" si="301"/>
        <v>#DIV/0!</v>
      </c>
      <c r="BB2516" s="2">
        <f t="shared" ref="BB2516:BB2528" si="303">Z2516/K2516</f>
        <v>0.06</v>
      </c>
      <c r="BC2516" s="2">
        <f>VLOOKUP(Y2516,Spp!B:H,7,FALSE)</f>
        <v>3.5</v>
      </c>
      <c r="BD2516" s="5" t="str">
        <f>VLOOKUP(Y2516,GFQuimbayo!B:C,2,FALSE)</f>
        <v>IN</v>
      </c>
      <c r="BE2516" s="5" t="str">
        <f>VLOOKUP(BD2516,GFQuimbayo!E:F,2,FALSE)</f>
        <v>Invertebrivores</v>
      </c>
      <c r="BF2516" s="2" t="str">
        <f>VLOOKUP(Y2516,Spp!B:L,11,FALSE)</f>
        <v>LC</v>
      </c>
    </row>
    <row r="2517" spans="1:58">
      <c r="A2517" s="61" t="s">
        <v>40</v>
      </c>
      <c r="B2517" s="61" t="s">
        <v>41</v>
      </c>
      <c r="C2517" s="61" t="s">
        <v>509</v>
      </c>
      <c r="D2517" s="61" t="s">
        <v>509</v>
      </c>
      <c r="E2517" s="61" t="s">
        <v>1495</v>
      </c>
      <c r="F2517" s="61" t="s">
        <v>245</v>
      </c>
      <c r="G2517" s="22" t="s">
        <v>1482</v>
      </c>
      <c r="H2517" s="62">
        <v>2</v>
      </c>
      <c r="I2517" s="62">
        <v>5</v>
      </c>
      <c r="J2517" s="61"/>
      <c r="K2517" s="61">
        <v>50</v>
      </c>
      <c r="L2517" s="63">
        <v>43671</v>
      </c>
      <c r="M2517" s="61">
        <v>2019</v>
      </c>
      <c r="N2517" s="64" t="s">
        <v>1484</v>
      </c>
      <c r="O2517" s="61" t="s">
        <v>245</v>
      </c>
      <c r="P2517" s="63">
        <v>43671</v>
      </c>
      <c r="Q2517" s="65">
        <v>2</v>
      </c>
      <c r="R2517" s="61"/>
      <c r="S2517" s="61">
        <v>7</v>
      </c>
      <c r="T2517" s="66"/>
      <c r="U2517" s="66"/>
      <c r="V2517" s="66"/>
      <c r="W2517" s="61"/>
      <c r="X2517" s="61" t="s">
        <v>57</v>
      </c>
      <c r="Y2517" s="67" t="str">
        <f>VLOOKUP(X2517,[1]Spp!A:B,2,0)</f>
        <v>Serranus psittacinus</v>
      </c>
      <c r="Z2517" s="68">
        <f t="shared" si="302"/>
        <v>4</v>
      </c>
      <c r="AA2517" s="61"/>
      <c r="AB2517" s="61">
        <v>1</v>
      </c>
      <c r="AC2517" s="61">
        <v>3</v>
      </c>
      <c r="AD2517" s="61"/>
      <c r="AE2517" s="61"/>
      <c r="AF2517" s="61"/>
      <c r="AG2517" s="61"/>
      <c r="AH2517" s="61"/>
      <c r="AI2517" s="61"/>
      <c r="AJ2517" s="61"/>
      <c r="AK2517" s="61"/>
      <c r="AL2517" s="61"/>
      <c r="AM2517" s="61"/>
      <c r="AN2517" s="61"/>
      <c r="AO2517" s="61"/>
      <c r="AP2517" s="61"/>
      <c r="AQ2517" s="61"/>
      <c r="AR2517" s="61"/>
      <c r="AS2517" s="61"/>
      <c r="AT2517" s="61"/>
      <c r="AU2517" s="2">
        <f>VLOOKUP(Y2517,Spp!B:C,2,FALSE)</f>
        <v>1.9300000000000001E-2</v>
      </c>
      <c r="AV2517" s="2">
        <f>VLOOKUP(Y2517,Spp!B:D,3,FALSE)</f>
        <v>2.8511000000000002</v>
      </c>
      <c r="AW2517" s="2">
        <f t="shared" si="297"/>
        <v>83.670545794560709</v>
      </c>
      <c r="AX2517" s="2">
        <f t="shared" si="298"/>
        <v>1.6734109158912143</v>
      </c>
      <c r="AY2517" s="2">
        <f t="shared" si="299"/>
        <v>16.734109158912144</v>
      </c>
      <c r="AZ2517" s="2">
        <f t="shared" si="300"/>
        <v>1.6734109158912144E-2</v>
      </c>
      <c r="BA2517" s="2" t="e">
        <f t="shared" si="301"/>
        <v>#DIV/0!</v>
      </c>
      <c r="BB2517" s="2">
        <f t="shared" si="303"/>
        <v>0.08</v>
      </c>
      <c r="BC2517" s="2">
        <f>VLOOKUP(Y2517,Spp!B:H,7,FALSE)</f>
        <v>3.6</v>
      </c>
      <c r="BD2517" s="5" t="str">
        <f>VLOOKUP(Y2517,GFQuimbayo!B:C,2,FALSE)</f>
        <v>PS</v>
      </c>
      <c r="BE2517" s="5" t="str">
        <f>VLOOKUP(BD2517,GFQuimbayo!E:F,2,FALSE)</f>
        <v>Piscivores</v>
      </c>
      <c r="BF2517" s="2" t="str">
        <f>VLOOKUP(Y2517,Spp!B:L,11,FALSE)</f>
        <v>LC</v>
      </c>
    </row>
    <row r="2518" spans="1:58">
      <c r="A2518" s="61" t="s">
        <v>40</v>
      </c>
      <c r="B2518" s="61" t="s">
        <v>41</v>
      </c>
      <c r="C2518" s="61" t="s">
        <v>509</v>
      </c>
      <c r="D2518" s="61" t="s">
        <v>509</v>
      </c>
      <c r="E2518" s="61" t="s">
        <v>1495</v>
      </c>
      <c r="F2518" s="61" t="s">
        <v>245</v>
      </c>
      <c r="G2518" s="22" t="s">
        <v>1482</v>
      </c>
      <c r="H2518" s="62">
        <v>2</v>
      </c>
      <c r="I2518" s="62">
        <v>5</v>
      </c>
      <c r="J2518" s="61"/>
      <c r="K2518" s="61">
        <v>50</v>
      </c>
      <c r="L2518" s="63">
        <v>43671</v>
      </c>
      <c r="M2518" s="61">
        <v>2019</v>
      </c>
      <c r="N2518" s="64" t="s">
        <v>1484</v>
      </c>
      <c r="O2518" s="61" t="s">
        <v>245</v>
      </c>
      <c r="P2518" s="63">
        <v>43671</v>
      </c>
      <c r="Q2518" s="65">
        <v>2</v>
      </c>
      <c r="R2518" s="61"/>
      <c r="S2518" s="61">
        <v>7</v>
      </c>
      <c r="T2518" s="66"/>
      <c r="U2518" s="66"/>
      <c r="V2518" s="66"/>
      <c r="W2518" s="61"/>
      <c r="X2518" s="61" t="s">
        <v>125</v>
      </c>
      <c r="Y2518" s="67" t="str">
        <f>VLOOKUP(X2518,[1]Spp!A:B,2,0)</f>
        <v>Diodon holocanthus</v>
      </c>
      <c r="Z2518" s="68">
        <f t="shared" si="302"/>
        <v>1</v>
      </c>
      <c r="AA2518" s="61"/>
      <c r="AB2518" s="61"/>
      <c r="AC2518" s="61"/>
      <c r="AD2518" s="61">
        <v>1</v>
      </c>
      <c r="AE2518" s="61"/>
      <c r="AF2518" s="61"/>
      <c r="AG2518" s="61"/>
      <c r="AH2518" s="61"/>
      <c r="AI2518" s="61"/>
      <c r="AJ2518" s="61"/>
      <c r="AK2518" s="61"/>
      <c r="AL2518" s="61"/>
      <c r="AM2518" s="61"/>
      <c r="AN2518" s="61"/>
      <c r="AO2518" s="61"/>
      <c r="AP2518" s="61"/>
      <c r="AQ2518" s="61"/>
      <c r="AR2518" s="61"/>
      <c r="AS2518" s="61"/>
      <c r="AT2518" s="61"/>
      <c r="AU2518" s="2">
        <f>VLOOKUP(Y2518,Spp!B:C,2,FALSE)</f>
        <v>2.1899999999999999E-2</v>
      </c>
      <c r="AV2518" s="2">
        <f>VLOOKUP(Y2518,Spp!B:D,3,FALSE)</f>
        <v>3</v>
      </c>
      <c r="AW2518" s="2">
        <f t="shared" si="297"/>
        <v>117.3703125</v>
      </c>
      <c r="AX2518" s="2">
        <f t="shared" si="298"/>
        <v>2.3474062500000001</v>
      </c>
      <c r="AY2518" s="2">
        <f t="shared" si="299"/>
        <v>23.474062500000002</v>
      </c>
      <c r="AZ2518" s="2">
        <f t="shared" si="300"/>
        <v>2.3474062500000004E-2</v>
      </c>
      <c r="BA2518" s="2" t="e">
        <f t="shared" si="301"/>
        <v>#DIV/0!</v>
      </c>
      <c r="BB2518" s="2">
        <f t="shared" si="303"/>
        <v>0.02</v>
      </c>
      <c r="BC2518" s="2">
        <f>VLOOKUP(Y2518,Spp!B:H,7,FALSE)</f>
        <v>3.3</v>
      </c>
      <c r="BD2518" s="5" t="str">
        <f>VLOOKUP(Y2518,GFQuimbayo!B:C,2,FALSE)</f>
        <v>IN</v>
      </c>
      <c r="BE2518" s="5" t="str">
        <f>VLOOKUP(BD2518,GFQuimbayo!E:F,2,FALSE)</f>
        <v>Invertebrivores</v>
      </c>
      <c r="BF2518" s="2" t="str">
        <f>VLOOKUP(Y2518,Spp!B:L,11,FALSE)</f>
        <v>NE</v>
      </c>
    </row>
    <row r="2519" spans="1:58">
      <c r="A2519" s="61" t="s">
        <v>40</v>
      </c>
      <c r="B2519" s="61" t="s">
        <v>41</v>
      </c>
      <c r="C2519" s="61" t="s">
        <v>509</v>
      </c>
      <c r="D2519" s="61" t="s">
        <v>509</v>
      </c>
      <c r="E2519" s="61" t="s">
        <v>1495</v>
      </c>
      <c r="F2519" s="61" t="s">
        <v>245</v>
      </c>
      <c r="G2519" s="22" t="s">
        <v>1482</v>
      </c>
      <c r="H2519" s="62">
        <v>2</v>
      </c>
      <c r="I2519" s="62">
        <v>5</v>
      </c>
      <c r="J2519" s="61"/>
      <c r="K2519" s="61">
        <v>50</v>
      </c>
      <c r="L2519" s="63">
        <v>43671</v>
      </c>
      <c r="M2519" s="61">
        <v>2019</v>
      </c>
      <c r="N2519" s="64" t="s">
        <v>1484</v>
      </c>
      <c r="O2519" s="61" t="s">
        <v>245</v>
      </c>
      <c r="P2519" s="63">
        <v>43671</v>
      </c>
      <c r="Q2519" s="65">
        <v>2</v>
      </c>
      <c r="R2519" s="61"/>
      <c r="S2519" s="61">
        <v>7</v>
      </c>
      <c r="T2519" s="66"/>
      <c r="U2519" s="66"/>
      <c r="V2519" s="66"/>
      <c r="W2519" s="61"/>
      <c r="X2519" s="61" t="s">
        <v>45</v>
      </c>
      <c r="Y2519" s="67" t="str">
        <f>VLOOKUP(X2519,[1]Spp!A:B,2,0)</f>
        <v>Canthigaster punctatissima</v>
      </c>
      <c r="Z2519" s="68">
        <f t="shared" si="302"/>
        <v>1</v>
      </c>
      <c r="AA2519" s="61">
        <v>1</v>
      </c>
      <c r="AB2519" s="61"/>
      <c r="AC2519" s="61"/>
      <c r="AD2519" s="61"/>
      <c r="AE2519" s="61"/>
      <c r="AF2519" s="61"/>
      <c r="AG2519" s="61"/>
      <c r="AH2519" s="61"/>
      <c r="AI2519" s="61"/>
      <c r="AJ2519" s="61"/>
      <c r="AK2519" s="61"/>
      <c r="AL2519" s="61"/>
      <c r="AM2519" s="61"/>
      <c r="AN2519" s="61"/>
      <c r="AO2519" s="61"/>
      <c r="AP2519" s="61"/>
      <c r="AQ2519" s="61"/>
      <c r="AR2519" s="61"/>
      <c r="AS2519" s="61"/>
      <c r="AT2519" s="61"/>
      <c r="AU2519" s="2">
        <f>VLOOKUP(Y2519,Spp!B:C,2,FALSE)</f>
        <v>1.9699999999999999E-2</v>
      </c>
      <c r="AV2519" s="2">
        <f>VLOOKUP(Y2519,Spp!B:D,3,FALSE)</f>
        <v>2.9174000000000002</v>
      </c>
      <c r="AW2519" s="2">
        <f t="shared" si="297"/>
        <v>0.28537531735533872</v>
      </c>
      <c r="AX2519" s="2">
        <f t="shared" si="298"/>
        <v>5.7075063471067741E-3</v>
      </c>
      <c r="AY2519" s="2">
        <f t="shared" si="299"/>
        <v>5.7075063471067743E-2</v>
      </c>
      <c r="AZ2519" s="2">
        <f t="shared" si="300"/>
        <v>5.7075063471067742E-5</v>
      </c>
      <c r="BA2519" s="2" t="e">
        <f t="shared" si="301"/>
        <v>#DIV/0!</v>
      </c>
      <c r="BB2519" s="2">
        <f t="shared" si="303"/>
        <v>0.02</v>
      </c>
      <c r="BC2519" s="2">
        <f>VLOOKUP(Y2519,Spp!B:H,7,FALSE)</f>
        <v>3</v>
      </c>
      <c r="BD2519" s="5" t="str">
        <f>VLOOKUP(Y2519,GFQuimbayo!B:C,2,FALSE)</f>
        <v>IN</v>
      </c>
      <c r="BE2519" s="5" t="str">
        <f>VLOOKUP(BD2519,GFQuimbayo!E:F,2,FALSE)</f>
        <v>Invertebrivores</v>
      </c>
      <c r="BF2519" s="2" t="str">
        <f>VLOOKUP(Y2519,Spp!B:L,11,FALSE)</f>
        <v>LC</v>
      </c>
    </row>
    <row r="2520" spans="1:58">
      <c r="A2520" s="61" t="s">
        <v>40</v>
      </c>
      <c r="B2520" s="61" t="s">
        <v>41</v>
      </c>
      <c r="C2520" s="61" t="s">
        <v>509</v>
      </c>
      <c r="D2520" s="61" t="s">
        <v>509</v>
      </c>
      <c r="E2520" s="61" t="s">
        <v>1495</v>
      </c>
      <c r="F2520" s="61" t="s">
        <v>245</v>
      </c>
      <c r="G2520" s="22" t="s">
        <v>1482</v>
      </c>
      <c r="H2520" s="62">
        <v>2</v>
      </c>
      <c r="I2520" s="62">
        <v>5</v>
      </c>
      <c r="J2520" s="61"/>
      <c r="K2520" s="61">
        <v>50</v>
      </c>
      <c r="L2520" s="63">
        <v>43671</v>
      </c>
      <c r="M2520" s="61">
        <v>2019</v>
      </c>
      <c r="N2520" s="64" t="s">
        <v>1484</v>
      </c>
      <c r="O2520" s="61" t="s">
        <v>245</v>
      </c>
      <c r="P2520" s="63">
        <v>43671</v>
      </c>
      <c r="Q2520" s="65">
        <v>2</v>
      </c>
      <c r="R2520" s="61"/>
      <c r="S2520" s="61">
        <v>7</v>
      </c>
      <c r="T2520" s="66"/>
      <c r="U2520" s="66"/>
      <c r="V2520" s="66"/>
      <c r="W2520" s="61"/>
      <c r="X2520" s="61" t="s">
        <v>251</v>
      </c>
      <c r="Y2520" s="67" t="str">
        <f>VLOOKUP(X2520,[1]Spp!A:B,2,0)</f>
        <v>Holacanthus passer</v>
      </c>
      <c r="Z2520" s="68">
        <f t="shared" si="302"/>
        <v>2</v>
      </c>
      <c r="AA2520" s="61"/>
      <c r="AB2520" s="61"/>
      <c r="AC2520" s="61">
        <v>2</v>
      </c>
      <c r="AD2520" s="61"/>
      <c r="AE2520" s="61"/>
      <c r="AF2520" s="61"/>
      <c r="AG2520" s="61"/>
      <c r="AH2520" s="61"/>
      <c r="AI2520" s="61"/>
      <c r="AJ2520" s="61"/>
      <c r="AK2520" s="61"/>
      <c r="AL2520" s="61"/>
      <c r="AM2520" s="61"/>
      <c r="AN2520" s="61"/>
      <c r="AO2520" s="61"/>
      <c r="AP2520" s="61"/>
      <c r="AQ2520" s="61"/>
      <c r="AR2520" s="61"/>
      <c r="AS2520" s="61"/>
      <c r="AT2520" s="61"/>
      <c r="AU2520" s="2">
        <f>VLOOKUP(Y2520,Spp!B:C,2,FALSE)</f>
        <v>2.7130000000000001E-2</v>
      </c>
      <c r="AV2520" s="2">
        <f>VLOOKUP(Y2520,Spp!B:D,3,FALSE)</f>
        <v>3.0842299999999998</v>
      </c>
      <c r="AW2520" s="2">
        <f t="shared" si="297"/>
        <v>131.09995989833121</v>
      </c>
      <c r="AX2520" s="2">
        <f t="shared" si="298"/>
        <v>2.6219991979666242</v>
      </c>
      <c r="AY2520" s="2">
        <f t="shared" si="299"/>
        <v>26.21999197966624</v>
      </c>
      <c r="AZ2520" s="2">
        <f t="shared" si="300"/>
        <v>2.6219991979666239E-2</v>
      </c>
      <c r="BA2520" s="2" t="e">
        <f t="shared" si="301"/>
        <v>#DIV/0!</v>
      </c>
      <c r="BB2520" s="2">
        <f t="shared" si="303"/>
        <v>0.04</v>
      </c>
      <c r="BC2520" s="2">
        <f>VLOOKUP(Y2520,Spp!B:H,7,FALSE)</f>
        <v>2.6</v>
      </c>
      <c r="BD2520" s="5" t="str">
        <f>VLOOKUP(Y2520,GFQuimbayo!B:C,2,FALSE)</f>
        <v>IN</v>
      </c>
      <c r="BE2520" s="5" t="str">
        <f>VLOOKUP(BD2520,GFQuimbayo!E:F,2,FALSE)</f>
        <v>Invertebrivores</v>
      </c>
      <c r="BF2520" s="2" t="str">
        <f>VLOOKUP(Y2520,Spp!B:L,11,FALSE)</f>
        <v>LC</v>
      </c>
    </row>
    <row r="2521" spans="1:58">
      <c r="A2521" s="61" t="s">
        <v>40</v>
      </c>
      <c r="B2521" s="61" t="s">
        <v>41</v>
      </c>
      <c r="C2521" s="61" t="s">
        <v>509</v>
      </c>
      <c r="D2521" s="61" t="s">
        <v>509</v>
      </c>
      <c r="E2521" s="61" t="s">
        <v>1495</v>
      </c>
      <c r="F2521" s="61" t="s">
        <v>245</v>
      </c>
      <c r="G2521" s="22" t="s">
        <v>1482</v>
      </c>
      <c r="H2521" s="62">
        <v>2</v>
      </c>
      <c r="I2521" s="62">
        <v>5</v>
      </c>
      <c r="J2521" s="61"/>
      <c r="K2521" s="61">
        <v>50</v>
      </c>
      <c r="L2521" s="63">
        <v>43671</v>
      </c>
      <c r="M2521" s="61">
        <v>2019</v>
      </c>
      <c r="N2521" s="64" t="s">
        <v>1484</v>
      </c>
      <c r="O2521" s="61" t="s">
        <v>245</v>
      </c>
      <c r="P2521" s="63">
        <v>43671</v>
      </c>
      <c r="Q2521" s="65">
        <v>2</v>
      </c>
      <c r="R2521" s="61"/>
      <c r="S2521" s="61">
        <v>7</v>
      </c>
      <c r="T2521" s="66"/>
      <c r="U2521" s="66"/>
      <c r="V2521" s="66"/>
      <c r="W2521" s="61"/>
      <c r="X2521" s="61" t="s">
        <v>64</v>
      </c>
      <c r="Y2521" s="67" t="str">
        <f>VLOOKUP(X2521,[1]Spp!A:B,2,0)</f>
        <v>Johnrandallia nigrirostris</v>
      </c>
      <c r="Z2521" s="68">
        <f t="shared" si="302"/>
        <v>1</v>
      </c>
      <c r="AA2521" s="61"/>
      <c r="AB2521" s="61"/>
      <c r="AC2521" s="61"/>
      <c r="AD2521" s="61">
        <v>1</v>
      </c>
      <c r="AE2521" s="61"/>
      <c r="AF2521" s="61"/>
      <c r="AG2521" s="61"/>
      <c r="AH2521" s="61"/>
      <c r="AI2521" s="61"/>
      <c r="AJ2521" s="61"/>
      <c r="AK2521" s="61"/>
      <c r="AL2521" s="61"/>
      <c r="AM2521" s="61"/>
      <c r="AN2521" s="61"/>
      <c r="AO2521" s="61"/>
      <c r="AP2521" s="61"/>
      <c r="AQ2521" s="61"/>
      <c r="AR2521" s="61"/>
      <c r="AS2521" s="61"/>
      <c r="AT2521" s="61"/>
      <c r="AU2521" s="2">
        <f>VLOOKUP(Y2521,Spp!B:C,2,FALSE)</f>
        <v>2.5600000000000001E-2</v>
      </c>
      <c r="AV2521" s="2">
        <f>VLOOKUP(Y2521,Spp!B:D,3,FALSE)</f>
        <v>3.0005999999999999</v>
      </c>
      <c r="AW2521" s="2">
        <f t="shared" si="297"/>
        <v>137.43581880680082</v>
      </c>
      <c r="AX2521" s="2">
        <f t="shared" si="298"/>
        <v>2.7487163761360165</v>
      </c>
      <c r="AY2521" s="2">
        <f t="shared" si="299"/>
        <v>27.487163761360165</v>
      </c>
      <c r="AZ2521" s="2">
        <f t="shared" si="300"/>
        <v>2.7487163761360164E-2</v>
      </c>
      <c r="BA2521" s="2" t="e">
        <f t="shared" si="301"/>
        <v>#DIV/0!</v>
      </c>
      <c r="BB2521" s="2">
        <f t="shared" si="303"/>
        <v>0.02</v>
      </c>
      <c r="BC2521" s="2">
        <f>VLOOKUP(Y2521,Spp!B:H,7,FALSE)</f>
        <v>3</v>
      </c>
      <c r="BD2521" s="5" t="str">
        <f>VLOOKUP(Y2521,GFQuimbayo!B:C,2,FALSE)</f>
        <v>IN</v>
      </c>
      <c r="BE2521" s="5" t="str">
        <f>VLOOKUP(BD2521,GFQuimbayo!E:F,2,FALSE)</f>
        <v>Invertebrivores</v>
      </c>
      <c r="BF2521" s="2" t="str">
        <f>VLOOKUP(Y2521,Spp!B:L,11,FALSE)</f>
        <v>LC</v>
      </c>
    </row>
    <row r="2522" spans="1:58">
      <c r="A2522" s="61" t="s">
        <v>40</v>
      </c>
      <c r="B2522" s="61" t="s">
        <v>41</v>
      </c>
      <c r="C2522" s="61" t="s">
        <v>509</v>
      </c>
      <c r="D2522" s="61" t="s">
        <v>509</v>
      </c>
      <c r="E2522" s="61" t="s">
        <v>1495</v>
      </c>
      <c r="F2522" s="61" t="s">
        <v>245</v>
      </c>
      <c r="G2522" s="22" t="s">
        <v>1482</v>
      </c>
      <c r="H2522" s="62">
        <v>2</v>
      </c>
      <c r="I2522" s="62">
        <v>5</v>
      </c>
      <c r="J2522" s="61"/>
      <c r="K2522" s="61">
        <v>50</v>
      </c>
      <c r="L2522" s="63">
        <v>43671</v>
      </c>
      <c r="M2522" s="61">
        <v>2019</v>
      </c>
      <c r="N2522" s="64" t="s">
        <v>1484</v>
      </c>
      <c r="O2522" s="61" t="s">
        <v>245</v>
      </c>
      <c r="P2522" s="63">
        <v>43671</v>
      </c>
      <c r="Q2522" s="65">
        <v>2</v>
      </c>
      <c r="R2522" s="61"/>
      <c r="S2522" s="61">
        <v>7</v>
      </c>
      <c r="T2522" s="66"/>
      <c r="U2522" s="66"/>
      <c r="V2522" s="66"/>
      <c r="W2522" s="61"/>
      <c r="X2522" s="61" t="s">
        <v>318</v>
      </c>
      <c r="Y2522" s="67" t="str">
        <f>VLOOKUP(X2522,[1]Spp!A:B,2,0)</f>
        <v>Abudefduf concolor</v>
      </c>
      <c r="Z2522" s="68">
        <f t="shared" si="302"/>
        <v>1</v>
      </c>
      <c r="AA2522" s="61"/>
      <c r="AB2522" s="61"/>
      <c r="AC2522" s="61">
        <v>1</v>
      </c>
      <c r="AD2522" s="61"/>
      <c r="AE2522" s="61"/>
      <c r="AF2522" s="61"/>
      <c r="AG2522" s="61"/>
      <c r="AH2522" s="61"/>
      <c r="AI2522" s="61"/>
      <c r="AJ2522" s="61"/>
      <c r="AK2522" s="61"/>
      <c r="AL2522" s="61"/>
      <c r="AM2522" s="61"/>
      <c r="AN2522" s="61"/>
      <c r="AO2522" s="61"/>
      <c r="AP2522" s="61"/>
      <c r="AQ2522" s="61"/>
      <c r="AR2522" s="61"/>
      <c r="AS2522" s="61"/>
      <c r="AT2522" s="61"/>
      <c r="AU2522" s="2">
        <f>VLOOKUP(Y2522,Spp!B:C,2,FALSE)</f>
        <v>1.6E-2</v>
      </c>
      <c r="AV2522" s="2">
        <f>VLOOKUP(Y2522,Spp!B:D,3,FALSE)</f>
        <v>3.0516000000000001</v>
      </c>
      <c r="AW2522" s="2">
        <f t="shared" si="297"/>
        <v>35.600047574829865</v>
      </c>
      <c r="AX2522" s="2">
        <f t="shared" si="298"/>
        <v>0.71200095149659726</v>
      </c>
      <c r="AY2522" s="2">
        <f t="shared" si="299"/>
        <v>7.1200095149659726</v>
      </c>
      <c r="AZ2522" s="2">
        <f t="shared" si="300"/>
        <v>7.1200095149659727E-3</v>
      </c>
      <c r="BA2522" s="2" t="e">
        <f t="shared" si="301"/>
        <v>#DIV/0!</v>
      </c>
      <c r="BB2522" s="2">
        <f t="shared" si="303"/>
        <v>0.02</v>
      </c>
      <c r="BC2522" s="2">
        <f>VLOOKUP(Y2522,Spp!B:H,7,FALSE)</f>
        <v>2.7</v>
      </c>
      <c r="BD2522" s="5" t="str">
        <f>VLOOKUP(Y2522,GFQuimbayo!B:C,2,FALSE)</f>
        <v>PK</v>
      </c>
      <c r="BE2522" s="5" t="str">
        <f>VLOOKUP(BD2522,GFQuimbayo!E:F,2,FALSE)</f>
        <v>Planktivores</v>
      </c>
      <c r="BF2522" s="2" t="str">
        <f>VLOOKUP(Y2522,Spp!B:L,11,FALSE)</f>
        <v>LC</v>
      </c>
    </row>
    <row r="2523" spans="1:58">
      <c r="A2523" s="61" t="s">
        <v>40</v>
      </c>
      <c r="B2523" s="61" t="s">
        <v>41</v>
      </c>
      <c r="C2523" s="61" t="s">
        <v>509</v>
      </c>
      <c r="D2523" s="61" t="s">
        <v>509</v>
      </c>
      <c r="E2523" s="61" t="s">
        <v>1495</v>
      </c>
      <c r="F2523" s="61" t="s">
        <v>245</v>
      </c>
      <c r="G2523" s="22" t="s">
        <v>1482</v>
      </c>
      <c r="H2523" s="62">
        <v>2</v>
      </c>
      <c r="I2523" s="62">
        <v>5</v>
      </c>
      <c r="J2523" s="61"/>
      <c r="K2523" s="61">
        <v>50</v>
      </c>
      <c r="L2523" s="63">
        <v>43671</v>
      </c>
      <c r="M2523" s="61">
        <v>2019</v>
      </c>
      <c r="N2523" s="64" t="s">
        <v>1484</v>
      </c>
      <c r="O2523" s="61" t="s">
        <v>245</v>
      </c>
      <c r="P2523" s="63">
        <v>43671</v>
      </c>
      <c r="Q2523" s="65">
        <v>2</v>
      </c>
      <c r="R2523" s="61"/>
      <c r="S2523" s="61">
        <v>7</v>
      </c>
      <c r="T2523" s="66"/>
      <c r="U2523" s="66"/>
      <c r="V2523" s="66"/>
      <c r="W2523" s="61"/>
      <c r="X2523" s="61" t="s">
        <v>82</v>
      </c>
      <c r="Y2523" s="67" t="str">
        <f>VLOOKUP(X2523,[1]Spp!A:B,2,0)</f>
        <v>Odontoscion xanthops</v>
      </c>
      <c r="Z2523" s="68">
        <f t="shared" si="302"/>
        <v>1</v>
      </c>
      <c r="AA2523" s="61"/>
      <c r="AB2523" s="61"/>
      <c r="AC2523" s="61">
        <v>1</v>
      </c>
      <c r="AD2523" s="61"/>
      <c r="AE2523" s="61"/>
      <c r="AF2523" s="61"/>
      <c r="AG2523" s="61"/>
      <c r="AH2523" s="61"/>
      <c r="AI2523" s="61"/>
      <c r="AJ2523" s="61"/>
      <c r="AK2523" s="61"/>
      <c r="AL2523" s="61"/>
      <c r="AM2523" s="61"/>
      <c r="AN2523" s="61"/>
      <c r="AO2523" s="61"/>
      <c r="AP2523" s="61"/>
      <c r="AQ2523" s="61"/>
      <c r="AR2523" s="61"/>
      <c r="AS2523" s="61"/>
      <c r="AT2523" s="61"/>
      <c r="AU2523" s="2">
        <f>VLOOKUP(Y2523,Spp!B:C,2,FALSE)</f>
        <v>9.3299999999999998E-3</v>
      </c>
      <c r="AV2523" s="2">
        <f>VLOOKUP(Y2523,Spp!B:D,3,FALSE)</f>
        <v>3.09</v>
      </c>
      <c r="AW2523" s="2">
        <f t="shared" si="297"/>
        <v>22.873550585912508</v>
      </c>
      <c r="AX2523" s="2">
        <f t="shared" si="298"/>
        <v>0.45747101171825016</v>
      </c>
      <c r="AY2523" s="2">
        <f t="shared" si="299"/>
        <v>4.5747101171825015</v>
      </c>
      <c r="AZ2523" s="2">
        <f t="shared" si="300"/>
        <v>4.5747101171825016E-3</v>
      </c>
      <c r="BA2523" s="2" t="e">
        <f t="shared" si="301"/>
        <v>#DIV/0!</v>
      </c>
      <c r="BB2523" s="2">
        <f t="shared" si="303"/>
        <v>0.02</v>
      </c>
      <c r="BC2523" s="2">
        <f>VLOOKUP(Y2523,Spp!B:H,7,FALSE)</f>
        <v>3.7</v>
      </c>
      <c r="BD2523" s="5" t="str">
        <f>VLOOKUP(Y2523,GFQuimbayo!B:C,2,FALSE)</f>
        <v>PK</v>
      </c>
      <c r="BE2523" s="5" t="str">
        <f>VLOOKUP(BD2523,GFQuimbayo!E:F,2,FALSE)</f>
        <v>Planktivores</v>
      </c>
      <c r="BF2523" s="2" t="str">
        <f>VLOOKUP(Y2523,Spp!B:L,11,FALSE)</f>
        <v>LC</v>
      </c>
    </row>
    <row r="2524" spans="1:58">
      <c r="A2524" s="61" t="s">
        <v>40</v>
      </c>
      <c r="B2524" s="61" t="s">
        <v>41</v>
      </c>
      <c r="C2524" s="61" t="s">
        <v>509</v>
      </c>
      <c r="D2524" s="61" t="s">
        <v>509</v>
      </c>
      <c r="E2524" s="61" t="s">
        <v>1495</v>
      </c>
      <c r="F2524" s="61" t="s">
        <v>245</v>
      </c>
      <c r="G2524" s="22" t="s">
        <v>1482</v>
      </c>
      <c r="H2524" s="62">
        <v>3</v>
      </c>
      <c r="I2524" s="62">
        <v>6</v>
      </c>
      <c r="J2524" s="61"/>
      <c r="K2524" s="61">
        <v>50</v>
      </c>
      <c r="L2524" s="63">
        <v>43671</v>
      </c>
      <c r="M2524" s="61">
        <v>2019</v>
      </c>
      <c r="N2524" s="64" t="s">
        <v>1484</v>
      </c>
      <c r="O2524" s="61" t="s">
        <v>245</v>
      </c>
      <c r="P2524" s="63">
        <v>43671</v>
      </c>
      <c r="Q2524" s="65">
        <v>2</v>
      </c>
      <c r="R2524" s="61"/>
      <c r="S2524" s="61">
        <v>7</v>
      </c>
      <c r="T2524" s="66"/>
      <c r="U2524" s="66"/>
      <c r="V2524" s="66"/>
      <c r="W2524" s="61"/>
      <c r="X2524" s="61" t="s">
        <v>80</v>
      </c>
      <c r="Y2524" s="67" t="str">
        <f>VLOOKUP(X2524,[1]Spp!A:B,2,0)</f>
        <v>Sufflamen verres</v>
      </c>
      <c r="Z2524" s="68">
        <f t="shared" si="302"/>
        <v>2</v>
      </c>
      <c r="AA2524" s="61"/>
      <c r="AB2524" s="61"/>
      <c r="AC2524" s="61">
        <v>2</v>
      </c>
      <c r="AD2524" s="61"/>
      <c r="AE2524" s="61"/>
      <c r="AF2524" s="61"/>
      <c r="AG2524" s="61"/>
      <c r="AH2524" s="61"/>
      <c r="AI2524" s="61"/>
      <c r="AJ2524" s="61"/>
      <c r="AK2524" s="61"/>
      <c r="AL2524" s="61"/>
      <c r="AM2524" s="61"/>
      <c r="AN2524" s="61"/>
      <c r="AO2524" s="61"/>
      <c r="AP2524" s="61"/>
      <c r="AQ2524" s="61"/>
      <c r="AR2524" s="61"/>
      <c r="AS2524" s="61"/>
      <c r="AT2524" s="61"/>
      <c r="AU2524" s="2">
        <f>VLOOKUP(Y2524,Spp!B:C,2,FALSE)</f>
        <v>2.4899999999999999E-2</v>
      </c>
      <c r="AV2524" s="2">
        <f>VLOOKUP(Y2524,Spp!B:D,3,FALSE)</f>
        <v>3.0129999999999999</v>
      </c>
      <c r="AW2524" s="2">
        <f t="shared" si="297"/>
        <v>100.5123002290896</v>
      </c>
      <c r="AX2524" s="2">
        <f t="shared" si="298"/>
        <v>2.0102460045817923</v>
      </c>
      <c r="AY2524" s="2">
        <f t="shared" si="299"/>
        <v>20.102460045817921</v>
      </c>
      <c r="AZ2524" s="2">
        <f t="shared" si="300"/>
        <v>2.0102460045817921E-2</v>
      </c>
      <c r="BA2524" s="2" t="e">
        <f t="shared" si="301"/>
        <v>#DIV/0!</v>
      </c>
      <c r="BB2524" s="2">
        <f t="shared" si="303"/>
        <v>0.04</v>
      </c>
      <c r="BC2524" s="2">
        <f>VLOOKUP(Y2524,Spp!B:H,7,FALSE)</f>
        <v>3.3</v>
      </c>
      <c r="BD2524" s="5" t="str">
        <f>VLOOKUP(Y2524,GFQuimbayo!B:C,2,FALSE)</f>
        <v>IN</v>
      </c>
      <c r="BE2524" s="5" t="str">
        <f>VLOOKUP(BD2524,GFQuimbayo!E:F,2,FALSE)</f>
        <v>Invertebrivores</v>
      </c>
      <c r="BF2524" s="2" t="str">
        <f>VLOOKUP(Y2524,Spp!B:L,11,FALSE)</f>
        <v>LC</v>
      </c>
    </row>
    <row r="2525" spans="1:58">
      <c r="A2525" s="61" t="s">
        <v>40</v>
      </c>
      <c r="B2525" s="61" t="s">
        <v>41</v>
      </c>
      <c r="C2525" s="61" t="s">
        <v>509</v>
      </c>
      <c r="D2525" s="61" t="s">
        <v>509</v>
      </c>
      <c r="E2525" s="61" t="s">
        <v>1495</v>
      </c>
      <c r="F2525" s="61" t="s">
        <v>245</v>
      </c>
      <c r="G2525" s="22" t="s">
        <v>1482</v>
      </c>
      <c r="H2525" s="62">
        <v>3</v>
      </c>
      <c r="I2525" s="62">
        <v>6</v>
      </c>
      <c r="J2525" s="61"/>
      <c r="K2525" s="61">
        <v>50</v>
      </c>
      <c r="L2525" s="63">
        <v>43671</v>
      </c>
      <c r="M2525" s="61">
        <v>2019</v>
      </c>
      <c r="N2525" s="64" t="s">
        <v>1484</v>
      </c>
      <c r="O2525" s="61" t="s">
        <v>245</v>
      </c>
      <c r="P2525" s="63">
        <v>43671</v>
      </c>
      <c r="Q2525" s="65">
        <v>2</v>
      </c>
      <c r="R2525" s="61"/>
      <c r="S2525" s="61">
        <v>7</v>
      </c>
      <c r="T2525" s="66"/>
      <c r="U2525" s="66"/>
      <c r="V2525" s="66"/>
      <c r="W2525" s="61"/>
      <c r="X2525" s="61" t="s">
        <v>107</v>
      </c>
      <c r="Y2525" s="67" t="str">
        <f>VLOOKUP(X2525,[1]Spp!A:B,2,0)</f>
        <v>Thalassoma lucasanum</v>
      </c>
      <c r="Z2525" s="68">
        <f t="shared" si="302"/>
        <v>65</v>
      </c>
      <c r="AA2525" s="61"/>
      <c r="AB2525" s="61">
        <v>40</v>
      </c>
      <c r="AC2525" s="61">
        <v>23</v>
      </c>
      <c r="AD2525" s="61">
        <v>2</v>
      </c>
      <c r="AE2525" s="61"/>
      <c r="AF2525" s="61"/>
      <c r="AG2525" s="61"/>
      <c r="AH2525" s="61"/>
      <c r="AI2525" s="61"/>
      <c r="AJ2525" s="61"/>
      <c r="AK2525" s="61"/>
      <c r="AL2525" s="61"/>
      <c r="AM2525" s="61"/>
      <c r="AN2525" s="61"/>
      <c r="AO2525" s="61"/>
      <c r="AP2525" s="61"/>
      <c r="AQ2525" s="61"/>
      <c r="AR2525" s="61"/>
      <c r="AS2525" s="61"/>
      <c r="AT2525" s="61"/>
      <c r="AU2525" s="2">
        <f>VLOOKUP(Y2525,Spp!B:C,2,FALSE)</f>
        <v>1.261E-2</v>
      </c>
      <c r="AV2525" s="2">
        <f>VLOOKUP(Y2525,Spp!B:D,3,FALSE)</f>
        <v>2.8782999999999999</v>
      </c>
      <c r="AW2525" s="2">
        <f t="shared" si="297"/>
        <v>678.48771084350142</v>
      </c>
      <c r="AX2525" s="2">
        <f t="shared" si="298"/>
        <v>13.569754216870029</v>
      </c>
      <c r="AY2525" s="2">
        <f t="shared" si="299"/>
        <v>135.69754216870029</v>
      </c>
      <c r="AZ2525" s="2">
        <f t="shared" si="300"/>
        <v>0.13569754216870031</v>
      </c>
      <c r="BA2525" s="2" t="e">
        <f t="shared" si="301"/>
        <v>#DIV/0!</v>
      </c>
      <c r="BB2525" s="2">
        <f t="shared" si="303"/>
        <v>1.3</v>
      </c>
      <c r="BC2525" s="2">
        <f>VLOOKUP(Y2525,Spp!B:H,7,FALSE)</f>
        <v>3.5</v>
      </c>
      <c r="BD2525" s="5" t="str">
        <f>VLOOKUP(Y2525,GFQuimbayo!B:C,2,FALSE)</f>
        <v>IN</v>
      </c>
      <c r="BE2525" s="5" t="str">
        <f>VLOOKUP(BD2525,GFQuimbayo!E:F,2,FALSE)</f>
        <v>Invertebrivores</v>
      </c>
      <c r="BF2525" s="2" t="str">
        <f>VLOOKUP(Y2525,Spp!B:L,11,FALSE)</f>
        <v>LC</v>
      </c>
    </row>
    <row r="2526" spans="1:58">
      <c r="A2526" s="61" t="s">
        <v>40</v>
      </c>
      <c r="B2526" s="61" t="s">
        <v>41</v>
      </c>
      <c r="C2526" s="61" t="s">
        <v>509</v>
      </c>
      <c r="D2526" s="61" t="s">
        <v>509</v>
      </c>
      <c r="E2526" s="61" t="s">
        <v>1495</v>
      </c>
      <c r="F2526" s="61" t="s">
        <v>245</v>
      </c>
      <c r="G2526" s="22" t="s">
        <v>1482</v>
      </c>
      <c r="H2526" s="62">
        <v>3</v>
      </c>
      <c r="I2526" s="62">
        <v>6</v>
      </c>
      <c r="J2526" s="61"/>
      <c r="K2526" s="61">
        <v>50</v>
      </c>
      <c r="L2526" s="63">
        <v>43671</v>
      </c>
      <c r="M2526" s="61">
        <v>2019</v>
      </c>
      <c r="N2526" s="64" t="s">
        <v>1484</v>
      </c>
      <c r="O2526" s="61" t="s">
        <v>245</v>
      </c>
      <c r="P2526" s="63">
        <v>43671</v>
      </c>
      <c r="Q2526" s="65">
        <v>2</v>
      </c>
      <c r="R2526" s="61"/>
      <c r="S2526" s="61">
        <v>7</v>
      </c>
      <c r="T2526" s="66"/>
      <c r="U2526" s="66"/>
      <c r="V2526" s="66"/>
      <c r="W2526" s="61"/>
      <c r="X2526" s="61" t="s">
        <v>99</v>
      </c>
      <c r="Y2526" s="67" t="str">
        <f>VLOOKUP(X2526,[1]Spp!A:B,2,0)</f>
        <v>Abudefduf troschelii</v>
      </c>
      <c r="Z2526" s="68">
        <f t="shared" si="302"/>
        <v>7</v>
      </c>
      <c r="AA2526" s="61"/>
      <c r="AB2526" s="61"/>
      <c r="AC2526" s="61"/>
      <c r="AD2526" s="61">
        <v>7</v>
      </c>
      <c r="AE2526" s="61"/>
      <c r="AF2526" s="61"/>
      <c r="AG2526" s="61"/>
      <c r="AH2526" s="61"/>
      <c r="AI2526" s="61"/>
      <c r="AJ2526" s="61"/>
      <c r="AK2526" s="61"/>
      <c r="AL2526" s="61"/>
      <c r="AM2526" s="61"/>
      <c r="AN2526" s="61"/>
      <c r="AO2526" s="61"/>
      <c r="AP2526" s="61"/>
      <c r="AQ2526" s="61"/>
      <c r="AR2526" s="61"/>
      <c r="AS2526" s="61"/>
      <c r="AT2526" s="61"/>
      <c r="AU2526" s="2">
        <f>VLOOKUP(Y2526,Spp!B:C,2,FALSE)</f>
        <v>1.6E-2</v>
      </c>
      <c r="AV2526" s="2">
        <f>VLOOKUP(Y2526,Spp!B:D,3,FALSE)</f>
        <v>3.0516000000000001</v>
      </c>
      <c r="AW2526" s="2">
        <f t="shared" si="297"/>
        <v>695.78158787232474</v>
      </c>
      <c r="AX2526" s="2">
        <f t="shared" si="298"/>
        <v>13.915631757446494</v>
      </c>
      <c r="AY2526" s="2">
        <f t="shared" si="299"/>
        <v>139.15631757446494</v>
      </c>
      <c r="AZ2526" s="2">
        <f t="shared" si="300"/>
        <v>0.13915631757446495</v>
      </c>
      <c r="BA2526" s="2" t="e">
        <f t="shared" si="301"/>
        <v>#DIV/0!</v>
      </c>
      <c r="BB2526" s="2">
        <f t="shared" si="303"/>
        <v>0.14000000000000001</v>
      </c>
      <c r="BC2526" s="2">
        <f>VLOOKUP(Y2526,Spp!B:H,7,FALSE)</f>
        <v>3</v>
      </c>
      <c r="BD2526" s="5" t="str">
        <f>VLOOKUP(Y2526,GFQuimbayo!B:C,2,FALSE)</f>
        <v>PK</v>
      </c>
      <c r="BE2526" s="5" t="str">
        <f>VLOOKUP(BD2526,GFQuimbayo!E:F,2,FALSE)</f>
        <v>Planktivores</v>
      </c>
      <c r="BF2526" s="2" t="str">
        <f>VLOOKUP(Y2526,Spp!B:L,11,FALSE)</f>
        <v>LC</v>
      </c>
    </row>
    <row r="2527" spans="1:58">
      <c r="A2527" s="61" t="s">
        <v>40</v>
      </c>
      <c r="B2527" s="61" t="s">
        <v>41</v>
      </c>
      <c r="C2527" s="61" t="s">
        <v>509</v>
      </c>
      <c r="D2527" s="61" t="s">
        <v>509</v>
      </c>
      <c r="E2527" s="61" t="s">
        <v>1495</v>
      </c>
      <c r="F2527" s="61" t="s">
        <v>245</v>
      </c>
      <c r="G2527" s="22" t="s">
        <v>1482</v>
      </c>
      <c r="H2527" s="62">
        <v>3</v>
      </c>
      <c r="I2527" s="62">
        <v>6</v>
      </c>
      <c r="J2527" s="61"/>
      <c r="K2527" s="61">
        <v>50</v>
      </c>
      <c r="L2527" s="63">
        <v>43671</v>
      </c>
      <c r="M2527" s="61">
        <v>2019</v>
      </c>
      <c r="N2527" s="64" t="s">
        <v>1484</v>
      </c>
      <c r="O2527" s="61" t="s">
        <v>245</v>
      </c>
      <c r="P2527" s="63">
        <v>43671</v>
      </c>
      <c r="Q2527" s="65">
        <v>2</v>
      </c>
      <c r="R2527" s="61"/>
      <c r="S2527" s="61">
        <v>7</v>
      </c>
      <c r="T2527" s="66"/>
      <c r="U2527" s="66"/>
      <c r="V2527" s="66"/>
      <c r="W2527" s="61"/>
      <c r="X2527" s="61" t="s">
        <v>57</v>
      </c>
      <c r="Y2527" s="67" t="str">
        <f>VLOOKUP(X2527,[1]Spp!A:B,2,0)</f>
        <v>Serranus psittacinus</v>
      </c>
      <c r="Z2527" s="68">
        <f t="shared" si="302"/>
        <v>3</v>
      </c>
      <c r="AA2527" s="61"/>
      <c r="AB2527" s="61"/>
      <c r="AC2527" s="61">
        <v>1</v>
      </c>
      <c r="AD2527" s="61">
        <v>2</v>
      </c>
      <c r="AE2527" s="61"/>
      <c r="AF2527" s="61"/>
      <c r="AG2527" s="61"/>
      <c r="AH2527" s="61"/>
      <c r="AI2527" s="61"/>
      <c r="AJ2527" s="61"/>
      <c r="AK2527" s="61"/>
      <c r="AL2527" s="61"/>
      <c r="AM2527" s="61"/>
      <c r="AN2527" s="61"/>
      <c r="AO2527" s="61"/>
      <c r="AP2527" s="61"/>
      <c r="AQ2527" s="61"/>
      <c r="AR2527" s="61"/>
      <c r="AS2527" s="61"/>
      <c r="AT2527" s="61"/>
      <c r="AU2527" s="2">
        <f>VLOOKUP(Y2527,Spp!B:C,2,FALSE)</f>
        <v>1.9300000000000001E-2</v>
      </c>
      <c r="AV2527" s="2">
        <f>VLOOKUP(Y2527,Spp!B:D,3,FALSE)</f>
        <v>2.8511000000000002</v>
      </c>
      <c r="AW2527" s="2">
        <f t="shared" si="297"/>
        <v>160.9664465682358</v>
      </c>
      <c r="AX2527" s="2">
        <f t="shared" si="298"/>
        <v>3.219328931364716</v>
      </c>
      <c r="AY2527" s="2">
        <f t="shared" si="299"/>
        <v>32.193289313647156</v>
      </c>
      <c r="AZ2527" s="2">
        <f>AY2527/1000</f>
        <v>3.2193289313647157E-2</v>
      </c>
      <c r="BA2527" s="2" t="e">
        <f t="shared" si="301"/>
        <v>#DIV/0!</v>
      </c>
      <c r="BB2527" s="2">
        <f t="shared" si="303"/>
        <v>0.06</v>
      </c>
      <c r="BC2527" s="2">
        <f>VLOOKUP(Y2527,Spp!B:H,7,FALSE)</f>
        <v>3.6</v>
      </c>
      <c r="BD2527" s="5" t="str">
        <f>VLOOKUP(Y2527,GFQuimbayo!B:C,2,FALSE)</f>
        <v>PS</v>
      </c>
      <c r="BE2527" s="5" t="str">
        <f>VLOOKUP(BD2527,GFQuimbayo!E:F,2,FALSE)</f>
        <v>Piscivores</v>
      </c>
      <c r="BF2527" s="2" t="str">
        <f>VLOOKUP(Y2527,Spp!B:L,11,FALSE)</f>
        <v>LC</v>
      </c>
    </row>
    <row r="2528" spans="1:58">
      <c r="A2528" s="61" t="s">
        <v>40</v>
      </c>
      <c r="B2528" s="61" t="s">
        <v>41</v>
      </c>
      <c r="C2528" s="61" t="s">
        <v>509</v>
      </c>
      <c r="D2528" s="61" t="s">
        <v>509</v>
      </c>
      <c r="E2528" s="61" t="s">
        <v>1495</v>
      </c>
      <c r="F2528" s="61" t="s">
        <v>245</v>
      </c>
      <c r="G2528" s="22" t="s">
        <v>1482</v>
      </c>
      <c r="H2528" s="62">
        <v>3</v>
      </c>
      <c r="I2528" s="62">
        <v>6</v>
      </c>
      <c r="J2528" s="61"/>
      <c r="K2528" s="61">
        <v>50</v>
      </c>
      <c r="L2528" s="63">
        <v>43671</v>
      </c>
      <c r="M2528" s="61">
        <v>2019</v>
      </c>
      <c r="N2528" s="64" t="s">
        <v>1484</v>
      </c>
      <c r="O2528" s="61" t="s">
        <v>245</v>
      </c>
      <c r="P2528" s="63">
        <v>43671</v>
      </c>
      <c r="Q2528" s="65">
        <v>2</v>
      </c>
      <c r="R2528" s="61"/>
      <c r="S2528" s="61">
        <v>7</v>
      </c>
      <c r="T2528" s="66"/>
      <c r="U2528" s="66"/>
      <c r="V2528" s="66"/>
      <c r="W2528" s="61"/>
      <c r="X2528" s="61" t="s">
        <v>256</v>
      </c>
      <c r="Y2528" s="67" t="str">
        <f>VLOOKUP(X2528,[1]Spp!A:B,2,0)</f>
        <v>Fistularia commersonii</v>
      </c>
      <c r="Z2528" s="68">
        <f t="shared" si="302"/>
        <v>1</v>
      </c>
      <c r="AA2528" s="61"/>
      <c r="AB2528" s="61"/>
      <c r="AC2528" s="61"/>
      <c r="AD2528" s="61"/>
      <c r="AE2528" s="61"/>
      <c r="AF2528" s="61"/>
      <c r="AG2528" s="61"/>
      <c r="AH2528" s="61"/>
      <c r="AI2528" s="61">
        <v>1</v>
      </c>
      <c r="AJ2528" s="61"/>
      <c r="AK2528" s="61"/>
      <c r="AL2528" s="61"/>
      <c r="AM2528" s="61"/>
      <c r="AN2528" s="61"/>
      <c r="AO2528" s="61"/>
      <c r="AP2528" s="61"/>
      <c r="AQ2528" s="61"/>
      <c r="AR2528" s="61"/>
      <c r="AS2528" s="61"/>
      <c r="AT2528" s="61"/>
      <c r="AU2528" s="2">
        <f>VLOOKUP(Y2528,Spp!B:C,2,FALSE)</f>
        <v>5.9999999999999995E-4</v>
      </c>
      <c r="AV2528" s="2">
        <f>VLOOKUP(Y2528,Spp!B:D,3,FALSE)</f>
        <v>3</v>
      </c>
      <c r="AW2528" s="2">
        <f t="shared" si="297"/>
        <v>164.77499999999998</v>
      </c>
      <c r="AX2528" s="2">
        <f t="shared" si="298"/>
        <v>3.2954999999999997</v>
      </c>
      <c r="AY2528" s="2">
        <f t="shared" si="299"/>
        <v>32.954999999999998</v>
      </c>
      <c r="AZ2528" s="2">
        <f t="shared" si="300"/>
        <v>3.2954999999999998E-2</v>
      </c>
      <c r="BA2528" s="2" t="e">
        <f t="shared" si="301"/>
        <v>#DIV/0!</v>
      </c>
      <c r="BB2528" s="2">
        <f t="shared" si="303"/>
        <v>0.02</v>
      </c>
      <c r="BC2528" s="2">
        <f>VLOOKUP(Y2528,Spp!B:H,7,FALSE)</f>
        <v>4.3</v>
      </c>
      <c r="BD2528" s="5" t="str">
        <f>VLOOKUP(Y2528,GFQuimbayo!B:C,2,FALSE)</f>
        <v>PS</v>
      </c>
      <c r="BE2528" s="5" t="str">
        <f>VLOOKUP(BD2528,GFQuimbayo!E:F,2,FALSE)</f>
        <v>Piscivores</v>
      </c>
      <c r="BF2528" s="2" t="str">
        <f>VLOOKUP(Y2528,Spp!B:L,11,FALSE)</f>
        <v>NE</v>
      </c>
    </row>
  </sheetData>
  <autoFilter ref="A2:BF2528"/>
  <sortState ref="A3:BF1742">
    <sortCondition ref="M3:M1742"/>
    <sortCondition ref="L3:L1742"/>
    <sortCondition ref="C3:C1742"/>
    <sortCondition ref="F3:F1742"/>
    <sortCondition ref="I3:I17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Taxo</vt:lpstr>
      <vt:lpstr>Spp</vt:lpstr>
      <vt:lpstr>GFQuimbayo</vt:lpstr>
      <vt:lpstr>Peces_1995-1996_2014-2019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2020-05-20T23:14:43Z</dcterms:modified>
</cp:coreProperties>
</file>