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es virtuales UNE 2020 Andreita\INFORMÁTICA EDUCATIVA-S4\"/>
    </mc:Choice>
  </mc:AlternateContent>
  <xr:revisionPtr revIDLastSave="0" documentId="13_ncr:1_{037455BC-CDE9-44A3-812C-6788CEC4C1E2}" xr6:coauthVersionLast="46" xr6:coauthVersionMax="46" xr10:uidLastSave="{00000000-0000-0000-0000-000000000000}"/>
  <bookViews>
    <workbookView xWindow="-120" yWindow="-120" windowWidth="20730" windowHeight="11160" activeTab="1" xr2:uid="{1735B418-C1C0-4FD4-A9D5-B1410D6AE9AB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2" l="1"/>
  <c r="R20" i="2"/>
  <c r="S20" i="2"/>
  <c r="Q19" i="2"/>
  <c r="R19" i="2"/>
  <c r="S19" i="2"/>
  <c r="Q18" i="2"/>
  <c r="R18" i="2"/>
  <c r="S18" i="2"/>
  <c r="P18" i="2"/>
  <c r="P19" i="2"/>
  <c r="P20" i="2"/>
  <c r="Q17" i="2"/>
  <c r="R17" i="2"/>
  <c r="S17" i="2"/>
  <c r="P17" i="2"/>
  <c r="Q6" i="2"/>
  <c r="R6" i="2"/>
  <c r="S6" i="2"/>
  <c r="Q5" i="2"/>
  <c r="R5" i="2"/>
  <c r="S5" i="2"/>
  <c r="Q4" i="2"/>
  <c r="R4" i="2"/>
  <c r="S4" i="2"/>
  <c r="P4" i="2"/>
  <c r="P5" i="2"/>
  <c r="P6" i="2"/>
  <c r="Q3" i="2"/>
  <c r="R3" i="2"/>
  <c r="S3" i="2"/>
  <c r="P3" i="2"/>
  <c r="Q13" i="2"/>
  <c r="R13" i="2"/>
  <c r="S13" i="2"/>
  <c r="Q12" i="2"/>
  <c r="R12" i="2"/>
  <c r="S12" i="2"/>
  <c r="Q11" i="2"/>
  <c r="R11" i="2"/>
  <c r="S11" i="2"/>
  <c r="Q10" i="2"/>
  <c r="R10" i="2"/>
  <c r="S10" i="2"/>
  <c r="P11" i="2"/>
  <c r="P12" i="2"/>
  <c r="P13" i="2"/>
  <c r="P10" i="2"/>
  <c r="K17" i="2"/>
  <c r="C17" i="2"/>
  <c r="D17" i="2"/>
  <c r="E17" i="2"/>
  <c r="F17" i="2"/>
  <c r="G17" i="2"/>
  <c r="H17" i="2"/>
  <c r="I17" i="2"/>
  <c r="J17" i="2"/>
  <c r="B17" i="2"/>
  <c r="C11" i="2"/>
  <c r="D11" i="2"/>
  <c r="E11" i="2"/>
  <c r="F11" i="2"/>
  <c r="G11" i="2"/>
  <c r="H11" i="2"/>
  <c r="I11" i="2"/>
  <c r="J11" i="2"/>
  <c r="K11" i="2"/>
  <c r="B11" i="2"/>
  <c r="C5" i="2"/>
  <c r="D5" i="2"/>
  <c r="E5" i="2"/>
  <c r="F5" i="2"/>
  <c r="G5" i="2"/>
  <c r="H5" i="2"/>
  <c r="I5" i="2"/>
  <c r="J5" i="2"/>
  <c r="K5" i="2"/>
  <c r="B5" i="2"/>
  <c r="F46" i="1"/>
  <c r="F45" i="1"/>
  <c r="F43" i="1"/>
  <c r="F42" i="1"/>
  <c r="F44" i="1"/>
  <c r="E46" i="1"/>
  <c r="E43" i="1"/>
  <c r="E44" i="1"/>
  <c r="E45" i="1"/>
  <c r="E42" i="1"/>
  <c r="I32" i="1"/>
  <c r="J32" i="1"/>
  <c r="K32" i="1"/>
  <c r="L32" i="1"/>
  <c r="M32" i="1"/>
  <c r="H32" i="1"/>
  <c r="K20" i="1"/>
  <c r="E32" i="1"/>
  <c r="E33" i="1"/>
  <c r="E34" i="1"/>
  <c r="E31" i="1"/>
  <c r="L21" i="1"/>
  <c r="L22" i="1"/>
  <c r="L23" i="1"/>
  <c r="L20" i="1"/>
  <c r="K21" i="1"/>
  <c r="K22" i="1"/>
  <c r="K23" i="1"/>
  <c r="J21" i="1"/>
  <c r="J22" i="1"/>
  <c r="J23" i="1"/>
  <c r="J20" i="1"/>
  <c r="I21" i="1"/>
  <c r="I22" i="1"/>
  <c r="I23" i="1"/>
  <c r="I20" i="1"/>
  <c r="E21" i="1"/>
  <c r="E22" i="1"/>
  <c r="E20" i="1"/>
  <c r="P5" i="1"/>
  <c r="P6" i="1"/>
  <c r="P4" i="1"/>
  <c r="B14" i="1"/>
  <c r="L7" i="1"/>
  <c r="L5" i="1"/>
  <c r="L6" i="1"/>
  <c r="L4" i="1"/>
  <c r="K5" i="1"/>
  <c r="K6" i="1"/>
  <c r="K4" i="1"/>
  <c r="G8" i="1"/>
  <c r="G5" i="1"/>
  <c r="G6" i="1"/>
  <c r="G7" i="1"/>
  <c r="G4" i="1"/>
  <c r="B12" i="1"/>
  <c r="B10" i="1"/>
</calcChain>
</file>

<file path=xl/sharedStrings.xml><?xml version="1.0" encoding="utf-8"?>
<sst xmlns="http://schemas.openxmlformats.org/spreadsheetml/2006/main" count="132" uniqueCount="97">
  <si>
    <t>Ejercicio 1</t>
  </si>
  <si>
    <t>Monto Inicial</t>
  </si>
  <si>
    <t>Gastos:</t>
  </si>
  <si>
    <t>Teléfono</t>
  </si>
  <si>
    <t>Agua</t>
  </si>
  <si>
    <t>Luz</t>
  </si>
  <si>
    <t>Internet</t>
  </si>
  <si>
    <t>Total gastos:</t>
  </si>
  <si>
    <t>Queda:</t>
  </si>
  <si>
    <t>Respuesta:</t>
  </si>
  <si>
    <t>Ejercicio 2</t>
  </si>
  <si>
    <t>Producto</t>
  </si>
  <si>
    <t>Precio</t>
  </si>
  <si>
    <t>Cantidad</t>
  </si>
  <si>
    <t>Importe</t>
  </si>
  <si>
    <t>Monitor LG 17''</t>
  </si>
  <si>
    <t>Teclado HP</t>
  </si>
  <si>
    <t>Mouse Genius</t>
  </si>
  <si>
    <t>Memoria USB 8G</t>
  </si>
  <si>
    <t>Monto total:</t>
  </si>
  <si>
    <t>Ejercicio 3</t>
  </si>
  <si>
    <t>Artefacto</t>
  </si>
  <si>
    <t>IGV</t>
  </si>
  <si>
    <t>Total</t>
  </si>
  <si>
    <t>Lavadora</t>
  </si>
  <si>
    <t>Licuadora</t>
  </si>
  <si>
    <t>Plancha</t>
  </si>
  <si>
    <t>Ejercicio 4</t>
  </si>
  <si>
    <t>Precio de Costo</t>
  </si>
  <si>
    <t>Precio de Venta</t>
  </si>
  <si>
    <t>Aceite 1lt.</t>
  </si>
  <si>
    <t>Panetón</t>
  </si>
  <si>
    <t>Lejía 1lt.</t>
  </si>
  <si>
    <t>Ejercicio 5</t>
  </si>
  <si>
    <t>Cursos:</t>
  </si>
  <si>
    <t>Inglés I (peso: 2)</t>
  </si>
  <si>
    <t>Lenguaje (peso: 1)</t>
  </si>
  <si>
    <t>Matemática (peso: 3)</t>
  </si>
  <si>
    <t>Promedio Ponderado</t>
  </si>
  <si>
    <t>Raquel</t>
  </si>
  <si>
    <t>Jessica</t>
  </si>
  <si>
    <t>Gladys</t>
  </si>
  <si>
    <t>Ejercicio 6</t>
  </si>
  <si>
    <t>Ganancia</t>
  </si>
  <si>
    <t>Precio Preventa</t>
  </si>
  <si>
    <t>Televisor</t>
  </si>
  <si>
    <t>Equipo Stereo</t>
  </si>
  <si>
    <t>DVD player</t>
  </si>
  <si>
    <t>Ejercicio 7</t>
  </si>
  <si>
    <t>Incremento:</t>
  </si>
  <si>
    <t>Trabajador</t>
  </si>
  <si>
    <t>L. Nacimiento</t>
  </si>
  <si>
    <t>Sexo</t>
  </si>
  <si>
    <t>Sueldo</t>
  </si>
  <si>
    <t>Nuevo Sueldo</t>
  </si>
  <si>
    <t>Carlos Quispe</t>
  </si>
  <si>
    <t>Julio Caycho</t>
  </si>
  <si>
    <t>Pedro García</t>
  </si>
  <si>
    <t>Daniel Cahuana</t>
  </si>
  <si>
    <t>Lima</t>
  </si>
  <si>
    <t>Piura</t>
  </si>
  <si>
    <t>Trujillo</t>
  </si>
  <si>
    <t>M</t>
  </si>
  <si>
    <t>Ejercicio 8</t>
  </si>
  <si>
    <t>Producto:</t>
  </si>
  <si>
    <t>Leche</t>
  </si>
  <si>
    <t>Azúcar</t>
  </si>
  <si>
    <t>Arroz</t>
  </si>
  <si>
    <t>Café</t>
  </si>
  <si>
    <t>Huevos</t>
  </si>
  <si>
    <t>Fideos</t>
  </si>
  <si>
    <t>Nuevo Precio</t>
  </si>
  <si>
    <t>Ejercicio 9</t>
  </si>
  <si>
    <t>Descuento:</t>
  </si>
  <si>
    <t>Código</t>
  </si>
  <si>
    <t>Fruta</t>
  </si>
  <si>
    <t>Precio (Por Kg.)</t>
  </si>
  <si>
    <t>Peso</t>
  </si>
  <si>
    <t>Precio con Dscto</t>
  </si>
  <si>
    <t>A001</t>
  </si>
  <si>
    <t>A002</t>
  </si>
  <si>
    <t>A003</t>
  </si>
  <si>
    <t>A004</t>
  </si>
  <si>
    <t>Naranja</t>
  </si>
  <si>
    <t>Fresa</t>
  </si>
  <si>
    <t>Piña</t>
  </si>
  <si>
    <t>Mandarina</t>
  </si>
  <si>
    <t>2.3% (María) y 5% (Beto)</t>
  </si>
  <si>
    <t>y</t>
  </si>
  <si>
    <t>=</t>
  </si>
  <si>
    <t>x</t>
  </si>
  <si>
    <t>+</t>
  </si>
  <si>
    <t>-</t>
  </si>
  <si>
    <t>∇</t>
  </si>
  <si>
    <t>⊗</t>
  </si>
  <si>
    <t>m∇n = 2m - 5n</t>
  </si>
  <si>
    <t>a⊗b = 3a +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</si>
</sst>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S/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1"/>
      <color theme="1"/>
      <name val="Arial Black"/>
      <family val="2"/>
    </font>
    <font>
      <sz val="10"/>
      <color theme="1"/>
      <name val="Arial Black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Yu Gothic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65" fontId="0" fillId="0" borderId="0" xfId="0" applyNumberFormat="1"/>
    <xf numFmtId="165" fontId="0" fillId="0" borderId="1" xfId="0" applyNumberFormat="1" applyBorder="1" applyAlignment="1">
      <alignment horizontal="center" vertical="center"/>
    </xf>
    <xf numFmtId="165" fontId="0" fillId="3" borderId="3" xfId="0" applyNumberFormat="1" applyFill="1" applyBorder="1"/>
    <xf numFmtId="165" fontId="0" fillId="4" borderId="2" xfId="0" applyNumberFormat="1" applyFill="1" applyBorder="1"/>
    <xf numFmtId="165" fontId="0" fillId="0" borderId="1" xfId="0" applyNumberFormat="1" applyBorder="1"/>
    <xf numFmtId="165" fontId="0" fillId="5" borderId="3" xfId="0" applyNumberFormat="1" applyFill="1" applyBorder="1"/>
    <xf numFmtId="165" fontId="0" fillId="5" borderId="4" xfId="0" applyNumberFormat="1" applyFill="1" applyBorder="1"/>
    <xf numFmtId="0" fontId="0" fillId="5" borderId="1" xfId="0" applyFill="1" applyBorder="1" applyAlignment="1">
      <alignment horizontal="center" vertical="center"/>
    </xf>
    <xf numFmtId="0" fontId="2" fillId="0" borderId="0" xfId="0" applyFont="1" applyFill="1" applyAlignment="1"/>
    <xf numFmtId="0" fontId="0" fillId="0" borderId="5" xfId="0" applyBorder="1"/>
    <xf numFmtId="0" fontId="1" fillId="7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165" fontId="0" fillId="0" borderId="5" xfId="0" applyNumberFormat="1" applyBorder="1"/>
    <xf numFmtId="165" fontId="0" fillId="0" borderId="5" xfId="0" applyNumberFormat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9" fontId="1" fillId="5" borderId="5" xfId="0" applyNumberFormat="1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9" borderId="5" xfId="0" applyFont="1" applyFill="1" applyBorder="1"/>
    <xf numFmtId="0" fontId="5" fillId="0" borderId="5" xfId="0" applyFont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10" fontId="6" fillId="5" borderId="5" xfId="0" applyNumberFormat="1" applyFont="1" applyFill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12" borderId="1" xfId="0" applyNumberForma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/>
    </xf>
    <xf numFmtId="12" fontId="8" fillId="0" borderId="0" xfId="0" applyNumberFormat="1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1529B-F945-4FCB-A573-A0568FCFE2D3}">
  <dimension ref="A1:Q46"/>
  <sheetViews>
    <sheetView topLeftCell="A28" workbookViewId="0">
      <selection activeCell="F47" sqref="F47"/>
    </sheetView>
  </sheetViews>
  <sheetFormatPr baseColWidth="10" defaultRowHeight="15" x14ac:dyDescent="0.25"/>
  <cols>
    <col min="1" max="2" width="17" customWidth="1"/>
    <col min="3" max="3" width="16.85546875" customWidth="1"/>
    <col min="4" max="4" width="15.42578125" customWidth="1"/>
    <col min="5" max="5" width="15.140625" customWidth="1"/>
    <col min="6" max="6" width="16.85546875" customWidth="1"/>
    <col min="7" max="7" width="14.28515625" customWidth="1"/>
    <col min="9" max="9" width="14.28515625" customWidth="1"/>
    <col min="11" max="11" width="12.42578125" customWidth="1"/>
    <col min="14" max="14" width="13" customWidth="1"/>
    <col min="15" max="15" width="18.5703125" customWidth="1"/>
    <col min="16" max="16" width="19.7109375" customWidth="1"/>
  </cols>
  <sheetData>
    <row r="1" spans="1:17" ht="18.75" x14ac:dyDescent="0.4">
      <c r="A1" s="1" t="s">
        <v>0</v>
      </c>
      <c r="B1" s="1"/>
      <c r="D1" s="1" t="s">
        <v>10</v>
      </c>
      <c r="E1" s="1"/>
      <c r="F1" s="1"/>
      <c r="G1" s="1"/>
      <c r="I1" s="1" t="s">
        <v>20</v>
      </c>
      <c r="J1" s="1"/>
      <c r="K1" s="1"/>
      <c r="L1" s="1"/>
      <c r="N1" s="1" t="s">
        <v>27</v>
      </c>
      <c r="O1" s="1"/>
      <c r="P1" s="1"/>
      <c r="Q1" s="17"/>
    </row>
    <row r="2" spans="1:17" ht="15.75" thickBot="1" x14ac:dyDescent="0.3"/>
    <row r="3" spans="1:17" ht="19.5" thickBot="1" x14ac:dyDescent="0.45">
      <c r="A3" s="2" t="s">
        <v>1</v>
      </c>
      <c r="B3" s="9">
        <v>1000</v>
      </c>
      <c r="D3" s="8" t="s">
        <v>11</v>
      </c>
      <c r="E3" s="8" t="s">
        <v>12</v>
      </c>
      <c r="F3" s="8" t="s">
        <v>13</v>
      </c>
      <c r="G3" s="8" t="s">
        <v>14</v>
      </c>
      <c r="I3" s="8" t="s">
        <v>21</v>
      </c>
      <c r="J3" s="8" t="s">
        <v>12</v>
      </c>
      <c r="K3" s="8" t="s">
        <v>22</v>
      </c>
      <c r="L3" s="8" t="s">
        <v>23</v>
      </c>
      <c r="N3" s="8" t="s">
        <v>11</v>
      </c>
      <c r="O3" s="8" t="s">
        <v>28</v>
      </c>
      <c r="P3" s="8" t="s">
        <v>29</v>
      </c>
    </row>
    <row r="4" spans="1:17" ht="19.5" thickBot="1" x14ac:dyDescent="0.45">
      <c r="A4" s="2" t="s">
        <v>2</v>
      </c>
      <c r="D4" s="6" t="s">
        <v>15</v>
      </c>
      <c r="E4" s="10">
        <v>380</v>
      </c>
      <c r="F4" s="7">
        <v>5</v>
      </c>
      <c r="G4" s="13">
        <f>E4*F4</f>
        <v>1900</v>
      </c>
      <c r="I4" s="6" t="s">
        <v>24</v>
      </c>
      <c r="J4" s="10">
        <v>1200</v>
      </c>
      <c r="K4" s="13">
        <f>19%*J4</f>
        <v>228</v>
      </c>
      <c r="L4" s="13">
        <f>SUM(J4:K4)</f>
        <v>1428</v>
      </c>
      <c r="N4" s="6" t="s">
        <v>30</v>
      </c>
      <c r="O4" s="10">
        <v>3.35</v>
      </c>
      <c r="P4" s="13">
        <f>130%*O4</f>
        <v>4.3550000000000004</v>
      </c>
    </row>
    <row r="5" spans="1:17" ht="15.75" thickBot="1" x14ac:dyDescent="0.3">
      <c r="A5" s="3" t="s">
        <v>3</v>
      </c>
      <c r="B5" s="9">
        <v>125</v>
      </c>
      <c r="D5" s="6" t="s">
        <v>16</v>
      </c>
      <c r="E5" s="10">
        <v>25</v>
      </c>
      <c r="F5" s="7">
        <v>6</v>
      </c>
      <c r="G5" s="13">
        <f t="shared" ref="G5:G7" si="0">E5*F5</f>
        <v>150</v>
      </c>
      <c r="I5" s="6" t="s">
        <v>25</v>
      </c>
      <c r="J5" s="10">
        <v>350</v>
      </c>
      <c r="K5" s="13">
        <f t="shared" ref="K5:K6" si="1">19%*J5</f>
        <v>66.5</v>
      </c>
      <c r="L5" s="13">
        <f t="shared" ref="L5:L6" si="2">SUM(J5:K5)</f>
        <v>416.5</v>
      </c>
      <c r="N5" s="6" t="s">
        <v>31</v>
      </c>
      <c r="O5" s="10">
        <v>10.5</v>
      </c>
      <c r="P5" s="13">
        <f t="shared" ref="P5:P6" si="3">130%*O5</f>
        <v>13.65</v>
      </c>
    </row>
    <row r="6" spans="1:17" ht="15.75" thickBot="1" x14ac:dyDescent="0.3">
      <c r="A6" s="3" t="s">
        <v>4</v>
      </c>
      <c r="B6" s="9">
        <v>55</v>
      </c>
      <c r="D6" s="6" t="s">
        <v>17</v>
      </c>
      <c r="E6" s="10">
        <v>13</v>
      </c>
      <c r="F6" s="7">
        <v>12</v>
      </c>
      <c r="G6" s="13">
        <f t="shared" si="0"/>
        <v>156</v>
      </c>
      <c r="I6" s="6" t="s">
        <v>26</v>
      </c>
      <c r="J6" s="10">
        <v>435</v>
      </c>
      <c r="K6" s="13">
        <f t="shared" si="1"/>
        <v>82.65</v>
      </c>
      <c r="L6" s="13">
        <f t="shared" si="2"/>
        <v>517.65</v>
      </c>
      <c r="N6" s="6" t="s">
        <v>32</v>
      </c>
      <c r="O6" s="10">
        <v>2.78</v>
      </c>
      <c r="P6" s="13">
        <f t="shared" si="3"/>
        <v>3.6139999999999999</v>
      </c>
    </row>
    <row r="7" spans="1:17" ht="15.75" thickBot="1" x14ac:dyDescent="0.3">
      <c r="A7" s="3" t="s">
        <v>5</v>
      </c>
      <c r="B7" s="9">
        <v>325</v>
      </c>
      <c r="D7" s="6" t="s">
        <v>18</v>
      </c>
      <c r="E7" s="10">
        <v>35</v>
      </c>
      <c r="F7" s="7">
        <v>4</v>
      </c>
      <c r="G7" s="13">
        <f t="shared" si="0"/>
        <v>140</v>
      </c>
      <c r="K7" t="s">
        <v>19</v>
      </c>
      <c r="L7" s="15">
        <f>SUM(L4:L6)</f>
        <v>2362.15</v>
      </c>
    </row>
    <row r="8" spans="1:17" ht="19.5" thickBot="1" x14ac:dyDescent="0.45">
      <c r="A8" s="3" t="s">
        <v>6</v>
      </c>
      <c r="B8" s="9">
        <v>117.25</v>
      </c>
      <c r="F8" s="2" t="s">
        <v>19</v>
      </c>
      <c r="G8" s="14">
        <f>SUM(G4:G7)</f>
        <v>2346</v>
      </c>
    </row>
    <row r="9" spans="1:17" ht="15.75" thickBot="1" x14ac:dyDescent="0.3"/>
    <row r="10" spans="1:17" ht="19.5" thickBot="1" x14ac:dyDescent="0.45">
      <c r="A10" s="5" t="s">
        <v>7</v>
      </c>
      <c r="B10" s="11">
        <f>SUM(B5:B8)</f>
        <v>622.25</v>
      </c>
    </row>
    <row r="11" spans="1:17" ht="15.75" thickBot="1" x14ac:dyDescent="0.3"/>
    <row r="12" spans="1:17" ht="20.25" thickTop="1" thickBot="1" x14ac:dyDescent="0.45">
      <c r="A12" s="4" t="s">
        <v>8</v>
      </c>
      <c r="B12" s="12">
        <f>B3-B10</f>
        <v>377.75</v>
      </c>
    </row>
    <row r="13" spans="1:17" ht="16.5" thickTop="1" thickBot="1" x14ac:dyDescent="0.3"/>
    <row r="14" spans="1:17" ht="15.75" thickBot="1" x14ac:dyDescent="0.3">
      <c r="A14" t="s">
        <v>9</v>
      </c>
      <c r="B14" s="16" t="str">
        <f>IF(B12&gt;=550,"Si le alcanzará","No le alcanzará")</f>
        <v>No le alcanzará</v>
      </c>
    </row>
    <row r="17" spans="1:13" ht="18.75" x14ac:dyDescent="0.4">
      <c r="A17" s="1" t="s">
        <v>33</v>
      </c>
      <c r="B17" s="1"/>
      <c r="C17" s="1"/>
      <c r="D17" s="1"/>
      <c r="E17" s="1"/>
      <c r="G17" s="1" t="s">
        <v>42</v>
      </c>
      <c r="H17" s="1"/>
      <c r="I17" s="1"/>
      <c r="J17" s="1"/>
      <c r="K17" s="1"/>
      <c r="L17" s="1"/>
    </row>
    <row r="19" spans="1:13" ht="30" x14ac:dyDescent="0.25">
      <c r="A19" s="19" t="s">
        <v>34</v>
      </c>
      <c r="B19" s="20" t="s">
        <v>35</v>
      </c>
      <c r="C19" s="20" t="s">
        <v>36</v>
      </c>
      <c r="D19" s="20" t="s">
        <v>37</v>
      </c>
      <c r="E19" s="20" t="s">
        <v>38</v>
      </c>
      <c r="G19" s="22" t="s">
        <v>11</v>
      </c>
      <c r="H19" s="23" t="s">
        <v>28</v>
      </c>
      <c r="I19" s="22" t="s">
        <v>43</v>
      </c>
      <c r="J19" s="23" t="s">
        <v>44</v>
      </c>
      <c r="K19" s="22" t="s">
        <v>22</v>
      </c>
      <c r="L19" s="23" t="s">
        <v>29</v>
      </c>
    </row>
    <row r="20" spans="1:13" x14ac:dyDescent="0.25">
      <c r="A20" s="18" t="s">
        <v>39</v>
      </c>
      <c r="B20" s="21">
        <v>14</v>
      </c>
      <c r="C20" s="21">
        <v>12</v>
      </c>
      <c r="D20" s="21">
        <v>10</v>
      </c>
      <c r="E20" s="21">
        <f>(2*B20+1*C20+3*D20)/(2+1+3)</f>
        <v>11.666666666666666</v>
      </c>
      <c r="G20" s="18" t="s">
        <v>45</v>
      </c>
      <c r="H20" s="25">
        <v>2150</v>
      </c>
      <c r="I20" s="25">
        <f>135%*H20</f>
        <v>2902.5</v>
      </c>
      <c r="J20" s="25">
        <f>H20+I20</f>
        <v>5052.5</v>
      </c>
      <c r="K20" s="25">
        <f>19%*J20</f>
        <v>959.97500000000002</v>
      </c>
      <c r="L20" s="25">
        <f>SUM(J20:K20)</f>
        <v>6012.4750000000004</v>
      </c>
    </row>
    <row r="21" spans="1:13" x14ac:dyDescent="0.25">
      <c r="A21" s="18" t="s">
        <v>40</v>
      </c>
      <c r="B21" s="21">
        <v>12</v>
      </c>
      <c r="C21" s="21">
        <v>8</v>
      </c>
      <c r="D21" s="21">
        <v>15</v>
      </c>
      <c r="E21" s="21">
        <f t="shared" ref="E21:E22" si="4">(2*B21+1*C21+3*D21)/(2+1+3)</f>
        <v>12.833333333333334</v>
      </c>
      <c r="G21" s="18" t="s">
        <v>24</v>
      </c>
      <c r="H21" s="25">
        <v>482</v>
      </c>
      <c r="I21" s="25">
        <f t="shared" ref="I21:I23" si="5">135%*H21</f>
        <v>650.70000000000005</v>
      </c>
      <c r="J21" s="25">
        <f t="shared" ref="J21:J23" si="6">H21+I21</f>
        <v>1132.7</v>
      </c>
      <c r="K21" s="25">
        <f t="shared" ref="K21:K23" si="7">19%*J21</f>
        <v>215.21300000000002</v>
      </c>
      <c r="L21" s="25">
        <f t="shared" ref="L21:L23" si="8">SUM(J21:K21)</f>
        <v>1347.913</v>
      </c>
    </row>
    <row r="22" spans="1:13" x14ac:dyDescent="0.25">
      <c r="A22" s="18" t="s">
        <v>41</v>
      </c>
      <c r="B22" s="21">
        <v>7</v>
      </c>
      <c r="C22" s="21">
        <v>14</v>
      </c>
      <c r="D22" s="21">
        <v>12</v>
      </c>
      <c r="E22" s="21">
        <f t="shared" si="4"/>
        <v>10.666666666666666</v>
      </c>
      <c r="G22" s="18" t="s">
        <v>46</v>
      </c>
      <c r="H22" s="25">
        <v>359</v>
      </c>
      <c r="I22" s="25">
        <f t="shared" si="5"/>
        <v>484.65000000000003</v>
      </c>
      <c r="J22" s="25">
        <f t="shared" si="6"/>
        <v>843.65000000000009</v>
      </c>
      <c r="K22" s="25">
        <f t="shared" si="7"/>
        <v>160.29350000000002</v>
      </c>
      <c r="L22" s="25">
        <f t="shared" si="8"/>
        <v>1003.9435000000001</v>
      </c>
    </row>
    <row r="23" spans="1:13" x14ac:dyDescent="0.25">
      <c r="G23" s="18" t="s">
        <v>47</v>
      </c>
      <c r="H23" s="25">
        <v>247</v>
      </c>
      <c r="I23" s="25">
        <f t="shared" si="5"/>
        <v>333.45000000000005</v>
      </c>
      <c r="J23" s="25">
        <f t="shared" si="6"/>
        <v>580.45000000000005</v>
      </c>
      <c r="K23" s="25">
        <f t="shared" si="7"/>
        <v>110.28550000000001</v>
      </c>
      <c r="L23" s="25">
        <f t="shared" si="8"/>
        <v>690.7355</v>
      </c>
    </row>
    <row r="26" spans="1:13" ht="18.75" x14ac:dyDescent="0.4">
      <c r="A26" s="1" t="s">
        <v>48</v>
      </c>
      <c r="B26" s="1"/>
      <c r="C26" s="1"/>
      <c r="D26" s="1"/>
      <c r="E26" s="1"/>
      <c r="G26" s="1" t="s">
        <v>63</v>
      </c>
      <c r="H26" s="1"/>
      <c r="I26" s="1"/>
      <c r="J26" s="1"/>
      <c r="K26" s="1"/>
      <c r="L26" s="1"/>
      <c r="M26" s="1"/>
    </row>
    <row r="28" spans="1:13" x14ac:dyDescent="0.25">
      <c r="B28" s="27" t="s">
        <v>49</v>
      </c>
      <c r="C28" s="28">
        <v>0.06</v>
      </c>
      <c r="I28" s="29" t="s">
        <v>49</v>
      </c>
      <c r="J28" s="28">
        <v>0.1</v>
      </c>
    </row>
    <row r="30" spans="1:13" x14ac:dyDescent="0.25">
      <c r="A30" s="26" t="s">
        <v>50</v>
      </c>
      <c r="B30" s="26" t="s">
        <v>51</v>
      </c>
      <c r="C30" s="26" t="s">
        <v>52</v>
      </c>
      <c r="D30" s="26" t="s">
        <v>53</v>
      </c>
      <c r="E30" s="26" t="s">
        <v>54</v>
      </c>
      <c r="G30" s="30" t="s">
        <v>64</v>
      </c>
      <c r="H30" s="31" t="s">
        <v>65</v>
      </c>
      <c r="I30" s="31" t="s">
        <v>66</v>
      </c>
      <c r="J30" s="31" t="s">
        <v>67</v>
      </c>
      <c r="K30" s="31" t="s">
        <v>68</v>
      </c>
      <c r="L30" s="31" t="s">
        <v>69</v>
      </c>
      <c r="M30" s="31" t="s">
        <v>70</v>
      </c>
    </row>
    <row r="31" spans="1:13" x14ac:dyDescent="0.25">
      <c r="A31" s="18" t="s">
        <v>55</v>
      </c>
      <c r="B31" s="21" t="s">
        <v>59</v>
      </c>
      <c r="C31" s="21" t="s">
        <v>62</v>
      </c>
      <c r="D31" s="25">
        <v>1200</v>
      </c>
      <c r="E31" s="25">
        <f>D31+($C$28*D31)</f>
        <v>1272</v>
      </c>
      <c r="G31" s="32" t="s">
        <v>12</v>
      </c>
      <c r="H31" s="25">
        <v>2.2000000000000002</v>
      </c>
      <c r="I31" s="25">
        <v>2.4</v>
      </c>
      <c r="J31" s="25">
        <v>2.6</v>
      </c>
      <c r="K31" s="25">
        <v>3.2</v>
      </c>
      <c r="L31" s="25">
        <v>4.2</v>
      </c>
      <c r="M31" s="25">
        <v>2.4</v>
      </c>
    </row>
    <row r="32" spans="1:13" x14ac:dyDescent="0.25">
      <c r="A32" s="18" t="s">
        <v>56</v>
      </c>
      <c r="B32" s="21" t="s">
        <v>60</v>
      </c>
      <c r="C32" s="21" t="s">
        <v>62</v>
      </c>
      <c r="D32" s="25">
        <v>980</v>
      </c>
      <c r="E32" s="25">
        <f t="shared" ref="E32:E34" si="9">D32+($C$28*D32)</f>
        <v>1038.8</v>
      </c>
      <c r="G32" s="32" t="s">
        <v>71</v>
      </c>
      <c r="H32" s="25">
        <f>H31+$J$28*H31</f>
        <v>2.4200000000000004</v>
      </c>
      <c r="I32" s="25">
        <f t="shared" ref="I32:M32" si="10">I31+$J$28*I31</f>
        <v>2.6399999999999997</v>
      </c>
      <c r="J32" s="25">
        <f t="shared" si="10"/>
        <v>2.8600000000000003</v>
      </c>
      <c r="K32" s="25">
        <f t="shared" si="10"/>
        <v>3.5200000000000005</v>
      </c>
      <c r="L32" s="25">
        <f t="shared" si="10"/>
        <v>4.62</v>
      </c>
      <c r="M32" s="25">
        <f t="shared" si="10"/>
        <v>2.6399999999999997</v>
      </c>
    </row>
    <row r="33" spans="1:6" x14ac:dyDescent="0.25">
      <c r="A33" s="18" t="s">
        <v>57</v>
      </c>
      <c r="B33" s="21" t="s">
        <v>59</v>
      </c>
      <c r="C33" s="21" t="s">
        <v>62</v>
      </c>
      <c r="D33" s="25">
        <v>1540</v>
      </c>
      <c r="E33" s="25">
        <f t="shared" si="9"/>
        <v>1632.4</v>
      </c>
    </row>
    <row r="34" spans="1:6" x14ac:dyDescent="0.25">
      <c r="A34" s="18" t="s">
        <v>58</v>
      </c>
      <c r="B34" s="21" t="s">
        <v>61</v>
      </c>
      <c r="C34" s="21" t="s">
        <v>62</v>
      </c>
      <c r="D34" s="25">
        <v>1000</v>
      </c>
      <c r="E34" s="25">
        <f t="shared" si="9"/>
        <v>1060</v>
      </c>
    </row>
    <row r="37" spans="1:6" ht="18.75" x14ac:dyDescent="0.4">
      <c r="A37" s="1" t="s">
        <v>72</v>
      </c>
      <c r="B37" s="1"/>
      <c r="C37" s="1"/>
      <c r="D37" s="1"/>
      <c r="E37" s="1"/>
      <c r="F37" s="1"/>
    </row>
    <row r="39" spans="1:6" ht="32.25" customHeight="1" x14ac:dyDescent="0.25">
      <c r="C39" s="33" t="s">
        <v>73</v>
      </c>
      <c r="D39" s="35" t="s">
        <v>87</v>
      </c>
    </row>
    <row r="41" spans="1:6" ht="18.75" customHeight="1" x14ac:dyDescent="0.25">
      <c r="A41" s="34" t="s">
        <v>74</v>
      </c>
      <c r="B41" s="34" t="s">
        <v>75</v>
      </c>
      <c r="C41" s="34" t="s">
        <v>76</v>
      </c>
      <c r="D41" s="34" t="s">
        <v>77</v>
      </c>
      <c r="E41" s="34" t="s">
        <v>12</v>
      </c>
      <c r="F41" s="34" t="s">
        <v>78</v>
      </c>
    </row>
    <row r="42" spans="1:6" ht="20.25" customHeight="1" x14ac:dyDescent="0.25">
      <c r="A42" s="18" t="s">
        <v>79</v>
      </c>
      <c r="B42" s="18" t="s">
        <v>83</v>
      </c>
      <c r="C42" s="24">
        <v>2.5</v>
      </c>
      <c r="D42" s="21">
        <v>0.5</v>
      </c>
      <c r="E42" s="25">
        <f>C42*D42</f>
        <v>1.25</v>
      </c>
      <c r="F42" s="25">
        <f>E42-5%*E42</f>
        <v>1.1875</v>
      </c>
    </row>
    <row r="43" spans="1:6" ht="20.25" customHeight="1" x14ac:dyDescent="0.25">
      <c r="A43" s="18" t="s">
        <v>80</v>
      </c>
      <c r="B43" s="18" t="s">
        <v>84</v>
      </c>
      <c r="C43" s="24">
        <v>3.2</v>
      </c>
      <c r="D43" s="21">
        <v>0.75</v>
      </c>
      <c r="E43" s="25">
        <f t="shared" ref="E43:E45" si="11">C43*D43</f>
        <v>2.4000000000000004</v>
      </c>
      <c r="F43" s="25">
        <f>E43-5%*E43</f>
        <v>2.2800000000000002</v>
      </c>
    </row>
    <row r="44" spans="1:6" ht="20.25" customHeight="1" x14ac:dyDescent="0.25">
      <c r="A44" s="18" t="s">
        <v>81</v>
      </c>
      <c r="B44" s="18" t="s">
        <v>85</v>
      </c>
      <c r="C44" s="24">
        <v>6.7</v>
      </c>
      <c r="D44" s="21">
        <v>3.83</v>
      </c>
      <c r="E44" s="25">
        <f t="shared" si="11"/>
        <v>25.661000000000001</v>
      </c>
      <c r="F44" s="25">
        <f>E44-2.3%*E44</f>
        <v>25.070797000000002</v>
      </c>
    </row>
    <row r="45" spans="1:6" ht="20.25" customHeight="1" thickBot="1" x14ac:dyDescent="0.3">
      <c r="A45" s="18" t="s">
        <v>82</v>
      </c>
      <c r="B45" s="18" t="s">
        <v>86</v>
      </c>
      <c r="C45" s="24">
        <v>2.2999999999999998</v>
      </c>
      <c r="D45" s="21">
        <v>1.5</v>
      </c>
      <c r="E45" s="25">
        <f t="shared" si="11"/>
        <v>3.4499999999999997</v>
      </c>
      <c r="F45" s="36">
        <f>E45-5%*E45</f>
        <v>3.2774999999999999</v>
      </c>
    </row>
    <row r="46" spans="1:6" ht="27.75" customHeight="1" thickBot="1" x14ac:dyDescent="0.3">
      <c r="E46" s="37">
        <f>SUM(E42:E45)</f>
        <v>32.761000000000003</v>
      </c>
      <c r="F46" s="38">
        <f>SUM(F42:F45)</f>
        <v>31.815797000000003</v>
      </c>
    </row>
  </sheetData>
  <mergeCells count="9">
    <mergeCell ref="A37:F37"/>
    <mergeCell ref="A17:E17"/>
    <mergeCell ref="G17:L17"/>
    <mergeCell ref="A26:E26"/>
    <mergeCell ref="G26:M26"/>
    <mergeCell ref="A1:B1"/>
    <mergeCell ref="D1:G1"/>
    <mergeCell ref="I1:L1"/>
    <mergeCell ref="N1: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6028-76DC-4E29-950C-E49456396343}">
  <dimension ref="A2:U20"/>
  <sheetViews>
    <sheetView tabSelected="1" zoomScaleNormal="100" workbookViewId="0">
      <selection activeCell="S23" sqref="S23"/>
    </sheetView>
  </sheetViews>
  <sheetFormatPr baseColWidth="10" defaultColWidth="5.42578125" defaultRowHeight="19.5" customHeight="1" x14ac:dyDescent="0.25"/>
  <cols>
    <col min="4" max="4" width="6.42578125" customWidth="1"/>
    <col min="5" max="5" width="6.85546875" customWidth="1"/>
    <col min="6" max="7" width="6" customWidth="1"/>
    <col min="8" max="8" width="8" customWidth="1"/>
    <col min="9" max="10" width="7.5703125" customWidth="1"/>
    <col min="11" max="11" width="7.42578125" customWidth="1"/>
    <col min="13" max="13" width="8.5703125" bestFit="1" customWidth="1"/>
    <col min="14" max="14" width="12.28515625" customWidth="1"/>
    <col min="21" max="21" width="18.5703125" customWidth="1"/>
  </cols>
  <sheetData>
    <row r="2" spans="1:21" ht="19.5" customHeight="1" x14ac:dyDescent="0.25">
      <c r="A2" s="39" t="s">
        <v>88</v>
      </c>
      <c r="B2" s="39" t="s">
        <v>89</v>
      </c>
      <c r="C2" s="39">
        <v>2</v>
      </c>
      <c r="D2" s="39" t="s">
        <v>90</v>
      </c>
      <c r="E2" s="39" t="s">
        <v>91</v>
      </c>
      <c r="F2" s="39">
        <v>3</v>
      </c>
      <c r="O2" s="45" t="s">
        <v>90</v>
      </c>
      <c r="P2" s="46">
        <v>1</v>
      </c>
      <c r="Q2" s="46">
        <v>2</v>
      </c>
      <c r="R2" s="46">
        <v>3</v>
      </c>
      <c r="S2" s="46">
        <v>4</v>
      </c>
    </row>
    <row r="3" spans="1:21" ht="19.5" customHeight="1" x14ac:dyDescent="0.25">
      <c r="O3" s="44">
        <v>1</v>
      </c>
      <c r="P3" s="21">
        <f>$O3*P$2</f>
        <v>1</v>
      </c>
      <c r="Q3" s="21">
        <f t="shared" ref="Q3:S3" si="0">$O3*Q$2</f>
        <v>2</v>
      </c>
      <c r="R3" s="21">
        <f t="shared" si="0"/>
        <v>3</v>
      </c>
      <c r="S3" s="21">
        <f t="shared" si="0"/>
        <v>4</v>
      </c>
    </row>
    <row r="4" spans="1:21" ht="19.5" customHeight="1" x14ac:dyDescent="0.25">
      <c r="A4" s="43" t="s">
        <v>90</v>
      </c>
      <c r="B4" s="42">
        <v>1</v>
      </c>
      <c r="C4" s="42">
        <v>2</v>
      </c>
      <c r="D4" s="42">
        <v>3</v>
      </c>
      <c r="E4" s="42">
        <v>4</v>
      </c>
      <c r="F4" s="42">
        <v>5</v>
      </c>
      <c r="G4" s="42">
        <v>6</v>
      </c>
      <c r="H4" s="42">
        <v>7</v>
      </c>
      <c r="I4" s="42">
        <v>8</v>
      </c>
      <c r="J4" s="42">
        <v>9</v>
      </c>
      <c r="K4" s="42">
        <v>10</v>
      </c>
      <c r="O4" s="44">
        <v>2</v>
      </c>
      <c r="P4" s="21">
        <f t="shared" ref="P4:S6" si="1">$O4*P$2</f>
        <v>2</v>
      </c>
      <c r="Q4" s="21">
        <f t="shared" si="1"/>
        <v>4</v>
      </c>
      <c r="R4" s="21">
        <f t="shared" si="1"/>
        <v>6</v>
      </c>
      <c r="S4" s="21">
        <f t="shared" si="1"/>
        <v>8</v>
      </c>
    </row>
    <row r="5" spans="1:21" ht="19.5" customHeight="1" x14ac:dyDescent="0.25">
      <c r="A5" s="43" t="s">
        <v>88</v>
      </c>
      <c r="B5" s="42">
        <f>2*B4+3</f>
        <v>5</v>
      </c>
      <c r="C5" s="42">
        <f t="shared" ref="C5:K5" si="2">2*C4+3</f>
        <v>7</v>
      </c>
      <c r="D5" s="42">
        <f t="shared" si="2"/>
        <v>9</v>
      </c>
      <c r="E5" s="42">
        <f t="shared" si="2"/>
        <v>11</v>
      </c>
      <c r="F5" s="42">
        <f t="shared" si="2"/>
        <v>13</v>
      </c>
      <c r="G5" s="42">
        <f t="shared" si="2"/>
        <v>15</v>
      </c>
      <c r="H5" s="42">
        <f t="shared" si="2"/>
        <v>17</v>
      </c>
      <c r="I5" s="42">
        <f t="shared" si="2"/>
        <v>19</v>
      </c>
      <c r="J5" s="42">
        <f t="shared" si="2"/>
        <v>21</v>
      </c>
      <c r="K5" s="42">
        <f t="shared" si="2"/>
        <v>23</v>
      </c>
      <c r="O5" s="44">
        <v>3</v>
      </c>
      <c r="P5" s="21">
        <f t="shared" si="1"/>
        <v>3</v>
      </c>
      <c r="Q5" s="21">
        <f t="shared" si="1"/>
        <v>6</v>
      </c>
      <c r="R5" s="21">
        <f t="shared" si="1"/>
        <v>9</v>
      </c>
      <c r="S5" s="21">
        <f t="shared" si="1"/>
        <v>12</v>
      </c>
    </row>
    <row r="6" spans="1:21" ht="19.5" customHeight="1" x14ac:dyDescent="0.25">
      <c r="O6" s="44">
        <v>4</v>
      </c>
      <c r="P6" s="21">
        <f t="shared" si="1"/>
        <v>4</v>
      </c>
      <c r="Q6" s="21">
        <f t="shared" si="1"/>
        <v>8</v>
      </c>
      <c r="R6" s="21">
        <f t="shared" si="1"/>
        <v>12</v>
      </c>
      <c r="S6" s="21">
        <f t="shared" si="1"/>
        <v>16</v>
      </c>
    </row>
    <row r="8" spans="1:21" ht="19.5" customHeight="1" x14ac:dyDescent="0.25">
      <c r="A8" s="39" t="s">
        <v>88</v>
      </c>
      <c r="B8" s="39" t="s">
        <v>89</v>
      </c>
      <c r="C8" s="39">
        <v>3</v>
      </c>
      <c r="D8" s="39" t="s">
        <v>90</v>
      </c>
      <c r="E8" s="40">
        <v>2</v>
      </c>
      <c r="F8" s="39" t="s">
        <v>91</v>
      </c>
      <c r="G8" s="39">
        <v>5</v>
      </c>
      <c r="H8" s="39" t="s">
        <v>90</v>
      </c>
      <c r="I8" s="39" t="s">
        <v>92</v>
      </c>
      <c r="J8" s="39">
        <v>1</v>
      </c>
      <c r="K8" s="39"/>
    </row>
    <row r="9" spans="1:21" ht="19.5" customHeight="1" x14ac:dyDescent="0.25">
      <c r="O9" s="49" t="s">
        <v>93</v>
      </c>
      <c r="P9" s="47">
        <v>1</v>
      </c>
      <c r="Q9" s="47">
        <v>2</v>
      </c>
      <c r="R9" s="47">
        <v>3</v>
      </c>
      <c r="S9" s="47">
        <v>4</v>
      </c>
    </row>
    <row r="10" spans="1:21" ht="19.5" customHeight="1" x14ac:dyDescent="0.3">
      <c r="A10" s="43" t="s">
        <v>90</v>
      </c>
      <c r="B10" s="42">
        <v>1</v>
      </c>
      <c r="C10" s="42">
        <v>2</v>
      </c>
      <c r="D10" s="42">
        <v>3</v>
      </c>
      <c r="E10" s="42">
        <v>4</v>
      </c>
      <c r="F10" s="42">
        <v>5</v>
      </c>
      <c r="G10" s="42">
        <v>6</v>
      </c>
      <c r="H10" s="42">
        <v>7</v>
      </c>
      <c r="I10" s="42">
        <v>8</v>
      </c>
      <c r="J10" s="42">
        <v>9</v>
      </c>
      <c r="K10" s="42">
        <v>10</v>
      </c>
      <c r="O10" s="48">
        <v>1</v>
      </c>
      <c r="P10" s="21">
        <f>2*$O3-5*P$9</f>
        <v>-3</v>
      </c>
      <c r="Q10" s="21">
        <f t="shared" ref="Q10:S10" si="3">2*$O3-5*Q$9</f>
        <v>-8</v>
      </c>
      <c r="R10" s="21">
        <f t="shared" si="3"/>
        <v>-13</v>
      </c>
      <c r="S10" s="21">
        <f t="shared" si="3"/>
        <v>-18</v>
      </c>
      <c r="U10" s="50" t="s">
        <v>95</v>
      </c>
    </row>
    <row r="11" spans="1:21" ht="19.5" customHeight="1" x14ac:dyDescent="0.25">
      <c r="A11" s="43" t="s">
        <v>88</v>
      </c>
      <c r="B11" s="42">
        <f>3*(B10)*(B10)+5*(B10)-1</f>
        <v>7</v>
      </c>
      <c r="C11" s="42">
        <f t="shared" ref="C11:K11" si="4">3*(C10)*(C10)+5*(C10)-1</f>
        <v>21</v>
      </c>
      <c r="D11" s="42">
        <f t="shared" si="4"/>
        <v>41</v>
      </c>
      <c r="E11" s="42">
        <f t="shared" si="4"/>
        <v>67</v>
      </c>
      <c r="F11" s="42">
        <f t="shared" si="4"/>
        <v>99</v>
      </c>
      <c r="G11" s="42">
        <f t="shared" si="4"/>
        <v>137</v>
      </c>
      <c r="H11" s="42">
        <f t="shared" si="4"/>
        <v>181</v>
      </c>
      <c r="I11" s="42">
        <f t="shared" si="4"/>
        <v>231</v>
      </c>
      <c r="J11" s="42">
        <f t="shared" si="4"/>
        <v>287</v>
      </c>
      <c r="K11" s="42">
        <f t="shared" si="4"/>
        <v>349</v>
      </c>
      <c r="O11" s="48">
        <v>2</v>
      </c>
      <c r="P11" s="21">
        <f t="shared" ref="P11:S13" si="5">2*$O4-5*P$9</f>
        <v>-1</v>
      </c>
      <c r="Q11" s="21">
        <f t="shared" si="5"/>
        <v>-6</v>
      </c>
      <c r="R11" s="21">
        <f t="shared" si="5"/>
        <v>-11</v>
      </c>
      <c r="S11" s="21">
        <f t="shared" si="5"/>
        <v>-16</v>
      </c>
    </row>
    <row r="12" spans="1:21" ht="19.5" customHeight="1" x14ac:dyDescent="0.25">
      <c r="O12" s="48">
        <v>3</v>
      </c>
      <c r="P12" s="21">
        <f t="shared" si="5"/>
        <v>1</v>
      </c>
      <c r="Q12" s="21">
        <f t="shared" si="5"/>
        <v>-4</v>
      </c>
      <c r="R12" s="21">
        <f t="shared" si="5"/>
        <v>-9</v>
      </c>
      <c r="S12" s="21">
        <f t="shared" si="5"/>
        <v>-14</v>
      </c>
    </row>
    <row r="13" spans="1:21" ht="19.5" customHeight="1" x14ac:dyDescent="0.25">
      <c r="O13" s="48">
        <v>4</v>
      </c>
      <c r="P13" s="21">
        <f t="shared" si="5"/>
        <v>3</v>
      </c>
      <c r="Q13" s="21">
        <f t="shared" si="5"/>
        <v>-2</v>
      </c>
      <c r="R13" s="21">
        <f t="shared" si="5"/>
        <v>-7</v>
      </c>
      <c r="S13" s="21">
        <f t="shared" si="5"/>
        <v>-12</v>
      </c>
    </row>
    <row r="14" spans="1:21" ht="19.5" customHeight="1" x14ac:dyDescent="0.25">
      <c r="A14" s="39" t="s">
        <v>88</v>
      </c>
      <c r="B14" s="39" t="s">
        <v>89</v>
      </c>
      <c r="C14" s="39">
        <v>5</v>
      </c>
      <c r="D14" s="39" t="s">
        <v>90</v>
      </c>
      <c r="E14" s="40">
        <v>3</v>
      </c>
      <c r="F14" s="39" t="s">
        <v>92</v>
      </c>
      <c r="G14" s="39">
        <v>4</v>
      </c>
      <c r="H14" s="39" t="s">
        <v>90</v>
      </c>
      <c r="I14" s="40">
        <v>2</v>
      </c>
      <c r="J14" s="39" t="s">
        <v>91</v>
      </c>
      <c r="K14" s="39" t="s">
        <v>90</v>
      </c>
      <c r="L14" s="39" t="s">
        <v>92</v>
      </c>
      <c r="M14" s="41">
        <v>0.14285714285714285</v>
      </c>
    </row>
    <row r="16" spans="1:21" ht="19.5" customHeight="1" x14ac:dyDescent="0.25">
      <c r="A16" s="43" t="s">
        <v>90</v>
      </c>
      <c r="B16" s="42">
        <v>1</v>
      </c>
      <c r="C16" s="42">
        <v>2</v>
      </c>
      <c r="D16" s="42">
        <v>3</v>
      </c>
      <c r="E16" s="42">
        <v>4</v>
      </c>
      <c r="F16" s="42">
        <v>5</v>
      </c>
      <c r="G16" s="42">
        <v>6</v>
      </c>
      <c r="H16" s="42">
        <v>7</v>
      </c>
      <c r="I16" s="42">
        <v>8</v>
      </c>
      <c r="J16" s="42">
        <v>9</v>
      </c>
      <c r="K16" s="42">
        <v>10</v>
      </c>
      <c r="O16" s="45" t="s">
        <v>94</v>
      </c>
      <c r="P16" s="47">
        <v>1</v>
      </c>
      <c r="Q16" s="47">
        <v>2</v>
      </c>
      <c r="R16" s="47">
        <v>3</v>
      </c>
      <c r="S16" s="47">
        <v>4</v>
      </c>
    </row>
    <row r="17" spans="1:21" ht="19.5" customHeight="1" x14ac:dyDescent="0.3">
      <c r="A17" s="43" t="s">
        <v>88</v>
      </c>
      <c r="B17" s="42">
        <f>5*B16*B16*B16-4*B16*B16+B16-(1/7)</f>
        <v>1.8571428571428572</v>
      </c>
      <c r="C17" s="42">
        <f t="shared" ref="C17:J17" si="6">5*C16*C16*C16-4*C16*C16+C16-(1/7)</f>
        <v>25.857142857142858</v>
      </c>
      <c r="D17" s="42">
        <f t="shared" si="6"/>
        <v>101.85714285714286</v>
      </c>
      <c r="E17" s="42">
        <f t="shared" si="6"/>
        <v>259.85714285714283</v>
      </c>
      <c r="F17" s="42">
        <f t="shared" si="6"/>
        <v>529.85714285714289</v>
      </c>
      <c r="G17" s="42">
        <f t="shared" si="6"/>
        <v>941.85714285714289</v>
      </c>
      <c r="H17" s="42">
        <f t="shared" si="6"/>
        <v>1525.8571428571429</v>
      </c>
      <c r="I17" s="42">
        <f t="shared" si="6"/>
        <v>2311.8571428571427</v>
      </c>
      <c r="J17" s="42">
        <f t="shared" si="6"/>
        <v>3329.8571428571427</v>
      </c>
      <c r="K17" s="42">
        <f>5*K16*K16*K16-4*K16*K16+K16-(1/7)</f>
        <v>4609.8571428571431</v>
      </c>
      <c r="O17" s="48">
        <v>1</v>
      </c>
      <c r="P17" s="21">
        <f>3*$O17+P$16</f>
        <v>4</v>
      </c>
      <c r="Q17" s="21">
        <f t="shared" ref="Q17:S17" si="7">3*$O17+Q$16</f>
        <v>5</v>
      </c>
      <c r="R17" s="21">
        <f t="shared" si="7"/>
        <v>6</v>
      </c>
      <c r="S17" s="21">
        <f t="shared" si="7"/>
        <v>7</v>
      </c>
      <c r="U17" s="50" t="s">
        <v>96</v>
      </c>
    </row>
    <row r="18" spans="1:21" ht="19.5" customHeight="1" x14ac:dyDescent="0.25">
      <c r="O18" s="48">
        <v>2</v>
      </c>
      <c r="P18" s="21">
        <f t="shared" ref="P18:S20" si="8">3*$O18+P$16</f>
        <v>7</v>
      </c>
      <c r="Q18" s="21">
        <f t="shared" si="8"/>
        <v>8</v>
      </c>
      <c r="R18" s="21">
        <f t="shared" si="8"/>
        <v>9</v>
      </c>
      <c r="S18" s="21">
        <f t="shared" si="8"/>
        <v>10</v>
      </c>
    </row>
    <row r="19" spans="1:21" ht="19.5" customHeight="1" x14ac:dyDescent="0.25">
      <c r="O19" s="48">
        <v>3</v>
      </c>
      <c r="P19" s="21">
        <f t="shared" si="8"/>
        <v>10</v>
      </c>
      <c r="Q19" s="21">
        <f t="shared" si="8"/>
        <v>11</v>
      </c>
      <c r="R19" s="21">
        <f t="shared" si="8"/>
        <v>12</v>
      </c>
      <c r="S19" s="21">
        <f t="shared" si="8"/>
        <v>13</v>
      </c>
    </row>
    <row r="20" spans="1:21" ht="19.5" customHeight="1" x14ac:dyDescent="0.25">
      <c r="O20" s="48">
        <v>4</v>
      </c>
      <c r="P20" s="21">
        <f t="shared" si="8"/>
        <v>13</v>
      </c>
      <c r="Q20" s="21">
        <f t="shared" si="8"/>
        <v>14</v>
      </c>
      <c r="R20" s="21">
        <f t="shared" si="8"/>
        <v>15</v>
      </c>
      <c r="S20" s="21">
        <f t="shared" si="8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Ángel Larreategui Castro</dc:creator>
  <cp:lastModifiedBy>Ángel Larreategui Castro</cp:lastModifiedBy>
  <dcterms:created xsi:type="dcterms:W3CDTF">2020-12-23T13:12:21Z</dcterms:created>
  <dcterms:modified xsi:type="dcterms:W3CDTF">2020-12-23T19:19:11Z</dcterms:modified>
</cp:coreProperties>
</file>