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elenafebresmedina/Downloads/"/>
    </mc:Choice>
  </mc:AlternateContent>
  <xr:revisionPtr revIDLastSave="0" documentId="13_ncr:1_{B0162454-2E7D-234F-AD37-22DD8488F576}" xr6:coauthVersionLast="45" xr6:coauthVersionMax="45" xr10:uidLastSave="{00000000-0000-0000-0000-000000000000}"/>
  <bookViews>
    <workbookView xWindow="0" yWindow="480" windowWidth="28760" windowHeight="16640" activeTab="2" xr2:uid="{00000000-000D-0000-FFFF-FFFF00000000}"/>
  </bookViews>
  <sheets>
    <sheet name="SOURCE" sheetId="17" r:id="rId1"/>
    <sheet name="ORIGINAL DATA" sheetId="5" r:id="rId2"/>
    <sheet name="PROJECT DATASET" sheetId="16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89" i="16" l="1"/>
  <c r="Z37" i="16"/>
  <c r="AI4" i="16"/>
  <c r="AK4" i="16"/>
  <c r="AO4" i="16"/>
  <c r="AP4" i="16"/>
  <c r="AQ4" i="16"/>
  <c r="AR4" i="16"/>
  <c r="AV4" i="16"/>
  <c r="W4" i="16"/>
  <c r="X4" i="16"/>
  <c r="Y4" i="16"/>
  <c r="Z4" i="16"/>
  <c r="AB4" i="16"/>
  <c r="V3" i="16"/>
  <c r="V2" i="16"/>
  <c r="K2" i="16"/>
  <c r="I3" i="16"/>
  <c r="I2" i="16"/>
  <c r="H3" i="16"/>
  <c r="H2" i="16"/>
  <c r="G3" i="16"/>
  <c r="G2" i="16"/>
  <c r="G4" i="16" s="1"/>
  <c r="D3" i="16"/>
  <c r="D2" i="16"/>
  <c r="B120" i="16"/>
  <c r="I4" i="16" l="1"/>
  <c r="AW124" i="16"/>
  <c r="AV16" i="16"/>
  <c r="B60" i="16"/>
  <c r="AZ133" i="16" l="1"/>
  <c r="AZ124" i="16"/>
  <c r="AZ114" i="16"/>
  <c r="AZ102" i="16"/>
  <c r="AZ89" i="16"/>
  <c r="AZ80" i="16"/>
  <c r="AZ66" i="16"/>
  <c r="AZ54" i="16"/>
  <c r="AZ37" i="16"/>
  <c r="AZ26" i="16"/>
  <c r="AZ16" i="16"/>
  <c r="AZ4" i="16"/>
  <c r="B22" i="16"/>
  <c r="B21" i="16"/>
  <c r="B20" i="16"/>
  <c r="B19" i="16"/>
  <c r="B18" i="16"/>
  <c r="P133" i="16"/>
  <c r="AV133" i="16" l="1"/>
  <c r="AK133" i="16"/>
  <c r="AQ133" i="16"/>
  <c r="AP133" i="16"/>
  <c r="AO133" i="16"/>
  <c r="AI133" i="16"/>
  <c r="AB133" i="16"/>
  <c r="Z133" i="16"/>
  <c r="Y133" i="16"/>
  <c r="X133" i="16"/>
  <c r="W133" i="16"/>
  <c r="V133" i="16"/>
  <c r="B139" i="16"/>
  <c r="B138" i="16"/>
  <c r="B137" i="16"/>
  <c r="B136" i="16"/>
  <c r="B135" i="16"/>
  <c r="H133" i="16"/>
  <c r="Q133" i="16"/>
  <c r="S133" i="16"/>
  <c r="D133" i="16"/>
  <c r="B56" i="16" l="1"/>
  <c r="D54" i="16"/>
  <c r="AK124" i="16" l="1"/>
  <c r="W124" i="16"/>
  <c r="X124" i="16"/>
  <c r="Y124" i="16"/>
  <c r="Z124" i="16"/>
  <c r="AB124" i="16"/>
  <c r="G124" i="16"/>
  <c r="H124" i="16"/>
  <c r="I124" i="16"/>
  <c r="AP114" i="16"/>
  <c r="AQ114" i="16"/>
  <c r="AK114" i="16"/>
  <c r="G114" i="16"/>
  <c r="H114" i="16"/>
  <c r="I114" i="16"/>
  <c r="S114" i="16"/>
  <c r="W114" i="16"/>
  <c r="X114" i="16"/>
  <c r="Y114" i="16"/>
  <c r="Z114" i="16"/>
  <c r="AB114" i="16"/>
  <c r="AK102" i="16"/>
  <c r="AL102" i="16"/>
  <c r="AB102" i="16"/>
  <c r="G102" i="16"/>
  <c r="H102" i="16"/>
  <c r="I102" i="16"/>
  <c r="N102" i="16"/>
  <c r="S102" i="16"/>
  <c r="AK89" i="16"/>
  <c r="X89" i="16"/>
  <c r="Y89" i="16"/>
  <c r="AB89" i="16"/>
  <c r="AF89" i="16"/>
  <c r="G89" i="16"/>
  <c r="H89" i="16"/>
  <c r="I89" i="16"/>
  <c r="AP80" i="16"/>
  <c r="AQ80" i="16"/>
  <c r="AK80" i="16"/>
  <c r="AL80" i="16"/>
  <c r="W80" i="16"/>
  <c r="X80" i="16"/>
  <c r="Y80" i="16"/>
  <c r="Z80" i="16"/>
  <c r="AB80" i="16"/>
  <c r="AC80" i="16"/>
  <c r="AD80" i="16"/>
  <c r="AE80" i="16"/>
  <c r="F80" i="16"/>
  <c r="G80" i="16"/>
  <c r="H80" i="16"/>
  <c r="I80" i="16"/>
  <c r="AP66" i="16"/>
  <c r="AQ66" i="16"/>
  <c r="AR66" i="16"/>
  <c r="W66" i="16"/>
  <c r="X66" i="16"/>
  <c r="Y66" i="16"/>
  <c r="Z66" i="16"/>
  <c r="AA66" i="16"/>
  <c r="AB66" i="16"/>
  <c r="E66" i="16"/>
  <c r="F66" i="16"/>
  <c r="H66" i="16"/>
  <c r="I66" i="16"/>
  <c r="J66" i="16"/>
  <c r="L66" i="16"/>
  <c r="M66" i="16"/>
  <c r="R66" i="16"/>
  <c r="AJ66" i="16"/>
  <c r="AK66" i="16"/>
  <c r="W54" i="16"/>
  <c r="X54" i="16"/>
  <c r="Y54" i="16"/>
  <c r="AB54" i="16"/>
  <c r="G54" i="16"/>
  <c r="H54" i="16"/>
  <c r="I54" i="16"/>
  <c r="O54" i="16"/>
  <c r="S54" i="16"/>
  <c r="AK37" i="16"/>
  <c r="AK54" i="16"/>
  <c r="AL54" i="16"/>
  <c r="W37" i="16"/>
  <c r="X37" i="16"/>
  <c r="Y37" i="16"/>
  <c r="AB37" i="16"/>
  <c r="G37" i="16"/>
  <c r="H37" i="16"/>
  <c r="I37" i="16"/>
  <c r="S37" i="16"/>
  <c r="G26" i="16"/>
  <c r="H26" i="16"/>
  <c r="I26" i="16"/>
  <c r="S26" i="16"/>
  <c r="W26" i="16"/>
  <c r="X26" i="16"/>
  <c r="Y26" i="16"/>
  <c r="AB26" i="16"/>
  <c r="AK26" i="16"/>
  <c r="AK16" i="16"/>
  <c r="AB16" i="16"/>
  <c r="G16" i="16"/>
  <c r="H16" i="16"/>
  <c r="I16" i="16"/>
  <c r="S16" i="16"/>
  <c r="T16" i="16"/>
  <c r="B10" i="16"/>
  <c r="H4" i="16"/>
  <c r="K4" i="16"/>
  <c r="AV124" i="16" l="1"/>
  <c r="AQ124" i="16"/>
  <c r="AP124" i="16"/>
  <c r="AO124" i="16"/>
  <c r="AI124" i="16"/>
  <c r="V124" i="16"/>
  <c r="D124" i="16"/>
  <c r="B129" i="16"/>
  <c r="B130" i="16"/>
  <c r="B128" i="16"/>
  <c r="B127" i="16"/>
  <c r="B126" i="16"/>
  <c r="B119" i="16"/>
  <c r="B108" i="16"/>
  <c r="B95" i="16"/>
  <c r="B86" i="16"/>
  <c r="B72" i="16"/>
  <c r="B43" i="16"/>
  <c r="B32" i="16"/>
  <c r="B107" i="16"/>
  <c r="B94" i="16"/>
  <c r="B85" i="16"/>
  <c r="B71" i="16"/>
  <c r="B59" i="16"/>
  <c r="B42" i="16"/>
  <c r="B31" i="16"/>
  <c r="B118" i="16"/>
  <c r="B106" i="16"/>
  <c r="B93" i="16"/>
  <c r="B84" i="16"/>
  <c r="B70" i="16"/>
  <c r="B58" i="16"/>
  <c r="B30" i="16"/>
  <c r="B41" i="16"/>
  <c r="B117" i="16"/>
  <c r="B105" i="16"/>
  <c r="B92" i="16"/>
  <c r="B83" i="16"/>
  <c r="B69" i="16"/>
  <c r="B57" i="16"/>
  <c r="B40" i="16"/>
  <c r="B29" i="16"/>
  <c r="AV114" i="16"/>
  <c r="V114" i="16"/>
  <c r="AI114" i="16"/>
  <c r="AO114" i="16"/>
  <c r="D114" i="16"/>
  <c r="Y102" i="16"/>
  <c r="AQ102" i="16"/>
  <c r="Z102" i="16"/>
  <c r="AP102" i="16"/>
  <c r="AV102" i="16"/>
  <c r="W102" i="16"/>
  <c r="X102" i="16"/>
  <c r="V102" i="16"/>
  <c r="AI102" i="16"/>
  <c r="AO102" i="16"/>
  <c r="D102" i="16"/>
  <c r="AQ89" i="16"/>
  <c r="AP89" i="16"/>
  <c r="AV89" i="16"/>
  <c r="W89" i="16"/>
  <c r="V89" i="16"/>
  <c r="AO89" i="16"/>
  <c r="D89" i="16"/>
  <c r="AV80" i="16"/>
  <c r="V80" i="16"/>
  <c r="AI80" i="16"/>
  <c r="AO80" i="16"/>
  <c r="D80" i="16"/>
  <c r="AM66" i="16"/>
  <c r="AX54" i="16"/>
  <c r="AS54" i="16"/>
  <c r="AT66" i="16"/>
  <c r="AG66" i="16"/>
  <c r="AV66" i="16"/>
  <c r="V66" i="16"/>
  <c r="AI66" i="16"/>
  <c r="AO66" i="16"/>
  <c r="D66" i="16"/>
  <c r="AR54" i="16"/>
  <c r="AQ54" i="16"/>
  <c r="AP54" i="16"/>
  <c r="AV54" i="16"/>
  <c r="AQ37" i="16"/>
  <c r="AP37" i="16"/>
  <c r="AV37" i="16"/>
  <c r="V37" i="16"/>
  <c r="AI37" i="16"/>
  <c r="AO37" i="16"/>
  <c r="AQ26" i="16"/>
  <c r="AP26" i="16"/>
  <c r="AV26" i="16"/>
  <c r="AI26" i="16"/>
  <c r="V26" i="16"/>
  <c r="AO26" i="16"/>
  <c r="Y16" i="16"/>
  <c r="AP16" i="16"/>
  <c r="Z16" i="16"/>
  <c r="AQ16" i="16"/>
  <c r="W16" i="16"/>
  <c r="X16" i="16"/>
  <c r="AI16" i="16"/>
  <c r="V16" i="16"/>
  <c r="AO16" i="16"/>
  <c r="V4" i="16"/>
  <c r="B8" i="16"/>
  <c r="V54" i="16"/>
  <c r="AI54" i="16"/>
  <c r="AO54" i="16"/>
  <c r="D37" i="16"/>
  <c r="D26" i="16"/>
  <c r="D16" i="16"/>
  <c r="D4" i="16"/>
  <c r="B6" i="16" s="1"/>
  <c r="B116" i="16"/>
  <c r="B104" i="16"/>
  <c r="B91" i="16"/>
  <c r="B82" i="16"/>
  <c r="B68" i="16"/>
  <c r="B39" i="16"/>
  <c r="B28" i="16"/>
  <c r="B9" i="16" l="1"/>
  <c r="B7" i="16"/>
  <c r="G2" i="5" l="1"/>
  <c r="H2" i="5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C2" i="5"/>
</calcChain>
</file>

<file path=xl/sharedStrings.xml><?xml version="1.0" encoding="utf-8"?>
<sst xmlns="http://schemas.openxmlformats.org/spreadsheetml/2006/main" count="3054" uniqueCount="205">
  <si>
    <t xml:space="preserve"> </t>
  </si>
  <si>
    <t>SOCIAL MEDIA PENETRATION</t>
  </si>
  <si>
    <t>Total population (million)</t>
  </si>
  <si>
    <t>Active Social media users (million)</t>
  </si>
  <si>
    <t>Accounts per person (average)</t>
  </si>
  <si>
    <t>Active social media users %</t>
  </si>
  <si>
    <t>Total population %</t>
  </si>
  <si>
    <t>Digital Population (million)</t>
  </si>
  <si>
    <t>Time spent per day (hours)</t>
  </si>
  <si>
    <t>FACEBOOK</t>
  </si>
  <si>
    <t>INSTAGRAM</t>
  </si>
  <si>
    <t>YOUTUBE</t>
  </si>
  <si>
    <t>QZONE</t>
  </si>
  <si>
    <t>QQ</t>
  </si>
  <si>
    <t>WHATSAPP</t>
  </si>
  <si>
    <t>FB MESSENGER</t>
  </si>
  <si>
    <t>WECHAT</t>
  </si>
  <si>
    <t>SINA WEIBO</t>
  </si>
  <si>
    <t>YOUKU</t>
  </si>
  <si>
    <t>REDDIT</t>
  </si>
  <si>
    <t>TWITTER</t>
  </si>
  <si>
    <t>LINKEDIN</t>
  </si>
  <si>
    <t>SKYPE</t>
  </si>
  <si>
    <t>PINTEREST</t>
  </si>
  <si>
    <t>LINE</t>
  </si>
  <si>
    <t>SNAPCHAT</t>
  </si>
  <si>
    <t>TUMBLR</t>
  </si>
  <si>
    <t>VIBER</t>
  </si>
  <si>
    <t>TWITCH</t>
  </si>
  <si>
    <t>IMGUR</t>
  </si>
  <si>
    <t>BADOO</t>
  </si>
  <si>
    <t>BAIDU TEIBA</t>
  </si>
  <si>
    <t>TARINGA</t>
  </si>
  <si>
    <t>TENCENT WEIBO</t>
  </si>
  <si>
    <t>TUDOU</t>
  </si>
  <si>
    <t>BBM</t>
  </si>
  <si>
    <t>PATH</t>
  </si>
  <si>
    <t>VIADEO</t>
  </si>
  <si>
    <t>EYNY</t>
  </si>
  <si>
    <t>GOOGLE +</t>
  </si>
  <si>
    <t>DOUBAN</t>
  </si>
  <si>
    <t>NK.PL</t>
  </si>
  <si>
    <t>NEIGHBOURLY</t>
  </si>
  <si>
    <t>ZALO</t>
  </si>
  <si>
    <t>HIKE</t>
  </si>
  <si>
    <t>VK</t>
  </si>
  <si>
    <t>ODNOKLASSNIKI</t>
  </si>
  <si>
    <t>AMEBLO</t>
  </si>
  <si>
    <t>COPAINS D'AVANT</t>
  </si>
  <si>
    <t>KAKAOTALK</t>
  </si>
  <si>
    <t>KAKAOSTORY</t>
  </si>
  <si>
    <t>XING</t>
  </si>
  <si>
    <t>ARGENTINA</t>
  </si>
  <si>
    <t>03:18</t>
  </si>
  <si>
    <t>AUSTRALIA</t>
  </si>
  <si>
    <t>01:31</t>
  </si>
  <si>
    <t>AUSTRIA</t>
  </si>
  <si>
    <t>01:12</t>
  </si>
  <si>
    <t>BELGIUM</t>
  </si>
  <si>
    <t>BRAZIL</t>
  </si>
  <si>
    <t>03:34</t>
  </si>
  <si>
    <t>CANADA</t>
  </si>
  <si>
    <t>01:47</t>
  </si>
  <si>
    <t>CHINA</t>
  </si>
  <si>
    <t>01:57</t>
  </si>
  <si>
    <t>COLOMBIA</t>
  </si>
  <si>
    <t>03:31</t>
  </si>
  <si>
    <t>DENMARK</t>
  </si>
  <si>
    <t>EGYPT</t>
  </si>
  <si>
    <t>03:04</t>
  </si>
  <si>
    <t>FRANCE</t>
  </si>
  <si>
    <t>01:17</t>
  </si>
  <si>
    <t>GERMANY</t>
  </si>
  <si>
    <t>01:04</t>
  </si>
  <si>
    <t>GHANA</t>
  </si>
  <si>
    <t>03:07</t>
  </si>
  <si>
    <t>HONG KONG</t>
  </si>
  <si>
    <t>01:45</t>
  </si>
  <si>
    <t>INDIA</t>
  </si>
  <si>
    <t>02:32</t>
  </si>
  <si>
    <t>INDONESIA</t>
  </si>
  <si>
    <t>03:26</t>
  </si>
  <si>
    <t>IRELAND</t>
  </si>
  <si>
    <t>01:53</t>
  </si>
  <si>
    <t>ITALY</t>
  </si>
  <si>
    <t>01:51</t>
  </si>
  <si>
    <t>JAPAN</t>
  </si>
  <si>
    <t>00:36</t>
  </si>
  <si>
    <t>KENYA</t>
  </si>
  <si>
    <t>02:47</t>
  </si>
  <si>
    <t>MALAYSIA</t>
  </si>
  <si>
    <t>02:58</t>
  </si>
  <si>
    <t>MEXICO</t>
  </si>
  <si>
    <t>03:12</t>
  </si>
  <si>
    <t>MOROCCO</t>
  </si>
  <si>
    <t>02:33</t>
  </si>
  <si>
    <t>NETHERLANDS</t>
  </si>
  <si>
    <t>01:16</t>
  </si>
  <si>
    <t>NEW ZEALAND</t>
  </si>
  <si>
    <t>01:43</t>
  </si>
  <si>
    <t>NIGERIA</t>
  </si>
  <si>
    <t>03:17</t>
  </si>
  <si>
    <t>PHILIPPINES</t>
  </si>
  <si>
    <t>04:12</t>
  </si>
  <si>
    <t>POLAND</t>
  </si>
  <si>
    <t>PORTUGAL</t>
  </si>
  <si>
    <t>02:09</t>
  </si>
  <si>
    <t>RUSSIA</t>
  </si>
  <si>
    <t>02:16</t>
  </si>
  <si>
    <t>SAUDI ARABIA</t>
  </si>
  <si>
    <t>02:50</t>
  </si>
  <si>
    <t>SINGAPORE</t>
  </si>
  <si>
    <t>02:08</t>
  </si>
  <si>
    <t>SOUTH AFRICA</t>
  </si>
  <si>
    <t>02:48</t>
  </si>
  <si>
    <t>SOUTH KOREA</t>
  </si>
  <si>
    <t>01:09</t>
  </si>
  <si>
    <t>SPAIN</t>
  </si>
  <si>
    <t>01:39</t>
  </si>
  <si>
    <t>SWEDEN</t>
  </si>
  <si>
    <t>01:49</t>
  </si>
  <si>
    <t>SWITZERLAND</t>
  </si>
  <si>
    <t>TAIWAN</t>
  </si>
  <si>
    <t>01:52</t>
  </si>
  <si>
    <t>THAILAND</t>
  </si>
  <si>
    <t>03:11</t>
  </si>
  <si>
    <t>TURKEY</t>
  </si>
  <si>
    <t>02:46</t>
  </si>
  <si>
    <t>U.A.E.</t>
  </si>
  <si>
    <t>02:59</t>
  </si>
  <si>
    <t>U.K.</t>
  </si>
  <si>
    <t>01:50</t>
  </si>
  <si>
    <t>U.S.A.</t>
  </si>
  <si>
    <t>02:04</t>
  </si>
  <si>
    <t>VIETNAM</t>
  </si>
  <si>
    <t xml:space="preserve">North American </t>
  </si>
  <si>
    <t>CAN</t>
  </si>
  <si>
    <t>USA</t>
  </si>
  <si>
    <t>BLOGGING</t>
  </si>
  <si>
    <t>MESSAGGING</t>
  </si>
  <si>
    <t>VIDEO</t>
  </si>
  <si>
    <t>IMAGES</t>
  </si>
  <si>
    <t>BUSINESS</t>
  </si>
  <si>
    <t>North American</t>
  </si>
  <si>
    <t>Latin American</t>
  </si>
  <si>
    <t>ARG</t>
  </si>
  <si>
    <t>BRA</t>
  </si>
  <si>
    <t>COL</t>
  </si>
  <si>
    <t>MEX</t>
  </si>
  <si>
    <t>North-European</t>
  </si>
  <si>
    <t>DNK</t>
  </si>
  <si>
    <t>SWE</t>
  </si>
  <si>
    <t>South-European</t>
  </si>
  <si>
    <t>ITA</t>
  </si>
  <si>
    <t>PRT</t>
  </si>
  <si>
    <t>ESP</t>
  </si>
  <si>
    <t>West-European</t>
  </si>
  <si>
    <t>AUT</t>
  </si>
  <si>
    <t>BEL</t>
  </si>
  <si>
    <t>FRA</t>
  </si>
  <si>
    <t>DEU</t>
  </si>
  <si>
    <t>IRL</t>
  </si>
  <si>
    <t>NLD</t>
  </si>
  <si>
    <t>CHE</t>
  </si>
  <si>
    <t>East-European</t>
  </si>
  <si>
    <t>POL</t>
  </si>
  <si>
    <t>UK</t>
  </si>
  <si>
    <t>Sino-Japanese</t>
  </si>
  <si>
    <t>CHN</t>
  </si>
  <si>
    <t>JPN</t>
  </si>
  <si>
    <t>TWN</t>
  </si>
  <si>
    <t>KOR</t>
  </si>
  <si>
    <t>South-Eastern Asian</t>
  </si>
  <si>
    <t>IDN</t>
  </si>
  <si>
    <t>MYS</t>
  </si>
  <si>
    <t>PHL</t>
  </si>
  <si>
    <t>SGP</t>
  </si>
  <si>
    <t>THA</t>
  </si>
  <si>
    <t>VNM</t>
  </si>
  <si>
    <t>Indian</t>
  </si>
  <si>
    <t>IND</t>
  </si>
  <si>
    <t>Islamic</t>
  </si>
  <si>
    <t>EGY</t>
  </si>
  <si>
    <t>MAR</t>
  </si>
  <si>
    <t>SAU</t>
  </si>
  <si>
    <t>TUR</t>
  </si>
  <si>
    <t>ARE</t>
  </si>
  <si>
    <t>Sub-Saharan African</t>
  </si>
  <si>
    <t>GHA</t>
  </si>
  <si>
    <t>KEN</t>
  </si>
  <si>
    <t>NGA</t>
  </si>
  <si>
    <t>ZAF</t>
  </si>
  <si>
    <t>Australian-Oceanic</t>
  </si>
  <si>
    <t>AUS</t>
  </si>
  <si>
    <t>NLZ</t>
  </si>
  <si>
    <t>Slavic</t>
  </si>
  <si>
    <t>RUS</t>
  </si>
  <si>
    <t>-</t>
  </si>
  <si>
    <t>Average</t>
  </si>
  <si>
    <t>Types of Social Network</t>
  </si>
  <si>
    <t>Realms</t>
  </si>
  <si>
    <t>DIGITAL 2019</t>
  </si>
  <si>
    <t>https://www.slideshare.net/DataReportal/digital-2019-global-digital-overview-january-2019-v01?ref=https://s3-ap-southeast-1.amazonaws.com/datareportal/digital/2019/wearesocial/en/digital-2019-wearesocial-en-global-digital-overview.htm</t>
  </si>
  <si>
    <t>Global Digital Overview (January 2019)</t>
  </si>
  <si>
    <t>Hootsuite, WeAreSocial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</si>
</sst>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indexed="8"/>
      <name val="Calibri"/>
      <family val="2"/>
      <scheme val="minor"/>
    </font>
    <font>
      <b/>
      <sz val="12"/>
      <color indexed="8"/>
      <name val="Avenir Book"/>
      <family val="2"/>
    </font>
    <font>
      <sz val="11"/>
      <color indexed="8"/>
      <name val="Calibri"/>
      <family val="2"/>
      <scheme val="minor"/>
    </font>
    <font>
      <sz val="11"/>
      <color indexed="8"/>
      <name val="Avenir Book"/>
      <family val="2"/>
    </font>
    <font>
      <b/>
      <sz val="11"/>
      <color indexed="8"/>
      <name val="Avenir Book"/>
      <family val="2"/>
    </font>
    <font>
      <b/>
      <sz val="12"/>
      <color theme="1"/>
      <name val="Arial"/>
    </font>
    <font>
      <b/>
      <sz val="12"/>
      <color rgb="FF000000"/>
      <name val="Arial"/>
    </font>
    <font>
      <sz val="11"/>
      <color indexed="8"/>
      <name val="Avenir Book"/>
    </font>
    <font>
      <sz val="11"/>
      <color theme="1"/>
      <name val="Avenir Book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Avenir Book"/>
      <family val="2"/>
    </font>
    <font>
      <u/>
      <sz val="11"/>
      <color indexed="8"/>
      <name val="Calibri"/>
      <family val="2"/>
      <scheme val="minor"/>
    </font>
    <font>
      <b/>
      <sz val="11"/>
      <color rgb="FFFFFFFF"/>
      <name val="Avenir Book"/>
      <family val="2"/>
    </font>
    <font>
      <sz val="11"/>
      <color rgb="FFFF0000"/>
      <name val="Calibri"/>
      <family val="2"/>
      <scheme val="minor"/>
    </font>
    <font>
      <sz val="11"/>
      <color rgb="FFFF0000"/>
      <name val="Avenir Book"/>
      <family val="2"/>
    </font>
    <font>
      <u/>
      <sz val="11"/>
      <color indexed="8"/>
      <name val="Avenir Book"/>
      <family val="2"/>
    </font>
    <font>
      <u/>
      <sz val="11"/>
      <color theme="10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24"/>
      <color rgb="FF504C48"/>
      <name val="Helvetica Neue"/>
      <family val="2"/>
    </font>
    <font>
      <b/>
      <sz val="24"/>
      <color theme="1" tint="0.14999847407452621"/>
      <name val="Helvetica Neue"/>
      <family val="2"/>
    </font>
  </fonts>
  <fills count="2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rgb="FFFFF2CC"/>
        <bgColor rgb="FF00000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17" fillId="0" borderId="0" applyNumberFormat="0" applyFill="0" applyBorder="0" applyAlignment="0" applyProtection="0"/>
  </cellStyleXfs>
  <cellXfs count="199">
    <xf numFmtId="0" fontId="0" fillId="0" borderId="0" xfId="0"/>
    <xf numFmtId="0" fontId="3" fillId="2" borderId="1" xfId="0" applyNumberFormat="1" applyFont="1" applyFill="1" applyBorder="1"/>
    <xf numFmtId="0" fontId="3" fillId="3" borderId="1" xfId="0" applyNumberFormat="1" applyFont="1" applyFill="1" applyBorder="1"/>
    <xf numFmtId="0" fontId="3" fillId="2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9" fontId="3" fillId="2" borderId="1" xfId="1" applyFont="1" applyFill="1" applyBorder="1"/>
    <xf numFmtId="9" fontId="3" fillId="3" borderId="1" xfId="1" applyFont="1" applyFill="1" applyBorder="1"/>
    <xf numFmtId="0" fontId="4" fillId="5" borderId="1" xfId="0" applyFont="1" applyFill="1" applyBorder="1"/>
    <xf numFmtId="9" fontId="3" fillId="2" borderId="3" xfId="1" applyFont="1" applyFill="1" applyBorder="1"/>
    <xf numFmtId="0" fontId="3" fillId="2" borderId="3" xfId="0" applyNumberFormat="1" applyFont="1" applyFill="1" applyBorder="1"/>
    <xf numFmtId="0" fontId="3" fillId="2" borderId="3" xfId="0" applyFont="1" applyFill="1" applyBorder="1" applyAlignment="1">
      <alignment horizontal="right"/>
    </xf>
    <xf numFmtId="0" fontId="1" fillId="4" borderId="2" xfId="0" applyFont="1" applyFill="1" applyBorder="1"/>
    <xf numFmtId="0" fontId="1" fillId="4" borderId="2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5" fillId="7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/>
    </xf>
    <xf numFmtId="2" fontId="7" fillId="3" borderId="1" xfId="0" applyNumberFormat="1" applyFont="1" applyFill="1" applyBorder="1" applyAlignment="1">
      <alignment horizontal="right"/>
    </xf>
    <xf numFmtId="2" fontId="7" fillId="2" borderId="1" xfId="0" applyNumberFormat="1" applyFont="1" applyFill="1" applyBorder="1" applyAlignment="1">
      <alignment horizontal="right"/>
    </xf>
    <xf numFmtId="0" fontId="4" fillId="8" borderId="1" xfId="0" applyFont="1" applyFill="1" applyBorder="1"/>
    <xf numFmtId="2" fontId="0" fillId="0" borderId="0" xfId="0" applyNumberFormat="1"/>
    <xf numFmtId="0" fontId="0" fillId="0" borderId="0" xfId="0" applyFill="1"/>
    <xf numFmtId="0" fontId="4" fillId="9" borderId="1" xfId="0" applyFont="1" applyFill="1" applyBorder="1"/>
    <xf numFmtId="0" fontId="4" fillId="10" borderId="3" xfId="0" applyFont="1" applyFill="1" applyBorder="1"/>
    <xf numFmtId="0" fontId="4" fillId="10" borderId="1" xfId="0" applyFont="1" applyFill="1" applyBorder="1"/>
    <xf numFmtId="0" fontId="4" fillId="11" borderId="1" xfId="0" applyFont="1" applyFill="1" applyBorder="1"/>
    <xf numFmtId="0" fontId="4" fillId="4" borderId="1" xfId="0" applyFont="1" applyFill="1" applyBorder="1"/>
    <xf numFmtId="0" fontId="4" fillId="12" borderId="1" xfId="0" applyFont="1" applyFill="1" applyBorder="1"/>
    <xf numFmtId="0" fontId="4" fillId="13" borderId="1" xfId="0" applyFont="1" applyFill="1" applyBorder="1"/>
    <xf numFmtId="0" fontId="4" fillId="2" borderId="1" xfId="0" applyFont="1" applyFill="1" applyBorder="1"/>
    <xf numFmtId="0" fontId="4" fillId="14" borderId="1" xfId="0" applyFont="1" applyFill="1" applyBorder="1"/>
    <xf numFmtId="0" fontId="4" fillId="15" borderId="1" xfId="0" applyFont="1" applyFill="1" applyBorder="1"/>
    <xf numFmtId="0" fontId="4" fillId="17" borderId="1" xfId="0" applyFont="1" applyFill="1" applyBorder="1"/>
    <xf numFmtId="0" fontId="4" fillId="0" borderId="0" xfId="0" applyFont="1" applyFill="1" applyBorder="1"/>
    <xf numFmtId="2" fontId="7" fillId="0" borderId="0" xfId="1" applyNumberFormat="1" applyFont="1" applyFill="1" applyBorder="1"/>
    <xf numFmtId="2" fontId="7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5" fillId="20" borderId="1" xfId="0" applyFont="1" applyFill="1" applyBorder="1" applyAlignment="1">
      <alignment horizontal="center"/>
    </xf>
    <xf numFmtId="0" fontId="6" fillId="20" borderId="1" xfId="0" applyFont="1" applyFill="1" applyBorder="1" applyAlignment="1">
      <alignment horizontal="center"/>
    </xf>
    <xf numFmtId="2" fontId="3" fillId="0" borderId="0" xfId="0" applyNumberFormat="1" applyFont="1"/>
    <xf numFmtId="2" fontId="3" fillId="0" borderId="0" xfId="0" applyNumberFormat="1" applyFont="1" applyFill="1" applyBorder="1" applyAlignment="1">
      <alignment horizontal="right"/>
    </xf>
    <xf numFmtId="0" fontId="3" fillId="0" borderId="0" xfId="0" applyFont="1"/>
    <xf numFmtId="0" fontId="3" fillId="0" borderId="0" xfId="0" applyFont="1" applyFill="1" applyBorder="1"/>
    <xf numFmtId="0" fontId="5" fillId="0" borderId="0" xfId="0" applyFont="1" applyFill="1" applyBorder="1" applyAlignment="1">
      <alignment horizontal="center"/>
    </xf>
    <xf numFmtId="2" fontId="3" fillId="0" borderId="0" xfId="0" applyNumberFormat="1" applyFont="1" applyFill="1" applyBorder="1"/>
    <xf numFmtId="2" fontId="3" fillId="0" borderId="0" xfId="0" applyNumberFormat="1" applyFont="1" applyBorder="1"/>
    <xf numFmtId="0" fontId="5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right"/>
    </xf>
    <xf numFmtId="0" fontId="5" fillId="15" borderId="1" xfId="0" applyFont="1" applyFill="1" applyBorder="1" applyAlignment="1">
      <alignment horizontal="center"/>
    </xf>
    <xf numFmtId="0" fontId="5" fillId="21" borderId="1" xfId="0" applyFont="1" applyFill="1" applyBorder="1" applyAlignment="1">
      <alignment horizontal="center"/>
    </xf>
    <xf numFmtId="0" fontId="5" fillId="22" borderId="0" xfId="0" applyFont="1" applyFill="1" applyAlignment="1">
      <alignment horizontal="center"/>
    </xf>
    <xf numFmtId="0" fontId="6" fillId="22" borderId="0" xfId="0" applyFont="1" applyFill="1" applyAlignment="1">
      <alignment horizontal="center"/>
    </xf>
    <xf numFmtId="0" fontId="4" fillId="10" borderId="8" xfId="0" applyFont="1" applyFill="1" applyBorder="1"/>
    <xf numFmtId="0" fontId="4" fillId="17" borderId="8" xfId="0" applyFont="1" applyFill="1" applyBorder="1"/>
    <xf numFmtId="0" fontId="0" fillId="0" borderId="1" xfId="0" applyBorder="1"/>
    <xf numFmtId="0" fontId="0" fillId="0" borderId="1" xfId="0" applyFill="1" applyBorder="1"/>
    <xf numFmtId="0" fontId="4" fillId="20" borderId="1" xfId="0" applyFont="1" applyFill="1" applyBorder="1"/>
    <xf numFmtId="0" fontId="4" fillId="23" borderId="1" xfId="0" applyFont="1" applyFill="1" applyBorder="1"/>
    <xf numFmtId="0" fontId="4" fillId="22" borderId="1" xfId="0" applyFont="1" applyFill="1" applyBorder="1"/>
    <xf numFmtId="0" fontId="0" fillId="18" borderId="1" xfId="0" applyFill="1" applyBorder="1"/>
    <xf numFmtId="0" fontId="10" fillId="12" borderId="1" xfId="0" applyFont="1" applyFill="1" applyBorder="1"/>
    <xf numFmtId="0" fontId="9" fillId="19" borderId="1" xfId="0" applyFont="1" applyFill="1" applyBorder="1"/>
    <xf numFmtId="0" fontId="0" fillId="13" borderId="1" xfId="0" applyFill="1" applyBorder="1"/>
    <xf numFmtId="0" fontId="4" fillId="18" borderId="8" xfId="0" applyFont="1" applyFill="1" applyBorder="1"/>
    <xf numFmtId="0" fontId="4" fillId="19" borderId="8" xfId="0" applyFont="1" applyFill="1" applyBorder="1"/>
    <xf numFmtId="0" fontId="4" fillId="2" borderId="8" xfId="0" applyFont="1" applyFill="1" applyBorder="1"/>
    <xf numFmtId="0" fontId="4" fillId="13" borderId="8" xfId="0" applyFont="1" applyFill="1" applyBorder="1"/>
    <xf numFmtId="0" fontId="4" fillId="14" borderId="8" xfId="0" applyFont="1" applyFill="1" applyBorder="1"/>
    <xf numFmtId="0" fontId="4" fillId="15" borderId="8" xfId="0" applyFont="1" applyFill="1" applyBorder="1"/>
    <xf numFmtId="0" fontId="0" fillId="14" borderId="1" xfId="0" applyFill="1" applyBorder="1"/>
    <xf numFmtId="0" fontId="0" fillId="0" borderId="0" xfId="0" applyBorder="1"/>
    <xf numFmtId="0" fontId="0" fillId="16" borderId="1" xfId="0" applyFill="1" applyBorder="1"/>
    <xf numFmtId="0" fontId="0" fillId="4" borderId="1" xfId="0" applyFill="1" applyBorder="1"/>
    <xf numFmtId="0" fontId="12" fillId="0" borderId="0" xfId="0" applyFont="1"/>
    <xf numFmtId="0" fontId="4" fillId="20" borderId="5" xfId="0" applyFont="1" applyFill="1" applyBorder="1"/>
    <xf numFmtId="0" fontId="4" fillId="5" borderId="5" xfId="0" applyFont="1" applyFill="1" applyBorder="1"/>
    <xf numFmtId="0" fontId="4" fillId="15" borderId="5" xfId="0" applyFont="1" applyFill="1" applyBorder="1"/>
    <xf numFmtId="0" fontId="4" fillId="23" borderId="5" xfId="0" applyFont="1" applyFill="1" applyBorder="1"/>
    <xf numFmtId="0" fontId="4" fillId="22" borderId="5" xfId="0" applyFont="1" applyFill="1" applyBorder="1"/>
    <xf numFmtId="0" fontId="9" fillId="0" borderId="0" xfId="0" applyFont="1" applyFill="1" applyBorder="1"/>
    <xf numFmtId="0" fontId="10" fillId="0" borderId="0" xfId="0" applyFont="1" applyFill="1" applyBorder="1"/>
    <xf numFmtId="0" fontId="0" fillId="7" borderId="8" xfId="0" applyFill="1" applyBorder="1"/>
    <xf numFmtId="0" fontId="0" fillId="2" borderId="11" xfId="0" applyFill="1" applyBorder="1"/>
    <xf numFmtId="0" fontId="4" fillId="22" borderId="6" xfId="0" applyFont="1" applyFill="1" applyBorder="1"/>
    <xf numFmtId="0" fontId="0" fillId="15" borderId="11" xfId="0" applyFill="1" applyBorder="1"/>
    <xf numFmtId="0" fontId="4" fillId="22" borderId="4" xfId="0" applyFont="1" applyFill="1" applyBorder="1"/>
    <xf numFmtId="0" fontId="0" fillId="16" borderId="3" xfId="0" applyFill="1" applyBorder="1"/>
    <xf numFmtId="0" fontId="0" fillId="0" borderId="0" xfId="0" applyFont="1"/>
    <xf numFmtId="0" fontId="1" fillId="0" borderId="0" xfId="0" applyFont="1" applyFill="1" applyBorder="1"/>
    <xf numFmtId="0" fontId="5" fillId="20" borderId="8" xfId="0" applyFont="1" applyFill="1" applyBorder="1" applyAlignment="1">
      <alignment horizontal="center"/>
    </xf>
    <xf numFmtId="0" fontId="4" fillId="9" borderId="3" xfId="0" applyFont="1" applyFill="1" applyBorder="1"/>
    <xf numFmtId="20" fontId="0" fillId="0" borderId="0" xfId="0" applyNumberFormat="1"/>
    <xf numFmtId="20" fontId="0" fillId="0" borderId="0" xfId="0" applyNumberFormat="1" applyFill="1" applyBorder="1"/>
    <xf numFmtId="0" fontId="1" fillId="4" borderId="4" xfId="0" applyFont="1" applyFill="1" applyBorder="1" applyAlignment="1">
      <alignment horizontal="center" vertical="center"/>
    </xf>
    <xf numFmtId="20" fontId="7" fillId="24" borderId="11" xfId="0" applyNumberFormat="1" applyFont="1" applyFill="1" applyBorder="1" applyAlignment="1">
      <alignment horizontal="right"/>
    </xf>
    <xf numFmtId="0" fontId="0" fillId="25" borderId="8" xfId="0" applyFill="1" applyBorder="1"/>
    <xf numFmtId="0" fontId="4" fillId="25" borderId="8" xfId="0" applyFont="1" applyFill="1" applyBorder="1"/>
    <xf numFmtId="0" fontId="13" fillId="12" borderId="10" xfId="0" applyFont="1" applyFill="1" applyBorder="1"/>
    <xf numFmtId="0" fontId="13" fillId="12" borderId="8" xfId="0" applyFont="1" applyFill="1" applyBorder="1"/>
    <xf numFmtId="2" fontId="15" fillId="0" borderId="0" xfId="0" applyNumberFormat="1" applyFont="1"/>
    <xf numFmtId="0" fontId="14" fillId="0" borderId="0" xfId="0" applyFont="1"/>
    <xf numFmtId="0" fontId="14" fillId="0" borderId="0" xfId="0" applyFont="1" applyFill="1" applyBorder="1"/>
    <xf numFmtId="0" fontId="14" fillId="0" borderId="0" xfId="0" applyFont="1" applyFill="1"/>
    <xf numFmtId="2" fontId="8" fillId="0" borderId="1" xfId="1" applyNumberFormat="1" applyFont="1" applyFill="1" applyBorder="1" applyAlignment="1">
      <alignment horizontal="right"/>
    </xf>
    <xf numFmtId="2" fontId="8" fillId="0" borderId="0" xfId="1" applyNumberFormat="1" applyFont="1" applyFill="1" applyBorder="1"/>
    <xf numFmtId="2" fontId="8" fillId="0" borderId="0" xfId="1" applyNumberFormat="1" applyFont="1" applyFill="1" applyBorder="1" applyAlignment="1">
      <alignment horizontal="right"/>
    </xf>
    <xf numFmtId="10" fontId="8" fillId="0" borderId="1" xfId="1" applyNumberFormat="1" applyFont="1" applyFill="1" applyBorder="1"/>
    <xf numFmtId="10" fontId="0" fillId="0" borderId="0" xfId="1" applyNumberFormat="1" applyFont="1"/>
    <xf numFmtId="10" fontId="7" fillId="3" borderId="1" xfId="1" applyNumberFormat="1" applyFont="1" applyFill="1" applyBorder="1" applyAlignment="1">
      <alignment horizontal="right"/>
    </xf>
    <xf numFmtId="10" fontId="7" fillId="2" borderId="1" xfId="1" applyNumberFormat="1" applyFont="1" applyFill="1" applyBorder="1" applyAlignment="1">
      <alignment horizontal="right"/>
    </xf>
    <xf numFmtId="10" fontId="8" fillId="0" borderId="1" xfId="1" applyNumberFormat="1" applyFont="1" applyFill="1" applyBorder="1" applyAlignment="1">
      <alignment horizontal="right"/>
    </xf>
    <xf numFmtId="10" fontId="3" fillId="3" borderId="1" xfId="1" applyNumberFormat="1" applyFont="1" applyFill="1" applyBorder="1"/>
    <xf numFmtId="10" fontId="7" fillId="3" borderId="1" xfId="0" applyNumberFormat="1" applyFont="1" applyFill="1" applyBorder="1" applyAlignment="1">
      <alignment horizontal="right"/>
    </xf>
    <xf numFmtId="10" fontId="7" fillId="2" borderId="1" xfId="1" applyNumberFormat="1" applyFont="1" applyFill="1" applyBorder="1"/>
    <xf numFmtId="10" fontId="7" fillId="2" borderId="1" xfId="0" applyNumberFormat="1" applyFont="1" applyFill="1" applyBorder="1" applyAlignment="1">
      <alignment horizontal="right"/>
    </xf>
    <xf numFmtId="10" fontId="8" fillId="0" borderId="0" xfId="1" applyNumberFormat="1" applyFont="1" applyFill="1" applyBorder="1" applyAlignment="1">
      <alignment horizontal="right"/>
    </xf>
    <xf numFmtId="10" fontId="7" fillId="0" borderId="0" xfId="1" applyNumberFormat="1" applyFont="1" applyFill="1" applyBorder="1" applyAlignment="1">
      <alignment horizontal="right"/>
    </xf>
    <xf numFmtId="10" fontId="3" fillId="0" borderId="12" xfId="1" applyNumberFormat="1" applyFont="1" applyBorder="1"/>
    <xf numFmtId="10" fontId="3" fillId="0" borderId="11" xfId="1" applyNumberFormat="1" applyFont="1" applyBorder="1"/>
    <xf numFmtId="10" fontId="8" fillId="0" borderId="11" xfId="1" applyNumberFormat="1" applyFont="1" applyFill="1" applyBorder="1"/>
    <xf numFmtId="10" fontId="3" fillId="0" borderId="1" xfId="1" applyNumberFormat="1" applyFont="1" applyBorder="1"/>
    <xf numFmtId="10" fontId="3" fillId="0" borderId="0" xfId="1" applyNumberFormat="1" applyFont="1" applyFill="1" applyBorder="1"/>
    <xf numFmtId="10" fontId="0" fillId="3" borderId="11" xfId="1" applyNumberFormat="1" applyFont="1" applyFill="1" applyBorder="1"/>
    <xf numFmtId="10" fontId="0" fillId="0" borderId="11" xfId="1" applyNumberFormat="1" applyFont="1" applyFill="1" applyBorder="1"/>
    <xf numFmtId="10" fontId="0" fillId="3" borderId="11" xfId="1" applyNumberFormat="1" applyFont="1" applyFill="1" applyBorder="1" applyAlignment="1">
      <alignment horizontal="right"/>
    </xf>
    <xf numFmtId="10" fontId="0" fillId="0" borderId="11" xfId="1" applyNumberFormat="1" applyFont="1" applyFill="1" applyBorder="1" applyAlignment="1">
      <alignment horizontal="right"/>
    </xf>
    <xf numFmtId="10" fontId="0" fillId="0" borderId="0" xfId="1" applyNumberFormat="1" applyFont="1" applyFill="1" applyBorder="1"/>
    <xf numFmtId="10" fontId="0" fillId="0" borderId="0" xfId="1" applyNumberFormat="1" applyFont="1" applyFill="1" applyBorder="1" applyAlignment="1">
      <alignment horizontal="right"/>
    </xf>
    <xf numFmtId="0" fontId="0" fillId="0" borderId="4" xfId="0" applyBorder="1"/>
    <xf numFmtId="0" fontId="4" fillId="10" borderId="9" xfId="0" applyFont="1" applyFill="1" applyBorder="1"/>
    <xf numFmtId="10" fontId="4" fillId="0" borderId="11" xfId="1" applyNumberFormat="1" applyFont="1" applyFill="1" applyBorder="1"/>
    <xf numFmtId="0" fontId="4" fillId="20" borderId="7" xfId="0" applyFont="1" applyFill="1" applyBorder="1"/>
    <xf numFmtId="0" fontId="0" fillId="0" borderId="8" xfId="0" applyFill="1" applyBorder="1"/>
    <xf numFmtId="10" fontId="0" fillId="24" borderId="11" xfId="1" applyNumberFormat="1" applyFont="1" applyFill="1" applyBorder="1"/>
    <xf numFmtId="10" fontId="0" fillId="24" borderId="11" xfId="1" applyNumberFormat="1" applyFont="1" applyFill="1" applyBorder="1" applyAlignment="1">
      <alignment horizontal="right"/>
    </xf>
    <xf numFmtId="2" fontId="16" fillId="0" borderId="0" xfId="0" applyNumberFormat="1" applyFont="1" applyBorder="1"/>
    <xf numFmtId="2" fontId="3" fillId="3" borderId="1" xfId="0" applyNumberFormat="1" applyFont="1" applyFill="1" applyBorder="1" applyAlignment="1">
      <alignment horizontal="right"/>
    </xf>
    <xf numFmtId="10" fontId="3" fillId="3" borderId="1" xfId="1" applyNumberFormat="1" applyFont="1" applyFill="1" applyBorder="1" applyAlignment="1">
      <alignment horizontal="right"/>
    </xf>
    <xf numFmtId="9" fontId="0" fillId="0" borderId="11" xfId="1" applyFont="1" applyFill="1" applyBorder="1" applyAlignment="1">
      <alignment horizontal="right"/>
    </xf>
    <xf numFmtId="10" fontId="3" fillId="0" borderId="1" xfId="1" applyNumberFormat="1" applyFont="1" applyBorder="1" applyAlignment="1">
      <alignment horizontal="right"/>
    </xf>
    <xf numFmtId="10" fontId="3" fillId="0" borderId="0" xfId="1" applyNumberFormat="1" applyFont="1" applyBorder="1"/>
    <xf numFmtId="10" fontId="3" fillId="0" borderId="0" xfId="1" applyNumberFormat="1" applyFont="1" applyBorder="1" applyAlignment="1">
      <alignment horizontal="right"/>
    </xf>
    <xf numFmtId="0" fontId="0" fillId="0" borderId="15" xfId="0" applyBorder="1"/>
    <xf numFmtId="9" fontId="0" fillId="3" borderId="11" xfId="1" applyFont="1" applyFill="1" applyBorder="1" applyAlignment="1">
      <alignment horizontal="right"/>
    </xf>
    <xf numFmtId="9" fontId="0" fillId="24" borderId="11" xfId="1" applyFont="1" applyFill="1" applyBorder="1" applyAlignment="1">
      <alignment horizontal="right"/>
    </xf>
    <xf numFmtId="2" fontId="3" fillId="2" borderId="1" xfId="0" applyNumberFormat="1" applyFont="1" applyFill="1" applyBorder="1" applyAlignment="1">
      <alignment horizontal="right"/>
    </xf>
    <xf numFmtId="10" fontId="3" fillId="2" borderId="1" xfId="1" applyNumberFormat="1" applyFont="1" applyFill="1" applyBorder="1" applyAlignment="1">
      <alignment horizontal="right"/>
    </xf>
    <xf numFmtId="20" fontId="7" fillId="3" borderId="11" xfId="0" applyNumberFormat="1" applyFont="1" applyFill="1" applyBorder="1" applyAlignment="1">
      <alignment horizontal="right"/>
    </xf>
    <xf numFmtId="10" fontId="11" fillId="0" borderId="1" xfId="1" applyNumberFormat="1" applyFont="1" applyBorder="1"/>
    <xf numFmtId="10" fontId="11" fillId="0" borderId="0" xfId="1" applyNumberFormat="1" applyFont="1" applyFill="1" applyBorder="1"/>
    <xf numFmtId="10" fontId="11" fillId="0" borderId="1" xfId="1" applyNumberFormat="1" applyFont="1" applyBorder="1" applyAlignment="1">
      <alignment horizontal="right"/>
    </xf>
    <xf numFmtId="10" fontId="11" fillId="0" borderId="0" xfId="1" applyNumberFormat="1" applyFont="1" applyBorder="1"/>
    <xf numFmtId="10" fontId="11" fillId="0" borderId="0" xfId="1" applyNumberFormat="1" applyFont="1" applyBorder="1" applyAlignment="1">
      <alignment horizontal="right"/>
    </xf>
    <xf numFmtId="10" fontId="3" fillId="3" borderId="11" xfId="1" applyNumberFormat="1" applyFont="1" applyFill="1" applyBorder="1"/>
    <xf numFmtId="10" fontId="3" fillId="3" borderId="11" xfId="1" applyNumberFormat="1" applyFont="1" applyFill="1" applyBorder="1" applyAlignment="1">
      <alignment horizontal="right"/>
    </xf>
    <xf numFmtId="10" fontId="3" fillId="2" borderId="1" xfId="1" applyNumberFormat="1" applyFont="1" applyFill="1" applyBorder="1"/>
    <xf numFmtId="10" fontId="3" fillId="2" borderId="11" xfId="1" applyNumberFormat="1" applyFont="1" applyFill="1" applyBorder="1"/>
    <xf numFmtId="10" fontId="3" fillId="2" borderId="11" xfId="1" applyNumberFormat="1" applyFont="1" applyFill="1" applyBorder="1" applyAlignment="1">
      <alignment horizontal="right"/>
    </xf>
    <xf numFmtId="10" fontId="3" fillId="0" borderId="11" xfId="1" applyNumberFormat="1" applyFont="1" applyFill="1" applyBorder="1"/>
    <xf numFmtId="10" fontId="3" fillId="0" borderId="11" xfId="1" applyNumberFormat="1" applyFont="1" applyFill="1" applyBorder="1" applyAlignment="1">
      <alignment horizontal="right"/>
    </xf>
    <xf numFmtId="10" fontId="3" fillId="3" borderId="13" xfId="1" applyNumberFormat="1" applyFont="1" applyFill="1" applyBorder="1"/>
    <xf numFmtId="10" fontId="3" fillId="3" borderId="14" xfId="1" applyNumberFormat="1" applyFont="1" applyFill="1" applyBorder="1"/>
    <xf numFmtId="10" fontId="3" fillId="3" borderId="13" xfId="1" applyNumberFormat="1" applyFont="1" applyFill="1" applyBorder="1" applyAlignment="1">
      <alignment horizontal="right"/>
    </xf>
    <xf numFmtId="10" fontId="3" fillId="3" borderId="14" xfId="1" applyNumberFormat="1" applyFont="1" applyFill="1" applyBorder="1" applyAlignment="1">
      <alignment horizontal="right"/>
    </xf>
    <xf numFmtId="20" fontId="3" fillId="3" borderId="11" xfId="0" applyNumberFormat="1" applyFont="1" applyFill="1" applyBorder="1"/>
    <xf numFmtId="10" fontId="3" fillId="2" borderId="13" xfId="1" applyNumberFormat="1" applyFont="1" applyFill="1" applyBorder="1"/>
    <xf numFmtId="10" fontId="3" fillId="2" borderId="14" xfId="1" applyNumberFormat="1" applyFont="1" applyFill="1" applyBorder="1"/>
    <xf numFmtId="10" fontId="3" fillId="2" borderId="13" xfId="1" applyNumberFormat="1" applyFont="1" applyFill="1" applyBorder="1" applyAlignment="1">
      <alignment horizontal="right"/>
    </xf>
    <xf numFmtId="10" fontId="3" fillId="2" borderId="14" xfId="1" applyNumberFormat="1" applyFont="1" applyFill="1" applyBorder="1" applyAlignment="1">
      <alignment horizontal="right"/>
    </xf>
    <xf numFmtId="20" fontId="3" fillId="2" borderId="11" xfId="0" applyNumberFormat="1" applyFont="1" applyFill="1" applyBorder="1"/>
    <xf numFmtId="10" fontId="3" fillId="0" borderId="13" xfId="1" applyNumberFormat="1" applyFont="1" applyFill="1" applyBorder="1"/>
    <xf numFmtId="10" fontId="3" fillId="0" borderId="1" xfId="1" applyNumberFormat="1" applyFont="1" applyFill="1" applyBorder="1"/>
    <xf numFmtId="10" fontId="3" fillId="0" borderId="14" xfId="1" applyNumberFormat="1" applyFont="1" applyFill="1" applyBorder="1"/>
    <xf numFmtId="10" fontId="3" fillId="0" borderId="13" xfId="1" applyNumberFormat="1" applyFont="1" applyFill="1" applyBorder="1" applyAlignment="1">
      <alignment horizontal="right"/>
    </xf>
    <xf numFmtId="10" fontId="3" fillId="0" borderId="1" xfId="1" applyNumberFormat="1" applyFont="1" applyFill="1" applyBorder="1" applyAlignment="1">
      <alignment horizontal="right"/>
    </xf>
    <xf numFmtId="10" fontId="3" fillId="0" borderId="14" xfId="1" applyNumberFormat="1" applyFont="1" applyFill="1" applyBorder="1" applyAlignment="1">
      <alignment horizontal="right"/>
    </xf>
    <xf numFmtId="0" fontId="3" fillId="0" borderId="0" xfId="0" applyFont="1" applyFill="1"/>
    <xf numFmtId="20" fontId="3" fillId="0" borderId="11" xfId="0" applyNumberFormat="1" applyFont="1" applyFill="1" applyBorder="1"/>
    <xf numFmtId="20" fontId="3" fillId="24" borderId="11" xfId="0" applyNumberFormat="1" applyFont="1" applyFill="1" applyBorder="1"/>
    <xf numFmtId="10" fontId="3" fillId="0" borderId="0" xfId="1" applyNumberFormat="1" applyFont="1" applyFill="1" applyBorder="1" applyAlignment="1">
      <alignment horizontal="right"/>
    </xf>
    <xf numFmtId="10" fontId="3" fillId="3" borderId="5" xfId="1" applyNumberFormat="1" applyFont="1" applyFill="1" applyBorder="1" applyAlignment="1">
      <alignment horizontal="right"/>
    </xf>
    <xf numFmtId="20" fontId="3" fillId="3" borderId="1" xfId="0" applyNumberFormat="1" applyFont="1" applyFill="1" applyBorder="1"/>
    <xf numFmtId="10" fontId="3" fillId="2" borderId="5" xfId="1" applyNumberFormat="1" applyFont="1" applyFill="1" applyBorder="1" applyAlignment="1">
      <alignment horizontal="right"/>
    </xf>
    <xf numFmtId="20" fontId="3" fillId="2" borderId="1" xfId="0" applyNumberFormat="1" applyFont="1" applyFill="1" applyBorder="1"/>
    <xf numFmtId="10" fontId="3" fillId="0" borderId="5" xfId="1" applyNumberFormat="1" applyFont="1" applyFill="1" applyBorder="1" applyAlignment="1">
      <alignment horizontal="right"/>
    </xf>
    <xf numFmtId="20" fontId="3" fillId="0" borderId="1" xfId="0" applyNumberFormat="1" applyFont="1" applyFill="1" applyBorder="1"/>
    <xf numFmtId="10" fontId="3" fillId="0" borderId="0" xfId="1" applyNumberFormat="1" applyFont="1"/>
    <xf numFmtId="10" fontId="3" fillId="24" borderId="11" xfId="1" applyNumberFormat="1" applyFont="1" applyFill="1" applyBorder="1"/>
    <xf numFmtId="10" fontId="3" fillId="24" borderId="11" xfId="1" applyNumberFormat="1" applyFont="1" applyFill="1" applyBorder="1" applyAlignment="1">
      <alignment horizontal="right"/>
    </xf>
    <xf numFmtId="10" fontId="11" fillId="26" borderId="11" xfId="0" applyNumberFormat="1" applyFont="1" applyFill="1" applyBorder="1" applyAlignment="1">
      <alignment horizontal="right"/>
    </xf>
    <xf numFmtId="10" fontId="11" fillId="27" borderId="12" xfId="0" applyNumberFormat="1" applyFont="1" applyFill="1" applyBorder="1" applyAlignment="1">
      <alignment horizontal="right"/>
    </xf>
    <xf numFmtId="10" fontId="11" fillId="26" borderId="12" xfId="0" applyNumberFormat="1" applyFont="1" applyFill="1" applyBorder="1" applyAlignment="1">
      <alignment horizontal="right"/>
    </xf>
    <xf numFmtId="10" fontId="11" fillId="0" borderId="12" xfId="0" applyNumberFormat="1" applyFont="1" applyBorder="1" applyAlignment="1">
      <alignment horizontal="right"/>
    </xf>
    <xf numFmtId="0" fontId="18" fillId="0" borderId="0" xfId="0" applyFont="1"/>
    <xf numFmtId="10" fontId="0" fillId="0" borderId="0" xfId="1" applyNumberFormat="1" applyFont="1" applyAlignment="1">
      <alignment horizontal="right"/>
    </xf>
    <xf numFmtId="0" fontId="17" fillId="0" borderId="0" xfId="2"/>
    <xf numFmtId="0" fontId="19" fillId="0" borderId="0" xfId="0" applyFont="1"/>
    <xf numFmtId="0" fontId="20" fillId="0" borderId="0" xfId="0" applyFont="1"/>
  </cellXfs>
  <cellStyles count="3">
    <cellStyle name="Hyperlink" xfId="2" builtinId="8"/>
    <cellStyle name="Normal" xfId="0" builtinId="0"/>
    <cellStyle name="Per 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lideshare.net/DataReportal/digital-2019-global-digital-overview-january-2019-v01?ref=https://s3-ap-southeast-1.amazonaws.com/datareportal/digital/2019/wearesocial/en/digital-2019-wearesocial-en-global-digital-overview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B5E83-4B88-984C-A0CF-D06385008D71}">
  <dimension ref="A1:A6"/>
  <sheetViews>
    <sheetView workbookViewId="0">
      <selection activeCell="C12" sqref="C12"/>
    </sheetView>
  </sheetViews>
  <sheetFormatPr baseColWidth="10" defaultRowHeight="15" x14ac:dyDescent="0.2"/>
  <sheetData>
    <row r="1" spans="1:1" ht="30" x14ac:dyDescent="0.3">
      <c r="A1" s="198" t="s">
        <v>201</v>
      </c>
    </row>
    <row r="2" spans="1:1" ht="30" x14ac:dyDescent="0.3">
      <c r="A2" s="197" t="s">
        <v>203</v>
      </c>
    </row>
    <row r="3" spans="1:1" ht="30" x14ac:dyDescent="0.3">
      <c r="A3" s="197" t="s">
        <v>204</v>
      </c>
    </row>
    <row r="6" spans="1:1" x14ac:dyDescent="0.2">
      <c r="A6" s="196" t="s">
        <v>202</v>
      </c>
    </row>
  </sheetData>
  <hyperlinks>
    <hyperlink ref="A6" r:id="rId1" xr:uid="{6B578B77-C998-8E42-87AC-DC47845770C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37AFB-D133-6240-B6D5-0024DE58C59C}">
  <dimension ref="A1:BC45"/>
  <sheetViews>
    <sheetView zoomScale="75" workbookViewId="0">
      <pane xSplit="2" ySplit="1" topLeftCell="BQ2" activePane="bottomRight" state="frozen"/>
      <selection pane="topRight" activeCell="C1" sqref="C1"/>
      <selection pane="bottomLeft" activeCell="A2" sqref="A2"/>
      <selection pane="bottomRight" activeCell="I2" sqref="I2"/>
    </sheetView>
  </sheetViews>
  <sheetFormatPr baseColWidth="10" defaultColWidth="11.5" defaultRowHeight="15" x14ac:dyDescent="0.2"/>
  <cols>
    <col min="1" max="1" width="16.6640625" bestFit="1" customWidth="1"/>
    <col min="2" max="2" width="14.6640625" bestFit="1" customWidth="1"/>
    <col min="3" max="3" width="29.6640625" bestFit="1" customWidth="1"/>
    <col min="4" max="4" width="23.6640625" bestFit="1" customWidth="1"/>
    <col min="5" max="5" width="32" bestFit="1" customWidth="1"/>
    <col min="6" max="6" width="28.83203125" bestFit="1" customWidth="1"/>
    <col min="7" max="7" width="26" bestFit="1" customWidth="1"/>
    <col min="8" max="8" width="18.1640625" bestFit="1" customWidth="1"/>
    <col min="9" max="9" width="25" bestFit="1" customWidth="1"/>
    <col min="10" max="10" width="25.1640625" bestFit="1" customWidth="1"/>
    <col min="11" max="11" width="14.5" bestFit="1" customWidth="1"/>
    <col min="12" max="12" width="15.1640625" bestFit="1" customWidth="1"/>
    <col min="13" max="13" width="12.5" bestFit="1" customWidth="1"/>
    <col min="14" max="14" width="8.5" bestFit="1" customWidth="1"/>
    <col min="15" max="15" width="6.1640625" bestFit="1" customWidth="1"/>
    <col min="16" max="16" width="12" bestFit="1" customWidth="1"/>
    <col min="17" max="17" width="16.1640625" bestFit="1" customWidth="1"/>
    <col min="18" max="18" width="11.5" bestFit="1" customWidth="1"/>
    <col min="19" max="19" width="15.1640625" bestFit="1" customWidth="1"/>
    <col min="20" max="20" width="8.33203125" bestFit="1" customWidth="1"/>
    <col min="21" max="21" width="9.5" bestFit="1" customWidth="1"/>
    <col min="22" max="22" width="11.5" bestFit="1" customWidth="1"/>
    <col min="23" max="23" width="12.33203125" bestFit="1" customWidth="1"/>
    <col min="24" max="24" width="9.1640625" bestFit="1" customWidth="1"/>
    <col min="25" max="25" width="14.5" bestFit="1" customWidth="1"/>
    <col min="26" max="26" width="6.5" bestFit="1" customWidth="1"/>
    <col min="27" max="27" width="14.33203125" bestFit="1" customWidth="1"/>
    <col min="28" max="28" width="9.83203125" bestFit="1" customWidth="1"/>
    <col min="29" max="29" width="8.5" bestFit="1" customWidth="1"/>
    <col min="30" max="30" width="10.33203125" bestFit="1" customWidth="1"/>
    <col min="31" max="32" width="8.83203125" bestFit="1" customWidth="1"/>
    <col min="33" max="33" width="14.33203125" bestFit="1" customWidth="1"/>
    <col min="34" max="34" width="10.5" bestFit="1" customWidth="1"/>
    <col min="35" max="35" width="21" bestFit="1" customWidth="1"/>
    <col min="36" max="36" width="9.5" bestFit="1" customWidth="1"/>
    <col min="37" max="37" width="6.5" bestFit="1" customWidth="1"/>
    <col min="38" max="38" width="7.5" bestFit="1" customWidth="1"/>
    <col min="39" max="39" width="10" bestFit="1" customWidth="1"/>
    <col min="40" max="40" width="7.5" bestFit="1" customWidth="1"/>
    <col min="41" max="41" width="13" bestFit="1" customWidth="1"/>
    <col min="42" max="42" width="11.5" bestFit="1" customWidth="1"/>
    <col min="43" max="43" width="9.5" bestFit="1" customWidth="1"/>
    <col min="44" max="44" width="8.33203125" bestFit="1" customWidth="1"/>
    <col min="45" max="45" width="18.5" bestFit="1" customWidth="1"/>
    <col min="46" max="46" width="7.33203125" bestFit="1" customWidth="1"/>
    <col min="47" max="47" width="6.83203125" bestFit="1" customWidth="1"/>
    <col min="48" max="48" width="6.1640625" bestFit="1" customWidth="1"/>
    <col min="49" max="49" width="20.83203125" bestFit="1" customWidth="1"/>
    <col min="50" max="50" width="11.1640625" bestFit="1" customWidth="1"/>
    <col min="51" max="51" width="22.83203125" bestFit="1" customWidth="1"/>
    <col min="52" max="52" width="10" bestFit="1" customWidth="1"/>
    <col min="53" max="53" width="15.83203125" bestFit="1" customWidth="1"/>
    <col min="54" max="54" width="17.6640625" bestFit="1" customWidth="1"/>
    <col min="55" max="55" width="11.5" bestFit="1" customWidth="1"/>
  </cols>
  <sheetData>
    <row r="1" spans="1:55" ht="17" x14ac:dyDescent="0.25">
      <c r="A1" s="194" t="s">
        <v>200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2" t="s">
        <v>8</v>
      </c>
      <c r="K1" s="13" t="s">
        <v>9</v>
      </c>
      <c r="L1" s="13" t="s">
        <v>10</v>
      </c>
      <c r="M1" s="13" t="s">
        <v>11</v>
      </c>
      <c r="N1" s="13" t="s">
        <v>12</v>
      </c>
      <c r="O1" s="13" t="s">
        <v>13</v>
      </c>
      <c r="P1" s="13" t="s">
        <v>14</v>
      </c>
      <c r="Q1" s="13" t="s">
        <v>15</v>
      </c>
      <c r="R1" s="13" t="s">
        <v>16</v>
      </c>
      <c r="S1" s="13" t="s">
        <v>17</v>
      </c>
      <c r="T1" s="14" t="s">
        <v>18</v>
      </c>
      <c r="U1" s="14" t="s">
        <v>19</v>
      </c>
      <c r="V1" s="14" t="s">
        <v>20</v>
      </c>
      <c r="W1" s="14" t="s">
        <v>21</v>
      </c>
      <c r="X1" s="14" t="s">
        <v>22</v>
      </c>
      <c r="Y1" s="14" t="s">
        <v>23</v>
      </c>
      <c r="Z1" s="14" t="s">
        <v>24</v>
      </c>
      <c r="AA1" s="14" t="s">
        <v>25</v>
      </c>
      <c r="AB1" s="14" t="s">
        <v>26</v>
      </c>
      <c r="AC1" s="14" t="s">
        <v>27</v>
      </c>
      <c r="AD1" s="14" t="s">
        <v>28</v>
      </c>
      <c r="AE1" s="14" t="s">
        <v>29</v>
      </c>
      <c r="AF1" s="14" t="s">
        <v>30</v>
      </c>
      <c r="AG1" s="14" t="s">
        <v>31</v>
      </c>
      <c r="AH1" s="15" t="s">
        <v>32</v>
      </c>
      <c r="AI1" s="14" t="s">
        <v>33</v>
      </c>
      <c r="AJ1" s="14" t="s">
        <v>34</v>
      </c>
      <c r="AK1" s="14" t="s">
        <v>35</v>
      </c>
      <c r="AL1" s="15" t="s">
        <v>36</v>
      </c>
      <c r="AM1" s="14" t="s">
        <v>37</v>
      </c>
      <c r="AN1" s="14" t="s">
        <v>38</v>
      </c>
      <c r="AO1" s="16" t="s">
        <v>39</v>
      </c>
      <c r="AP1" s="16" t="s">
        <v>40</v>
      </c>
      <c r="AQ1" s="16" t="s">
        <v>18</v>
      </c>
      <c r="AR1" s="16" t="s">
        <v>41</v>
      </c>
      <c r="AS1" s="16" t="s">
        <v>42</v>
      </c>
      <c r="AT1" s="14" t="s">
        <v>43</v>
      </c>
      <c r="AU1" s="14" t="s">
        <v>44</v>
      </c>
      <c r="AV1" s="14" t="s">
        <v>45</v>
      </c>
      <c r="AW1" s="14" t="s">
        <v>46</v>
      </c>
      <c r="AX1" s="14" t="s">
        <v>47</v>
      </c>
      <c r="AY1" s="14" t="s">
        <v>48</v>
      </c>
      <c r="AZ1" s="14" t="s">
        <v>37</v>
      </c>
      <c r="BA1" s="14" t="s">
        <v>49</v>
      </c>
      <c r="BB1" s="14" t="s">
        <v>50</v>
      </c>
      <c r="BC1" s="14" t="s">
        <v>51</v>
      </c>
    </row>
    <row r="2" spans="1:55" ht="16" x14ac:dyDescent="0.25">
      <c r="A2" s="24" t="s">
        <v>144</v>
      </c>
      <c r="B2" s="23" t="s">
        <v>52</v>
      </c>
      <c r="C2" s="8">
        <f>76/100</f>
        <v>0.76</v>
      </c>
      <c r="D2" s="9">
        <v>44.9</v>
      </c>
      <c r="E2" s="9">
        <v>34</v>
      </c>
      <c r="F2" s="9">
        <v>9</v>
      </c>
      <c r="G2" s="8">
        <f t="shared" ref="G2:G45" si="0">(E2*100)/I2 /100</f>
        <v>0.1111111111111111</v>
      </c>
      <c r="H2" s="8">
        <f t="shared" ref="H2:H45" si="1">(100*D2)/I2/100</f>
        <v>0.14673202614379086</v>
      </c>
      <c r="I2" s="9">
        <v>306</v>
      </c>
      <c r="J2" s="10" t="s">
        <v>53</v>
      </c>
      <c r="K2" s="108">
        <v>0.91</v>
      </c>
      <c r="L2" s="108">
        <v>0.68</v>
      </c>
      <c r="M2" s="108">
        <v>0.93</v>
      </c>
      <c r="N2" s="195" t="s">
        <v>197</v>
      </c>
      <c r="O2" s="195" t="s">
        <v>197</v>
      </c>
      <c r="P2" s="17">
        <v>91</v>
      </c>
      <c r="Q2" s="17">
        <v>63</v>
      </c>
      <c r="R2" s="17">
        <v>13</v>
      </c>
      <c r="S2" s="195" t="s">
        <v>197</v>
      </c>
      <c r="T2" s="195" t="s">
        <v>197</v>
      </c>
      <c r="U2" s="195" t="s">
        <v>197</v>
      </c>
      <c r="V2" s="17">
        <v>46</v>
      </c>
      <c r="W2" s="17">
        <v>27</v>
      </c>
      <c r="X2" s="195" t="s">
        <v>197</v>
      </c>
      <c r="Y2" s="17">
        <v>35</v>
      </c>
      <c r="Z2" s="17">
        <v>10</v>
      </c>
      <c r="AA2" s="17">
        <v>23</v>
      </c>
      <c r="AB2" s="17">
        <v>14</v>
      </c>
      <c r="AC2" s="195" t="s">
        <v>197</v>
      </c>
      <c r="AD2" s="17">
        <v>14</v>
      </c>
      <c r="AE2" s="195" t="s">
        <v>197</v>
      </c>
      <c r="AF2" s="17">
        <v>15</v>
      </c>
      <c r="AG2" s="195" t="s">
        <v>197</v>
      </c>
      <c r="AH2" s="17">
        <v>28</v>
      </c>
      <c r="AI2" s="195" t="s">
        <v>197</v>
      </c>
      <c r="AJ2" s="195" t="s">
        <v>197</v>
      </c>
      <c r="AK2" s="195" t="s">
        <v>197</v>
      </c>
      <c r="AL2" s="195" t="s">
        <v>197</v>
      </c>
      <c r="AM2" s="195" t="s">
        <v>197</v>
      </c>
      <c r="AN2" s="195" t="s">
        <v>197</v>
      </c>
      <c r="AO2" s="195" t="s">
        <v>197</v>
      </c>
      <c r="AP2" s="195" t="s">
        <v>197</v>
      </c>
      <c r="AQ2" s="195" t="s">
        <v>197</v>
      </c>
      <c r="AR2" s="195" t="s">
        <v>197</v>
      </c>
      <c r="AS2" s="195" t="s">
        <v>197</v>
      </c>
      <c r="AT2" s="195" t="s">
        <v>197</v>
      </c>
      <c r="AU2" s="195" t="s">
        <v>197</v>
      </c>
      <c r="AV2" s="195" t="s">
        <v>197</v>
      </c>
      <c r="AW2" s="195" t="s">
        <v>197</v>
      </c>
      <c r="AX2" s="195" t="s">
        <v>197</v>
      </c>
      <c r="AY2" s="195" t="s">
        <v>197</v>
      </c>
      <c r="AZ2" s="195" t="s">
        <v>197</v>
      </c>
      <c r="BA2" s="195" t="s">
        <v>197</v>
      </c>
      <c r="BB2" s="195" t="s">
        <v>197</v>
      </c>
      <c r="BC2" s="195" t="s">
        <v>197</v>
      </c>
    </row>
    <row r="3" spans="1:55" ht="16" x14ac:dyDescent="0.25">
      <c r="A3" s="72" t="s">
        <v>192</v>
      </c>
      <c r="B3" s="19" t="s">
        <v>54</v>
      </c>
      <c r="C3" s="6">
        <v>0.72</v>
      </c>
      <c r="D3" s="2">
        <v>24.93</v>
      </c>
      <c r="E3" s="2">
        <v>18</v>
      </c>
      <c r="F3" s="2">
        <v>6.1</v>
      </c>
      <c r="G3" s="6">
        <f t="shared" si="0"/>
        <v>0.16393442622950818</v>
      </c>
      <c r="H3" s="6">
        <f t="shared" si="1"/>
        <v>0.22704918032786886</v>
      </c>
      <c r="I3" s="2">
        <v>109.8</v>
      </c>
      <c r="J3" s="4" t="s">
        <v>55</v>
      </c>
      <c r="K3" s="108">
        <v>0.79</v>
      </c>
      <c r="L3" s="108">
        <v>0.46</v>
      </c>
      <c r="M3" s="108">
        <v>0.79</v>
      </c>
      <c r="N3" s="195" t="s">
        <v>197</v>
      </c>
      <c r="O3" s="195" t="s">
        <v>197</v>
      </c>
      <c r="P3" s="18">
        <v>28</v>
      </c>
      <c r="Q3" s="18">
        <v>62</v>
      </c>
      <c r="R3" s="18">
        <v>8</v>
      </c>
      <c r="S3" s="195" t="s">
        <v>197</v>
      </c>
      <c r="T3" s="195" t="s">
        <v>197</v>
      </c>
      <c r="U3" s="18">
        <v>13</v>
      </c>
      <c r="V3" s="18">
        <v>26</v>
      </c>
      <c r="W3" s="18">
        <v>24</v>
      </c>
      <c r="X3" s="18">
        <v>21</v>
      </c>
      <c r="Y3" s="18">
        <v>24</v>
      </c>
      <c r="Z3" s="18">
        <v>6</v>
      </c>
      <c r="AA3" s="18">
        <v>27</v>
      </c>
      <c r="AB3" s="18">
        <v>11</v>
      </c>
      <c r="AC3" s="18">
        <v>9</v>
      </c>
      <c r="AD3" s="18">
        <v>9</v>
      </c>
      <c r="AE3" s="195" t="s">
        <v>197</v>
      </c>
      <c r="AF3" s="195" t="s">
        <v>197</v>
      </c>
      <c r="AG3" s="195" t="s">
        <v>197</v>
      </c>
      <c r="AH3" s="195" t="s">
        <v>197</v>
      </c>
      <c r="AI3" s="195" t="s">
        <v>197</v>
      </c>
      <c r="AJ3" s="195" t="s">
        <v>197</v>
      </c>
      <c r="AK3" s="195" t="s">
        <v>197</v>
      </c>
      <c r="AL3" s="195" t="s">
        <v>197</v>
      </c>
      <c r="AM3" s="195" t="s">
        <v>197</v>
      </c>
      <c r="AN3" s="195" t="s">
        <v>197</v>
      </c>
      <c r="AO3" s="195" t="s">
        <v>197</v>
      </c>
      <c r="AP3" s="195" t="s">
        <v>197</v>
      </c>
      <c r="AQ3" s="195" t="s">
        <v>197</v>
      </c>
      <c r="AR3" s="195" t="s">
        <v>197</v>
      </c>
      <c r="AS3" s="195" t="s">
        <v>197</v>
      </c>
      <c r="AT3" s="195" t="s">
        <v>197</v>
      </c>
      <c r="AU3" s="195" t="s">
        <v>197</v>
      </c>
      <c r="AV3" s="195" t="s">
        <v>197</v>
      </c>
      <c r="AW3" s="195" t="s">
        <v>197</v>
      </c>
      <c r="AX3" s="195" t="s">
        <v>197</v>
      </c>
      <c r="AY3" s="195" t="s">
        <v>197</v>
      </c>
      <c r="AZ3" s="195" t="s">
        <v>197</v>
      </c>
      <c r="BA3" s="195" t="s">
        <v>197</v>
      </c>
      <c r="BB3" s="195" t="s">
        <v>197</v>
      </c>
      <c r="BC3" s="195" t="s">
        <v>197</v>
      </c>
    </row>
    <row r="4" spans="1:55" ht="16" x14ac:dyDescent="0.25">
      <c r="A4" s="62" t="s">
        <v>156</v>
      </c>
      <c r="B4" s="25" t="s">
        <v>56</v>
      </c>
      <c r="C4" s="5">
        <v>0.72</v>
      </c>
      <c r="D4" s="1">
        <v>8.76</v>
      </c>
      <c r="E4" s="1">
        <v>4.4000000000000004</v>
      </c>
      <c r="F4" s="1">
        <v>6.2</v>
      </c>
      <c r="G4" s="5">
        <f t="shared" si="0"/>
        <v>0.16129032258064516</v>
      </c>
      <c r="H4" s="5">
        <f t="shared" si="1"/>
        <v>0.32111436950146627</v>
      </c>
      <c r="I4" s="1">
        <v>27.28</v>
      </c>
      <c r="J4" s="3" t="s">
        <v>57</v>
      </c>
      <c r="K4" s="108">
        <v>0.72</v>
      </c>
      <c r="L4" s="108">
        <v>0.4</v>
      </c>
      <c r="M4" s="108">
        <v>0.85</v>
      </c>
      <c r="N4" s="195" t="s">
        <v>197</v>
      </c>
      <c r="O4" s="195" t="s">
        <v>197</v>
      </c>
      <c r="P4" s="17">
        <v>81</v>
      </c>
      <c r="Q4" s="17">
        <v>48</v>
      </c>
      <c r="R4" s="17">
        <v>5</v>
      </c>
      <c r="S4" s="195" t="s">
        <v>197</v>
      </c>
      <c r="T4" s="195" t="s">
        <v>197</v>
      </c>
      <c r="U4" s="17">
        <v>9</v>
      </c>
      <c r="V4" s="17">
        <v>21</v>
      </c>
      <c r="W4" s="17">
        <v>18</v>
      </c>
      <c r="X4" s="17">
        <v>25</v>
      </c>
      <c r="Y4" s="17">
        <v>27</v>
      </c>
      <c r="Z4" s="195" t="s">
        <v>197</v>
      </c>
      <c r="AA4" s="17">
        <v>19</v>
      </c>
      <c r="AB4" s="17">
        <v>8</v>
      </c>
      <c r="AC4" s="17">
        <v>7</v>
      </c>
      <c r="AD4" s="17">
        <v>9</v>
      </c>
      <c r="AE4" s="195" t="s">
        <v>197</v>
      </c>
      <c r="AF4" s="17">
        <v>6</v>
      </c>
      <c r="AG4" s="195" t="s">
        <v>197</v>
      </c>
      <c r="AH4" s="195" t="s">
        <v>197</v>
      </c>
      <c r="AI4" s="195" t="s">
        <v>197</v>
      </c>
      <c r="AJ4" s="195" t="s">
        <v>197</v>
      </c>
      <c r="AK4" s="195" t="s">
        <v>197</v>
      </c>
      <c r="AL4" s="195" t="s">
        <v>197</v>
      </c>
      <c r="AM4" s="195" t="s">
        <v>197</v>
      </c>
      <c r="AN4" s="195" t="s">
        <v>197</v>
      </c>
      <c r="AO4" s="195" t="s">
        <v>197</v>
      </c>
      <c r="AP4" s="195" t="s">
        <v>197</v>
      </c>
      <c r="AQ4" s="195" t="s">
        <v>197</v>
      </c>
      <c r="AR4" s="195" t="s">
        <v>197</v>
      </c>
      <c r="AS4" s="195" t="s">
        <v>197</v>
      </c>
      <c r="AT4" s="195" t="s">
        <v>197</v>
      </c>
      <c r="AU4" s="195" t="s">
        <v>197</v>
      </c>
      <c r="AV4" s="195" t="s">
        <v>197</v>
      </c>
      <c r="AW4" s="195" t="s">
        <v>197</v>
      </c>
      <c r="AX4" s="195" t="s">
        <v>197</v>
      </c>
      <c r="AY4" s="195" t="s">
        <v>197</v>
      </c>
      <c r="AZ4" s="195" t="s">
        <v>197</v>
      </c>
      <c r="BA4" s="195" t="s">
        <v>197</v>
      </c>
      <c r="BB4" s="195" t="s">
        <v>197</v>
      </c>
      <c r="BC4" s="195" t="s">
        <v>197</v>
      </c>
    </row>
    <row r="5" spans="1:55" ht="16" x14ac:dyDescent="0.25">
      <c r="A5" s="62" t="s">
        <v>156</v>
      </c>
      <c r="B5" s="25" t="s">
        <v>58</v>
      </c>
      <c r="C5" s="6">
        <v>0.65</v>
      </c>
      <c r="D5" s="2">
        <v>11.53</v>
      </c>
      <c r="E5" s="2">
        <v>7.5</v>
      </c>
      <c r="F5" s="2">
        <v>6.7</v>
      </c>
      <c r="G5" s="6">
        <f t="shared" si="0"/>
        <v>0.1492537313432836</v>
      </c>
      <c r="H5" s="6">
        <f t="shared" si="1"/>
        <v>0.22945273631840796</v>
      </c>
      <c r="I5" s="2">
        <v>50.25</v>
      </c>
      <c r="J5" s="4" t="s">
        <v>55</v>
      </c>
      <c r="K5" s="108">
        <v>0.79</v>
      </c>
      <c r="L5" s="108">
        <v>0.42</v>
      </c>
      <c r="M5" s="108">
        <v>0.81</v>
      </c>
      <c r="N5" s="195" t="s">
        <v>197</v>
      </c>
      <c r="O5" s="195" t="s">
        <v>197</v>
      </c>
      <c r="P5" s="18">
        <v>54</v>
      </c>
      <c r="Q5" s="18">
        <v>62</v>
      </c>
      <c r="R5" s="18">
        <v>8</v>
      </c>
      <c r="S5" s="195" t="s">
        <v>197</v>
      </c>
      <c r="T5" s="195" t="s">
        <v>197</v>
      </c>
      <c r="U5" s="18">
        <v>8</v>
      </c>
      <c r="V5" s="18">
        <v>26</v>
      </c>
      <c r="W5" s="18">
        <v>29</v>
      </c>
      <c r="X5" s="18">
        <v>25</v>
      </c>
      <c r="Y5" s="18">
        <v>25</v>
      </c>
      <c r="Z5" s="195" t="s">
        <v>197</v>
      </c>
      <c r="AA5" s="18">
        <v>25</v>
      </c>
      <c r="AB5" s="18">
        <v>8</v>
      </c>
      <c r="AC5" s="18">
        <v>10</v>
      </c>
      <c r="AD5" s="18">
        <v>8</v>
      </c>
      <c r="AE5" s="195" t="s">
        <v>197</v>
      </c>
      <c r="AF5" s="18">
        <v>6</v>
      </c>
      <c r="AG5" s="195" t="s">
        <v>197</v>
      </c>
      <c r="AH5" s="195" t="s">
        <v>197</v>
      </c>
      <c r="AI5" s="195" t="s">
        <v>197</v>
      </c>
      <c r="AJ5" s="195" t="s">
        <v>197</v>
      </c>
      <c r="AK5" s="195" t="s">
        <v>197</v>
      </c>
      <c r="AL5" s="195" t="s">
        <v>197</v>
      </c>
      <c r="AM5" s="195" t="s">
        <v>197</v>
      </c>
      <c r="AN5" s="195" t="s">
        <v>197</v>
      </c>
      <c r="AO5" s="195" t="s">
        <v>197</v>
      </c>
      <c r="AP5" s="195" t="s">
        <v>197</v>
      </c>
      <c r="AQ5" s="195" t="s">
        <v>197</v>
      </c>
      <c r="AR5" s="195" t="s">
        <v>197</v>
      </c>
      <c r="AS5" s="195" t="s">
        <v>197</v>
      </c>
      <c r="AT5" s="195" t="s">
        <v>197</v>
      </c>
      <c r="AU5" s="195" t="s">
        <v>197</v>
      </c>
      <c r="AV5" s="195" t="s">
        <v>197</v>
      </c>
      <c r="AW5" s="195" t="s">
        <v>197</v>
      </c>
      <c r="AX5" s="195" t="s">
        <v>197</v>
      </c>
      <c r="AY5" s="195" t="s">
        <v>197</v>
      </c>
      <c r="AZ5" s="195" t="s">
        <v>197</v>
      </c>
      <c r="BA5" s="195" t="s">
        <v>197</v>
      </c>
      <c r="BB5" s="195" t="s">
        <v>197</v>
      </c>
      <c r="BC5" s="195" t="s">
        <v>197</v>
      </c>
    </row>
    <row r="6" spans="1:55" ht="16" x14ac:dyDescent="0.25">
      <c r="A6" s="24" t="s">
        <v>144</v>
      </c>
      <c r="B6" s="24" t="s">
        <v>59</v>
      </c>
      <c r="C6" s="5">
        <v>0.66</v>
      </c>
      <c r="D6" s="1">
        <v>211.6</v>
      </c>
      <c r="E6" s="1">
        <v>140</v>
      </c>
      <c r="F6" s="1">
        <v>9.4</v>
      </c>
      <c r="G6" s="5">
        <f t="shared" si="0"/>
        <v>0.10638297872340426</v>
      </c>
      <c r="H6" s="5">
        <f t="shared" si="1"/>
        <v>0.16079027355623102</v>
      </c>
      <c r="I6" s="1">
        <v>1316</v>
      </c>
      <c r="J6" s="3" t="s">
        <v>60</v>
      </c>
      <c r="K6" s="108">
        <v>0.9</v>
      </c>
      <c r="L6" s="108">
        <v>0.71</v>
      </c>
      <c r="M6" s="108">
        <v>0.95000000000000007</v>
      </c>
      <c r="N6" s="195" t="s">
        <v>197</v>
      </c>
      <c r="O6" s="195" t="s">
        <v>197</v>
      </c>
      <c r="P6" s="17">
        <v>89</v>
      </c>
      <c r="Q6" s="17">
        <v>67</v>
      </c>
      <c r="R6" s="17">
        <v>15</v>
      </c>
      <c r="S6" s="195" t="s">
        <v>197</v>
      </c>
      <c r="T6" s="195" t="s">
        <v>197</v>
      </c>
      <c r="U6" s="17">
        <v>13</v>
      </c>
      <c r="V6" s="17">
        <v>43</v>
      </c>
      <c r="W6" s="17">
        <v>36</v>
      </c>
      <c r="X6" s="17">
        <v>31</v>
      </c>
      <c r="Y6" s="17">
        <v>35</v>
      </c>
      <c r="Z6" s="195" t="s">
        <v>197</v>
      </c>
      <c r="AA6" s="17">
        <v>23</v>
      </c>
      <c r="AB6" s="17">
        <v>18</v>
      </c>
      <c r="AC6" s="17">
        <v>12</v>
      </c>
      <c r="AD6" s="17">
        <v>16</v>
      </c>
      <c r="AE6" s="195" t="s">
        <v>197</v>
      </c>
      <c r="AF6" s="17">
        <v>16</v>
      </c>
      <c r="AG6" s="195" t="s">
        <v>197</v>
      </c>
      <c r="AH6" s="195" t="s">
        <v>197</v>
      </c>
      <c r="AI6" s="195" t="s">
        <v>197</v>
      </c>
      <c r="AJ6" s="195" t="s">
        <v>197</v>
      </c>
      <c r="AK6" s="195" t="s">
        <v>197</v>
      </c>
      <c r="AL6" s="195" t="s">
        <v>197</v>
      </c>
      <c r="AM6" s="195" t="s">
        <v>197</v>
      </c>
      <c r="AN6" s="195" t="s">
        <v>197</v>
      </c>
      <c r="AO6" s="195" t="s">
        <v>197</v>
      </c>
      <c r="AP6" s="195" t="s">
        <v>197</v>
      </c>
      <c r="AQ6" s="195" t="s">
        <v>197</v>
      </c>
      <c r="AR6" s="195" t="s">
        <v>197</v>
      </c>
      <c r="AS6" s="195" t="s">
        <v>197</v>
      </c>
      <c r="AT6" s="195" t="s">
        <v>197</v>
      </c>
      <c r="AU6" s="195" t="s">
        <v>197</v>
      </c>
      <c r="AV6" s="195" t="s">
        <v>197</v>
      </c>
      <c r="AW6" s="195" t="s">
        <v>197</v>
      </c>
      <c r="AX6" s="195" t="s">
        <v>197</v>
      </c>
      <c r="AY6" s="195" t="s">
        <v>197</v>
      </c>
      <c r="AZ6" s="195" t="s">
        <v>197</v>
      </c>
      <c r="BA6" s="195" t="s">
        <v>197</v>
      </c>
      <c r="BB6" s="195" t="s">
        <v>197</v>
      </c>
      <c r="BC6" s="195" t="s">
        <v>197</v>
      </c>
    </row>
    <row r="7" spans="1:55" ht="16" x14ac:dyDescent="0.25">
      <c r="A7" s="22" t="s">
        <v>135</v>
      </c>
      <c r="B7" s="22" t="s">
        <v>61</v>
      </c>
      <c r="C7" s="6">
        <v>0.67</v>
      </c>
      <c r="D7" s="2">
        <v>37.119999999999997</v>
      </c>
      <c r="E7" s="2">
        <v>25</v>
      </c>
      <c r="F7" s="2">
        <v>6.8</v>
      </c>
      <c r="G7" s="6">
        <f t="shared" si="0"/>
        <v>0.14705882352941177</v>
      </c>
      <c r="H7" s="6">
        <f t="shared" si="1"/>
        <v>0.21835294117647056</v>
      </c>
      <c r="I7" s="2">
        <v>170</v>
      </c>
      <c r="J7" s="4" t="s">
        <v>62</v>
      </c>
      <c r="K7" s="108">
        <v>0.8</v>
      </c>
      <c r="L7" s="108">
        <v>0.48</v>
      </c>
      <c r="M7" s="108">
        <v>0.84</v>
      </c>
      <c r="N7" s="195" t="s">
        <v>197</v>
      </c>
      <c r="O7" s="195" t="s">
        <v>197</v>
      </c>
      <c r="P7" s="18">
        <v>27</v>
      </c>
      <c r="Q7" s="18">
        <v>60</v>
      </c>
      <c r="R7" s="18">
        <v>9</v>
      </c>
      <c r="S7" s="195" t="s">
        <v>197</v>
      </c>
      <c r="T7" s="195" t="s">
        <v>197</v>
      </c>
      <c r="U7" s="18">
        <v>18</v>
      </c>
      <c r="V7" s="18">
        <v>37</v>
      </c>
      <c r="W7" s="18">
        <v>29</v>
      </c>
      <c r="X7" s="18">
        <v>22</v>
      </c>
      <c r="Y7" s="18">
        <v>33</v>
      </c>
      <c r="Z7" s="195" t="s">
        <v>197</v>
      </c>
      <c r="AA7" s="18">
        <v>28</v>
      </c>
      <c r="AB7" s="18">
        <v>13</v>
      </c>
      <c r="AC7" s="18">
        <v>7</v>
      </c>
      <c r="AD7" s="18">
        <v>11</v>
      </c>
      <c r="AE7" s="18">
        <v>8</v>
      </c>
      <c r="AF7" s="195" t="s">
        <v>197</v>
      </c>
      <c r="AG7" s="195" t="s">
        <v>197</v>
      </c>
      <c r="AH7" s="195" t="s">
        <v>197</v>
      </c>
      <c r="AI7" s="195" t="s">
        <v>197</v>
      </c>
      <c r="AJ7" s="195" t="s">
        <v>197</v>
      </c>
      <c r="AK7" s="195" t="s">
        <v>197</v>
      </c>
      <c r="AL7" s="195" t="s">
        <v>197</v>
      </c>
      <c r="AM7" s="195" t="s">
        <v>197</v>
      </c>
      <c r="AN7" s="195" t="s">
        <v>197</v>
      </c>
      <c r="AO7" s="195" t="s">
        <v>197</v>
      </c>
      <c r="AP7" s="18">
        <v>32</v>
      </c>
      <c r="AQ7" s="195" t="s">
        <v>197</v>
      </c>
      <c r="AR7" s="195" t="s">
        <v>197</v>
      </c>
      <c r="AS7" s="195" t="s">
        <v>197</v>
      </c>
      <c r="AT7" s="195" t="s">
        <v>197</v>
      </c>
      <c r="AU7" s="195" t="s">
        <v>197</v>
      </c>
      <c r="AV7" s="195" t="s">
        <v>197</v>
      </c>
      <c r="AW7" s="195" t="s">
        <v>197</v>
      </c>
      <c r="AX7" s="195" t="s">
        <v>197</v>
      </c>
      <c r="AY7" s="195" t="s">
        <v>197</v>
      </c>
      <c r="AZ7" s="195" t="s">
        <v>197</v>
      </c>
      <c r="BA7" s="195" t="s">
        <v>197</v>
      </c>
      <c r="BB7" s="195" t="s">
        <v>197</v>
      </c>
      <c r="BC7" s="195" t="s">
        <v>197</v>
      </c>
    </row>
    <row r="8" spans="1:55" ht="16" x14ac:dyDescent="0.25">
      <c r="A8" s="61" t="s">
        <v>167</v>
      </c>
      <c r="B8" s="27" t="s">
        <v>63</v>
      </c>
      <c r="C8" s="5">
        <v>0.71</v>
      </c>
      <c r="D8" s="1">
        <v>1418</v>
      </c>
      <c r="E8" s="1">
        <v>1007</v>
      </c>
      <c r="F8" s="1">
        <v>9</v>
      </c>
      <c r="G8" s="5">
        <f t="shared" si="0"/>
        <v>0.1111111111111111</v>
      </c>
      <c r="H8" s="5">
        <f t="shared" si="1"/>
        <v>0.1564603332229946</v>
      </c>
      <c r="I8" s="1">
        <v>9063</v>
      </c>
      <c r="J8" s="3" t="s">
        <v>64</v>
      </c>
      <c r="K8" s="195" t="s">
        <v>197</v>
      </c>
      <c r="L8" s="195" t="s">
        <v>197</v>
      </c>
      <c r="M8" s="195" t="s">
        <v>197</v>
      </c>
      <c r="N8" s="17">
        <v>56</v>
      </c>
      <c r="O8" s="17">
        <v>68</v>
      </c>
      <c r="P8" s="195" t="s">
        <v>197</v>
      </c>
      <c r="Q8" s="195" t="s">
        <v>197</v>
      </c>
      <c r="R8" s="17">
        <v>79</v>
      </c>
      <c r="S8" s="17">
        <v>60</v>
      </c>
      <c r="T8" s="17">
        <v>59</v>
      </c>
      <c r="U8" s="195" t="s">
        <v>197</v>
      </c>
      <c r="V8" s="195" t="s">
        <v>197</v>
      </c>
      <c r="W8" s="195" t="s">
        <v>197</v>
      </c>
      <c r="X8" s="195" t="s">
        <v>197</v>
      </c>
      <c r="Y8" s="195" t="s">
        <v>197</v>
      </c>
      <c r="Z8" s="195" t="s">
        <v>197</v>
      </c>
      <c r="AA8" s="195" t="s">
        <v>197</v>
      </c>
      <c r="AB8" s="195" t="s">
        <v>197</v>
      </c>
      <c r="AC8" s="195" t="s">
        <v>197</v>
      </c>
      <c r="AD8" s="195" t="s">
        <v>197</v>
      </c>
      <c r="AE8" s="195" t="s">
        <v>197</v>
      </c>
      <c r="AF8" s="195" t="s">
        <v>197</v>
      </c>
      <c r="AG8" s="17">
        <v>72</v>
      </c>
      <c r="AH8" s="195" t="s">
        <v>197</v>
      </c>
      <c r="AI8" s="17">
        <v>37</v>
      </c>
      <c r="AJ8" s="17">
        <v>30</v>
      </c>
      <c r="AK8" s="195" t="s">
        <v>197</v>
      </c>
      <c r="AL8" s="195" t="s">
        <v>197</v>
      </c>
      <c r="AM8" s="195" t="s">
        <v>197</v>
      </c>
      <c r="AN8" s="195" t="s">
        <v>197</v>
      </c>
      <c r="AO8" s="195" t="s">
        <v>197</v>
      </c>
      <c r="AP8" s="195" t="s">
        <v>197</v>
      </c>
      <c r="AQ8" s="195" t="s">
        <v>197</v>
      </c>
      <c r="AR8" s="195" t="s">
        <v>197</v>
      </c>
      <c r="AS8" s="195" t="s">
        <v>197</v>
      </c>
      <c r="AT8" s="195" t="s">
        <v>197</v>
      </c>
      <c r="AU8" s="195" t="s">
        <v>197</v>
      </c>
      <c r="AV8" s="195" t="s">
        <v>197</v>
      </c>
      <c r="AW8" s="195" t="s">
        <v>197</v>
      </c>
      <c r="AX8" s="195" t="s">
        <v>197</v>
      </c>
      <c r="AY8" s="195" t="s">
        <v>197</v>
      </c>
      <c r="AZ8" s="195" t="s">
        <v>197</v>
      </c>
      <c r="BA8" s="195" t="s">
        <v>197</v>
      </c>
      <c r="BB8" s="195" t="s">
        <v>197</v>
      </c>
      <c r="BC8" s="195" t="s">
        <v>197</v>
      </c>
    </row>
    <row r="9" spans="1:55" ht="16" x14ac:dyDescent="0.25">
      <c r="A9" s="24" t="s">
        <v>144</v>
      </c>
      <c r="B9" s="24" t="s">
        <v>65</v>
      </c>
      <c r="C9" s="6">
        <v>0.68</v>
      </c>
      <c r="D9" s="2">
        <v>49.66</v>
      </c>
      <c r="E9" s="2">
        <v>34</v>
      </c>
      <c r="F9" s="2">
        <v>10.5</v>
      </c>
      <c r="G9" s="6">
        <f t="shared" si="0"/>
        <v>9.5238095238095233E-2</v>
      </c>
      <c r="H9" s="6">
        <f t="shared" si="1"/>
        <v>0.13910364145658263</v>
      </c>
      <c r="I9" s="2">
        <v>357</v>
      </c>
      <c r="J9" s="4" t="s">
        <v>66</v>
      </c>
      <c r="K9" s="108">
        <v>0.93</v>
      </c>
      <c r="L9" s="108">
        <v>0.73</v>
      </c>
      <c r="M9" s="108">
        <v>0.96</v>
      </c>
      <c r="N9" s="195" t="s">
        <v>197</v>
      </c>
      <c r="O9" s="195" t="s">
        <v>197</v>
      </c>
      <c r="P9" s="18">
        <v>89</v>
      </c>
      <c r="Q9" s="18">
        <v>73</v>
      </c>
      <c r="R9" s="18">
        <v>20</v>
      </c>
      <c r="S9" s="195" t="s">
        <v>197</v>
      </c>
      <c r="T9" s="195" t="s">
        <v>197</v>
      </c>
      <c r="U9" s="195" t="s">
        <v>197</v>
      </c>
      <c r="V9" s="18">
        <v>60</v>
      </c>
      <c r="W9" s="18">
        <v>40</v>
      </c>
      <c r="X9" s="18">
        <v>44</v>
      </c>
      <c r="Y9" s="18">
        <v>40</v>
      </c>
      <c r="Z9" s="18">
        <v>19</v>
      </c>
      <c r="AA9" s="18">
        <v>28</v>
      </c>
      <c r="AB9" s="18">
        <v>20</v>
      </c>
      <c r="AC9" s="195" t="s">
        <v>197</v>
      </c>
      <c r="AD9" s="18">
        <v>16</v>
      </c>
      <c r="AE9" s="195" t="s">
        <v>197</v>
      </c>
      <c r="AF9" s="18">
        <v>20</v>
      </c>
      <c r="AG9" s="195" t="s">
        <v>197</v>
      </c>
      <c r="AH9" s="18">
        <v>22</v>
      </c>
      <c r="AI9" s="195" t="s">
        <v>197</v>
      </c>
      <c r="AJ9" s="195" t="s">
        <v>197</v>
      </c>
      <c r="AK9" s="195" t="s">
        <v>197</v>
      </c>
      <c r="AL9" s="195" t="s">
        <v>197</v>
      </c>
      <c r="AM9" s="195" t="s">
        <v>197</v>
      </c>
      <c r="AN9" s="195" t="s">
        <v>197</v>
      </c>
      <c r="AO9" s="195" t="s">
        <v>197</v>
      </c>
      <c r="AP9" s="195" t="s">
        <v>197</v>
      </c>
      <c r="AQ9" s="195" t="s">
        <v>197</v>
      </c>
      <c r="AR9" s="195" t="s">
        <v>197</v>
      </c>
      <c r="AS9" s="195" t="s">
        <v>197</v>
      </c>
      <c r="AT9" s="195" t="s">
        <v>197</v>
      </c>
      <c r="AU9" s="195" t="s">
        <v>197</v>
      </c>
      <c r="AV9" s="195" t="s">
        <v>197</v>
      </c>
      <c r="AW9" s="195" t="s">
        <v>197</v>
      </c>
      <c r="AX9" s="195" t="s">
        <v>197</v>
      </c>
      <c r="AY9" s="195" t="s">
        <v>197</v>
      </c>
      <c r="AZ9" s="195" t="s">
        <v>197</v>
      </c>
      <c r="BA9" s="195" t="s">
        <v>197</v>
      </c>
      <c r="BB9" s="195" t="s">
        <v>197</v>
      </c>
      <c r="BC9" s="195" t="s">
        <v>197</v>
      </c>
    </row>
    <row r="10" spans="1:55" ht="16" x14ac:dyDescent="0.25">
      <c r="A10" s="32" t="s">
        <v>149</v>
      </c>
      <c r="B10" s="25" t="s">
        <v>67</v>
      </c>
      <c r="C10" s="5">
        <v>0.71</v>
      </c>
      <c r="D10" s="1">
        <v>5.76</v>
      </c>
      <c r="E10" s="1">
        <v>4.0999999999999996</v>
      </c>
      <c r="F10" s="1">
        <v>7.2</v>
      </c>
      <c r="G10" s="5">
        <f t="shared" si="0"/>
        <v>0.13888888888888887</v>
      </c>
      <c r="H10" s="5">
        <f t="shared" si="1"/>
        <v>0.1951219512195122</v>
      </c>
      <c r="I10" s="1">
        <v>29.52</v>
      </c>
      <c r="J10" s="3" t="s">
        <v>55</v>
      </c>
      <c r="K10" s="108">
        <v>0.82000000000000006</v>
      </c>
      <c r="L10" s="108">
        <v>0.46</v>
      </c>
      <c r="M10" s="108">
        <v>0.8</v>
      </c>
      <c r="N10" s="195" t="s">
        <v>197</v>
      </c>
      <c r="O10" s="195" t="s">
        <v>197</v>
      </c>
      <c r="P10" s="17">
        <v>18</v>
      </c>
      <c r="Q10" s="17">
        <v>64</v>
      </c>
      <c r="R10" s="17">
        <v>10</v>
      </c>
      <c r="S10" s="195" t="s">
        <v>197</v>
      </c>
      <c r="T10" s="195" t="s">
        <v>197</v>
      </c>
      <c r="U10" s="17">
        <v>13</v>
      </c>
      <c r="V10" s="17">
        <v>26</v>
      </c>
      <c r="W10" s="17">
        <v>32</v>
      </c>
      <c r="X10" s="17">
        <v>24</v>
      </c>
      <c r="Y10" s="17">
        <v>23</v>
      </c>
      <c r="Z10" s="195" t="s">
        <v>197</v>
      </c>
      <c r="AA10" s="17">
        <v>36</v>
      </c>
      <c r="AB10" s="17">
        <v>12</v>
      </c>
      <c r="AC10" s="17">
        <v>9</v>
      </c>
      <c r="AD10" s="17">
        <v>14</v>
      </c>
      <c r="AE10" s="195" t="s">
        <v>197</v>
      </c>
      <c r="AF10" s="17">
        <v>9</v>
      </c>
      <c r="AG10" s="195" t="s">
        <v>197</v>
      </c>
      <c r="AH10" s="195" t="s">
        <v>197</v>
      </c>
      <c r="AI10" s="195" t="s">
        <v>197</v>
      </c>
      <c r="AJ10" s="195" t="s">
        <v>197</v>
      </c>
      <c r="AK10" s="195" t="s">
        <v>197</v>
      </c>
      <c r="AL10" s="195" t="s">
        <v>197</v>
      </c>
      <c r="AM10" s="195" t="s">
        <v>197</v>
      </c>
      <c r="AN10" s="195" t="s">
        <v>197</v>
      </c>
      <c r="AO10" s="195" t="s">
        <v>197</v>
      </c>
      <c r="AP10" s="195" t="s">
        <v>197</v>
      </c>
      <c r="AQ10" s="195" t="s">
        <v>197</v>
      </c>
      <c r="AR10" s="195" t="s">
        <v>197</v>
      </c>
      <c r="AS10" s="195" t="s">
        <v>197</v>
      </c>
      <c r="AT10" s="195" t="s">
        <v>197</v>
      </c>
      <c r="AU10" s="195" t="s">
        <v>197</v>
      </c>
      <c r="AV10" s="195" t="s">
        <v>197</v>
      </c>
      <c r="AW10" s="195" t="s">
        <v>197</v>
      </c>
      <c r="AX10" s="195" t="s">
        <v>197</v>
      </c>
      <c r="AY10" s="195" t="s">
        <v>197</v>
      </c>
      <c r="AZ10" s="195" t="s">
        <v>197</v>
      </c>
      <c r="BA10" s="195" t="s">
        <v>197</v>
      </c>
      <c r="BB10" s="195" t="s">
        <v>197</v>
      </c>
      <c r="BC10" s="195" t="s">
        <v>197</v>
      </c>
    </row>
    <row r="11" spans="1:55" ht="16" x14ac:dyDescent="0.25">
      <c r="A11" s="70" t="s">
        <v>181</v>
      </c>
      <c r="B11" s="30" t="s">
        <v>68</v>
      </c>
      <c r="C11" s="6">
        <v>0.4</v>
      </c>
      <c r="D11" s="2">
        <v>100.3</v>
      </c>
      <c r="E11" s="2">
        <v>40</v>
      </c>
      <c r="F11" s="2">
        <v>10.1</v>
      </c>
      <c r="G11" s="6">
        <f t="shared" si="0"/>
        <v>9.9009900990099015E-2</v>
      </c>
      <c r="H11" s="6">
        <f t="shared" si="1"/>
        <v>0.24826732673267327</v>
      </c>
      <c r="I11" s="2">
        <v>404</v>
      </c>
      <c r="J11" s="4" t="s">
        <v>69</v>
      </c>
      <c r="K11" s="108">
        <v>0.89</v>
      </c>
      <c r="L11" s="108">
        <v>0.62</v>
      </c>
      <c r="M11" s="108">
        <v>0.81</v>
      </c>
      <c r="N11" s="195" t="s">
        <v>197</v>
      </c>
      <c r="O11" s="195" t="s">
        <v>197</v>
      </c>
      <c r="P11" s="18">
        <v>77</v>
      </c>
      <c r="Q11" s="18">
        <v>68</v>
      </c>
      <c r="R11" s="18">
        <v>19</v>
      </c>
      <c r="S11" s="195" t="s">
        <v>197</v>
      </c>
      <c r="T11" s="195" t="s">
        <v>197</v>
      </c>
      <c r="U11" s="18">
        <v>15</v>
      </c>
      <c r="V11" s="18">
        <v>47</v>
      </c>
      <c r="W11" s="18">
        <v>32</v>
      </c>
      <c r="X11" s="18">
        <v>24</v>
      </c>
      <c r="Y11" s="18">
        <v>23</v>
      </c>
      <c r="Z11" s="18">
        <v>16</v>
      </c>
      <c r="AA11" s="18">
        <v>26</v>
      </c>
      <c r="AB11" s="18">
        <v>16</v>
      </c>
      <c r="AC11" s="18">
        <v>21</v>
      </c>
      <c r="AD11" s="18">
        <v>15</v>
      </c>
      <c r="AE11" s="195" t="s">
        <v>197</v>
      </c>
      <c r="AF11" s="195" t="s">
        <v>197</v>
      </c>
      <c r="AG11" s="195" t="s">
        <v>197</v>
      </c>
      <c r="AH11" s="195" t="s">
        <v>197</v>
      </c>
      <c r="AI11" s="195" t="s">
        <v>197</v>
      </c>
      <c r="AJ11" s="195" t="s">
        <v>197</v>
      </c>
      <c r="AK11" s="195" t="s">
        <v>197</v>
      </c>
      <c r="AL11" s="195" t="s">
        <v>197</v>
      </c>
      <c r="AM11" s="195" t="s">
        <v>197</v>
      </c>
      <c r="AN11" s="195" t="s">
        <v>197</v>
      </c>
      <c r="AO11" s="195" t="s">
        <v>197</v>
      </c>
      <c r="AP11" s="195" t="s">
        <v>197</v>
      </c>
      <c r="AQ11" s="195" t="s">
        <v>197</v>
      </c>
      <c r="AR11" s="195" t="s">
        <v>197</v>
      </c>
      <c r="AS11" s="195" t="s">
        <v>197</v>
      </c>
      <c r="AT11" s="195" t="s">
        <v>197</v>
      </c>
      <c r="AU11" s="195" t="s">
        <v>197</v>
      </c>
      <c r="AV11" s="195" t="s">
        <v>197</v>
      </c>
      <c r="AW11" s="195" t="s">
        <v>197</v>
      </c>
      <c r="AX11" s="195" t="s">
        <v>197</v>
      </c>
      <c r="AY11" s="195" t="s">
        <v>197</v>
      </c>
      <c r="AZ11" s="195" t="s">
        <v>197</v>
      </c>
      <c r="BA11" s="195" t="s">
        <v>197</v>
      </c>
      <c r="BB11" s="195" t="s">
        <v>197</v>
      </c>
      <c r="BC11" s="195" t="s">
        <v>197</v>
      </c>
    </row>
    <row r="12" spans="1:55" ht="16" x14ac:dyDescent="0.25">
      <c r="A12" s="62" t="s">
        <v>156</v>
      </c>
      <c r="B12" s="25" t="s">
        <v>70</v>
      </c>
      <c r="C12" s="5">
        <v>0.57999999999999996</v>
      </c>
      <c r="D12" s="1">
        <v>65.36</v>
      </c>
      <c r="E12" s="1">
        <v>38</v>
      </c>
      <c r="F12" s="1">
        <v>5.8</v>
      </c>
      <c r="G12" s="5">
        <f t="shared" si="0"/>
        <v>0.17241379310344826</v>
      </c>
      <c r="H12" s="5">
        <f t="shared" si="1"/>
        <v>0.29655172413793102</v>
      </c>
      <c r="I12" s="1">
        <v>220.4</v>
      </c>
      <c r="J12" s="3" t="s">
        <v>71</v>
      </c>
      <c r="K12" s="108">
        <v>0.74</v>
      </c>
      <c r="L12" s="108">
        <v>0.35000000000000003</v>
      </c>
      <c r="M12" s="108">
        <v>0.78</v>
      </c>
      <c r="N12" s="195" t="s">
        <v>197</v>
      </c>
      <c r="O12" s="195" t="s">
        <v>197</v>
      </c>
      <c r="P12" s="17">
        <v>31</v>
      </c>
      <c r="Q12" s="17">
        <v>51</v>
      </c>
      <c r="R12" s="195" t="s">
        <v>197</v>
      </c>
      <c r="S12" s="195" t="s">
        <v>197</v>
      </c>
      <c r="T12" s="195" t="s">
        <v>197</v>
      </c>
      <c r="U12" s="195" t="s">
        <v>197</v>
      </c>
      <c r="V12" s="17">
        <v>28</v>
      </c>
      <c r="W12" s="17">
        <v>19</v>
      </c>
      <c r="X12" s="17">
        <v>21</v>
      </c>
      <c r="Y12" s="17">
        <v>21</v>
      </c>
      <c r="Z12" s="195" t="s">
        <v>197</v>
      </c>
      <c r="AA12" s="17">
        <v>30</v>
      </c>
      <c r="AB12" s="17">
        <v>7</v>
      </c>
      <c r="AC12" s="17">
        <v>6</v>
      </c>
      <c r="AD12" s="17">
        <v>10</v>
      </c>
      <c r="AE12" s="195" t="s">
        <v>197</v>
      </c>
      <c r="AF12" s="17">
        <v>7</v>
      </c>
      <c r="AG12" s="195" t="s">
        <v>197</v>
      </c>
      <c r="AH12" s="195" t="s">
        <v>197</v>
      </c>
      <c r="AI12" s="195" t="s">
        <v>197</v>
      </c>
      <c r="AJ12" s="195" t="s">
        <v>197</v>
      </c>
      <c r="AK12" s="195" t="s">
        <v>197</v>
      </c>
      <c r="AL12" s="195" t="s">
        <v>197</v>
      </c>
      <c r="AM12" s="195" t="s">
        <v>197</v>
      </c>
      <c r="AN12" s="195" t="s">
        <v>197</v>
      </c>
      <c r="AO12" s="195" t="s">
        <v>197</v>
      </c>
      <c r="AP12" s="195" t="s">
        <v>197</v>
      </c>
      <c r="AQ12" s="195" t="s">
        <v>197</v>
      </c>
      <c r="AR12" s="195" t="s">
        <v>197</v>
      </c>
      <c r="AS12" s="195" t="s">
        <v>197</v>
      </c>
      <c r="AT12" s="195" t="s">
        <v>197</v>
      </c>
      <c r="AU12" s="195" t="s">
        <v>197</v>
      </c>
      <c r="AV12" s="195" t="s">
        <v>197</v>
      </c>
      <c r="AW12" s="195" t="s">
        <v>197</v>
      </c>
      <c r="AX12" s="195" t="s">
        <v>197</v>
      </c>
      <c r="AY12" s="17">
        <v>7</v>
      </c>
      <c r="AZ12" s="17">
        <v>7</v>
      </c>
      <c r="BA12" s="195" t="s">
        <v>197</v>
      </c>
      <c r="BB12" s="195" t="s">
        <v>197</v>
      </c>
      <c r="BC12" s="195" t="s">
        <v>197</v>
      </c>
    </row>
    <row r="13" spans="1:55" ht="16" x14ac:dyDescent="0.25">
      <c r="A13" s="62" t="s">
        <v>156</v>
      </c>
      <c r="B13" s="25" t="s">
        <v>72</v>
      </c>
      <c r="C13" s="6">
        <v>0.46</v>
      </c>
      <c r="D13" s="2">
        <v>82.37</v>
      </c>
      <c r="E13" s="2">
        <v>38</v>
      </c>
      <c r="F13" s="2">
        <v>5.0999999999999996</v>
      </c>
      <c r="G13" s="6">
        <f t="shared" si="0"/>
        <v>0.19607843137254899</v>
      </c>
      <c r="H13" s="6">
        <f t="shared" si="1"/>
        <v>0.42502579979360161</v>
      </c>
      <c r="I13" s="2">
        <v>193.8</v>
      </c>
      <c r="J13" s="4" t="s">
        <v>73</v>
      </c>
      <c r="K13" s="108">
        <v>0.63</v>
      </c>
      <c r="L13" s="108">
        <v>0.33</v>
      </c>
      <c r="M13" s="108">
        <v>0.76</v>
      </c>
      <c r="N13" s="195" t="s">
        <v>197</v>
      </c>
      <c r="O13" s="195" t="s">
        <v>197</v>
      </c>
      <c r="P13" s="18">
        <v>75</v>
      </c>
      <c r="Q13" s="18">
        <v>37</v>
      </c>
      <c r="R13" s="18">
        <v>5</v>
      </c>
      <c r="S13" s="195" t="s">
        <v>197</v>
      </c>
      <c r="T13" s="195" t="s">
        <v>197</v>
      </c>
      <c r="U13" s="18">
        <v>6</v>
      </c>
      <c r="V13" s="195" t="s">
        <v>197</v>
      </c>
      <c r="W13" s="18">
        <v>10</v>
      </c>
      <c r="X13" s="18">
        <v>19</v>
      </c>
      <c r="Y13" s="18">
        <v>21</v>
      </c>
      <c r="Z13" s="195" t="s">
        <v>197</v>
      </c>
      <c r="AA13" s="18">
        <v>14</v>
      </c>
      <c r="AB13" s="18">
        <v>7</v>
      </c>
      <c r="AC13" s="18">
        <v>4</v>
      </c>
      <c r="AD13" s="18">
        <v>9</v>
      </c>
      <c r="AE13" s="195" t="s">
        <v>197</v>
      </c>
      <c r="AF13" s="195" t="s">
        <v>197</v>
      </c>
      <c r="AG13" s="195" t="s">
        <v>197</v>
      </c>
      <c r="AH13" s="195" t="s">
        <v>197</v>
      </c>
      <c r="AI13" s="195" t="s">
        <v>197</v>
      </c>
      <c r="AJ13" s="195" t="s">
        <v>197</v>
      </c>
      <c r="AK13" s="195" t="s">
        <v>197</v>
      </c>
      <c r="AL13" s="195" t="s">
        <v>197</v>
      </c>
      <c r="AM13" s="195" t="s">
        <v>197</v>
      </c>
      <c r="AN13" s="195" t="s">
        <v>197</v>
      </c>
      <c r="AO13" s="195" t="s">
        <v>197</v>
      </c>
      <c r="AP13" s="195" t="s">
        <v>197</v>
      </c>
      <c r="AQ13" s="195" t="s">
        <v>197</v>
      </c>
      <c r="AR13" s="195" t="s">
        <v>197</v>
      </c>
      <c r="AS13" s="195" t="s">
        <v>197</v>
      </c>
      <c r="AT13" s="195" t="s">
        <v>197</v>
      </c>
      <c r="AU13" s="195" t="s">
        <v>197</v>
      </c>
      <c r="AV13" s="195" t="s">
        <v>197</v>
      </c>
      <c r="AW13" s="195" t="s">
        <v>197</v>
      </c>
      <c r="AX13" s="195" t="s">
        <v>197</v>
      </c>
      <c r="AY13" s="195" t="s">
        <v>197</v>
      </c>
      <c r="AZ13" s="195" t="s">
        <v>197</v>
      </c>
      <c r="BA13" s="195" t="s">
        <v>197</v>
      </c>
      <c r="BB13" s="195" t="s">
        <v>197</v>
      </c>
      <c r="BC13" s="18">
        <v>11</v>
      </c>
    </row>
    <row r="14" spans="1:55" ht="16" x14ac:dyDescent="0.25">
      <c r="A14" s="85" t="s">
        <v>187</v>
      </c>
      <c r="B14" s="31" t="s">
        <v>74</v>
      </c>
      <c r="C14" s="5">
        <v>0.19</v>
      </c>
      <c r="D14" s="1">
        <v>29.78</v>
      </c>
      <c r="E14" s="1">
        <v>5.8</v>
      </c>
      <c r="F14" s="1">
        <v>6.6</v>
      </c>
      <c r="G14" s="5">
        <f t="shared" si="0"/>
        <v>0.15151515151515149</v>
      </c>
      <c r="H14" s="5">
        <f t="shared" si="1"/>
        <v>0.77795193312434696</v>
      </c>
      <c r="I14" s="1">
        <v>38.28</v>
      </c>
      <c r="J14" s="3" t="s">
        <v>75</v>
      </c>
      <c r="K14" s="108">
        <v>0.79</v>
      </c>
      <c r="L14" s="108">
        <v>0.45</v>
      </c>
      <c r="M14" s="108">
        <v>0.53</v>
      </c>
      <c r="N14" s="195" t="s">
        <v>197</v>
      </c>
      <c r="O14" s="195" t="s">
        <v>197</v>
      </c>
      <c r="P14" s="17">
        <v>86</v>
      </c>
      <c r="Q14" s="17">
        <v>47</v>
      </c>
      <c r="R14" s="17">
        <v>5</v>
      </c>
      <c r="S14" s="195" t="s">
        <v>197</v>
      </c>
      <c r="T14" s="195" t="s">
        <v>197</v>
      </c>
      <c r="U14" s="17">
        <v>2</v>
      </c>
      <c r="V14" s="17">
        <v>26</v>
      </c>
      <c r="W14" s="17">
        <v>10</v>
      </c>
      <c r="X14" s="17">
        <v>20</v>
      </c>
      <c r="Y14" s="17">
        <v>8</v>
      </c>
      <c r="Z14" s="17">
        <v>3</v>
      </c>
      <c r="AA14" s="17">
        <v>27</v>
      </c>
      <c r="AB14" s="17">
        <v>2</v>
      </c>
      <c r="AC14" s="17">
        <v>6</v>
      </c>
      <c r="AD14" s="195" t="s">
        <v>197</v>
      </c>
      <c r="AE14" s="195" t="s">
        <v>197</v>
      </c>
      <c r="AF14" s="17">
        <v>4</v>
      </c>
      <c r="AG14" s="195" t="s">
        <v>197</v>
      </c>
      <c r="AH14" s="195" t="s">
        <v>197</v>
      </c>
      <c r="AI14" s="195" t="s">
        <v>197</v>
      </c>
      <c r="AJ14" s="195" t="s">
        <v>197</v>
      </c>
      <c r="AK14" s="195" t="s">
        <v>197</v>
      </c>
      <c r="AL14" s="195" t="s">
        <v>197</v>
      </c>
      <c r="AM14" s="195" t="s">
        <v>197</v>
      </c>
      <c r="AN14" s="195" t="s">
        <v>197</v>
      </c>
      <c r="AO14" s="195" t="s">
        <v>197</v>
      </c>
      <c r="AP14" s="195" t="s">
        <v>197</v>
      </c>
      <c r="AQ14" s="195" t="s">
        <v>197</v>
      </c>
      <c r="AR14" s="195" t="s">
        <v>197</v>
      </c>
      <c r="AS14" s="195" t="s">
        <v>197</v>
      </c>
      <c r="AT14" s="195" t="s">
        <v>197</v>
      </c>
      <c r="AU14" s="195" t="s">
        <v>197</v>
      </c>
      <c r="AV14" s="195" t="s">
        <v>197</v>
      </c>
      <c r="AW14" s="195" t="s">
        <v>197</v>
      </c>
      <c r="AX14" s="195" t="s">
        <v>197</v>
      </c>
      <c r="AY14" s="195" t="s">
        <v>197</v>
      </c>
      <c r="AZ14" s="195" t="s">
        <v>197</v>
      </c>
      <c r="BA14" s="195" t="s">
        <v>197</v>
      </c>
      <c r="BB14" s="195" t="s">
        <v>197</v>
      </c>
      <c r="BC14" s="195" t="s">
        <v>197</v>
      </c>
    </row>
    <row r="15" spans="1:55" ht="16" x14ac:dyDescent="0.25">
      <c r="A15" s="61" t="s">
        <v>167</v>
      </c>
      <c r="B15" s="27" t="s">
        <v>76</v>
      </c>
      <c r="C15" s="6">
        <v>0.78</v>
      </c>
      <c r="D15" s="2">
        <v>7.46</v>
      </c>
      <c r="E15" s="2">
        <v>5.8</v>
      </c>
      <c r="F15" s="2">
        <v>8.8000000000000007</v>
      </c>
      <c r="G15" s="6">
        <f t="shared" si="0"/>
        <v>0.11363636363636363</v>
      </c>
      <c r="H15" s="6">
        <f t="shared" si="1"/>
        <v>0.14615987460815047</v>
      </c>
      <c r="I15" s="2">
        <v>51.04</v>
      </c>
      <c r="J15" s="4" t="s">
        <v>77</v>
      </c>
      <c r="K15" s="108">
        <v>0.85</v>
      </c>
      <c r="L15" s="108">
        <v>0.57000000000000006</v>
      </c>
      <c r="M15" s="108">
        <v>0.83000000000000007</v>
      </c>
      <c r="N15" s="195" t="s">
        <v>197</v>
      </c>
      <c r="O15" s="195" t="s">
        <v>197</v>
      </c>
      <c r="P15" s="18">
        <v>82</v>
      </c>
      <c r="Q15" s="18">
        <v>50</v>
      </c>
      <c r="R15" s="18">
        <v>53</v>
      </c>
      <c r="S15" s="18">
        <v>21</v>
      </c>
      <c r="T15" s="195" t="s">
        <v>197</v>
      </c>
      <c r="U15" s="195" t="s">
        <v>197</v>
      </c>
      <c r="V15" s="18">
        <v>26</v>
      </c>
      <c r="W15" s="18">
        <v>21</v>
      </c>
      <c r="X15" s="18">
        <v>24</v>
      </c>
      <c r="Y15" s="18">
        <v>14</v>
      </c>
      <c r="Z15" s="18">
        <v>29</v>
      </c>
      <c r="AA15" s="18">
        <v>19</v>
      </c>
      <c r="AB15" s="18">
        <v>12</v>
      </c>
      <c r="AC15" s="195" t="s">
        <v>197</v>
      </c>
      <c r="AD15" s="195" t="s">
        <v>197</v>
      </c>
      <c r="AE15" s="195" t="s">
        <v>197</v>
      </c>
      <c r="AF15" s="195" t="s">
        <v>197</v>
      </c>
      <c r="AG15" s="195" t="s">
        <v>197</v>
      </c>
      <c r="AH15" s="195" t="s">
        <v>197</v>
      </c>
      <c r="AI15" s="18">
        <v>13</v>
      </c>
      <c r="AJ15" s="195" t="s">
        <v>197</v>
      </c>
      <c r="AK15" s="195" t="s">
        <v>197</v>
      </c>
      <c r="AL15" s="195" t="s">
        <v>197</v>
      </c>
      <c r="AM15" s="195" t="s">
        <v>197</v>
      </c>
      <c r="AN15" s="195" t="s">
        <v>197</v>
      </c>
      <c r="AO15" s="195" t="s">
        <v>197</v>
      </c>
      <c r="AP15" s="195" t="s">
        <v>197</v>
      </c>
      <c r="AQ15" s="18">
        <v>23</v>
      </c>
      <c r="AR15" s="195" t="s">
        <v>197</v>
      </c>
      <c r="AS15" s="195" t="s">
        <v>197</v>
      </c>
      <c r="AT15" s="195" t="s">
        <v>197</v>
      </c>
      <c r="AU15" s="195" t="s">
        <v>197</v>
      </c>
      <c r="AV15" s="195" t="s">
        <v>197</v>
      </c>
      <c r="AW15" s="195" t="s">
        <v>197</v>
      </c>
      <c r="AX15" s="195" t="s">
        <v>197</v>
      </c>
      <c r="AY15" s="195" t="s">
        <v>197</v>
      </c>
      <c r="AZ15" s="195" t="s">
        <v>197</v>
      </c>
      <c r="BA15" s="195" t="s">
        <v>197</v>
      </c>
      <c r="BB15" s="195" t="s">
        <v>197</v>
      </c>
      <c r="BC15" s="195" t="s">
        <v>197</v>
      </c>
    </row>
    <row r="16" spans="1:55" ht="16" x14ac:dyDescent="0.25">
      <c r="A16" s="63" t="s">
        <v>179</v>
      </c>
      <c r="B16" s="28" t="s">
        <v>78</v>
      </c>
      <c r="C16" s="5">
        <v>0.23</v>
      </c>
      <c r="D16" s="1">
        <v>1361</v>
      </c>
      <c r="E16" s="1">
        <v>310</v>
      </c>
      <c r="F16" s="1">
        <v>12</v>
      </c>
      <c r="G16" s="5">
        <f t="shared" si="0"/>
        <v>8.3333333333333343E-2</v>
      </c>
      <c r="H16" s="5">
        <f t="shared" si="1"/>
        <v>0.36586021505376343</v>
      </c>
      <c r="I16" s="1">
        <v>3720</v>
      </c>
      <c r="J16" s="3" t="s">
        <v>79</v>
      </c>
      <c r="K16" s="108">
        <v>0.89</v>
      </c>
      <c r="L16" s="108">
        <v>0.69000000000000006</v>
      </c>
      <c r="M16" s="108">
        <v>0.93</v>
      </c>
      <c r="N16" s="195" t="s">
        <v>197</v>
      </c>
      <c r="O16" s="195" t="s">
        <v>197</v>
      </c>
      <c r="P16" s="17">
        <v>82</v>
      </c>
      <c r="Q16" s="17">
        <v>63</v>
      </c>
      <c r="R16" s="17">
        <v>28</v>
      </c>
      <c r="S16" s="195" t="s">
        <v>197</v>
      </c>
      <c r="T16" s="195" t="s">
        <v>197</v>
      </c>
      <c r="U16" s="17">
        <v>25</v>
      </c>
      <c r="V16" s="17">
        <v>57</v>
      </c>
      <c r="W16" s="17">
        <v>48</v>
      </c>
      <c r="X16" s="17">
        <v>43</v>
      </c>
      <c r="Y16" s="17">
        <v>38</v>
      </c>
      <c r="Z16" s="195" t="s">
        <v>197</v>
      </c>
      <c r="AA16" s="17">
        <v>33</v>
      </c>
      <c r="AB16" s="17">
        <v>23</v>
      </c>
      <c r="AC16" s="17">
        <v>21</v>
      </c>
      <c r="AD16" s="17">
        <v>21</v>
      </c>
      <c r="AE16" s="195" t="s">
        <v>197</v>
      </c>
      <c r="AF16" s="195" t="s">
        <v>197</v>
      </c>
      <c r="AG16" s="195" t="s">
        <v>197</v>
      </c>
      <c r="AH16" s="195" t="s">
        <v>197</v>
      </c>
      <c r="AI16" s="195" t="s">
        <v>197</v>
      </c>
      <c r="AJ16" s="195" t="s">
        <v>197</v>
      </c>
      <c r="AK16" s="195" t="s">
        <v>197</v>
      </c>
      <c r="AL16" s="195" t="s">
        <v>197</v>
      </c>
      <c r="AM16" s="195" t="s">
        <v>197</v>
      </c>
      <c r="AN16" s="195" t="s">
        <v>197</v>
      </c>
      <c r="AO16" s="195" t="s">
        <v>197</v>
      </c>
      <c r="AP16" s="195" t="s">
        <v>197</v>
      </c>
      <c r="AQ16" s="195" t="s">
        <v>197</v>
      </c>
      <c r="AR16" s="195" t="s">
        <v>197</v>
      </c>
      <c r="AS16" s="195" t="s">
        <v>197</v>
      </c>
      <c r="AT16" s="195" t="s">
        <v>197</v>
      </c>
      <c r="AU16" s="17">
        <v>29</v>
      </c>
      <c r="AV16" s="195" t="s">
        <v>197</v>
      </c>
      <c r="AW16" s="195" t="s">
        <v>197</v>
      </c>
      <c r="AX16" s="195" t="s">
        <v>197</v>
      </c>
      <c r="AY16" s="195" t="s">
        <v>197</v>
      </c>
      <c r="AZ16" s="195" t="s">
        <v>197</v>
      </c>
      <c r="BA16" s="195" t="s">
        <v>197</v>
      </c>
      <c r="BB16" s="195" t="s">
        <v>197</v>
      </c>
      <c r="BC16" s="195" t="s">
        <v>197</v>
      </c>
    </row>
    <row r="17" spans="1:55" ht="16" x14ac:dyDescent="0.25">
      <c r="A17" s="83" t="s">
        <v>172</v>
      </c>
      <c r="B17" s="29" t="s">
        <v>80</v>
      </c>
      <c r="C17" s="6">
        <v>0.56000000000000005</v>
      </c>
      <c r="D17" s="2">
        <v>268.2</v>
      </c>
      <c r="E17" s="2">
        <v>150</v>
      </c>
      <c r="F17" s="2">
        <v>11.2</v>
      </c>
      <c r="G17" s="6">
        <f t="shared" si="0"/>
        <v>8.9285714285714288E-2</v>
      </c>
      <c r="H17" s="6">
        <f t="shared" si="1"/>
        <v>0.15964285714285714</v>
      </c>
      <c r="I17" s="2">
        <v>1680</v>
      </c>
      <c r="J17" s="4" t="s">
        <v>81</v>
      </c>
      <c r="K17" s="108">
        <v>0.81</v>
      </c>
      <c r="L17" s="108">
        <v>0.8</v>
      </c>
      <c r="M17" s="108">
        <v>0.88</v>
      </c>
      <c r="N17" s="195" t="s">
        <v>197</v>
      </c>
      <c r="O17" s="195" t="s">
        <v>197</v>
      </c>
      <c r="P17" s="18">
        <v>83</v>
      </c>
      <c r="Q17" s="18">
        <v>47</v>
      </c>
      <c r="R17" s="18">
        <v>28</v>
      </c>
      <c r="S17" s="195" t="s">
        <v>197</v>
      </c>
      <c r="T17" s="195" t="s">
        <v>197</v>
      </c>
      <c r="U17" s="18">
        <v>16</v>
      </c>
      <c r="V17" s="18">
        <v>52</v>
      </c>
      <c r="W17" s="18">
        <v>33</v>
      </c>
      <c r="X17" s="18">
        <v>28</v>
      </c>
      <c r="Y17" s="18">
        <v>29</v>
      </c>
      <c r="Z17" s="18">
        <v>59</v>
      </c>
      <c r="AA17" s="18">
        <v>26</v>
      </c>
      <c r="AB17" s="18">
        <v>20</v>
      </c>
      <c r="AC17" s="195" t="s">
        <v>197</v>
      </c>
      <c r="AD17" s="195" t="s">
        <v>197</v>
      </c>
      <c r="AE17" s="195" t="s">
        <v>197</v>
      </c>
      <c r="AF17" s="195" t="s">
        <v>197</v>
      </c>
      <c r="AG17" s="195" t="s">
        <v>197</v>
      </c>
      <c r="AH17" s="195" t="s">
        <v>197</v>
      </c>
      <c r="AI17" s="195" t="s">
        <v>197</v>
      </c>
      <c r="AJ17" s="195" t="s">
        <v>197</v>
      </c>
      <c r="AK17" s="18">
        <v>38</v>
      </c>
      <c r="AL17" s="18">
        <v>26</v>
      </c>
      <c r="AM17" s="195" t="s">
        <v>197</v>
      </c>
      <c r="AN17" s="195" t="s">
        <v>197</v>
      </c>
      <c r="AO17" s="195" t="s">
        <v>197</v>
      </c>
      <c r="AP17" s="195" t="s">
        <v>197</v>
      </c>
      <c r="AQ17" s="195" t="s">
        <v>197</v>
      </c>
      <c r="AR17" s="195" t="s">
        <v>197</v>
      </c>
      <c r="AS17" s="195" t="s">
        <v>197</v>
      </c>
      <c r="AT17" s="195" t="s">
        <v>197</v>
      </c>
      <c r="AU17" s="195" t="s">
        <v>197</v>
      </c>
      <c r="AV17" s="195" t="s">
        <v>197</v>
      </c>
      <c r="AW17" s="195" t="s">
        <v>197</v>
      </c>
      <c r="AX17" s="195" t="s">
        <v>197</v>
      </c>
      <c r="AY17" s="195" t="s">
        <v>197</v>
      </c>
      <c r="AZ17" s="195" t="s">
        <v>197</v>
      </c>
      <c r="BA17" s="195" t="s">
        <v>197</v>
      </c>
      <c r="BB17" s="195" t="s">
        <v>197</v>
      </c>
      <c r="BC17" s="195" t="s">
        <v>197</v>
      </c>
    </row>
    <row r="18" spans="1:55" ht="16" x14ac:dyDescent="0.25">
      <c r="A18" s="62" t="s">
        <v>156</v>
      </c>
      <c r="B18" s="25" t="s">
        <v>82</v>
      </c>
      <c r="C18" s="5">
        <v>0.66</v>
      </c>
      <c r="D18" s="1">
        <v>4.83</v>
      </c>
      <c r="E18" s="1">
        <v>3.2</v>
      </c>
      <c r="F18" s="1">
        <v>7.9</v>
      </c>
      <c r="G18" s="5">
        <f t="shared" si="0"/>
        <v>0.12658227848101267</v>
      </c>
      <c r="H18" s="5">
        <f t="shared" si="1"/>
        <v>0.19106012658227847</v>
      </c>
      <c r="I18" s="1">
        <v>25.28</v>
      </c>
      <c r="J18" s="3" t="s">
        <v>83</v>
      </c>
      <c r="K18" s="108">
        <v>0.77</v>
      </c>
      <c r="L18" s="108">
        <v>0.5</v>
      </c>
      <c r="M18" s="108">
        <v>0.83000000000000007</v>
      </c>
      <c r="N18" s="195" t="s">
        <v>197</v>
      </c>
      <c r="O18" s="195" t="s">
        <v>197</v>
      </c>
      <c r="P18" s="17">
        <v>65</v>
      </c>
      <c r="Q18" s="17">
        <v>61</v>
      </c>
      <c r="R18" s="17">
        <v>10</v>
      </c>
      <c r="S18" s="195" t="s">
        <v>197</v>
      </c>
      <c r="T18" s="195" t="s">
        <v>197</v>
      </c>
      <c r="U18" s="17">
        <v>16</v>
      </c>
      <c r="V18" s="17">
        <v>42</v>
      </c>
      <c r="W18" s="17">
        <v>34</v>
      </c>
      <c r="X18" s="17">
        <v>27</v>
      </c>
      <c r="Y18" s="17">
        <v>28</v>
      </c>
      <c r="Z18" s="195" t="s">
        <v>197</v>
      </c>
      <c r="AA18" s="17">
        <v>35</v>
      </c>
      <c r="AB18" s="17">
        <v>13</v>
      </c>
      <c r="AC18" s="17">
        <v>23</v>
      </c>
      <c r="AD18" s="17">
        <v>13</v>
      </c>
      <c r="AE18" s="17">
        <v>8</v>
      </c>
      <c r="AF18" s="195" t="s">
        <v>197</v>
      </c>
      <c r="AG18" s="195" t="s">
        <v>197</v>
      </c>
      <c r="AH18" s="195" t="s">
        <v>197</v>
      </c>
      <c r="AI18" s="195" t="s">
        <v>197</v>
      </c>
      <c r="AJ18" s="195" t="s">
        <v>197</v>
      </c>
      <c r="AK18" s="195" t="s">
        <v>197</v>
      </c>
      <c r="AL18" s="195" t="s">
        <v>197</v>
      </c>
      <c r="AM18" s="195" t="s">
        <v>197</v>
      </c>
      <c r="AN18" s="195" t="s">
        <v>197</v>
      </c>
      <c r="AO18" s="195" t="s">
        <v>197</v>
      </c>
      <c r="AP18" s="195" t="s">
        <v>197</v>
      </c>
      <c r="AQ18" s="195" t="s">
        <v>197</v>
      </c>
      <c r="AR18" s="195" t="s">
        <v>197</v>
      </c>
      <c r="AS18" s="195" t="s">
        <v>197</v>
      </c>
      <c r="AT18" s="195" t="s">
        <v>197</v>
      </c>
      <c r="AU18" s="195" t="s">
        <v>197</v>
      </c>
      <c r="AV18" s="195" t="s">
        <v>197</v>
      </c>
      <c r="AW18" s="195" t="s">
        <v>197</v>
      </c>
      <c r="AX18" s="195" t="s">
        <v>197</v>
      </c>
      <c r="AY18" s="195" t="s">
        <v>197</v>
      </c>
      <c r="AZ18" s="195" t="s">
        <v>197</v>
      </c>
      <c r="BA18" s="195" t="s">
        <v>197</v>
      </c>
      <c r="BB18" s="195" t="s">
        <v>197</v>
      </c>
      <c r="BC18" s="195" t="s">
        <v>197</v>
      </c>
    </row>
    <row r="19" spans="1:55" ht="16" x14ac:dyDescent="0.25">
      <c r="A19" s="60" t="s">
        <v>152</v>
      </c>
      <c r="B19" s="25" t="s">
        <v>84</v>
      </c>
      <c r="C19" s="6">
        <v>0.59</v>
      </c>
      <c r="D19" s="2">
        <v>59.25</v>
      </c>
      <c r="E19" s="2">
        <v>35</v>
      </c>
      <c r="F19" s="2">
        <v>7.4</v>
      </c>
      <c r="G19" s="8">
        <f t="shared" si="0"/>
        <v>0.13513513513513514</v>
      </c>
      <c r="H19" s="8">
        <f t="shared" si="1"/>
        <v>0.22876447876447878</v>
      </c>
      <c r="I19" s="2">
        <v>259</v>
      </c>
      <c r="J19" s="4" t="s">
        <v>85</v>
      </c>
      <c r="K19" s="108">
        <v>0.81</v>
      </c>
      <c r="L19" s="108">
        <v>0.55000000000000004</v>
      </c>
      <c r="M19" s="108">
        <v>0.87</v>
      </c>
      <c r="N19" s="195" t="s">
        <v>197</v>
      </c>
      <c r="O19" s="195" t="s">
        <v>197</v>
      </c>
      <c r="P19" s="18">
        <v>84</v>
      </c>
      <c r="Q19" s="18">
        <v>54</v>
      </c>
      <c r="R19" s="18">
        <v>11</v>
      </c>
      <c r="S19" s="195" t="s">
        <v>197</v>
      </c>
      <c r="T19" s="195" t="s">
        <v>197</v>
      </c>
      <c r="U19" s="18">
        <v>9</v>
      </c>
      <c r="V19" s="18">
        <v>32</v>
      </c>
      <c r="W19" s="18">
        <v>29</v>
      </c>
      <c r="X19" s="18">
        <v>27</v>
      </c>
      <c r="Y19" s="18">
        <v>24</v>
      </c>
      <c r="Z19" s="195" t="s">
        <v>197</v>
      </c>
      <c r="AA19" s="18">
        <v>12</v>
      </c>
      <c r="AB19" s="195" t="s">
        <v>197</v>
      </c>
      <c r="AC19" s="18">
        <v>9</v>
      </c>
      <c r="AD19" s="18">
        <v>10</v>
      </c>
      <c r="AE19" s="195" t="s">
        <v>197</v>
      </c>
      <c r="AF19" s="18">
        <v>10</v>
      </c>
      <c r="AG19" s="195" t="s">
        <v>197</v>
      </c>
      <c r="AH19" s="195" t="s">
        <v>197</v>
      </c>
      <c r="AI19" s="195" t="s">
        <v>197</v>
      </c>
      <c r="AJ19" s="195" t="s">
        <v>197</v>
      </c>
      <c r="AK19" s="195" t="s">
        <v>197</v>
      </c>
      <c r="AL19" s="195" t="s">
        <v>197</v>
      </c>
      <c r="AM19" s="195" t="s">
        <v>197</v>
      </c>
      <c r="AN19" s="195" t="s">
        <v>197</v>
      </c>
      <c r="AO19" s="195" t="s">
        <v>197</v>
      </c>
      <c r="AP19" s="195" t="s">
        <v>197</v>
      </c>
      <c r="AQ19" s="195" t="s">
        <v>197</v>
      </c>
      <c r="AR19" s="195" t="s">
        <v>197</v>
      </c>
      <c r="AS19" s="195" t="s">
        <v>197</v>
      </c>
      <c r="AT19" s="195" t="s">
        <v>197</v>
      </c>
      <c r="AU19" s="195" t="s">
        <v>197</v>
      </c>
      <c r="AV19" s="195" t="s">
        <v>197</v>
      </c>
      <c r="AW19" s="195" t="s">
        <v>197</v>
      </c>
      <c r="AX19" s="195" t="s">
        <v>197</v>
      </c>
      <c r="AY19" s="195" t="s">
        <v>197</v>
      </c>
      <c r="AZ19" s="195" t="s">
        <v>197</v>
      </c>
      <c r="BA19" s="195" t="s">
        <v>197</v>
      </c>
      <c r="BB19" s="195" t="s">
        <v>197</v>
      </c>
      <c r="BC19" s="195" t="s">
        <v>197</v>
      </c>
    </row>
    <row r="20" spans="1:55" ht="16" x14ac:dyDescent="0.25">
      <c r="A20" s="61" t="s">
        <v>167</v>
      </c>
      <c r="B20" s="27" t="s">
        <v>86</v>
      </c>
      <c r="C20" s="5">
        <v>0.61</v>
      </c>
      <c r="D20" s="1">
        <v>127</v>
      </c>
      <c r="E20" s="1">
        <v>78</v>
      </c>
      <c r="F20" s="1">
        <v>3.7</v>
      </c>
      <c r="G20" s="6">
        <f t="shared" si="0"/>
        <v>0.27027027027027023</v>
      </c>
      <c r="H20" s="6">
        <f t="shared" si="1"/>
        <v>0.44005544005544001</v>
      </c>
      <c r="I20" s="1">
        <v>288.60000000000002</v>
      </c>
      <c r="J20" s="3" t="s">
        <v>87</v>
      </c>
      <c r="K20" s="108">
        <v>0.36</v>
      </c>
      <c r="L20" s="108">
        <v>0.33</v>
      </c>
      <c r="M20" s="108">
        <v>0.75</v>
      </c>
      <c r="N20" s="195" t="s">
        <v>197</v>
      </c>
      <c r="O20" s="195" t="s">
        <v>197</v>
      </c>
      <c r="P20" s="195" t="s">
        <v>197</v>
      </c>
      <c r="Q20" s="17">
        <v>11</v>
      </c>
      <c r="R20" s="17">
        <v>2</v>
      </c>
      <c r="S20" s="195" t="s">
        <v>197</v>
      </c>
      <c r="T20" s="195" t="s">
        <v>197</v>
      </c>
      <c r="U20" s="195" t="s">
        <v>197</v>
      </c>
      <c r="V20" s="17">
        <v>49</v>
      </c>
      <c r="W20" s="17">
        <v>2</v>
      </c>
      <c r="X20" s="17">
        <v>8</v>
      </c>
      <c r="Y20" s="17">
        <v>4</v>
      </c>
      <c r="Z20" s="17">
        <v>67</v>
      </c>
      <c r="AA20" s="17">
        <v>2</v>
      </c>
      <c r="AB20" s="17">
        <v>3</v>
      </c>
      <c r="AC20" s="17">
        <v>2</v>
      </c>
      <c r="AD20" s="17">
        <v>2</v>
      </c>
      <c r="AE20" s="17">
        <v>2</v>
      </c>
      <c r="AF20" s="195" t="s">
        <v>197</v>
      </c>
      <c r="AG20" s="195" t="s">
        <v>197</v>
      </c>
      <c r="AH20" s="195" t="s">
        <v>197</v>
      </c>
      <c r="AI20" s="195" t="s">
        <v>197</v>
      </c>
      <c r="AJ20" s="195" t="s">
        <v>197</v>
      </c>
      <c r="AK20" s="195" t="s">
        <v>197</v>
      </c>
      <c r="AL20" s="195" t="s">
        <v>197</v>
      </c>
      <c r="AM20" s="195" t="s">
        <v>197</v>
      </c>
      <c r="AN20" s="195" t="s">
        <v>197</v>
      </c>
      <c r="AO20" s="195" t="s">
        <v>197</v>
      </c>
      <c r="AP20" s="195" t="s">
        <v>197</v>
      </c>
      <c r="AQ20" s="195" t="s">
        <v>197</v>
      </c>
      <c r="AR20" s="195" t="s">
        <v>197</v>
      </c>
      <c r="AS20" s="195" t="s">
        <v>197</v>
      </c>
      <c r="AT20" s="195" t="s">
        <v>197</v>
      </c>
      <c r="AU20" s="195" t="s">
        <v>197</v>
      </c>
      <c r="AV20" s="195" t="s">
        <v>197</v>
      </c>
      <c r="AW20" s="195" t="s">
        <v>197</v>
      </c>
      <c r="AX20" s="17">
        <v>22</v>
      </c>
      <c r="AY20" s="195" t="s">
        <v>197</v>
      </c>
      <c r="AZ20" s="195" t="s">
        <v>197</v>
      </c>
      <c r="BA20" s="195" t="s">
        <v>197</v>
      </c>
      <c r="BB20" s="195" t="s">
        <v>197</v>
      </c>
      <c r="BC20" s="195" t="s">
        <v>197</v>
      </c>
    </row>
    <row r="21" spans="1:55" ht="16" x14ac:dyDescent="0.25">
      <c r="A21" s="85" t="s">
        <v>187</v>
      </c>
      <c r="B21" s="31" t="s">
        <v>88</v>
      </c>
      <c r="C21" s="6">
        <v>0.16</v>
      </c>
      <c r="D21" s="2">
        <v>51.58</v>
      </c>
      <c r="E21" s="2">
        <v>8.1999999999999993</v>
      </c>
      <c r="F21" s="2">
        <v>6.8</v>
      </c>
      <c r="G21" s="5">
        <f t="shared" si="0"/>
        <v>0.14705882352941177</v>
      </c>
      <c r="H21" s="5">
        <f t="shared" si="1"/>
        <v>0.92503586800573889</v>
      </c>
      <c r="I21" s="2">
        <v>55.76</v>
      </c>
      <c r="J21" s="4" t="s">
        <v>89</v>
      </c>
      <c r="K21" s="108">
        <v>0.8</v>
      </c>
      <c r="L21" s="108">
        <v>0.48</v>
      </c>
      <c r="M21" s="108">
        <v>0.61</v>
      </c>
      <c r="N21" s="195" t="s">
        <v>197</v>
      </c>
      <c r="O21" s="195" t="s">
        <v>197</v>
      </c>
      <c r="P21" s="18">
        <v>82</v>
      </c>
      <c r="Q21" s="18">
        <v>41</v>
      </c>
      <c r="R21" s="18">
        <v>3</v>
      </c>
      <c r="S21" s="195" t="s">
        <v>197</v>
      </c>
      <c r="T21" s="195" t="s">
        <v>197</v>
      </c>
      <c r="U21" s="18">
        <v>3</v>
      </c>
      <c r="V21" s="18">
        <v>33</v>
      </c>
      <c r="W21" s="18">
        <v>16</v>
      </c>
      <c r="X21" s="18">
        <v>15</v>
      </c>
      <c r="Y21" s="18">
        <v>13</v>
      </c>
      <c r="Z21" s="18">
        <v>3</v>
      </c>
      <c r="AA21" s="18">
        <v>15</v>
      </c>
      <c r="AB21" s="18">
        <v>5</v>
      </c>
      <c r="AC21" s="18">
        <v>5</v>
      </c>
      <c r="AD21" s="195" t="s">
        <v>197</v>
      </c>
      <c r="AE21" s="195" t="s">
        <v>197</v>
      </c>
      <c r="AF21" s="18">
        <v>3</v>
      </c>
      <c r="AG21" s="195" t="s">
        <v>197</v>
      </c>
      <c r="AH21" s="195" t="s">
        <v>197</v>
      </c>
      <c r="AI21" s="195" t="s">
        <v>197</v>
      </c>
      <c r="AJ21" s="195" t="s">
        <v>197</v>
      </c>
      <c r="AK21" s="195" t="s">
        <v>197</v>
      </c>
      <c r="AL21" s="195" t="s">
        <v>197</v>
      </c>
      <c r="AM21" s="195" t="s">
        <v>197</v>
      </c>
      <c r="AN21" s="195" t="s">
        <v>197</v>
      </c>
      <c r="AO21" s="195" t="s">
        <v>197</v>
      </c>
      <c r="AP21" s="195" t="s">
        <v>197</v>
      </c>
      <c r="AQ21" s="195" t="s">
        <v>197</v>
      </c>
      <c r="AR21" s="195" t="s">
        <v>197</v>
      </c>
      <c r="AS21" s="195" t="s">
        <v>197</v>
      </c>
      <c r="AT21" s="195" t="s">
        <v>197</v>
      </c>
      <c r="AU21" s="195" t="s">
        <v>197</v>
      </c>
      <c r="AV21" s="195" t="s">
        <v>197</v>
      </c>
      <c r="AW21" s="195" t="s">
        <v>197</v>
      </c>
      <c r="AX21" s="195" t="s">
        <v>197</v>
      </c>
      <c r="AY21" s="195" t="s">
        <v>197</v>
      </c>
      <c r="AZ21" s="195" t="s">
        <v>197</v>
      </c>
      <c r="BA21" s="195" t="s">
        <v>197</v>
      </c>
      <c r="BB21" s="195" t="s">
        <v>197</v>
      </c>
      <c r="BC21" s="195" t="s">
        <v>197</v>
      </c>
    </row>
    <row r="22" spans="1:55" ht="16" x14ac:dyDescent="0.25">
      <c r="A22" s="83" t="s">
        <v>172</v>
      </c>
      <c r="B22" s="29" t="s">
        <v>90</v>
      </c>
      <c r="C22" s="5">
        <v>0.78</v>
      </c>
      <c r="D22" s="1">
        <v>32.25</v>
      </c>
      <c r="E22" s="1">
        <v>25</v>
      </c>
      <c r="F22" s="1">
        <v>10</v>
      </c>
      <c r="G22" s="6">
        <f t="shared" si="0"/>
        <v>0.1</v>
      </c>
      <c r="H22" s="6">
        <f t="shared" si="1"/>
        <v>0.129</v>
      </c>
      <c r="I22" s="1">
        <v>250</v>
      </c>
      <c r="J22" s="3" t="s">
        <v>91</v>
      </c>
      <c r="K22" s="108">
        <v>0.91</v>
      </c>
      <c r="L22" s="108">
        <v>0.70000000000000007</v>
      </c>
      <c r="M22" s="108">
        <v>0.93</v>
      </c>
      <c r="N22" s="195" t="s">
        <v>197</v>
      </c>
      <c r="O22" s="195" t="s">
        <v>197</v>
      </c>
      <c r="P22" s="17">
        <v>91</v>
      </c>
      <c r="Q22" s="17">
        <v>64</v>
      </c>
      <c r="R22" s="17">
        <v>47</v>
      </c>
      <c r="S22" s="17">
        <v>13</v>
      </c>
      <c r="T22" s="195" t="s">
        <v>197</v>
      </c>
      <c r="U22" s="17">
        <v>16</v>
      </c>
      <c r="V22" s="17">
        <v>44</v>
      </c>
      <c r="W22" s="17">
        <v>29</v>
      </c>
      <c r="X22" s="17">
        <v>26</v>
      </c>
      <c r="Y22" s="17">
        <v>25</v>
      </c>
      <c r="Z22" s="17">
        <v>22</v>
      </c>
      <c r="AA22" s="17">
        <v>21</v>
      </c>
      <c r="AB22" s="17">
        <v>20</v>
      </c>
      <c r="AC22" s="195" t="s">
        <v>197</v>
      </c>
      <c r="AD22" s="17">
        <v>14</v>
      </c>
      <c r="AE22" s="195" t="s">
        <v>197</v>
      </c>
      <c r="AF22" s="195" t="s">
        <v>197</v>
      </c>
      <c r="AG22" s="195" t="s">
        <v>197</v>
      </c>
      <c r="AH22" s="195" t="s">
        <v>197</v>
      </c>
      <c r="AI22" s="195" t="s">
        <v>197</v>
      </c>
      <c r="AJ22" s="195" t="s">
        <v>197</v>
      </c>
      <c r="AK22" s="195" t="s">
        <v>197</v>
      </c>
      <c r="AL22" s="195" t="s">
        <v>197</v>
      </c>
      <c r="AM22" s="195" t="s">
        <v>197</v>
      </c>
      <c r="AN22" s="195" t="s">
        <v>197</v>
      </c>
      <c r="AO22" s="195" t="s">
        <v>197</v>
      </c>
      <c r="AP22" s="195" t="s">
        <v>197</v>
      </c>
      <c r="AQ22" s="195" t="s">
        <v>197</v>
      </c>
      <c r="AR22" s="195" t="s">
        <v>197</v>
      </c>
      <c r="AS22" s="195" t="s">
        <v>197</v>
      </c>
      <c r="AT22" s="195" t="s">
        <v>197</v>
      </c>
      <c r="AU22" s="195" t="s">
        <v>197</v>
      </c>
      <c r="AV22" s="195" t="s">
        <v>197</v>
      </c>
      <c r="AW22" s="195" t="s">
        <v>197</v>
      </c>
      <c r="AX22" s="195" t="s">
        <v>197</v>
      </c>
      <c r="AY22" s="195" t="s">
        <v>197</v>
      </c>
      <c r="AZ22" s="195" t="s">
        <v>197</v>
      </c>
      <c r="BA22" s="195" t="s">
        <v>197</v>
      </c>
      <c r="BB22" s="195" t="s">
        <v>197</v>
      </c>
      <c r="BC22" s="195" t="s">
        <v>197</v>
      </c>
    </row>
    <row r="23" spans="1:55" ht="16" x14ac:dyDescent="0.25">
      <c r="A23" s="24" t="s">
        <v>144</v>
      </c>
      <c r="B23" s="24" t="s">
        <v>92</v>
      </c>
      <c r="C23" s="6">
        <v>0.67</v>
      </c>
      <c r="D23" s="2">
        <v>131.5</v>
      </c>
      <c r="E23" s="2">
        <v>88</v>
      </c>
      <c r="F23" s="2">
        <v>10.3</v>
      </c>
      <c r="G23" s="5">
        <f t="shared" si="0"/>
        <v>9.7087378640776711E-2</v>
      </c>
      <c r="H23" s="5">
        <f t="shared" si="1"/>
        <v>0.14507943512797883</v>
      </c>
      <c r="I23" s="2">
        <v>906.4</v>
      </c>
      <c r="J23" s="4" t="s">
        <v>93</v>
      </c>
      <c r="K23" s="108">
        <v>0.93</v>
      </c>
      <c r="L23" s="108">
        <v>0.64</v>
      </c>
      <c r="M23" s="108">
        <v>0.95000000000000007</v>
      </c>
      <c r="N23" s="195" t="s">
        <v>197</v>
      </c>
      <c r="O23" s="195" t="s">
        <v>197</v>
      </c>
      <c r="P23" s="18">
        <v>87</v>
      </c>
      <c r="Q23" s="18">
        <v>74</v>
      </c>
      <c r="R23" s="18">
        <v>21</v>
      </c>
      <c r="S23" s="195" t="s">
        <v>197</v>
      </c>
      <c r="T23" s="195" t="s">
        <v>197</v>
      </c>
      <c r="U23" s="195" t="s">
        <v>197</v>
      </c>
      <c r="V23" s="18">
        <v>57</v>
      </c>
      <c r="W23" s="18">
        <v>33</v>
      </c>
      <c r="X23" s="18">
        <v>34</v>
      </c>
      <c r="Y23" s="18">
        <v>40</v>
      </c>
      <c r="Z23" s="18">
        <v>18</v>
      </c>
      <c r="AA23" s="18">
        <v>31</v>
      </c>
      <c r="AB23" s="18">
        <v>22</v>
      </c>
      <c r="AC23" s="18"/>
      <c r="AD23" s="18">
        <v>20</v>
      </c>
      <c r="AE23" s="195" t="s">
        <v>197</v>
      </c>
      <c r="AF23" s="18">
        <v>18</v>
      </c>
      <c r="AG23" s="195" t="s">
        <v>197</v>
      </c>
      <c r="AH23" s="18">
        <v>22</v>
      </c>
      <c r="AI23" s="195" t="s">
        <v>197</v>
      </c>
      <c r="AJ23" s="195" t="s">
        <v>197</v>
      </c>
      <c r="AK23" s="195" t="s">
        <v>197</v>
      </c>
      <c r="AL23" s="195" t="s">
        <v>197</v>
      </c>
      <c r="AM23" s="195" t="s">
        <v>197</v>
      </c>
      <c r="AN23" s="195" t="s">
        <v>197</v>
      </c>
      <c r="AO23" s="195" t="s">
        <v>197</v>
      </c>
      <c r="AP23" s="195" t="s">
        <v>197</v>
      </c>
      <c r="AQ23" s="195" t="s">
        <v>197</v>
      </c>
      <c r="AR23" s="195" t="s">
        <v>197</v>
      </c>
      <c r="AS23" s="195" t="s">
        <v>197</v>
      </c>
      <c r="AT23" s="195" t="s">
        <v>197</v>
      </c>
      <c r="AU23" s="195" t="s">
        <v>197</v>
      </c>
      <c r="AV23" s="195" t="s">
        <v>197</v>
      </c>
      <c r="AW23" s="195" t="s">
        <v>197</v>
      </c>
      <c r="AX23" s="195" t="s">
        <v>197</v>
      </c>
      <c r="AY23" s="195" t="s">
        <v>197</v>
      </c>
      <c r="AZ23" s="195" t="s">
        <v>197</v>
      </c>
      <c r="BA23" s="195" t="s">
        <v>197</v>
      </c>
      <c r="BB23" s="195" t="s">
        <v>197</v>
      </c>
      <c r="BC23" s="195" t="s">
        <v>197</v>
      </c>
    </row>
    <row r="24" spans="1:55" ht="16" x14ac:dyDescent="0.25">
      <c r="A24" s="70" t="s">
        <v>181</v>
      </c>
      <c r="B24" s="30" t="s">
        <v>94</v>
      </c>
      <c r="C24" s="5">
        <v>0.47</v>
      </c>
      <c r="D24" s="1">
        <v>36.409999999999997</v>
      </c>
      <c r="E24" s="1">
        <v>17</v>
      </c>
      <c r="F24" s="1">
        <v>6</v>
      </c>
      <c r="G24" s="6">
        <f t="shared" si="0"/>
        <v>0.16666666666666669</v>
      </c>
      <c r="H24" s="6">
        <f t="shared" si="1"/>
        <v>0.35696078431372541</v>
      </c>
      <c r="I24" s="1">
        <v>102</v>
      </c>
      <c r="J24" s="3" t="s">
        <v>95</v>
      </c>
      <c r="K24" s="108">
        <v>0.76</v>
      </c>
      <c r="L24" s="108">
        <v>0.45</v>
      </c>
      <c r="M24" s="108">
        <v>0.6</v>
      </c>
      <c r="N24" s="195" t="s">
        <v>197</v>
      </c>
      <c r="O24" s="195" t="s">
        <v>197</v>
      </c>
      <c r="P24" s="17">
        <v>81</v>
      </c>
      <c r="Q24" s="17">
        <v>43</v>
      </c>
      <c r="R24" s="17">
        <v>4</v>
      </c>
      <c r="S24" s="195" t="s">
        <v>197</v>
      </c>
      <c r="T24" s="195" t="s">
        <v>197</v>
      </c>
      <c r="U24" s="195" t="s">
        <v>197</v>
      </c>
      <c r="V24" s="17">
        <v>17</v>
      </c>
      <c r="W24" s="17">
        <v>5</v>
      </c>
      <c r="X24" s="17">
        <v>15</v>
      </c>
      <c r="Y24" s="17">
        <v>4</v>
      </c>
      <c r="Z24" s="17">
        <v>4</v>
      </c>
      <c r="AA24" s="17">
        <v>25</v>
      </c>
      <c r="AB24" s="195" t="s">
        <v>197</v>
      </c>
      <c r="AC24" s="17">
        <v>3</v>
      </c>
      <c r="AD24" s="17">
        <v>3</v>
      </c>
      <c r="AE24" s="195" t="s">
        <v>197</v>
      </c>
      <c r="AF24" s="17">
        <v>4</v>
      </c>
      <c r="AG24" s="195" t="s">
        <v>197</v>
      </c>
      <c r="AH24" s="195" t="s">
        <v>197</v>
      </c>
      <c r="AI24" s="195" t="s">
        <v>197</v>
      </c>
      <c r="AJ24" s="195" t="s">
        <v>197</v>
      </c>
      <c r="AK24" s="195" t="s">
        <v>197</v>
      </c>
      <c r="AL24" s="195" t="s">
        <v>197</v>
      </c>
      <c r="AM24" s="17">
        <v>2</v>
      </c>
      <c r="AN24" s="195" t="s">
        <v>197</v>
      </c>
      <c r="AO24" s="195" t="s">
        <v>197</v>
      </c>
      <c r="AP24" s="195" t="s">
        <v>197</v>
      </c>
      <c r="AQ24" s="195" t="s">
        <v>197</v>
      </c>
      <c r="AR24" s="195" t="s">
        <v>197</v>
      </c>
      <c r="AS24" s="195" t="s">
        <v>197</v>
      </c>
      <c r="AT24" s="195" t="s">
        <v>197</v>
      </c>
      <c r="AU24" s="195" t="s">
        <v>197</v>
      </c>
      <c r="AV24" s="195" t="s">
        <v>197</v>
      </c>
      <c r="AW24" s="195" t="s">
        <v>197</v>
      </c>
      <c r="AX24" s="195" t="s">
        <v>197</v>
      </c>
      <c r="AY24" s="195" t="s">
        <v>197</v>
      </c>
      <c r="AZ24" s="195" t="s">
        <v>197</v>
      </c>
      <c r="BA24" s="195" t="s">
        <v>197</v>
      </c>
      <c r="BB24" s="195" t="s">
        <v>197</v>
      </c>
      <c r="BC24" s="195" t="s">
        <v>197</v>
      </c>
    </row>
    <row r="25" spans="1:55" ht="16" x14ac:dyDescent="0.25">
      <c r="A25" s="62" t="s">
        <v>156</v>
      </c>
      <c r="B25" s="25" t="s">
        <v>96</v>
      </c>
      <c r="C25" s="6">
        <v>0.64</v>
      </c>
      <c r="D25" s="2">
        <v>17.11</v>
      </c>
      <c r="E25" s="2">
        <v>11</v>
      </c>
      <c r="F25" s="2">
        <v>6.2</v>
      </c>
      <c r="G25" s="5">
        <f t="shared" si="0"/>
        <v>0.16129032258064516</v>
      </c>
      <c r="H25" s="5">
        <f t="shared" si="1"/>
        <v>0.25087976539589441</v>
      </c>
      <c r="I25" s="2">
        <v>68.2</v>
      </c>
      <c r="J25" s="4" t="s">
        <v>97</v>
      </c>
      <c r="K25" s="108">
        <v>0.74</v>
      </c>
      <c r="L25" s="108">
        <v>0.41000000000000003</v>
      </c>
      <c r="M25" s="108">
        <v>0.77</v>
      </c>
      <c r="N25" s="195" t="s">
        <v>197</v>
      </c>
      <c r="O25" s="195" t="s">
        <v>197</v>
      </c>
      <c r="P25" s="18">
        <v>82</v>
      </c>
      <c r="Q25" s="18">
        <v>47</v>
      </c>
      <c r="R25" s="18">
        <v>7</v>
      </c>
      <c r="S25" s="195" t="s">
        <v>197</v>
      </c>
      <c r="T25" s="195" t="s">
        <v>197</v>
      </c>
      <c r="U25" s="18">
        <v>8</v>
      </c>
      <c r="V25" s="18">
        <v>27</v>
      </c>
      <c r="W25" s="18">
        <v>31</v>
      </c>
      <c r="X25" s="18">
        <v>19</v>
      </c>
      <c r="Y25" s="18">
        <v>26</v>
      </c>
      <c r="Z25" s="195" t="s">
        <v>197</v>
      </c>
      <c r="AA25" s="18">
        <v>22</v>
      </c>
      <c r="AB25" s="18">
        <v>7</v>
      </c>
      <c r="AC25" s="18">
        <v>5</v>
      </c>
      <c r="AD25" s="18">
        <v>9</v>
      </c>
      <c r="AE25" s="195" t="s">
        <v>197</v>
      </c>
      <c r="AF25" s="18">
        <v>5</v>
      </c>
      <c r="AG25" s="195" t="s">
        <v>197</v>
      </c>
      <c r="AH25" s="195" t="s">
        <v>197</v>
      </c>
      <c r="AI25" s="195" t="s">
        <v>197</v>
      </c>
      <c r="AJ25" s="195" t="s">
        <v>197</v>
      </c>
      <c r="AK25" s="195" t="s">
        <v>197</v>
      </c>
      <c r="AL25" s="195" t="s">
        <v>197</v>
      </c>
      <c r="AM25" s="195" t="s">
        <v>197</v>
      </c>
      <c r="AN25" s="195" t="s">
        <v>197</v>
      </c>
      <c r="AO25" s="195" t="s">
        <v>197</v>
      </c>
      <c r="AP25" s="195" t="s">
        <v>197</v>
      </c>
      <c r="AQ25" s="195" t="s">
        <v>197</v>
      </c>
      <c r="AR25" s="195" t="s">
        <v>197</v>
      </c>
      <c r="AS25" s="195" t="s">
        <v>197</v>
      </c>
      <c r="AT25" s="195" t="s">
        <v>197</v>
      </c>
      <c r="AU25" s="195" t="s">
        <v>197</v>
      </c>
      <c r="AV25" s="195" t="s">
        <v>197</v>
      </c>
      <c r="AW25" s="195" t="s">
        <v>197</v>
      </c>
      <c r="AX25" s="195" t="s">
        <v>197</v>
      </c>
      <c r="AY25" s="195" t="s">
        <v>197</v>
      </c>
      <c r="AZ25" s="195" t="s">
        <v>197</v>
      </c>
      <c r="BA25" s="195" t="s">
        <v>197</v>
      </c>
      <c r="BB25" s="195" t="s">
        <v>197</v>
      </c>
      <c r="BC25" s="195" t="s">
        <v>197</v>
      </c>
    </row>
    <row r="26" spans="1:55" ht="16" x14ac:dyDescent="0.25">
      <c r="A26" s="72" t="s">
        <v>192</v>
      </c>
      <c r="B26" s="19" t="s">
        <v>98</v>
      </c>
      <c r="C26" s="5">
        <v>0.71</v>
      </c>
      <c r="D26" s="1">
        <v>4.7699999999999996</v>
      </c>
      <c r="E26" s="1">
        <v>3.4</v>
      </c>
      <c r="F26" s="1">
        <v>7.2</v>
      </c>
      <c r="G26" s="6">
        <f t="shared" si="0"/>
        <v>0.1388888888888889</v>
      </c>
      <c r="H26" s="6">
        <f t="shared" si="1"/>
        <v>0.19485294117647053</v>
      </c>
      <c r="I26" s="1">
        <v>24.48</v>
      </c>
      <c r="J26" s="3" t="s">
        <v>99</v>
      </c>
      <c r="K26" s="108">
        <v>0.85</v>
      </c>
      <c r="L26" s="108">
        <v>0.45</v>
      </c>
      <c r="M26" s="108">
        <v>0.86</v>
      </c>
      <c r="N26" s="195" t="s">
        <v>197</v>
      </c>
      <c r="O26" s="195" t="s">
        <v>197</v>
      </c>
      <c r="P26" s="17">
        <v>29</v>
      </c>
      <c r="Q26" s="17">
        <v>69</v>
      </c>
      <c r="R26" s="17">
        <v>9</v>
      </c>
      <c r="S26" s="195" t="s">
        <v>197</v>
      </c>
      <c r="T26" s="195" t="s">
        <v>197</v>
      </c>
      <c r="U26" s="17">
        <v>14</v>
      </c>
      <c r="V26" s="17">
        <v>22</v>
      </c>
      <c r="W26" s="17">
        <v>29</v>
      </c>
      <c r="X26" s="17">
        <v>25</v>
      </c>
      <c r="Y26" s="17">
        <v>31</v>
      </c>
      <c r="Z26" s="195" t="s">
        <v>197</v>
      </c>
      <c r="AA26" s="17">
        <v>31</v>
      </c>
      <c r="AB26" s="17">
        <v>10</v>
      </c>
      <c r="AC26" s="17">
        <v>13</v>
      </c>
      <c r="AD26" s="17">
        <v>9</v>
      </c>
      <c r="AE26" s="195" t="s">
        <v>197</v>
      </c>
      <c r="AF26" s="195" t="s">
        <v>197</v>
      </c>
      <c r="AG26" s="195" t="s">
        <v>197</v>
      </c>
      <c r="AH26" s="195" t="s">
        <v>197</v>
      </c>
      <c r="AI26" s="195" t="s">
        <v>197</v>
      </c>
      <c r="AJ26" s="195" t="s">
        <v>197</v>
      </c>
      <c r="AK26" s="195" t="s">
        <v>197</v>
      </c>
      <c r="AL26" s="195" t="s">
        <v>197</v>
      </c>
      <c r="AM26" s="195" t="s">
        <v>197</v>
      </c>
      <c r="AN26" s="195" t="s">
        <v>197</v>
      </c>
      <c r="AO26" s="195" t="s">
        <v>197</v>
      </c>
      <c r="AP26" s="195" t="s">
        <v>197</v>
      </c>
      <c r="AQ26" s="195" t="s">
        <v>197</v>
      </c>
      <c r="AR26" s="195" t="s">
        <v>197</v>
      </c>
      <c r="AS26" s="17">
        <v>21</v>
      </c>
      <c r="AT26" s="195" t="s">
        <v>197</v>
      </c>
      <c r="AU26" s="195" t="s">
        <v>197</v>
      </c>
      <c r="AV26" s="195" t="s">
        <v>197</v>
      </c>
      <c r="AW26" s="195" t="s">
        <v>197</v>
      </c>
      <c r="AX26" s="195" t="s">
        <v>197</v>
      </c>
      <c r="AY26" s="195" t="s">
        <v>197</v>
      </c>
      <c r="AZ26" s="195" t="s">
        <v>197</v>
      </c>
      <c r="BA26" s="195" t="s">
        <v>197</v>
      </c>
      <c r="BB26" s="195" t="s">
        <v>197</v>
      </c>
      <c r="BC26" s="195" t="s">
        <v>197</v>
      </c>
    </row>
    <row r="27" spans="1:55" ht="16" x14ac:dyDescent="0.25">
      <c r="A27" s="85" t="s">
        <v>187</v>
      </c>
      <c r="B27" s="31" t="s">
        <v>100</v>
      </c>
      <c r="C27" s="6">
        <v>0.12</v>
      </c>
      <c r="D27" s="2">
        <v>198.4</v>
      </c>
      <c r="E27" s="2">
        <v>24</v>
      </c>
      <c r="F27" s="2">
        <v>6.9</v>
      </c>
      <c r="G27" s="5">
        <f t="shared" si="0"/>
        <v>0.14492753623188406</v>
      </c>
      <c r="H27" s="5">
        <f t="shared" si="1"/>
        <v>1.1980676328502415</v>
      </c>
      <c r="I27" s="2">
        <v>165.6</v>
      </c>
      <c r="J27" s="4" t="s">
        <v>101</v>
      </c>
      <c r="K27" s="108">
        <v>0.78</v>
      </c>
      <c r="L27" s="108">
        <v>0.57000000000000006</v>
      </c>
      <c r="M27" s="108">
        <v>0.53</v>
      </c>
      <c r="N27" s="195" t="s">
        <v>197</v>
      </c>
      <c r="O27" s="195" t="s">
        <v>197</v>
      </c>
      <c r="P27" s="18">
        <v>85</v>
      </c>
      <c r="Q27" s="18">
        <v>54</v>
      </c>
      <c r="R27" s="18">
        <v>5</v>
      </c>
      <c r="S27" s="195" t="s">
        <v>197</v>
      </c>
      <c r="T27" s="195" t="s">
        <v>197</v>
      </c>
      <c r="U27" s="18">
        <v>3</v>
      </c>
      <c r="V27" s="18">
        <v>30</v>
      </c>
      <c r="W27" s="18">
        <v>12</v>
      </c>
      <c r="X27" s="18">
        <v>19</v>
      </c>
      <c r="Y27" s="18">
        <v>9</v>
      </c>
      <c r="Z27" s="18">
        <v>2</v>
      </c>
      <c r="AA27" s="18">
        <v>24</v>
      </c>
      <c r="AB27" s="18">
        <v>3</v>
      </c>
      <c r="AC27" s="18">
        <v>5</v>
      </c>
      <c r="AD27" s="195" t="s">
        <v>197</v>
      </c>
      <c r="AE27" s="195" t="s">
        <v>197</v>
      </c>
      <c r="AF27" s="18">
        <v>5</v>
      </c>
      <c r="AG27" s="195" t="s">
        <v>197</v>
      </c>
      <c r="AH27" s="195" t="s">
        <v>197</v>
      </c>
      <c r="AI27" s="195" t="s">
        <v>197</v>
      </c>
      <c r="AJ27" s="195" t="s">
        <v>197</v>
      </c>
      <c r="AK27" s="195" t="s">
        <v>197</v>
      </c>
      <c r="AL27" s="195" t="s">
        <v>197</v>
      </c>
      <c r="AM27" s="195" t="s">
        <v>197</v>
      </c>
      <c r="AN27" s="195" t="s">
        <v>197</v>
      </c>
      <c r="AO27" s="195" t="s">
        <v>197</v>
      </c>
      <c r="AP27" s="195" t="s">
        <v>197</v>
      </c>
      <c r="AQ27" s="195" t="s">
        <v>197</v>
      </c>
      <c r="AR27" s="195" t="s">
        <v>197</v>
      </c>
      <c r="AS27" s="195" t="s">
        <v>197</v>
      </c>
      <c r="AT27" s="195" t="s">
        <v>197</v>
      </c>
      <c r="AU27" s="195" t="s">
        <v>197</v>
      </c>
      <c r="AV27" s="195" t="s">
        <v>197</v>
      </c>
      <c r="AW27" s="195" t="s">
        <v>197</v>
      </c>
      <c r="AX27" s="195" t="s">
        <v>197</v>
      </c>
      <c r="AY27" s="195" t="s">
        <v>197</v>
      </c>
      <c r="AZ27" s="195" t="s">
        <v>197</v>
      </c>
      <c r="BA27" s="195" t="s">
        <v>197</v>
      </c>
      <c r="BB27" s="195" t="s">
        <v>197</v>
      </c>
      <c r="BC27" s="195" t="s">
        <v>197</v>
      </c>
    </row>
    <row r="28" spans="1:55" ht="16" x14ac:dyDescent="0.25">
      <c r="A28" s="83" t="s">
        <v>172</v>
      </c>
      <c r="B28" s="29" t="s">
        <v>102</v>
      </c>
      <c r="C28" s="5">
        <v>0.71</v>
      </c>
      <c r="D28" s="1">
        <v>107.3</v>
      </c>
      <c r="E28" s="1">
        <v>76</v>
      </c>
      <c r="F28" s="1">
        <v>10.4</v>
      </c>
      <c r="G28" s="6">
        <f t="shared" si="0"/>
        <v>9.6153846153846145E-2</v>
      </c>
      <c r="H28" s="6">
        <f t="shared" si="1"/>
        <v>0.13575404858299595</v>
      </c>
      <c r="I28" s="1">
        <v>790.4</v>
      </c>
      <c r="J28" s="3" t="s">
        <v>103</v>
      </c>
      <c r="K28" s="108">
        <v>0.97</v>
      </c>
      <c r="L28" s="108">
        <v>0.64</v>
      </c>
      <c r="M28" s="108">
        <v>0.96</v>
      </c>
      <c r="N28" s="195" t="s">
        <v>197</v>
      </c>
      <c r="O28" s="195" t="s">
        <v>197</v>
      </c>
      <c r="P28" s="17">
        <v>27</v>
      </c>
      <c r="Q28" s="17">
        <v>89</v>
      </c>
      <c r="R28" s="17">
        <v>23</v>
      </c>
      <c r="S28" s="195" t="s">
        <v>197</v>
      </c>
      <c r="T28" s="195" t="s">
        <v>197</v>
      </c>
      <c r="U28" s="17">
        <v>24</v>
      </c>
      <c r="V28" s="17">
        <v>54</v>
      </c>
      <c r="W28" s="17">
        <v>36</v>
      </c>
      <c r="X28" s="17">
        <v>44</v>
      </c>
      <c r="Y28" s="17">
        <v>33</v>
      </c>
      <c r="Z28" s="17">
        <v>18</v>
      </c>
      <c r="AA28" s="17">
        <v>28</v>
      </c>
      <c r="AB28" s="17">
        <v>21</v>
      </c>
      <c r="AC28" s="17">
        <v>34</v>
      </c>
      <c r="AD28" s="17">
        <v>19</v>
      </c>
      <c r="AE28" s="195" t="s">
        <v>197</v>
      </c>
      <c r="AF28" s="195" t="s">
        <v>197</v>
      </c>
      <c r="AG28" s="195" t="s">
        <v>197</v>
      </c>
      <c r="AH28" s="195" t="s">
        <v>197</v>
      </c>
      <c r="AI28" s="195" t="s">
        <v>197</v>
      </c>
      <c r="AJ28" s="195" t="s">
        <v>197</v>
      </c>
      <c r="AK28" s="195" t="s">
        <v>197</v>
      </c>
      <c r="AL28" s="195" t="s">
        <v>197</v>
      </c>
      <c r="AM28" s="195" t="s">
        <v>197</v>
      </c>
      <c r="AN28" s="195" t="s">
        <v>197</v>
      </c>
      <c r="AO28" s="195" t="s">
        <v>197</v>
      </c>
      <c r="AP28" s="195" t="s">
        <v>197</v>
      </c>
      <c r="AQ28" s="195" t="s">
        <v>197</v>
      </c>
      <c r="AR28" s="195" t="s">
        <v>197</v>
      </c>
      <c r="AS28" s="195" t="s">
        <v>197</v>
      </c>
      <c r="AT28" s="195" t="s">
        <v>197</v>
      </c>
      <c r="AU28" s="195" t="s">
        <v>197</v>
      </c>
      <c r="AV28" s="195" t="s">
        <v>197</v>
      </c>
      <c r="AW28" s="195" t="s">
        <v>197</v>
      </c>
      <c r="AX28" s="195" t="s">
        <v>197</v>
      </c>
      <c r="AY28" s="195" t="s">
        <v>197</v>
      </c>
      <c r="AZ28" s="195" t="s">
        <v>197</v>
      </c>
      <c r="BA28" s="195" t="s">
        <v>197</v>
      </c>
      <c r="BB28" s="195" t="s">
        <v>197</v>
      </c>
      <c r="BC28" s="195" t="s">
        <v>197</v>
      </c>
    </row>
    <row r="29" spans="1:55" ht="16" x14ac:dyDescent="0.25">
      <c r="A29" s="62" t="s">
        <v>156</v>
      </c>
      <c r="B29" s="25" t="s">
        <v>104</v>
      </c>
      <c r="C29" s="6">
        <v>0.47</v>
      </c>
      <c r="D29" s="2">
        <v>38.07</v>
      </c>
      <c r="E29" s="2">
        <v>18</v>
      </c>
      <c r="F29" s="2">
        <v>7.3</v>
      </c>
      <c r="G29" s="5">
        <f t="shared" si="0"/>
        <v>0.13698630136986301</v>
      </c>
      <c r="H29" s="5">
        <f t="shared" si="1"/>
        <v>0.28972602739726022</v>
      </c>
      <c r="I29" s="2">
        <v>131.4</v>
      </c>
      <c r="J29" s="4" t="s">
        <v>77</v>
      </c>
      <c r="K29" s="108">
        <v>0.85</v>
      </c>
      <c r="L29" s="108">
        <v>0.43</v>
      </c>
      <c r="M29" s="108">
        <v>0.89</v>
      </c>
      <c r="N29" s="195" t="s">
        <v>197</v>
      </c>
      <c r="O29" s="195" t="s">
        <v>197</v>
      </c>
      <c r="P29" s="18">
        <v>32</v>
      </c>
      <c r="Q29" s="18">
        <v>64</v>
      </c>
      <c r="R29" s="195" t="s">
        <v>197</v>
      </c>
      <c r="S29" s="195" t="s">
        <v>197</v>
      </c>
      <c r="T29" s="195" t="s">
        <v>197</v>
      </c>
      <c r="U29" s="18">
        <v>11</v>
      </c>
      <c r="V29" s="18">
        <v>28</v>
      </c>
      <c r="W29" s="18">
        <v>20</v>
      </c>
      <c r="X29" s="18">
        <v>33</v>
      </c>
      <c r="Y29" s="18">
        <v>17</v>
      </c>
      <c r="Z29" s="195" t="s">
        <v>197</v>
      </c>
      <c r="AA29" s="18">
        <v>24</v>
      </c>
      <c r="AB29" s="18">
        <v>11</v>
      </c>
      <c r="AC29" s="18">
        <v>12</v>
      </c>
      <c r="AD29" s="18">
        <v>14</v>
      </c>
      <c r="AE29" s="195" t="s">
        <v>197</v>
      </c>
      <c r="AF29" s="18">
        <v>12</v>
      </c>
      <c r="AG29" s="195" t="s">
        <v>197</v>
      </c>
      <c r="AH29" s="195" t="s">
        <v>197</v>
      </c>
      <c r="AI29" s="195" t="s">
        <v>197</v>
      </c>
      <c r="AJ29" s="195" t="s">
        <v>197</v>
      </c>
      <c r="AK29" s="195" t="s">
        <v>197</v>
      </c>
      <c r="AL29" s="195" t="s">
        <v>197</v>
      </c>
      <c r="AM29" s="195" t="s">
        <v>197</v>
      </c>
      <c r="AN29" s="195" t="s">
        <v>197</v>
      </c>
      <c r="AO29" s="195" t="s">
        <v>197</v>
      </c>
      <c r="AP29" s="195" t="s">
        <v>197</v>
      </c>
      <c r="AQ29" s="195" t="s">
        <v>197</v>
      </c>
      <c r="AR29" s="18">
        <v>18</v>
      </c>
      <c r="AS29" s="195" t="s">
        <v>197</v>
      </c>
      <c r="AT29" s="195" t="s">
        <v>197</v>
      </c>
      <c r="AU29" s="195" t="s">
        <v>197</v>
      </c>
      <c r="AV29" s="195" t="s">
        <v>197</v>
      </c>
      <c r="AW29" s="195" t="s">
        <v>197</v>
      </c>
      <c r="AX29" s="195" t="s">
        <v>197</v>
      </c>
      <c r="AY29" s="195" t="s">
        <v>197</v>
      </c>
      <c r="AZ29" s="195" t="s">
        <v>197</v>
      </c>
      <c r="BA29" s="195" t="s">
        <v>197</v>
      </c>
      <c r="BB29" s="195" t="s">
        <v>197</v>
      </c>
      <c r="BC29" s="195" t="s">
        <v>197</v>
      </c>
    </row>
    <row r="30" spans="1:55" ht="16" x14ac:dyDescent="0.25">
      <c r="A30" s="60" t="s">
        <v>152</v>
      </c>
      <c r="B30" s="25" t="s">
        <v>105</v>
      </c>
      <c r="C30" s="5">
        <v>0.65</v>
      </c>
      <c r="D30" s="1">
        <v>10.27</v>
      </c>
      <c r="E30" s="1">
        <v>6.7</v>
      </c>
      <c r="F30" s="1">
        <v>8.5</v>
      </c>
      <c r="G30" s="6">
        <f t="shared" si="0"/>
        <v>0.1176470588235294</v>
      </c>
      <c r="H30" s="6">
        <f t="shared" si="1"/>
        <v>0.1803336259877085</v>
      </c>
      <c r="I30" s="1">
        <v>56.95</v>
      </c>
      <c r="J30" s="3" t="s">
        <v>106</v>
      </c>
      <c r="K30" s="108">
        <v>0.9</v>
      </c>
      <c r="L30" s="108">
        <v>0.61</v>
      </c>
      <c r="M30" s="108">
        <v>0.9</v>
      </c>
      <c r="N30" s="195" t="s">
        <v>197</v>
      </c>
      <c r="O30" s="195" t="s">
        <v>197</v>
      </c>
      <c r="P30" s="17">
        <v>61</v>
      </c>
      <c r="Q30" s="17">
        <v>73</v>
      </c>
      <c r="R30" s="17">
        <v>12</v>
      </c>
      <c r="S30" s="195" t="s">
        <v>197</v>
      </c>
      <c r="T30" s="195" t="s">
        <v>197</v>
      </c>
      <c r="U30" s="17">
        <v>13</v>
      </c>
      <c r="V30" s="17">
        <v>31</v>
      </c>
      <c r="W30" s="17">
        <v>35</v>
      </c>
      <c r="X30" s="17">
        <v>32</v>
      </c>
      <c r="Y30" s="17">
        <v>33</v>
      </c>
      <c r="Z30" s="195" t="s">
        <v>197</v>
      </c>
      <c r="AA30" s="17">
        <v>22</v>
      </c>
      <c r="AB30" s="17">
        <v>16</v>
      </c>
      <c r="AC30" s="17">
        <v>13</v>
      </c>
      <c r="AD30" s="17">
        <v>14</v>
      </c>
      <c r="AE30" s="195" t="s">
        <v>197</v>
      </c>
      <c r="AF30" s="17">
        <v>13</v>
      </c>
      <c r="AG30" s="195" t="s">
        <v>197</v>
      </c>
      <c r="AH30" s="195" t="s">
        <v>197</v>
      </c>
      <c r="AI30" s="195" t="s">
        <v>197</v>
      </c>
      <c r="AJ30" s="195" t="s">
        <v>197</v>
      </c>
      <c r="AK30" s="195" t="s">
        <v>197</v>
      </c>
      <c r="AL30" s="195" t="s">
        <v>197</v>
      </c>
      <c r="AM30" s="195" t="s">
        <v>197</v>
      </c>
      <c r="AN30" s="195" t="s">
        <v>197</v>
      </c>
      <c r="AO30" s="195" t="s">
        <v>197</v>
      </c>
      <c r="AP30" s="195" t="s">
        <v>197</v>
      </c>
      <c r="AQ30" s="195" t="s">
        <v>197</v>
      </c>
      <c r="AR30" s="195" t="s">
        <v>197</v>
      </c>
      <c r="AS30" s="195" t="s">
        <v>197</v>
      </c>
      <c r="AT30" s="195" t="s">
        <v>197</v>
      </c>
      <c r="AU30" s="195" t="s">
        <v>197</v>
      </c>
      <c r="AV30" s="195" t="s">
        <v>197</v>
      </c>
      <c r="AW30" s="195" t="s">
        <v>197</v>
      </c>
      <c r="AX30" s="195" t="s">
        <v>197</v>
      </c>
      <c r="AY30" s="195" t="s">
        <v>197</v>
      </c>
      <c r="AZ30" s="195" t="s">
        <v>197</v>
      </c>
      <c r="BA30" s="195" t="s">
        <v>197</v>
      </c>
      <c r="BB30" s="195" t="s">
        <v>197</v>
      </c>
      <c r="BC30" s="195" t="s">
        <v>197</v>
      </c>
    </row>
    <row r="31" spans="1:55" ht="16" x14ac:dyDescent="0.25">
      <c r="A31" s="73" t="s">
        <v>195</v>
      </c>
      <c r="B31" s="26" t="s">
        <v>107</v>
      </c>
      <c r="C31" s="6">
        <v>0.49</v>
      </c>
      <c r="D31" s="2">
        <v>143.9</v>
      </c>
      <c r="E31" s="2">
        <v>70</v>
      </c>
      <c r="F31" s="2">
        <v>7</v>
      </c>
      <c r="G31" s="5">
        <f t="shared" si="0"/>
        <v>0.14285714285714288</v>
      </c>
      <c r="H31" s="5">
        <f t="shared" si="1"/>
        <v>0.29367346938775513</v>
      </c>
      <c r="I31" s="2">
        <v>490</v>
      </c>
      <c r="J31" s="4" t="s">
        <v>108</v>
      </c>
      <c r="K31" s="108">
        <v>0.39</v>
      </c>
      <c r="L31" s="108">
        <v>0.46</v>
      </c>
      <c r="M31" s="108">
        <v>0.85</v>
      </c>
      <c r="N31" s="195" t="s">
        <v>197</v>
      </c>
      <c r="O31" s="195" t="s">
        <v>197</v>
      </c>
      <c r="P31" s="18">
        <v>59</v>
      </c>
      <c r="Q31" s="18">
        <v>13</v>
      </c>
      <c r="R31" s="18">
        <v>5</v>
      </c>
      <c r="S31" s="195" t="s">
        <v>197</v>
      </c>
      <c r="T31" s="195" t="s">
        <v>197</v>
      </c>
      <c r="U31" s="195" t="s">
        <v>197</v>
      </c>
      <c r="V31" s="18">
        <v>19</v>
      </c>
      <c r="W31" s="18">
        <v>7</v>
      </c>
      <c r="X31" s="18">
        <v>37</v>
      </c>
      <c r="Y31" s="18">
        <v>9</v>
      </c>
      <c r="Z31" s="195" t="s">
        <v>197</v>
      </c>
      <c r="AA31" s="18">
        <v>7</v>
      </c>
      <c r="AB31" s="195" t="s">
        <v>197</v>
      </c>
      <c r="AC31" s="18">
        <v>46</v>
      </c>
      <c r="AD31" s="18">
        <v>7</v>
      </c>
      <c r="AE31" s="195" t="s">
        <v>197</v>
      </c>
      <c r="AF31" s="18">
        <v>6</v>
      </c>
      <c r="AG31" s="195" t="s">
        <v>197</v>
      </c>
      <c r="AH31" s="195" t="s">
        <v>197</v>
      </c>
      <c r="AI31" s="195" t="s">
        <v>197</v>
      </c>
      <c r="AJ31" s="195" t="s">
        <v>197</v>
      </c>
      <c r="AK31" s="195" t="s">
        <v>197</v>
      </c>
      <c r="AL31" s="195" t="s">
        <v>197</v>
      </c>
      <c r="AM31" s="195" t="s">
        <v>197</v>
      </c>
      <c r="AN31" s="195" t="s">
        <v>197</v>
      </c>
      <c r="AO31" s="195" t="s">
        <v>197</v>
      </c>
      <c r="AP31" s="195" t="s">
        <v>197</v>
      </c>
      <c r="AQ31" s="195" t="s">
        <v>197</v>
      </c>
      <c r="AR31" s="195" t="s">
        <v>197</v>
      </c>
      <c r="AS31" s="195" t="s">
        <v>197</v>
      </c>
      <c r="AT31" s="195" t="s">
        <v>197</v>
      </c>
      <c r="AU31" s="18"/>
      <c r="AV31" s="18">
        <v>83</v>
      </c>
      <c r="AW31" s="18">
        <v>55</v>
      </c>
      <c r="AX31" s="195" t="s">
        <v>197</v>
      </c>
      <c r="AY31" s="195" t="s">
        <v>197</v>
      </c>
      <c r="AZ31" s="195" t="s">
        <v>197</v>
      </c>
      <c r="BA31" s="195" t="s">
        <v>197</v>
      </c>
      <c r="BB31" s="195" t="s">
        <v>197</v>
      </c>
      <c r="BC31" s="195" t="s">
        <v>197</v>
      </c>
    </row>
    <row r="32" spans="1:55" ht="16" x14ac:dyDescent="0.25">
      <c r="A32" s="70" t="s">
        <v>181</v>
      </c>
      <c r="B32" s="30" t="s">
        <v>109</v>
      </c>
      <c r="C32" s="5">
        <v>0.68</v>
      </c>
      <c r="D32" s="1">
        <v>33.85</v>
      </c>
      <c r="E32" s="1">
        <v>23</v>
      </c>
      <c r="F32" s="1">
        <v>9.3000000000000007</v>
      </c>
      <c r="G32" s="6">
        <f t="shared" si="0"/>
        <v>0.1075268817204301</v>
      </c>
      <c r="H32" s="6">
        <f t="shared" si="1"/>
        <v>0.15825151940158952</v>
      </c>
      <c r="I32" s="1">
        <v>213.9</v>
      </c>
      <c r="J32" s="3" t="s">
        <v>110</v>
      </c>
      <c r="K32" s="108">
        <v>0.66</v>
      </c>
      <c r="L32" s="108">
        <v>0.54</v>
      </c>
      <c r="M32" s="108">
        <v>0.71</v>
      </c>
      <c r="N32" s="195" t="s">
        <v>197</v>
      </c>
      <c r="O32" s="195" t="s">
        <v>197</v>
      </c>
      <c r="P32" s="17">
        <v>73</v>
      </c>
      <c r="Q32" s="17">
        <v>40</v>
      </c>
      <c r="R32" s="195" t="s">
        <v>197</v>
      </c>
      <c r="S32" s="195" t="s">
        <v>197</v>
      </c>
      <c r="T32" s="195" t="s">
        <v>197</v>
      </c>
      <c r="U32" s="195" t="s">
        <v>197</v>
      </c>
      <c r="V32" s="17">
        <v>52</v>
      </c>
      <c r="W32" s="17">
        <v>24</v>
      </c>
      <c r="X32" s="17">
        <v>24</v>
      </c>
      <c r="Y32" s="17">
        <v>16</v>
      </c>
      <c r="Z32" s="17">
        <v>20</v>
      </c>
      <c r="AA32" s="17">
        <v>39</v>
      </c>
      <c r="AB32" s="195" t="s">
        <v>197</v>
      </c>
      <c r="AC32" s="195" t="s">
        <v>197</v>
      </c>
      <c r="AD32" s="195" t="s">
        <v>197</v>
      </c>
      <c r="AE32" s="195" t="s">
        <v>197</v>
      </c>
      <c r="AF32" s="195" t="s">
        <v>197</v>
      </c>
      <c r="AG32" s="195" t="s">
        <v>197</v>
      </c>
      <c r="AH32" s="195" t="s">
        <v>197</v>
      </c>
      <c r="AI32" s="195" t="s">
        <v>197</v>
      </c>
      <c r="AJ32" s="195" t="s">
        <v>197</v>
      </c>
      <c r="AK32" s="195" t="s">
        <v>197</v>
      </c>
      <c r="AL32" s="195" t="s">
        <v>197</v>
      </c>
      <c r="AM32" s="195" t="s">
        <v>197</v>
      </c>
      <c r="AN32" s="195" t="s">
        <v>197</v>
      </c>
      <c r="AO32" s="17">
        <v>32</v>
      </c>
      <c r="AP32" s="195" t="s">
        <v>197</v>
      </c>
      <c r="AQ32" s="195" t="s">
        <v>197</v>
      </c>
      <c r="AR32" s="195" t="s">
        <v>197</v>
      </c>
      <c r="AS32" s="195" t="s">
        <v>197</v>
      </c>
      <c r="AT32" s="195" t="s">
        <v>197</v>
      </c>
      <c r="AU32" s="195" t="s">
        <v>197</v>
      </c>
      <c r="AV32" s="195" t="s">
        <v>197</v>
      </c>
      <c r="AW32" s="195" t="s">
        <v>197</v>
      </c>
      <c r="AX32" s="195" t="s">
        <v>197</v>
      </c>
      <c r="AY32" s="195" t="s">
        <v>197</v>
      </c>
      <c r="AZ32" s="195" t="s">
        <v>197</v>
      </c>
      <c r="BA32" s="195" t="s">
        <v>197</v>
      </c>
      <c r="BB32" s="195" t="s">
        <v>197</v>
      </c>
      <c r="BC32" s="195" t="s">
        <v>197</v>
      </c>
    </row>
    <row r="33" spans="1:55" ht="16" x14ac:dyDescent="0.25">
      <c r="A33" s="83" t="s">
        <v>172</v>
      </c>
      <c r="B33" s="29" t="s">
        <v>111</v>
      </c>
      <c r="C33" s="6">
        <v>0.79</v>
      </c>
      <c r="D33" s="2">
        <v>5.83</v>
      </c>
      <c r="E33" s="2">
        <v>4.5999999999999996</v>
      </c>
      <c r="F33" s="2">
        <v>8.8000000000000007</v>
      </c>
      <c r="G33" s="5">
        <f t="shared" si="0"/>
        <v>0.11363636363636363</v>
      </c>
      <c r="H33" s="5">
        <f t="shared" si="1"/>
        <v>0.14402173913043478</v>
      </c>
      <c r="I33" s="2">
        <v>40.479999999999997</v>
      </c>
      <c r="J33" s="4" t="s">
        <v>112</v>
      </c>
      <c r="K33" s="108">
        <v>0.82000000000000006</v>
      </c>
      <c r="L33" s="108">
        <v>0.59</v>
      </c>
      <c r="M33" s="108">
        <v>0.87</v>
      </c>
      <c r="N33" s="195" t="s">
        <v>197</v>
      </c>
      <c r="O33" s="195" t="s">
        <v>197</v>
      </c>
      <c r="P33" s="18">
        <v>86</v>
      </c>
      <c r="Q33" s="18">
        <v>52</v>
      </c>
      <c r="R33" s="18">
        <v>33</v>
      </c>
      <c r="S33" s="18">
        <v>12</v>
      </c>
      <c r="T33" s="195" t="s">
        <v>197</v>
      </c>
      <c r="U33" s="18">
        <v>15</v>
      </c>
      <c r="V33" s="18">
        <v>34</v>
      </c>
      <c r="W33" s="18">
        <v>33</v>
      </c>
      <c r="X33" s="18">
        <v>28</v>
      </c>
      <c r="Y33" s="18">
        <v>24</v>
      </c>
      <c r="Z33" s="18">
        <v>22</v>
      </c>
      <c r="AA33" s="18">
        <v>18</v>
      </c>
      <c r="AB33" s="18">
        <v>18</v>
      </c>
      <c r="AC33" s="18">
        <v>11</v>
      </c>
      <c r="AD33" s="195" t="s">
        <v>197</v>
      </c>
      <c r="AE33" s="195" t="s">
        <v>197</v>
      </c>
      <c r="AF33" s="18"/>
      <c r="AG33" s="195" t="s">
        <v>197</v>
      </c>
      <c r="AH33" s="195" t="s">
        <v>197</v>
      </c>
      <c r="AI33" s="195" t="s">
        <v>197</v>
      </c>
      <c r="AJ33" s="195" t="s">
        <v>197</v>
      </c>
      <c r="AK33" s="195" t="s">
        <v>197</v>
      </c>
      <c r="AL33" s="195" t="s">
        <v>197</v>
      </c>
      <c r="AM33" s="195" t="s">
        <v>197</v>
      </c>
      <c r="AN33" s="195" t="s">
        <v>197</v>
      </c>
      <c r="AO33" s="195" t="s">
        <v>197</v>
      </c>
      <c r="AP33" s="195" t="s">
        <v>197</v>
      </c>
      <c r="AQ33" s="195" t="s">
        <v>197</v>
      </c>
      <c r="AR33" s="195" t="s">
        <v>197</v>
      </c>
      <c r="AS33" s="195" t="s">
        <v>197</v>
      </c>
      <c r="AT33" s="195" t="s">
        <v>197</v>
      </c>
      <c r="AU33" s="195" t="s">
        <v>197</v>
      </c>
      <c r="AV33" s="195" t="s">
        <v>197</v>
      </c>
      <c r="AW33" s="195" t="s">
        <v>197</v>
      </c>
      <c r="AX33" s="195" t="s">
        <v>197</v>
      </c>
      <c r="AY33" s="195" t="s">
        <v>197</v>
      </c>
      <c r="AZ33" s="195" t="s">
        <v>197</v>
      </c>
      <c r="BA33" s="195" t="s">
        <v>197</v>
      </c>
      <c r="BB33" s="195" t="s">
        <v>197</v>
      </c>
      <c r="BC33" s="195" t="s">
        <v>197</v>
      </c>
    </row>
    <row r="34" spans="1:55" ht="16" x14ac:dyDescent="0.25">
      <c r="A34" s="85" t="s">
        <v>187</v>
      </c>
      <c r="B34" s="31" t="s">
        <v>113</v>
      </c>
      <c r="C34" s="5">
        <v>0.4</v>
      </c>
      <c r="D34" s="1">
        <v>57.73</v>
      </c>
      <c r="E34" s="1">
        <v>23</v>
      </c>
      <c r="F34" s="1">
        <v>8.5</v>
      </c>
      <c r="G34" s="6">
        <f t="shared" si="0"/>
        <v>0.11764705882352942</v>
      </c>
      <c r="H34" s="6">
        <f t="shared" si="1"/>
        <v>0.29529411764705882</v>
      </c>
      <c r="I34" s="1">
        <v>195.5</v>
      </c>
      <c r="J34" s="3" t="s">
        <v>114</v>
      </c>
      <c r="K34" s="108">
        <v>0.82000000000000006</v>
      </c>
      <c r="L34" s="108">
        <v>0.54</v>
      </c>
      <c r="M34" s="108">
        <v>0.84</v>
      </c>
      <c r="N34" s="195" t="s">
        <v>197</v>
      </c>
      <c r="O34" s="195" t="s">
        <v>197</v>
      </c>
      <c r="P34" s="17">
        <v>90</v>
      </c>
      <c r="Q34" s="17">
        <v>57</v>
      </c>
      <c r="R34" s="17">
        <v>15</v>
      </c>
      <c r="S34" s="195" t="s">
        <v>197</v>
      </c>
      <c r="T34" s="195" t="s">
        <v>197</v>
      </c>
      <c r="U34" s="17">
        <v>13</v>
      </c>
      <c r="V34" s="17">
        <v>42</v>
      </c>
      <c r="W34" s="17">
        <v>38</v>
      </c>
      <c r="X34" s="17">
        <v>29</v>
      </c>
      <c r="Y34" s="17">
        <v>37</v>
      </c>
      <c r="Z34" s="195" t="s">
        <v>197</v>
      </c>
      <c r="AA34" s="17">
        <v>23</v>
      </c>
      <c r="AB34" s="17">
        <v>15</v>
      </c>
      <c r="AC34" s="17">
        <v>9</v>
      </c>
      <c r="AD34" s="17">
        <v>10</v>
      </c>
      <c r="AE34" s="195" t="s">
        <v>197</v>
      </c>
      <c r="AF34" s="17">
        <v>9</v>
      </c>
      <c r="AG34" s="195" t="s">
        <v>197</v>
      </c>
      <c r="AH34" s="195" t="s">
        <v>197</v>
      </c>
      <c r="AI34" s="195" t="s">
        <v>197</v>
      </c>
      <c r="AJ34" s="195" t="s">
        <v>197</v>
      </c>
      <c r="AK34" s="195" t="s">
        <v>197</v>
      </c>
      <c r="AL34" s="195" t="s">
        <v>197</v>
      </c>
      <c r="AM34" s="195" t="s">
        <v>197</v>
      </c>
      <c r="AN34" s="195" t="s">
        <v>197</v>
      </c>
      <c r="AO34" s="195" t="s">
        <v>197</v>
      </c>
      <c r="AP34" s="195" t="s">
        <v>197</v>
      </c>
      <c r="AQ34" s="195" t="s">
        <v>197</v>
      </c>
      <c r="AR34" s="195" t="s">
        <v>197</v>
      </c>
      <c r="AS34" s="195" t="s">
        <v>197</v>
      </c>
      <c r="AT34" s="195" t="s">
        <v>197</v>
      </c>
      <c r="AU34" s="195" t="s">
        <v>197</v>
      </c>
      <c r="AV34" s="195" t="s">
        <v>197</v>
      </c>
      <c r="AW34" s="195" t="s">
        <v>197</v>
      </c>
      <c r="AX34" s="195" t="s">
        <v>197</v>
      </c>
      <c r="AY34" s="195" t="s">
        <v>197</v>
      </c>
      <c r="AZ34" s="195" t="s">
        <v>197</v>
      </c>
      <c r="BA34" s="195" t="s">
        <v>197</v>
      </c>
      <c r="BB34" s="195" t="s">
        <v>197</v>
      </c>
      <c r="BC34" s="195" t="s">
        <v>197</v>
      </c>
    </row>
    <row r="35" spans="1:55" ht="16" x14ac:dyDescent="0.25">
      <c r="A35" s="61" t="s">
        <v>167</v>
      </c>
      <c r="B35" s="27" t="s">
        <v>115</v>
      </c>
      <c r="C35" s="6">
        <v>0.85</v>
      </c>
      <c r="D35" s="2">
        <v>51.25</v>
      </c>
      <c r="E35" s="2">
        <v>43.66</v>
      </c>
      <c r="F35" s="2">
        <v>6.3</v>
      </c>
      <c r="G35" s="5">
        <f t="shared" si="0"/>
        <v>0.15873015873015872</v>
      </c>
      <c r="H35" s="5">
        <f t="shared" si="1"/>
        <v>0.18632433886671176</v>
      </c>
      <c r="I35" s="2">
        <v>275.05799999999999</v>
      </c>
      <c r="J35" s="4" t="s">
        <v>116</v>
      </c>
      <c r="K35" s="108">
        <v>0.61</v>
      </c>
      <c r="L35" s="108">
        <v>0.46</v>
      </c>
      <c r="M35" s="108">
        <v>0.8</v>
      </c>
      <c r="N35" s="195" t="s">
        <v>197</v>
      </c>
      <c r="O35" s="195" t="s">
        <v>197</v>
      </c>
      <c r="P35" s="18">
        <v>7</v>
      </c>
      <c r="Q35" s="18">
        <v>25</v>
      </c>
      <c r="R35" s="18">
        <v>8</v>
      </c>
      <c r="S35" s="195" t="s">
        <v>197</v>
      </c>
      <c r="T35" s="195" t="s">
        <v>197</v>
      </c>
      <c r="U35" s="195" t="s">
        <v>197</v>
      </c>
      <c r="V35" s="18">
        <v>31</v>
      </c>
      <c r="W35" s="18">
        <v>9</v>
      </c>
      <c r="X35" s="18">
        <v>9</v>
      </c>
      <c r="Y35" s="18">
        <v>8</v>
      </c>
      <c r="Z35" s="18">
        <v>15</v>
      </c>
      <c r="AA35" s="18">
        <v>6</v>
      </c>
      <c r="AB35" s="18">
        <v>10</v>
      </c>
      <c r="AC35" s="195" t="s">
        <v>197</v>
      </c>
      <c r="AD35" s="18">
        <v>11</v>
      </c>
      <c r="AE35" s="195" t="s">
        <v>197</v>
      </c>
      <c r="AF35" s="195" t="s">
        <v>197</v>
      </c>
      <c r="AG35" s="195" t="s">
        <v>197</v>
      </c>
      <c r="AH35" s="195" t="s">
        <v>197</v>
      </c>
      <c r="AI35" s="195" t="s">
        <v>197</v>
      </c>
      <c r="AJ35" s="195" t="s">
        <v>197</v>
      </c>
      <c r="AK35" s="195" t="s">
        <v>197</v>
      </c>
      <c r="AL35" s="195" t="s">
        <v>197</v>
      </c>
      <c r="AM35" s="195" t="s">
        <v>197</v>
      </c>
      <c r="AN35" s="195" t="s">
        <v>197</v>
      </c>
      <c r="AO35" s="195" t="s">
        <v>197</v>
      </c>
      <c r="AP35" s="195" t="s">
        <v>197</v>
      </c>
      <c r="AQ35" s="195" t="s">
        <v>197</v>
      </c>
      <c r="AR35" s="195" t="s">
        <v>197</v>
      </c>
      <c r="AS35" s="195" t="s">
        <v>197</v>
      </c>
      <c r="AT35" s="195" t="s">
        <v>197</v>
      </c>
      <c r="AU35" s="195" t="s">
        <v>197</v>
      </c>
      <c r="AV35" s="195" t="s">
        <v>197</v>
      </c>
      <c r="AW35" s="195" t="s">
        <v>197</v>
      </c>
      <c r="AX35" s="195" t="s">
        <v>197</v>
      </c>
      <c r="AY35" s="195" t="s">
        <v>197</v>
      </c>
      <c r="AZ35" s="195" t="s">
        <v>197</v>
      </c>
      <c r="BA35" s="18">
        <v>83</v>
      </c>
      <c r="BB35" s="18">
        <v>33</v>
      </c>
      <c r="BC35" s="195" t="s">
        <v>197</v>
      </c>
    </row>
    <row r="36" spans="1:55" ht="16" x14ac:dyDescent="0.25">
      <c r="A36" s="60" t="s">
        <v>152</v>
      </c>
      <c r="B36" s="25" t="s">
        <v>117</v>
      </c>
      <c r="C36" s="5">
        <v>0.6</v>
      </c>
      <c r="D36" s="1">
        <v>46.42</v>
      </c>
      <c r="E36" s="1">
        <v>28</v>
      </c>
      <c r="F36" s="1">
        <v>7.9</v>
      </c>
      <c r="G36" s="8">
        <f t="shared" si="0"/>
        <v>0.12658227848101267</v>
      </c>
      <c r="H36" s="8">
        <f t="shared" si="1"/>
        <v>0.20985533453887886</v>
      </c>
      <c r="I36" s="1">
        <v>221.2</v>
      </c>
      <c r="J36" s="3" t="s">
        <v>118</v>
      </c>
      <c r="K36" s="108">
        <v>0.82000000000000006</v>
      </c>
      <c r="L36" s="108">
        <v>0.54</v>
      </c>
      <c r="M36" s="108">
        <v>0.89</v>
      </c>
      <c r="N36" s="195" t="s">
        <v>197</v>
      </c>
      <c r="O36" s="195" t="s">
        <v>197</v>
      </c>
      <c r="P36" s="17">
        <v>87</v>
      </c>
      <c r="Q36" s="17">
        <v>43</v>
      </c>
      <c r="R36" s="17">
        <v>10</v>
      </c>
      <c r="S36" s="195" t="s">
        <v>197</v>
      </c>
      <c r="T36" s="195" t="s">
        <v>197</v>
      </c>
      <c r="U36" s="195" t="s">
        <v>197</v>
      </c>
      <c r="V36" s="17">
        <v>49</v>
      </c>
      <c r="W36" s="17">
        <v>31</v>
      </c>
      <c r="X36" s="17">
        <v>27</v>
      </c>
      <c r="Y36" s="17">
        <v>28</v>
      </c>
      <c r="Z36" s="17">
        <v>10</v>
      </c>
      <c r="AA36" s="17">
        <v>15</v>
      </c>
      <c r="AB36" s="17">
        <v>10</v>
      </c>
      <c r="AC36" s="17">
        <v>8</v>
      </c>
      <c r="AD36" s="17">
        <v>11</v>
      </c>
      <c r="AE36" s="195" t="s">
        <v>197</v>
      </c>
      <c r="AF36" s="17">
        <v>10</v>
      </c>
      <c r="AG36" s="195" t="s">
        <v>197</v>
      </c>
      <c r="AH36" s="195" t="s">
        <v>197</v>
      </c>
      <c r="AI36" s="195" t="s">
        <v>197</v>
      </c>
      <c r="AJ36" s="195" t="s">
        <v>197</v>
      </c>
      <c r="AK36" s="195" t="s">
        <v>197</v>
      </c>
      <c r="AL36" s="195" t="s">
        <v>197</v>
      </c>
      <c r="AM36" s="195" t="s">
        <v>197</v>
      </c>
      <c r="AN36" s="195" t="s">
        <v>197</v>
      </c>
      <c r="AO36" s="195" t="s">
        <v>197</v>
      </c>
      <c r="AP36" s="195" t="s">
        <v>197</v>
      </c>
      <c r="AQ36" s="195" t="s">
        <v>197</v>
      </c>
      <c r="AR36" s="195" t="s">
        <v>197</v>
      </c>
      <c r="AS36" s="195" t="s">
        <v>197</v>
      </c>
      <c r="AT36" s="195" t="s">
        <v>197</v>
      </c>
      <c r="AU36" s="195" t="s">
        <v>197</v>
      </c>
      <c r="AV36" s="195" t="s">
        <v>197</v>
      </c>
      <c r="AW36" s="195" t="s">
        <v>197</v>
      </c>
      <c r="AX36" s="195" t="s">
        <v>197</v>
      </c>
      <c r="AY36" s="195" t="s">
        <v>197</v>
      </c>
      <c r="AZ36" s="195" t="s">
        <v>197</v>
      </c>
      <c r="BA36" s="195" t="s">
        <v>197</v>
      </c>
      <c r="BB36" s="195" t="s">
        <v>197</v>
      </c>
      <c r="BC36" s="195" t="s">
        <v>197</v>
      </c>
    </row>
    <row r="37" spans="1:55" ht="16" x14ac:dyDescent="0.25">
      <c r="A37" s="32" t="s">
        <v>149</v>
      </c>
      <c r="B37" s="25" t="s">
        <v>119</v>
      </c>
      <c r="C37" s="6">
        <v>0.72</v>
      </c>
      <c r="D37" s="2">
        <v>10.199999999999999</v>
      </c>
      <c r="E37" s="2">
        <v>7.2</v>
      </c>
      <c r="F37" s="2">
        <v>7.1</v>
      </c>
      <c r="G37" s="6">
        <f t="shared" si="0"/>
        <v>0.14084507042253522</v>
      </c>
      <c r="H37" s="6">
        <f t="shared" si="1"/>
        <v>0.19953051643192488</v>
      </c>
      <c r="I37" s="2">
        <v>51.12</v>
      </c>
      <c r="J37" s="4" t="s">
        <v>120</v>
      </c>
      <c r="K37" s="108">
        <v>0.82000000000000006</v>
      </c>
      <c r="L37" s="108">
        <v>0.64</v>
      </c>
      <c r="M37" s="108">
        <v>0.86</v>
      </c>
      <c r="N37" s="195" t="s">
        <v>197</v>
      </c>
      <c r="O37" s="195" t="s">
        <v>197</v>
      </c>
      <c r="P37" s="18">
        <v>27</v>
      </c>
      <c r="Q37" s="18">
        <v>66</v>
      </c>
      <c r="R37" s="18">
        <v>7</v>
      </c>
      <c r="S37" s="195" t="s">
        <v>197</v>
      </c>
      <c r="T37" s="195" t="s">
        <v>197</v>
      </c>
      <c r="U37" s="18">
        <v>12</v>
      </c>
      <c r="V37" s="18">
        <v>29</v>
      </c>
      <c r="W37" s="18">
        <v>26</v>
      </c>
      <c r="X37" s="18">
        <v>25</v>
      </c>
      <c r="Y37" s="18">
        <v>22</v>
      </c>
      <c r="Z37" s="195" t="s">
        <v>197</v>
      </c>
      <c r="AA37" s="18">
        <v>37</v>
      </c>
      <c r="AB37" s="18">
        <v>11</v>
      </c>
      <c r="AC37" s="18">
        <v>11</v>
      </c>
      <c r="AD37" s="18">
        <v>14</v>
      </c>
      <c r="AE37" s="195" t="s">
        <v>197</v>
      </c>
      <c r="AF37" s="18">
        <v>8</v>
      </c>
      <c r="AG37" s="195" t="s">
        <v>197</v>
      </c>
      <c r="AH37" s="195" t="s">
        <v>197</v>
      </c>
      <c r="AI37" s="195" t="s">
        <v>197</v>
      </c>
      <c r="AJ37" s="195" t="s">
        <v>197</v>
      </c>
      <c r="AK37" s="195" t="s">
        <v>197</v>
      </c>
      <c r="AL37" s="195" t="s">
        <v>197</v>
      </c>
      <c r="AM37" s="195" t="s">
        <v>197</v>
      </c>
      <c r="AN37" s="195" t="s">
        <v>197</v>
      </c>
      <c r="AO37" s="195" t="s">
        <v>197</v>
      </c>
      <c r="AP37" s="195" t="s">
        <v>197</v>
      </c>
      <c r="AQ37" s="195" t="s">
        <v>197</v>
      </c>
      <c r="AR37" s="195" t="s">
        <v>197</v>
      </c>
      <c r="AS37" s="195" t="s">
        <v>197</v>
      </c>
      <c r="AT37" s="195" t="s">
        <v>197</v>
      </c>
      <c r="AU37" s="195" t="s">
        <v>197</v>
      </c>
      <c r="AV37" s="195" t="s">
        <v>197</v>
      </c>
      <c r="AW37" s="195" t="s">
        <v>197</v>
      </c>
      <c r="AX37" s="195" t="s">
        <v>197</v>
      </c>
      <c r="AY37" s="195" t="s">
        <v>197</v>
      </c>
      <c r="AZ37" s="195" t="s">
        <v>197</v>
      </c>
      <c r="BA37" s="195" t="s">
        <v>197</v>
      </c>
      <c r="BB37" s="195" t="s">
        <v>197</v>
      </c>
      <c r="BC37" s="195" t="s">
        <v>197</v>
      </c>
    </row>
    <row r="38" spans="1:55" ht="16" x14ac:dyDescent="0.25">
      <c r="A38" s="62" t="s">
        <v>156</v>
      </c>
      <c r="B38" s="25" t="s">
        <v>121</v>
      </c>
      <c r="C38" s="5">
        <v>0.51</v>
      </c>
      <c r="D38" s="1">
        <v>8.58</v>
      </c>
      <c r="E38" s="1">
        <v>4.4000000000000004</v>
      </c>
      <c r="F38" s="1">
        <v>6.6</v>
      </c>
      <c r="G38" s="5">
        <f t="shared" si="0"/>
        <v>0.15151515151515155</v>
      </c>
      <c r="H38" s="5">
        <f t="shared" si="1"/>
        <v>0.29545454545454547</v>
      </c>
      <c r="I38" s="1">
        <v>29.04</v>
      </c>
      <c r="J38" s="3" t="s">
        <v>97</v>
      </c>
      <c r="K38" s="108">
        <v>0.69000000000000006</v>
      </c>
      <c r="L38" s="108">
        <v>0.43</v>
      </c>
      <c r="M38" s="108">
        <v>0.81</v>
      </c>
      <c r="N38" s="195" t="s">
        <v>197</v>
      </c>
      <c r="O38" s="195" t="s">
        <v>197</v>
      </c>
      <c r="P38" s="17">
        <v>78</v>
      </c>
      <c r="Q38" s="17">
        <v>45</v>
      </c>
      <c r="R38" s="17">
        <v>7</v>
      </c>
      <c r="S38" s="195" t="s">
        <v>197</v>
      </c>
      <c r="T38" s="195" t="s">
        <v>197</v>
      </c>
      <c r="U38" s="17">
        <v>8</v>
      </c>
      <c r="V38" s="17">
        <v>25</v>
      </c>
      <c r="W38" s="17">
        <v>30</v>
      </c>
      <c r="X38" s="17">
        <v>30</v>
      </c>
      <c r="Y38" s="17">
        <v>25</v>
      </c>
      <c r="Z38" s="195" t="s">
        <v>197</v>
      </c>
      <c r="AA38" s="17">
        <v>22</v>
      </c>
      <c r="AB38" s="17">
        <v>9</v>
      </c>
      <c r="AC38" s="17">
        <v>11</v>
      </c>
      <c r="AD38" s="17">
        <v>10</v>
      </c>
      <c r="AE38" s="195" t="s">
        <v>197</v>
      </c>
      <c r="AF38" s="17">
        <v>8</v>
      </c>
      <c r="AG38" s="195" t="s">
        <v>197</v>
      </c>
      <c r="AH38" s="195" t="s">
        <v>197</v>
      </c>
      <c r="AI38" s="195" t="s">
        <v>197</v>
      </c>
      <c r="AJ38" s="195" t="s">
        <v>197</v>
      </c>
      <c r="AK38" s="195" t="s">
        <v>197</v>
      </c>
      <c r="AL38" s="195" t="s">
        <v>197</v>
      </c>
      <c r="AM38" s="195" t="s">
        <v>197</v>
      </c>
      <c r="AN38" s="195" t="s">
        <v>197</v>
      </c>
      <c r="AO38" s="195" t="s">
        <v>197</v>
      </c>
      <c r="AP38" s="195" t="s">
        <v>197</v>
      </c>
      <c r="AQ38" s="195" t="s">
        <v>197</v>
      </c>
      <c r="AR38" s="195" t="s">
        <v>197</v>
      </c>
      <c r="AS38" s="195" t="s">
        <v>197</v>
      </c>
      <c r="AT38" s="195" t="s">
        <v>197</v>
      </c>
      <c r="AU38" s="195" t="s">
        <v>197</v>
      </c>
      <c r="AV38" s="195" t="s">
        <v>197</v>
      </c>
      <c r="AW38" s="195" t="s">
        <v>197</v>
      </c>
      <c r="AX38" s="195" t="s">
        <v>197</v>
      </c>
      <c r="AY38" s="195" t="s">
        <v>197</v>
      </c>
      <c r="AZ38" s="195" t="s">
        <v>197</v>
      </c>
      <c r="BA38" s="195" t="s">
        <v>197</v>
      </c>
      <c r="BB38" s="195" t="s">
        <v>197</v>
      </c>
      <c r="BC38" s="195" t="s">
        <v>197</v>
      </c>
    </row>
    <row r="39" spans="1:55" ht="16" x14ac:dyDescent="0.25">
      <c r="A39" s="61" t="s">
        <v>167</v>
      </c>
      <c r="B39" s="27" t="s">
        <v>122</v>
      </c>
      <c r="C39" s="6">
        <v>0.89</v>
      </c>
      <c r="D39" s="2">
        <v>23.73</v>
      </c>
      <c r="E39" s="2">
        <v>21</v>
      </c>
      <c r="F39" s="2">
        <v>8.4</v>
      </c>
      <c r="G39" s="6">
        <f t="shared" si="0"/>
        <v>0.11904761904761905</v>
      </c>
      <c r="H39" s="6">
        <f t="shared" si="1"/>
        <v>0.13452380952380952</v>
      </c>
      <c r="I39" s="2">
        <v>176.4</v>
      </c>
      <c r="J39" s="4" t="s">
        <v>123</v>
      </c>
      <c r="K39" s="108">
        <v>0.89</v>
      </c>
      <c r="L39" s="108">
        <v>0.49</v>
      </c>
      <c r="M39" s="108">
        <v>0.9</v>
      </c>
      <c r="N39" s="195" t="s">
        <v>197</v>
      </c>
      <c r="O39" s="195" t="s">
        <v>197</v>
      </c>
      <c r="P39" s="18">
        <v>19</v>
      </c>
      <c r="Q39" s="18">
        <v>57</v>
      </c>
      <c r="R39" s="18">
        <v>32</v>
      </c>
      <c r="S39" s="18">
        <v>18</v>
      </c>
      <c r="T39" s="195" t="s">
        <v>197</v>
      </c>
      <c r="U39" s="195" t="s">
        <v>197</v>
      </c>
      <c r="V39" s="18">
        <v>24</v>
      </c>
      <c r="W39" s="18">
        <v>14</v>
      </c>
      <c r="X39" s="18">
        <v>25</v>
      </c>
      <c r="Y39" s="195" t="s">
        <v>197</v>
      </c>
      <c r="Z39" s="18">
        <v>84</v>
      </c>
      <c r="AA39" s="195" t="s">
        <v>197</v>
      </c>
      <c r="AB39" s="18">
        <v>11</v>
      </c>
      <c r="AC39" s="195" t="s">
        <v>197</v>
      </c>
      <c r="AD39" s="18">
        <v>13</v>
      </c>
      <c r="AE39" s="18">
        <v>10</v>
      </c>
      <c r="AF39" s="195" t="s">
        <v>197</v>
      </c>
      <c r="AG39" s="195" t="s">
        <v>197</v>
      </c>
      <c r="AH39" s="195" t="s">
        <v>197</v>
      </c>
      <c r="AI39" s="18">
        <v>12</v>
      </c>
      <c r="AJ39" s="195" t="s">
        <v>197</v>
      </c>
      <c r="AK39" s="195" t="s">
        <v>197</v>
      </c>
      <c r="AL39" s="195" t="s">
        <v>197</v>
      </c>
      <c r="AM39" s="195" t="s">
        <v>197</v>
      </c>
      <c r="AN39" s="18">
        <v>22</v>
      </c>
      <c r="AO39" s="195" t="s">
        <v>197</v>
      </c>
      <c r="AP39" s="195" t="s">
        <v>197</v>
      </c>
      <c r="AQ39" s="195" t="s">
        <v>197</v>
      </c>
      <c r="AR39" s="195" t="s">
        <v>197</v>
      </c>
      <c r="AS39" s="195" t="s">
        <v>197</v>
      </c>
      <c r="AT39" s="195" t="s">
        <v>197</v>
      </c>
      <c r="AU39" s="195" t="s">
        <v>197</v>
      </c>
      <c r="AV39" s="195" t="s">
        <v>197</v>
      </c>
      <c r="AW39" s="195" t="s">
        <v>197</v>
      </c>
      <c r="AX39" s="195" t="s">
        <v>197</v>
      </c>
      <c r="AY39" s="195" t="s">
        <v>197</v>
      </c>
      <c r="AZ39" s="195" t="s">
        <v>197</v>
      </c>
      <c r="BA39" s="195" t="s">
        <v>197</v>
      </c>
      <c r="BB39" s="195" t="s">
        <v>197</v>
      </c>
      <c r="BC39" s="195" t="s">
        <v>197</v>
      </c>
    </row>
    <row r="40" spans="1:55" ht="16" x14ac:dyDescent="0.25">
      <c r="A40" s="83" t="s">
        <v>172</v>
      </c>
      <c r="B40" s="29" t="s">
        <v>124</v>
      </c>
      <c r="C40" s="5">
        <v>0.74</v>
      </c>
      <c r="D40" s="1">
        <v>69.239999999999995</v>
      </c>
      <c r="E40" s="1">
        <v>51</v>
      </c>
      <c r="F40" s="1">
        <v>10.5</v>
      </c>
      <c r="G40" s="5">
        <f t="shared" si="0"/>
        <v>9.5238095238095233E-2</v>
      </c>
      <c r="H40" s="5">
        <f t="shared" si="1"/>
        <v>0.12929971988795516</v>
      </c>
      <c r="I40" s="1">
        <v>535.5</v>
      </c>
      <c r="J40" s="3" t="s">
        <v>125</v>
      </c>
      <c r="K40" s="108">
        <v>0.93</v>
      </c>
      <c r="L40" s="108">
        <v>0.65</v>
      </c>
      <c r="M40" s="108">
        <v>0.91</v>
      </c>
      <c r="N40" s="195" t="s">
        <v>197</v>
      </c>
      <c r="O40" s="195" t="s">
        <v>197</v>
      </c>
      <c r="P40" s="195" t="s">
        <v>197</v>
      </c>
      <c r="Q40" s="17">
        <v>72</v>
      </c>
      <c r="R40" s="17">
        <v>25</v>
      </c>
      <c r="S40" s="17">
        <v>19</v>
      </c>
      <c r="T40" s="195" t="s">
        <v>197</v>
      </c>
      <c r="U40" s="195" t="s">
        <v>197</v>
      </c>
      <c r="V40" s="17">
        <v>52</v>
      </c>
      <c r="W40" s="17">
        <v>25</v>
      </c>
      <c r="X40" s="17">
        <v>27</v>
      </c>
      <c r="Y40" s="17">
        <v>25</v>
      </c>
      <c r="Z40" s="17">
        <v>84</v>
      </c>
      <c r="AA40" s="17">
        <v>20</v>
      </c>
      <c r="AB40" s="17">
        <v>19</v>
      </c>
      <c r="AC40" s="195" t="s">
        <v>197</v>
      </c>
      <c r="AD40" s="17">
        <v>24</v>
      </c>
      <c r="AE40" s="195" t="s">
        <v>197</v>
      </c>
      <c r="AF40" s="195" t="s">
        <v>197</v>
      </c>
      <c r="AG40" s="195" t="s">
        <v>197</v>
      </c>
      <c r="AH40" s="195" t="s">
        <v>197</v>
      </c>
      <c r="AI40" s="195" t="s">
        <v>197</v>
      </c>
      <c r="AJ40" s="195" t="s">
        <v>197</v>
      </c>
      <c r="AK40" s="195" t="s">
        <v>197</v>
      </c>
      <c r="AL40" s="195" t="s">
        <v>197</v>
      </c>
      <c r="AM40" s="17">
        <v>19</v>
      </c>
      <c r="AN40" s="195" t="s">
        <v>197</v>
      </c>
      <c r="AO40" s="195" t="s">
        <v>197</v>
      </c>
      <c r="AP40" s="195" t="s">
        <v>197</v>
      </c>
      <c r="AQ40" s="195" t="s">
        <v>197</v>
      </c>
      <c r="AR40" s="195" t="s">
        <v>197</v>
      </c>
      <c r="AS40" s="195" t="s">
        <v>197</v>
      </c>
      <c r="AT40" s="195" t="s">
        <v>197</v>
      </c>
      <c r="AU40" s="195" t="s">
        <v>197</v>
      </c>
      <c r="AV40" s="195" t="s">
        <v>197</v>
      </c>
      <c r="AW40" s="195" t="s">
        <v>197</v>
      </c>
      <c r="AX40" s="195" t="s">
        <v>197</v>
      </c>
      <c r="AY40" s="195" t="s">
        <v>197</v>
      </c>
      <c r="AZ40" s="195" t="s">
        <v>197</v>
      </c>
      <c r="BA40" s="195" t="s">
        <v>197</v>
      </c>
      <c r="BB40" s="195" t="s">
        <v>197</v>
      </c>
      <c r="BC40" s="195" t="s">
        <v>197</v>
      </c>
    </row>
    <row r="41" spans="1:55" ht="16" x14ac:dyDescent="0.25">
      <c r="A41" s="70" t="s">
        <v>181</v>
      </c>
      <c r="B41" s="30" t="s">
        <v>126</v>
      </c>
      <c r="C41" s="6">
        <v>0.63</v>
      </c>
      <c r="D41" s="2">
        <v>81.33</v>
      </c>
      <c r="E41" s="2">
        <v>51</v>
      </c>
      <c r="F41" s="2">
        <v>10.5</v>
      </c>
      <c r="G41" s="6">
        <f t="shared" si="0"/>
        <v>9.5238095238095233E-2</v>
      </c>
      <c r="H41" s="6">
        <f t="shared" si="1"/>
        <v>0.15187675070028012</v>
      </c>
      <c r="I41" s="2">
        <v>535.5</v>
      </c>
      <c r="J41" s="4" t="s">
        <v>127</v>
      </c>
      <c r="K41" s="108">
        <v>0.53</v>
      </c>
      <c r="L41" s="108">
        <v>0.46</v>
      </c>
      <c r="M41" s="108">
        <v>0.55000000000000004</v>
      </c>
      <c r="N41" s="195" t="s">
        <v>197</v>
      </c>
      <c r="O41" s="195" t="s">
        <v>197</v>
      </c>
      <c r="P41" s="18">
        <v>50</v>
      </c>
      <c r="Q41" s="18">
        <v>37</v>
      </c>
      <c r="R41" s="195" t="s">
        <v>197</v>
      </c>
      <c r="S41" s="195" t="s">
        <v>197</v>
      </c>
      <c r="T41" s="195" t="s">
        <v>197</v>
      </c>
      <c r="U41" s="195" t="s">
        <v>197</v>
      </c>
      <c r="V41" s="18">
        <v>36</v>
      </c>
      <c r="W41" s="18">
        <v>20</v>
      </c>
      <c r="X41" s="18">
        <v>25</v>
      </c>
      <c r="Y41" s="18">
        <v>16</v>
      </c>
      <c r="Z41" s="195" t="s">
        <v>197</v>
      </c>
      <c r="AA41" s="18">
        <v>21</v>
      </c>
      <c r="AB41" s="18">
        <v>14</v>
      </c>
      <c r="AC41" s="195" t="s">
        <v>197</v>
      </c>
      <c r="AD41" s="195" t="s">
        <v>197</v>
      </c>
      <c r="AE41" s="195" t="s">
        <v>197</v>
      </c>
      <c r="AF41" s="195" t="s">
        <v>197</v>
      </c>
      <c r="AG41" s="195" t="s">
        <v>197</v>
      </c>
      <c r="AH41" s="195" t="s">
        <v>197</v>
      </c>
      <c r="AI41" s="195" t="s">
        <v>197</v>
      </c>
      <c r="AJ41" s="195" t="s">
        <v>197</v>
      </c>
      <c r="AK41" s="195" t="s">
        <v>197</v>
      </c>
      <c r="AL41" s="195" t="s">
        <v>197</v>
      </c>
      <c r="AM41" s="195" t="s">
        <v>197</v>
      </c>
      <c r="AN41" s="195" t="s">
        <v>197</v>
      </c>
      <c r="AO41" s="18">
        <v>31</v>
      </c>
      <c r="AP41" s="195" t="s">
        <v>197</v>
      </c>
      <c r="AQ41" s="195" t="s">
        <v>197</v>
      </c>
      <c r="AR41" s="195" t="s">
        <v>197</v>
      </c>
      <c r="AS41" s="195" t="s">
        <v>197</v>
      </c>
      <c r="AT41" s="195" t="s">
        <v>197</v>
      </c>
      <c r="AU41" s="195" t="s">
        <v>197</v>
      </c>
      <c r="AV41" s="195" t="s">
        <v>197</v>
      </c>
      <c r="AW41" s="195" t="s">
        <v>197</v>
      </c>
      <c r="AX41" s="195" t="s">
        <v>197</v>
      </c>
      <c r="AY41" s="195" t="s">
        <v>197</v>
      </c>
      <c r="AZ41" s="195" t="s">
        <v>197</v>
      </c>
      <c r="BA41" s="195" t="s">
        <v>197</v>
      </c>
      <c r="BB41" s="195" t="s">
        <v>197</v>
      </c>
      <c r="BC41" s="195" t="s">
        <v>197</v>
      </c>
    </row>
    <row r="42" spans="1:55" ht="16" x14ac:dyDescent="0.25">
      <c r="A42" s="70" t="s">
        <v>181</v>
      </c>
      <c r="B42" s="30" t="s">
        <v>128</v>
      </c>
      <c r="C42" s="5">
        <v>0.99</v>
      </c>
      <c r="D42" s="1">
        <v>9.4</v>
      </c>
      <c r="E42" s="1">
        <v>9.3800000000000008</v>
      </c>
      <c r="F42" s="1">
        <v>10.1</v>
      </c>
      <c r="G42" s="5">
        <f t="shared" si="0"/>
        <v>9.9009900990099028E-2</v>
      </c>
      <c r="H42" s="5">
        <f t="shared" si="1"/>
        <v>9.9221009520994746E-2</v>
      </c>
      <c r="I42" s="1">
        <v>94.738</v>
      </c>
      <c r="J42" s="3" t="s">
        <v>129</v>
      </c>
      <c r="K42" s="108">
        <v>0.82000000000000006</v>
      </c>
      <c r="L42" s="108">
        <v>0.53</v>
      </c>
      <c r="M42" s="108">
        <v>0.79</v>
      </c>
      <c r="N42" s="195" t="s">
        <v>197</v>
      </c>
      <c r="O42" s="195" t="s">
        <v>197</v>
      </c>
      <c r="P42" s="17">
        <v>83</v>
      </c>
      <c r="Q42" s="17">
        <v>59</v>
      </c>
      <c r="R42" s="17">
        <v>20</v>
      </c>
      <c r="S42" s="195" t="s">
        <v>197</v>
      </c>
      <c r="T42" s="195" t="s">
        <v>197</v>
      </c>
      <c r="U42" s="195" t="s">
        <v>197</v>
      </c>
      <c r="V42" s="17">
        <v>41</v>
      </c>
      <c r="W42" s="17">
        <v>40</v>
      </c>
      <c r="X42" s="17">
        <v>58</v>
      </c>
      <c r="Y42" s="17">
        <v>22</v>
      </c>
      <c r="Z42" s="195" t="s">
        <v>197</v>
      </c>
      <c r="AA42" s="17">
        <v>30</v>
      </c>
      <c r="AB42" s="195" t="s">
        <v>197</v>
      </c>
      <c r="AC42" s="195" t="s">
        <v>197</v>
      </c>
      <c r="AD42" s="195" t="s">
        <v>197</v>
      </c>
      <c r="AE42" s="195" t="s">
        <v>197</v>
      </c>
      <c r="AF42" s="195" t="s">
        <v>197</v>
      </c>
      <c r="AG42" s="195" t="s">
        <v>197</v>
      </c>
      <c r="AH42" s="195" t="s">
        <v>197</v>
      </c>
      <c r="AI42" s="195" t="s">
        <v>197</v>
      </c>
      <c r="AJ42" s="195" t="s">
        <v>197</v>
      </c>
      <c r="AK42" s="195" t="s">
        <v>197</v>
      </c>
      <c r="AL42" s="195" t="s">
        <v>197</v>
      </c>
      <c r="AM42" s="195" t="s">
        <v>197</v>
      </c>
      <c r="AN42" s="195" t="s">
        <v>197</v>
      </c>
      <c r="AO42" s="17">
        <v>38</v>
      </c>
      <c r="AP42" s="195" t="s">
        <v>197</v>
      </c>
      <c r="AQ42" s="195" t="s">
        <v>197</v>
      </c>
      <c r="AR42" s="195" t="s">
        <v>197</v>
      </c>
      <c r="AS42" s="195" t="s">
        <v>197</v>
      </c>
      <c r="AT42" s="195" t="s">
        <v>197</v>
      </c>
      <c r="AU42" s="195" t="s">
        <v>197</v>
      </c>
      <c r="AV42" s="195" t="s">
        <v>197</v>
      </c>
      <c r="AW42" s="195" t="s">
        <v>197</v>
      </c>
      <c r="AX42" s="195" t="s">
        <v>197</v>
      </c>
      <c r="AY42" s="195" t="s">
        <v>197</v>
      </c>
      <c r="AZ42" s="195" t="s">
        <v>197</v>
      </c>
      <c r="BA42" s="195" t="s">
        <v>197</v>
      </c>
      <c r="BB42" s="195" t="s">
        <v>197</v>
      </c>
      <c r="BC42" s="195" t="s">
        <v>197</v>
      </c>
    </row>
    <row r="43" spans="1:55" ht="16" x14ac:dyDescent="0.25">
      <c r="A43" s="62" t="s">
        <v>156</v>
      </c>
      <c r="B43" s="25" t="s">
        <v>130</v>
      </c>
      <c r="C43" s="6">
        <v>0.67</v>
      </c>
      <c r="D43" s="2">
        <v>66.77</v>
      </c>
      <c r="E43" s="2">
        <v>45</v>
      </c>
      <c r="F43" s="2">
        <v>7.1</v>
      </c>
      <c r="G43" s="6">
        <f t="shared" si="0"/>
        <v>0.14084507042253522</v>
      </c>
      <c r="H43" s="6">
        <f t="shared" si="1"/>
        <v>0.20898278560250388</v>
      </c>
      <c r="I43" s="2">
        <v>319.5</v>
      </c>
      <c r="J43" s="4" t="s">
        <v>131</v>
      </c>
      <c r="K43" s="108">
        <v>0.78</v>
      </c>
      <c r="L43" s="108">
        <v>0.47000000000000003</v>
      </c>
      <c r="M43" s="108">
        <v>0.8</v>
      </c>
      <c r="N43" s="195" t="s">
        <v>197</v>
      </c>
      <c r="O43" s="195" t="s">
        <v>197</v>
      </c>
      <c r="P43" s="18">
        <v>58</v>
      </c>
      <c r="Q43" s="18">
        <v>60</v>
      </c>
      <c r="R43" s="18">
        <v>8</v>
      </c>
      <c r="S43" s="195" t="s">
        <v>197</v>
      </c>
      <c r="T43" s="195" t="s">
        <v>197</v>
      </c>
      <c r="U43" s="18">
        <v>14</v>
      </c>
      <c r="V43" s="18">
        <v>46</v>
      </c>
      <c r="W43" s="18">
        <v>27</v>
      </c>
      <c r="X43" s="18">
        <v>22</v>
      </c>
      <c r="Y43" s="18">
        <v>27</v>
      </c>
      <c r="Z43" s="195" t="s">
        <v>197</v>
      </c>
      <c r="AA43" s="18">
        <v>27</v>
      </c>
      <c r="AB43" s="18">
        <v>13</v>
      </c>
      <c r="AC43" s="18">
        <v>8</v>
      </c>
      <c r="AD43" s="18">
        <v>12</v>
      </c>
      <c r="AE43" s="18">
        <v>7</v>
      </c>
      <c r="AF43" s="195" t="s">
        <v>197</v>
      </c>
      <c r="AG43" s="195" t="s">
        <v>197</v>
      </c>
      <c r="AH43" s="195" t="s">
        <v>197</v>
      </c>
      <c r="AI43" s="195" t="s">
        <v>197</v>
      </c>
      <c r="AJ43" s="195" t="s">
        <v>197</v>
      </c>
      <c r="AK43" s="195" t="s">
        <v>197</v>
      </c>
      <c r="AL43" s="195" t="s">
        <v>197</v>
      </c>
      <c r="AM43" s="195" t="s">
        <v>197</v>
      </c>
      <c r="AN43" s="195" t="s">
        <v>197</v>
      </c>
      <c r="AO43" s="195" t="s">
        <v>197</v>
      </c>
      <c r="AP43" s="195" t="s">
        <v>197</v>
      </c>
      <c r="AQ43" s="195" t="s">
        <v>197</v>
      </c>
      <c r="AR43" s="195" t="s">
        <v>197</v>
      </c>
      <c r="AS43" s="195" t="s">
        <v>197</v>
      </c>
      <c r="AT43" s="195" t="s">
        <v>197</v>
      </c>
      <c r="AU43" s="195" t="s">
        <v>197</v>
      </c>
      <c r="AV43" s="195" t="s">
        <v>197</v>
      </c>
      <c r="AW43" s="195" t="s">
        <v>197</v>
      </c>
      <c r="AX43" s="195" t="s">
        <v>197</v>
      </c>
      <c r="AY43" s="195" t="s">
        <v>197</v>
      </c>
      <c r="AZ43" s="195" t="s">
        <v>197</v>
      </c>
      <c r="BA43" s="195" t="s">
        <v>197</v>
      </c>
      <c r="BB43" s="195" t="s">
        <v>197</v>
      </c>
      <c r="BC43" s="195" t="s">
        <v>197</v>
      </c>
    </row>
    <row r="44" spans="1:55" ht="16" x14ac:dyDescent="0.25">
      <c r="A44" s="22" t="s">
        <v>135</v>
      </c>
      <c r="B44" s="22" t="s">
        <v>132</v>
      </c>
      <c r="C44" s="5">
        <v>0.7</v>
      </c>
      <c r="D44" s="1">
        <v>327.9</v>
      </c>
      <c r="E44" s="1">
        <v>230</v>
      </c>
      <c r="F44" s="1">
        <v>7.1</v>
      </c>
      <c r="G44" s="5">
        <f t="shared" si="0"/>
        <v>0.14084507042253522</v>
      </c>
      <c r="H44" s="5">
        <f t="shared" si="1"/>
        <v>0.20079608083282302</v>
      </c>
      <c r="I44" s="1">
        <v>1633</v>
      </c>
      <c r="J44" s="3" t="s">
        <v>133</v>
      </c>
      <c r="K44" s="108">
        <v>0.8</v>
      </c>
      <c r="L44" s="108">
        <v>0.51</v>
      </c>
      <c r="M44" s="108">
        <v>0.82000000000000006</v>
      </c>
      <c r="N44" s="195" t="s">
        <v>197</v>
      </c>
      <c r="O44" s="195" t="s">
        <v>197</v>
      </c>
      <c r="P44" s="17">
        <v>18</v>
      </c>
      <c r="Q44" s="17">
        <v>57</v>
      </c>
      <c r="R44" s="17">
        <v>9</v>
      </c>
      <c r="S44" s="195" t="s">
        <v>197</v>
      </c>
      <c r="T44" s="195" t="s">
        <v>197</v>
      </c>
      <c r="U44" s="17">
        <v>19</v>
      </c>
      <c r="V44" s="17">
        <v>42</v>
      </c>
      <c r="W44" s="17">
        <v>28</v>
      </c>
      <c r="X44" s="17">
        <v>19</v>
      </c>
      <c r="Y44" s="17">
        <v>36</v>
      </c>
      <c r="Z44" s="17">
        <v>7</v>
      </c>
      <c r="AA44" s="17">
        <v>31</v>
      </c>
      <c r="AB44" s="17">
        <v>16</v>
      </c>
      <c r="AC44" s="195" t="s">
        <v>197</v>
      </c>
      <c r="AD44" s="17">
        <v>15</v>
      </c>
      <c r="AE44" s="17">
        <v>9</v>
      </c>
      <c r="AF44" s="195" t="s">
        <v>197</v>
      </c>
      <c r="AG44" s="195" t="s">
        <v>197</v>
      </c>
      <c r="AH44" s="195" t="s">
        <v>197</v>
      </c>
      <c r="AI44" s="195" t="s">
        <v>197</v>
      </c>
      <c r="AJ44" s="195" t="s">
        <v>197</v>
      </c>
      <c r="AK44" s="195" t="s">
        <v>197</v>
      </c>
      <c r="AL44" s="195" t="s">
        <v>197</v>
      </c>
      <c r="AM44" s="195" t="s">
        <v>197</v>
      </c>
      <c r="AN44" s="195" t="s">
        <v>197</v>
      </c>
      <c r="AO44" s="195" t="s">
        <v>197</v>
      </c>
      <c r="AP44" s="195" t="s">
        <v>197</v>
      </c>
      <c r="AQ44" s="195" t="s">
        <v>197</v>
      </c>
      <c r="AR44" s="195" t="s">
        <v>197</v>
      </c>
      <c r="AS44" s="195" t="s">
        <v>197</v>
      </c>
      <c r="AT44" s="195" t="s">
        <v>197</v>
      </c>
      <c r="AU44" s="195" t="s">
        <v>197</v>
      </c>
      <c r="AV44" s="195" t="s">
        <v>197</v>
      </c>
      <c r="AW44" s="195" t="s">
        <v>197</v>
      </c>
      <c r="AX44" s="195" t="s">
        <v>197</v>
      </c>
      <c r="AY44" s="195" t="s">
        <v>197</v>
      </c>
      <c r="AZ44" s="195" t="s">
        <v>197</v>
      </c>
      <c r="BA44" s="195" t="s">
        <v>197</v>
      </c>
      <c r="BB44" s="195" t="s">
        <v>197</v>
      </c>
      <c r="BC44" s="195" t="s">
        <v>197</v>
      </c>
    </row>
    <row r="45" spans="1:55" ht="16" x14ac:dyDescent="0.25">
      <c r="A45" s="83" t="s">
        <v>172</v>
      </c>
      <c r="B45" s="29" t="s">
        <v>134</v>
      </c>
      <c r="C45" s="6">
        <v>0.64</v>
      </c>
      <c r="D45" s="2">
        <v>96.96</v>
      </c>
      <c r="E45" s="2">
        <v>62</v>
      </c>
      <c r="F45" s="2">
        <v>10.8</v>
      </c>
      <c r="G45" s="6">
        <f t="shared" si="0"/>
        <v>9.2592592592592601E-2</v>
      </c>
      <c r="H45" s="6">
        <f t="shared" si="1"/>
        <v>0.14480286738351253</v>
      </c>
      <c r="I45" s="2">
        <v>669.6</v>
      </c>
      <c r="J45" s="4" t="s">
        <v>79</v>
      </c>
      <c r="K45" s="108">
        <v>0.95000000000000007</v>
      </c>
      <c r="L45" s="108">
        <v>0.51</v>
      </c>
      <c r="M45" s="108">
        <v>0.96</v>
      </c>
      <c r="N45" s="195" t="s">
        <v>197</v>
      </c>
      <c r="O45" s="195" t="s">
        <v>197</v>
      </c>
      <c r="P45" s="18">
        <v>20</v>
      </c>
      <c r="Q45" s="18">
        <v>79</v>
      </c>
      <c r="R45" s="18">
        <v>23</v>
      </c>
      <c r="S45" s="195" t="s">
        <v>197</v>
      </c>
      <c r="T45" s="195" t="s">
        <v>197</v>
      </c>
      <c r="U45" s="18">
        <v>16</v>
      </c>
      <c r="V45" s="18">
        <v>37</v>
      </c>
      <c r="W45" s="18">
        <v>22</v>
      </c>
      <c r="X45" s="18">
        <v>33</v>
      </c>
      <c r="Y45" s="18">
        <v>19</v>
      </c>
      <c r="Z45" s="18">
        <v>23</v>
      </c>
      <c r="AA45" s="18">
        <v>16</v>
      </c>
      <c r="AB45" s="195" t="s">
        <v>197</v>
      </c>
      <c r="AC45" s="18">
        <v>28</v>
      </c>
      <c r="AD45" s="18">
        <v>18</v>
      </c>
      <c r="AE45" s="195" t="s">
        <v>197</v>
      </c>
      <c r="AF45" s="195" t="s">
        <v>197</v>
      </c>
      <c r="AG45" s="195" t="s">
        <v>197</v>
      </c>
      <c r="AH45" s="195" t="s">
        <v>197</v>
      </c>
      <c r="AI45" s="195" t="s">
        <v>197</v>
      </c>
      <c r="AJ45" s="195" t="s">
        <v>197</v>
      </c>
      <c r="AK45" s="195" t="s">
        <v>197</v>
      </c>
      <c r="AL45" s="195" t="s">
        <v>197</v>
      </c>
      <c r="AM45" s="195" t="s">
        <v>197</v>
      </c>
      <c r="AN45" s="195" t="s">
        <v>197</v>
      </c>
      <c r="AO45" s="195" t="s">
        <v>197</v>
      </c>
      <c r="AP45" s="195" t="s">
        <v>197</v>
      </c>
      <c r="AQ45" s="195" t="s">
        <v>197</v>
      </c>
      <c r="AR45" s="195" t="s">
        <v>197</v>
      </c>
      <c r="AS45" s="195" t="s">
        <v>197</v>
      </c>
      <c r="AT45" s="18">
        <v>74</v>
      </c>
      <c r="AU45" s="195" t="s">
        <v>197</v>
      </c>
      <c r="AV45" s="195" t="s">
        <v>197</v>
      </c>
      <c r="AW45" s="195" t="s">
        <v>197</v>
      </c>
      <c r="AX45" s="195" t="s">
        <v>197</v>
      </c>
      <c r="AY45" s="195" t="s">
        <v>197</v>
      </c>
      <c r="AZ45" s="195" t="s">
        <v>197</v>
      </c>
      <c r="BA45" s="195" t="s">
        <v>197</v>
      </c>
      <c r="BB45" s="195" t="s">
        <v>197</v>
      </c>
      <c r="BC45" s="195" t="s">
        <v>197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6759B-FFDF-49F3-A081-B4382882DE61}">
  <dimension ref="A1:BD140"/>
  <sheetViews>
    <sheetView tabSelected="1" zoomScale="111" workbookViewId="0">
      <pane xSplit="3" ySplit="1" topLeftCell="D120" activePane="bottomRight" state="frozen"/>
      <selection pane="topRight" activeCell="C1" sqref="C1"/>
      <selection pane="bottomLeft" activeCell="A3" sqref="A3"/>
      <selection pane="bottomRight" activeCell="A140" sqref="A140"/>
    </sheetView>
  </sheetViews>
  <sheetFormatPr baseColWidth="10" defaultColWidth="8.83203125" defaultRowHeight="15" outlineLevelRow="1" x14ac:dyDescent="0.2"/>
  <cols>
    <col min="1" max="1" width="19" bestFit="1" customWidth="1"/>
    <col min="2" max="2" width="7.5" customWidth="1"/>
    <col min="3" max="3" width="14.6640625" bestFit="1" customWidth="1"/>
    <col min="4" max="4" width="12.83203125" bestFit="1" customWidth="1"/>
    <col min="5" max="5" width="8.33203125" bestFit="1" customWidth="1"/>
    <col min="6" max="6" width="13.33203125" bestFit="1" customWidth="1"/>
    <col min="7" max="7" width="8.83203125" bestFit="1" customWidth="1"/>
    <col min="8" max="8" width="11.6640625" bestFit="1" customWidth="1"/>
    <col min="9" max="9" width="11.33203125" bestFit="1" customWidth="1"/>
    <col min="10" max="10" width="16.1640625" bestFit="1" customWidth="1"/>
    <col min="11" max="11" width="11.5" bestFit="1" customWidth="1"/>
    <col min="12" max="12" width="21" bestFit="1" customWidth="1"/>
    <col min="13" max="13" width="7.5" bestFit="1" customWidth="1"/>
    <col min="14" max="14" width="13.1640625" bestFit="1" customWidth="1"/>
    <col min="16" max="16" width="7" bestFit="1" customWidth="1"/>
    <col min="17" max="17" width="18.1640625" bestFit="1" customWidth="1"/>
    <col min="18" max="19" width="9.83203125" bestFit="1" customWidth="1"/>
    <col min="20" max="20" width="11.6640625" bestFit="1" customWidth="1"/>
    <col min="21" max="21" width="3.33203125" style="36" customWidth="1"/>
    <col min="22" max="22" width="13" bestFit="1" customWidth="1"/>
    <col min="23" max="23" width="17.83203125" bestFit="1" customWidth="1"/>
    <col min="24" max="24" width="10.5" bestFit="1" customWidth="1"/>
    <col min="25" max="25" width="7.6640625" bestFit="1" customWidth="1"/>
    <col min="26" max="27" width="7.1640625" bestFit="1" customWidth="1"/>
    <col min="28" max="28" width="8.33203125" bestFit="1" customWidth="1"/>
    <col min="29" max="32" width="7" bestFit="1" customWidth="1"/>
    <col min="33" max="33" width="14.1640625" bestFit="1" customWidth="1"/>
    <col min="34" max="34" width="3.1640625" style="36" customWidth="1"/>
    <col min="35" max="35" width="11.1640625" bestFit="1" customWidth="1"/>
    <col min="36" max="36" width="8.6640625" bestFit="1" customWidth="1"/>
    <col min="39" max="39" width="8.33203125" bestFit="1" customWidth="1"/>
    <col min="40" max="40" width="3.1640625" style="36" customWidth="1"/>
    <col min="41" max="41" width="13.5" bestFit="1" customWidth="1"/>
    <col min="42" max="42" width="12.33203125" bestFit="1" customWidth="1"/>
    <col min="43" max="43" width="12.5" bestFit="1" customWidth="1"/>
    <col min="44" max="44" width="7.83203125" bestFit="1" customWidth="1"/>
    <col min="45" max="45" width="20" bestFit="1" customWidth="1"/>
    <col min="46" max="46" width="15.5" bestFit="1" customWidth="1"/>
    <col min="47" max="47" width="3.5" customWidth="1"/>
    <col min="48" max="48" width="10.83203125" bestFit="1" customWidth="1"/>
    <col min="49" max="49" width="16.1640625" bestFit="1" customWidth="1"/>
    <col min="50" max="50" width="7" bestFit="1" customWidth="1"/>
    <col min="51" max="51" width="2.83203125" customWidth="1"/>
    <col min="52" max="52" width="25.1640625" bestFit="1" customWidth="1"/>
    <col min="85" max="85" width="8.83203125" bestFit="1" customWidth="1"/>
  </cols>
  <sheetData>
    <row r="1" spans="1:55" ht="17" x14ac:dyDescent="0.25">
      <c r="C1" s="89" t="s">
        <v>0</v>
      </c>
      <c r="D1" s="90" t="s">
        <v>9</v>
      </c>
      <c r="E1" s="37" t="s">
        <v>12</v>
      </c>
      <c r="F1" s="37" t="s">
        <v>17</v>
      </c>
      <c r="G1" s="37" t="s">
        <v>19</v>
      </c>
      <c r="H1" s="37" t="s">
        <v>20</v>
      </c>
      <c r="I1" s="37" t="s">
        <v>26</v>
      </c>
      <c r="J1" s="37" t="s">
        <v>31</v>
      </c>
      <c r="K1" s="38" t="s">
        <v>40</v>
      </c>
      <c r="L1" s="37" t="s">
        <v>33</v>
      </c>
      <c r="M1" s="37" t="s">
        <v>38</v>
      </c>
      <c r="N1" s="38" t="s">
        <v>39</v>
      </c>
      <c r="O1" s="38" t="s">
        <v>41</v>
      </c>
      <c r="P1" s="37" t="s">
        <v>45</v>
      </c>
      <c r="Q1" s="37" t="s">
        <v>46</v>
      </c>
      <c r="R1" s="37" t="s">
        <v>47</v>
      </c>
      <c r="S1" s="37" t="s">
        <v>30</v>
      </c>
      <c r="T1" s="37" t="s">
        <v>32</v>
      </c>
      <c r="U1" s="43"/>
      <c r="V1" s="46" t="s">
        <v>14</v>
      </c>
      <c r="W1" s="46" t="s">
        <v>15</v>
      </c>
      <c r="X1" s="46" t="s">
        <v>16</v>
      </c>
      <c r="Y1" s="46" t="s">
        <v>27</v>
      </c>
      <c r="Z1" s="46" t="s">
        <v>24</v>
      </c>
      <c r="AA1" s="46" t="s">
        <v>13</v>
      </c>
      <c r="AB1" s="46" t="s">
        <v>22</v>
      </c>
      <c r="AC1" s="46" t="s">
        <v>35</v>
      </c>
      <c r="AD1" s="47" t="s">
        <v>36</v>
      </c>
      <c r="AE1" s="46" t="s">
        <v>43</v>
      </c>
      <c r="AF1" s="46" t="s">
        <v>44</v>
      </c>
      <c r="AG1" s="46" t="s">
        <v>49</v>
      </c>
      <c r="AH1" s="43"/>
      <c r="AI1" s="49" t="s">
        <v>11</v>
      </c>
      <c r="AJ1" s="49" t="s">
        <v>18</v>
      </c>
      <c r="AK1" s="49" t="s">
        <v>28</v>
      </c>
      <c r="AL1" s="49" t="s">
        <v>37</v>
      </c>
      <c r="AM1" s="49" t="s">
        <v>34</v>
      </c>
      <c r="AN1" s="43"/>
      <c r="AO1" s="50" t="s">
        <v>10</v>
      </c>
      <c r="AP1" s="50" t="s">
        <v>23</v>
      </c>
      <c r="AQ1" s="50" t="s">
        <v>25</v>
      </c>
      <c r="AR1" s="50" t="s">
        <v>29</v>
      </c>
      <c r="AS1" s="50" t="s">
        <v>48</v>
      </c>
      <c r="AT1" s="50" t="s">
        <v>50</v>
      </c>
      <c r="AU1" s="43"/>
      <c r="AV1" s="51" t="s">
        <v>21</v>
      </c>
      <c r="AW1" s="52" t="s">
        <v>42</v>
      </c>
      <c r="AX1" s="51" t="s">
        <v>51</v>
      </c>
      <c r="AZ1" s="94" t="s">
        <v>8</v>
      </c>
    </row>
    <row r="2" spans="1:55" ht="16" outlineLevel="1" x14ac:dyDescent="0.25">
      <c r="A2" t="s">
        <v>135</v>
      </c>
      <c r="B2" s="22" t="s">
        <v>136</v>
      </c>
      <c r="C2" s="91" t="s">
        <v>61</v>
      </c>
      <c r="D2" s="112">
        <f>80*0.01</f>
        <v>0.8</v>
      </c>
      <c r="E2" s="113" t="s">
        <v>197</v>
      </c>
      <c r="F2" s="113" t="s">
        <v>197</v>
      </c>
      <c r="G2" s="109">
        <f>18*0.01</f>
        <v>0.18</v>
      </c>
      <c r="H2" s="109">
        <f>37*0.01</f>
        <v>0.37</v>
      </c>
      <c r="I2" s="109">
        <f>1300*0.01%</f>
        <v>0.13</v>
      </c>
      <c r="J2" s="113" t="s">
        <v>197</v>
      </c>
      <c r="K2" s="109">
        <f>32*0.01</f>
        <v>0.32</v>
      </c>
      <c r="L2" s="17" t="s">
        <v>197</v>
      </c>
      <c r="M2" s="17" t="s">
        <v>197</v>
      </c>
      <c r="N2" s="17" t="s">
        <v>197</v>
      </c>
      <c r="O2" s="17" t="s">
        <v>197</v>
      </c>
      <c r="P2" s="17" t="s">
        <v>197</v>
      </c>
      <c r="Q2" s="17" t="s">
        <v>197</v>
      </c>
      <c r="R2" s="17" t="s">
        <v>197</v>
      </c>
      <c r="S2" s="17" t="s">
        <v>197</v>
      </c>
      <c r="T2" s="17" t="s">
        <v>197</v>
      </c>
      <c r="U2" s="35"/>
      <c r="V2" s="109">
        <f>27*0.01</f>
        <v>0.27</v>
      </c>
      <c r="W2" s="109">
        <v>0.6</v>
      </c>
      <c r="X2" s="109">
        <v>0.09</v>
      </c>
      <c r="Y2" s="109">
        <v>7.0000000000000007E-2</v>
      </c>
      <c r="Z2" s="109">
        <v>0</v>
      </c>
      <c r="AA2" s="109" t="s">
        <v>197</v>
      </c>
      <c r="AB2" s="109">
        <v>0.22</v>
      </c>
      <c r="AC2" s="109" t="s">
        <v>197</v>
      </c>
      <c r="AD2" s="109" t="s">
        <v>197</v>
      </c>
      <c r="AE2" s="109" t="s">
        <v>197</v>
      </c>
      <c r="AF2" s="109" t="s">
        <v>197</v>
      </c>
      <c r="AG2" s="109" t="s">
        <v>197</v>
      </c>
      <c r="AH2" s="35"/>
      <c r="AI2" s="109">
        <v>0.84</v>
      </c>
      <c r="AJ2" s="109" t="s">
        <v>197</v>
      </c>
      <c r="AK2" s="109">
        <v>0.11</v>
      </c>
      <c r="AL2" s="109" t="s">
        <v>197</v>
      </c>
      <c r="AM2" s="109" t="s">
        <v>197</v>
      </c>
      <c r="AN2" s="117"/>
      <c r="AO2" s="109">
        <v>0.48</v>
      </c>
      <c r="AP2" s="109">
        <v>0.33</v>
      </c>
      <c r="AQ2" s="109">
        <v>0.28000000000000003</v>
      </c>
      <c r="AR2" s="109">
        <v>0.08</v>
      </c>
      <c r="AS2" s="109" t="s">
        <v>197</v>
      </c>
      <c r="AT2" s="109" t="s">
        <v>197</v>
      </c>
      <c r="AU2" s="117"/>
      <c r="AV2" s="109">
        <v>0.28999999999999998</v>
      </c>
      <c r="AW2" s="109" t="s">
        <v>197</v>
      </c>
      <c r="AX2" s="109" t="s">
        <v>197</v>
      </c>
      <c r="AY2" s="20"/>
      <c r="AZ2" s="165">
        <v>7.4305555555555555E-2</v>
      </c>
    </row>
    <row r="3" spans="1:55" ht="16" outlineLevel="1" x14ac:dyDescent="0.25">
      <c r="A3" t="s">
        <v>135</v>
      </c>
      <c r="B3" s="22" t="s">
        <v>137</v>
      </c>
      <c r="C3" s="22" t="s">
        <v>132</v>
      </c>
      <c r="D3" s="114">
        <f>80*0.01</f>
        <v>0.8</v>
      </c>
      <c r="E3" s="115" t="s">
        <v>197</v>
      </c>
      <c r="F3" s="115" t="s">
        <v>197</v>
      </c>
      <c r="G3" s="110">
        <f>19*0.01</f>
        <v>0.19</v>
      </c>
      <c r="H3" s="110">
        <f>42*0.01</f>
        <v>0.42</v>
      </c>
      <c r="I3" s="110">
        <f>1600*0.01%</f>
        <v>0.16</v>
      </c>
      <c r="J3" s="115" t="s">
        <v>197</v>
      </c>
      <c r="K3" s="110">
        <v>0</v>
      </c>
      <c r="L3" s="18" t="s">
        <v>197</v>
      </c>
      <c r="M3" s="18" t="s">
        <v>197</v>
      </c>
      <c r="N3" s="18" t="s">
        <v>197</v>
      </c>
      <c r="O3" s="18" t="s">
        <v>197</v>
      </c>
      <c r="P3" s="18" t="s">
        <v>197</v>
      </c>
      <c r="Q3" s="18" t="s">
        <v>197</v>
      </c>
      <c r="R3" s="18" t="s">
        <v>197</v>
      </c>
      <c r="S3" s="18" t="s">
        <v>197</v>
      </c>
      <c r="T3" s="18" t="s">
        <v>197</v>
      </c>
      <c r="U3" s="35"/>
      <c r="V3" s="110">
        <f>18*0.01</f>
        <v>0.18</v>
      </c>
      <c r="W3" s="110">
        <v>0.57000000000000006</v>
      </c>
      <c r="X3" s="110">
        <v>0.09</v>
      </c>
      <c r="Y3" s="110">
        <v>0</v>
      </c>
      <c r="Z3" s="110">
        <v>7.0000000000000007E-2</v>
      </c>
      <c r="AA3" s="110" t="s">
        <v>197</v>
      </c>
      <c r="AB3" s="110">
        <v>0.19</v>
      </c>
      <c r="AC3" s="110" t="s">
        <v>197</v>
      </c>
      <c r="AD3" s="110" t="s">
        <v>197</v>
      </c>
      <c r="AE3" s="110" t="s">
        <v>197</v>
      </c>
      <c r="AF3" s="110" t="s">
        <v>197</v>
      </c>
      <c r="AG3" s="110" t="s">
        <v>197</v>
      </c>
      <c r="AH3" s="35"/>
      <c r="AI3" s="110">
        <v>0.82000000000000006</v>
      </c>
      <c r="AJ3" s="110" t="s">
        <v>197</v>
      </c>
      <c r="AK3" s="110">
        <v>0.15</v>
      </c>
      <c r="AL3" s="110" t="s">
        <v>197</v>
      </c>
      <c r="AM3" s="110" t="s">
        <v>197</v>
      </c>
      <c r="AN3" s="117"/>
      <c r="AO3" s="110">
        <v>0.51</v>
      </c>
      <c r="AP3" s="110">
        <v>0.36</v>
      </c>
      <c r="AQ3" s="110">
        <v>0.31</v>
      </c>
      <c r="AR3" s="110">
        <v>0.09</v>
      </c>
      <c r="AS3" s="110" t="s">
        <v>197</v>
      </c>
      <c r="AT3" s="110" t="s">
        <v>197</v>
      </c>
      <c r="AU3" s="117"/>
      <c r="AV3" s="110">
        <v>0.28000000000000003</v>
      </c>
      <c r="AW3" s="110" t="s">
        <v>197</v>
      </c>
      <c r="AX3" s="110" t="s">
        <v>197</v>
      </c>
      <c r="AY3" s="20"/>
      <c r="AZ3" s="179">
        <v>8.6111111111111124E-2</v>
      </c>
    </row>
    <row r="4" spans="1:55" s="21" customFormat="1" ht="16" outlineLevel="1" x14ac:dyDescent="0.25">
      <c r="C4" s="33"/>
      <c r="D4" s="107">
        <f>AVERAGE(D2:D3)</f>
        <v>0.8</v>
      </c>
      <c r="E4" s="111" t="s">
        <v>197</v>
      </c>
      <c r="F4" s="111" t="s">
        <v>197</v>
      </c>
      <c r="G4" s="107">
        <f>AVERAGE(G2:G3)</f>
        <v>0.185</v>
      </c>
      <c r="H4" s="107">
        <f>AVERAGE(H2:H3)</f>
        <v>0.39500000000000002</v>
      </c>
      <c r="I4" s="107">
        <f>AVERAGE(I2:I3)</f>
        <v>0.14500000000000002</v>
      </c>
      <c r="J4" s="111" t="s">
        <v>197</v>
      </c>
      <c r="K4" s="107">
        <f>AVERAGE(K2:K3)</f>
        <v>0.16</v>
      </c>
      <c r="L4" s="104" t="s">
        <v>197</v>
      </c>
      <c r="M4" s="104" t="s">
        <v>197</v>
      </c>
      <c r="N4" s="104" t="s">
        <v>197</v>
      </c>
      <c r="O4" s="104" t="s">
        <v>197</v>
      </c>
      <c r="P4" s="104" t="s">
        <v>197</v>
      </c>
      <c r="Q4" s="104" t="s">
        <v>197</v>
      </c>
      <c r="R4" s="104" t="s">
        <v>197</v>
      </c>
      <c r="S4" s="104" t="s">
        <v>197</v>
      </c>
      <c r="T4" s="104" t="s">
        <v>197</v>
      </c>
      <c r="U4" s="48"/>
      <c r="V4" s="107">
        <f>AVERAGE(V2:V3)</f>
        <v>0.22500000000000001</v>
      </c>
      <c r="W4" s="107">
        <f>AVERAGE(W2:W3)</f>
        <v>0.58499999999999996</v>
      </c>
      <c r="X4" s="107">
        <f>AVERAGE(X2:X3)</f>
        <v>0.09</v>
      </c>
      <c r="Y4" s="107">
        <f>AVERAGE(Y2:Y3)</f>
        <v>3.5000000000000003E-2</v>
      </c>
      <c r="Z4" s="107">
        <f>AVERAGE(Z2:Z3)</f>
        <v>3.5000000000000003E-2</v>
      </c>
      <c r="AA4" s="111" t="s">
        <v>197</v>
      </c>
      <c r="AB4" s="107">
        <f>AVERAGE(AB2:AB3)</f>
        <v>0.20500000000000002</v>
      </c>
      <c r="AC4" s="111" t="s">
        <v>197</v>
      </c>
      <c r="AD4" s="111" t="s">
        <v>197</v>
      </c>
      <c r="AE4" s="111" t="s">
        <v>197</v>
      </c>
      <c r="AF4" s="111" t="s">
        <v>197</v>
      </c>
      <c r="AG4" s="111" t="s">
        <v>197</v>
      </c>
      <c r="AH4" s="48"/>
      <c r="AI4" s="111">
        <f>AVERAGE(AI2:AI3)</f>
        <v>0.83000000000000007</v>
      </c>
      <c r="AJ4" s="111" t="s">
        <v>197</v>
      </c>
      <c r="AK4" s="111">
        <f>AVERAGE(AK2:AK3)</f>
        <v>0.13</v>
      </c>
      <c r="AL4" s="111" t="s">
        <v>197</v>
      </c>
      <c r="AM4" s="111" t="s">
        <v>197</v>
      </c>
      <c r="AN4" s="116"/>
      <c r="AO4" s="111">
        <f>AVERAGE(AO2:AO3)</f>
        <v>0.495</v>
      </c>
      <c r="AP4" s="111">
        <f>AVERAGE(AP2:AP3)</f>
        <v>0.34499999999999997</v>
      </c>
      <c r="AQ4" s="111">
        <f>AVERAGE(AQ2:AQ3)</f>
        <v>0.29500000000000004</v>
      </c>
      <c r="AR4" s="111">
        <f>AVERAGE(AR2:AR3)</f>
        <v>8.4999999999999992E-2</v>
      </c>
      <c r="AS4" s="111" t="s">
        <v>197</v>
      </c>
      <c r="AT4" s="111" t="s">
        <v>197</v>
      </c>
      <c r="AU4" s="116"/>
      <c r="AV4" s="111">
        <f>AVERAGE(AV2:AV3)</f>
        <v>0.28500000000000003</v>
      </c>
      <c r="AW4" s="111" t="s">
        <v>197</v>
      </c>
      <c r="AX4" s="111" t="s">
        <v>197</v>
      </c>
      <c r="AZ4" s="178">
        <f>AVERAGE(AZ2:AZ3)</f>
        <v>8.020833333333334E-2</v>
      </c>
    </row>
    <row r="5" spans="1:55" s="21" customFormat="1" ht="16" outlineLevel="1" x14ac:dyDescent="0.25">
      <c r="A5" s="56" t="s">
        <v>199</v>
      </c>
      <c r="B5" s="56" t="s">
        <v>198</v>
      </c>
      <c r="C5" s="33"/>
      <c r="D5" s="105"/>
      <c r="E5" s="106"/>
      <c r="F5" s="106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48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48"/>
      <c r="AI5" s="105"/>
      <c r="AJ5" s="105"/>
      <c r="AK5" s="105"/>
      <c r="AL5" s="105"/>
      <c r="AM5" s="105"/>
      <c r="AN5" s="48"/>
      <c r="AO5" s="105"/>
      <c r="AP5" s="105"/>
      <c r="AQ5" s="105"/>
      <c r="AR5" s="105"/>
      <c r="AS5" s="105"/>
      <c r="AT5" s="105"/>
      <c r="AU5" s="48"/>
      <c r="AV5" s="105"/>
      <c r="AW5" s="105"/>
      <c r="AX5" s="105"/>
      <c r="AZ5" s="93"/>
    </row>
    <row r="6" spans="1:55" ht="17" outlineLevel="1" x14ac:dyDescent="0.25">
      <c r="A6" s="75" t="s">
        <v>138</v>
      </c>
      <c r="B6" s="118">
        <f>AVERAGE(D4:T4)</f>
        <v>0.33700000000000002</v>
      </c>
      <c r="AU6" s="43"/>
      <c r="AV6" s="101"/>
      <c r="AZ6" s="92"/>
    </row>
    <row r="7" spans="1:55" ht="16" outlineLevel="1" x14ac:dyDescent="0.25">
      <c r="A7" s="76" t="s">
        <v>139</v>
      </c>
      <c r="B7" s="119">
        <f>AVERAGE(V4:AG4)</f>
        <v>0.19583333333333333</v>
      </c>
      <c r="AU7" s="117"/>
      <c r="AZ7" s="92"/>
    </row>
    <row r="8" spans="1:55" ht="16" outlineLevel="1" x14ac:dyDescent="0.25">
      <c r="A8" s="77" t="s">
        <v>140</v>
      </c>
      <c r="B8" s="119">
        <f>AVERAGE(AI4:AM4)</f>
        <v>0.48000000000000004</v>
      </c>
      <c r="AU8" s="117"/>
      <c r="AZ8" s="92"/>
    </row>
    <row r="9" spans="1:55" ht="16" outlineLevel="1" x14ac:dyDescent="0.25">
      <c r="A9" s="78" t="s">
        <v>141</v>
      </c>
      <c r="B9" s="119">
        <f>AVERAGE(AO4:AT4)</f>
        <v>0.30499999999999999</v>
      </c>
      <c r="AZ9" s="92"/>
    </row>
    <row r="10" spans="1:55" ht="16" outlineLevel="1" x14ac:dyDescent="0.25">
      <c r="A10" s="79" t="s">
        <v>142</v>
      </c>
      <c r="B10" s="120">
        <f>AVERAGE(AV2:AX3)</f>
        <v>0.28500000000000003</v>
      </c>
      <c r="C10" s="101"/>
      <c r="AZ10" s="92"/>
    </row>
    <row r="11" spans="1:55" ht="16" x14ac:dyDescent="0.25">
      <c r="A11" s="22" t="s">
        <v>143</v>
      </c>
      <c r="B11" s="33"/>
      <c r="AU11" s="36"/>
      <c r="AZ11" s="92"/>
    </row>
    <row r="12" spans="1:55" ht="16" outlineLevel="1" x14ac:dyDescent="0.25">
      <c r="A12" s="55" t="s">
        <v>144</v>
      </c>
      <c r="B12" s="53" t="s">
        <v>145</v>
      </c>
      <c r="C12" s="53" t="s">
        <v>52</v>
      </c>
      <c r="D12" s="154">
        <v>0.91</v>
      </c>
      <c r="E12" s="155" t="s">
        <v>197</v>
      </c>
      <c r="F12" s="155" t="s">
        <v>197</v>
      </c>
      <c r="G12" s="154">
        <v>0</v>
      </c>
      <c r="H12" s="154">
        <v>0.46</v>
      </c>
      <c r="I12" s="154">
        <v>0.14000000000000001</v>
      </c>
      <c r="J12" s="155" t="s">
        <v>197</v>
      </c>
      <c r="K12" s="155" t="s">
        <v>197</v>
      </c>
      <c r="L12" s="155" t="s">
        <v>197</v>
      </c>
      <c r="M12" s="155" t="s">
        <v>197</v>
      </c>
      <c r="N12" s="155" t="s">
        <v>197</v>
      </c>
      <c r="O12" s="155" t="s">
        <v>197</v>
      </c>
      <c r="P12" s="155" t="s">
        <v>197</v>
      </c>
      <c r="Q12" s="155" t="s">
        <v>197</v>
      </c>
      <c r="R12" s="155" t="s">
        <v>197</v>
      </c>
      <c r="S12" s="161">
        <v>0.15</v>
      </c>
      <c r="T12" s="112">
        <v>0.28000000000000003</v>
      </c>
      <c r="U12" s="122"/>
      <c r="V12" s="112">
        <v>0.91</v>
      </c>
      <c r="W12" s="162">
        <v>0.63</v>
      </c>
      <c r="X12" s="154">
        <v>0.13</v>
      </c>
      <c r="Y12" s="154">
        <v>0</v>
      </c>
      <c r="Z12" s="154">
        <v>0.1</v>
      </c>
      <c r="AA12" s="155" t="s">
        <v>197</v>
      </c>
      <c r="AB12" s="154">
        <v>0</v>
      </c>
      <c r="AC12" s="155" t="s">
        <v>197</v>
      </c>
      <c r="AD12" s="155" t="s">
        <v>197</v>
      </c>
      <c r="AE12" s="155" t="s">
        <v>197</v>
      </c>
      <c r="AF12" s="163" t="s">
        <v>197</v>
      </c>
      <c r="AG12" s="138" t="s">
        <v>197</v>
      </c>
      <c r="AH12" s="122"/>
      <c r="AI12" s="112">
        <v>0.93</v>
      </c>
      <c r="AJ12" s="164" t="s">
        <v>197</v>
      </c>
      <c r="AK12" s="154">
        <v>0.14000000000000001</v>
      </c>
      <c r="AL12" s="163" t="s">
        <v>197</v>
      </c>
      <c r="AM12" s="138" t="s">
        <v>197</v>
      </c>
      <c r="AN12" s="122"/>
      <c r="AO12" s="112">
        <v>0.68</v>
      </c>
      <c r="AP12" s="162">
        <v>0.35000000000000003</v>
      </c>
      <c r="AQ12" s="154">
        <v>0.23</v>
      </c>
      <c r="AR12" s="155" t="s">
        <v>197</v>
      </c>
      <c r="AS12" s="163" t="s">
        <v>197</v>
      </c>
      <c r="AT12" s="138" t="s">
        <v>197</v>
      </c>
      <c r="AU12" s="122"/>
      <c r="AV12" s="112">
        <v>0.27</v>
      </c>
      <c r="AW12" s="164" t="s">
        <v>197</v>
      </c>
      <c r="AX12" s="155" t="s">
        <v>197</v>
      </c>
      <c r="AY12" s="41"/>
      <c r="AZ12" s="165">
        <v>0.13749999999999998</v>
      </c>
    </row>
    <row r="13" spans="1:55" ht="16" outlineLevel="1" x14ac:dyDescent="0.25">
      <c r="A13" s="55" t="s">
        <v>144</v>
      </c>
      <c r="B13" s="53" t="s">
        <v>146</v>
      </c>
      <c r="C13" s="53" t="s">
        <v>59</v>
      </c>
      <c r="D13" s="156">
        <v>0.9</v>
      </c>
      <c r="E13" s="156" t="s">
        <v>197</v>
      </c>
      <c r="F13" s="156" t="s">
        <v>197</v>
      </c>
      <c r="G13" s="157">
        <v>0.13</v>
      </c>
      <c r="H13" s="157">
        <v>0.43</v>
      </c>
      <c r="I13" s="157">
        <v>0.18</v>
      </c>
      <c r="J13" s="158" t="s">
        <v>197</v>
      </c>
      <c r="K13" s="158" t="s">
        <v>197</v>
      </c>
      <c r="L13" s="158" t="s">
        <v>197</v>
      </c>
      <c r="M13" s="158" t="s">
        <v>197</v>
      </c>
      <c r="N13" s="158" t="s">
        <v>197</v>
      </c>
      <c r="O13" s="158" t="s">
        <v>197</v>
      </c>
      <c r="P13" s="158" t="s">
        <v>197</v>
      </c>
      <c r="Q13" s="158" t="s">
        <v>197</v>
      </c>
      <c r="R13" s="158" t="s">
        <v>197</v>
      </c>
      <c r="S13" s="166">
        <v>0.16</v>
      </c>
      <c r="T13" s="156">
        <v>0</v>
      </c>
      <c r="U13" s="122"/>
      <c r="V13" s="156">
        <v>0.89</v>
      </c>
      <c r="W13" s="167">
        <v>0.67</v>
      </c>
      <c r="X13" s="157">
        <v>0.15</v>
      </c>
      <c r="Y13" s="157">
        <v>0.12</v>
      </c>
      <c r="Z13" s="157">
        <v>0</v>
      </c>
      <c r="AA13" s="158" t="s">
        <v>197</v>
      </c>
      <c r="AB13" s="157">
        <v>0.31</v>
      </c>
      <c r="AC13" s="158" t="s">
        <v>197</v>
      </c>
      <c r="AD13" s="158" t="s">
        <v>197</v>
      </c>
      <c r="AE13" s="158" t="s">
        <v>197</v>
      </c>
      <c r="AF13" s="168" t="s">
        <v>197</v>
      </c>
      <c r="AG13" s="147" t="s">
        <v>197</v>
      </c>
      <c r="AH13" s="122"/>
      <c r="AI13" s="156">
        <v>0.95000000000000007</v>
      </c>
      <c r="AJ13" s="169" t="s">
        <v>197</v>
      </c>
      <c r="AK13" s="157">
        <v>0.16</v>
      </c>
      <c r="AL13" s="168" t="s">
        <v>197</v>
      </c>
      <c r="AM13" s="147" t="s">
        <v>197</v>
      </c>
      <c r="AN13" s="122"/>
      <c r="AO13" s="156">
        <v>0.71</v>
      </c>
      <c r="AP13" s="167">
        <v>0.35000000000000003</v>
      </c>
      <c r="AQ13" s="157">
        <v>0.23</v>
      </c>
      <c r="AR13" s="158" t="s">
        <v>197</v>
      </c>
      <c r="AS13" s="168" t="s">
        <v>197</v>
      </c>
      <c r="AT13" s="147" t="s">
        <v>197</v>
      </c>
      <c r="AU13" s="122"/>
      <c r="AV13" s="156">
        <v>0.36</v>
      </c>
      <c r="AW13" s="169" t="s">
        <v>197</v>
      </c>
      <c r="AX13" s="158" t="s">
        <v>197</v>
      </c>
      <c r="AY13" s="41"/>
      <c r="AZ13" s="170">
        <v>0.14861111111111111</v>
      </c>
    </row>
    <row r="14" spans="1:55" ht="16" outlineLevel="1" x14ac:dyDescent="0.25">
      <c r="A14" s="55" t="s">
        <v>144</v>
      </c>
      <c r="B14" s="53" t="s">
        <v>147</v>
      </c>
      <c r="C14" s="53" t="s">
        <v>65</v>
      </c>
      <c r="D14" s="154">
        <v>0.93</v>
      </c>
      <c r="E14" s="155" t="s">
        <v>197</v>
      </c>
      <c r="F14" s="155" t="s">
        <v>197</v>
      </c>
      <c r="G14" s="154">
        <v>0</v>
      </c>
      <c r="H14" s="154">
        <v>0.6</v>
      </c>
      <c r="I14" s="154">
        <v>0.2</v>
      </c>
      <c r="J14" s="155" t="s">
        <v>197</v>
      </c>
      <c r="K14" s="155" t="s">
        <v>197</v>
      </c>
      <c r="L14" s="155" t="s">
        <v>197</v>
      </c>
      <c r="M14" s="155" t="s">
        <v>197</v>
      </c>
      <c r="N14" s="155" t="s">
        <v>197</v>
      </c>
      <c r="O14" s="155" t="s">
        <v>197</v>
      </c>
      <c r="P14" s="155" t="s">
        <v>197</v>
      </c>
      <c r="Q14" s="155" t="s">
        <v>197</v>
      </c>
      <c r="R14" s="155" t="s">
        <v>197</v>
      </c>
      <c r="S14" s="161">
        <v>0.2</v>
      </c>
      <c r="T14" s="112">
        <v>0.22</v>
      </c>
      <c r="U14" s="122"/>
      <c r="V14" s="112">
        <v>0.89</v>
      </c>
      <c r="W14" s="162">
        <v>0.73</v>
      </c>
      <c r="X14" s="154">
        <v>0.2</v>
      </c>
      <c r="Y14" s="154">
        <v>0</v>
      </c>
      <c r="Z14" s="154">
        <v>0.19</v>
      </c>
      <c r="AA14" s="155" t="s">
        <v>197</v>
      </c>
      <c r="AB14" s="154">
        <v>0.44</v>
      </c>
      <c r="AC14" s="155" t="s">
        <v>197</v>
      </c>
      <c r="AD14" s="155" t="s">
        <v>197</v>
      </c>
      <c r="AE14" s="155" t="s">
        <v>197</v>
      </c>
      <c r="AF14" s="163" t="s">
        <v>197</v>
      </c>
      <c r="AG14" s="138" t="s">
        <v>197</v>
      </c>
      <c r="AH14" s="122"/>
      <c r="AI14" s="112">
        <v>0.96</v>
      </c>
      <c r="AJ14" s="164" t="s">
        <v>197</v>
      </c>
      <c r="AK14" s="154">
        <v>0.16</v>
      </c>
      <c r="AL14" s="163" t="s">
        <v>197</v>
      </c>
      <c r="AM14" s="138" t="s">
        <v>197</v>
      </c>
      <c r="AN14" s="122"/>
      <c r="AO14" s="112">
        <v>0.73</v>
      </c>
      <c r="AP14" s="162">
        <v>0.4</v>
      </c>
      <c r="AQ14" s="154">
        <v>0.28000000000000003</v>
      </c>
      <c r="AR14" s="155" t="s">
        <v>197</v>
      </c>
      <c r="AS14" s="163" t="s">
        <v>197</v>
      </c>
      <c r="AT14" s="138" t="s">
        <v>197</v>
      </c>
      <c r="AU14" s="122"/>
      <c r="AV14" s="112">
        <v>0.4</v>
      </c>
      <c r="AW14" s="164" t="s">
        <v>197</v>
      </c>
      <c r="AX14" s="155" t="s">
        <v>197</v>
      </c>
      <c r="AY14" s="41"/>
      <c r="AZ14" s="165">
        <v>0.14652777777777778</v>
      </c>
    </row>
    <row r="15" spans="1:55" ht="16" outlineLevel="1" x14ac:dyDescent="0.25">
      <c r="A15" s="129" t="s">
        <v>144</v>
      </c>
      <c r="B15" s="130" t="s">
        <v>148</v>
      </c>
      <c r="C15" s="53" t="s">
        <v>92</v>
      </c>
      <c r="D15" s="157">
        <v>0.93</v>
      </c>
      <c r="E15" s="158" t="s">
        <v>197</v>
      </c>
      <c r="F15" s="158" t="s">
        <v>197</v>
      </c>
      <c r="G15" s="157">
        <v>0</v>
      </c>
      <c r="H15" s="157">
        <v>0.57000000000000006</v>
      </c>
      <c r="I15" s="157">
        <v>0.22</v>
      </c>
      <c r="J15" s="158" t="s">
        <v>197</v>
      </c>
      <c r="K15" s="158" t="s">
        <v>197</v>
      </c>
      <c r="L15" s="158" t="s">
        <v>197</v>
      </c>
      <c r="M15" s="158" t="s">
        <v>197</v>
      </c>
      <c r="N15" s="158" t="s">
        <v>197</v>
      </c>
      <c r="O15" s="158" t="s">
        <v>197</v>
      </c>
      <c r="P15" s="158" t="s">
        <v>197</v>
      </c>
      <c r="Q15" s="158" t="s">
        <v>197</v>
      </c>
      <c r="R15" s="158" t="s">
        <v>197</v>
      </c>
      <c r="S15" s="166">
        <v>0.18</v>
      </c>
      <c r="T15" s="156">
        <v>0.22</v>
      </c>
      <c r="U15" s="122"/>
      <c r="V15" s="156">
        <v>0.87</v>
      </c>
      <c r="W15" s="167">
        <v>0.74</v>
      </c>
      <c r="X15" s="157">
        <v>0.21</v>
      </c>
      <c r="Y15" s="157">
        <v>0</v>
      </c>
      <c r="Z15" s="157">
        <v>0.18</v>
      </c>
      <c r="AA15" s="158" t="s">
        <v>197</v>
      </c>
      <c r="AB15" s="157">
        <v>0.34</v>
      </c>
      <c r="AC15" s="158" t="s">
        <v>197</v>
      </c>
      <c r="AD15" s="158" t="s">
        <v>197</v>
      </c>
      <c r="AE15" s="158" t="s">
        <v>197</v>
      </c>
      <c r="AF15" s="168" t="s">
        <v>197</v>
      </c>
      <c r="AG15" s="147" t="s">
        <v>197</v>
      </c>
      <c r="AH15" s="122"/>
      <c r="AI15" s="156">
        <v>0.95000000000000007</v>
      </c>
      <c r="AJ15" s="169" t="s">
        <v>197</v>
      </c>
      <c r="AK15" s="157">
        <v>0.2</v>
      </c>
      <c r="AL15" s="168" t="s">
        <v>197</v>
      </c>
      <c r="AM15" s="147" t="s">
        <v>197</v>
      </c>
      <c r="AN15" s="122"/>
      <c r="AO15" s="156">
        <v>0.64</v>
      </c>
      <c r="AP15" s="167">
        <v>0.4</v>
      </c>
      <c r="AQ15" s="157">
        <v>0.31</v>
      </c>
      <c r="AR15" s="158" t="s">
        <v>197</v>
      </c>
      <c r="AS15" s="168" t="s">
        <v>197</v>
      </c>
      <c r="AT15" s="147" t="s">
        <v>197</v>
      </c>
      <c r="AU15" s="122"/>
      <c r="AV15" s="156">
        <v>0.33</v>
      </c>
      <c r="AW15" s="169" t="s">
        <v>197</v>
      </c>
      <c r="AX15" s="158" t="s">
        <v>197</v>
      </c>
      <c r="AY15" s="41"/>
      <c r="AZ15" s="170">
        <v>0.13333333333333333</v>
      </c>
      <c r="BC15" s="74"/>
    </row>
    <row r="16" spans="1:55" s="21" customFormat="1" ht="18" customHeight="1" outlineLevel="1" x14ac:dyDescent="0.25">
      <c r="A16" s="36"/>
      <c r="B16" s="36"/>
      <c r="C16" s="33"/>
      <c r="D16" s="159">
        <f>AVERAGE(D12:D15)</f>
        <v>0.91750000000000009</v>
      </c>
      <c r="E16" s="160" t="s">
        <v>197</v>
      </c>
      <c r="F16" s="160" t="s">
        <v>197</v>
      </c>
      <c r="G16" s="159">
        <f t="shared" ref="G16:T16" si="0">AVERAGE(G12:G15)</f>
        <v>3.2500000000000001E-2</v>
      </c>
      <c r="H16" s="159">
        <f t="shared" si="0"/>
        <v>0.51500000000000001</v>
      </c>
      <c r="I16" s="159">
        <f t="shared" si="0"/>
        <v>0.185</v>
      </c>
      <c r="J16" s="160" t="s">
        <v>197</v>
      </c>
      <c r="K16" s="160" t="s">
        <v>197</v>
      </c>
      <c r="L16" s="160" t="s">
        <v>197</v>
      </c>
      <c r="M16" s="160" t="s">
        <v>197</v>
      </c>
      <c r="N16" s="160" t="s">
        <v>197</v>
      </c>
      <c r="O16" s="160" t="s">
        <v>197</v>
      </c>
      <c r="P16" s="160" t="s">
        <v>197</v>
      </c>
      <c r="Q16" s="160" t="s">
        <v>197</v>
      </c>
      <c r="R16" s="160" t="s">
        <v>197</v>
      </c>
      <c r="S16" s="171">
        <f t="shared" si="0"/>
        <v>0.17249999999999999</v>
      </c>
      <c r="T16" s="172">
        <f t="shared" si="0"/>
        <v>0.18</v>
      </c>
      <c r="U16" s="122"/>
      <c r="V16" s="172">
        <f>AVERAGE(V12:V15)</f>
        <v>0.89</v>
      </c>
      <c r="W16" s="173">
        <f>AVERAGE(W12:W15)</f>
        <v>0.69250000000000012</v>
      </c>
      <c r="X16" s="159">
        <f>AVERAGE(X12:X15)</f>
        <v>0.17250000000000001</v>
      </c>
      <c r="Y16" s="159">
        <f>AVERAGE(Y12:Y15)</f>
        <v>0.03</v>
      </c>
      <c r="Z16" s="159">
        <f>AVERAGE(Z12:Z15)</f>
        <v>0.11750000000000001</v>
      </c>
      <c r="AA16" s="160" t="s">
        <v>197</v>
      </c>
      <c r="AB16" s="159">
        <f t="shared" ref="AB16" si="1">AVERAGE(AB12:AB15)</f>
        <v>0.27250000000000002</v>
      </c>
      <c r="AC16" s="160" t="s">
        <v>197</v>
      </c>
      <c r="AD16" s="160" t="s">
        <v>197</v>
      </c>
      <c r="AE16" s="160" t="s">
        <v>197</v>
      </c>
      <c r="AF16" s="174" t="s">
        <v>197</v>
      </c>
      <c r="AG16" s="175" t="s">
        <v>197</v>
      </c>
      <c r="AH16" s="122"/>
      <c r="AI16" s="172">
        <f>AVERAGE(AI12:AI15)</f>
        <v>0.94750000000000001</v>
      </c>
      <c r="AJ16" s="176" t="s">
        <v>197</v>
      </c>
      <c r="AK16" s="159">
        <f t="shared" ref="AK16" si="2">AVERAGE(AK12:AK15)</f>
        <v>0.16500000000000004</v>
      </c>
      <c r="AL16" s="174" t="s">
        <v>197</v>
      </c>
      <c r="AM16" s="175" t="s">
        <v>197</v>
      </c>
      <c r="AN16" s="122"/>
      <c r="AO16" s="172">
        <f>AVERAGE(AO12:AO15)</f>
        <v>0.69000000000000006</v>
      </c>
      <c r="AP16" s="173">
        <f>AVERAGE(AP12:AP15)</f>
        <v>0.375</v>
      </c>
      <c r="AQ16" s="159">
        <f>AVERAGE(AQ12:AQ15)</f>
        <v>0.26250000000000001</v>
      </c>
      <c r="AR16" s="160" t="s">
        <v>197</v>
      </c>
      <c r="AS16" s="174" t="s">
        <v>197</v>
      </c>
      <c r="AT16" s="175" t="s">
        <v>197</v>
      </c>
      <c r="AU16" s="122"/>
      <c r="AV16" s="172">
        <f>AVERAGE(AV12:AV15)</f>
        <v>0.34</v>
      </c>
      <c r="AW16" s="176" t="s">
        <v>197</v>
      </c>
      <c r="AX16" s="160" t="s">
        <v>197</v>
      </c>
      <c r="AY16" s="177"/>
      <c r="AZ16" s="178">
        <f>AVERAGE(AZ12:AZ15)</f>
        <v>0.14149305555555555</v>
      </c>
    </row>
    <row r="17" spans="1:52" s="21" customFormat="1" ht="18" customHeight="1" outlineLevel="1" x14ac:dyDescent="0.25">
      <c r="A17" s="56" t="s">
        <v>199</v>
      </c>
      <c r="B17" s="56" t="s">
        <v>198</v>
      </c>
      <c r="C17" s="33"/>
      <c r="D17" s="127"/>
      <c r="E17" s="128"/>
      <c r="F17" s="128"/>
      <c r="G17" s="127"/>
      <c r="H17" s="127"/>
      <c r="I17" s="127"/>
      <c r="J17" s="128"/>
      <c r="K17" s="128"/>
      <c r="L17" s="128"/>
      <c r="M17" s="128"/>
      <c r="N17" s="128"/>
      <c r="O17" s="128"/>
      <c r="P17" s="128"/>
      <c r="Q17" s="128"/>
      <c r="R17" s="128"/>
      <c r="S17" s="127"/>
      <c r="T17" s="127"/>
      <c r="U17" s="127"/>
      <c r="V17" s="127"/>
      <c r="W17" s="127"/>
      <c r="X17" s="127"/>
      <c r="Y17" s="127"/>
      <c r="Z17" s="127"/>
      <c r="AA17" s="128"/>
      <c r="AB17" s="127"/>
      <c r="AC17" s="128"/>
      <c r="AD17" s="128"/>
      <c r="AE17" s="128"/>
      <c r="AF17" s="128"/>
      <c r="AG17" s="128"/>
      <c r="AH17" s="127"/>
      <c r="AI17" s="127"/>
      <c r="AJ17" s="128"/>
      <c r="AK17" s="127"/>
      <c r="AL17" s="128"/>
      <c r="AM17" s="128"/>
      <c r="AN17" s="127"/>
      <c r="AO17" s="127"/>
      <c r="AP17" s="127"/>
      <c r="AQ17" s="127"/>
      <c r="AR17" s="128"/>
      <c r="AS17" s="128"/>
      <c r="AT17" s="128"/>
      <c r="AU17" s="127"/>
      <c r="AV17" s="127"/>
      <c r="AW17" s="128"/>
      <c r="AX17" s="128"/>
      <c r="AZ17" s="93"/>
    </row>
    <row r="18" spans="1:52" ht="16" outlineLevel="1" x14ac:dyDescent="0.25">
      <c r="A18" s="132" t="s">
        <v>138</v>
      </c>
      <c r="B18" s="118">
        <f>AVERAGE(C12:S15)</f>
        <v>0.36449999999999999</v>
      </c>
      <c r="C18" s="39"/>
      <c r="AU18" s="36"/>
      <c r="AV18" s="101"/>
      <c r="AW18" s="41"/>
      <c r="AX18" s="41"/>
      <c r="AZ18" s="92"/>
    </row>
    <row r="19" spans="1:52" ht="16" outlineLevel="1" x14ac:dyDescent="0.25">
      <c r="A19" s="76" t="s">
        <v>139</v>
      </c>
      <c r="B19" s="119">
        <f>AVERAGE(U12:AF15)</f>
        <v>0.36250000000000004</v>
      </c>
      <c r="C19" s="39"/>
      <c r="AU19" s="36"/>
      <c r="AZ19" s="92"/>
    </row>
    <row r="20" spans="1:52" ht="16" outlineLevel="1" x14ac:dyDescent="0.25">
      <c r="A20" s="77" t="s">
        <v>140</v>
      </c>
      <c r="B20" s="119">
        <f>AVERAGE(AH12:AL15)</f>
        <v>0.55625000000000002</v>
      </c>
      <c r="C20" s="39"/>
      <c r="AU20" s="36"/>
      <c r="AZ20" s="92"/>
    </row>
    <row r="21" spans="1:52" ht="16" outlineLevel="1" x14ac:dyDescent="0.25">
      <c r="A21" s="78" t="s">
        <v>141</v>
      </c>
      <c r="B21" s="119">
        <f>AVERAGE(AN12:AS15)</f>
        <v>0.44249999999999995</v>
      </c>
      <c r="C21" s="39"/>
      <c r="AZ21" s="92"/>
    </row>
    <row r="22" spans="1:52" ht="16" outlineLevel="1" x14ac:dyDescent="0.25">
      <c r="A22" s="79" t="s">
        <v>142</v>
      </c>
      <c r="B22" s="120">
        <f>AVERAGE(AU12:AW15)</f>
        <v>0.34</v>
      </c>
      <c r="C22" s="100"/>
      <c r="AZ22" s="92"/>
    </row>
    <row r="23" spans="1:52" ht="16" x14ac:dyDescent="0.25">
      <c r="A23" s="24" t="s">
        <v>144</v>
      </c>
      <c r="B23" s="33"/>
      <c r="AU23" s="36"/>
      <c r="AY23" s="36"/>
      <c r="AZ23" s="92"/>
    </row>
    <row r="24" spans="1:52" ht="16" outlineLevel="1" x14ac:dyDescent="0.25">
      <c r="A24" s="55" t="s">
        <v>149</v>
      </c>
      <c r="B24" s="54" t="s">
        <v>150</v>
      </c>
      <c r="C24" s="54" t="s">
        <v>67</v>
      </c>
      <c r="D24" s="154">
        <v>0.82000000000000006</v>
      </c>
      <c r="E24" s="155" t="s">
        <v>197</v>
      </c>
      <c r="F24" s="155" t="s">
        <v>197</v>
      </c>
      <c r="G24" s="154">
        <v>0.13</v>
      </c>
      <c r="H24" s="154">
        <v>0.26</v>
      </c>
      <c r="I24" s="154">
        <v>0.12</v>
      </c>
      <c r="J24" s="155" t="s">
        <v>197</v>
      </c>
      <c r="K24" s="155" t="s">
        <v>197</v>
      </c>
      <c r="L24" s="155" t="s">
        <v>197</v>
      </c>
      <c r="M24" s="155" t="s">
        <v>197</v>
      </c>
      <c r="N24" s="155" t="s">
        <v>197</v>
      </c>
      <c r="O24" s="155" t="s">
        <v>197</v>
      </c>
      <c r="P24" s="155" t="s">
        <v>197</v>
      </c>
      <c r="Q24" s="155" t="s">
        <v>197</v>
      </c>
      <c r="R24" s="155" t="s">
        <v>197</v>
      </c>
      <c r="S24" s="161">
        <v>0.09</v>
      </c>
      <c r="T24" s="138" t="s">
        <v>197</v>
      </c>
      <c r="U24" s="122"/>
      <c r="V24" s="112">
        <v>0.18</v>
      </c>
      <c r="W24" s="162">
        <v>0.64</v>
      </c>
      <c r="X24" s="154">
        <v>0.1</v>
      </c>
      <c r="Y24" s="154">
        <v>0.09</v>
      </c>
      <c r="Z24" s="155" t="s">
        <v>197</v>
      </c>
      <c r="AA24" s="155" t="s">
        <v>197</v>
      </c>
      <c r="AB24" s="154">
        <v>0.24</v>
      </c>
      <c r="AC24" s="155" t="s">
        <v>197</v>
      </c>
      <c r="AD24" s="155" t="s">
        <v>197</v>
      </c>
      <c r="AE24" s="155" t="s">
        <v>197</v>
      </c>
      <c r="AF24" s="163" t="s">
        <v>197</v>
      </c>
      <c r="AG24" s="138" t="s">
        <v>197</v>
      </c>
      <c r="AH24" s="180"/>
      <c r="AI24" s="112">
        <v>0.8</v>
      </c>
      <c r="AJ24" s="163" t="s">
        <v>197</v>
      </c>
      <c r="AK24" s="154">
        <v>0.14000000000000001</v>
      </c>
      <c r="AL24" s="163" t="s">
        <v>197</v>
      </c>
      <c r="AM24" s="138" t="s">
        <v>197</v>
      </c>
      <c r="AN24" s="122"/>
      <c r="AO24" s="112">
        <v>0.46</v>
      </c>
      <c r="AP24" s="162">
        <v>0.23</v>
      </c>
      <c r="AQ24" s="154">
        <v>0.36</v>
      </c>
      <c r="AR24" s="163" t="s">
        <v>197</v>
      </c>
      <c r="AS24" s="181" t="s">
        <v>197</v>
      </c>
      <c r="AT24" s="138" t="s">
        <v>197</v>
      </c>
      <c r="AU24" s="122"/>
      <c r="AV24" s="112">
        <v>0.32</v>
      </c>
      <c r="AW24" s="181" t="s">
        <v>197</v>
      </c>
      <c r="AX24" s="138" t="s">
        <v>197</v>
      </c>
      <c r="AY24" s="122"/>
      <c r="AZ24" s="182">
        <v>6.3194444444444442E-2</v>
      </c>
    </row>
    <row r="25" spans="1:52" ht="16" outlineLevel="1" x14ac:dyDescent="0.25">
      <c r="A25" s="129" t="s">
        <v>149</v>
      </c>
      <c r="B25" s="54" t="s">
        <v>151</v>
      </c>
      <c r="C25" s="54" t="s">
        <v>119</v>
      </c>
      <c r="D25" s="157">
        <v>0.82000000000000006</v>
      </c>
      <c r="E25" s="158" t="s">
        <v>197</v>
      </c>
      <c r="F25" s="158" t="s">
        <v>197</v>
      </c>
      <c r="G25" s="157">
        <v>0.12</v>
      </c>
      <c r="H25" s="157">
        <v>0.28999999999999998</v>
      </c>
      <c r="I25" s="157">
        <v>0.11</v>
      </c>
      <c r="J25" s="158" t="s">
        <v>197</v>
      </c>
      <c r="K25" s="158" t="s">
        <v>197</v>
      </c>
      <c r="L25" s="158" t="s">
        <v>197</v>
      </c>
      <c r="M25" s="158" t="s">
        <v>197</v>
      </c>
      <c r="N25" s="158" t="s">
        <v>197</v>
      </c>
      <c r="O25" s="158" t="s">
        <v>197</v>
      </c>
      <c r="P25" s="158" t="s">
        <v>197</v>
      </c>
      <c r="Q25" s="158" t="s">
        <v>197</v>
      </c>
      <c r="R25" s="158" t="s">
        <v>197</v>
      </c>
      <c r="S25" s="166">
        <v>0.08</v>
      </c>
      <c r="T25" s="147" t="s">
        <v>197</v>
      </c>
      <c r="U25" s="122"/>
      <c r="V25" s="156">
        <v>0.27</v>
      </c>
      <c r="W25" s="167">
        <v>0.66</v>
      </c>
      <c r="X25" s="157">
        <v>7.0000000000000007E-2</v>
      </c>
      <c r="Y25" s="157">
        <v>0.11</v>
      </c>
      <c r="Z25" s="158" t="s">
        <v>197</v>
      </c>
      <c r="AA25" s="158" t="s">
        <v>197</v>
      </c>
      <c r="AB25" s="157">
        <v>0.25</v>
      </c>
      <c r="AC25" s="158" t="s">
        <v>197</v>
      </c>
      <c r="AD25" s="158" t="s">
        <v>197</v>
      </c>
      <c r="AE25" s="158" t="s">
        <v>197</v>
      </c>
      <c r="AF25" s="168" t="s">
        <v>197</v>
      </c>
      <c r="AG25" s="147" t="s">
        <v>197</v>
      </c>
      <c r="AH25" s="180"/>
      <c r="AI25" s="156">
        <v>0.86</v>
      </c>
      <c r="AJ25" s="168" t="s">
        <v>197</v>
      </c>
      <c r="AK25" s="157">
        <v>0.14000000000000001</v>
      </c>
      <c r="AL25" s="168" t="s">
        <v>197</v>
      </c>
      <c r="AM25" s="147" t="s">
        <v>197</v>
      </c>
      <c r="AN25" s="122"/>
      <c r="AO25" s="156">
        <v>0.64</v>
      </c>
      <c r="AP25" s="167">
        <v>0.22</v>
      </c>
      <c r="AQ25" s="157">
        <v>0.37</v>
      </c>
      <c r="AR25" s="168" t="s">
        <v>197</v>
      </c>
      <c r="AS25" s="183" t="s">
        <v>197</v>
      </c>
      <c r="AT25" s="147" t="s">
        <v>197</v>
      </c>
      <c r="AU25" s="122"/>
      <c r="AV25" s="156">
        <v>0.26</v>
      </c>
      <c r="AW25" s="183" t="s">
        <v>197</v>
      </c>
      <c r="AX25" s="147" t="s">
        <v>197</v>
      </c>
      <c r="AY25" s="122"/>
      <c r="AZ25" s="184">
        <v>7.5694444444444439E-2</v>
      </c>
    </row>
    <row r="26" spans="1:52" s="21" customFormat="1" ht="16" outlineLevel="1" x14ac:dyDescent="0.25">
      <c r="A26" s="36"/>
      <c r="B26" s="36"/>
      <c r="C26" s="33"/>
      <c r="D26" s="159">
        <f>AVERAGE(D24:D25)</f>
        <v>0.82000000000000006</v>
      </c>
      <c r="E26" s="160" t="s">
        <v>197</v>
      </c>
      <c r="F26" s="160" t="s">
        <v>197</v>
      </c>
      <c r="G26" s="159">
        <f t="shared" ref="G26:S26" si="3">AVERAGE(G24:G25)</f>
        <v>0.125</v>
      </c>
      <c r="H26" s="159">
        <f t="shared" si="3"/>
        <v>0.27500000000000002</v>
      </c>
      <c r="I26" s="159">
        <f t="shared" si="3"/>
        <v>0.11499999999999999</v>
      </c>
      <c r="J26" s="160" t="s">
        <v>197</v>
      </c>
      <c r="K26" s="160" t="s">
        <v>197</v>
      </c>
      <c r="L26" s="160" t="s">
        <v>197</v>
      </c>
      <c r="M26" s="160" t="s">
        <v>197</v>
      </c>
      <c r="N26" s="160" t="s">
        <v>197</v>
      </c>
      <c r="O26" s="160" t="s">
        <v>197</v>
      </c>
      <c r="P26" s="160" t="s">
        <v>197</v>
      </c>
      <c r="Q26" s="160" t="s">
        <v>197</v>
      </c>
      <c r="R26" s="160" t="s">
        <v>197</v>
      </c>
      <c r="S26" s="171">
        <f t="shared" si="3"/>
        <v>8.4999999999999992E-2</v>
      </c>
      <c r="T26" s="175" t="s">
        <v>197</v>
      </c>
      <c r="U26" s="122"/>
      <c r="V26" s="172">
        <f>AVERAGE(V24:V25)</f>
        <v>0.22500000000000001</v>
      </c>
      <c r="W26" s="173">
        <f t="shared" ref="W26:AB26" si="4">AVERAGE(W24:W25)</f>
        <v>0.65</v>
      </c>
      <c r="X26" s="159">
        <f t="shared" si="4"/>
        <v>8.5000000000000006E-2</v>
      </c>
      <c r="Y26" s="159">
        <f t="shared" si="4"/>
        <v>0.1</v>
      </c>
      <c r="Z26" s="160" t="s">
        <v>197</v>
      </c>
      <c r="AA26" s="160" t="s">
        <v>197</v>
      </c>
      <c r="AB26" s="159">
        <f t="shared" si="4"/>
        <v>0.245</v>
      </c>
      <c r="AC26" s="160" t="s">
        <v>197</v>
      </c>
      <c r="AD26" s="160" t="s">
        <v>197</v>
      </c>
      <c r="AE26" s="160" t="s">
        <v>197</v>
      </c>
      <c r="AF26" s="174" t="s">
        <v>197</v>
      </c>
      <c r="AG26" s="175" t="s">
        <v>197</v>
      </c>
      <c r="AH26" s="180"/>
      <c r="AI26" s="172">
        <f>AVERAGE(AI24:AI25)</f>
        <v>0.83000000000000007</v>
      </c>
      <c r="AJ26" s="174" t="s">
        <v>197</v>
      </c>
      <c r="AK26" s="159">
        <f t="shared" ref="AK26" si="5">AVERAGE(AK24:AK25)</f>
        <v>0.14000000000000001</v>
      </c>
      <c r="AL26" s="174" t="s">
        <v>197</v>
      </c>
      <c r="AM26" s="175" t="s">
        <v>197</v>
      </c>
      <c r="AN26" s="122"/>
      <c r="AO26" s="172">
        <f>AVERAGE(AO24:AO25)</f>
        <v>0.55000000000000004</v>
      </c>
      <c r="AP26" s="173">
        <f>AVERAGE(AP24:AP25)</f>
        <v>0.22500000000000001</v>
      </c>
      <c r="AQ26" s="159">
        <f>AVERAGE(AQ24:AQ25)</f>
        <v>0.36499999999999999</v>
      </c>
      <c r="AR26" s="174" t="s">
        <v>197</v>
      </c>
      <c r="AS26" s="185" t="s">
        <v>197</v>
      </c>
      <c r="AT26" s="175" t="s">
        <v>197</v>
      </c>
      <c r="AU26" s="122"/>
      <c r="AV26" s="172">
        <f>AVERAGE(AV24:AV25)</f>
        <v>0.29000000000000004</v>
      </c>
      <c r="AW26" s="185" t="s">
        <v>197</v>
      </c>
      <c r="AX26" s="175" t="s">
        <v>197</v>
      </c>
      <c r="AY26" s="122"/>
      <c r="AZ26" s="186">
        <f>AVERAGE(AZ24:AZ25)</f>
        <v>6.9444444444444448E-2</v>
      </c>
    </row>
    <row r="27" spans="1:52" s="21" customFormat="1" ht="16" outlineLevel="1" x14ac:dyDescent="0.25">
      <c r="A27" s="56" t="s">
        <v>199</v>
      </c>
      <c r="B27" s="133" t="s">
        <v>198</v>
      </c>
      <c r="C27" s="33"/>
      <c r="D27" s="127"/>
      <c r="E27" s="128"/>
      <c r="F27" s="128"/>
      <c r="G27" s="127"/>
      <c r="H27" s="127"/>
      <c r="I27" s="127"/>
      <c r="J27" s="128"/>
      <c r="K27" s="128"/>
      <c r="L27" s="128"/>
      <c r="M27" s="128"/>
      <c r="N27" s="128"/>
      <c r="O27" s="128"/>
      <c r="P27" s="128"/>
      <c r="Q27" s="128"/>
      <c r="R27" s="128"/>
      <c r="S27" s="127"/>
      <c r="T27" s="128"/>
      <c r="U27" s="127"/>
      <c r="V27" s="127"/>
      <c r="W27" s="127"/>
      <c r="X27" s="127"/>
      <c r="Y27" s="127"/>
      <c r="Z27" s="128"/>
      <c r="AA27" s="128"/>
      <c r="AB27" s="127"/>
      <c r="AC27" s="128"/>
      <c r="AD27" s="128"/>
      <c r="AE27" s="128"/>
      <c r="AF27" s="128"/>
      <c r="AG27" s="128"/>
      <c r="AH27" s="128"/>
      <c r="AI27" s="127"/>
      <c r="AJ27" s="128"/>
      <c r="AK27" s="127"/>
      <c r="AL27" s="128"/>
      <c r="AM27" s="128"/>
      <c r="AN27" s="127"/>
      <c r="AO27" s="127"/>
      <c r="AP27" s="127"/>
      <c r="AQ27" s="127"/>
      <c r="AR27" s="128"/>
      <c r="AS27" s="128"/>
      <c r="AT27" s="128"/>
      <c r="AU27" s="127"/>
      <c r="AV27" s="127"/>
      <c r="AW27" s="128"/>
      <c r="AX27" s="128"/>
      <c r="AY27" s="127"/>
      <c r="AZ27" s="93"/>
    </row>
    <row r="28" spans="1:52" s="36" customFormat="1" ht="16" outlineLevel="1" x14ac:dyDescent="0.25">
      <c r="A28" s="132" t="s">
        <v>138</v>
      </c>
      <c r="B28" s="131">
        <f>AVERAGE(D24:S25)</f>
        <v>0.28400000000000003</v>
      </c>
      <c r="T28" s="106"/>
      <c r="AV28" s="102"/>
      <c r="AW28" s="40"/>
      <c r="AX28" s="40"/>
      <c r="AZ28" s="93"/>
    </row>
    <row r="29" spans="1:52" ht="16" outlineLevel="1" x14ac:dyDescent="0.25">
      <c r="A29" s="76" t="s">
        <v>139</v>
      </c>
      <c r="B29" s="119">
        <f>AVERAGE(V22:AG25)</f>
        <v>0.26100000000000001</v>
      </c>
      <c r="AU29" s="36"/>
      <c r="AY29" s="36"/>
      <c r="AZ29" s="92"/>
    </row>
    <row r="30" spans="1:52" ht="16" outlineLevel="1" x14ac:dyDescent="0.25">
      <c r="A30" s="77" t="s">
        <v>140</v>
      </c>
      <c r="B30" s="119">
        <f>AVERAGE(AI24:AM25)</f>
        <v>0.48499999999999999</v>
      </c>
      <c r="AU30" s="36"/>
      <c r="AY30" s="36"/>
      <c r="AZ30" s="92"/>
    </row>
    <row r="31" spans="1:52" ht="16" outlineLevel="1" x14ac:dyDescent="0.25">
      <c r="A31" s="78" t="s">
        <v>141</v>
      </c>
      <c r="B31" s="119">
        <f>AVERAGE(AO24:AT25)</f>
        <v>0.37999999999999995</v>
      </c>
      <c r="AZ31" s="92"/>
    </row>
    <row r="32" spans="1:52" ht="16" outlineLevel="1" x14ac:dyDescent="0.25">
      <c r="A32" s="79" t="s">
        <v>142</v>
      </c>
      <c r="B32" s="120">
        <f>AVERAGE(AV24:AX25)</f>
        <v>0.29000000000000004</v>
      </c>
      <c r="C32" s="101"/>
      <c r="AZ32" s="92"/>
    </row>
    <row r="33" spans="1:52" s="36" customFormat="1" ht="16" x14ac:dyDescent="0.25">
      <c r="A33" s="32" t="s">
        <v>149</v>
      </c>
      <c r="B33" s="33"/>
      <c r="C33" s="33"/>
      <c r="D33" s="34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V33" s="35"/>
      <c r="AW33" s="35"/>
      <c r="AX33" s="35"/>
      <c r="AZ33" s="93"/>
    </row>
    <row r="34" spans="1:52" ht="16" outlineLevel="1" x14ac:dyDescent="0.25">
      <c r="A34" s="55" t="s">
        <v>152</v>
      </c>
      <c r="B34" s="96" t="s">
        <v>153</v>
      </c>
      <c r="C34" s="64" t="s">
        <v>84</v>
      </c>
      <c r="D34" s="154">
        <v>0.81</v>
      </c>
      <c r="E34" s="155" t="s">
        <v>197</v>
      </c>
      <c r="F34" s="155" t="s">
        <v>197</v>
      </c>
      <c r="G34" s="154">
        <v>0.09</v>
      </c>
      <c r="H34" s="154">
        <v>0.32</v>
      </c>
      <c r="I34" s="154">
        <v>0</v>
      </c>
      <c r="J34" s="155" t="s">
        <v>197</v>
      </c>
      <c r="K34" s="155" t="s">
        <v>197</v>
      </c>
      <c r="L34" s="155" t="s">
        <v>197</v>
      </c>
      <c r="M34" s="155" t="s">
        <v>197</v>
      </c>
      <c r="N34" s="155" t="s">
        <v>197</v>
      </c>
      <c r="O34" s="155" t="s">
        <v>197</v>
      </c>
      <c r="P34" s="155" t="s">
        <v>197</v>
      </c>
      <c r="Q34" s="155" t="s">
        <v>197</v>
      </c>
      <c r="R34" s="155" t="s">
        <v>197</v>
      </c>
      <c r="S34" s="154">
        <v>0.1</v>
      </c>
      <c r="T34" s="155" t="s">
        <v>197</v>
      </c>
      <c r="U34" s="187"/>
      <c r="V34" s="154">
        <v>0.84</v>
      </c>
      <c r="W34" s="154">
        <v>0.54</v>
      </c>
      <c r="X34" s="154">
        <v>0.11</v>
      </c>
      <c r="Y34" s="154">
        <v>0.09</v>
      </c>
      <c r="Z34" s="154">
        <v>0</v>
      </c>
      <c r="AA34" s="155" t="s">
        <v>197</v>
      </c>
      <c r="AB34" s="154">
        <v>0.27</v>
      </c>
      <c r="AC34" s="155" t="s">
        <v>197</v>
      </c>
      <c r="AD34" s="155" t="s">
        <v>197</v>
      </c>
      <c r="AE34" s="155" t="s">
        <v>197</v>
      </c>
      <c r="AF34" s="155" t="s">
        <v>197</v>
      </c>
      <c r="AG34" s="155" t="s">
        <v>197</v>
      </c>
      <c r="AH34" s="187"/>
      <c r="AI34" s="154">
        <v>0.87</v>
      </c>
      <c r="AJ34" s="155" t="s">
        <v>197</v>
      </c>
      <c r="AK34" s="154">
        <v>0.1</v>
      </c>
      <c r="AL34" s="155" t="s">
        <v>197</v>
      </c>
      <c r="AM34" s="155" t="s">
        <v>197</v>
      </c>
      <c r="AN34" s="187"/>
      <c r="AO34" s="154">
        <v>0.55000000000000004</v>
      </c>
      <c r="AP34" s="154">
        <v>0.24</v>
      </c>
      <c r="AQ34" s="154">
        <v>0.12</v>
      </c>
      <c r="AR34" s="155" t="s">
        <v>197</v>
      </c>
      <c r="AS34" s="155" t="s">
        <v>197</v>
      </c>
      <c r="AT34" s="155" t="s">
        <v>197</v>
      </c>
      <c r="AU34" s="187"/>
      <c r="AV34" s="154">
        <v>0.28999999999999998</v>
      </c>
      <c r="AW34" s="155" t="s">
        <v>197</v>
      </c>
      <c r="AX34" s="155" t="s">
        <v>197</v>
      </c>
      <c r="AY34" s="41"/>
      <c r="AZ34" s="165">
        <v>7.7083333333333337E-2</v>
      </c>
    </row>
    <row r="35" spans="1:52" ht="16" outlineLevel="1" x14ac:dyDescent="0.25">
      <c r="A35" s="55" t="s">
        <v>152</v>
      </c>
      <c r="B35" s="96" t="s">
        <v>154</v>
      </c>
      <c r="C35" s="97" t="s">
        <v>105</v>
      </c>
      <c r="D35" s="188">
        <v>0.9</v>
      </c>
      <c r="E35" s="189" t="s">
        <v>197</v>
      </c>
      <c r="F35" s="189" t="s">
        <v>197</v>
      </c>
      <c r="G35" s="188">
        <v>0.13</v>
      </c>
      <c r="H35" s="188">
        <v>0.31</v>
      </c>
      <c r="I35" s="188">
        <v>0.16</v>
      </c>
      <c r="J35" s="189" t="s">
        <v>197</v>
      </c>
      <c r="K35" s="189" t="s">
        <v>197</v>
      </c>
      <c r="L35" s="189" t="s">
        <v>197</v>
      </c>
      <c r="M35" s="189" t="s">
        <v>197</v>
      </c>
      <c r="N35" s="189" t="s">
        <v>197</v>
      </c>
      <c r="O35" s="189" t="s">
        <v>197</v>
      </c>
      <c r="P35" s="189" t="s">
        <v>197</v>
      </c>
      <c r="Q35" s="189" t="s">
        <v>197</v>
      </c>
      <c r="R35" s="189" t="s">
        <v>197</v>
      </c>
      <c r="S35" s="188">
        <v>0.13</v>
      </c>
      <c r="T35" s="189" t="s">
        <v>197</v>
      </c>
      <c r="U35" s="187"/>
      <c r="V35" s="188">
        <v>0.61</v>
      </c>
      <c r="W35" s="188">
        <v>0.73</v>
      </c>
      <c r="X35" s="188">
        <v>0.12</v>
      </c>
      <c r="Y35" s="188">
        <v>0.13</v>
      </c>
      <c r="Z35" s="188">
        <v>0</v>
      </c>
      <c r="AA35" s="189" t="s">
        <v>197</v>
      </c>
      <c r="AB35" s="188">
        <v>0.32</v>
      </c>
      <c r="AC35" s="189" t="s">
        <v>197</v>
      </c>
      <c r="AD35" s="189" t="s">
        <v>197</v>
      </c>
      <c r="AE35" s="189" t="s">
        <v>197</v>
      </c>
      <c r="AF35" s="189" t="s">
        <v>197</v>
      </c>
      <c r="AG35" s="189" t="s">
        <v>197</v>
      </c>
      <c r="AH35" s="187"/>
      <c r="AI35" s="188">
        <v>0.9</v>
      </c>
      <c r="AJ35" s="189" t="s">
        <v>197</v>
      </c>
      <c r="AK35" s="188">
        <v>0.14000000000000001</v>
      </c>
      <c r="AL35" s="189" t="s">
        <v>197</v>
      </c>
      <c r="AM35" s="189" t="s">
        <v>197</v>
      </c>
      <c r="AN35" s="187"/>
      <c r="AO35" s="188">
        <v>0.61</v>
      </c>
      <c r="AP35" s="188">
        <v>0.33</v>
      </c>
      <c r="AQ35" s="188">
        <v>0.22</v>
      </c>
      <c r="AR35" s="189" t="s">
        <v>197</v>
      </c>
      <c r="AS35" s="189" t="s">
        <v>197</v>
      </c>
      <c r="AT35" s="189" t="s">
        <v>197</v>
      </c>
      <c r="AU35" s="187"/>
      <c r="AV35" s="188">
        <v>0.35000000000000003</v>
      </c>
      <c r="AW35" s="189" t="s">
        <v>197</v>
      </c>
      <c r="AX35" s="189" t="s">
        <v>197</v>
      </c>
      <c r="AY35" s="41"/>
      <c r="AZ35" s="179">
        <v>8.9583333333333334E-2</v>
      </c>
    </row>
    <row r="36" spans="1:52" ht="16" outlineLevel="1" x14ac:dyDescent="0.25">
      <c r="A36" s="129" t="s">
        <v>152</v>
      </c>
      <c r="B36" s="96" t="s">
        <v>155</v>
      </c>
      <c r="C36" s="64" t="s">
        <v>117</v>
      </c>
      <c r="D36" s="154">
        <v>0.82000000000000006</v>
      </c>
      <c r="E36" s="155" t="s">
        <v>197</v>
      </c>
      <c r="F36" s="155" t="s">
        <v>197</v>
      </c>
      <c r="G36" s="154">
        <v>0</v>
      </c>
      <c r="H36" s="154">
        <v>0.49</v>
      </c>
      <c r="I36" s="154">
        <v>0.1</v>
      </c>
      <c r="J36" s="155" t="s">
        <v>197</v>
      </c>
      <c r="K36" s="155" t="s">
        <v>197</v>
      </c>
      <c r="L36" s="155" t="s">
        <v>197</v>
      </c>
      <c r="M36" s="155" t="s">
        <v>197</v>
      </c>
      <c r="N36" s="155" t="s">
        <v>197</v>
      </c>
      <c r="O36" s="155" t="s">
        <v>197</v>
      </c>
      <c r="P36" s="155" t="s">
        <v>197</v>
      </c>
      <c r="Q36" s="155" t="s">
        <v>197</v>
      </c>
      <c r="R36" s="155" t="s">
        <v>197</v>
      </c>
      <c r="S36" s="154">
        <v>0.1</v>
      </c>
      <c r="T36" s="155" t="s">
        <v>197</v>
      </c>
      <c r="U36" s="187"/>
      <c r="V36" s="154">
        <v>0.87</v>
      </c>
      <c r="W36" s="154">
        <v>0.43</v>
      </c>
      <c r="X36" s="154">
        <v>0.1</v>
      </c>
      <c r="Y36" s="154">
        <v>0.08</v>
      </c>
      <c r="Z36" s="154">
        <v>0.1</v>
      </c>
      <c r="AA36" s="155" t="s">
        <v>197</v>
      </c>
      <c r="AB36" s="154">
        <v>0.27</v>
      </c>
      <c r="AC36" s="155" t="s">
        <v>197</v>
      </c>
      <c r="AD36" s="155" t="s">
        <v>197</v>
      </c>
      <c r="AE36" s="155" t="s">
        <v>197</v>
      </c>
      <c r="AF36" s="155" t="s">
        <v>197</v>
      </c>
      <c r="AG36" s="155" t="s">
        <v>197</v>
      </c>
      <c r="AH36" s="187"/>
      <c r="AI36" s="154">
        <v>0.89</v>
      </c>
      <c r="AJ36" s="155" t="s">
        <v>197</v>
      </c>
      <c r="AK36" s="154">
        <v>0.11</v>
      </c>
      <c r="AL36" s="155" t="s">
        <v>197</v>
      </c>
      <c r="AM36" s="155" t="s">
        <v>197</v>
      </c>
      <c r="AN36" s="187"/>
      <c r="AO36" s="154">
        <v>0.54</v>
      </c>
      <c r="AP36" s="154">
        <v>0.28000000000000003</v>
      </c>
      <c r="AQ36" s="154">
        <v>0.15</v>
      </c>
      <c r="AR36" s="155" t="s">
        <v>197</v>
      </c>
      <c r="AS36" s="155" t="s">
        <v>197</v>
      </c>
      <c r="AT36" s="155" t="s">
        <v>197</v>
      </c>
      <c r="AU36" s="187"/>
      <c r="AV36" s="154">
        <v>0.31</v>
      </c>
      <c r="AW36" s="155" t="s">
        <v>197</v>
      </c>
      <c r="AX36" s="155" t="s">
        <v>197</v>
      </c>
      <c r="AY36" s="41"/>
      <c r="AZ36" s="165">
        <v>6.8749999999999992E-2</v>
      </c>
    </row>
    <row r="37" spans="1:52" s="21" customFormat="1" ht="16" outlineLevel="1" x14ac:dyDescent="0.25">
      <c r="A37" s="36"/>
      <c r="B37" s="36"/>
      <c r="C37" s="33"/>
      <c r="D37" s="159">
        <f>AVERAGE(D34:D36)</f>
        <v>0.84333333333333338</v>
      </c>
      <c r="E37" s="160" t="s">
        <v>197</v>
      </c>
      <c r="F37" s="160" t="s">
        <v>197</v>
      </c>
      <c r="G37" s="159">
        <f t="shared" ref="G37:S37" si="6">AVERAGE(G34:G36)</f>
        <v>7.3333333333333334E-2</v>
      </c>
      <c r="H37" s="159">
        <f t="shared" si="6"/>
        <v>0.37333333333333335</v>
      </c>
      <c r="I37" s="159">
        <f t="shared" si="6"/>
        <v>8.666666666666667E-2</v>
      </c>
      <c r="J37" s="160" t="s">
        <v>197</v>
      </c>
      <c r="K37" s="160" t="s">
        <v>197</v>
      </c>
      <c r="L37" s="160" t="s">
        <v>197</v>
      </c>
      <c r="M37" s="160" t="s">
        <v>197</v>
      </c>
      <c r="N37" s="160" t="s">
        <v>197</v>
      </c>
      <c r="O37" s="160" t="s">
        <v>197</v>
      </c>
      <c r="P37" s="160" t="s">
        <v>197</v>
      </c>
      <c r="Q37" s="160" t="s">
        <v>197</v>
      </c>
      <c r="R37" s="160" t="s">
        <v>197</v>
      </c>
      <c r="S37" s="159">
        <f t="shared" si="6"/>
        <v>0.11</v>
      </c>
      <c r="T37" s="160" t="s">
        <v>197</v>
      </c>
      <c r="U37" s="42"/>
      <c r="V37" s="159">
        <f>AVERAGE(V34:V36)</f>
        <v>0.77333333333333332</v>
      </c>
      <c r="W37" s="159">
        <f t="shared" ref="W37:AB37" si="7">AVERAGE(W34:W36)</f>
        <v>0.56666666666666665</v>
      </c>
      <c r="X37" s="159">
        <f t="shared" si="7"/>
        <v>0.10999999999999999</v>
      </c>
      <c r="Y37" s="159">
        <f t="shared" si="7"/>
        <v>9.9999999999999992E-2</v>
      </c>
      <c r="Z37" s="159">
        <f t="shared" si="7"/>
        <v>3.3333333333333333E-2</v>
      </c>
      <c r="AA37" s="160" t="s">
        <v>197</v>
      </c>
      <c r="AB37" s="159">
        <f t="shared" si="7"/>
        <v>0.28666666666666668</v>
      </c>
      <c r="AC37" s="160" t="s">
        <v>197</v>
      </c>
      <c r="AD37" s="160" t="s">
        <v>197</v>
      </c>
      <c r="AE37" s="160" t="s">
        <v>197</v>
      </c>
      <c r="AF37" s="160" t="s">
        <v>197</v>
      </c>
      <c r="AG37" s="160" t="s">
        <v>197</v>
      </c>
      <c r="AH37" s="42"/>
      <c r="AI37" s="159">
        <f>AVERAGE(AI34:AI36)</f>
        <v>0.88666666666666671</v>
      </c>
      <c r="AJ37" s="160" t="s">
        <v>197</v>
      </c>
      <c r="AK37" s="159">
        <f t="shared" ref="AK37" si="8">AVERAGE(AK34:AK36)</f>
        <v>0.11666666666666668</v>
      </c>
      <c r="AL37" s="160" t="s">
        <v>197</v>
      </c>
      <c r="AM37" s="160" t="s">
        <v>197</v>
      </c>
      <c r="AN37" s="42"/>
      <c r="AO37" s="159">
        <f>AVERAGE(AO34:AO36)</f>
        <v>0.56666666666666676</v>
      </c>
      <c r="AP37" s="159">
        <f>AVERAGE(AP34:AP36)</f>
        <v>0.28333333333333338</v>
      </c>
      <c r="AQ37" s="159">
        <f>AVERAGE(AQ34:AQ36)</f>
        <v>0.16333333333333333</v>
      </c>
      <c r="AR37" s="160" t="s">
        <v>197</v>
      </c>
      <c r="AS37" s="160" t="s">
        <v>197</v>
      </c>
      <c r="AT37" s="160" t="s">
        <v>197</v>
      </c>
      <c r="AU37" s="41"/>
      <c r="AV37" s="159">
        <f>AVERAGE(AV34:AV36)</f>
        <v>0.31666666666666665</v>
      </c>
      <c r="AW37" s="160" t="s">
        <v>197</v>
      </c>
      <c r="AX37" s="160" t="s">
        <v>197</v>
      </c>
      <c r="AY37" s="177"/>
      <c r="AZ37" s="178">
        <f>AVERAGE(AZ34:AZ36)</f>
        <v>7.8472222222222221E-2</v>
      </c>
    </row>
    <row r="38" spans="1:52" s="21" customFormat="1" ht="16" outlineLevel="1" x14ac:dyDescent="0.25">
      <c r="A38" s="56" t="s">
        <v>199</v>
      </c>
      <c r="B38" s="133" t="s">
        <v>198</v>
      </c>
      <c r="C38" s="33"/>
      <c r="D38" s="44"/>
      <c r="E38" s="106"/>
      <c r="F38" s="106"/>
      <c r="G38" s="44"/>
      <c r="H38" s="44"/>
      <c r="I38" s="44"/>
      <c r="J38" s="106"/>
      <c r="K38" s="106"/>
      <c r="L38" s="106"/>
      <c r="M38" s="106"/>
      <c r="N38" s="106"/>
      <c r="O38" s="106"/>
      <c r="P38" s="106"/>
      <c r="Q38" s="106"/>
      <c r="R38" s="106"/>
      <c r="S38" s="44"/>
      <c r="T38" s="106"/>
      <c r="U38" s="42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2"/>
      <c r="AI38" s="45"/>
      <c r="AJ38" s="45"/>
      <c r="AK38" s="45"/>
      <c r="AL38" s="45"/>
      <c r="AM38" s="45"/>
      <c r="AN38" s="42"/>
      <c r="AO38" s="45"/>
      <c r="AP38" s="45"/>
      <c r="AQ38" s="45"/>
      <c r="AR38" s="45"/>
      <c r="AS38" s="45"/>
      <c r="AT38" s="45"/>
      <c r="AU38"/>
      <c r="AV38" s="45"/>
      <c r="AW38" s="45"/>
      <c r="AX38" s="45"/>
      <c r="AZ38" s="93"/>
    </row>
    <row r="39" spans="1:52" ht="16" outlineLevel="1" x14ac:dyDescent="0.25">
      <c r="A39" s="75" t="s">
        <v>138</v>
      </c>
      <c r="B39" s="119">
        <f>AVERAGE(D34:S36)</f>
        <v>0.29733333333333334</v>
      </c>
      <c r="AV39" s="101"/>
      <c r="AW39" s="41"/>
      <c r="AX39" s="41"/>
      <c r="AZ39" s="92"/>
    </row>
    <row r="40" spans="1:52" ht="16" outlineLevel="1" x14ac:dyDescent="0.25">
      <c r="A40" s="76" t="s">
        <v>139</v>
      </c>
      <c r="B40" s="119">
        <f>AVERAGE(V34:AG36)</f>
        <v>0.31166666666666665</v>
      </c>
      <c r="AZ40" s="92"/>
    </row>
    <row r="41" spans="1:52" ht="16" outlineLevel="1" x14ac:dyDescent="0.25">
      <c r="A41" s="77" t="s">
        <v>140</v>
      </c>
      <c r="B41" s="119">
        <f>AVERAGE(AI34:AM36)</f>
        <v>0.50166666666666671</v>
      </c>
      <c r="AZ41" s="92"/>
    </row>
    <row r="42" spans="1:52" ht="16" outlineLevel="1" x14ac:dyDescent="0.25">
      <c r="A42" s="78" t="s">
        <v>141</v>
      </c>
      <c r="B42" s="119">
        <f>AVERAGE(AO34:AT36)</f>
        <v>0.33777777777777784</v>
      </c>
      <c r="AZ42" s="92"/>
    </row>
    <row r="43" spans="1:52" ht="16" outlineLevel="1" x14ac:dyDescent="0.25">
      <c r="A43" s="79" t="s">
        <v>142</v>
      </c>
      <c r="B43" s="120">
        <f>AVERAGE(AV34:AX36)</f>
        <v>0.31666666666666665</v>
      </c>
      <c r="C43" s="101"/>
      <c r="AZ43" s="92"/>
    </row>
    <row r="44" spans="1:52" x14ac:dyDescent="0.2">
      <c r="A44" s="60" t="s">
        <v>152</v>
      </c>
      <c r="B44" s="36"/>
      <c r="AZ44" s="92"/>
    </row>
    <row r="45" spans="1:52" ht="16" outlineLevel="1" x14ac:dyDescent="0.25">
      <c r="A45" s="55" t="s">
        <v>156</v>
      </c>
      <c r="B45" s="65" t="s">
        <v>157</v>
      </c>
      <c r="C45" s="65" t="s">
        <v>56</v>
      </c>
      <c r="D45" s="155">
        <v>0.72</v>
      </c>
      <c r="E45" s="155" t="s">
        <v>197</v>
      </c>
      <c r="F45" s="155" t="s">
        <v>197</v>
      </c>
      <c r="G45" s="155">
        <v>0.09</v>
      </c>
      <c r="H45" s="155">
        <v>0.21</v>
      </c>
      <c r="I45" s="155">
        <v>0.08</v>
      </c>
      <c r="J45" s="155" t="s">
        <v>197</v>
      </c>
      <c r="K45" s="155" t="s">
        <v>197</v>
      </c>
      <c r="L45" s="155" t="s">
        <v>197</v>
      </c>
      <c r="M45" s="155" t="s">
        <v>197</v>
      </c>
      <c r="N45" s="155" t="s">
        <v>197</v>
      </c>
      <c r="O45" s="155">
        <v>0</v>
      </c>
      <c r="P45" s="155" t="s">
        <v>197</v>
      </c>
      <c r="Q45" s="155" t="s">
        <v>197</v>
      </c>
      <c r="R45" s="155" t="s">
        <v>197</v>
      </c>
      <c r="S45" s="155">
        <v>0.06</v>
      </c>
      <c r="T45" s="155" t="s">
        <v>197</v>
      </c>
      <c r="U45" s="40"/>
      <c r="V45" s="155">
        <v>0.81</v>
      </c>
      <c r="W45" s="155">
        <v>0.48</v>
      </c>
      <c r="X45" s="155">
        <v>0.05</v>
      </c>
      <c r="Y45" s="155">
        <v>7.0000000000000007E-2</v>
      </c>
      <c r="Z45" s="155" t="s">
        <v>197</v>
      </c>
      <c r="AA45" s="155" t="s">
        <v>197</v>
      </c>
      <c r="AB45" s="155">
        <v>0.25</v>
      </c>
      <c r="AC45" s="155" t="s">
        <v>197</v>
      </c>
      <c r="AD45" s="155" t="s">
        <v>197</v>
      </c>
      <c r="AE45" s="155" t="s">
        <v>197</v>
      </c>
      <c r="AF45" s="155" t="s">
        <v>197</v>
      </c>
      <c r="AG45" s="155" t="s">
        <v>197</v>
      </c>
      <c r="AH45" s="40"/>
      <c r="AI45" s="155">
        <v>0.85</v>
      </c>
      <c r="AJ45" s="155" t="s">
        <v>197</v>
      </c>
      <c r="AK45" s="155">
        <v>0.09</v>
      </c>
      <c r="AL45" s="155">
        <v>0</v>
      </c>
      <c r="AM45" s="155" t="s">
        <v>197</v>
      </c>
      <c r="AN45" s="40"/>
      <c r="AO45" s="155">
        <v>0.4</v>
      </c>
      <c r="AP45" s="155">
        <v>0.27</v>
      </c>
      <c r="AQ45" s="155">
        <v>0.19</v>
      </c>
      <c r="AR45" s="155">
        <v>0</v>
      </c>
      <c r="AS45" s="155">
        <v>0</v>
      </c>
      <c r="AT45" s="155" t="s">
        <v>197</v>
      </c>
      <c r="AU45" s="41"/>
      <c r="AV45" s="155">
        <v>0.18</v>
      </c>
      <c r="AW45" s="155" t="s">
        <v>197</v>
      </c>
      <c r="AX45" s="155">
        <v>0</v>
      </c>
      <c r="AY45" s="41"/>
      <c r="AZ45" s="165">
        <v>4.9999999999999996E-2</v>
      </c>
    </row>
    <row r="46" spans="1:52" ht="16" outlineLevel="1" x14ac:dyDescent="0.25">
      <c r="A46" s="55" t="s">
        <v>156</v>
      </c>
      <c r="B46" s="65" t="s">
        <v>158</v>
      </c>
      <c r="C46" s="65" t="s">
        <v>58</v>
      </c>
      <c r="D46" s="189">
        <v>0.79</v>
      </c>
      <c r="E46" s="189" t="s">
        <v>197</v>
      </c>
      <c r="F46" s="189" t="s">
        <v>197</v>
      </c>
      <c r="G46" s="189">
        <v>0.08</v>
      </c>
      <c r="H46" s="189">
        <v>0.26</v>
      </c>
      <c r="I46" s="189">
        <v>0.08</v>
      </c>
      <c r="J46" s="189" t="s">
        <v>197</v>
      </c>
      <c r="K46" s="189" t="s">
        <v>197</v>
      </c>
      <c r="L46" s="189" t="s">
        <v>197</v>
      </c>
      <c r="M46" s="189" t="s">
        <v>197</v>
      </c>
      <c r="N46" s="189" t="s">
        <v>197</v>
      </c>
      <c r="O46" s="189">
        <v>0</v>
      </c>
      <c r="P46" s="189" t="s">
        <v>197</v>
      </c>
      <c r="Q46" s="189" t="s">
        <v>197</v>
      </c>
      <c r="R46" s="189" t="s">
        <v>197</v>
      </c>
      <c r="S46" s="189">
        <v>0.06</v>
      </c>
      <c r="T46" s="189" t="s">
        <v>197</v>
      </c>
      <c r="U46" s="40"/>
      <c r="V46" s="189">
        <v>0.54</v>
      </c>
      <c r="W46" s="189">
        <v>0.62</v>
      </c>
      <c r="X46" s="189">
        <v>0.08</v>
      </c>
      <c r="Y46" s="189">
        <v>0.1</v>
      </c>
      <c r="Z46" s="189" t="s">
        <v>197</v>
      </c>
      <c r="AA46" s="189" t="s">
        <v>197</v>
      </c>
      <c r="AB46" s="189">
        <v>0.25</v>
      </c>
      <c r="AC46" s="189" t="s">
        <v>197</v>
      </c>
      <c r="AD46" s="189" t="s">
        <v>197</v>
      </c>
      <c r="AE46" s="189" t="s">
        <v>197</v>
      </c>
      <c r="AF46" s="189" t="s">
        <v>197</v>
      </c>
      <c r="AG46" s="189" t="s">
        <v>197</v>
      </c>
      <c r="AH46" s="40"/>
      <c r="AI46" s="189">
        <v>0.81</v>
      </c>
      <c r="AJ46" s="189" t="s">
        <v>197</v>
      </c>
      <c r="AK46" s="189">
        <v>0.08</v>
      </c>
      <c r="AL46" s="189">
        <v>0</v>
      </c>
      <c r="AM46" s="189" t="s">
        <v>197</v>
      </c>
      <c r="AN46" s="40"/>
      <c r="AO46" s="189">
        <v>0.42</v>
      </c>
      <c r="AP46" s="189">
        <v>0.25</v>
      </c>
      <c r="AQ46" s="189">
        <v>0.25</v>
      </c>
      <c r="AR46" s="189">
        <v>0</v>
      </c>
      <c r="AS46" s="189">
        <v>0</v>
      </c>
      <c r="AT46" s="189" t="s">
        <v>197</v>
      </c>
      <c r="AU46" s="41"/>
      <c r="AV46" s="189">
        <v>0.28999999999999998</v>
      </c>
      <c r="AW46" s="189" t="s">
        <v>197</v>
      </c>
      <c r="AX46" s="189">
        <v>0</v>
      </c>
      <c r="AY46" s="41"/>
      <c r="AZ46" s="179">
        <v>6.3194444444444442E-2</v>
      </c>
    </row>
    <row r="47" spans="1:52" ht="16" outlineLevel="1" x14ac:dyDescent="0.25">
      <c r="A47" s="55" t="s">
        <v>156</v>
      </c>
      <c r="B47" s="65" t="s">
        <v>159</v>
      </c>
      <c r="C47" s="65" t="s">
        <v>70</v>
      </c>
      <c r="D47" s="155">
        <v>0.74</v>
      </c>
      <c r="E47" s="155" t="s">
        <v>197</v>
      </c>
      <c r="F47" s="155" t="s">
        <v>197</v>
      </c>
      <c r="G47" s="155">
        <v>0</v>
      </c>
      <c r="H47" s="155">
        <v>0.28000000000000003</v>
      </c>
      <c r="I47" s="155">
        <v>7.0000000000000007E-2</v>
      </c>
      <c r="J47" s="155" t="s">
        <v>197</v>
      </c>
      <c r="K47" s="155" t="s">
        <v>197</v>
      </c>
      <c r="L47" s="155" t="s">
        <v>197</v>
      </c>
      <c r="M47" s="155" t="s">
        <v>197</v>
      </c>
      <c r="N47" s="155" t="s">
        <v>197</v>
      </c>
      <c r="O47" s="155">
        <v>0</v>
      </c>
      <c r="P47" s="155" t="s">
        <v>197</v>
      </c>
      <c r="Q47" s="155" t="s">
        <v>197</v>
      </c>
      <c r="R47" s="155" t="s">
        <v>197</v>
      </c>
      <c r="S47" s="155">
        <v>7.0000000000000007E-2</v>
      </c>
      <c r="T47" s="155" t="s">
        <v>197</v>
      </c>
      <c r="U47" s="40"/>
      <c r="V47" s="155">
        <v>0.31</v>
      </c>
      <c r="W47" s="155">
        <v>0.51</v>
      </c>
      <c r="X47" s="155">
        <v>0</v>
      </c>
      <c r="Y47" s="155">
        <v>0.06</v>
      </c>
      <c r="Z47" s="155" t="s">
        <v>197</v>
      </c>
      <c r="AA47" s="155" t="s">
        <v>197</v>
      </c>
      <c r="AB47" s="155">
        <v>0.21</v>
      </c>
      <c r="AC47" s="155" t="s">
        <v>197</v>
      </c>
      <c r="AD47" s="155" t="s">
        <v>197</v>
      </c>
      <c r="AE47" s="155" t="s">
        <v>197</v>
      </c>
      <c r="AF47" s="155" t="s">
        <v>197</v>
      </c>
      <c r="AG47" s="155" t="s">
        <v>197</v>
      </c>
      <c r="AH47" s="40"/>
      <c r="AI47" s="155">
        <v>0.78</v>
      </c>
      <c r="AJ47" s="155" t="s">
        <v>197</v>
      </c>
      <c r="AK47" s="155">
        <v>0.1</v>
      </c>
      <c r="AL47" s="155">
        <v>7.0000000000000007E-2</v>
      </c>
      <c r="AM47" s="155" t="s">
        <v>197</v>
      </c>
      <c r="AN47" s="40"/>
      <c r="AO47" s="155">
        <v>0.35000000000000003</v>
      </c>
      <c r="AP47" s="155">
        <v>0.21</v>
      </c>
      <c r="AQ47" s="155">
        <v>0.3</v>
      </c>
      <c r="AR47" s="155">
        <v>0</v>
      </c>
      <c r="AS47" s="155">
        <v>7.0000000000000007E-2</v>
      </c>
      <c r="AT47" s="155" t="s">
        <v>197</v>
      </c>
      <c r="AU47" s="41"/>
      <c r="AV47" s="155">
        <v>0.19</v>
      </c>
      <c r="AW47" s="155" t="s">
        <v>197</v>
      </c>
      <c r="AX47" s="155">
        <v>0</v>
      </c>
      <c r="AY47" s="41"/>
      <c r="AZ47" s="165">
        <v>5.347222222222222E-2</v>
      </c>
    </row>
    <row r="48" spans="1:52" ht="16" outlineLevel="1" x14ac:dyDescent="0.25">
      <c r="A48" s="55" t="s">
        <v>156</v>
      </c>
      <c r="B48" s="65" t="s">
        <v>160</v>
      </c>
      <c r="C48" s="65" t="s">
        <v>72</v>
      </c>
      <c r="D48" s="189">
        <v>0.63</v>
      </c>
      <c r="E48" s="189" t="s">
        <v>197</v>
      </c>
      <c r="F48" s="189" t="s">
        <v>197</v>
      </c>
      <c r="G48" s="189">
        <v>0.06</v>
      </c>
      <c r="H48" s="189">
        <v>0</v>
      </c>
      <c r="I48" s="189">
        <v>7.0000000000000007E-2</v>
      </c>
      <c r="J48" s="189" t="s">
        <v>197</v>
      </c>
      <c r="K48" s="189" t="s">
        <v>197</v>
      </c>
      <c r="L48" s="189" t="s">
        <v>197</v>
      </c>
      <c r="M48" s="189" t="s">
        <v>197</v>
      </c>
      <c r="N48" s="189" t="s">
        <v>197</v>
      </c>
      <c r="O48" s="189">
        <v>0</v>
      </c>
      <c r="P48" s="189" t="s">
        <v>197</v>
      </c>
      <c r="Q48" s="189" t="s">
        <v>197</v>
      </c>
      <c r="R48" s="189" t="s">
        <v>197</v>
      </c>
      <c r="S48" s="189">
        <v>0</v>
      </c>
      <c r="T48" s="189" t="s">
        <v>197</v>
      </c>
      <c r="U48" s="40"/>
      <c r="V48" s="189">
        <v>0.75</v>
      </c>
      <c r="W48" s="189">
        <v>0.37</v>
      </c>
      <c r="X48" s="189">
        <v>0.05</v>
      </c>
      <c r="Y48" s="189">
        <v>0.04</v>
      </c>
      <c r="Z48" s="189" t="s">
        <v>197</v>
      </c>
      <c r="AA48" s="189" t="s">
        <v>197</v>
      </c>
      <c r="AB48" s="189">
        <v>0.19</v>
      </c>
      <c r="AC48" s="189" t="s">
        <v>197</v>
      </c>
      <c r="AD48" s="189" t="s">
        <v>197</v>
      </c>
      <c r="AE48" s="189" t="s">
        <v>197</v>
      </c>
      <c r="AF48" s="189" t="s">
        <v>197</v>
      </c>
      <c r="AG48" s="189" t="s">
        <v>197</v>
      </c>
      <c r="AH48" s="40"/>
      <c r="AI48" s="189">
        <v>0.76</v>
      </c>
      <c r="AJ48" s="189" t="s">
        <v>197</v>
      </c>
      <c r="AK48" s="189">
        <v>0.09</v>
      </c>
      <c r="AL48" s="189">
        <v>0</v>
      </c>
      <c r="AM48" s="189" t="s">
        <v>197</v>
      </c>
      <c r="AN48" s="40"/>
      <c r="AO48" s="189">
        <v>0.33</v>
      </c>
      <c r="AP48" s="189">
        <v>0.21</v>
      </c>
      <c r="AQ48" s="189">
        <v>0.14000000000000001</v>
      </c>
      <c r="AR48" s="189">
        <v>0</v>
      </c>
      <c r="AS48" s="189">
        <v>0</v>
      </c>
      <c r="AT48" s="189" t="s">
        <v>197</v>
      </c>
      <c r="AU48" s="41"/>
      <c r="AV48" s="189">
        <v>0.1</v>
      </c>
      <c r="AW48" s="189" t="s">
        <v>197</v>
      </c>
      <c r="AX48" s="189">
        <v>0.11</v>
      </c>
      <c r="AY48" s="41"/>
      <c r="AZ48" s="179">
        <v>4.4444444444444446E-2</v>
      </c>
    </row>
    <row r="49" spans="1:52" ht="16" outlineLevel="1" x14ac:dyDescent="0.25">
      <c r="A49" s="55" t="s">
        <v>156</v>
      </c>
      <c r="B49" s="65" t="s">
        <v>161</v>
      </c>
      <c r="C49" s="65" t="s">
        <v>82</v>
      </c>
      <c r="D49" s="155">
        <v>0.77</v>
      </c>
      <c r="E49" s="155" t="s">
        <v>197</v>
      </c>
      <c r="F49" s="155" t="s">
        <v>197</v>
      </c>
      <c r="G49" s="155">
        <v>0.16</v>
      </c>
      <c r="H49" s="155">
        <v>0.42</v>
      </c>
      <c r="I49" s="155">
        <v>0.13</v>
      </c>
      <c r="J49" s="155" t="s">
        <v>197</v>
      </c>
      <c r="K49" s="155" t="s">
        <v>197</v>
      </c>
      <c r="L49" s="155" t="s">
        <v>197</v>
      </c>
      <c r="M49" s="155" t="s">
        <v>197</v>
      </c>
      <c r="N49" s="155" t="s">
        <v>197</v>
      </c>
      <c r="O49" s="155">
        <v>0</v>
      </c>
      <c r="P49" s="155" t="s">
        <v>197</v>
      </c>
      <c r="Q49" s="155" t="s">
        <v>197</v>
      </c>
      <c r="R49" s="155" t="s">
        <v>197</v>
      </c>
      <c r="S49" s="155">
        <v>0</v>
      </c>
      <c r="T49" s="155" t="s">
        <v>197</v>
      </c>
      <c r="U49" s="40"/>
      <c r="V49" s="155">
        <v>0.65</v>
      </c>
      <c r="W49" s="155">
        <v>0.61</v>
      </c>
      <c r="X49" s="155">
        <v>0.1</v>
      </c>
      <c r="Y49" s="155">
        <v>0.23</v>
      </c>
      <c r="Z49" s="155" t="s">
        <v>197</v>
      </c>
      <c r="AA49" s="155" t="s">
        <v>197</v>
      </c>
      <c r="AB49" s="155">
        <v>0.27</v>
      </c>
      <c r="AC49" s="155" t="s">
        <v>197</v>
      </c>
      <c r="AD49" s="155" t="s">
        <v>197</v>
      </c>
      <c r="AE49" s="155" t="s">
        <v>197</v>
      </c>
      <c r="AF49" s="155" t="s">
        <v>197</v>
      </c>
      <c r="AG49" s="155" t="s">
        <v>197</v>
      </c>
      <c r="AH49" s="40"/>
      <c r="AI49" s="155">
        <v>0.83000000000000007</v>
      </c>
      <c r="AJ49" s="155" t="s">
        <v>197</v>
      </c>
      <c r="AK49" s="155">
        <v>0.13</v>
      </c>
      <c r="AL49" s="155">
        <v>0</v>
      </c>
      <c r="AM49" s="155" t="s">
        <v>197</v>
      </c>
      <c r="AN49" s="40"/>
      <c r="AO49" s="155">
        <v>0.5</v>
      </c>
      <c r="AP49" s="155">
        <v>0.28000000000000003</v>
      </c>
      <c r="AQ49" s="155">
        <v>0.35000000000000003</v>
      </c>
      <c r="AR49" s="155">
        <v>0.08</v>
      </c>
      <c r="AS49" s="155">
        <v>0</v>
      </c>
      <c r="AT49" s="155" t="s">
        <v>197</v>
      </c>
      <c r="AU49" s="41"/>
      <c r="AV49" s="155">
        <v>0.34</v>
      </c>
      <c r="AW49" s="155" t="s">
        <v>197</v>
      </c>
      <c r="AX49" s="155">
        <v>0</v>
      </c>
      <c r="AY49" s="41"/>
      <c r="AZ49" s="165">
        <v>7.8472222222222221E-2</v>
      </c>
    </row>
    <row r="50" spans="1:52" ht="16" outlineLevel="1" x14ac:dyDescent="0.25">
      <c r="A50" s="55" t="s">
        <v>156</v>
      </c>
      <c r="B50" s="65" t="s">
        <v>162</v>
      </c>
      <c r="C50" s="65" t="s">
        <v>96</v>
      </c>
      <c r="D50" s="189">
        <v>0.74</v>
      </c>
      <c r="E50" s="189" t="s">
        <v>197</v>
      </c>
      <c r="F50" s="189" t="s">
        <v>197</v>
      </c>
      <c r="G50" s="189">
        <v>0.08</v>
      </c>
      <c r="H50" s="189">
        <v>0.27</v>
      </c>
      <c r="I50" s="189">
        <v>7.0000000000000007E-2</v>
      </c>
      <c r="J50" s="189" t="s">
        <v>197</v>
      </c>
      <c r="K50" s="189" t="s">
        <v>197</v>
      </c>
      <c r="L50" s="189" t="s">
        <v>197</v>
      </c>
      <c r="M50" s="189" t="s">
        <v>197</v>
      </c>
      <c r="N50" s="189" t="s">
        <v>197</v>
      </c>
      <c r="O50" s="189">
        <v>0</v>
      </c>
      <c r="P50" s="189" t="s">
        <v>197</v>
      </c>
      <c r="Q50" s="189" t="s">
        <v>197</v>
      </c>
      <c r="R50" s="189" t="s">
        <v>197</v>
      </c>
      <c r="S50" s="189">
        <v>0.05</v>
      </c>
      <c r="T50" s="189" t="s">
        <v>197</v>
      </c>
      <c r="U50" s="40"/>
      <c r="V50" s="189">
        <v>0.82000000000000006</v>
      </c>
      <c r="W50" s="189">
        <v>0.47000000000000003</v>
      </c>
      <c r="X50" s="189">
        <v>7.0000000000000007E-2</v>
      </c>
      <c r="Y50" s="189">
        <v>0.05</v>
      </c>
      <c r="Z50" s="189" t="s">
        <v>197</v>
      </c>
      <c r="AA50" s="189" t="s">
        <v>197</v>
      </c>
      <c r="AB50" s="189">
        <v>0.19</v>
      </c>
      <c r="AC50" s="189" t="s">
        <v>197</v>
      </c>
      <c r="AD50" s="189" t="s">
        <v>197</v>
      </c>
      <c r="AE50" s="189" t="s">
        <v>197</v>
      </c>
      <c r="AF50" s="189" t="s">
        <v>197</v>
      </c>
      <c r="AG50" s="189" t="s">
        <v>197</v>
      </c>
      <c r="AH50" s="40"/>
      <c r="AI50" s="189">
        <v>0.77</v>
      </c>
      <c r="AJ50" s="189" t="s">
        <v>197</v>
      </c>
      <c r="AK50" s="189">
        <v>0.09</v>
      </c>
      <c r="AL50" s="189">
        <v>0</v>
      </c>
      <c r="AM50" s="189" t="s">
        <v>197</v>
      </c>
      <c r="AN50" s="40"/>
      <c r="AO50" s="189">
        <v>0.41000000000000003</v>
      </c>
      <c r="AP50" s="189">
        <v>0.26</v>
      </c>
      <c r="AQ50" s="189">
        <v>0.22</v>
      </c>
      <c r="AR50" s="189">
        <v>0</v>
      </c>
      <c r="AS50" s="189">
        <v>0</v>
      </c>
      <c r="AT50" s="189" t="s">
        <v>197</v>
      </c>
      <c r="AU50" s="41"/>
      <c r="AV50" s="189">
        <v>0.31</v>
      </c>
      <c r="AW50" s="189" t="s">
        <v>197</v>
      </c>
      <c r="AX50" s="189">
        <v>0</v>
      </c>
      <c r="AY50" s="41"/>
      <c r="AZ50" s="179">
        <v>5.2777777777777778E-2</v>
      </c>
    </row>
    <row r="51" spans="1:52" ht="16" outlineLevel="1" x14ac:dyDescent="0.25">
      <c r="A51" s="55" t="s">
        <v>156</v>
      </c>
      <c r="B51" s="65" t="s">
        <v>163</v>
      </c>
      <c r="C51" s="65" t="s">
        <v>121</v>
      </c>
      <c r="D51" s="155">
        <v>0.69000000000000006</v>
      </c>
      <c r="E51" s="155" t="s">
        <v>197</v>
      </c>
      <c r="F51" s="155" t="s">
        <v>197</v>
      </c>
      <c r="G51" s="155">
        <v>0.08</v>
      </c>
      <c r="H51" s="155">
        <v>0.25</v>
      </c>
      <c r="I51" s="155">
        <v>0.09</v>
      </c>
      <c r="J51" s="155" t="s">
        <v>197</v>
      </c>
      <c r="K51" s="155" t="s">
        <v>197</v>
      </c>
      <c r="L51" s="155" t="s">
        <v>197</v>
      </c>
      <c r="M51" s="155" t="s">
        <v>197</v>
      </c>
      <c r="N51" s="155" t="s">
        <v>197</v>
      </c>
      <c r="O51" s="155">
        <v>0</v>
      </c>
      <c r="P51" s="155" t="s">
        <v>197</v>
      </c>
      <c r="Q51" s="155" t="s">
        <v>197</v>
      </c>
      <c r="R51" s="155" t="s">
        <v>197</v>
      </c>
      <c r="S51" s="155">
        <v>0.08</v>
      </c>
      <c r="T51" s="155" t="s">
        <v>197</v>
      </c>
      <c r="U51" s="40"/>
      <c r="V51" s="155">
        <v>0.78</v>
      </c>
      <c r="W51" s="155">
        <v>0.45</v>
      </c>
      <c r="X51" s="155">
        <v>7.0000000000000007E-2</v>
      </c>
      <c r="Y51" s="155">
        <v>0.11</v>
      </c>
      <c r="Z51" s="155" t="s">
        <v>197</v>
      </c>
      <c r="AA51" s="155" t="s">
        <v>197</v>
      </c>
      <c r="AB51" s="155">
        <v>0.3</v>
      </c>
      <c r="AC51" s="155" t="s">
        <v>197</v>
      </c>
      <c r="AD51" s="155" t="s">
        <v>197</v>
      </c>
      <c r="AE51" s="155" t="s">
        <v>197</v>
      </c>
      <c r="AF51" s="155" t="s">
        <v>197</v>
      </c>
      <c r="AG51" s="155" t="s">
        <v>197</v>
      </c>
      <c r="AH51" s="40"/>
      <c r="AI51" s="155">
        <v>0.81</v>
      </c>
      <c r="AJ51" s="155" t="s">
        <v>197</v>
      </c>
      <c r="AK51" s="155">
        <v>0.1</v>
      </c>
      <c r="AL51" s="155">
        <v>0</v>
      </c>
      <c r="AM51" s="155" t="s">
        <v>197</v>
      </c>
      <c r="AN51" s="40"/>
      <c r="AO51" s="155">
        <v>0.43</v>
      </c>
      <c r="AP51" s="155">
        <v>0.25</v>
      </c>
      <c r="AQ51" s="155">
        <v>0.22</v>
      </c>
      <c r="AR51" s="155">
        <v>0</v>
      </c>
      <c r="AS51" s="155">
        <v>0</v>
      </c>
      <c r="AT51" s="155" t="s">
        <v>197</v>
      </c>
      <c r="AU51" s="41"/>
      <c r="AV51" s="155">
        <v>0.3</v>
      </c>
      <c r="AW51" s="155" t="s">
        <v>197</v>
      </c>
      <c r="AX51" s="155">
        <v>0</v>
      </c>
      <c r="AY51" s="41"/>
      <c r="AZ51" s="165">
        <v>5.2777777777777778E-2</v>
      </c>
    </row>
    <row r="52" spans="1:52" ht="16" outlineLevel="1" x14ac:dyDescent="0.25">
      <c r="A52" s="55" t="s">
        <v>164</v>
      </c>
      <c r="B52" s="65" t="s">
        <v>165</v>
      </c>
      <c r="C52" s="65" t="s">
        <v>104</v>
      </c>
      <c r="D52" s="189">
        <v>0.85</v>
      </c>
      <c r="E52" s="189" t="s">
        <v>197</v>
      </c>
      <c r="F52" s="189" t="s">
        <v>197</v>
      </c>
      <c r="G52" s="189">
        <v>0.11</v>
      </c>
      <c r="H52" s="189">
        <v>0.28000000000000003</v>
      </c>
      <c r="I52" s="189">
        <v>0.11</v>
      </c>
      <c r="J52" s="189" t="s">
        <v>197</v>
      </c>
      <c r="K52" s="189" t="s">
        <v>197</v>
      </c>
      <c r="L52" s="189" t="s">
        <v>197</v>
      </c>
      <c r="M52" s="189" t="s">
        <v>197</v>
      </c>
      <c r="N52" s="189" t="s">
        <v>197</v>
      </c>
      <c r="O52" s="189">
        <v>0.18</v>
      </c>
      <c r="P52" s="189" t="s">
        <v>197</v>
      </c>
      <c r="Q52" s="189" t="s">
        <v>197</v>
      </c>
      <c r="R52" s="189" t="s">
        <v>197</v>
      </c>
      <c r="S52" s="189">
        <v>0.12</v>
      </c>
      <c r="T52" s="189" t="s">
        <v>197</v>
      </c>
      <c r="U52" s="40"/>
      <c r="V52" s="189">
        <v>0.32</v>
      </c>
      <c r="W52" s="189">
        <v>0.64</v>
      </c>
      <c r="X52" s="189">
        <v>0</v>
      </c>
      <c r="Y52" s="189">
        <v>0.12</v>
      </c>
      <c r="Z52" s="189" t="s">
        <v>197</v>
      </c>
      <c r="AA52" s="189" t="s">
        <v>197</v>
      </c>
      <c r="AB52" s="189">
        <v>0.33</v>
      </c>
      <c r="AC52" s="189" t="s">
        <v>197</v>
      </c>
      <c r="AD52" s="189" t="s">
        <v>197</v>
      </c>
      <c r="AE52" s="189" t="s">
        <v>197</v>
      </c>
      <c r="AF52" s="189" t="s">
        <v>197</v>
      </c>
      <c r="AG52" s="189" t="s">
        <v>197</v>
      </c>
      <c r="AH52" s="40"/>
      <c r="AI52" s="189">
        <v>0.89</v>
      </c>
      <c r="AJ52" s="189" t="s">
        <v>197</v>
      </c>
      <c r="AK52" s="189">
        <v>0.14000000000000001</v>
      </c>
      <c r="AL52" s="189">
        <v>0</v>
      </c>
      <c r="AM52" s="189" t="s">
        <v>197</v>
      </c>
      <c r="AN52" s="40"/>
      <c r="AO52" s="189">
        <v>0.43</v>
      </c>
      <c r="AP52" s="189">
        <v>0.17</v>
      </c>
      <c r="AQ52" s="189">
        <v>0.24</v>
      </c>
      <c r="AR52" s="189">
        <v>0</v>
      </c>
      <c r="AS52" s="189">
        <v>0</v>
      </c>
      <c r="AT52" s="189" t="s">
        <v>197</v>
      </c>
      <c r="AU52" s="41"/>
      <c r="AV52" s="189">
        <v>0.2</v>
      </c>
      <c r="AW52" s="189" t="s">
        <v>197</v>
      </c>
      <c r="AX52" s="189">
        <v>0</v>
      </c>
      <c r="AY52" s="41"/>
      <c r="AZ52" s="179">
        <v>7.2916666666666671E-2</v>
      </c>
    </row>
    <row r="53" spans="1:52" ht="16" outlineLevel="1" x14ac:dyDescent="0.25">
      <c r="A53" s="129" t="s">
        <v>156</v>
      </c>
      <c r="B53" s="65" t="s">
        <v>166</v>
      </c>
      <c r="C53" s="65" t="s">
        <v>130</v>
      </c>
      <c r="D53" s="155">
        <v>0.78</v>
      </c>
      <c r="E53" s="155" t="s">
        <v>197</v>
      </c>
      <c r="F53" s="155" t="s">
        <v>197</v>
      </c>
      <c r="G53" s="155">
        <v>0.14000000000000001</v>
      </c>
      <c r="H53" s="155">
        <v>0.46</v>
      </c>
      <c r="I53" s="155">
        <v>0.13</v>
      </c>
      <c r="J53" s="155" t="s">
        <v>197</v>
      </c>
      <c r="K53" s="155" t="s">
        <v>197</v>
      </c>
      <c r="L53" s="155" t="s">
        <v>197</v>
      </c>
      <c r="M53" s="155" t="s">
        <v>197</v>
      </c>
      <c r="N53" s="155" t="s">
        <v>197</v>
      </c>
      <c r="O53" s="155">
        <v>0</v>
      </c>
      <c r="P53" s="155" t="s">
        <v>197</v>
      </c>
      <c r="Q53" s="155" t="s">
        <v>197</v>
      </c>
      <c r="R53" s="155" t="s">
        <v>197</v>
      </c>
      <c r="S53" s="155">
        <v>0</v>
      </c>
      <c r="T53" s="155" t="s">
        <v>197</v>
      </c>
      <c r="U53" s="40"/>
      <c r="V53" s="155">
        <v>0.57999999999999996</v>
      </c>
      <c r="W53" s="155">
        <v>0.6</v>
      </c>
      <c r="X53" s="155">
        <v>0.08</v>
      </c>
      <c r="Y53" s="155">
        <v>0.08</v>
      </c>
      <c r="Z53" s="155" t="s">
        <v>197</v>
      </c>
      <c r="AA53" s="155" t="s">
        <v>197</v>
      </c>
      <c r="AB53" s="155">
        <v>0.22</v>
      </c>
      <c r="AC53" s="155" t="s">
        <v>197</v>
      </c>
      <c r="AD53" s="155" t="s">
        <v>197</v>
      </c>
      <c r="AE53" s="155" t="s">
        <v>197</v>
      </c>
      <c r="AF53" s="155" t="s">
        <v>197</v>
      </c>
      <c r="AG53" s="155" t="s">
        <v>197</v>
      </c>
      <c r="AH53" s="40"/>
      <c r="AI53" s="155">
        <v>0.8</v>
      </c>
      <c r="AJ53" s="155" t="s">
        <v>197</v>
      </c>
      <c r="AK53" s="155">
        <v>0.12</v>
      </c>
      <c r="AL53" s="155">
        <v>0</v>
      </c>
      <c r="AM53" s="155" t="s">
        <v>197</v>
      </c>
      <c r="AN53" s="40"/>
      <c r="AO53" s="155">
        <v>0.47000000000000003</v>
      </c>
      <c r="AP53" s="155">
        <v>0.27</v>
      </c>
      <c r="AQ53" s="155">
        <v>0.27</v>
      </c>
      <c r="AR53" s="155">
        <v>7.0000000000000007E-2</v>
      </c>
      <c r="AS53" s="155">
        <v>0</v>
      </c>
      <c r="AT53" s="155" t="s">
        <v>197</v>
      </c>
      <c r="AU53" s="41"/>
      <c r="AV53" s="155">
        <v>0.27</v>
      </c>
      <c r="AW53" s="155" t="s">
        <v>197</v>
      </c>
      <c r="AX53" s="155">
        <v>0</v>
      </c>
      <c r="AY53" s="41"/>
      <c r="AZ53" s="165">
        <v>7.6388888888888895E-2</v>
      </c>
    </row>
    <row r="54" spans="1:52" s="21" customFormat="1" ht="16" outlineLevel="1" x14ac:dyDescent="0.25">
      <c r="A54" s="36"/>
      <c r="B54" s="36"/>
      <c r="C54" s="33"/>
      <c r="D54" s="160">
        <f>AVERAGE(D45:D53)</f>
        <v>0.74555555555555553</v>
      </c>
      <c r="E54" s="160" t="s">
        <v>197</v>
      </c>
      <c r="F54" s="160" t="s">
        <v>197</v>
      </c>
      <c r="G54" s="160">
        <f t="shared" ref="G54:S54" si="9">AVERAGE(G45:G53)</f>
        <v>8.8888888888888892E-2</v>
      </c>
      <c r="H54" s="160">
        <f t="shared" si="9"/>
        <v>0.27</v>
      </c>
      <c r="I54" s="160">
        <f t="shared" si="9"/>
        <v>9.2222222222222219E-2</v>
      </c>
      <c r="J54" s="160" t="s">
        <v>197</v>
      </c>
      <c r="K54" s="160" t="s">
        <v>197</v>
      </c>
      <c r="L54" s="160" t="s">
        <v>197</v>
      </c>
      <c r="M54" s="160" t="s">
        <v>197</v>
      </c>
      <c r="N54" s="160" t="s">
        <v>197</v>
      </c>
      <c r="O54" s="160">
        <f t="shared" si="9"/>
        <v>0.02</v>
      </c>
      <c r="P54" s="160" t="s">
        <v>197</v>
      </c>
      <c r="Q54" s="160" t="s">
        <v>197</v>
      </c>
      <c r="R54" s="160" t="s">
        <v>197</v>
      </c>
      <c r="S54" s="160">
        <f t="shared" si="9"/>
        <v>4.8888888888888891E-2</v>
      </c>
      <c r="T54" s="160" t="s">
        <v>197</v>
      </c>
      <c r="U54" s="45"/>
      <c r="V54" s="160">
        <f>AVERAGE(V45:V53)</f>
        <v>0.61777777777777787</v>
      </c>
      <c r="W54" s="160">
        <f t="shared" ref="W54:AB54" si="10">AVERAGE(W45:W53)</f>
        <v>0.52777777777777779</v>
      </c>
      <c r="X54" s="160">
        <f t="shared" si="10"/>
        <v>5.5555555555555552E-2</v>
      </c>
      <c r="Y54" s="160">
        <f t="shared" si="10"/>
        <v>9.555555555555556E-2</v>
      </c>
      <c r="Z54" s="160" t="s">
        <v>197</v>
      </c>
      <c r="AA54" s="160" t="s">
        <v>197</v>
      </c>
      <c r="AB54" s="160">
        <f t="shared" si="10"/>
        <v>0.24555555555555555</v>
      </c>
      <c r="AC54" s="160" t="s">
        <v>197</v>
      </c>
      <c r="AD54" s="160" t="s">
        <v>197</v>
      </c>
      <c r="AE54" s="160" t="s">
        <v>197</v>
      </c>
      <c r="AF54" s="160" t="s">
        <v>197</v>
      </c>
      <c r="AG54" s="160" t="s">
        <v>197</v>
      </c>
      <c r="AH54" s="40"/>
      <c r="AI54" s="160">
        <f>AVERAGE(AI45:AI53)</f>
        <v>0.81111111111111123</v>
      </c>
      <c r="AJ54" s="160" t="s">
        <v>197</v>
      </c>
      <c r="AK54" s="160">
        <f t="shared" ref="AK54:AL54" si="11">AVERAGE(AK45:AK53)</f>
        <v>0.10444444444444444</v>
      </c>
      <c r="AL54" s="160">
        <f t="shared" si="11"/>
        <v>7.7777777777777784E-3</v>
      </c>
      <c r="AM54" s="160" t="s">
        <v>197</v>
      </c>
      <c r="AN54" s="40"/>
      <c r="AO54" s="160">
        <f t="shared" ref="AO54:AS54" si="12">AVERAGE(AO45:AO53)</f>
        <v>0.41555555555555562</v>
      </c>
      <c r="AP54" s="160">
        <f t="shared" si="12"/>
        <v>0.24111111111111111</v>
      </c>
      <c r="AQ54" s="160">
        <f t="shared" si="12"/>
        <v>0.2422222222222222</v>
      </c>
      <c r="AR54" s="160">
        <f t="shared" si="12"/>
        <v>1.666666666666667E-2</v>
      </c>
      <c r="AS54" s="160">
        <f t="shared" si="12"/>
        <v>7.7777777777777784E-3</v>
      </c>
      <c r="AT54" s="160" t="s">
        <v>197</v>
      </c>
      <c r="AU54" s="42"/>
      <c r="AV54" s="160">
        <f>AVERAGE(AV45:AV53)</f>
        <v>0.2422222222222222</v>
      </c>
      <c r="AW54" s="160" t="s">
        <v>197</v>
      </c>
      <c r="AX54" s="160">
        <f>AVERAGE(AX45:AX53)</f>
        <v>1.2222222222222223E-2</v>
      </c>
      <c r="AY54" s="177"/>
      <c r="AZ54" s="178">
        <f>AVERAGE(AZ45:AZ53)</f>
        <v>6.049382716049382E-2</v>
      </c>
    </row>
    <row r="55" spans="1:52" s="21" customFormat="1" ht="16" outlineLevel="1" x14ac:dyDescent="0.25">
      <c r="A55" s="56" t="s">
        <v>199</v>
      </c>
      <c r="B55" s="133" t="s">
        <v>198</v>
      </c>
      <c r="C55" s="33"/>
      <c r="D55" s="45"/>
      <c r="E55" s="106"/>
      <c r="F55" s="106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0"/>
      <c r="AI55" s="45"/>
      <c r="AJ55" s="45"/>
      <c r="AK55" s="45"/>
      <c r="AL55" s="45"/>
      <c r="AM55" s="45"/>
      <c r="AN55" s="40"/>
      <c r="AO55" s="45"/>
      <c r="AP55" s="45"/>
      <c r="AQ55" s="45"/>
      <c r="AR55" s="45"/>
      <c r="AS55" s="45"/>
      <c r="AT55" s="45"/>
      <c r="AU55" s="36"/>
      <c r="AV55" s="45"/>
      <c r="AW55" s="45"/>
      <c r="AX55" s="45"/>
      <c r="AZ55" s="93"/>
    </row>
    <row r="56" spans="1:52" s="21" customFormat="1" ht="16" outlineLevel="1" x14ac:dyDescent="0.25">
      <c r="A56" s="75" t="s">
        <v>138</v>
      </c>
      <c r="B56" s="119">
        <f>AVERAGE(D45:T53)</f>
        <v>0.21092592592592591</v>
      </c>
      <c r="AV56" s="103"/>
    </row>
    <row r="57" spans="1:52" ht="16" outlineLevel="1" x14ac:dyDescent="0.25">
      <c r="A57" s="76" t="s">
        <v>139</v>
      </c>
      <c r="B57" s="119">
        <f>AVERAGE(V49:AG53)</f>
        <v>0.3256</v>
      </c>
    </row>
    <row r="58" spans="1:52" ht="16" outlineLevel="1" x14ac:dyDescent="0.25">
      <c r="A58" s="77" t="s">
        <v>140</v>
      </c>
      <c r="B58" s="119">
        <f>AVERAGE(AI45:AM53)</f>
        <v>0.30777777777777771</v>
      </c>
    </row>
    <row r="59" spans="1:52" ht="16" outlineLevel="1" x14ac:dyDescent="0.25">
      <c r="A59" s="78" t="s">
        <v>141</v>
      </c>
      <c r="B59" s="119">
        <f>AVERAGE(AO45:AT53)</f>
        <v>0.18466666666666665</v>
      </c>
    </row>
    <row r="60" spans="1:52" ht="16" outlineLevel="1" x14ac:dyDescent="0.25">
      <c r="A60" s="79" t="s">
        <v>142</v>
      </c>
      <c r="B60" s="120">
        <f>AVERAGE(AV45:AX53)</f>
        <v>0.12722222222222224</v>
      </c>
      <c r="C60" s="101"/>
    </row>
    <row r="61" spans="1:52" s="36" customFormat="1" ht="16" x14ac:dyDescent="0.25">
      <c r="A61" s="62" t="s">
        <v>156</v>
      </c>
      <c r="B61" s="80"/>
      <c r="C61" s="33"/>
      <c r="D61" s="34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V61" s="35"/>
      <c r="AW61" s="35"/>
      <c r="AX61" s="35"/>
    </row>
    <row r="62" spans="1:52" ht="16" outlineLevel="1" x14ac:dyDescent="0.25">
      <c r="A62" s="55" t="s">
        <v>167</v>
      </c>
      <c r="B62" s="98" t="s">
        <v>168</v>
      </c>
      <c r="C62" s="98" t="s">
        <v>63</v>
      </c>
      <c r="D62" s="154">
        <v>0</v>
      </c>
      <c r="E62" s="154">
        <v>0.56000000000000005</v>
      </c>
      <c r="F62" s="154">
        <v>0.6</v>
      </c>
      <c r="G62" s="155" t="s">
        <v>197</v>
      </c>
      <c r="H62" s="154">
        <v>0</v>
      </c>
      <c r="I62" s="154">
        <v>0</v>
      </c>
      <c r="J62" s="154">
        <v>0.72</v>
      </c>
      <c r="K62" s="155" t="s">
        <v>197</v>
      </c>
      <c r="L62" s="154">
        <v>0.37</v>
      </c>
      <c r="M62" s="154">
        <v>0</v>
      </c>
      <c r="N62" s="155" t="s">
        <v>197</v>
      </c>
      <c r="O62" s="155" t="s">
        <v>197</v>
      </c>
      <c r="P62" s="155" t="s">
        <v>197</v>
      </c>
      <c r="Q62" s="155" t="s">
        <v>197</v>
      </c>
      <c r="R62" s="154">
        <v>0</v>
      </c>
      <c r="S62" s="155" t="s">
        <v>197</v>
      </c>
      <c r="T62" s="155" t="s">
        <v>197</v>
      </c>
      <c r="U62" s="40"/>
      <c r="V62" s="154">
        <v>0</v>
      </c>
      <c r="W62" s="154">
        <v>0</v>
      </c>
      <c r="X62" s="154">
        <v>0.79</v>
      </c>
      <c r="Y62" s="154">
        <v>0</v>
      </c>
      <c r="Z62" s="154">
        <v>0</v>
      </c>
      <c r="AA62" s="154">
        <v>0.68</v>
      </c>
      <c r="AB62" s="154">
        <v>0</v>
      </c>
      <c r="AC62" s="190" t="s">
        <v>197</v>
      </c>
      <c r="AD62" s="155" t="s">
        <v>197</v>
      </c>
      <c r="AE62" s="155" t="s">
        <v>197</v>
      </c>
      <c r="AF62" s="155" t="s">
        <v>197</v>
      </c>
      <c r="AG62" s="154">
        <v>0</v>
      </c>
      <c r="AH62" s="40"/>
      <c r="AI62" s="154">
        <v>0</v>
      </c>
      <c r="AJ62" s="154">
        <v>0.59</v>
      </c>
      <c r="AK62" s="154">
        <v>0</v>
      </c>
      <c r="AL62" s="155" t="s">
        <v>197</v>
      </c>
      <c r="AM62" s="154">
        <v>0.3</v>
      </c>
      <c r="AN62" s="40"/>
      <c r="AO62" s="154">
        <v>0</v>
      </c>
      <c r="AP62" s="154">
        <v>0</v>
      </c>
      <c r="AQ62" s="154">
        <v>0</v>
      </c>
      <c r="AR62" s="154">
        <v>0</v>
      </c>
      <c r="AS62" s="155" t="s">
        <v>197</v>
      </c>
      <c r="AT62" s="154">
        <v>0</v>
      </c>
      <c r="AU62" s="41"/>
      <c r="AV62" s="154">
        <v>0</v>
      </c>
      <c r="AW62" s="155" t="s">
        <v>197</v>
      </c>
      <c r="AX62" s="155" t="s">
        <v>197</v>
      </c>
      <c r="AY62" s="41"/>
      <c r="AZ62" s="165">
        <v>8.1250000000000003E-2</v>
      </c>
    </row>
    <row r="63" spans="1:52" ht="16" outlineLevel="1" x14ac:dyDescent="0.25">
      <c r="A63" s="55" t="s">
        <v>167</v>
      </c>
      <c r="B63" s="99" t="s">
        <v>169</v>
      </c>
      <c r="C63" s="99" t="s">
        <v>86</v>
      </c>
      <c r="D63" s="188">
        <v>0.36</v>
      </c>
      <c r="E63" s="188">
        <v>0</v>
      </c>
      <c r="F63" s="188">
        <v>0</v>
      </c>
      <c r="G63" s="189" t="s">
        <v>197</v>
      </c>
      <c r="H63" s="188">
        <v>0.49</v>
      </c>
      <c r="I63" s="188">
        <v>0.03</v>
      </c>
      <c r="J63" s="188">
        <v>0</v>
      </c>
      <c r="K63" s="189" t="s">
        <v>197</v>
      </c>
      <c r="L63" s="188">
        <v>0</v>
      </c>
      <c r="M63" s="188">
        <v>0</v>
      </c>
      <c r="N63" s="189" t="s">
        <v>197</v>
      </c>
      <c r="O63" s="189" t="s">
        <v>197</v>
      </c>
      <c r="P63" s="189" t="s">
        <v>197</v>
      </c>
      <c r="Q63" s="189" t="s">
        <v>197</v>
      </c>
      <c r="R63" s="188">
        <v>0.22</v>
      </c>
      <c r="S63" s="189" t="s">
        <v>197</v>
      </c>
      <c r="T63" s="189" t="s">
        <v>197</v>
      </c>
      <c r="U63" s="40"/>
      <c r="V63" s="188">
        <v>0</v>
      </c>
      <c r="W63" s="188">
        <v>0.11</v>
      </c>
      <c r="X63" s="188">
        <v>0.02</v>
      </c>
      <c r="Y63" s="188">
        <v>0.02</v>
      </c>
      <c r="Z63" s="188">
        <v>0.67</v>
      </c>
      <c r="AA63" s="188">
        <v>0</v>
      </c>
      <c r="AB63" s="188">
        <v>0.08</v>
      </c>
      <c r="AC63" s="191" t="s">
        <v>197</v>
      </c>
      <c r="AD63" s="189" t="s">
        <v>197</v>
      </c>
      <c r="AE63" s="189" t="s">
        <v>197</v>
      </c>
      <c r="AF63" s="189" t="s">
        <v>197</v>
      </c>
      <c r="AG63" s="188">
        <v>0</v>
      </c>
      <c r="AH63" s="40"/>
      <c r="AI63" s="188">
        <v>0.75</v>
      </c>
      <c r="AJ63" s="188">
        <v>0</v>
      </c>
      <c r="AK63" s="188">
        <v>0.02</v>
      </c>
      <c r="AL63" s="189" t="s">
        <v>197</v>
      </c>
      <c r="AM63" s="188">
        <v>0</v>
      </c>
      <c r="AN63" s="40"/>
      <c r="AO63" s="188">
        <v>0.33</v>
      </c>
      <c r="AP63" s="188">
        <v>0.04</v>
      </c>
      <c r="AQ63" s="188">
        <v>0.02</v>
      </c>
      <c r="AR63" s="188">
        <v>0.02</v>
      </c>
      <c r="AS63" s="189" t="s">
        <v>197</v>
      </c>
      <c r="AT63" s="188">
        <v>0</v>
      </c>
      <c r="AU63" s="41"/>
      <c r="AV63" s="188">
        <v>0.02</v>
      </c>
      <c r="AW63" s="189" t="s">
        <v>197</v>
      </c>
      <c r="AX63" s="189" t="s">
        <v>197</v>
      </c>
      <c r="AY63" s="41"/>
      <c r="AZ63" s="179">
        <v>2.4999999999999998E-2</v>
      </c>
    </row>
    <row r="64" spans="1:52" ht="16" outlineLevel="1" x14ac:dyDescent="0.25">
      <c r="A64" s="55" t="s">
        <v>167</v>
      </c>
      <c r="B64" s="99" t="s">
        <v>170</v>
      </c>
      <c r="C64" s="99" t="s">
        <v>122</v>
      </c>
      <c r="D64" s="154">
        <v>0.89</v>
      </c>
      <c r="E64" s="154">
        <v>0</v>
      </c>
      <c r="F64" s="154">
        <v>0.18</v>
      </c>
      <c r="G64" s="155" t="s">
        <v>197</v>
      </c>
      <c r="H64" s="154">
        <v>0.24</v>
      </c>
      <c r="I64" s="154">
        <v>0.11</v>
      </c>
      <c r="J64" s="154">
        <v>0</v>
      </c>
      <c r="K64" s="155" t="s">
        <v>197</v>
      </c>
      <c r="L64" s="154">
        <v>0.12</v>
      </c>
      <c r="M64" s="154">
        <v>0.22</v>
      </c>
      <c r="N64" s="155" t="s">
        <v>197</v>
      </c>
      <c r="O64" s="155" t="s">
        <v>197</v>
      </c>
      <c r="P64" s="155" t="s">
        <v>197</v>
      </c>
      <c r="Q64" s="155" t="s">
        <v>197</v>
      </c>
      <c r="R64" s="154">
        <v>0</v>
      </c>
      <c r="S64" s="155" t="s">
        <v>197</v>
      </c>
      <c r="T64" s="155" t="s">
        <v>197</v>
      </c>
      <c r="U64" s="40"/>
      <c r="V64" s="154">
        <v>0.19</v>
      </c>
      <c r="W64" s="154">
        <v>0.57000000000000006</v>
      </c>
      <c r="X64" s="154">
        <v>0.32</v>
      </c>
      <c r="Y64" s="154">
        <v>0</v>
      </c>
      <c r="Z64" s="154">
        <v>0.84</v>
      </c>
      <c r="AA64" s="154">
        <v>0</v>
      </c>
      <c r="AB64" s="154">
        <v>0.25</v>
      </c>
      <c r="AC64" s="192" t="s">
        <v>197</v>
      </c>
      <c r="AD64" s="155" t="s">
        <v>197</v>
      </c>
      <c r="AE64" s="155" t="s">
        <v>197</v>
      </c>
      <c r="AF64" s="155" t="s">
        <v>197</v>
      </c>
      <c r="AG64" s="154">
        <v>0</v>
      </c>
      <c r="AH64" s="40"/>
      <c r="AI64" s="154">
        <v>0.9</v>
      </c>
      <c r="AJ64" s="154">
        <v>0</v>
      </c>
      <c r="AK64" s="154">
        <v>0.13</v>
      </c>
      <c r="AL64" s="155" t="s">
        <v>197</v>
      </c>
      <c r="AM64" s="154">
        <v>0</v>
      </c>
      <c r="AN64" s="40"/>
      <c r="AO64" s="154">
        <v>0.49</v>
      </c>
      <c r="AP64" s="154">
        <v>0</v>
      </c>
      <c r="AQ64" s="154">
        <v>0</v>
      </c>
      <c r="AR64" s="154">
        <v>0.1</v>
      </c>
      <c r="AS64" s="155" t="s">
        <v>197</v>
      </c>
      <c r="AT64" s="154">
        <v>0</v>
      </c>
      <c r="AU64" s="41"/>
      <c r="AV64" s="154">
        <v>0.14000000000000001</v>
      </c>
      <c r="AW64" s="155" t="s">
        <v>197</v>
      </c>
      <c r="AX64" s="155" t="s">
        <v>197</v>
      </c>
      <c r="AY64" s="41"/>
      <c r="AZ64" s="165">
        <v>7.7777777777777779E-2</v>
      </c>
    </row>
    <row r="65" spans="1:52" ht="16" outlineLevel="1" x14ac:dyDescent="0.25">
      <c r="A65" s="129" t="s">
        <v>167</v>
      </c>
      <c r="B65" s="99" t="s">
        <v>171</v>
      </c>
      <c r="C65" s="99" t="s">
        <v>115</v>
      </c>
      <c r="D65" s="188">
        <v>0.61</v>
      </c>
      <c r="E65" s="188">
        <v>0</v>
      </c>
      <c r="F65" s="188">
        <v>0</v>
      </c>
      <c r="G65" s="189" t="s">
        <v>197</v>
      </c>
      <c r="H65" s="188">
        <v>0.31</v>
      </c>
      <c r="I65" s="188">
        <v>0.1</v>
      </c>
      <c r="J65" s="188">
        <v>0</v>
      </c>
      <c r="K65" s="189" t="s">
        <v>197</v>
      </c>
      <c r="L65" s="188">
        <v>0</v>
      </c>
      <c r="M65" s="188">
        <v>0</v>
      </c>
      <c r="N65" s="189" t="s">
        <v>197</v>
      </c>
      <c r="O65" s="189" t="s">
        <v>197</v>
      </c>
      <c r="P65" s="189" t="s">
        <v>197</v>
      </c>
      <c r="Q65" s="189" t="s">
        <v>197</v>
      </c>
      <c r="R65" s="188">
        <v>0</v>
      </c>
      <c r="S65" s="189" t="s">
        <v>197</v>
      </c>
      <c r="T65" s="189" t="s">
        <v>197</v>
      </c>
      <c r="U65" s="40"/>
      <c r="V65" s="188">
        <v>7.0000000000000007E-2</v>
      </c>
      <c r="W65" s="188">
        <v>0.25</v>
      </c>
      <c r="X65" s="188">
        <v>0.08</v>
      </c>
      <c r="Y65" s="188">
        <v>0</v>
      </c>
      <c r="Z65" s="188">
        <v>0.15</v>
      </c>
      <c r="AA65" s="188">
        <v>0</v>
      </c>
      <c r="AB65" s="188">
        <v>0.09</v>
      </c>
      <c r="AC65" s="191" t="s">
        <v>197</v>
      </c>
      <c r="AD65" s="189" t="s">
        <v>197</v>
      </c>
      <c r="AE65" s="189" t="s">
        <v>197</v>
      </c>
      <c r="AF65" s="189" t="s">
        <v>197</v>
      </c>
      <c r="AG65" s="188">
        <v>0.83000000000000007</v>
      </c>
      <c r="AH65" s="40"/>
      <c r="AI65" s="188">
        <v>0.8</v>
      </c>
      <c r="AJ65" s="188">
        <v>0</v>
      </c>
      <c r="AK65" s="188">
        <v>0.11</v>
      </c>
      <c r="AL65" s="189" t="s">
        <v>197</v>
      </c>
      <c r="AM65" s="188">
        <v>0</v>
      </c>
      <c r="AN65" s="40"/>
      <c r="AO65" s="188">
        <v>0.46</v>
      </c>
      <c r="AP65" s="188">
        <v>0.08</v>
      </c>
      <c r="AQ65" s="188">
        <v>0.06</v>
      </c>
      <c r="AR65" s="188">
        <v>0</v>
      </c>
      <c r="AS65" s="189" t="s">
        <v>197</v>
      </c>
      <c r="AT65" s="188">
        <v>0.33</v>
      </c>
      <c r="AU65" s="41"/>
      <c r="AV65" s="188">
        <v>0.09</v>
      </c>
      <c r="AW65" s="189" t="s">
        <v>197</v>
      </c>
      <c r="AX65" s="189" t="s">
        <v>197</v>
      </c>
      <c r="AY65" s="41"/>
      <c r="AZ65" s="179">
        <v>4.7916666666666663E-2</v>
      </c>
    </row>
    <row r="66" spans="1:52" s="21" customFormat="1" ht="16" outlineLevel="1" x14ac:dyDescent="0.25">
      <c r="A66" s="36"/>
      <c r="B66" s="36"/>
      <c r="C66" s="33"/>
      <c r="D66" s="159">
        <f>AVERAGE(D62:D65)</f>
        <v>0.46499999999999997</v>
      </c>
      <c r="E66" s="159">
        <f t="shared" ref="E66:R66" si="13">AVERAGE(E62:E65)</f>
        <v>0.14000000000000001</v>
      </c>
      <c r="F66" s="159">
        <f t="shared" si="13"/>
        <v>0.19500000000000001</v>
      </c>
      <c r="G66" s="160" t="s">
        <v>197</v>
      </c>
      <c r="H66" s="159">
        <f t="shared" si="13"/>
        <v>0.26</v>
      </c>
      <c r="I66" s="159">
        <f t="shared" si="13"/>
        <v>6.0000000000000005E-2</v>
      </c>
      <c r="J66" s="159">
        <f t="shared" si="13"/>
        <v>0.18</v>
      </c>
      <c r="K66" s="160" t="s">
        <v>197</v>
      </c>
      <c r="L66" s="159">
        <f t="shared" si="13"/>
        <v>0.1225</v>
      </c>
      <c r="M66" s="159">
        <f t="shared" si="13"/>
        <v>5.5E-2</v>
      </c>
      <c r="N66" s="160" t="s">
        <v>197</v>
      </c>
      <c r="O66" s="160" t="s">
        <v>197</v>
      </c>
      <c r="P66" s="160" t="s">
        <v>197</v>
      </c>
      <c r="Q66" s="160" t="s">
        <v>197</v>
      </c>
      <c r="R66" s="159">
        <f t="shared" si="13"/>
        <v>5.5E-2</v>
      </c>
      <c r="S66" s="160" t="s">
        <v>197</v>
      </c>
      <c r="T66" s="160" t="s">
        <v>197</v>
      </c>
      <c r="U66" s="42"/>
      <c r="V66" s="159">
        <f t="shared" ref="V66" si="14">AVERAGE(V62:V65)</f>
        <v>6.5000000000000002E-2</v>
      </c>
      <c r="W66" s="159">
        <f t="shared" ref="W66" si="15">AVERAGE(W62:W65)</f>
        <v>0.23250000000000001</v>
      </c>
      <c r="X66" s="159">
        <f t="shared" ref="X66" si="16">AVERAGE(X62:X65)</f>
        <v>0.30250000000000005</v>
      </c>
      <c r="Y66" s="159">
        <f t="shared" ref="Y66" si="17">AVERAGE(Y62:Y65)</f>
        <v>5.0000000000000001E-3</v>
      </c>
      <c r="Z66" s="159">
        <f t="shared" ref="Z66" si="18">AVERAGE(Z62:Z65)</f>
        <v>0.41499999999999998</v>
      </c>
      <c r="AA66" s="159">
        <f t="shared" ref="AA66" si="19">AVERAGE(AA62:AA65)</f>
        <v>0.17</v>
      </c>
      <c r="AB66" s="159">
        <f t="shared" ref="AB66" si="20">AVERAGE(AB62:AB65)</f>
        <v>0.10500000000000001</v>
      </c>
      <c r="AC66" s="193" t="s">
        <v>197</v>
      </c>
      <c r="AD66" s="160" t="s">
        <v>197</v>
      </c>
      <c r="AE66" s="160" t="s">
        <v>197</v>
      </c>
      <c r="AF66" s="160" t="s">
        <v>197</v>
      </c>
      <c r="AG66" s="159">
        <f>AVERAGE(AG62:AG65)</f>
        <v>0.20750000000000002</v>
      </c>
      <c r="AH66" s="44"/>
      <c r="AI66" s="159">
        <f>AVERAGE(AI62:AI65)</f>
        <v>0.61250000000000004</v>
      </c>
      <c r="AJ66" s="159">
        <f t="shared" ref="AJ66:AK66" si="21">AVERAGE(AJ62:AJ65)</f>
        <v>0.14749999999999999</v>
      </c>
      <c r="AK66" s="159">
        <f t="shared" si="21"/>
        <v>6.5000000000000002E-2</v>
      </c>
      <c r="AL66" s="160" t="s">
        <v>197</v>
      </c>
      <c r="AM66" s="159">
        <f>AVERAGE(AM62:AM65)</f>
        <v>7.4999999999999997E-2</v>
      </c>
      <c r="AN66" s="44"/>
      <c r="AO66" s="159">
        <f>AVERAGE(AO62:AO65)</f>
        <v>0.32</v>
      </c>
      <c r="AP66" s="159">
        <f t="shared" ref="AP66:AR66" si="22">AVERAGE(AP62:AP65)</f>
        <v>0.03</v>
      </c>
      <c r="AQ66" s="159">
        <f t="shared" si="22"/>
        <v>0.02</v>
      </c>
      <c r="AR66" s="159">
        <f t="shared" si="22"/>
        <v>3.0000000000000002E-2</v>
      </c>
      <c r="AS66" s="160" t="s">
        <v>197</v>
      </c>
      <c r="AT66" s="159">
        <f>AVERAGE(AT62:AT65)</f>
        <v>8.2500000000000004E-2</v>
      </c>
      <c r="AU66" s="41"/>
      <c r="AV66" s="159">
        <f>AVERAGE(AV62:AV65)</f>
        <v>6.25E-2</v>
      </c>
      <c r="AW66" s="160" t="s">
        <v>197</v>
      </c>
      <c r="AX66" s="160" t="s">
        <v>197</v>
      </c>
      <c r="AY66" s="177"/>
      <c r="AZ66" s="178">
        <f>AVERAGE(AZ62:AZ65)</f>
        <v>5.7986111111111113E-2</v>
      </c>
    </row>
    <row r="67" spans="1:52" s="21" customFormat="1" ht="16" outlineLevel="1" x14ac:dyDescent="0.25">
      <c r="A67" s="56" t="s">
        <v>199</v>
      </c>
      <c r="B67" s="56" t="s">
        <v>198</v>
      </c>
      <c r="C67" s="33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2"/>
      <c r="V67" s="45"/>
      <c r="W67" s="45"/>
      <c r="X67" s="45"/>
      <c r="Y67" s="45"/>
      <c r="Z67" s="45"/>
      <c r="AA67" s="136"/>
      <c r="AB67" s="45"/>
      <c r="AC67" s="45"/>
      <c r="AD67" s="45"/>
      <c r="AE67" s="45"/>
      <c r="AF67" s="45"/>
      <c r="AG67" s="45"/>
      <c r="AH67" s="44"/>
      <c r="AI67" s="45"/>
      <c r="AJ67" s="45"/>
      <c r="AK67" s="45"/>
      <c r="AL67" s="45"/>
      <c r="AM67" s="45"/>
      <c r="AN67" s="44"/>
      <c r="AO67" s="45"/>
      <c r="AP67" s="45"/>
      <c r="AQ67" s="45"/>
      <c r="AR67" s="45"/>
      <c r="AS67" s="45"/>
      <c r="AT67" s="45"/>
      <c r="AU67"/>
      <c r="AV67" s="45"/>
      <c r="AW67" s="45"/>
      <c r="AX67" s="45"/>
      <c r="AZ67" s="93"/>
    </row>
    <row r="68" spans="1:52" ht="16" outlineLevel="1" x14ac:dyDescent="0.25">
      <c r="A68" s="132" t="s">
        <v>138</v>
      </c>
      <c r="B68" s="118">
        <f>AVERAGE(D62:S65)</f>
        <v>0.17027777777777775</v>
      </c>
      <c r="AV68" s="101"/>
      <c r="AW68" s="41"/>
      <c r="AX68" s="39"/>
    </row>
    <row r="69" spans="1:52" ht="16" outlineLevel="1" x14ac:dyDescent="0.25">
      <c r="A69" s="76" t="s">
        <v>139</v>
      </c>
      <c r="B69" s="119">
        <f>AVERAGE(V62:AG65)</f>
        <v>0.18781250000000005</v>
      </c>
    </row>
    <row r="70" spans="1:52" ht="16" outlineLevel="1" x14ac:dyDescent="0.25">
      <c r="A70" s="77" t="s">
        <v>140</v>
      </c>
      <c r="B70" s="119">
        <f>AVERAGE(AI62:AM65)</f>
        <v>0.22500000000000001</v>
      </c>
    </row>
    <row r="71" spans="1:52" ht="16" outlineLevel="1" x14ac:dyDescent="0.25">
      <c r="A71" s="78" t="s">
        <v>141</v>
      </c>
      <c r="B71" s="119">
        <f>AVERAGE(AO62:AT65)</f>
        <v>9.6500000000000002E-2</v>
      </c>
    </row>
    <row r="72" spans="1:52" ht="16" outlineLevel="1" x14ac:dyDescent="0.25">
      <c r="A72" s="79" t="s">
        <v>142</v>
      </c>
      <c r="B72" s="119">
        <f>AVERAGE(AV62:AX65)</f>
        <v>6.25E-2</v>
      </c>
      <c r="C72" s="101"/>
    </row>
    <row r="73" spans="1:52" x14ac:dyDescent="0.2">
      <c r="A73" s="61" t="s">
        <v>167</v>
      </c>
      <c r="B73" s="81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</row>
    <row r="74" spans="1:52" ht="16" outlineLevel="1" x14ac:dyDescent="0.25">
      <c r="A74" s="55" t="s">
        <v>172</v>
      </c>
      <c r="B74" s="66" t="s">
        <v>173</v>
      </c>
      <c r="C74" s="66" t="s">
        <v>80</v>
      </c>
      <c r="D74" s="155">
        <v>0.81</v>
      </c>
      <c r="E74" s="155" t="s">
        <v>197</v>
      </c>
      <c r="F74" s="155">
        <v>0</v>
      </c>
      <c r="G74" s="155">
        <v>0.16</v>
      </c>
      <c r="H74" s="155">
        <v>0.52</v>
      </c>
      <c r="I74" s="155">
        <v>0.2</v>
      </c>
      <c r="J74" s="155" t="s">
        <v>197</v>
      </c>
      <c r="K74" s="155" t="s">
        <v>197</v>
      </c>
      <c r="L74" s="155" t="s">
        <v>197</v>
      </c>
      <c r="M74" s="155" t="s">
        <v>197</v>
      </c>
      <c r="N74" s="155" t="s">
        <v>197</v>
      </c>
      <c r="O74" s="155" t="s">
        <v>197</v>
      </c>
      <c r="P74" s="155" t="s">
        <v>197</v>
      </c>
      <c r="Q74" s="155" t="s">
        <v>197</v>
      </c>
      <c r="R74" s="155" t="s">
        <v>197</v>
      </c>
      <c r="S74" s="155" t="s">
        <v>197</v>
      </c>
      <c r="T74" s="155" t="s">
        <v>197</v>
      </c>
      <c r="U74" s="40"/>
      <c r="V74" s="155">
        <v>0.83000000000000007</v>
      </c>
      <c r="W74" s="155">
        <v>0.47000000000000003</v>
      </c>
      <c r="X74" s="155">
        <v>0.28000000000000003</v>
      </c>
      <c r="Y74" s="155">
        <v>0</v>
      </c>
      <c r="Z74" s="155">
        <v>0.59</v>
      </c>
      <c r="AA74" s="155" t="s">
        <v>197</v>
      </c>
      <c r="AB74" s="155">
        <v>0.28000000000000003</v>
      </c>
      <c r="AC74" s="155">
        <v>0.38</v>
      </c>
      <c r="AD74" s="155">
        <v>0.26</v>
      </c>
      <c r="AE74" s="155">
        <v>0</v>
      </c>
      <c r="AF74" s="155" t="s">
        <v>197</v>
      </c>
      <c r="AG74" s="155" t="s">
        <v>197</v>
      </c>
      <c r="AH74" s="40"/>
      <c r="AI74" s="155">
        <v>0.88</v>
      </c>
      <c r="AJ74" s="155" t="s">
        <v>197</v>
      </c>
      <c r="AK74" s="155">
        <v>0</v>
      </c>
      <c r="AL74" s="155">
        <v>0</v>
      </c>
      <c r="AM74" s="155" t="s">
        <v>197</v>
      </c>
      <c r="AN74" s="40"/>
      <c r="AO74" s="155">
        <v>0.8</v>
      </c>
      <c r="AP74" s="155">
        <v>0.28999999999999998</v>
      </c>
      <c r="AQ74" s="155">
        <v>0.26</v>
      </c>
      <c r="AR74" s="155" t="s">
        <v>197</v>
      </c>
      <c r="AS74" s="155" t="s">
        <v>197</v>
      </c>
      <c r="AT74" s="155" t="s">
        <v>197</v>
      </c>
      <c r="AU74" s="41"/>
      <c r="AV74" s="155">
        <v>0.33</v>
      </c>
      <c r="AW74" s="155" t="s">
        <v>197</v>
      </c>
      <c r="AX74" s="155" t="s">
        <v>197</v>
      </c>
      <c r="AY74" s="41"/>
      <c r="AZ74" s="165">
        <v>0.14305555555555557</v>
      </c>
    </row>
    <row r="75" spans="1:52" ht="16" outlineLevel="1" x14ac:dyDescent="0.25">
      <c r="A75" s="55" t="s">
        <v>172</v>
      </c>
      <c r="B75" s="66" t="s">
        <v>174</v>
      </c>
      <c r="C75" s="66" t="s">
        <v>90</v>
      </c>
      <c r="D75" s="189">
        <v>0.91</v>
      </c>
      <c r="E75" s="189" t="s">
        <v>197</v>
      </c>
      <c r="F75" s="189">
        <v>0.13</v>
      </c>
      <c r="G75" s="189">
        <v>0.16</v>
      </c>
      <c r="H75" s="189">
        <v>0.44</v>
      </c>
      <c r="I75" s="189">
        <v>0.2</v>
      </c>
      <c r="J75" s="189" t="s">
        <v>197</v>
      </c>
      <c r="K75" s="189" t="s">
        <v>197</v>
      </c>
      <c r="L75" s="189" t="s">
        <v>197</v>
      </c>
      <c r="M75" s="189" t="s">
        <v>197</v>
      </c>
      <c r="N75" s="189" t="s">
        <v>197</v>
      </c>
      <c r="O75" s="189" t="s">
        <v>197</v>
      </c>
      <c r="P75" s="189" t="s">
        <v>197</v>
      </c>
      <c r="Q75" s="189" t="s">
        <v>197</v>
      </c>
      <c r="R75" s="189" t="s">
        <v>197</v>
      </c>
      <c r="S75" s="189" t="s">
        <v>197</v>
      </c>
      <c r="T75" s="189" t="s">
        <v>197</v>
      </c>
      <c r="U75" s="40"/>
      <c r="V75" s="189">
        <v>0.91</v>
      </c>
      <c r="W75" s="189">
        <v>0.64</v>
      </c>
      <c r="X75" s="189">
        <v>0.47000000000000003</v>
      </c>
      <c r="Y75" s="189">
        <v>0</v>
      </c>
      <c r="Z75" s="189">
        <v>0.22</v>
      </c>
      <c r="AA75" s="189" t="s">
        <v>197</v>
      </c>
      <c r="AB75" s="189">
        <v>0.26</v>
      </c>
      <c r="AC75" s="189">
        <v>0</v>
      </c>
      <c r="AD75" s="189">
        <v>0</v>
      </c>
      <c r="AE75" s="189">
        <v>0</v>
      </c>
      <c r="AF75" s="189" t="s">
        <v>197</v>
      </c>
      <c r="AG75" s="189" t="s">
        <v>197</v>
      </c>
      <c r="AH75" s="40"/>
      <c r="AI75" s="189">
        <v>0.93</v>
      </c>
      <c r="AJ75" s="189" t="s">
        <v>197</v>
      </c>
      <c r="AK75" s="189">
        <v>0.14000000000000001</v>
      </c>
      <c r="AL75" s="189">
        <v>0</v>
      </c>
      <c r="AM75" s="189" t="s">
        <v>197</v>
      </c>
      <c r="AN75" s="40"/>
      <c r="AO75" s="189">
        <v>0.70000000000000007</v>
      </c>
      <c r="AP75" s="189">
        <v>0.25</v>
      </c>
      <c r="AQ75" s="189">
        <v>0.21</v>
      </c>
      <c r="AR75" s="189" t="s">
        <v>197</v>
      </c>
      <c r="AS75" s="189" t="s">
        <v>197</v>
      </c>
      <c r="AT75" s="189" t="s">
        <v>197</v>
      </c>
      <c r="AU75" s="41"/>
      <c r="AV75" s="189">
        <v>0.28999999999999998</v>
      </c>
      <c r="AW75" s="189" t="s">
        <v>197</v>
      </c>
      <c r="AX75" s="189" t="s">
        <v>197</v>
      </c>
      <c r="AY75" s="41"/>
      <c r="AZ75" s="179">
        <v>0.12361111111111112</v>
      </c>
    </row>
    <row r="76" spans="1:52" ht="16" outlineLevel="1" x14ac:dyDescent="0.25">
      <c r="A76" s="55" t="s">
        <v>172</v>
      </c>
      <c r="B76" s="66" t="s">
        <v>175</v>
      </c>
      <c r="C76" s="66" t="s">
        <v>102</v>
      </c>
      <c r="D76" s="155">
        <v>0.97</v>
      </c>
      <c r="E76" s="155" t="s">
        <v>197</v>
      </c>
      <c r="F76" s="155">
        <v>0</v>
      </c>
      <c r="G76" s="155">
        <v>0.24</v>
      </c>
      <c r="H76" s="155">
        <v>0.54</v>
      </c>
      <c r="I76" s="155">
        <v>0.21</v>
      </c>
      <c r="J76" s="155" t="s">
        <v>197</v>
      </c>
      <c r="K76" s="155" t="s">
        <v>197</v>
      </c>
      <c r="L76" s="155" t="s">
        <v>197</v>
      </c>
      <c r="M76" s="155" t="s">
        <v>197</v>
      </c>
      <c r="N76" s="155" t="s">
        <v>197</v>
      </c>
      <c r="O76" s="155" t="s">
        <v>197</v>
      </c>
      <c r="P76" s="155" t="s">
        <v>197</v>
      </c>
      <c r="Q76" s="155" t="s">
        <v>197</v>
      </c>
      <c r="R76" s="155" t="s">
        <v>197</v>
      </c>
      <c r="S76" s="155" t="s">
        <v>197</v>
      </c>
      <c r="T76" s="155" t="s">
        <v>197</v>
      </c>
      <c r="U76" s="40"/>
      <c r="V76" s="155">
        <v>0.27</v>
      </c>
      <c r="W76" s="155">
        <v>0.89</v>
      </c>
      <c r="X76" s="155">
        <v>0.23</v>
      </c>
      <c r="Y76" s="155">
        <v>0.34</v>
      </c>
      <c r="Z76" s="155">
        <v>0.18</v>
      </c>
      <c r="AA76" s="155" t="s">
        <v>197</v>
      </c>
      <c r="AB76" s="155">
        <v>0.44</v>
      </c>
      <c r="AC76" s="155">
        <v>0</v>
      </c>
      <c r="AD76" s="155">
        <v>0</v>
      </c>
      <c r="AE76" s="155">
        <v>0</v>
      </c>
      <c r="AF76" s="155" t="s">
        <v>197</v>
      </c>
      <c r="AG76" s="155" t="s">
        <v>197</v>
      </c>
      <c r="AH76" s="40"/>
      <c r="AI76" s="155">
        <v>0.96</v>
      </c>
      <c r="AJ76" s="155" t="s">
        <v>197</v>
      </c>
      <c r="AK76" s="155">
        <v>0.19</v>
      </c>
      <c r="AL76" s="155">
        <v>0</v>
      </c>
      <c r="AM76" s="155" t="s">
        <v>197</v>
      </c>
      <c r="AN76" s="40"/>
      <c r="AO76" s="155">
        <v>0.64</v>
      </c>
      <c r="AP76" s="155">
        <v>0.33</v>
      </c>
      <c r="AQ76" s="155">
        <v>0.28000000000000003</v>
      </c>
      <c r="AR76" s="155" t="s">
        <v>197</v>
      </c>
      <c r="AS76" s="155" t="s">
        <v>197</v>
      </c>
      <c r="AT76" s="155" t="s">
        <v>197</v>
      </c>
      <c r="AU76" s="41"/>
      <c r="AV76" s="155">
        <v>0.36</v>
      </c>
      <c r="AW76" s="155" t="s">
        <v>197</v>
      </c>
      <c r="AX76" s="155" t="s">
        <v>197</v>
      </c>
      <c r="AY76" s="41"/>
      <c r="AZ76" s="165">
        <v>0.17500000000000002</v>
      </c>
    </row>
    <row r="77" spans="1:52" ht="16" outlineLevel="1" x14ac:dyDescent="0.25">
      <c r="A77" s="55" t="s">
        <v>172</v>
      </c>
      <c r="B77" s="66" t="s">
        <v>176</v>
      </c>
      <c r="C77" s="66" t="s">
        <v>111</v>
      </c>
      <c r="D77" s="189">
        <v>0.82000000000000006</v>
      </c>
      <c r="E77" s="189" t="s">
        <v>197</v>
      </c>
      <c r="F77" s="189">
        <v>0.12</v>
      </c>
      <c r="G77" s="189">
        <v>0.15</v>
      </c>
      <c r="H77" s="189">
        <v>0.34</v>
      </c>
      <c r="I77" s="189">
        <v>0.18</v>
      </c>
      <c r="J77" s="189" t="s">
        <v>197</v>
      </c>
      <c r="K77" s="189" t="s">
        <v>197</v>
      </c>
      <c r="L77" s="189" t="s">
        <v>197</v>
      </c>
      <c r="M77" s="189" t="s">
        <v>197</v>
      </c>
      <c r="N77" s="189" t="s">
        <v>197</v>
      </c>
      <c r="O77" s="189" t="s">
        <v>197</v>
      </c>
      <c r="P77" s="189" t="s">
        <v>197</v>
      </c>
      <c r="Q77" s="189" t="s">
        <v>197</v>
      </c>
      <c r="R77" s="189" t="s">
        <v>197</v>
      </c>
      <c r="S77" s="189" t="s">
        <v>197</v>
      </c>
      <c r="T77" s="189" t="s">
        <v>197</v>
      </c>
      <c r="U77" s="40"/>
      <c r="V77" s="189">
        <v>0.86</v>
      </c>
      <c r="W77" s="189">
        <v>0.52</v>
      </c>
      <c r="X77" s="189">
        <v>0.33</v>
      </c>
      <c r="Y77" s="189">
        <v>0.11</v>
      </c>
      <c r="Z77" s="189">
        <v>0.22</v>
      </c>
      <c r="AA77" s="189" t="s">
        <v>197</v>
      </c>
      <c r="AB77" s="189">
        <v>0.28000000000000003</v>
      </c>
      <c r="AC77" s="189">
        <v>0</v>
      </c>
      <c r="AD77" s="189">
        <v>0</v>
      </c>
      <c r="AE77" s="189">
        <v>0</v>
      </c>
      <c r="AF77" s="189" t="s">
        <v>197</v>
      </c>
      <c r="AG77" s="189" t="s">
        <v>197</v>
      </c>
      <c r="AH77" s="40"/>
      <c r="AI77" s="189">
        <v>0.87</v>
      </c>
      <c r="AJ77" s="189" t="s">
        <v>197</v>
      </c>
      <c r="AK77" s="189">
        <v>0</v>
      </c>
      <c r="AL77" s="189">
        <v>0</v>
      </c>
      <c r="AM77" s="189" t="s">
        <v>197</v>
      </c>
      <c r="AN77" s="40"/>
      <c r="AO77" s="189">
        <v>0.59</v>
      </c>
      <c r="AP77" s="189">
        <v>0.24</v>
      </c>
      <c r="AQ77" s="189">
        <v>0.18</v>
      </c>
      <c r="AR77" s="189" t="s">
        <v>197</v>
      </c>
      <c r="AS77" s="189" t="s">
        <v>197</v>
      </c>
      <c r="AT77" s="189" t="s">
        <v>197</v>
      </c>
      <c r="AU77" s="41"/>
      <c r="AV77" s="189">
        <v>0.33</v>
      </c>
      <c r="AW77" s="189" t="s">
        <v>197</v>
      </c>
      <c r="AX77" s="189" t="s">
        <v>197</v>
      </c>
      <c r="AY77" s="41"/>
      <c r="AZ77" s="179">
        <v>8.8888888888888892E-2</v>
      </c>
    </row>
    <row r="78" spans="1:52" ht="16" outlineLevel="1" x14ac:dyDescent="0.25">
      <c r="A78" s="55" t="s">
        <v>172</v>
      </c>
      <c r="B78" s="66" t="s">
        <v>177</v>
      </c>
      <c r="C78" s="66" t="s">
        <v>124</v>
      </c>
      <c r="D78" s="155">
        <v>0.93</v>
      </c>
      <c r="E78" s="155" t="s">
        <v>197</v>
      </c>
      <c r="F78" s="155">
        <v>0.19</v>
      </c>
      <c r="G78" s="155">
        <v>0</v>
      </c>
      <c r="H78" s="155">
        <v>0.52</v>
      </c>
      <c r="I78" s="155">
        <v>0.19</v>
      </c>
      <c r="J78" s="155" t="s">
        <v>197</v>
      </c>
      <c r="K78" s="155" t="s">
        <v>197</v>
      </c>
      <c r="L78" s="155" t="s">
        <v>197</v>
      </c>
      <c r="M78" s="155" t="s">
        <v>197</v>
      </c>
      <c r="N78" s="155" t="s">
        <v>197</v>
      </c>
      <c r="O78" s="155" t="s">
        <v>197</v>
      </c>
      <c r="P78" s="155" t="s">
        <v>197</v>
      </c>
      <c r="Q78" s="155" t="s">
        <v>197</v>
      </c>
      <c r="R78" s="155" t="s">
        <v>197</v>
      </c>
      <c r="S78" s="155" t="s">
        <v>197</v>
      </c>
      <c r="T78" s="155" t="s">
        <v>197</v>
      </c>
      <c r="U78" s="40"/>
      <c r="V78" s="155">
        <v>0</v>
      </c>
      <c r="W78" s="155">
        <v>0.72</v>
      </c>
      <c r="X78" s="155">
        <v>0.25</v>
      </c>
      <c r="Y78" s="155">
        <v>0</v>
      </c>
      <c r="Z78" s="155">
        <v>0.84</v>
      </c>
      <c r="AA78" s="155" t="s">
        <v>197</v>
      </c>
      <c r="AB78" s="155">
        <v>0.27</v>
      </c>
      <c r="AC78" s="155">
        <v>0</v>
      </c>
      <c r="AD78" s="155">
        <v>0</v>
      </c>
      <c r="AE78" s="155">
        <v>0</v>
      </c>
      <c r="AF78" s="155" t="s">
        <v>197</v>
      </c>
      <c r="AG78" s="155" t="s">
        <v>197</v>
      </c>
      <c r="AH78" s="40"/>
      <c r="AI78" s="155">
        <v>0.91</v>
      </c>
      <c r="AJ78" s="155" t="s">
        <v>197</v>
      </c>
      <c r="AK78" s="155">
        <v>0.24</v>
      </c>
      <c r="AL78" s="155">
        <v>0.19</v>
      </c>
      <c r="AM78" s="155" t="s">
        <v>197</v>
      </c>
      <c r="AN78" s="40"/>
      <c r="AO78" s="155">
        <v>0.65</v>
      </c>
      <c r="AP78" s="155">
        <v>0.25</v>
      </c>
      <c r="AQ78" s="155">
        <v>0.2</v>
      </c>
      <c r="AR78" s="155" t="s">
        <v>197</v>
      </c>
      <c r="AS78" s="155" t="s">
        <v>197</v>
      </c>
      <c r="AT78" s="155" t="s">
        <v>197</v>
      </c>
      <c r="AU78" s="41"/>
      <c r="AV78" s="155">
        <v>0.25</v>
      </c>
      <c r="AW78" s="155" t="s">
        <v>197</v>
      </c>
      <c r="AX78" s="155" t="s">
        <v>197</v>
      </c>
      <c r="AY78" s="41"/>
      <c r="AZ78" s="165">
        <v>0.13263888888888889</v>
      </c>
    </row>
    <row r="79" spans="1:52" ht="16" outlineLevel="1" x14ac:dyDescent="0.25">
      <c r="A79" s="55" t="s">
        <v>172</v>
      </c>
      <c r="B79" s="66" t="s">
        <v>178</v>
      </c>
      <c r="C79" s="66" t="s">
        <v>134</v>
      </c>
      <c r="D79" s="189">
        <v>0.95000000000000007</v>
      </c>
      <c r="E79" s="189" t="s">
        <v>197</v>
      </c>
      <c r="F79" s="189">
        <v>0</v>
      </c>
      <c r="G79" s="189">
        <v>0.16</v>
      </c>
      <c r="H79" s="189">
        <v>0.37</v>
      </c>
      <c r="I79" s="189">
        <v>0</v>
      </c>
      <c r="J79" s="189" t="s">
        <v>197</v>
      </c>
      <c r="K79" s="189" t="s">
        <v>197</v>
      </c>
      <c r="L79" s="189" t="s">
        <v>197</v>
      </c>
      <c r="M79" s="189" t="s">
        <v>197</v>
      </c>
      <c r="N79" s="189" t="s">
        <v>197</v>
      </c>
      <c r="O79" s="189" t="s">
        <v>197</v>
      </c>
      <c r="P79" s="189" t="s">
        <v>197</v>
      </c>
      <c r="Q79" s="189" t="s">
        <v>197</v>
      </c>
      <c r="R79" s="189" t="s">
        <v>197</v>
      </c>
      <c r="S79" s="189" t="s">
        <v>197</v>
      </c>
      <c r="T79" s="189" t="s">
        <v>197</v>
      </c>
      <c r="U79" s="40"/>
      <c r="V79" s="189">
        <v>0.2</v>
      </c>
      <c r="W79" s="189">
        <v>0.79</v>
      </c>
      <c r="X79" s="189">
        <v>0.23</v>
      </c>
      <c r="Y79" s="189">
        <v>0.28000000000000003</v>
      </c>
      <c r="Z79" s="189">
        <v>0.23</v>
      </c>
      <c r="AA79" s="189" t="s">
        <v>197</v>
      </c>
      <c r="AB79" s="189">
        <v>0.33</v>
      </c>
      <c r="AC79" s="189">
        <v>0</v>
      </c>
      <c r="AD79" s="189">
        <v>0</v>
      </c>
      <c r="AE79" s="189">
        <v>0.74</v>
      </c>
      <c r="AF79" s="189" t="s">
        <v>197</v>
      </c>
      <c r="AG79" s="189" t="s">
        <v>197</v>
      </c>
      <c r="AH79" s="40"/>
      <c r="AI79" s="189">
        <v>0.96</v>
      </c>
      <c r="AJ79" s="189" t="s">
        <v>197</v>
      </c>
      <c r="AK79" s="189">
        <v>0.18</v>
      </c>
      <c r="AL79" s="189">
        <v>0</v>
      </c>
      <c r="AM79" s="189" t="s">
        <v>197</v>
      </c>
      <c r="AN79" s="40"/>
      <c r="AO79" s="189">
        <v>0.51</v>
      </c>
      <c r="AP79" s="189">
        <v>0.19</v>
      </c>
      <c r="AQ79" s="189">
        <v>0.16</v>
      </c>
      <c r="AR79" s="189" t="s">
        <v>197</v>
      </c>
      <c r="AS79" s="189" t="s">
        <v>197</v>
      </c>
      <c r="AT79" s="189" t="s">
        <v>197</v>
      </c>
      <c r="AU79" s="41"/>
      <c r="AV79" s="189">
        <v>0.22</v>
      </c>
      <c r="AW79" s="189" t="s">
        <v>197</v>
      </c>
      <c r="AX79" s="189" t="s">
        <v>197</v>
      </c>
      <c r="AY79" s="41"/>
      <c r="AZ79" s="179">
        <v>0.10555555555555556</v>
      </c>
    </row>
    <row r="80" spans="1:52" ht="16" outlineLevel="1" x14ac:dyDescent="0.25">
      <c r="A80" s="55"/>
      <c r="B80" s="33"/>
      <c r="C80" s="33"/>
      <c r="D80" s="160">
        <f>AVERAGE(D74:D79)</f>
        <v>0.89833333333333343</v>
      </c>
      <c r="E80" s="160" t="s">
        <v>197</v>
      </c>
      <c r="F80" s="160">
        <f>AVERAGE(F74:F79)</f>
        <v>7.3333333333333334E-2</v>
      </c>
      <c r="G80" s="160">
        <f>AVERAGE(G74:G79)</f>
        <v>0.14500000000000002</v>
      </c>
      <c r="H80" s="160">
        <f>AVERAGE(H74:H79)</f>
        <v>0.45500000000000007</v>
      </c>
      <c r="I80" s="160">
        <f>AVERAGE(I74:I79)</f>
        <v>0.16333333333333333</v>
      </c>
      <c r="J80" s="160" t="s">
        <v>197</v>
      </c>
      <c r="K80" s="160" t="s">
        <v>197</v>
      </c>
      <c r="L80" s="160" t="s">
        <v>197</v>
      </c>
      <c r="M80" s="160" t="s">
        <v>197</v>
      </c>
      <c r="N80" s="160" t="s">
        <v>197</v>
      </c>
      <c r="O80" s="160" t="s">
        <v>197</v>
      </c>
      <c r="P80" s="160" t="s">
        <v>197</v>
      </c>
      <c r="Q80" s="160" t="s">
        <v>197</v>
      </c>
      <c r="R80" s="160" t="s">
        <v>197</v>
      </c>
      <c r="S80" s="160" t="s">
        <v>197</v>
      </c>
      <c r="T80" s="160" t="s">
        <v>197</v>
      </c>
      <c r="U80" s="42"/>
      <c r="V80" s="160">
        <f>AVERAGE(V74:V79)</f>
        <v>0.51166666666666671</v>
      </c>
      <c r="W80" s="160">
        <f>AVERAGE(W74:W79)</f>
        <v>0.67166666666666675</v>
      </c>
      <c r="X80" s="160">
        <f>AVERAGE(X74:X79)</f>
        <v>0.29833333333333334</v>
      </c>
      <c r="Y80" s="160">
        <f>AVERAGE(Y74:Y79)</f>
        <v>0.12166666666666666</v>
      </c>
      <c r="Z80" s="160">
        <f>AVERAGE(Z74:Z79)</f>
        <v>0.37999999999999995</v>
      </c>
      <c r="AA80" s="160" t="s">
        <v>197</v>
      </c>
      <c r="AB80" s="160">
        <f>AVERAGE(AB74:AB79)</f>
        <v>0.31</v>
      </c>
      <c r="AC80" s="160">
        <f>AVERAGE(AC74:AC79)</f>
        <v>6.3333333333333339E-2</v>
      </c>
      <c r="AD80" s="160">
        <f>AVERAGE(AD74:AD79)</f>
        <v>4.3333333333333335E-2</v>
      </c>
      <c r="AE80" s="160">
        <f>AVERAGE(AE74:AE79)</f>
        <v>0.12333333333333334</v>
      </c>
      <c r="AF80" s="160" t="s">
        <v>197</v>
      </c>
      <c r="AG80" s="160" t="s">
        <v>197</v>
      </c>
      <c r="AH80" s="42"/>
      <c r="AI80" s="160">
        <f>AVERAGE(AI74:AI79)</f>
        <v>0.91833333333333333</v>
      </c>
      <c r="AJ80" s="160" t="s">
        <v>197</v>
      </c>
      <c r="AK80" s="160">
        <f>AVERAGE(AK74:AK79)</f>
        <v>0.125</v>
      </c>
      <c r="AL80" s="160">
        <f>AVERAGE(AL74:AL79)</f>
        <v>3.1666666666666669E-2</v>
      </c>
      <c r="AM80" s="160" t="s">
        <v>197</v>
      </c>
      <c r="AN80" s="42"/>
      <c r="AO80" s="160">
        <f>AVERAGE(AO74:AO79)</f>
        <v>0.64833333333333332</v>
      </c>
      <c r="AP80" s="160">
        <f>AVERAGE(AP74:AP79)</f>
        <v>0.25833333333333336</v>
      </c>
      <c r="AQ80" s="160">
        <f>AVERAGE(AQ74:AQ79)</f>
        <v>0.21499999999999997</v>
      </c>
      <c r="AR80" s="160" t="s">
        <v>197</v>
      </c>
      <c r="AS80" s="160" t="s">
        <v>197</v>
      </c>
      <c r="AT80" s="160" t="s">
        <v>197</v>
      </c>
      <c r="AU80" s="41"/>
      <c r="AV80" s="160">
        <f>AVERAGE(AV74:AV79)</f>
        <v>0.29666666666666669</v>
      </c>
      <c r="AW80" s="160" t="s">
        <v>197</v>
      </c>
      <c r="AX80" s="160" t="s">
        <v>197</v>
      </c>
      <c r="AY80" s="177"/>
      <c r="AZ80" s="178">
        <f>AVERAGE(AZ74:AZ79)</f>
        <v>0.12812500000000002</v>
      </c>
    </row>
    <row r="81" spans="1:52" s="21" customFormat="1" ht="16" outlineLevel="1" x14ac:dyDescent="0.25">
      <c r="A81" s="56" t="s">
        <v>199</v>
      </c>
      <c r="B81" s="56" t="s">
        <v>198</v>
      </c>
      <c r="C81" s="33"/>
    </row>
    <row r="82" spans="1:52" ht="16" outlineLevel="1" x14ac:dyDescent="0.25">
      <c r="A82" s="75" t="s">
        <v>138</v>
      </c>
      <c r="B82" s="119">
        <f>AVERAGE(D74:S79)</f>
        <v>0.34699999999999992</v>
      </c>
      <c r="AG82" s="36"/>
      <c r="AV82" s="101"/>
      <c r="AW82" s="41"/>
      <c r="AX82" s="41"/>
    </row>
    <row r="83" spans="1:52" ht="16" outlineLevel="1" x14ac:dyDescent="0.25">
      <c r="A83" s="76" t="s">
        <v>139</v>
      </c>
      <c r="B83" s="119">
        <f>AVERAGE(V76:AG79)</f>
        <v>0.26527777777777778</v>
      </c>
    </row>
    <row r="84" spans="1:52" ht="16" outlineLevel="1" x14ac:dyDescent="0.25">
      <c r="A84" s="77" t="s">
        <v>140</v>
      </c>
      <c r="B84" s="119">
        <f>AVERAGE(AI74:AM79)</f>
        <v>0.35833333333333334</v>
      </c>
    </row>
    <row r="85" spans="1:52" ht="16" outlineLevel="1" x14ac:dyDescent="0.25">
      <c r="A85" s="78" t="s">
        <v>141</v>
      </c>
      <c r="B85" s="119">
        <f>AVERAGE(AO74:AT79)</f>
        <v>0.37388888888888894</v>
      </c>
    </row>
    <row r="86" spans="1:52" ht="16" outlineLevel="1" x14ac:dyDescent="0.25">
      <c r="A86" s="84" t="s">
        <v>142</v>
      </c>
      <c r="B86" s="119">
        <f>AVERAGE(AV74:AX79)</f>
        <v>0.29666666666666669</v>
      </c>
      <c r="C86" s="101"/>
    </row>
    <row r="87" spans="1:52" x14ac:dyDescent="0.2">
      <c r="A87" s="83" t="s">
        <v>172</v>
      </c>
      <c r="B87" s="36"/>
    </row>
    <row r="88" spans="1:52" ht="16" outlineLevel="1" x14ac:dyDescent="0.25">
      <c r="A88" s="143" t="s">
        <v>179</v>
      </c>
      <c r="B88" s="82" t="s">
        <v>180</v>
      </c>
      <c r="C88" s="67" t="s">
        <v>78</v>
      </c>
      <c r="D88" s="109">
        <v>0.89</v>
      </c>
      <c r="E88" s="138" t="s">
        <v>197</v>
      </c>
      <c r="F88" s="138" t="s">
        <v>197</v>
      </c>
      <c r="G88" s="109">
        <v>0.25</v>
      </c>
      <c r="H88" s="109">
        <v>0.57000000000000006</v>
      </c>
      <c r="I88" s="109">
        <v>0.23</v>
      </c>
      <c r="J88" s="138" t="s">
        <v>197</v>
      </c>
      <c r="K88" s="138" t="s">
        <v>197</v>
      </c>
      <c r="L88" s="138" t="s">
        <v>197</v>
      </c>
      <c r="M88" s="138" t="s">
        <v>197</v>
      </c>
      <c r="N88" s="138" t="s">
        <v>197</v>
      </c>
      <c r="O88" s="138" t="s">
        <v>197</v>
      </c>
      <c r="P88" s="138" t="s">
        <v>197</v>
      </c>
      <c r="Q88" s="138" t="s">
        <v>197</v>
      </c>
      <c r="R88" s="138" t="s">
        <v>197</v>
      </c>
      <c r="S88" s="138" t="s">
        <v>197</v>
      </c>
      <c r="T88" s="138" t="s">
        <v>197</v>
      </c>
      <c r="U88" s="35"/>
      <c r="V88" s="109">
        <v>0.82000000000000006</v>
      </c>
      <c r="W88" s="109">
        <v>0.63</v>
      </c>
      <c r="X88" s="109">
        <v>0.28000000000000003</v>
      </c>
      <c r="Y88" s="109">
        <v>0.21</v>
      </c>
      <c r="Z88" s="138" t="s">
        <v>197</v>
      </c>
      <c r="AA88" s="138" t="s">
        <v>197</v>
      </c>
      <c r="AB88" s="109">
        <v>0.43</v>
      </c>
      <c r="AC88" s="137" t="s">
        <v>197</v>
      </c>
      <c r="AD88" s="137" t="s">
        <v>197</v>
      </c>
      <c r="AE88" s="137" t="s">
        <v>197</v>
      </c>
      <c r="AF88" s="109">
        <v>0.28999999999999998</v>
      </c>
      <c r="AG88" s="138" t="s">
        <v>197</v>
      </c>
      <c r="AH88" s="35"/>
      <c r="AI88" s="109">
        <v>0.93</v>
      </c>
      <c r="AJ88" s="138" t="s">
        <v>197</v>
      </c>
      <c r="AK88" s="109">
        <v>0.21</v>
      </c>
      <c r="AL88" s="138" t="s">
        <v>197</v>
      </c>
      <c r="AM88" s="138" t="s">
        <v>197</v>
      </c>
      <c r="AN88" s="35"/>
      <c r="AO88" s="109">
        <v>0.69000000000000006</v>
      </c>
      <c r="AP88" s="109">
        <v>0.38</v>
      </c>
      <c r="AQ88" s="109">
        <v>0.33</v>
      </c>
      <c r="AR88" s="137" t="s">
        <v>197</v>
      </c>
      <c r="AS88" s="137" t="s">
        <v>197</v>
      </c>
      <c r="AT88" s="137" t="s">
        <v>197</v>
      </c>
      <c r="AV88" s="109">
        <v>0.48</v>
      </c>
      <c r="AW88" s="137" t="s">
        <v>197</v>
      </c>
      <c r="AX88" s="137" t="s">
        <v>197</v>
      </c>
      <c r="AZ88" s="165">
        <v>0.10555555555555556</v>
      </c>
    </row>
    <row r="89" spans="1:52" s="21" customFormat="1" ht="16" outlineLevel="1" x14ac:dyDescent="0.25">
      <c r="A89" s="36"/>
      <c r="B89" s="36"/>
      <c r="C89" s="33"/>
      <c r="D89" s="121">
        <f>AVERAGE(D88)</f>
        <v>0.89</v>
      </c>
      <c r="E89" s="140" t="s">
        <v>197</v>
      </c>
      <c r="F89" s="140" t="s">
        <v>197</v>
      </c>
      <c r="G89" s="121">
        <f t="shared" ref="G89:I89" si="23">AVERAGE(G88)</f>
        <v>0.25</v>
      </c>
      <c r="H89" s="121">
        <f t="shared" si="23"/>
        <v>0.57000000000000006</v>
      </c>
      <c r="I89" s="121">
        <f t="shared" si="23"/>
        <v>0.23</v>
      </c>
      <c r="J89" s="140" t="s">
        <v>197</v>
      </c>
      <c r="K89" s="140" t="s">
        <v>197</v>
      </c>
      <c r="L89" s="140" t="s">
        <v>197</v>
      </c>
      <c r="M89" s="140" t="s">
        <v>197</v>
      </c>
      <c r="N89" s="140" t="s">
        <v>197</v>
      </c>
      <c r="O89" s="140" t="s">
        <v>197</v>
      </c>
      <c r="P89" s="140" t="s">
        <v>197</v>
      </c>
      <c r="Q89" s="140" t="s">
        <v>197</v>
      </c>
      <c r="R89" s="140" t="s">
        <v>197</v>
      </c>
      <c r="S89" s="140" t="s">
        <v>197</v>
      </c>
      <c r="T89" s="140" t="s">
        <v>197</v>
      </c>
      <c r="U89" s="122"/>
      <c r="V89" s="121">
        <f>AVERAGE(V88)</f>
        <v>0.82000000000000006</v>
      </c>
      <c r="W89" s="121">
        <f>AVERAGE(W88)</f>
        <v>0.63</v>
      </c>
      <c r="X89" s="121">
        <f t="shared" ref="X89:AF89" si="24">AVERAGE(X88)</f>
        <v>0.28000000000000003</v>
      </c>
      <c r="Y89" s="121">
        <f t="shared" si="24"/>
        <v>0.21</v>
      </c>
      <c r="Z89" s="140" t="s">
        <v>197</v>
      </c>
      <c r="AA89" s="140" t="s">
        <v>197</v>
      </c>
      <c r="AB89" s="121">
        <f t="shared" si="24"/>
        <v>0.43</v>
      </c>
      <c r="AC89" s="126" t="s">
        <v>197</v>
      </c>
      <c r="AD89" s="126" t="s">
        <v>197</v>
      </c>
      <c r="AE89" s="126" t="s">
        <v>197</v>
      </c>
      <c r="AF89" s="121">
        <f t="shared" si="24"/>
        <v>0.28999999999999998</v>
      </c>
      <c r="AG89" s="140" t="s">
        <v>197</v>
      </c>
      <c r="AH89" s="122"/>
      <c r="AI89" s="121">
        <f>AVERAGE(AI88)</f>
        <v>0.93</v>
      </c>
      <c r="AJ89" s="140" t="s">
        <v>197</v>
      </c>
      <c r="AK89" s="121">
        <f t="shared" ref="AK89" si="25">AVERAGE(AK88)</f>
        <v>0.21</v>
      </c>
      <c r="AL89" s="140" t="s">
        <v>197</v>
      </c>
      <c r="AM89" s="140" t="s">
        <v>197</v>
      </c>
      <c r="AN89" s="122"/>
      <c r="AO89" s="121">
        <f>AVERAGE(AO88)</f>
        <v>0.69000000000000006</v>
      </c>
      <c r="AP89" s="121">
        <f>AVERAGE(AP88)</f>
        <v>0.38</v>
      </c>
      <c r="AQ89" s="121">
        <f>AVERAGE(AQ88)</f>
        <v>0.33</v>
      </c>
      <c r="AR89" s="126" t="s">
        <v>197</v>
      </c>
      <c r="AS89" s="126" t="s">
        <v>197</v>
      </c>
      <c r="AT89" s="126" t="s">
        <v>197</v>
      </c>
      <c r="AU89" s="108"/>
      <c r="AV89" s="121">
        <f>AVERAGE(AV88)</f>
        <v>0.48</v>
      </c>
      <c r="AW89" s="126" t="s">
        <v>197</v>
      </c>
      <c r="AX89" s="126" t="s">
        <v>197</v>
      </c>
      <c r="AZ89" s="178">
        <f>AVERAGE(AZ88)</f>
        <v>0.10555555555555556</v>
      </c>
    </row>
    <row r="90" spans="1:52" s="21" customFormat="1" ht="16" outlineLevel="1" x14ac:dyDescent="0.25">
      <c r="A90" s="56" t="s">
        <v>199</v>
      </c>
      <c r="B90" s="56" t="s">
        <v>198</v>
      </c>
      <c r="C90" s="33"/>
      <c r="D90" s="141"/>
      <c r="E90" s="142"/>
      <c r="F90" s="142"/>
      <c r="G90" s="141"/>
      <c r="H90" s="141"/>
      <c r="I90" s="141"/>
      <c r="J90" s="142"/>
      <c r="K90" s="142"/>
      <c r="L90" s="142"/>
      <c r="M90" s="142"/>
      <c r="N90" s="142"/>
      <c r="O90" s="142"/>
      <c r="P90" s="142"/>
      <c r="Q90" s="142"/>
      <c r="R90" s="142"/>
      <c r="S90" s="142"/>
      <c r="T90" s="142"/>
      <c r="U90" s="122"/>
      <c r="V90" s="141"/>
      <c r="W90" s="141"/>
      <c r="X90" s="141"/>
      <c r="Y90" s="141"/>
      <c r="Z90" s="142"/>
      <c r="AA90" s="142"/>
      <c r="AB90" s="141"/>
      <c r="AC90" s="128"/>
      <c r="AD90" s="128"/>
      <c r="AE90" s="128"/>
      <c r="AF90" s="141"/>
      <c r="AG90" s="142"/>
      <c r="AH90" s="122"/>
      <c r="AI90" s="141"/>
      <c r="AJ90" s="142"/>
      <c r="AK90" s="141"/>
      <c r="AL90" s="142"/>
      <c r="AM90" s="142"/>
      <c r="AN90" s="122"/>
      <c r="AO90" s="141"/>
      <c r="AP90" s="141"/>
      <c r="AQ90" s="141"/>
      <c r="AR90" s="128"/>
      <c r="AS90" s="128"/>
      <c r="AT90" s="128"/>
      <c r="AU90" s="108"/>
      <c r="AV90" s="141"/>
      <c r="AW90" s="128"/>
      <c r="AX90" s="128"/>
      <c r="AZ90" s="93"/>
    </row>
    <row r="91" spans="1:52" ht="16" outlineLevel="1" x14ac:dyDescent="0.25">
      <c r="A91" s="57" t="s">
        <v>138</v>
      </c>
      <c r="B91" s="121">
        <f>AVERAGE(D88:S88)</f>
        <v>0.48500000000000004</v>
      </c>
      <c r="AV91" s="101"/>
      <c r="AW91" s="41"/>
      <c r="AX91" s="41"/>
    </row>
    <row r="92" spans="1:52" ht="16" outlineLevel="1" x14ac:dyDescent="0.25">
      <c r="A92" s="7" t="s">
        <v>139</v>
      </c>
      <c r="B92" s="121">
        <f>AVERAGE(V85:AG88)</f>
        <v>0.44333333333333336</v>
      </c>
    </row>
    <row r="93" spans="1:52" ht="16" outlineLevel="1" x14ac:dyDescent="0.25">
      <c r="A93" s="31" t="s">
        <v>140</v>
      </c>
      <c r="B93" s="121">
        <f>AVERAGE(AI88:AM88)</f>
        <v>0.57000000000000006</v>
      </c>
    </row>
    <row r="94" spans="1:52" ht="16" outlineLevel="1" x14ac:dyDescent="0.25">
      <c r="A94" s="58" t="s">
        <v>141</v>
      </c>
      <c r="B94" s="121">
        <f>AVERAGE(AO88:AT88)</f>
        <v>0.46666666666666673</v>
      </c>
    </row>
    <row r="95" spans="1:52" ht="16" outlineLevel="1" x14ac:dyDescent="0.25">
      <c r="A95" s="59" t="s">
        <v>142</v>
      </c>
      <c r="B95" s="121">
        <f>AVERAGE(AV88:AX88)</f>
        <v>0.48</v>
      </c>
      <c r="C95" s="101"/>
    </row>
    <row r="96" spans="1:52" x14ac:dyDescent="0.2">
      <c r="A96" s="63" t="s">
        <v>179</v>
      </c>
      <c r="B96" s="36"/>
    </row>
    <row r="97" spans="1:52" ht="16" outlineLevel="1" x14ac:dyDescent="0.25">
      <c r="A97" s="55" t="s">
        <v>181</v>
      </c>
      <c r="B97" s="68" t="s">
        <v>182</v>
      </c>
      <c r="C97" s="68" t="s">
        <v>68</v>
      </c>
      <c r="D97" s="125">
        <v>0.89</v>
      </c>
      <c r="E97" s="144" t="s">
        <v>197</v>
      </c>
      <c r="F97" s="144" t="s">
        <v>197</v>
      </c>
      <c r="G97" s="125">
        <v>0.15</v>
      </c>
      <c r="H97" s="125">
        <v>0.47000000000000003</v>
      </c>
      <c r="I97" s="125">
        <v>0.16</v>
      </c>
      <c r="J97" s="144" t="s">
        <v>197</v>
      </c>
      <c r="K97" s="125" t="s">
        <v>197</v>
      </c>
      <c r="L97" s="125" t="s">
        <v>197</v>
      </c>
      <c r="M97" s="125" t="s">
        <v>197</v>
      </c>
      <c r="N97" s="125">
        <v>0</v>
      </c>
      <c r="O97" s="125" t="s">
        <v>197</v>
      </c>
      <c r="P97" s="125" t="s">
        <v>197</v>
      </c>
      <c r="Q97" s="125" t="s">
        <v>197</v>
      </c>
      <c r="R97" s="125" t="s">
        <v>197</v>
      </c>
      <c r="S97" s="125">
        <v>0</v>
      </c>
      <c r="T97" s="125" t="s">
        <v>197</v>
      </c>
      <c r="U97" s="35"/>
      <c r="V97" s="123">
        <v>0.77</v>
      </c>
      <c r="W97" s="123">
        <v>0.68</v>
      </c>
      <c r="X97" s="123">
        <v>0.19</v>
      </c>
      <c r="Y97" s="123">
        <v>0.21</v>
      </c>
      <c r="Z97" s="123">
        <v>0.16</v>
      </c>
      <c r="AA97" s="125" t="s">
        <v>197</v>
      </c>
      <c r="AB97" s="123">
        <v>0.24</v>
      </c>
      <c r="AC97" s="125" t="s">
        <v>197</v>
      </c>
      <c r="AD97" s="125" t="s">
        <v>197</v>
      </c>
      <c r="AE97" s="125" t="s">
        <v>197</v>
      </c>
      <c r="AF97" s="125" t="s">
        <v>197</v>
      </c>
      <c r="AG97" s="125" t="s">
        <v>197</v>
      </c>
      <c r="AH97" s="35"/>
      <c r="AI97" s="123">
        <v>0.81</v>
      </c>
      <c r="AJ97" s="125" t="s">
        <v>197</v>
      </c>
      <c r="AK97" s="123">
        <v>0.15</v>
      </c>
      <c r="AL97" s="123">
        <v>0</v>
      </c>
      <c r="AM97" s="125" t="s">
        <v>197</v>
      </c>
      <c r="AN97" s="35"/>
      <c r="AO97" s="123">
        <v>0.62</v>
      </c>
      <c r="AP97" s="123">
        <v>0.23</v>
      </c>
      <c r="AQ97" s="123">
        <v>0.26</v>
      </c>
      <c r="AR97" s="125" t="s">
        <v>197</v>
      </c>
      <c r="AS97" s="125" t="s">
        <v>197</v>
      </c>
      <c r="AT97" s="125" t="s">
        <v>197</v>
      </c>
      <c r="AV97" s="123">
        <v>0.32</v>
      </c>
      <c r="AW97" s="125" t="s">
        <v>197</v>
      </c>
      <c r="AX97" s="125" t="s">
        <v>197</v>
      </c>
      <c r="AZ97" s="165">
        <v>0.1277777777777778</v>
      </c>
    </row>
    <row r="98" spans="1:52" ht="16" outlineLevel="1" x14ac:dyDescent="0.25">
      <c r="A98" s="55" t="s">
        <v>181</v>
      </c>
      <c r="B98" s="68" t="s">
        <v>183</v>
      </c>
      <c r="C98" s="68" t="s">
        <v>94</v>
      </c>
      <c r="D98" s="135">
        <v>0.76</v>
      </c>
      <c r="E98" s="145" t="s">
        <v>197</v>
      </c>
      <c r="F98" s="145" t="s">
        <v>197</v>
      </c>
      <c r="G98" s="135">
        <v>0</v>
      </c>
      <c r="H98" s="135">
        <v>0.17</v>
      </c>
      <c r="I98" s="135">
        <v>0</v>
      </c>
      <c r="J98" s="145" t="s">
        <v>197</v>
      </c>
      <c r="K98" s="135" t="s">
        <v>197</v>
      </c>
      <c r="L98" s="135" t="s">
        <v>197</v>
      </c>
      <c r="M98" s="135" t="s">
        <v>197</v>
      </c>
      <c r="N98" s="135">
        <v>0</v>
      </c>
      <c r="O98" s="135" t="s">
        <v>197</v>
      </c>
      <c r="P98" s="135" t="s">
        <v>197</v>
      </c>
      <c r="Q98" s="135" t="s">
        <v>197</v>
      </c>
      <c r="R98" s="135" t="s">
        <v>197</v>
      </c>
      <c r="S98" s="135">
        <v>0.04</v>
      </c>
      <c r="T98" s="135" t="s">
        <v>197</v>
      </c>
      <c r="U98" s="35"/>
      <c r="V98" s="134">
        <v>0.81</v>
      </c>
      <c r="W98" s="134">
        <v>0.43</v>
      </c>
      <c r="X98" s="134">
        <v>0.04</v>
      </c>
      <c r="Y98" s="134">
        <v>0.03</v>
      </c>
      <c r="Z98" s="134">
        <v>0.04</v>
      </c>
      <c r="AA98" s="135" t="s">
        <v>197</v>
      </c>
      <c r="AB98" s="134">
        <v>0.15</v>
      </c>
      <c r="AC98" s="135" t="s">
        <v>197</v>
      </c>
      <c r="AD98" s="135" t="s">
        <v>197</v>
      </c>
      <c r="AE98" s="135" t="s">
        <v>197</v>
      </c>
      <c r="AF98" s="135" t="s">
        <v>197</v>
      </c>
      <c r="AG98" s="135" t="s">
        <v>197</v>
      </c>
      <c r="AH98" s="35"/>
      <c r="AI98" s="134">
        <v>0.6</v>
      </c>
      <c r="AJ98" s="135" t="s">
        <v>197</v>
      </c>
      <c r="AK98" s="134">
        <v>0.03</v>
      </c>
      <c r="AL98" s="134">
        <v>0.02</v>
      </c>
      <c r="AM98" s="135" t="s">
        <v>197</v>
      </c>
      <c r="AN98" s="35"/>
      <c r="AO98" s="134">
        <v>0.45</v>
      </c>
      <c r="AP98" s="134">
        <v>0.04</v>
      </c>
      <c r="AQ98" s="134">
        <v>0.25</v>
      </c>
      <c r="AR98" s="135" t="s">
        <v>197</v>
      </c>
      <c r="AS98" s="135" t="s">
        <v>197</v>
      </c>
      <c r="AT98" s="135" t="s">
        <v>197</v>
      </c>
      <c r="AV98" s="134">
        <v>0.05</v>
      </c>
      <c r="AW98" s="135" t="s">
        <v>197</v>
      </c>
      <c r="AX98" s="135" t="s">
        <v>197</v>
      </c>
      <c r="AZ98" s="179">
        <v>0.10625</v>
      </c>
    </row>
    <row r="99" spans="1:52" ht="16" outlineLevel="1" x14ac:dyDescent="0.25">
      <c r="A99" s="55" t="s">
        <v>181</v>
      </c>
      <c r="B99" s="68" t="s">
        <v>184</v>
      </c>
      <c r="C99" s="68" t="s">
        <v>109</v>
      </c>
      <c r="D99" s="125">
        <v>0.66</v>
      </c>
      <c r="E99" s="144" t="s">
        <v>197</v>
      </c>
      <c r="F99" s="144" t="s">
        <v>197</v>
      </c>
      <c r="G99" s="125">
        <v>0</v>
      </c>
      <c r="H99" s="125">
        <v>0.52</v>
      </c>
      <c r="I99" s="125">
        <v>0</v>
      </c>
      <c r="J99" s="144" t="s">
        <v>197</v>
      </c>
      <c r="K99" s="125" t="s">
        <v>197</v>
      </c>
      <c r="L99" s="125" t="s">
        <v>197</v>
      </c>
      <c r="M99" s="125" t="s">
        <v>197</v>
      </c>
      <c r="N99" s="125">
        <v>0.32</v>
      </c>
      <c r="O99" s="125" t="s">
        <v>197</v>
      </c>
      <c r="P99" s="125" t="s">
        <v>197</v>
      </c>
      <c r="Q99" s="125" t="s">
        <v>197</v>
      </c>
      <c r="R99" s="125" t="s">
        <v>197</v>
      </c>
      <c r="S99" s="125">
        <v>0</v>
      </c>
      <c r="T99" s="125" t="s">
        <v>197</v>
      </c>
      <c r="U99" s="35"/>
      <c r="V99" s="123">
        <v>0.73</v>
      </c>
      <c r="W99" s="123">
        <v>0.4</v>
      </c>
      <c r="X99" s="123">
        <v>0</v>
      </c>
      <c r="Y99" s="123">
        <v>0</v>
      </c>
      <c r="Z99" s="123">
        <v>0.2</v>
      </c>
      <c r="AA99" s="125" t="s">
        <v>197</v>
      </c>
      <c r="AB99" s="123">
        <v>0.24</v>
      </c>
      <c r="AC99" s="125" t="s">
        <v>197</v>
      </c>
      <c r="AD99" s="125" t="s">
        <v>197</v>
      </c>
      <c r="AE99" s="125" t="s">
        <v>197</v>
      </c>
      <c r="AF99" s="125" t="s">
        <v>197</v>
      </c>
      <c r="AG99" s="125" t="s">
        <v>197</v>
      </c>
      <c r="AH99" s="35"/>
      <c r="AI99" s="123">
        <v>0.71</v>
      </c>
      <c r="AJ99" s="125" t="s">
        <v>197</v>
      </c>
      <c r="AK99" s="123">
        <v>0</v>
      </c>
      <c r="AL99" s="123">
        <v>0</v>
      </c>
      <c r="AM99" s="125" t="s">
        <v>197</v>
      </c>
      <c r="AN99" s="35"/>
      <c r="AO99" s="123">
        <v>0.54</v>
      </c>
      <c r="AP99" s="123">
        <v>0.16</v>
      </c>
      <c r="AQ99" s="123">
        <v>0.39</v>
      </c>
      <c r="AR99" s="125" t="s">
        <v>197</v>
      </c>
      <c r="AS99" s="125" t="s">
        <v>197</v>
      </c>
      <c r="AT99" s="125" t="s">
        <v>197</v>
      </c>
      <c r="AV99" s="123">
        <v>0.24</v>
      </c>
      <c r="AW99" s="125" t="s">
        <v>197</v>
      </c>
      <c r="AX99" s="125" t="s">
        <v>197</v>
      </c>
      <c r="AZ99" s="165">
        <v>0.11805555555555557</v>
      </c>
    </row>
    <row r="100" spans="1:52" ht="16" outlineLevel="1" x14ac:dyDescent="0.25">
      <c r="A100" s="55" t="s">
        <v>181</v>
      </c>
      <c r="B100" s="68" t="s">
        <v>185</v>
      </c>
      <c r="C100" s="68" t="s">
        <v>126</v>
      </c>
      <c r="D100" s="135">
        <v>0.53</v>
      </c>
      <c r="E100" s="145" t="s">
        <v>197</v>
      </c>
      <c r="F100" s="145" t="s">
        <v>197</v>
      </c>
      <c r="G100" s="135">
        <v>0</v>
      </c>
      <c r="H100" s="135">
        <v>0.36</v>
      </c>
      <c r="I100" s="135">
        <v>0.14000000000000001</v>
      </c>
      <c r="J100" s="145" t="s">
        <v>197</v>
      </c>
      <c r="K100" s="135" t="s">
        <v>197</v>
      </c>
      <c r="L100" s="135" t="s">
        <v>197</v>
      </c>
      <c r="M100" s="135" t="s">
        <v>197</v>
      </c>
      <c r="N100" s="135">
        <v>0.31</v>
      </c>
      <c r="O100" s="135" t="s">
        <v>197</v>
      </c>
      <c r="P100" s="135" t="s">
        <v>197</v>
      </c>
      <c r="Q100" s="135" t="s">
        <v>197</v>
      </c>
      <c r="R100" s="135" t="s">
        <v>197</v>
      </c>
      <c r="S100" s="135">
        <v>0</v>
      </c>
      <c r="T100" s="135" t="s">
        <v>197</v>
      </c>
      <c r="U100" s="35"/>
      <c r="V100" s="134">
        <v>0.5</v>
      </c>
      <c r="W100" s="134">
        <v>0.37</v>
      </c>
      <c r="X100" s="134">
        <v>0</v>
      </c>
      <c r="Y100" s="134">
        <v>0</v>
      </c>
      <c r="Z100" s="134">
        <v>0</v>
      </c>
      <c r="AA100" s="135" t="s">
        <v>197</v>
      </c>
      <c r="AB100" s="134">
        <v>0.25</v>
      </c>
      <c r="AC100" s="135" t="s">
        <v>197</v>
      </c>
      <c r="AD100" s="135" t="s">
        <v>197</v>
      </c>
      <c r="AE100" s="135" t="s">
        <v>197</v>
      </c>
      <c r="AF100" s="135" t="s">
        <v>197</v>
      </c>
      <c r="AG100" s="135" t="s">
        <v>197</v>
      </c>
      <c r="AH100" s="35"/>
      <c r="AI100" s="134">
        <v>0.55000000000000004</v>
      </c>
      <c r="AJ100" s="135" t="s">
        <v>197</v>
      </c>
      <c r="AK100" s="134">
        <v>0</v>
      </c>
      <c r="AL100" s="134">
        <v>0</v>
      </c>
      <c r="AM100" s="135" t="s">
        <v>197</v>
      </c>
      <c r="AN100" s="35"/>
      <c r="AO100" s="134">
        <v>0.46</v>
      </c>
      <c r="AP100" s="134">
        <v>0.16</v>
      </c>
      <c r="AQ100" s="134">
        <v>0.21</v>
      </c>
      <c r="AR100" s="135" t="s">
        <v>197</v>
      </c>
      <c r="AS100" s="135" t="s">
        <v>197</v>
      </c>
      <c r="AT100" s="135" t="s">
        <v>197</v>
      </c>
      <c r="AV100" s="134">
        <v>0.2</v>
      </c>
      <c r="AW100" s="135" t="s">
        <v>197</v>
      </c>
      <c r="AX100" s="135" t="s">
        <v>197</v>
      </c>
      <c r="AZ100" s="179">
        <v>0.11527777777777777</v>
      </c>
    </row>
    <row r="101" spans="1:52" ht="16" outlineLevel="1" x14ac:dyDescent="0.25">
      <c r="A101" s="129" t="s">
        <v>181</v>
      </c>
      <c r="B101" s="68" t="s">
        <v>186</v>
      </c>
      <c r="C101" s="68" t="s">
        <v>128</v>
      </c>
      <c r="D101" s="125">
        <v>0.82000000000000006</v>
      </c>
      <c r="E101" s="144" t="s">
        <v>197</v>
      </c>
      <c r="F101" s="144" t="s">
        <v>197</v>
      </c>
      <c r="G101" s="125">
        <v>0</v>
      </c>
      <c r="H101" s="125">
        <v>0.41000000000000003</v>
      </c>
      <c r="I101" s="125">
        <v>0</v>
      </c>
      <c r="J101" s="144" t="s">
        <v>197</v>
      </c>
      <c r="K101" s="125" t="s">
        <v>197</v>
      </c>
      <c r="L101" s="125" t="s">
        <v>197</v>
      </c>
      <c r="M101" s="125" t="s">
        <v>197</v>
      </c>
      <c r="N101" s="125">
        <v>0.38</v>
      </c>
      <c r="O101" s="125" t="s">
        <v>197</v>
      </c>
      <c r="P101" s="125" t="s">
        <v>197</v>
      </c>
      <c r="Q101" s="125" t="s">
        <v>197</v>
      </c>
      <c r="R101" s="125" t="s">
        <v>197</v>
      </c>
      <c r="S101" s="125">
        <v>0</v>
      </c>
      <c r="T101" s="125" t="s">
        <v>197</v>
      </c>
      <c r="U101" s="35"/>
      <c r="V101" s="123">
        <v>0.83000000000000007</v>
      </c>
      <c r="W101" s="123">
        <v>0.59</v>
      </c>
      <c r="X101" s="123">
        <v>0.2</v>
      </c>
      <c r="Y101" s="123">
        <v>0</v>
      </c>
      <c r="Z101" s="123">
        <v>0</v>
      </c>
      <c r="AA101" s="125" t="s">
        <v>197</v>
      </c>
      <c r="AB101" s="123">
        <v>0.57999999999999996</v>
      </c>
      <c r="AC101" s="125" t="s">
        <v>197</v>
      </c>
      <c r="AD101" s="125" t="s">
        <v>197</v>
      </c>
      <c r="AE101" s="125" t="s">
        <v>197</v>
      </c>
      <c r="AF101" s="125" t="s">
        <v>197</v>
      </c>
      <c r="AG101" s="125" t="s">
        <v>197</v>
      </c>
      <c r="AH101" s="35"/>
      <c r="AI101" s="123">
        <v>0.79</v>
      </c>
      <c r="AJ101" s="125" t="s">
        <v>197</v>
      </c>
      <c r="AK101" s="123">
        <v>0</v>
      </c>
      <c r="AL101" s="123">
        <v>0</v>
      </c>
      <c r="AM101" s="125" t="s">
        <v>197</v>
      </c>
      <c r="AN101" s="35"/>
      <c r="AO101" s="123">
        <v>0.53</v>
      </c>
      <c r="AP101" s="123">
        <v>0.22</v>
      </c>
      <c r="AQ101" s="123">
        <v>0.3</v>
      </c>
      <c r="AR101" s="125" t="s">
        <v>197</v>
      </c>
      <c r="AS101" s="125" t="s">
        <v>197</v>
      </c>
      <c r="AT101" s="125" t="s">
        <v>197</v>
      </c>
      <c r="AV101" s="123">
        <v>0.4</v>
      </c>
      <c r="AW101" s="125" t="s">
        <v>197</v>
      </c>
      <c r="AX101" s="125" t="s">
        <v>197</v>
      </c>
      <c r="AZ101" s="165">
        <v>0.12430555555555556</v>
      </c>
    </row>
    <row r="102" spans="1:52" s="21" customFormat="1" ht="16" outlineLevel="1" x14ac:dyDescent="0.25">
      <c r="A102" s="36"/>
      <c r="B102" s="36"/>
      <c r="C102" s="33"/>
      <c r="D102" s="126">
        <f>AVERAGE(D97:D101)</f>
        <v>0.73199999999999998</v>
      </c>
      <c r="E102" s="139" t="s">
        <v>197</v>
      </c>
      <c r="F102" s="139" t="s">
        <v>197</v>
      </c>
      <c r="G102" s="126">
        <f t="shared" ref="G102:S102" si="26">AVERAGE(G97:G101)</f>
        <v>0.03</v>
      </c>
      <c r="H102" s="126">
        <f t="shared" si="26"/>
        <v>0.38600000000000001</v>
      </c>
      <c r="I102" s="126">
        <f t="shared" si="26"/>
        <v>6.0000000000000012E-2</v>
      </c>
      <c r="J102" s="139" t="s">
        <v>197</v>
      </c>
      <c r="K102" s="126" t="s">
        <v>197</v>
      </c>
      <c r="L102" s="126" t="s">
        <v>197</v>
      </c>
      <c r="M102" s="126" t="s">
        <v>197</v>
      </c>
      <c r="N102" s="126">
        <f t="shared" si="26"/>
        <v>0.20200000000000001</v>
      </c>
      <c r="O102" s="126" t="s">
        <v>197</v>
      </c>
      <c r="P102" s="126" t="s">
        <v>197</v>
      </c>
      <c r="Q102" s="126" t="s">
        <v>197</v>
      </c>
      <c r="R102" s="126" t="s">
        <v>197</v>
      </c>
      <c r="S102" s="126">
        <f t="shared" si="26"/>
        <v>8.0000000000000002E-3</v>
      </c>
      <c r="T102" s="126" t="s">
        <v>197</v>
      </c>
      <c r="U102" s="122"/>
      <c r="V102" s="124">
        <f>AVERAGE(V97:V101)</f>
        <v>0.72799999999999998</v>
      </c>
      <c r="W102" s="124">
        <f>AVERAGE(W97:W101)</f>
        <v>0.49400000000000005</v>
      </c>
      <c r="X102" s="124">
        <f>AVERAGE(X97:X101)</f>
        <v>8.6000000000000007E-2</v>
      </c>
      <c r="Y102" s="124">
        <f>AVERAGE(Y97:Y101)</f>
        <v>4.8000000000000001E-2</v>
      </c>
      <c r="Z102" s="124">
        <f>AVERAGE(Z97:Z101)</f>
        <v>0.08</v>
      </c>
      <c r="AA102" s="126" t="s">
        <v>197</v>
      </c>
      <c r="AB102" s="124">
        <f t="shared" ref="AB102" si="27">AVERAGE(AB97:AB101)</f>
        <v>0.29199999999999998</v>
      </c>
      <c r="AC102" s="126" t="s">
        <v>197</v>
      </c>
      <c r="AD102" s="126" t="s">
        <v>197</v>
      </c>
      <c r="AE102" s="126" t="s">
        <v>197</v>
      </c>
      <c r="AF102" s="126" t="s">
        <v>197</v>
      </c>
      <c r="AG102" s="126" t="s">
        <v>197</v>
      </c>
      <c r="AH102" s="122"/>
      <c r="AI102" s="124">
        <f>AVERAGE(AI97:AI101)</f>
        <v>0.69199999999999995</v>
      </c>
      <c r="AJ102" s="126" t="s">
        <v>197</v>
      </c>
      <c r="AK102" s="124">
        <f t="shared" ref="AK102:AL102" si="28">AVERAGE(AK97:AK101)</f>
        <v>3.5999999999999997E-2</v>
      </c>
      <c r="AL102" s="124">
        <f t="shared" si="28"/>
        <v>4.0000000000000001E-3</v>
      </c>
      <c r="AM102" s="126" t="s">
        <v>197</v>
      </c>
      <c r="AN102" s="122"/>
      <c r="AO102" s="124">
        <f>AVERAGE(AO97:AO101)</f>
        <v>0.52000000000000013</v>
      </c>
      <c r="AP102" s="124">
        <f>AVERAGE(AP97:AP101)</f>
        <v>0.16200000000000001</v>
      </c>
      <c r="AQ102" s="124">
        <f>AVERAGE(AQ97:AQ101)</f>
        <v>0.28200000000000003</v>
      </c>
      <c r="AR102" s="126" t="s">
        <v>197</v>
      </c>
      <c r="AS102" s="126" t="s">
        <v>197</v>
      </c>
      <c r="AT102" s="126" t="s">
        <v>197</v>
      </c>
      <c r="AU102" s="108"/>
      <c r="AV102" s="124">
        <f>AVERAGE(AV97:AV101)</f>
        <v>0.24199999999999999</v>
      </c>
      <c r="AW102" s="126" t="s">
        <v>197</v>
      </c>
      <c r="AX102" s="126" t="s">
        <v>197</v>
      </c>
      <c r="AZ102" s="178">
        <f>AVERAGE(AZ97:AZ101)</f>
        <v>0.11833333333333333</v>
      </c>
    </row>
    <row r="103" spans="1:52" s="21" customFormat="1" ht="16" outlineLevel="1" x14ac:dyDescent="0.25">
      <c r="A103" s="56" t="s">
        <v>199</v>
      </c>
      <c r="B103" s="56" t="s">
        <v>198</v>
      </c>
      <c r="C103" s="33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2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2"/>
      <c r="AI103" s="45"/>
      <c r="AJ103" s="45"/>
      <c r="AK103" s="45"/>
      <c r="AL103" s="45"/>
      <c r="AM103" s="45"/>
      <c r="AN103" s="42"/>
      <c r="AO103" s="45"/>
      <c r="AP103" s="45"/>
      <c r="AQ103" s="45"/>
      <c r="AR103" s="45"/>
      <c r="AS103" s="45"/>
      <c r="AT103" s="45"/>
      <c r="AU103"/>
      <c r="AV103" s="45"/>
      <c r="AW103" s="45"/>
      <c r="AX103" s="45"/>
      <c r="AZ103" s="93"/>
    </row>
    <row r="104" spans="1:52" ht="16" outlineLevel="1" x14ac:dyDescent="0.25">
      <c r="A104" s="57" t="s">
        <v>138</v>
      </c>
      <c r="B104" s="121">
        <f>AVERAGE(D97:S101)</f>
        <v>0.23633333333333334</v>
      </c>
      <c r="AV104" s="101"/>
      <c r="AW104" s="41"/>
      <c r="AX104" s="41"/>
    </row>
    <row r="105" spans="1:52" ht="16" outlineLevel="1" x14ac:dyDescent="0.25">
      <c r="A105" s="7" t="s">
        <v>139</v>
      </c>
      <c r="B105" s="121">
        <f>AVERAGE(V98:AG101)</f>
        <v>0.26625000000000004</v>
      </c>
    </row>
    <row r="106" spans="1:52" ht="16" outlineLevel="1" x14ac:dyDescent="0.25">
      <c r="A106" s="31" t="s">
        <v>140</v>
      </c>
      <c r="B106" s="121">
        <f>AVERAGE(AI97:AM101)</f>
        <v>0.24400000000000002</v>
      </c>
    </row>
    <row r="107" spans="1:52" ht="16" outlineLevel="1" x14ac:dyDescent="0.25">
      <c r="A107" s="58" t="s">
        <v>141</v>
      </c>
      <c r="B107" s="121">
        <f>AVERAGE(AO97:AT101)</f>
        <v>0.3213333333333333</v>
      </c>
    </row>
    <row r="108" spans="1:52" ht="16" outlineLevel="1" x14ac:dyDescent="0.25">
      <c r="A108" s="59" t="s">
        <v>142</v>
      </c>
      <c r="B108" s="121">
        <f>AVERAGE(AV97:AX101)</f>
        <v>0.24199999999999999</v>
      </c>
      <c r="C108" s="101"/>
    </row>
    <row r="109" spans="1:52" x14ac:dyDescent="0.2">
      <c r="A109" s="70" t="s">
        <v>181</v>
      </c>
      <c r="B109" s="36"/>
    </row>
    <row r="110" spans="1:52" ht="16" outlineLevel="1" x14ac:dyDescent="0.25">
      <c r="A110" s="55" t="s">
        <v>187</v>
      </c>
      <c r="B110" s="69" t="s">
        <v>188</v>
      </c>
      <c r="C110" s="69" t="s">
        <v>74</v>
      </c>
      <c r="D110" s="138">
        <v>7.9000000000000008E-3</v>
      </c>
      <c r="E110" s="138" t="s">
        <v>197</v>
      </c>
      <c r="F110" s="138" t="s">
        <v>197</v>
      </c>
      <c r="G110" s="138">
        <v>0.02</v>
      </c>
      <c r="H110" s="138">
        <v>0.26</v>
      </c>
      <c r="I110" s="138">
        <v>0.02</v>
      </c>
      <c r="J110" s="138" t="s">
        <v>197</v>
      </c>
      <c r="K110" s="138" t="s">
        <v>197</v>
      </c>
      <c r="L110" s="138" t="s">
        <v>197</v>
      </c>
      <c r="M110" s="138" t="s">
        <v>197</v>
      </c>
      <c r="N110" s="138" t="s">
        <v>197</v>
      </c>
      <c r="O110" s="138" t="s">
        <v>197</v>
      </c>
      <c r="P110" s="138" t="s">
        <v>197</v>
      </c>
      <c r="Q110" s="138" t="s">
        <v>197</v>
      </c>
      <c r="R110" s="138" t="s">
        <v>197</v>
      </c>
      <c r="S110" s="138">
        <v>0.04</v>
      </c>
      <c r="T110" s="138" t="s">
        <v>197</v>
      </c>
      <c r="U110" s="35"/>
      <c r="V110" s="138">
        <v>0.86</v>
      </c>
      <c r="W110" s="138">
        <v>0.47000000000000003</v>
      </c>
      <c r="X110" s="138">
        <v>0.05</v>
      </c>
      <c r="Y110" s="138">
        <v>0.06</v>
      </c>
      <c r="Z110" s="138">
        <v>0.03</v>
      </c>
      <c r="AA110" s="138" t="s">
        <v>197</v>
      </c>
      <c r="AB110" s="138">
        <v>0.2</v>
      </c>
      <c r="AC110" s="138" t="s">
        <v>197</v>
      </c>
      <c r="AD110" s="138" t="s">
        <v>197</v>
      </c>
      <c r="AE110" s="138" t="s">
        <v>197</v>
      </c>
      <c r="AF110" s="138" t="s">
        <v>197</v>
      </c>
      <c r="AG110" s="138" t="s">
        <v>197</v>
      </c>
      <c r="AH110" s="35"/>
      <c r="AI110" s="138">
        <v>0.53</v>
      </c>
      <c r="AJ110" s="138" t="s">
        <v>197</v>
      </c>
      <c r="AK110" s="138">
        <v>0</v>
      </c>
      <c r="AL110" s="138" t="s">
        <v>197</v>
      </c>
      <c r="AM110" s="138" t="s">
        <v>197</v>
      </c>
      <c r="AN110" s="35"/>
      <c r="AO110" s="138">
        <v>0.45</v>
      </c>
      <c r="AP110" s="138">
        <v>0.08</v>
      </c>
      <c r="AQ110" s="138">
        <v>0.27</v>
      </c>
      <c r="AR110" s="138" t="s">
        <v>197</v>
      </c>
      <c r="AS110" s="138" t="s">
        <v>197</v>
      </c>
      <c r="AT110" s="138" t="s">
        <v>197</v>
      </c>
      <c r="AV110" s="138">
        <v>0.1</v>
      </c>
      <c r="AW110" s="138" t="s">
        <v>197</v>
      </c>
      <c r="AX110" s="138" t="s">
        <v>197</v>
      </c>
      <c r="AZ110" s="165">
        <v>0.12986111111111112</v>
      </c>
    </row>
    <row r="111" spans="1:52" ht="16" outlineLevel="1" x14ac:dyDescent="0.25">
      <c r="A111" s="55" t="s">
        <v>187</v>
      </c>
      <c r="B111" s="69" t="s">
        <v>189</v>
      </c>
      <c r="C111" s="69" t="s">
        <v>88</v>
      </c>
      <c r="D111" s="147">
        <v>0.8</v>
      </c>
      <c r="E111" s="147" t="s">
        <v>197</v>
      </c>
      <c r="F111" s="147" t="s">
        <v>197</v>
      </c>
      <c r="G111" s="147">
        <v>0.03</v>
      </c>
      <c r="H111" s="147">
        <v>0.33</v>
      </c>
      <c r="I111" s="147">
        <v>0.05</v>
      </c>
      <c r="J111" s="147" t="s">
        <v>197</v>
      </c>
      <c r="K111" s="147" t="s">
        <v>197</v>
      </c>
      <c r="L111" s="147" t="s">
        <v>197</v>
      </c>
      <c r="M111" s="147" t="s">
        <v>197</v>
      </c>
      <c r="N111" s="147" t="s">
        <v>197</v>
      </c>
      <c r="O111" s="147" t="s">
        <v>197</v>
      </c>
      <c r="P111" s="147" t="s">
        <v>197</v>
      </c>
      <c r="Q111" s="147" t="s">
        <v>197</v>
      </c>
      <c r="R111" s="147" t="s">
        <v>197</v>
      </c>
      <c r="S111" s="147">
        <v>0.03</v>
      </c>
      <c r="T111" s="147" t="s">
        <v>197</v>
      </c>
      <c r="U111" s="35"/>
      <c r="V111" s="147">
        <v>0.82000000000000006</v>
      </c>
      <c r="W111" s="147">
        <v>0.41000000000000003</v>
      </c>
      <c r="X111" s="147">
        <v>0.03</v>
      </c>
      <c r="Y111" s="147">
        <v>0.05</v>
      </c>
      <c r="Z111" s="147">
        <v>0.03</v>
      </c>
      <c r="AA111" s="147" t="s">
        <v>197</v>
      </c>
      <c r="AB111" s="147">
        <v>0.15</v>
      </c>
      <c r="AC111" s="147" t="s">
        <v>197</v>
      </c>
      <c r="AD111" s="147" t="s">
        <v>197</v>
      </c>
      <c r="AE111" s="147" t="s">
        <v>197</v>
      </c>
      <c r="AF111" s="147" t="s">
        <v>197</v>
      </c>
      <c r="AG111" s="147" t="s">
        <v>197</v>
      </c>
      <c r="AH111" s="35"/>
      <c r="AI111" s="147">
        <v>0.61</v>
      </c>
      <c r="AJ111" s="147" t="s">
        <v>197</v>
      </c>
      <c r="AK111" s="147">
        <v>0</v>
      </c>
      <c r="AL111" s="147" t="s">
        <v>197</v>
      </c>
      <c r="AM111" s="147" t="s">
        <v>197</v>
      </c>
      <c r="AN111" s="35"/>
      <c r="AO111" s="147">
        <v>0.48</v>
      </c>
      <c r="AP111" s="147">
        <v>0.13</v>
      </c>
      <c r="AQ111" s="147">
        <v>0.15</v>
      </c>
      <c r="AR111" s="147" t="s">
        <v>197</v>
      </c>
      <c r="AS111" s="147" t="s">
        <v>197</v>
      </c>
      <c r="AT111" s="147" t="s">
        <v>197</v>
      </c>
      <c r="AV111" s="147">
        <v>0.16</v>
      </c>
      <c r="AW111" s="147" t="s">
        <v>197</v>
      </c>
      <c r="AX111" s="147" t="s">
        <v>197</v>
      </c>
      <c r="AZ111" s="179">
        <v>0.11597222222222221</v>
      </c>
    </row>
    <row r="112" spans="1:52" ht="16" outlineLevel="1" x14ac:dyDescent="0.25">
      <c r="A112" s="55" t="s">
        <v>187</v>
      </c>
      <c r="B112" s="69" t="s">
        <v>190</v>
      </c>
      <c r="C112" s="69" t="s">
        <v>100</v>
      </c>
      <c r="D112" s="138">
        <v>0.78</v>
      </c>
      <c r="E112" s="138" t="s">
        <v>197</v>
      </c>
      <c r="F112" s="138" t="s">
        <v>197</v>
      </c>
      <c r="G112" s="138">
        <v>0.03</v>
      </c>
      <c r="H112" s="138">
        <v>0.3</v>
      </c>
      <c r="I112" s="138">
        <v>0.03</v>
      </c>
      <c r="J112" s="138" t="s">
        <v>197</v>
      </c>
      <c r="K112" s="138" t="s">
        <v>197</v>
      </c>
      <c r="L112" s="138" t="s">
        <v>197</v>
      </c>
      <c r="M112" s="138" t="s">
        <v>197</v>
      </c>
      <c r="N112" s="138" t="s">
        <v>197</v>
      </c>
      <c r="O112" s="138" t="s">
        <v>197</v>
      </c>
      <c r="P112" s="138" t="s">
        <v>197</v>
      </c>
      <c r="Q112" s="138" t="s">
        <v>197</v>
      </c>
      <c r="R112" s="138" t="s">
        <v>197</v>
      </c>
      <c r="S112" s="138">
        <v>0.05</v>
      </c>
      <c r="T112" s="138" t="s">
        <v>197</v>
      </c>
      <c r="U112" s="35"/>
      <c r="V112" s="138">
        <v>0.85</v>
      </c>
      <c r="W112" s="138">
        <v>0.54</v>
      </c>
      <c r="X112" s="138">
        <v>0.05</v>
      </c>
      <c r="Y112" s="138">
        <v>0.05</v>
      </c>
      <c r="Z112" s="138">
        <v>0.02</v>
      </c>
      <c r="AA112" s="138" t="s">
        <v>197</v>
      </c>
      <c r="AB112" s="138">
        <v>0.19</v>
      </c>
      <c r="AC112" s="138" t="s">
        <v>197</v>
      </c>
      <c r="AD112" s="138" t="s">
        <v>197</v>
      </c>
      <c r="AE112" s="138" t="s">
        <v>197</v>
      </c>
      <c r="AF112" s="138" t="s">
        <v>197</v>
      </c>
      <c r="AG112" s="138" t="s">
        <v>197</v>
      </c>
      <c r="AH112" s="35"/>
      <c r="AI112" s="138">
        <v>0.53</v>
      </c>
      <c r="AJ112" s="138" t="s">
        <v>197</v>
      </c>
      <c r="AK112" s="138">
        <v>0</v>
      </c>
      <c r="AL112" s="138" t="s">
        <v>197</v>
      </c>
      <c r="AM112" s="138" t="s">
        <v>197</v>
      </c>
      <c r="AN112" s="35"/>
      <c r="AO112" s="138">
        <v>0.57000000000000006</v>
      </c>
      <c r="AP112" s="138">
        <v>0.09</v>
      </c>
      <c r="AQ112" s="138">
        <v>0.24</v>
      </c>
      <c r="AR112" s="138" t="s">
        <v>197</v>
      </c>
      <c r="AS112" s="138" t="s">
        <v>197</v>
      </c>
      <c r="AT112" s="138" t="s">
        <v>197</v>
      </c>
      <c r="AV112" s="138">
        <v>0.12</v>
      </c>
      <c r="AW112" s="138" t="s">
        <v>197</v>
      </c>
      <c r="AX112" s="138" t="s">
        <v>197</v>
      </c>
      <c r="AZ112" s="165">
        <v>0.13680555555555554</v>
      </c>
    </row>
    <row r="113" spans="1:56" ht="16" outlineLevel="1" x14ac:dyDescent="0.25">
      <c r="A113" s="129" t="s">
        <v>187</v>
      </c>
      <c r="B113" s="69" t="s">
        <v>191</v>
      </c>
      <c r="C113" s="69" t="s">
        <v>113</v>
      </c>
      <c r="D113" s="147">
        <v>0.82000000000000006</v>
      </c>
      <c r="E113" s="147" t="s">
        <v>197</v>
      </c>
      <c r="F113" s="147" t="s">
        <v>197</v>
      </c>
      <c r="G113" s="147">
        <v>0.13</v>
      </c>
      <c r="H113" s="147">
        <v>0.42</v>
      </c>
      <c r="I113" s="147">
        <v>0.15</v>
      </c>
      <c r="J113" s="147" t="s">
        <v>197</v>
      </c>
      <c r="K113" s="147" t="s">
        <v>197</v>
      </c>
      <c r="L113" s="147" t="s">
        <v>197</v>
      </c>
      <c r="M113" s="147" t="s">
        <v>197</v>
      </c>
      <c r="N113" s="147" t="s">
        <v>197</v>
      </c>
      <c r="O113" s="147" t="s">
        <v>197</v>
      </c>
      <c r="P113" s="147" t="s">
        <v>197</v>
      </c>
      <c r="Q113" s="147" t="s">
        <v>197</v>
      </c>
      <c r="R113" s="147" t="s">
        <v>197</v>
      </c>
      <c r="S113" s="147">
        <v>0.09</v>
      </c>
      <c r="T113" s="147" t="s">
        <v>197</v>
      </c>
      <c r="U113" s="35"/>
      <c r="V113" s="147">
        <v>0.9</v>
      </c>
      <c r="W113" s="147">
        <v>0.57000000000000006</v>
      </c>
      <c r="X113" s="147">
        <v>0.15</v>
      </c>
      <c r="Y113" s="147">
        <v>0.09</v>
      </c>
      <c r="Z113" s="147">
        <v>0</v>
      </c>
      <c r="AA113" s="147" t="s">
        <v>197</v>
      </c>
      <c r="AB113" s="147">
        <v>0.28999999999999998</v>
      </c>
      <c r="AC113" s="147" t="s">
        <v>197</v>
      </c>
      <c r="AD113" s="147" t="s">
        <v>197</v>
      </c>
      <c r="AE113" s="147" t="s">
        <v>197</v>
      </c>
      <c r="AF113" s="147" t="s">
        <v>197</v>
      </c>
      <c r="AG113" s="147" t="s">
        <v>197</v>
      </c>
      <c r="AH113" s="35"/>
      <c r="AI113" s="147">
        <v>0.84</v>
      </c>
      <c r="AJ113" s="147" t="s">
        <v>197</v>
      </c>
      <c r="AK113" s="147">
        <v>0.1</v>
      </c>
      <c r="AL113" s="147" t="s">
        <v>197</v>
      </c>
      <c r="AM113" s="147" t="s">
        <v>197</v>
      </c>
      <c r="AN113" s="35"/>
      <c r="AO113" s="147">
        <v>0.54</v>
      </c>
      <c r="AP113" s="147">
        <v>0.37</v>
      </c>
      <c r="AQ113" s="147">
        <v>0.23</v>
      </c>
      <c r="AR113" s="147" t="s">
        <v>197</v>
      </c>
      <c r="AS113" s="147" t="s">
        <v>197</v>
      </c>
      <c r="AT113" s="147" t="s">
        <v>197</v>
      </c>
      <c r="AV113" s="147">
        <v>0.38</v>
      </c>
      <c r="AW113" s="147" t="s">
        <v>197</v>
      </c>
      <c r="AX113" s="147" t="s">
        <v>197</v>
      </c>
      <c r="AZ113" s="179">
        <v>0.11666666666666665</v>
      </c>
    </row>
    <row r="114" spans="1:56" s="21" customFormat="1" ht="16" outlineLevel="1" x14ac:dyDescent="0.25">
      <c r="A114" s="36"/>
      <c r="B114" s="36"/>
      <c r="C114" s="33"/>
      <c r="D114" s="140">
        <f>AVERAGE(D110:D113)</f>
        <v>0.60197500000000004</v>
      </c>
      <c r="E114" s="140" t="s">
        <v>197</v>
      </c>
      <c r="F114" s="140" t="s">
        <v>197</v>
      </c>
      <c r="G114" s="140">
        <f t="shared" ref="G114:S114" si="29">AVERAGE(G110:G113)</f>
        <v>5.2500000000000005E-2</v>
      </c>
      <c r="H114" s="140">
        <f t="shared" si="29"/>
        <v>0.32750000000000001</v>
      </c>
      <c r="I114" s="140">
        <f t="shared" si="29"/>
        <v>6.25E-2</v>
      </c>
      <c r="J114" s="140" t="s">
        <v>197</v>
      </c>
      <c r="K114" s="140" t="s">
        <v>197</v>
      </c>
      <c r="L114" s="140" t="s">
        <v>197</v>
      </c>
      <c r="M114" s="140" t="s">
        <v>197</v>
      </c>
      <c r="N114" s="140" t="s">
        <v>197</v>
      </c>
      <c r="O114" s="140" t="s">
        <v>197</v>
      </c>
      <c r="P114" s="140" t="s">
        <v>197</v>
      </c>
      <c r="Q114" s="140" t="s">
        <v>197</v>
      </c>
      <c r="R114" s="140" t="s">
        <v>197</v>
      </c>
      <c r="S114" s="140">
        <f t="shared" si="29"/>
        <v>5.2500000000000005E-2</v>
      </c>
      <c r="T114" s="140" t="s">
        <v>197</v>
      </c>
      <c r="U114" s="42"/>
      <c r="V114" s="140">
        <f>AVERAGE(V110:V113)</f>
        <v>0.85750000000000004</v>
      </c>
      <c r="W114" s="140">
        <f t="shared" ref="W114:AB114" si="30">AVERAGE(W110:W113)</f>
        <v>0.49750000000000005</v>
      </c>
      <c r="X114" s="140">
        <f t="shared" si="30"/>
        <v>7.0000000000000007E-2</v>
      </c>
      <c r="Y114" s="140">
        <f t="shared" si="30"/>
        <v>6.25E-2</v>
      </c>
      <c r="Z114" s="140">
        <f t="shared" si="30"/>
        <v>0.02</v>
      </c>
      <c r="AA114" s="140" t="s">
        <v>197</v>
      </c>
      <c r="AB114" s="140">
        <f t="shared" si="30"/>
        <v>0.20750000000000002</v>
      </c>
      <c r="AC114" s="140" t="s">
        <v>197</v>
      </c>
      <c r="AD114" s="140" t="s">
        <v>197</v>
      </c>
      <c r="AE114" s="140" t="s">
        <v>197</v>
      </c>
      <c r="AF114" s="140" t="s">
        <v>197</v>
      </c>
      <c r="AG114" s="140" t="s">
        <v>197</v>
      </c>
      <c r="AH114" s="42"/>
      <c r="AI114" s="140">
        <f>AVERAGE(AI110:AI113)</f>
        <v>0.62750000000000006</v>
      </c>
      <c r="AJ114" s="140" t="s">
        <v>197</v>
      </c>
      <c r="AK114" s="140">
        <f t="shared" ref="AK114" si="31">AVERAGE(AK110:AK113)</f>
        <v>2.5000000000000001E-2</v>
      </c>
      <c r="AL114" s="140" t="s">
        <v>197</v>
      </c>
      <c r="AM114" s="140" t="s">
        <v>197</v>
      </c>
      <c r="AN114" s="42"/>
      <c r="AO114" s="140">
        <f>AVERAGE(AO110:AO113)</f>
        <v>0.51</v>
      </c>
      <c r="AP114" s="140">
        <f t="shared" ref="AP114:AQ114" si="32">AVERAGE(AP110:AP113)</f>
        <v>0.16750000000000001</v>
      </c>
      <c r="AQ114" s="140">
        <f t="shared" si="32"/>
        <v>0.2225</v>
      </c>
      <c r="AR114" s="140" t="s">
        <v>197</v>
      </c>
      <c r="AS114" s="140" t="s">
        <v>197</v>
      </c>
      <c r="AT114" s="140" t="s">
        <v>197</v>
      </c>
      <c r="AU114"/>
      <c r="AV114" s="140">
        <f>AVERAGE(AV110:AV113)</f>
        <v>0.19</v>
      </c>
      <c r="AW114" s="140" t="s">
        <v>197</v>
      </c>
      <c r="AX114" s="140" t="s">
        <v>197</v>
      </c>
      <c r="AZ114" s="178">
        <f>AVERAGE(AZ110:AZ113)</f>
        <v>0.12482638888888888</v>
      </c>
    </row>
    <row r="115" spans="1:56" s="21" customFormat="1" ht="16" outlineLevel="1" x14ac:dyDescent="0.25">
      <c r="A115" s="56" t="s">
        <v>199</v>
      </c>
      <c r="B115" s="56" t="s">
        <v>198</v>
      </c>
      <c r="C115" s="33"/>
      <c r="D115" s="142"/>
      <c r="E115" s="142"/>
      <c r="F115" s="142"/>
      <c r="G115" s="142"/>
      <c r="H115" s="142"/>
      <c r="I115" s="142"/>
      <c r="J115" s="142"/>
      <c r="K115" s="142"/>
      <c r="L115" s="142"/>
      <c r="M115" s="142"/>
      <c r="N115" s="142"/>
      <c r="O115" s="142"/>
      <c r="P115" s="142"/>
      <c r="Q115" s="142"/>
      <c r="R115" s="142"/>
      <c r="S115" s="142"/>
      <c r="T115" s="142"/>
      <c r="U115" s="42"/>
      <c r="V115" s="142"/>
      <c r="W115" s="142"/>
      <c r="X115" s="142"/>
      <c r="Y115" s="142"/>
      <c r="Z115" s="142"/>
      <c r="AA115" s="142"/>
      <c r="AB115" s="142"/>
      <c r="AC115" s="142"/>
      <c r="AD115" s="142"/>
      <c r="AE115" s="142"/>
      <c r="AF115" s="142"/>
      <c r="AG115" s="142"/>
      <c r="AH115" s="42"/>
      <c r="AI115" s="142"/>
      <c r="AJ115" s="142"/>
      <c r="AK115" s="142"/>
      <c r="AL115" s="142"/>
      <c r="AM115" s="142"/>
      <c r="AN115" s="42"/>
      <c r="AO115" s="142"/>
      <c r="AP115" s="142"/>
      <c r="AQ115" s="142"/>
      <c r="AR115" s="142"/>
      <c r="AS115" s="142"/>
      <c r="AT115" s="142"/>
      <c r="AU115"/>
      <c r="AV115" s="142"/>
      <c r="AW115" s="142"/>
      <c r="AX115" s="142"/>
      <c r="AZ115" s="93"/>
    </row>
    <row r="116" spans="1:56" ht="16" outlineLevel="1" x14ac:dyDescent="0.25">
      <c r="A116" s="57" t="s">
        <v>138</v>
      </c>
      <c r="B116" s="121">
        <f>AVERAGE(D110:S113)</f>
        <v>0.21939499999999995</v>
      </c>
      <c r="AW116" s="41"/>
      <c r="AX116" s="41"/>
    </row>
    <row r="117" spans="1:56" ht="16" outlineLevel="1" x14ac:dyDescent="0.25">
      <c r="A117" s="7" t="s">
        <v>139</v>
      </c>
      <c r="B117" s="121">
        <f>AVERAGE(V110:AG113)</f>
        <v>0.28583333333333333</v>
      </c>
    </row>
    <row r="118" spans="1:56" ht="16" outlineLevel="1" x14ac:dyDescent="0.25">
      <c r="A118" s="31" t="s">
        <v>140</v>
      </c>
      <c r="B118" s="121">
        <f>AVERAGE(AI110:AM113)</f>
        <v>0.32625000000000004</v>
      </c>
      <c r="AU118" s="71"/>
    </row>
    <row r="119" spans="1:56" ht="16" outlineLevel="1" x14ac:dyDescent="0.25">
      <c r="A119" s="58" t="s">
        <v>141</v>
      </c>
      <c r="B119" s="121">
        <f>AVERAGE(AO110:AT113)</f>
        <v>0.3</v>
      </c>
      <c r="AU119" s="71"/>
    </row>
    <row r="120" spans="1:56" ht="16" outlineLevel="1" x14ac:dyDescent="0.25">
      <c r="A120" s="86" t="s">
        <v>142</v>
      </c>
      <c r="B120" s="121">
        <f>AVERAGE(AV110:AX113)</f>
        <v>0.19</v>
      </c>
      <c r="C120" s="101"/>
      <c r="AU120" s="36"/>
    </row>
    <row r="121" spans="1:56" x14ac:dyDescent="0.2">
      <c r="A121" s="85" t="s">
        <v>187</v>
      </c>
      <c r="B121" s="36"/>
      <c r="C121" s="88"/>
      <c r="AU121" s="36"/>
    </row>
    <row r="122" spans="1:56" ht="16" outlineLevel="1" x14ac:dyDescent="0.25">
      <c r="A122" s="87" t="s">
        <v>192</v>
      </c>
      <c r="B122" s="72" t="s">
        <v>193</v>
      </c>
      <c r="C122" s="19" t="s">
        <v>54</v>
      </c>
      <c r="D122" s="138">
        <v>0.79</v>
      </c>
      <c r="E122" s="138" t="s">
        <v>197</v>
      </c>
      <c r="F122" s="138" t="s">
        <v>197</v>
      </c>
      <c r="G122" s="138">
        <v>0.13</v>
      </c>
      <c r="H122" s="138">
        <v>0.26</v>
      </c>
      <c r="I122" s="138">
        <v>0.11</v>
      </c>
      <c r="J122" s="138" t="s">
        <v>197</v>
      </c>
      <c r="K122" s="138" t="s">
        <v>197</v>
      </c>
      <c r="L122" s="138" t="s">
        <v>197</v>
      </c>
      <c r="M122" s="138" t="s">
        <v>197</v>
      </c>
      <c r="N122" s="138" t="s">
        <v>197</v>
      </c>
      <c r="O122" s="138" t="s">
        <v>197</v>
      </c>
      <c r="P122" s="138" t="s">
        <v>197</v>
      </c>
      <c r="Q122" s="138" t="s">
        <v>197</v>
      </c>
      <c r="R122" s="138" t="s">
        <v>197</v>
      </c>
      <c r="S122" s="138" t="s">
        <v>197</v>
      </c>
      <c r="T122" s="138" t="s">
        <v>197</v>
      </c>
      <c r="U122" s="35"/>
      <c r="V122" s="138">
        <v>0.81</v>
      </c>
      <c r="W122" s="138">
        <v>0.6</v>
      </c>
      <c r="X122" s="138">
        <v>0.21</v>
      </c>
      <c r="Y122" s="138">
        <v>0.11</v>
      </c>
      <c r="Z122" s="138">
        <v>0.18</v>
      </c>
      <c r="AA122" s="138" t="s">
        <v>197</v>
      </c>
      <c r="AB122" s="138">
        <v>0.26</v>
      </c>
      <c r="AC122" s="138" t="s">
        <v>197</v>
      </c>
      <c r="AD122" s="138" t="s">
        <v>197</v>
      </c>
      <c r="AE122" s="138" t="s">
        <v>197</v>
      </c>
      <c r="AF122" s="138" t="s">
        <v>197</v>
      </c>
      <c r="AG122" s="138" t="s">
        <v>197</v>
      </c>
      <c r="AH122"/>
      <c r="AI122" s="138">
        <v>0.79</v>
      </c>
      <c r="AJ122" s="137" t="s">
        <v>197</v>
      </c>
      <c r="AK122" s="138">
        <v>0.09</v>
      </c>
      <c r="AL122" s="138" t="s">
        <v>197</v>
      </c>
      <c r="AM122" s="137" t="s">
        <v>197</v>
      </c>
      <c r="AN122" s="35"/>
      <c r="AO122" s="138">
        <v>0.46</v>
      </c>
      <c r="AP122" s="138">
        <v>0.24</v>
      </c>
      <c r="AQ122" s="138">
        <v>0.27</v>
      </c>
      <c r="AR122" s="137" t="s">
        <v>197</v>
      </c>
      <c r="AS122" s="137" t="s">
        <v>197</v>
      </c>
      <c r="AT122" s="137" t="s">
        <v>197</v>
      </c>
      <c r="AU122" s="35"/>
      <c r="AV122" s="138">
        <v>0.24</v>
      </c>
      <c r="AW122" s="138">
        <v>0</v>
      </c>
      <c r="AX122" s="137" t="s">
        <v>197</v>
      </c>
      <c r="AY122" s="35"/>
      <c r="AZ122" s="148">
        <v>6.3194444444444442E-2</v>
      </c>
      <c r="BA122" s="35"/>
      <c r="BB122" s="35"/>
      <c r="BC122" s="35"/>
      <c r="BD122" s="35"/>
    </row>
    <row r="123" spans="1:56" ht="16" outlineLevel="1" x14ac:dyDescent="0.25">
      <c r="A123" s="72" t="s">
        <v>192</v>
      </c>
      <c r="B123" s="72" t="s">
        <v>194</v>
      </c>
      <c r="C123" s="19" t="s">
        <v>98</v>
      </c>
      <c r="D123" s="147">
        <v>0.85</v>
      </c>
      <c r="E123" s="147" t="s">
        <v>197</v>
      </c>
      <c r="F123" s="147" t="s">
        <v>197</v>
      </c>
      <c r="G123" s="147">
        <v>0.14000000000000001</v>
      </c>
      <c r="H123" s="147">
        <v>0.22</v>
      </c>
      <c r="I123" s="147">
        <v>0.1</v>
      </c>
      <c r="J123" s="147" t="s">
        <v>197</v>
      </c>
      <c r="K123" s="147" t="s">
        <v>197</v>
      </c>
      <c r="L123" s="147" t="s">
        <v>197</v>
      </c>
      <c r="M123" s="147" t="s">
        <v>197</v>
      </c>
      <c r="N123" s="147" t="s">
        <v>197</v>
      </c>
      <c r="O123" s="147" t="s">
        <v>197</v>
      </c>
      <c r="P123" s="147" t="s">
        <v>197</v>
      </c>
      <c r="Q123" s="147" t="s">
        <v>197</v>
      </c>
      <c r="R123" s="147" t="s">
        <v>197</v>
      </c>
      <c r="S123" s="147" t="s">
        <v>197</v>
      </c>
      <c r="T123" s="147" t="s">
        <v>197</v>
      </c>
      <c r="U123" s="35"/>
      <c r="V123" s="147">
        <v>0.86</v>
      </c>
      <c r="W123" s="147">
        <v>0.67</v>
      </c>
      <c r="X123" s="147">
        <v>0.32</v>
      </c>
      <c r="Y123" s="147">
        <v>0.21</v>
      </c>
      <c r="Z123" s="147">
        <v>0.28999999999999998</v>
      </c>
      <c r="AA123" s="147" t="s">
        <v>197</v>
      </c>
      <c r="AB123" s="147">
        <v>0.32</v>
      </c>
      <c r="AC123" s="147" t="s">
        <v>197</v>
      </c>
      <c r="AD123" s="147" t="s">
        <v>197</v>
      </c>
      <c r="AE123" s="147" t="s">
        <v>197</v>
      </c>
      <c r="AF123" s="147" t="s">
        <v>197</v>
      </c>
      <c r="AG123" s="147" t="s">
        <v>197</v>
      </c>
      <c r="AH123" s="35"/>
      <c r="AI123" s="147">
        <v>0.86</v>
      </c>
      <c r="AJ123" s="146" t="s">
        <v>197</v>
      </c>
      <c r="AK123" s="147">
        <v>0.09</v>
      </c>
      <c r="AL123" s="147" t="s">
        <v>197</v>
      </c>
      <c r="AM123" s="146" t="s">
        <v>197</v>
      </c>
      <c r="AN123" s="35"/>
      <c r="AO123" s="147">
        <v>0.45</v>
      </c>
      <c r="AP123" s="147">
        <v>0.31</v>
      </c>
      <c r="AQ123" s="147">
        <v>0.31</v>
      </c>
      <c r="AR123" s="146" t="s">
        <v>197</v>
      </c>
      <c r="AS123" s="146" t="s">
        <v>197</v>
      </c>
      <c r="AT123" s="146" t="s">
        <v>197</v>
      </c>
      <c r="AU123" s="35"/>
      <c r="AV123" s="147">
        <v>0.28999999999999998</v>
      </c>
      <c r="AW123" s="147">
        <v>0.21</v>
      </c>
      <c r="AX123" s="146" t="s">
        <v>197</v>
      </c>
      <c r="AY123" s="35"/>
      <c r="AZ123" s="95">
        <v>7.1527777777777787E-2</v>
      </c>
      <c r="BA123" s="35"/>
      <c r="BB123" s="35"/>
      <c r="BC123" s="35"/>
      <c r="BD123" s="35"/>
    </row>
    <row r="124" spans="1:56" ht="16" outlineLevel="1" x14ac:dyDescent="0.25">
      <c r="D124" s="111">
        <f>AVERAGE(D122:D123)</f>
        <v>0.82000000000000006</v>
      </c>
      <c r="E124" s="111" t="s">
        <v>197</v>
      </c>
      <c r="F124" s="111" t="s">
        <v>197</v>
      </c>
      <c r="G124" s="111">
        <f t="shared" ref="G124:I124" si="33">AVERAGE(G122:G123)</f>
        <v>0.13500000000000001</v>
      </c>
      <c r="H124" s="111">
        <f t="shared" si="33"/>
        <v>0.24</v>
      </c>
      <c r="I124" s="111">
        <f t="shared" si="33"/>
        <v>0.10500000000000001</v>
      </c>
      <c r="J124" s="111" t="s">
        <v>197</v>
      </c>
      <c r="K124" s="111" t="s">
        <v>197</v>
      </c>
      <c r="L124" s="111" t="s">
        <v>197</v>
      </c>
      <c r="M124" s="111" t="s">
        <v>197</v>
      </c>
      <c r="N124" s="111" t="s">
        <v>197</v>
      </c>
      <c r="O124" s="111" t="s">
        <v>197</v>
      </c>
      <c r="P124" s="111" t="s">
        <v>197</v>
      </c>
      <c r="Q124" s="111" t="s">
        <v>197</v>
      </c>
      <c r="R124" s="111" t="s">
        <v>197</v>
      </c>
      <c r="S124" s="111" t="s">
        <v>197</v>
      </c>
      <c r="T124" s="111" t="s">
        <v>197</v>
      </c>
      <c r="V124" s="111">
        <f>AVERAGE(V122:V123)</f>
        <v>0.83499999999999996</v>
      </c>
      <c r="W124" s="111">
        <f t="shared" ref="W124:AB124" si="34">AVERAGE(W122:W123)</f>
        <v>0.63500000000000001</v>
      </c>
      <c r="X124" s="111">
        <f t="shared" si="34"/>
        <v>0.26500000000000001</v>
      </c>
      <c r="Y124" s="111">
        <f t="shared" si="34"/>
        <v>0.16</v>
      </c>
      <c r="Z124" s="111">
        <f t="shared" si="34"/>
        <v>0.23499999999999999</v>
      </c>
      <c r="AA124" s="111" t="s">
        <v>197</v>
      </c>
      <c r="AB124" s="111">
        <f t="shared" si="34"/>
        <v>0.29000000000000004</v>
      </c>
      <c r="AC124" s="111" t="s">
        <v>197</v>
      </c>
      <c r="AD124" s="111" t="s">
        <v>197</v>
      </c>
      <c r="AE124" s="111" t="s">
        <v>197</v>
      </c>
      <c r="AF124" s="111" t="s">
        <v>197</v>
      </c>
      <c r="AG124" s="111" t="s">
        <v>197</v>
      </c>
      <c r="AI124" s="111">
        <f t="shared" ref="AI124:AK124" si="35">AVERAGE(AI122:AI123)</f>
        <v>0.82499999999999996</v>
      </c>
      <c r="AJ124" s="104" t="s">
        <v>197</v>
      </c>
      <c r="AK124" s="111">
        <f t="shared" si="35"/>
        <v>0.09</v>
      </c>
      <c r="AL124" s="111" t="s">
        <v>197</v>
      </c>
      <c r="AM124" s="104" t="s">
        <v>197</v>
      </c>
      <c r="AO124" s="111">
        <f t="shared" ref="AO124:AQ124" si="36">AVERAGE(AO122:AO123)</f>
        <v>0.45500000000000002</v>
      </c>
      <c r="AP124" s="111">
        <f t="shared" si="36"/>
        <v>0.27500000000000002</v>
      </c>
      <c r="AQ124" s="111">
        <f t="shared" si="36"/>
        <v>0.29000000000000004</v>
      </c>
      <c r="AR124" s="104" t="s">
        <v>197</v>
      </c>
      <c r="AS124" s="104" t="s">
        <v>197</v>
      </c>
      <c r="AT124" s="104" t="s">
        <v>197</v>
      </c>
      <c r="AU124" s="36"/>
      <c r="AV124" s="111">
        <f t="shared" ref="AV124" si="37">AVERAGE(AV122:AV123)</f>
        <v>0.26500000000000001</v>
      </c>
      <c r="AW124" s="111">
        <f>AVERAGE(AW122:AW123)</f>
        <v>0.105</v>
      </c>
      <c r="AX124" s="104" t="s">
        <v>197</v>
      </c>
      <c r="AZ124" s="178">
        <f>AVERAGE(AZ122:AZ123)</f>
        <v>6.7361111111111122E-2</v>
      </c>
    </row>
    <row r="125" spans="1:56" ht="16" outlineLevel="1" x14ac:dyDescent="0.25">
      <c r="A125" s="56" t="s">
        <v>199</v>
      </c>
      <c r="B125" s="56" t="s">
        <v>198</v>
      </c>
      <c r="D125" s="105"/>
      <c r="E125" s="105"/>
      <c r="F125" s="105"/>
      <c r="G125" s="105"/>
      <c r="H125" s="105"/>
      <c r="I125" s="105"/>
      <c r="J125" s="105"/>
      <c r="K125" s="105"/>
      <c r="L125" s="105"/>
      <c r="M125" s="105"/>
      <c r="N125" s="105"/>
      <c r="O125" s="105"/>
      <c r="P125" s="105"/>
      <c r="Q125" s="105"/>
      <c r="R125" s="105"/>
      <c r="S125" s="105"/>
      <c r="T125" s="105"/>
      <c r="V125" s="105"/>
      <c r="W125" s="105"/>
      <c r="X125" s="105"/>
      <c r="Y125" s="105"/>
      <c r="Z125" s="105"/>
      <c r="AA125" s="105"/>
      <c r="AB125" s="105"/>
      <c r="AC125" s="105"/>
      <c r="AD125" s="105"/>
      <c r="AE125" s="105"/>
      <c r="AF125" s="105"/>
      <c r="AG125" s="105"/>
      <c r="AI125" s="105"/>
      <c r="AJ125" s="105"/>
      <c r="AK125" s="105"/>
      <c r="AL125" s="105"/>
      <c r="AM125" s="105"/>
      <c r="AO125" s="105"/>
      <c r="AP125" s="105"/>
      <c r="AQ125" s="105"/>
      <c r="AR125" s="105"/>
      <c r="AS125" s="105"/>
      <c r="AT125" s="105"/>
      <c r="AU125" s="36"/>
      <c r="AV125" s="105"/>
      <c r="AW125" s="105"/>
      <c r="AX125" s="105"/>
      <c r="AZ125" s="93"/>
    </row>
    <row r="126" spans="1:56" ht="16" outlineLevel="1" x14ac:dyDescent="0.25">
      <c r="A126" s="57" t="s">
        <v>138</v>
      </c>
      <c r="B126" s="121">
        <f>AVERAGE(D122:T123)</f>
        <v>0.32500000000000007</v>
      </c>
      <c r="AU126" s="71"/>
      <c r="AV126" s="101"/>
      <c r="AW126" s="101"/>
    </row>
    <row r="127" spans="1:56" ht="16" outlineLevel="1" x14ac:dyDescent="0.25">
      <c r="A127" s="7" t="s">
        <v>139</v>
      </c>
      <c r="B127" s="121">
        <f>AVERAGE(V122:AG123)</f>
        <v>0.40333333333333332</v>
      </c>
    </row>
    <row r="128" spans="1:56" ht="16" outlineLevel="1" x14ac:dyDescent="0.25">
      <c r="A128" s="31" t="s">
        <v>140</v>
      </c>
      <c r="B128" s="121">
        <f>AVERAGE(AI122:AM123)</f>
        <v>0.45750000000000002</v>
      </c>
    </row>
    <row r="129" spans="1:53" ht="16" outlineLevel="1" x14ac:dyDescent="0.25">
      <c r="A129" s="58" t="s">
        <v>141</v>
      </c>
      <c r="B129" s="121">
        <f>AVERAGE(AO122:AT123)</f>
        <v>0.34</v>
      </c>
    </row>
    <row r="130" spans="1:53" ht="16" outlineLevel="1" x14ac:dyDescent="0.25">
      <c r="A130" s="59" t="s">
        <v>142</v>
      </c>
      <c r="B130" s="121">
        <f>AVERAGE(AV122:AX123)</f>
        <v>0.185</v>
      </c>
      <c r="C130" s="101"/>
      <c r="S130" s="74"/>
    </row>
    <row r="131" spans="1:53" x14ac:dyDescent="0.2">
      <c r="A131" s="72" t="s">
        <v>192</v>
      </c>
      <c r="B131" s="36"/>
      <c r="R131" s="74"/>
      <c r="BA131" s="74"/>
    </row>
    <row r="132" spans="1:53" ht="16" outlineLevel="1" x14ac:dyDescent="0.25">
      <c r="A132" s="73" t="s">
        <v>195</v>
      </c>
      <c r="B132" s="73" t="s">
        <v>196</v>
      </c>
      <c r="C132" s="26" t="s">
        <v>107</v>
      </c>
      <c r="D132" s="138">
        <v>0.39</v>
      </c>
      <c r="E132" s="138" t="s">
        <v>197</v>
      </c>
      <c r="F132" s="138" t="s">
        <v>197</v>
      </c>
      <c r="G132" s="138" t="s">
        <v>197</v>
      </c>
      <c r="H132" s="138">
        <v>0.19</v>
      </c>
      <c r="I132" s="138" t="s">
        <v>197</v>
      </c>
      <c r="J132" s="138" t="s">
        <v>197</v>
      </c>
      <c r="K132" s="138" t="s">
        <v>197</v>
      </c>
      <c r="L132" s="138" t="s">
        <v>197</v>
      </c>
      <c r="M132" s="138" t="s">
        <v>197</v>
      </c>
      <c r="N132" s="138" t="s">
        <v>197</v>
      </c>
      <c r="O132" s="138" t="s">
        <v>197</v>
      </c>
      <c r="P132" s="138">
        <v>0.83000000000000007</v>
      </c>
      <c r="Q132" s="138">
        <v>0.55000000000000004</v>
      </c>
      <c r="R132" s="138" t="s">
        <v>197</v>
      </c>
      <c r="S132" s="138">
        <v>0.06</v>
      </c>
      <c r="T132" s="138" t="s">
        <v>197</v>
      </c>
      <c r="V132" s="138">
        <v>0.86</v>
      </c>
      <c r="W132" s="138">
        <v>0.68</v>
      </c>
      <c r="X132" s="138">
        <v>0.2</v>
      </c>
      <c r="Y132" s="138">
        <v>0.11</v>
      </c>
      <c r="Z132" s="138">
        <v>0.18</v>
      </c>
      <c r="AA132" s="138" t="s">
        <v>197</v>
      </c>
      <c r="AB132" s="138">
        <v>0.33</v>
      </c>
      <c r="AC132" s="138" t="s">
        <v>197</v>
      </c>
      <c r="AD132" s="138" t="s">
        <v>197</v>
      </c>
      <c r="AE132" s="138" t="s">
        <v>197</v>
      </c>
      <c r="AF132" s="138" t="s">
        <v>197</v>
      </c>
      <c r="AG132" s="138" t="s">
        <v>197</v>
      </c>
      <c r="AI132" s="138">
        <v>0.85</v>
      </c>
      <c r="AJ132" s="138" t="s">
        <v>197</v>
      </c>
      <c r="AK132" s="138">
        <v>7.0000000000000007E-2</v>
      </c>
      <c r="AL132" s="138" t="s">
        <v>197</v>
      </c>
      <c r="AM132" s="138" t="s">
        <v>197</v>
      </c>
      <c r="AO132" s="138">
        <v>0.46</v>
      </c>
      <c r="AP132" s="138">
        <v>0.09</v>
      </c>
      <c r="AQ132" s="138">
        <v>7.0000000000000007E-2</v>
      </c>
      <c r="AR132" s="138" t="s">
        <v>197</v>
      </c>
      <c r="AS132" s="138" t="s">
        <v>197</v>
      </c>
      <c r="AT132" s="138" t="s">
        <v>197</v>
      </c>
      <c r="AV132" s="138">
        <v>7.0000000000000007E-2</v>
      </c>
      <c r="AW132" s="138" t="s">
        <v>197</v>
      </c>
      <c r="AX132" s="138" t="s">
        <v>197</v>
      </c>
      <c r="AZ132" s="165">
        <v>9.4444444444444442E-2</v>
      </c>
    </row>
    <row r="133" spans="1:53" ht="16" outlineLevel="1" x14ac:dyDescent="0.25">
      <c r="D133" s="149">
        <f>AVERAGE(D132)</f>
        <v>0.39</v>
      </c>
      <c r="E133" s="151" t="s">
        <v>197</v>
      </c>
      <c r="F133" s="151" t="s">
        <v>197</v>
      </c>
      <c r="G133" s="151" t="s">
        <v>197</v>
      </c>
      <c r="H133" s="149">
        <f t="shared" ref="H133" si="38">AVERAGE(H132)</f>
        <v>0.19</v>
      </c>
      <c r="I133" s="151" t="s">
        <v>197</v>
      </c>
      <c r="J133" s="151" t="s">
        <v>197</v>
      </c>
      <c r="K133" s="151" t="s">
        <v>197</v>
      </c>
      <c r="L133" s="151" t="s">
        <v>197</v>
      </c>
      <c r="M133" s="151" t="s">
        <v>197</v>
      </c>
      <c r="N133" s="151" t="s">
        <v>197</v>
      </c>
      <c r="O133" s="151" t="s">
        <v>197</v>
      </c>
      <c r="P133" s="149">
        <f>AVERAGE(P132)</f>
        <v>0.83000000000000007</v>
      </c>
      <c r="Q133" s="149">
        <f>AVERAGE(Q132)</f>
        <v>0.55000000000000004</v>
      </c>
      <c r="R133" s="151" t="s">
        <v>197</v>
      </c>
      <c r="S133" s="149">
        <f>AVERAGE(S132)</f>
        <v>0.06</v>
      </c>
      <c r="T133" s="151" t="s">
        <v>197</v>
      </c>
      <c r="U133" s="127"/>
      <c r="V133" s="149">
        <f>AVERAGE(V132)</f>
        <v>0.86</v>
      </c>
      <c r="W133" s="149">
        <f t="shared" ref="W133" si="39">AVERAGE(W132)</f>
        <v>0.68</v>
      </c>
      <c r="X133" s="149">
        <f t="shared" ref="X133" si="40">AVERAGE(X132)</f>
        <v>0.2</v>
      </c>
      <c r="Y133" s="149">
        <f t="shared" ref="Y133" si="41">AVERAGE(Y132)</f>
        <v>0.11</v>
      </c>
      <c r="Z133" s="149">
        <f t="shared" ref="Z133" si="42">AVERAGE(Z132)</f>
        <v>0.18</v>
      </c>
      <c r="AA133" s="151" t="s">
        <v>197</v>
      </c>
      <c r="AB133" s="149">
        <f t="shared" ref="AB133" si="43">AVERAGE(AB132)</f>
        <v>0.33</v>
      </c>
      <c r="AC133" s="151" t="s">
        <v>197</v>
      </c>
      <c r="AD133" s="151" t="s">
        <v>197</v>
      </c>
      <c r="AE133" s="151" t="s">
        <v>197</v>
      </c>
      <c r="AF133" s="151" t="s">
        <v>197</v>
      </c>
      <c r="AG133" s="151" t="s">
        <v>197</v>
      </c>
      <c r="AH133" s="127"/>
      <c r="AI133" s="149">
        <f t="shared" ref="AI133" si="44">AVERAGE(AI132)</f>
        <v>0.85</v>
      </c>
      <c r="AJ133" s="151" t="s">
        <v>197</v>
      </c>
      <c r="AK133" s="149">
        <f t="shared" ref="AK133" si="45">AVERAGE(AK132)</f>
        <v>7.0000000000000007E-2</v>
      </c>
      <c r="AL133" s="151" t="s">
        <v>197</v>
      </c>
      <c r="AM133" s="151" t="s">
        <v>197</v>
      </c>
      <c r="AN133" s="150"/>
      <c r="AO133" s="149">
        <f t="shared" ref="AO133" si="46">AVERAGE(AO132)</f>
        <v>0.46</v>
      </c>
      <c r="AP133" s="149">
        <f t="shared" ref="AP133" si="47">AVERAGE(AP132)</f>
        <v>0.09</v>
      </c>
      <c r="AQ133" s="149">
        <f t="shared" ref="AQ133" si="48">AVERAGE(AQ132)</f>
        <v>7.0000000000000007E-2</v>
      </c>
      <c r="AR133" s="151" t="s">
        <v>197</v>
      </c>
      <c r="AS133" s="151" t="s">
        <v>197</v>
      </c>
      <c r="AT133" s="151" t="s">
        <v>197</v>
      </c>
      <c r="AU133" s="108"/>
      <c r="AV133" s="149">
        <f t="shared" ref="AV133" si="49">AVERAGE(AV132)</f>
        <v>7.0000000000000007E-2</v>
      </c>
      <c r="AW133" s="151" t="s">
        <v>197</v>
      </c>
      <c r="AX133" s="151" t="s">
        <v>197</v>
      </c>
      <c r="AZ133" s="178">
        <f>AVERAGE(AZ132)</f>
        <v>9.4444444444444442E-2</v>
      </c>
    </row>
    <row r="134" spans="1:53" ht="16" outlineLevel="1" x14ac:dyDescent="0.25">
      <c r="A134" s="56" t="s">
        <v>199</v>
      </c>
      <c r="B134" s="56" t="s">
        <v>198</v>
      </c>
      <c r="D134" s="152"/>
      <c r="E134" s="153"/>
      <c r="F134" s="153"/>
      <c r="G134" s="153"/>
      <c r="H134" s="152"/>
      <c r="I134" s="153"/>
      <c r="J134" s="153"/>
      <c r="K134" s="153"/>
      <c r="L134" s="153"/>
      <c r="M134" s="153"/>
      <c r="N134" s="153"/>
      <c r="O134" s="153"/>
      <c r="P134" s="152"/>
      <c r="Q134" s="152"/>
      <c r="R134" s="153"/>
      <c r="S134" s="152"/>
      <c r="T134" s="153"/>
      <c r="U134" s="127"/>
      <c r="V134" s="152"/>
      <c r="W134" s="152"/>
      <c r="X134" s="152"/>
      <c r="Y134" s="152"/>
      <c r="Z134" s="152"/>
      <c r="AA134" s="153"/>
      <c r="AB134" s="152"/>
      <c r="AC134" s="153"/>
      <c r="AD134" s="153"/>
      <c r="AE134" s="153"/>
      <c r="AF134" s="153"/>
      <c r="AG134" s="153"/>
      <c r="AH134" s="127"/>
      <c r="AI134" s="152"/>
      <c r="AJ134" s="153"/>
      <c r="AK134" s="152"/>
      <c r="AL134" s="153"/>
      <c r="AM134" s="153"/>
      <c r="AN134" s="150"/>
      <c r="AO134" s="152"/>
      <c r="AP134" s="152"/>
      <c r="AQ134" s="152"/>
      <c r="AR134" s="153"/>
      <c r="AS134" s="153"/>
      <c r="AT134" s="153"/>
      <c r="AU134" s="108"/>
      <c r="AV134" s="152"/>
      <c r="AW134" s="153"/>
      <c r="AX134" s="153"/>
      <c r="AZ134" s="93"/>
    </row>
    <row r="135" spans="1:53" ht="16" outlineLevel="1" x14ac:dyDescent="0.25">
      <c r="A135" s="57" t="s">
        <v>138</v>
      </c>
      <c r="B135" s="121">
        <f>AVERAGE(D132:S132)</f>
        <v>0.40400000000000003</v>
      </c>
      <c r="C135" s="74"/>
    </row>
    <row r="136" spans="1:53" ht="16" outlineLevel="1" x14ac:dyDescent="0.25">
      <c r="A136" s="7" t="s">
        <v>139</v>
      </c>
      <c r="B136" s="121">
        <f>AVERAGE(V129:AG132)</f>
        <v>0.39333333333333337</v>
      </c>
    </row>
    <row r="137" spans="1:53" ht="16" outlineLevel="1" x14ac:dyDescent="0.25">
      <c r="A137" s="31" t="s">
        <v>140</v>
      </c>
      <c r="B137" s="121">
        <f>AVERAGE(AI132:AM132)</f>
        <v>0.45999999999999996</v>
      </c>
    </row>
    <row r="138" spans="1:53" ht="16" outlineLevel="1" x14ac:dyDescent="0.25">
      <c r="A138" s="58" t="s">
        <v>141</v>
      </c>
      <c r="B138" s="121">
        <f>AVERAGE(AO132:AT132)</f>
        <v>0.20666666666666669</v>
      </c>
    </row>
    <row r="139" spans="1:53" ht="16" outlineLevel="1" x14ac:dyDescent="0.25">
      <c r="A139" s="59" t="s">
        <v>142</v>
      </c>
      <c r="B139" s="121">
        <f>AVERAGE(AV132:AX132)</f>
        <v>7.0000000000000007E-2</v>
      </c>
      <c r="F139" s="55"/>
    </row>
    <row r="140" spans="1:53" x14ac:dyDescent="0.2">
      <c r="A140" s="73" t="s">
        <v>195</v>
      </c>
      <c r="B140" s="3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SOURCE</vt:lpstr>
      <vt:lpstr>ORIGINAL DATA</vt:lpstr>
      <vt:lpstr>PROJECT DATASET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Andrea Elena Febres Medina</cp:lastModifiedBy>
  <cp:revision/>
  <dcterms:created xsi:type="dcterms:W3CDTF">2019-10-03T14:48:31Z</dcterms:created>
  <dcterms:modified xsi:type="dcterms:W3CDTF">2019-10-16T16:09:37Z</dcterms:modified>
  <cp:category/>
  <cp:contentStatus/>
</cp:coreProperties>
</file>