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Frese\Desktop\thr_notes\"/>
    </mc:Choice>
  </mc:AlternateContent>
  <xr:revisionPtr revIDLastSave="0" documentId="13_ncr:1_{34B1A0FF-2FB3-446B-85A4-BD407B873BB5}" xr6:coauthVersionLast="47" xr6:coauthVersionMax="47" xr10:uidLastSave="{00000000-0000-0000-0000-000000000000}"/>
  <bookViews>
    <workbookView xWindow="-20070" yWindow="3810" windowWidth="25650" windowHeight="15150" xr2:uid="{CC0DBE5A-EE4B-4720-8465-6167FD36A511}"/>
  </bookViews>
  <sheets>
    <sheet name="OxMet Exclude" sheetId="1" r:id="rId1"/>
    <sheet name="Non-OxMet LowAbundance Exclu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2" l="1"/>
  <c r="H21" i="2"/>
  <c r="K10" i="2"/>
  <c r="K11" i="2"/>
  <c r="K12" i="2"/>
  <c r="K13" i="2"/>
  <c r="K14" i="2"/>
  <c r="K15" i="2"/>
  <c r="K16" i="2"/>
  <c r="K9" i="2"/>
  <c r="J10" i="2"/>
  <c r="J11" i="2"/>
  <c r="J12" i="2"/>
  <c r="J13" i="2"/>
  <c r="J14" i="2"/>
  <c r="J15" i="2"/>
  <c r="J16" i="2"/>
  <c r="J9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61" i="1"/>
  <c r="H61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H9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42" i="1"/>
  <c r="H41" i="1"/>
  <c r="H40" i="1"/>
  <c r="H39" i="1"/>
  <c r="H38" i="1"/>
  <c r="H37" i="1"/>
  <c r="H36" i="1"/>
  <c r="H35" i="1"/>
  <c r="I35" i="1"/>
  <c r="I36" i="1"/>
  <c r="I37" i="1"/>
  <c r="I38" i="1"/>
  <c r="I39" i="1"/>
  <c r="I40" i="1"/>
  <c r="I41" i="1"/>
  <c r="I42" i="1"/>
  <c r="J92" i="1" l="1"/>
  <c r="J88" i="1"/>
  <c r="J90" i="1"/>
  <c r="J91" i="1"/>
  <c r="J89" i="1"/>
  <c r="H101" i="1"/>
  <c r="K94" i="1"/>
  <c r="H49" i="1"/>
  <c r="H23" i="1"/>
  <c r="K66" i="1"/>
  <c r="K63" i="1"/>
  <c r="J66" i="1"/>
  <c r="J67" i="1"/>
  <c r="J87" i="1"/>
  <c r="K67" i="1"/>
  <c r="J94" i="1"/>
  <c r="J93" i="1"/>
  <c r="K68" i="1"/>
  <c r="J62" i="1"/>
  <c r="K88" i="1"/>
  <c r="J63" i="1"/>
  <c r="K91" i="1"/>
  <c r="K92" i="1"/>
  <c r="J65" i="1"/>
  <c r="K65" i="1"/>
  <c r="K93" i="1"/>
  <c r="K87" i="1"/>
  <c r="J61" i="1"/>
  <c r="H75" i="1"/>
  <c r="K90" i="1"/>
  <c r="K61" i="1"/>
  <c r="K89" i="1"/>
  <c r="K62" i="1"/>
  <c r="K64" i="1"/>
  <c r="J68" i="1"/>
  <c r="J64" i="1"/>
  <c r="K12" i="1"/>
  <c r="K11" i="1"/>
  <c r="J14" i="1"/>
  <c r="K14" i="1"/>
  <c r="J15" i="1"/>
  <c r="K10" i="1"/>
  <c r="K15" i="1"/>
  <c r="J16" i="1"/>
  <c r="K16" i="1"/>
  <c r="J12" i="1"/>
  <c r="J11" i="1"/>
  <c r="J10" i="1"/>
  <c r="K9" i="1"/>
  <c r="J9" i="1"/>
  <c r="J13" i="1"/>
  <c r="K13" i="1"/>
  <c r="J38" i="1"/>
  <c r="J35" i="1"/>
  <c r="J37" i="1"/>
  <c r="K35" i="1"/>
  <c r="K42" i="1"/>
  <c r="K41" i="1"/>
  <c r="K40" i="1"/>
  <c r="K39" i="1"/>
  <c r="K38" i="1"/>
  <c r="K37" i="1"/>
  <c r="K36" i="1"/>
  <c r="J36" i="1"/>
  <c r="J39" i="1"/>
  <c r="J40" i="1"/>
  <c r="J41" i="1"/>
  <c r="J42" i="1"/>
  <c r="H99" i="1" l="1"/>
  <c r="H47" i="1"/>
  <c r="H73" i="1"/>
  <c r="H21" i="1"/>
</calcChain>
</file>

<file path=xl/sharedStrings.xml><?xml version="1.0" encoding="utf-8"?>
<sst xmlns="http://schemas.openxmlformats.org/spreadsheetml/2006/main" count="135" uniqueCount="37">
  <si>
    <t>U</t>
  </si>
  <si>
    <t>R</t>
  </si>
  <si>
    <t>Parsimony</t>
  </si>
  <si>
    <t>ratios1</t>
  </si>
  <si>
    <t>ratios2</t>
  </si>
  <si>
    <t>ratios3</t>
  </si>
  <si>
    <t>ratios4</t>
  </si>
  <si>
    <t>ratios5</t>
  </si>
  <si>
    <t>ratios6</t>
  </si>
  <si>
    <t>ratios7</t>
  </si>
  <si>
    <t>ratios8</t>
  </si>
  <si>
    <t>tmtcplus_sum_sn</t>
  </si>
  <si>
    <t>K.PSYDLPNPSVPK.P</t>
  </si>
  <si>
    <t>K.DISHVM*GTWK.V</t>
  </si>
  <si>
    <t>Reference</t>
  </si>
  <si>
    <t>Peptide</t>
  </si>
  <si>
    <t>pep1</t>
  </si>
  <si>
    <t>pep2</t>
  </si>
  <si>
    <t>pep2 rank</t>
  </si>
  <si>
    <t>pep1 rank</t>
  </si>
  <si>
    <t>Spearman correlation</t>
  </si>
  <si>
    <t>Cosine similarity</t>
  </si>
  <si>
    <t xml:space="preserve">KY21.Chr11.1104.v1.ND1-1 </t>
  </si>
  <si>
    <t>KY21.Chr10.14.v1.SL1-1</t>
  </si>
  <si>
    <t xml:space="preserve">	K.LFQYASTDM*DK.V</t>
  </si>
  <si>
    <t>R.TNADIIEM*LNK.K</t>
  </si>
  <si>
    <t>Mef2 (both peptides ox methionines)</t>
  </si>
  <si>
    <t>Hmgx64 (both peptides ox methionines)</t>
  </si>
  <si>
    <t>KY21.Chr8.594.v1.SL1-1</t>
  </si>
  <si>
    <t>K.M*IETGPK.K</t>
  </si>
  <si>
    <t>K.NM*TNVVK.T</t>
  </si>
  <si>
    <t>Irf-r.d (both peptides ox methionines)</t>
  </si>
  <si>
    <t>K.HM*DAGLILK.S</t>
  </si>
  <si>
    <t>K.DM*LLTDM*SYGYR.V</t>
  </si>
  <si>
    <t>KY21.Chr3.995.v1.SL1-1</t>
  </si>
  <si>
    <t>Thr (1 pep ox methionine; 1 peptide low abundance)</t>
  </si>
  <si>
    <t>Sum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</si>
</sst>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9" fontId="1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'OxMet Exclude'!$B$29</c:f>
              <c:strCache>
                <c:ptCount val="1"/>
                <c:pt idx="0">
                  <c:v>K.DISHVM*GTWK.V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Exclude'!$D$28:$K$28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Exclude'!$D$29:$K$29</c:f>
              <c:numCache>
                <c:formatCode>General</c:formatCode>
                <c:ptCount val="8"/>
                <c:pt idx="0">
                  <c:v>2.6640000000000002E-4</c:v>
                </c:pt>
                <c:pt idx="1">
                  <c:v>2.5996E-4</c:v>
                </c:pt>
                <c:pt idx="2">
                  <c:v>2.5527999999999998E-4</c:v>
                </c:pt>
                <c:pt idx="3">
                  <c:v>1.6186999999999999E-4</c:v>
                </c:pt>
                <c:pt idx="4">
                  <c:v>1.1117999999999999E-2</c:v>
                </c:pt>
                <c:pt idx="5">
                  <c:v>0.15462999999999999</c:v>
                </c:pt>
                <c:pt idx="6">
                  <c:v>0.44889000000000001</c:v>
                </c:pt>
                <c:pt idx="7">
                  <c:v>0.38440999999999997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06E-A530-7852B6FF5877}"/>
            </c:ext>
          </c:extLst>
        </c:ser>
        <c:ser>
          <c:idx val="1"/>
          <c:order val="1"/>
          <c:tx>
            <c:strRef>
              <c:f>'OxMet Exclude'!$B$30</c:f>
              <c:strCache>
                <c:ptCount val="1"/>
                <c:pt idx="0">
                  <c:v>K.PSYDLPNPSVPK.P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Exclude'!$D$28:$K$28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Exclude'!$D$30:$K$30</c:f>
              <c:numCache>
                <c:formatCode>General</c:formatCode>
                <c:ptCount val="8"/>
                <c:pt idx="0">
                  <c:v>8.7168000000000003E-5</c:v>
                </c:pt>
                <c:pt idx="1">
                  <c:v>8.6073000000000001E-5</c:v>
                </c:pt>
                <c:pt idx="2">
                  <c:v>8.6056000000000004E-5</c:v>
                </c:pt>
                <c:pt idx="3">
                  <c:v>8.5878999999999995E-5</c:v>
                </c:pt>
                <c:pt idx="4">
                  <c:v>8.5736999999999996E-5</c:v>
                </c:pt>
                <c:pt idx="5">
                  <c:v>2.9268000000000002E-5</c:v>
                </c:pt>
                <c:pt idx="6">
                  <c:v>0.49046000000000001</c:v>
                </c:pt>
                <c:pt idx="7">
                  <c:v>0.50907999999999998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06E-A530-7852B6FF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94784"/>
        <c:axId val="1677596864"/>
      </c:lineChart>
      <c:catAx>
        <c:axId val="1677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6864"/>
        <c:crosses val="autoZero"/>
        <c:auto val="1"/>
        <c:lblAlgn val="ctr"/>
        <c:lblOffset val="100"/>
        <c:noMultiLvlLbl val="0"/>
      </c:catAx>
      <c:valAx>
        <c:axId val="1677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Mef2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'OxMet Exclude'!$B$4</c:f>
              <c:strCache>
                <c:ptCount val="1"/>
                <c:pt idx="0">
                  <c:v>	K.LFQYASTDM*DK.V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Exclude'!$D$2:$K$2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Exclude'!$D$4:$K$4</c:f>
              <c:numCache>
                <c:formatCode>General</c:formatCode>
                <c:ptCount val="8"/>
                <c:pt idx="0">
                  <c:v>4.0596000000000002E-4</c:v>
                </c:pt>
                <c:pt idx="1">
                  <c:v>4.0106000000000001E-4</c:v>
                </c:pt>
                <c:pt idx="2">
                  <c:v>3.9809999999999997E-4</c:v>
                </c:pt>
                <c:pt idx="3">
                  <c:v>1.1768E-4</c:v>
                </c:pt>
                <c:pt idx="4">
                  <c:v>0.22333</c:v>
                </c:pt>
                <c:pt idx="5">
                  <c:v>0.20236999999999999</c:v>
                </c:pt>
                <c:pt idx="6">
                  <c:v>0.34138000000000002</c:v>
                </c:pt>
                <c:pt idx="7">
                  <c:v>0.2316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B-4565-B794-02BDF74BFCE4}"/>
            </c:ext>
          </c:extLst>
        </c:ser>
        <c:ser>
          <c:idx val="1"/>
          <c:order val="1"/>
          <c:tx>
            <c:strRef>
              <c:f>'OxMet Exclude'!$B$3</c:f>
              <c:strCache>
                <c:ptCount val="1"/>
                <c:pt idx="0">
                  <c:v>R.TNADIIEM*LNK.K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Exclude'!$D$2:$K$2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Exclude'!$D$3:$K$3</c:f>
              <c:numCache>
                <c:formatCode>General</c:formatCode>
                <c:ptCount val="8"/>
                <c:pt idx="0">
                  <c:v>2.2165000000000001E-2</c:v>
                </c:pt>
                <c:pt idx="1">
                  <c:v>3.1244999999999998E-2</c:v>
                </c:pt>
                <c:pt idx="2">
                  <c:v>0.1087</c:v>
                </c:pt>
                <c:pt idx="3">
                  <c:v>0.15654000000000001</c:v>
                </c:pt>
                <c:pt idx="4">
                  <c:v>0.14052000000000001</c:v>
                </c:pt>
                <c:pt idx="5">
                  <c:v>0.13344</c:v>
                </c:pt>
                <c:pt idx="6">
                  <c:v>0.16980000000000001</c:v>
                </c:pt>
                <c:pt idx="7">
                  <c:v>0.23759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B-4565-B794-02BDF74B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94784"/>
        <c:axId val="1677596864"/>
      </c:lineChart>
      <c:catAx>
        <c:axId val="1677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6864"/>
        <c:crosses val="autoZero"/>
        <c:auto val="1"/>
        <c:lblAlgn val="ctr"/>
        <c:lblOffset val="100"/>
        <c:noMultiLvlLbl val="0"/>
      </c:catAx>
      <c:valAx>
        <c:axId val="1677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Hmgx64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'OxMet Exclude'!$B$55</c:f>
              <c:strCache>
                <c:ptCount val="1"/>
                <c:pt idx="0">
                  <c:v>K.NM*TNVVK.T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Exclude'!$D$54:$K$54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Exclude'!$D$55:$K$55</c:f>
              <c:numCache>
                <c:formatCode>General</c:formatCode>
                <c:ptCount val="8"/>
                <c:pt idx="0">
                  <c:v>8.9148000000000005E-2</c:v>
                </c:pt>
                <c:pt idx="1">
                  <c:v>0.14937</c:v>
                </c:pt>
                <c:pt idx="2">
                  <c:v>0.10847999999999999</c:v>
                </c:pt>
                <c:pt idx="3">
                  <c:v>8.6109000000000005E-2</c:v>
                </c:pt>
                <c:pt idx="4">
                  <c:v>0.11334</c:v>
                </c:pt>
                <c:pt idx="5">
                  <c:v>0.10836</c:v>
                </c:pt>
                <c:pt idx="6">
                  <c:v>0.16819000000000001</c:v>
                </c:pt>
                <c:pt idx="7">
                  <c:v>0.17701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C-4446-82AA-00274D9C579E}"/>
            </c:ext>
          </c:extLst>
        </c:ser>
        <c:ser>
          <c:idx val="1"/>
          <c:order val="1"/>
          <c:tx>
            <c:strRef>
              <c:f>'OxMet Exclude'!$B$56</c:f>
              <c:strCache>
                <c:ptCount val="1"/>
                <c:pt idx="0">
                  <c:v>K.M*IETGPK.K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Exclude'!$D$54:$K$54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Exclude'!$D$56:$K$56</c:f>
              <c:numCache>
                <c:formatCode>General</c:formatCode>
                <c:ptCount val="8"/>
                <c:pt idx="0">
                  <c:v>0.13022</c:v>
                </c:pt>
                <c:pt idx="1">
                  <c:v>0.10279000000000001</c:v>
                </c:pt>
                <c:pt idx="2">
                  <c:v>0.11786000000000001</c:v>
                </c:pt>
                <c:pt idx="3">
                  <c:v>0.11061</c:v>
                </c:pt>
                <c:pt idx="4">
                  <c:v>0.13625000000000001</c:v>
                </c:pt>
                <c:pt idx="5">
                  <c:v>0.13062000000000001</c:v>
                </c:pt>
                <c:pt idx="6">
                  <c:v>0.14069999999999999</c:v>
                </c:pt>
                <c:pt idx="7">
                  <c:v>0.13095999999999999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C-4446-82AA-00274D9C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94784"/>
        <c:axId val="1677596864"/>
      </c:lineChart>
      <c:catAx>
        <c:axId val="1677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6864"/>
        <c:crosses val="autoZero"/>
        <c:auto val="1"/>
        <c:lblAlgn val="ctr"/>
        <c:lblOffset val="100"/>
        <c:noMultiLvlLbl val="0"/>
      </c:catAx>
      <c:valAx>
        <c:axId val="1677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Irf-r.d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'OxMet Exclude'!$B$81</c:f>
              <c:strCache>
                <c:ptCount val="1"/>
                <c:pt idx="0">
                  <c:v>K.HM*DAGLILK.S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Exclude'!$D$80:$K$80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Exclude'!$D$81:$K$81</c:f>
              <c:numCache>
                <c:formatCode>General</c:formatCode>
                <c:ptCount val="8"/>
                <c:pt idx="0">
                  <c:v>8.8764999999999995E-5</c:v>
                </c:pt>
                <c:pt idx="1">
                  <c:v>8.5310999999999997E-5</c:v>
                </c:pt>
                <c:pt idx="2">
                  <c:v>4.0726000000000003E-5</c:v>
                </c:pt>
                <c:pt idx="3">
                  <c:v>0.32652999999999999</c:v>
                </c:pt>
                <c:pt idx="4">
                  <c:v>0.32224999999999998</c:v>
                </c:pt>
                <c:pt idx="5">
                  <c:v>3.1587000000000001E-5</c:v>
                </c:pt>
                <c:pt idx="6">
                  <c:v>0.35088999999999998</c:v>
                </c:pt>
                <c:pt idx="7">
                  <c:v>8.4871999999999996E-5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7-447F-AAA7-3063D52FAF96}"/>
            </c:ext>
          </c:extLst>
        </c:ser>
        <c:ser>
          <c:idx val="1"/>
          <c:order val="1"/>
          <c:tx>
            <c:strRef>
              <c:f>'OxMet Exclude'!$B$82</c:f>
              <c:strCache>
                <c:ptCount val="1"/>
                <c:pt idx="0">
                  <c:v>K.DM*LLTDM*SYGYR.V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Exclude'!$D$80:$K$80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Exclude'!$D$82:$K$82</c:f>
              <c:numCache>
                <c:formatCode>General</c:formatCode>
                <c:ptCount val="8"/>
                <c:pt idx="0">
                  <c:v>6.6511000000000001E-2</c:v>
                </c:pt>
                <c:pt idx="1">
                  <c:v>8.3361000000000005E-2</c:v>
                </c:pt>
                <c:pt idx="2">
                  <c:v>9.4714000000000007E-2</c:v>
                </c:pt>
                <c:pt idx="3">
                  <c:v>0.10868</c:v>
                </c:pt>
                <c:pt idx="4">
                  <c:v>0.22247</c:v>
                </c:pt>
                <c:pt idx="5">
                  <c:v>0.14693000000000001</c:v>
                </c:pt>
                <c:pt idx="6">
                  <c:v>0.15587000000000001</c:v>
                </c:pt>
                <c:pt idx="7">
                  <c:v>0.12146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7-447F-AAA7-3063D52F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94784"/>
        <c:axId val="1677596864"/>
      </c:lineChart>
      <c:catAx>
        <c:axId val="1677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6864"/>
        <c:crosses val="autoZero"/>
        <c:auto val="1"/>
        <c:lblAlgn val="ctr"/>
        <c:lblOffset val="100"/>
        <c:noMultiLvlLbl val="0"/>
      </c:catAx>
      <c:valAx>
        <c:axId val="1677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'OxMet Exclude'!$B$29</c:f>
              <c:strCache>
                <c:ptCount val="1"/>
                <c:pt idx="0">
                  <c:v>K.DISHVM*GTWK.V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Exclude'!$D$28:$K$28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Exclude'!$D$29:$K$29</c:f>
              <c:numCache>
                <c:formatCode>General</c:formatCode>
                <c:ptCount val="8"/>
                <c:pt idx="0">
                  <c:v>2.6640000000000002E-4</c:v>
                </c:pt>
                <c:pt idx="1">
                  <c:v>2.5996E-4</c:v>
                </c:pt>
                <c:pt idx="2">
                  <c:v>2.5527999999999998E-4</c:v>
                </c:pt>
                <c:pt idx="3">
                  <c:v>1.6186999999999999E-4</c:v>
                </c:pt>
                <c:pt idx="4">
                  <c:v>1.1117999999999999E-2</c:v>
                </c:pt>
                <c:pt idx="5">
                  <c:v>0.15462999999999999</c:v>
                </c:pt>
                <c:pt idx="6">
                  <c:v>0.44889000000000001</c:v>
                </c:pt>
                <c:pt idx="7">
                  <c:v>0.38440999999999997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F-42FB-BD17-5B91BD7693A0}"/>
            </c:ext>
          </c:extLst>
        </c:ser>
        <c:ser>
          <c:idx val="1"/>
          <c:order val="1"/>
          <c:tx>
            <c:strRef>
              <c:f>'OxMet Exclude'!$B$30</c:f>
              <c:strCache>
                <c:ptCount val="1"/>
                <c:pt idx="0">
                  <c:v>K.PSYDLPNPSVPK.P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'OxMet Exclude'!$D$28:$K$28</c:f>
              <c:strCache>
                <c:ptCount val="8"/>
                <c:pt idx="0">
                  <c:v>ratios1</c:v>
                </c:pt>
                <c:pt idx="1">
                  <c:v>ratios2</c:v>
                </c:pt>
                <c:pt idx="2">
                  <c:v>ratios3</c:v>
                </c:pt>
                <c:pt idx="3">
                  <c:v>ratios4</c:v>
                </c:pt>
                <c:pt idx="4">
                  <c:v>ratios5</c:v>
                </c:pt>
                <c:pt idx="5">
                  <c:v>ratios6</c:v>
                </c:pt>
                <c:pt idx="6">
                  <c:v>ratios7</c:v>
                </c:pt>
                <c:pt idx="7">
                  <c:v>ratios8</c:v>
                </c:pt>
              </c:strCache>
            </c:strRef>
          </c:cat>
          <c:val>
            <c:numRef>
              <c:f>'OxMet Exclude'!$D$30:$K$30</c:f>
              <c:numCache>
                <c:formatCode>General</c:formatCode>
                <c:ptCount val="8"/>
                <c:pt idx="0">
                  <c:v>8.7168000000000003E-5</c:v>
                </c:pt>
                <c:pt idx="1">
                  <c:v>8.6073000000000001E-5</c:v>
                </c:pt>
                <c:pt idx="2">
                  <c:v>8.6056000000000004E-5</c:v>
                </c:pt>
                <c:pt idx="3">
                  <c:v>8.5878999999999995E-5</c:v>
                </c:pt>
                <c:pt idx="4">
                  <c:v>8.5736999999999996E-5</c:v>
                </c:pt>
                <c:pt idx="5">
                  <c:v>2.9268000000000002E-5</c:v>
                </c:pt>
                <c:pt idx="6">
                  <c:v>0.49046000000000001</c:v>
                </c:pt>
                <c:pt idx="7">
                  <c:v>0.50907999999999998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F-42FB-BD17-5B91BD76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94784"/>
        <c:axId val="1677596864"/>
      </c:lineChart>
      <c:catAx>
        <c:axId val="1677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6864"/>
        <c:crosses val="autoZero"/>
        <c:auto val="1"/>
        <c:lblAlgn val="ctr"/>
        <c:lblOffset val="100"/>
        <c:noMultiLvlLbl val="0"/>
      </c:catAx>
      <c:valAx>
        <c:axId val="1677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31</xdr:row>
      <xdr:rowOff>140969</xdr:rowOff>
    </xdr:from>
    <xdr:to>
      <xdr:col>4</xdr:col>
      <xdr:colOff>590550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A2164-D10B-F701-721D-7C6644C6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5</xdr:row>
      <xdr:rowOff>140969</xdr:rowOff>
    </xdr:from>
    <xdr:to>
      <xdr:col>4</xdr:col>
      <xdr:colOff>590550</xdr:colOff>
      <xdr:row>24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2359F-AE4A-4D68-BC1C-41C176E8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57</xdr:row>
      <xdr:rowOff>140969</xdr:rowOff>
    </xdr:from>
    <xdr:to>
      <xdr:col>4</xdr:col>
      <xdr:colOff>590550</xdr:colOff>
      <xdr:row>76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F7466-7F76-4D3B-BE16-E20CE9B6C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83</xdr:row>
      <xdr:rowOff>140969</xdr:rowOff>
    </xdr:from>
    <xdr:to>
      <xdr:col>4</xdr:col>
      <xdr:colOff>590550</xdr:colOff>
      <xdr:row>102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4760BD-2282-4CA6-8ACB-47359B321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215348</xdr:colOff>
      <xdr:row>5</xdr:row>
      <xdr:rowOff>140804</xdr:rowOff>
    </xdr:from>
    <xdr:to>
      <xdr:col>6</xdr:col>
      <xdr:colOff>198783</xdr:colOff>
      <xdr:row>22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F1B3A-D034-402C-957D-FD23C692C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llosaurus.princeton.edu/gfy/www/modules/consensus/?value=SRR5282860_TRINITY_DN1007_c0_g1_i7&amp;pvkey=1661805123.6525&amp;run_id=20967&amp;search_id=27813&amp;scans_id=20967&amp;peptide_id=25137&amp;charge=3&amp;scanf=9240" TargetMode="External"/><Relationship Id="rId18" Type="http://schemas.openxmlformats.org/officeDocument/2006/relationships/hyperlink" Target="http://allosaurus.princeton.edu/gfy/www/browser/peptide_view.php" TargetMode="External"/><Relationship Id="rId26" Type="http://schemas.openxmlformats.org/officeDocument/2006/relationships/hyperlink" Target="http://allosaurus.princeton.edu/gfy/www/browser/peptide_view.php" TargetMode="External"/><Relationship Id="rId39" Type="http://schemas.openxmlformats.org/officeDocument/2006/relationships/hyperlink" Target="http://allosaurus.princeton.edu/gfy/www/browser/peptide_view.php" TargetMode="External"/><Relationship Id="rId21" Type="http://schemas.openxmlformats.org/officeDocument/2006/relationships/hyperlink" Target="http://allosaurus.princeton.edu/gfy/www/browser/peptide_view.php" TargetMode="External"/><Relationship Id="rId34" Type="http://schemas.openxmlformats.org/officeDocument/2006/relationships/hyperlink" Target="http://allosaurus.princeton.edu/gfy/www/browser/peptide_view.php" TargetMode="External"/><Relationship Id="rId42" Type="http://schemas.openxmlformats.org/officeDocument/2006/relationships/hyperlink" Target="http://allosaurus.princeton.edu/gfy/www/browser/peptide_view.php" TargetMode="External"/><Relationship Id="rId47" Type="http://schemas.openxmlformats.org/officeDocument/2006/relationships/hyperlink" Target="http://allosaurus.princeton.edu/gfy/www/browser/peptide_view.php" TargetMode="External"/><Relationship Id="rId7" Type="http://schemas.openxmlformats.org/officeDocument/2006/relationships/hyperlink" Target="http://allosaurus.princeton.edu/gfy/www/browser/peptide_view.php" TargetMode="External"/><Relationship Id="rId2" Type="http://schemas.openxmlformats.org/officeDocument/2006/relationships/hyperlink" Target="http://allosaurus.princeton.edu/gfy/www/browser/peptide_view.php" TargetMode="External"/><Relationship Id="rId16" Type="http://schemas.openxmlformats.org/officeDocument/2006/relationships/hyperlink" Target="http://allosaurus.princeton.edu/gfy/www/browser/peptide_view.php" TargetMode="External"/><Relationship Id="rId29" Type="http://schemas.openxmlformats.org/officeDocument/2006/relationships/hyperlink" Target="http://allosaurus.princeton.edu/gfy/www/browser/peptide_view.php" TargetMode="External"/><Relationship Id="rId11" Type="http://schemas.openxmlformats.org/officeDocument/2006/relationships/hyperlink" Target="http://allosaurus.princeton.edu/gfy/www/modules/show_out/show_out_wrapper.php?value=K.DISHVM%2AGTWK.V&amp;pvkey=1661805123.6525&amp;run_id=20967&amp;search_id=27813&amp;scans_id=20967&amp;peptide_id=25137&amp;charge=3&amp;scanf=9240" TargetMode="External"/><Relationship Id="rId24" Type="http://schemas.openxmlformats.org/officeDocument/2006/relationships/hyperlink" Target="http://allosaurus.princeton.edu/gfy/www/modules/consensus/?value=SRR5282860_TRINITY_DN1007_c0_g1_i7&amp;pvkey=1661805123.6525&amp;run_id=20967&amp;search_id=27813&amp;scans_id=20967&amp;peptide_id=25137&amp;charge=3&amp;scanf=9240" TargetMode="External"/><Relationship Id="rId32" Type="http://schemas.openxmlformats.org/officeDocument/2006/relationships/hyperlink" Target="http://allosaurus.princeton.edu/gfy/www/browser/peptide_view.php" TargetMode="External"/><Relationship Id="rId37" Type="http://schemas.openxmlformats.org/officeDocument/2006/relationships/hyperlink" Target="http://allosaurus.princeton.edu/gfy/www/browser/peptide_view.php" TargetMode="External"/><Relationship Id="rId40" Type="http://schemas.openxmlformats.org/officeDocument/2006/relationships/hyperlink" Target="http://allosaurus.princeton.edu/gfy/www/browser/peptide_view.php" TargetMode="External"/><Relationship Id="rId45" Type="http://schemas.openxmlformats.org/officeDocument/2006/relationships/hyperlink" Target="http://allosaurus.princeton.edu/gfy/www/browser/peptide_view.php" TargetMode="External"/><Relationship Id="rId5" Type="http://schemas.openxmlformats.org/officeDocument/2006/relationships/hyperlink" Target="http://allosaurus.princeton.edu/gfy/www/browser/peptide_view.php" TargetMode="External"/><Relationship Id="rId15" Type="http://schemas.openxmlformats.org/officeDocument/2006/relationships/hyperlink" Target="http://allosaurus.princeton.edu/gfy/www/browser/peptide_view.php" TargetMode="External"/><Relationship Id="rId23" Type="http://schemas.openxmlformats.org/officeDocument/2006/relationships/hyperlink" Target="http://allosaurus.princeton.edu/gfy/www/browser/peptide_view.php" TargetMode="External"/><Relationship Id="rId28" Type="http://schemas.openxmlformats.org/officeDocument/2006/relationships/hyperlink" Target="http://allosaurus.princeton.edu/gfy/www/browser/peptide_view.php" TargetMode="External"/><Relationship Id="rId36" Type="http://schemas.openxmlformats.org/officeDocument/2006/relationships/hyperlink" Target="http://allosaurus.princeton.edu/gfy/www/browser/peptide_view.php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allosaurus.princeton.edu/gfy/www/modules/show_out/show_out_wrapper.php?value=K.PSYDLPNPSVPK.P&amp;pvkey=1661805123.6525&amp;run_id=20985&amp;search_id=27849&amp;scans_id=20985&amp;peptide_id=7025&amp;charge=2&amp;scanf=17584" TargetMode="External"/><Relationship Id="rId19" Type="http://schemas.openxmlformats.org/officeDocument/2006/relationships/hyperlink" Target="http://allosaurus.princeton.edu/gfy/www/browser/peptide_view.php" TargetMode="External"/><Relationship Id="rId31" Type="http://schemas.openxmlformats.org/officeDocument/2006/relationships/hyperlink" Target="http://allosaurus.princeton.edu/gfy/www/browser/peptide_view.php" TargetMode="External"/><Relationship Id="rId44" Type="http://schemas.openxmlformats.org/officeDocument/2006/relationships/hyperlink" Target="http://allosaurus.princeton.edu/gfy/www/browser/peptide_view.php" TargetMode="External"/><Relationship Id="rId4" Type="http://schemas.openxmlformats.org/officeDocument/2006/relationships/hyperlink" Target="http://allosaurus.princeton.edu/gfy/www/browser/peptide_view.php" TargetMode="External"/><Relationship Id="rId9" Type="http://schemas.openxmlformats.org/officeDocument/2006/relationships/hyperlink" Target="http://allosaurus.princeton.edu/gfy/www/browser/peptide_view.php" TargetMode="External"/><Relationship Id="rId14" Type="http://schemas.openxmlformats.org/officeDocument/2006/relationships/hyperlink" Target="http://allosaurus.princeton.edu/gfy/www/browser/peptide_view.php" TargetMode="External"/><Relationship Id="rId22" Type="http://schemas.openxmlformats.org/officeDocument/2006/relationships/hyperlink" Target="http://allosaurus.princeton.edu/gfy/www/browser/peptide_view.php" TargetMode="External"/><Relationship Id="rId27" Type="http://schemas.openxmlformats.org/officeDocument/2006/relationships/hyperlink" Target="http://allosaurus.princeton.edu/gfy/www/browser/peptide_view.php" TargetMode="External"/><Relationship Id="rId30" Type="http://schemas.openxmlformats.org/officeDocument/2006/relationships/hyperlink" Target="http://allosaurus.princeton.edu/gfy/www/browser/peptide_view.php" TargetMode="External"/><Relationship Id="rId35" Type="http://schemas.openxmlformats.org/officeDocument/2006/relationships/hyperlink" Target="http://allosaurus.princeton.edu/gfy/www/browser/peptide_view.php" TargetMode="External"/><Relationship Id="rId43" Type="http://schemas.openxmlformats.org/officeDocument/2006/relationships/hyperlink" Target="http://allosaurus.princeton.edu/gfy/www/browser/peptide_view.php" TargetMode="External"/><Relationship Id="rId48" Type="http://schemas.openxmlformats.org/officeDocument/2006/relationships/hyperlink" Target="http://allosaurus.princeton.edu/gfy/www/browser/peptide_view.php" TargetMode="External"/><Relationship Id="rId8" Type="http://schemas.openxmlformats.org/officeDocument/2006/relationships/hyperlink" Target="http://allosaurus.princeton.edu/gfy/www/browser/peptide_view.php" TargetMode="External"/><Relationship Id="rId3" Type="http://schemas.openxmlformats.org/officeDocument/2006/relationships/hyperlink" Target="http://allosaurus.princeton.edu/gfy/www/browser/peptide_view.php" TargetMode="External"/><Relationship Id="rId12" Type="http://schemas.openxmlformats.org/officeDocument/2006/relationships/hyperlink" Target="http://allosaurus.princeton.edu/gfy/www/browser/peptide_view.php" TargetMode="External"/><Relationship Id="rId17" Type="http://schemas.openxmlformats.org/officeDocument/2006/relationships/hyperlink" Target="http://allosaurus.princeton.edu/gfy/www/browser/peptide_view.php" TargetMode="External"/><Relationship Id="rId25" Type="http://schemas.openxmlformats.org/officeDocument/2006/relationships/hyperlink" Target="http://allosaurus.princeton.edu/gfy/www/browser/peptide_view.php" TargetMode="External"/><Relationship Id="rId33" Type="http://schemas.openxmlformats.org/officeDocument/2006/relationships/hyperlink" Target="http://allosaurus.princeton.edu/gfy/www/browser/peptide_view.php" TargetMode="External"/><Relationship Id="rId38" Type="http://schemas.openxmlformats.org/officeDocument/2006/relationships/hyperlink" Target="http://allosaurus.princeton.edu/gfy/www/browser/peptide_view.php" TargetMode="External"/><Relationship Id="rId46" Type="http://schemas.openxmlformats.org/officeDocument/2006/relationships/hyperlink" Target="http://allosaurus.princeton.edu/gfy/www/browser/peptide_view.php" TargetMode="External"/><Relationship Id="rId20" Type="http://schemas.openxmlformats.org/officeDocument/2006/relationships/hyperlink" Target="http://allosaurus.princeton.edu/gfy/www/browser/peptide_view.php" TargetMode="External"/><Relationship Id="rId41" Type="http://schemas.openxmlformats.org/officeDocument/2006/relationships/hyperlink" Target="http://allosaurus.princeton.edu/gfy/www/browser/peptide_view.php" TargetMode="External"/><Relationship Id="rId1" Type="http://schemas.openxmlformats.org/officeDocument/2006/relationships/hyperlink" Target="http://allosaurus.princeton.edu/gfy/www/browser/peptide_view.php" TargetMode="External"/><Relationship Id="rId6" Type="http://schemas.openxmlformats.org/officeDocument/2006/relationships/hyperlink" Target="http://allosaurus.princeton.edu/gfy/www/browser/peptide_view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llosaurus.princeton.edu/gfy/www/browser/peptide_view.php" TargetMode="External"/><Relationship Id="rId13" Type="http://schemas.openxmlformats.org/officeDocument/2006/relationships/hyperlink" Target="http://allosaurus.princeton.edu/gfy/www/modules/consensus/?value=SRR5282860_TRINITY_DN1007_c0_g1_i7&amp;pvkey=1661805123.6525&amp;run_id=20967&amp;search_id=27813&amp;scans_id=20967&amp;peptide_id=25137&amp;charge=3&amp;scanf=9240" TargetMode="External"/><Relationship Id="rId3" Type="http://schemas.openxmlformats.org/officeDocument/2006/relationships/hyperlink" Target="http://allosaurus.princeton.edu/gfy/www/browser/peptide_view.php" TargetMode="External"/><Relationship Id="rId7" Type="http://schemas.openxmlformats.org/officeDocument/2006/relationships/hyperlink" Target="http://allosaurus.princeton.edu/gfy/www/browser/peptide_view.php" TargetMode="External"/><Relationship Id="rId12" Type="http://schemas.openxmlformats.org/officeDocument/2006/relationships/hyperlink" Target="http://allosaurus.princeton.edu/gfy/www/browser/peptide_view.php" TargetMode="External"/><Relationship Id="rId2" Type="http://schemas.openxmlformats.org/officeDocument/2006/relationships/hyperlink" Target="http://allosaurus.princeton.edu/gfy/www/browser/peptide_view.php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allosaurus.princeton.edu/gfy/www/browser/peptide_view.php" TargetMode="External"/><Relationship Id="rId6" Type="http://schemas.openxmlformats.org/officeDocument/2006/relationships/hyperlink" Target="http://allosaurus.princeton.edu/gfy/www/browser/peptide_view.php" TargetMode="External"/><Relationship Id="rId11" Type="http://schemas.openxmlformats.org/officeDocument/2006/relationships/hyperlink" Target="http://allosaurus.princeton.edu/gfy/www/modules/show_out/show_out_wrapper.php?value=K.DISHVM%2AGTWK.V&amp;pvkey=1661805123.6525&amp;run_id=20967&amp;search_id=27813&amp;scans_id=20967&amp;peptide_id=25137&amp;charge=3&amp;scanf=9240" TargetMode="External"/><Relationship Id="rId5" Type="http://schemas.openxmlformats.org/officeDocument/2006/relationships/hyperlink" Target="http://allosaurus.princeton.edu/gfy/www/browser/peptide_view.php" TargetMode="External"/><Relationship Id="rId15" Type="http://schemas.openxmlformats.org/officeDocument/2006/relationships/hyperlink" Target="http://allosaurus.princeton.edu/gfy/www/browser/peptide_view.php" TargetMode="External"/><Relationship Id="rId10" Type="http://schemas.openxmlformats.org/officeDocument/2006/relationships/hyperlink" Target="http://allosaurus.princeton.edu/gfy/www/modules/show_out/show_out_wrapper.php?value=K.PSYDLPNPSVPK.P&amp;pvkey=1661805123.6525&amp;run_id=20985&amp;search_id=27849&amp;scans_id=20985&amp;peptide_id=7025&amp;charge=2&amp;scanf=17584" TargetMode="External"/><Relationship Id="rId4" Type="http://schemas.openxmlformats.org/officeDocument/2006/relationships/hyperlink" Target="http://allosaurus.princeton.edu/gfy/www/browser/peptide_view.php" TargetMode="External"/><Relationship Id="rId9" Type="http://schemas.openxmlformats.org/officeDocument/2006/relationships/hyperlink" Target="http://allosaurus.princeton.edu/gfy/www/browser/peptide_view.php" TargetMode="External"/><Relationship Id="rId14" Type="http://schemas.openxmlformats.org/officeDocument/2006/relationships/hyperlink" Target="http://allosaurus.princeton.edu/gfy/www/modules/consensus/?value=SRR5282860_TRINITY_DN1007_c0_g1_i7&amp;pvkey=1661805123.6525&amp;run_id=20967&amp;search_id=27813&amp;scans_id=20967&amp;peptide_id=25137&amp;charge=3&amp;scanf=9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5463-35B6-4260-842D-BE7B512A6B75}">
  <dimension ref="A1:L101"/>
  <sheetViews>
    <sheetView tabSelected="1" topLeftCell="A73" zoomScaleNormal="100" workbookViewId="0"/>
  </sheetViews>
  <sheetFormatPr defaultRowHeight="15" x14ac:dyDescent="0.25"/>
  <cols>
    <col min="1" max="1" width="36" bestFit="1" customWidth="1"/>
    <col min="2" max="2" width="18.28515625" bestFit="1" customWidth="1"/>
    <col min="3" max="3" width="5.42578125" customWidth="1"/>
    <col min="4" max="7" width="12.28515625" bestFit="1" customWidth="1"/>
    <col min="8" max="8" width="14.140625" customWidth="1"/>
    <col min="9" max="9" width="12.28515625" bestFit="1" customWidth="1"/>
    <col min="10" max="10" width="9.85546875" bestFit="1" customWidth="1"/>
    <col min="11" max="11" width="7.5703125" bestFit="1" customWidth="1"/>
    <col min="12" max="12" width="17.28515625" bestFit="1" customWidth="1"/>
    <col min="16" max="16" width="22.85546875" bestFit="1" customWidth="1"/>
    <col min="17" max="17" width="20.28515625" bestFit="1" customWidth="1"/>
  </cols>
  <sheetData>
    <row r="1" spans="1:12" ht="39" x14ac:dyDescent="0.6">
      <c r="A1" s="4" t="s">
        <v>26</v>
      </c>
    </row>
    <row r="2" spans="1:12" x14ac:dyDescent="0.25">
      <c r="A2" t="s">
        <v>14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36</v>
      </c>
    </row>
    <row r="3" spans="1:12" x14ac:dyDescent="0.25">
      <c r="A3" t="s">
        <v>23</v>
      </c>
      <c r="B3" t="s">
        <v>25</v>
      </c>
      <c r="C3" t="s">
        <v>0</v>
      </c>
      <c r="D3">
        <v>2.2165000000000001E-2</v>
      </c>
      <c r="E3">
        <v>3.1244999999999998E-2</v>
      </c>
      <c r="F3">
        <v>0.1087</v>
      </c>
      <c r="G3">
        <v>0.15654000000000001</v>
      </c>
      <c r="H3">
        <v>0.14052000000000001</v>
      </c>
      <c r="I3">
        <v>0.13344</v>
      </c>
      <c r="J3">
        <v>0.16980000000000001</v>
      </c>
      <c r="K3">
        <v>0.23759</v>
      </c>
      <c r="L3">
        <v>189.1054</v>
      </c>
    </row>
    <row r="4" spans="1:12" x14ac:dyDescent="0.25">
      <c r="A4" t="s">
        <v>23</v>
      </c>
      <c r="B4" t="s">
        <v>24</v>
      </c>
      <c r="C4" t="s">
        <v>0</v>
      </c>
      <c r="D4">
        <v>4.0596000000000002E-4</v>
      </c>
      <c r="E4">
        <v>4.0106000000000001E-4</v>
      </c>
      <c r="F4">
        <v>3.9809999999999997E-4</v>
      </c>
      <c r="G4">
        <v>1.1768E-4</v>
      </c>
      <c r="H4">
        <v>0.22333</v>
      </c>
      <c r="I4">
        <v>0.20236999999999999</v>
      </c>
      <c r="J4">
        <v>0.34138000000000002</v>
      </c>
      <c r="K4">
        <v>0.2316</v>
      </c>
      <c r="L4">
        <v>13.356299999999999</v>
      </c>
    </row>
    <row r="7" spans="1:12" x14ac:dyDescent="0.25">
      <c r="H7" t="s">
        <v>12</v>
      </c>
      <c r="I7" t="s">
        <v>13</v>
      </c>
    </row>
    <row r="8" spans="1:12" x14ac:dyDescent="0.25">
      <c r="H8" t="s">
        <v>16</v>
      </c>
      <c r="I8" t="s">
        <v>17</v>
      </c>
      <c r="J8" t="s">
        <v>19</v>
      </c>
      <c r="K8" t="s">
        <v>18</v>
      </c>
    </row>
    <row r="9" spans="1:12" x14ac:dyDescent="0.25">
      <c r="G9">
        <v>1</v>
      </c>
      <c r="H9">
        <f>D4</f>
        <v>4.0596000000000002E-4</v>
      </c>
      <c r="I9">
        <f>D3</f>
        <v>2.2165000000000001E-2</v>
      </c>
      <c r="J9">
        <f>_xlfn.RANK.AVG(H9,$H$9:$H$16,0)</f>
        <v>5</v>
      </c>
      <c r="K9">
        <f>_xlfn.RANK.AVG(I9,$I$9:$I$16,0)</f>
        <v>8</v>
      </c>
    </row>
    <row r="10" spans="1:12" x14ac:dyDescent="0.25">
      <c r="G10">
        <v>2</v>
      </c>
      <c r="H10">
        <f>E4</f>
        <v>4.0106000000000001E-4</v>
      </c>
      <c r="I10">
        <f>E3</f>
        <v>3.1244999999999998E-2</v>
      </c>
      <c r="J10">
        <f t="shared" ref="J10:J16" si="0">_xlfn.RANK.AVG(H10,$H$9:$H$16,0)</f>
        <v>6</v>
      </c>
      <c r="K10">
        <f t="shared" ref="K10:K16" si="1">_xlfn.RANK.AVG(I10,$I$9:$I$16,0)</f>
        <v>7</v>
      </c>
    </row>
    <row r="11" spans="1:12" x14ac:dyDescent="0.25">
      <c r="G11">
        <v>3</v>
      </c>
      <c r="H11">
        <f>F4</f>
        <v>3.9809999999999997E-4</v>
      </c>
      <c r="I11">
        <f>F3</f>
        <v>0.1087</v>
      </c>
      <c r="J11">
        <f t="shared" si="0"/>
        <v>7</v>
      </c>
      <c r="K11">
        <f t="shared" si="1"/>
        <v>6</v>
      </c>
    </row>
    <row r="12" spans="1:12" x14ac:dyDescent="0.25">
      <c r="G12">
        <v>4</v>
      </c>
      <c r="H12">
        <f>G4</f>
        <v>1.1768E-4</v>
      </c>
      <c r="I12">
        <f>G3</f>
        <v>0.15654000000000001</v>
      </c>
      <c r="J12">
        <f t="shared" si="0"/>
        <v>8</v>
      </c>
      <c r="K12">
        <f t="shared" si="1"/>
        <v>3</v>
      </c>
    </row>
    <row r="13" spans="1:12" x14ac:dyDescent="0.25">
      <c r="G13">
        <v>5</v>
      </c>
      <c r="H13">
        <f>H4</f>
        <v>0.22333</v>
      </c>
      <c r="I13">
        <f>H3</f>
        <v>0.14052000000000001</v>
      </c>
      <c r="J13">
        <f t="shared" si="0"/>
        <v>3</v>
      </c>
      <c r="K13">
        <f t="shared" si="1"/>
        <v>4</v>
      </c>
    </row>
    <row r="14" spans="1:12" x14ac:dyDescent="0.25">
      <c r="G14">
        <v>6</v>
      </c>
      <c r="H14">
        <f>I4</f>
        <v>0.20236999999999999</v>
      </c>
      <c r="I14">
        <f>I3</f>
        <v>0.13344</v>
      </c>
      <c r="J14">
        <f t="shared" si="0"/>
        <v>4</v>
      </c>
      <c r="K14">
        <f t="shared" si="1"/>
        <v>5</v>
      </c>
    </row>
    <row r="15" spans="1:12" x14ac:dyDescent="0.25">
      <c r="G15">
        <v>7</v>
      </c>
      <c r="H15">
        <f>J4</f>
        <v>0.34138000000000002</v>
      </c>
      <c r="I15">
        <f>J3</f>
        <v>0.16980000000000001</v>
      </c>
      <c r="J15">
        <f t="shared" si="0"/>
        <v>1</v>
      </c>
      <c r="K15">
        <f t="shared" si="1"/>
        <v>2</v>
      </c>
    </row>
    <row r="16" spans="1:12" x14ac:dyDescent="0.25">
      <c r="G16">
        <v>8</v>
      </c>
      <c r="H16">
        <f>K4</f>
        <v>0.2316</v>
      </c>
      <c r="I16">
        <f>K3</f>
        <v>0.23759</v>
      </c>
      <c r="J16">
        <f t="shared" si="0"/>
        <v>2</v>
      </c>
      <c r="K16">
        <f t="shared" si="1"/>
        <v>1</v>
      </c>
    </row>
    <row r="20" spans="1:12" ht="23.25" x14ac:dyDescent="0.35">
      <c r="H20" s="1" t="s">
        <v>20</v>
      </c>
    </row>
    <row r="21" spans="1:12" ht="23.25" x14ac:dyDescent="0.35">
      <c r="H21" s="3">
        <f>CORREL(J9:J16,K9:K16)</f>
        <v>0.52380952380952384</v>
      </c>
    </row>
    <row r="22" spans="1:12" ht="23.25" x14ac:dyDescent="0.35">
      <c r="H22" s="1" t="s">
        <v>21</v>
      </c>
    </row>
    <row r="23" spans="1:12" ht="23.25" x14ac:dyDescent="0.35">
      <c r="H23" s="2">
        <f>SUMPRODUCT(H$9:H$16,I9:I16)/(SQRT(SUMSQ(I9:I16))*SQRT(SUMSQ($H$9:$H$16)))</f>
        <v>0.83741067913217815</v>
      </c>
    </row>
    <row r="27" spans="1:12" ht="39" x14ac:dyDescent="0.6">
      <c r="A27" s="4" t="s">
        <v>35</v>
      </c>
    </row>
    <row r="28" spans="1:12" x14ac:dyDescent="0.25">
      <c r="A28" t="s">
        <v>14</v>
      </c>
      <c r="B28" t="s">
        <v>15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36</v>
      </c>
    </row>
    <row r="29" spans="1:12" x14ac:dyDescent="0.25">
      <c r="A29" t="s">
        <v>22</v>
      </c>
      <c r="B29" t="s">
        <v>13</v>
      </c>
      <c r="C29" t="s">
        <v>1</v>
      </c>
      <c r="D29">
        <v>2.6640000000000002E-4</v>
      </c>
      <c r="E29">
        <v>2.5996E-4</v>
      </c>
      <c r="F29">
        <v>2.5527999999999998E-4</v>
      </c>
      <c r="G29">
        <v>1.6186999999999999E-4</v>
      </c>
      <c r="H29">
        <v>1.1117999999999999E-2</v>
      </c>
      <c r="I29">
        <v>0.15462999999999999</v>
      </c>
      <c r="J29">
        <v>0.44889000000000001</v>
      </c>
      <c r="K29">
        <v>0.38440999999999997</v>
      </c>
      <c r="L29">
        <v>273.65379999999999</v>
      </c>
    </row>
    <row r="30" spans="1:12" x14ac:dyDescent="0.25">
      <c r="A30" t="s">
        <v>22</v>
      </c>
      <c r="B30" t="s">
        <v>12</v>
      </c>
      <c r="C30" t="s">
        <v>0</v>
      </c>
      <c r="D30">
        <v>8.7168000000000003E-5</v>
      </c>
      <c r="E30">
        <v>8.6073000000000001E-5</v>
      </c>
      <c r="F30">
        <v>8.6056000000000004E-5</v>
      </c>
      <c r="G30">
        <v>8.5878999999999995E-5</v>
      </c>
      <c r="H30">
        <v>8.5736999999999996E-5</v>
      </c>
      <c r="I30">
        <v>2.9268000000000002E-5</v>
      </c>
      <c r="J30">
        <v>0.49046000000000001</v>
      </c>
      <c r="K30">
        <v>0.50907999999999998</v>
      </c>
      <c r="L30">
        <v>11.3666</v>
      </c>
    </row>
    <row r="33" spans="7:11" x14ac:dyDescent="0.25">
      <c r="H33" t="s">
        <v>12</v>
      </c>
      <c r="I33" t="s">
        <v>13</v>
      </c>
    </row>
    <row r="34" spans="7:11" x14ac:dyDescent="0.25">
      <c r="H34" t="s">
        <v>16</v>
      </c>
      <c r="I34" t="s">
        <v>17</v>
      </c>
      <c r="J34" t="s">
        <v>19</v>
      </c>
      <c r="K34" t="s">
        <v>18</v>
      </c>
    </row>
    <row r="35" spans="7:11" x14ac:dyDescent="0.25">
      <c r="G35">
        <v>1</v>
      </c>
      <c r="H35">
        <f>D30</f>
        <v>8.7168000000000003E-5</v>
      </c>
      <c r="I35">
        <f>D29</f>
        <v>2.6640000000000002E-4</v>
      </c>
      <c r="J35">
        <f>_xlfn.RANK.AVG(H35,$H$35:$H$42,0)</f>
        <v>3</v>
      </c>
      <c r="K35">
        <f>_xlfn.RANK.AVG(I35,$I$35:$I$42,0)</f>
        <v>5</v>
      </c>
    </row>
    <row r="36" spans="7:11" x14ac:dyDescent="0.25">
      <c r="G36">
        <v>2</v>
      </c>
      <c r="H36">
        <f>E30</f>
        <v>8.6073000000000001E-5</v>
      </c>
      <c r="I36">
        <f>E29</f>
        <v>2.5996E-4</v>
      </c>
      <c r="J36">
        <f>_xlfn.RANK.AVG(H36,$H$35:$H$42,0)</f>
        <v>4</v>
      </c>
      <c r="K36">
        <f>_xlfn.RANK.AVG(I36,$I$35:$I$42,0)</f>
        <v>6</v>
      </c>
    </row>
    <row r="37" spans="7:11" x14ac:dyDescent="0.25">
      <c r="G37">
        <v>3</v>
      </c>
      <c r="H37">
        <f>F30</f>
        <v>8.6056000000000004E-5</v>
      </c>
      <c r="I37">
        <f>F29</f>
        <v>2.5527999999999998E-4</v>
      </c>
      <c r="J37">
        <f>_xlfn.RANK.AVG(H37,$H$35:$H$42,0)</f>
        <v>5</v>
      </c>
      <c r="K37">
        <f>_xlfn.RANK.AVG(I37,$I$35:$I$42,0)</f>
        <v>7</v>
      </c>
    </row>
    <row r="38" spans="7:11" x14ac:dyDescent="0.25">
      <c r="G38">
        <v>4</v>
      </c>
      <c r="H38">
        <f>G30</f>
        <v>8.5878999999999995E-5</v>
      </c>
      <c r="I38">
        <f>G29</f>
        <v>1.6186999999999999E-4</v>
      </c>
      <c r="J38">
        <f>_xlfn.RANK.AVG(H38,$H$35:$H$42,0)</f>
        <v>6</v>
      </c>
      <c r="K38">
        <f>_xlfn.RANK.AVG(I38,$I$35:$I$42,0)</f>
        <v>8</v>
      </c>
    </row>
    <row r="39" spans="7:11" x14ac:dyDescent="0.25">
      <c r="G39">
        <v>5</v>
      </c>
      <c r="H39">
        <f>H30</f>
        <v>8.5736999999999996E-5</v>
      </c>
      <c r="I39">
        <f>H29</f>
        <v>1.1117999999999999E-2</v>
      </c>
      <c r="J39">
        <f>_xlfn.RANK.AVG(H39,$H$35:$H$42,0)</f>
        <v>7</v>
      </c>
      <c r="K39">
        <f>_xlfn.RANK.AVG(I39,$I$35:$I$42,0)</f>
        <v>4</v>
      </c>
    </row>
    <row r="40" spans="7:11" x14ac:dyDescent="0.25">
      <c r="G40">
        <v>6</v>
      </c>
      <c r="H40">
        <f>I30</f>
        <v>2.9268000000000002E-5</v>
      </c>
      <c r="I40">
        <f>I29</f>
        <v>0.15462999999999999</v>
      </c>
      <c r="J40">
        <f>_xlfn.RANK.AVG(H40,$H$35:$H$42,0)</f>
        <v>8</v>
      </c>
      <c r="K40">
        <f>_xlfn.RANK.AVG(I40,$I$35:$I$42,0)</f>
        <v>3</v>
      </c>
    </row>
    <row r="41" spans="7:11" x14ac:dyDescent="0.25">
      <c r="G41">
        <v>7</v>
      </c>
      <c r="H41">
        <f>J30</f>
        <v>0.49046000000000001</v>
      </c>
      <c r="I41">
        <f>J29</f>
        <v>0.44889000000000001</v>
      </c>
      <c r="J41">
        <f>_xlfn.RANK.AVG(H41,$H$35:$H$42,0)</f>
        <v>2</v>
      </c>
      <c r="K41">
        <f>_xlfn.RANK.AVG(I41,$I$35:$I$42,0)</f>
        <v>1</v>
      </c>
    </row>
    <row r="42" spans="7:11" x14ac:dyDescent="0.25">
      <c r="G42">
        <v>8</v>
      </c>
      <c r="H42">
        <f>K30</f>
        <v>0.50907999999999998</v>
      </c>
      <c r="I42">
        <f>K29</f>
        <v>0.38440999999999997</v>
      </c>
      <c r="J42">
        <f>_xlfn.RANK.AVG(H42,$H$35:$H$42,0)</f>
        <v>1</v>
      </c>
      <c r="K42">
        <f>_xlfn.RANK.AVG(I42,$I$35:$I$42,0)</f>
        <v>2</v>
      </c>
    </row>
    <row r="46" spans="7:11" ht="23.25" x14ac:dyDescent="0.35">
      <c r="H46" s="1" t="s">
        <v>20</v>
      </c>
    </row>
    <row r="47" spans="7:11" ht="23.25" x14ac:dyDescent="0.35">
      <c r="H47" s="3">
        <f>CORREL(J35:J42,K35:K42)</f>
        <v>0.38095238095238093</v>
      </c>
    </row>
    <row r="48" spans="7:11" ht="23.25" x14ac:dyDescent="0.35">
      <c r="H48" s="1" t="s">
        <v>21</v>
      </c>
    </row>
    <row r="49" spans="1:12" ht="23.25" x14ac:dyDescent="0.35">
      <c r="H49" s="2">
        <f>SUMPRODUCT(H$35:H$42,I35:I42)/(SQRT(SUMSQ(I35:I42))*SQRT(SUMSQ($H$35:$H$42)))</f>
        <v>0.96284631122214148</v>
      </c>
    </row>
    <row r="53" spans="1:12" ht="39" x14ac:dyDescent="0.6">
      <c r="A53" s="4" t="s">
        <v>27</v>
      </c>
    </row>
    <row r="54" spans="1:12" x14ac:dyDescent="0.25">
      <c r="A54" t="s">
        <v>14</v>
      </c>
      <c r="B54" t="s">
        <v>15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36</v>
      </c>
    </row>
    <row r="55" spans="1:12" x14ac:dyDescent="0.25">
      <c r="A55" t="s">
        <v>28</v>
      </c>
      <c r="B55" t="s">
        <v>30</v>
      </c>
      <c r="C55" t="s">
        <v>0</v>
      </c>
      <c r="D55">
        <v>8.9148000000000005E-2</v>
      </c>
      <c r="E55">
        <v>0.14937</v>
      </c>
      <c r="F55">
        <v>0.10847999999999999</v>
      </c>
      <c r="G55">
        <v>8.6109000000000005E-2</v>
      </c>
      <c r="H55">
        <v>0.11334</v>
      </c>
      <c r="I55">
        <v>0.10836</v>
      </c>
      <c r="J55">
        <v>0.16819000000000001</v>
      </c>
      <c r="K55">
        <v>0.17701</v>
      </c>
      <c r="L55">
        <v>502.73649999999998</v>
      </c>
    </row>
    <row r="56" spans="1:12" x14ac:dyDescent="0.25">
      <c r="A56" t="s">
        <v>28</v>
      </c>
      <c r="B56" t="s">
        <v>29</v>
      </c>
      <c r="C56" t="s">
        <v>0</v>
      </c>
      <c r="D56">
        <v>0.13022</v>
      </c>
      <c r="E56">
        <v>0.10279000000000001</v>
      </c>
      <c r="F56">
        <v>0.11786000000000001</v>
      </c>
      <c r="G56">
        <v>0.11061</v>
      </c>
      <c r="H56">
        <v>0.13625000000000001</v>
      </c>
      <c r="I56">
        <v>0.13062000000000001</v>
      </c>
      <c r="J56">
        <v>0.14069999999999999</v>
      </c>
      <c r="K56">
        <v>0.13095999999999999</v>
      </c>
      <c r="L56">
        <v>963.91750000000002</v>
      </c>
    </row>
    <row r="59" spans="1:12" x14ac:dyDescent="0.25">
      <c r="H59" t="s">
        <v>12</v>
      </c>
      <c r="I59" t="s">
        <v>13</v>
      </c>
    </row>
    <row r="60" spans="1:12" x14ac:dyDescent="0.25">
      <c r="H60" t="s">
        <v>16</v>
      </c>
      <c r="I60" t="s">
        <v>17</v>
      </c>
      <c r="J60" t="s">
        <v>19</v>
      </c>
      <c r="K60" t="s">
        <v>18</v>
      </c>
    </row>
    <row r="61" spans="1:12" x14ac:dyDescent="0.25">
      <c r="G61">
        <v>1</v>
      </c>
      <c r="H61">
        <f>D56</f>
        <v>0.13022</v>
      </c>
      <c r="I61">
        <f>D55</f>
        <v>8.9148000000000005E-2</v>
      </c>
      <c r="J61">
        <f>_xlfn.RANK.AVG(H61,$H$61:$H$68,0)</f>
        <v>5</v>
      </c>
      <c r="K61">
        <f>_xlfn.RANK.AVG(I61,$I$61:$I$68,0)</f>
        <v>7</v>
      </c>
    </row>
    <row r="62" spans="1:12" x14ac:dyDescent="0.25">
      <c r="G62">
        <v>2</v>
      </c>
      <c r="H62">
        <f>E56</f>
        <v>0.10279000000000001</v>
      </c>
      <c r="I62">
        <f>E55</f>
        <v>0.14937</v>
      </c>
      <c r="J62">
        <f t="shared" ref="J62:J68" si="2">_xlfn.RANK.AVG(H62,$H$61:$H$68,0)</f>
        <v>8</v>
      </c>
      <c r="K62">
        <f t="shared" ref="K62:K68" si="3">_xlfn.RANK.AVG(I62,$I$61:$I$68,0)</f>
        <v>3</v>
      </c>
    </row>
    <row r="63" spans="1:12" x14ac:dyDescent="0.25">
      <c r="G63">
        <v>3</v>
      </c>
      <c r="H63">
        <f>F56</f>
        <v>0.11786000000000001</v>
      </c>
      <c r="I63">
        <f>F55</f>
        <v>0.10847999999999999</v>
      </c>
      <c r="J63">
        <f t="shared" si="2"/>
        <v>6</v>
      </c>
      <c r="K63">
        <f t="shared" si="3"/>
        <v>5</v>
      </c>
    </row>
    <row r="64" spans="1:12" x14ac:dyDescent="0.25">
      <c r="G64">
        <v>4</v>
      </c>
      <c r="H64">
        <f>G56</f>
        <v>0.11061</v>
      </c>
      <c r="I64">
        <f>G55</f>
        <v>8.6109000000000005E-2</v>
      </c>
      <c r="J64">
        <f t="shared" si="2"/>
        <v>7</v>
      </c>
      <c r="K64">
        <f t="shared" si="3"/>
        <v>8</v>
      </c>
    </row>
    <row r="65" spans="1:12" x14ac:dyDescent="0.25">
      <c r="G65">
        <v>5</v>
      </c>
      <c r="H65">
        <f>H56</f>
        <v>0.13625000000000001</v>
      </c>
      <c r="I65">
        <f>H55</f>
        <v>0.11334</v>
      </c>
      <c r="J65">
        <f t="shared" si="2"/>
        <v>2</v>
      </c>
      <c r="K65">
        <f t="shared" si="3"/>
        <v>4</v>
      </c>
    </row>
    <row r="66" spans="1:12" x14ac:dyDescent="0.25">
      <c r="G66">
        <v>6</v>
      </c>
      <c r="H66">
        <f>I56</f>
        <v>0.13062000000000001</v>
      </c>
      <c r="I66">
        <f>I55</f>
        <v>0.10836</v>
      </c>
      <c r="J66">
        <f t="shared" si="2"/>
        <v>4</v>
      </c>
      <c r="K66">
        <f t="shared" si="3"/>
        <v>6</v>
      </c>
    </row>
    <row r="67" spans="1:12" x14ac:dyDescent="0.25">
      <c r="G67">
        <v>7</v>
      </c>
      <c r="H67">
        <f>J56</f>
        <v>0.14069999999999999</v>
      </c>
      <c r="I67">
        <f>J55</f>
        <v>0.16819000000000001</v>
      </c>
      <c r="J67">
        <f t="shared" si="2"/>
        <v>1</v>
      </c>
      <c r="K67">
        <f t="shared" si="3"/>
        <v>2</v>
      </c>
    </row>
    <row r="68" spans="1:12" x14ac:dyDescent="0.25">
      <c r="G68">
        <v>8</v>
      </c>
      <c r="H68">
        <f>K56</f>
        <v>0.13095999999999999</v>
      </c>
      <c r="I68">
        <f>K55</f>
        <v>0.17701</v>
      </c>
      <c r="J68">
        <f t="shared" si="2"/>
        <v>3</v>
      </c>
      <c r="K68">
        <f t="shared" si="3"/>
        <v>1</v>
      </c>
    </row>
    <row r="72" spans="1:12" ht="23.25" x14ac:dyDescent="0.35">
      <c r="H72" s="1" t="s">
        <v>20</v>
      </c>
    </row>
    <row r="73" spans="1:12" ht="23.25" x14ac:dyDescent="0.35">
      <c r="H73" s="3">
        <f>CORREL(J61:J68,K61:K68)</f>
        <v>0.47619047619047616</v>
      </c>
    </row>
    <row r="74" spans="1:12" ht="23.25" x14ac:dyDescent="0.35">
      <c r="H74" s="1" t="s">
        <v>21</v>
      </c>
    </row>
    <row r="75" spans="1:12" ht="23.25" x14ac:dyDescent="0.35">
      <c r="H75" s="2">
        <f>SUMPRODUCT(H$61:H$68,I61:I68)/(SQRT(SUMSQ(I61:I68))*SQRT(SUMSQ($H$61:$H$68)))</f>
        <v>0.96791183540395997</v>
      </c>
    </row>
    <row r="79" spans="1:12" ht="39" x14ac:dyDescent="0.6">
      <c r="A79" s="4" t="s">
        <v>31</v>
      </c>
    </row>
    <row r="80" spans="1:12" x14ac:dyDescent="0.25">
      <c r="A80" t="s">
        <v>14</v>
      </c>
      <c r="B80" t="s">
        <v>15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</row>
    <row r="81" spans="1:12" x14ac:dyDescent="0.25">
      <c r="A81" t="s">
        <v>34</v>
      </c>
      <c r="B81" t="s">
        <v>32</v>
      </c>
      <c r="C81" t="s">
        <v>0</v>
      </c>
      <c r="D81">
        <v>8.8764999999999995E-5</v>
      </c>
      <c r="E81">
        <v>8.5310999999999997E-5</v>
      </c>
      <c r="F81">
        <v>4.0726000000000003E-5</v>
      </c>
      <c r="G81">
        <v>0.32652999999999999</v>
      </c>
      <c r="H81">
        <v>0.32224999999999998</v>
      </c>
      <c r="I81">
        <v>3.1587000000000001E-5</v>
      </c>
      <c r="J81">
        <v>0.35088999999999998</v>
      </c>
      <c r="K81">
        <v>8.4871999999999996E-5</v>
      </c>
      <c r="L81">
        <v>6.5848000000000004</v>
      </c>
    </row>
    <row r="82" spans="1:12" x14ac:dyDescent="0.25">
      <c r="A82" t="s">
        <v>34</v>
      </c>
      <c r="B82" t="s">
        <v>33</v>
      </c>
      <c r="C82" t="s">
        <v>0</v>
      </c>
      <c r="D82">
        <v>6.6511000000000001E-2</v>
      </c>
      <c r="E82">
        <v>8.3361000000000005E-2</v>
      </c>
      <c r="F82">
        <v>9.4714000000000007E-2</v>
      </c>
      <c r="G82">
        <v>0.10868</v>
      </c>
      <c r="H82">
        <v>0.22247</v>
      </c>
      <c r="I82">
        <v>0.14693000000000001</v>
      </c>
      <c r="J82">
        <v>0.15587000000000001</v>
      </c>
      <c r="K82">
        <v>0.12146</v>
      </c>
      <c r="L82">
        <v>71.466099999999997</v>
      </c>
    </row>
    <row r="85" spans="1:12" x14ac:dyDescent="0.25">
      <c r="H85" t="s">
        <v>12</v>
      </c>
      <c r="I85" t="s">
        <v>13</v>
      </c>
    </row>
    <row r="86" spans="1:12" x14ac:dyDescent="0.25">
      <c r="H86" t="s">
        <v>16</v>
      </c>
      <c r="I86" t="s">
        <v>17</v>
      </c>
      <c r="J86" t="s">
        <v>19</v>
      </c>
      <c r="K86" t="s">
        <v>18</v>
      </c>
    </row>
    <row r="87" spans="1:12" x14ac:dyDescent="0.25">
      <c r="G87">
        <v>1</v>
      </c>
      <c r="H87">
        <f>D82</f>
        <v>6.6511000000000001E-2</v>
      </c>
      <c r="I87">
        <f>D81</f>
        <v>8.8764999999999995E-5</v>
      </c>
      <c r="J87">
        <f>_xlfn.RANK.AVG(H87,$H$87:$H$94,0)</f>
        <v>8</v>
      </c>
      <c r="K87">
        <f>_xlfn.RANK.AVG(I87,$I$87:$I$94,0)</f>
        <v>4</v>
      </c>
    </row>
    <row r="88" spans="1:12" x14ac:dyDescent="0.25">
      <c r="G88">
        <v>2</v>
      </c>
      <c r="H88">
        <f>E82</f>
        <v>8.3361000000000005E-2</v>
      </c>
      <c r="I88">
        <f>E81</f>
        <v>8.5310999999999997E-5</v>
      </c>
      <c r="J88">
        <f t="shared" ref="J88:J94" si="4">_xlfn.RANK.AVG(H88,$H$87:$H$94,0)</f>
        <v>7</v>
      </c>
      <c r="K88">
        <f t="shared" ref="K88:K94" si="5">_xlfn.RANK.AVG(I88,$I$87:$I$94,0)</f>
        <v>5</v>
      </c>
    </row>
    <row r="89" spans="1:12" x14ac:dyDescent="0.25">
      <c r="G89">
        <v>3</v>
      </c>
      <c r="H89">
        <f>F82</f>
        <v>9.4714000000000007E-2</v>
      </c>
      <c r="I89">
        <f>F81</f>
        <v>4.0726000000000003E-5</v>
      </c>
      <c r="J89">
        <f t="shared" si="4"/>
        <v>6</v>
      </c>
      <c r="K89">
        <f t="shared" si="5"/>
        <v>7</v>
      </c>
    </row>
    <row r="90" spans="1:12" x14ac:dyDescent="0.25">
      <c r="G90">
        <v>4</v>
      </c>
      <c r="H90">
        <f>G82</f>
        <v>0.10868</v>
      </c>
      <c r="I90">
        <f>G81</f>
        <v>0.32652999999999999</v>
      </c>
      <c r="J90">
        <f t="shared" si="4"/>
        <v>5</v>
      </c>
      <c r="K90">
        <f t="shared" si="5"/>
        <v>2</v>
      </c>
    </row>
    <row r="91" spans="1:12" x14ac:dyDescent="0.25">
      <c r="G91">
        <v>5</v>
      </c>
      <c r="H91">
        <f>H82</f>
        <v>0.22247</v>
      </c>
      <c r="I91">
        <f>H81</f>
        <v>0.32224999999999998</v>
      </c>
      <c r="J91">
        <f t="shared" si="4"/>
        <v>1</v>
      </c>
      <c r="K91">
        <f t="shared" si="5"/>
        <v>3</v>
      </c>
    </row>
    <row r="92" spans="1:12" x14ac:dyDescent="0.25">
      <c r="G92">
        <v>6</v>
      </c>
      <c r="H92">
        <f>I82</f>
        <v>0.14693000000000001</v>
      </c>
      <c r="I92">
        <f>I81</f>
        <v>3.1587000000000001E-5</v>
      </c>
      <c r="J92">
        <f t="shared" si="4"/>
        <v>3</v>
      </c>
      <c r="K92">
        <f t="shared" si="5"/>
        <v>8</v>
      </c>
    </row>
    <row r="93" spans="1:12" x14ac:dyDescent="0.25">
      <c r="G93">
        <v>7</v>
      </c>
      <c r="H93">
        <f>J82</f>
        <v>0.15587000000000001</v>
      </c>
      <c r="I93">
        <f>J81</f>
        <v>0.35088999999999998</v>
      </c>
      <c r="J93">
        <f t="shared" si="4"/>
        <v>2</v>
      </c>
      <c r="K93">
        <f t="shared" si="5"/>
        <v>1</v>
      </c>
    </row>
    <row r="94" spans="1:12" x14ac:dyDescent="0.25">
      <c r="G94">
        <v>8</v>
      </c>
      <c r="H94">
        <f>K82</f>
        <v>0.12146</v>
      </c>
      <c r="I94">
        <f>K81</f>
        <v>8.4871999999999996E-5</v>
      </c>
      <c r="J94">
        <f t="shared" si="4"/>
        <v>4</v>
      </c>
      <c r="K94">
        <f t="shared" si="5"/>
        <v>6</v>
      </c>
    </row>
    <row r="98" spans="8:8" ht="23.25" x14ac:dyDescent="0.35">
      <c r="H98" s="1" t="s">
        <v>20</v>
      </c>
    </row>
    <row r="99" spans="8:8" ht="23.25" x14ac:dyDescent="0.35">
      <c r="H99" s="3">
        <f>CORREL(J87:J94,K87:K94)</f>
        <v>0.23809523809523808</v>
      </c>
    </row>
    <row r="100" spans="8:8" ht="23.25" x14ac:dyDescent="0.35">
      <c r="H100" s="1" t="s">
        <v>21</v>
      </c>
    </row>
    <row r="101" spans="8:8" ht="23.25" x14ac:dyDescent="0.35">
      <c r="H101" s="2">
        <f>SUMPRODUCT(H$87:H$94,I87:I94)/(SQRT(SUMSQ(I87:I94))*SQRT(SUMSQ($H$87:$H$94)))</f>
        <v>0.74313957482448267</v>
      </c>
    </row>
  </sheetData>
  <hyperlinks>
    <hyperlink ref="C28" r:id="rId1" display="http://allosaurus.princeton.edu/gfy/www/browser/peptide_view.php" xr:uid="{A487AB10-408B-446B-AB33-E799F4B3BA33}"/>
    <hyperlink ref="D28" r:id="rId2" display="http://allosaurus.princeton.edu/gfy/www/browser/peptide_view.php" xr:uid="{4C919D2D-7D65-4C8E-945F-7E0B7F0B8CEA}"/>
    <hyperlink ref="E28" r:id="rId3" display="http://allosaurus.princeton.edu/gfy/www/browser/peptide_view.php" xr:uid="{AB850304-DDE5-41BA-8CD0-20F94D1107B1}"/>
    <hyperlink ref="F28" r:id="rId4" display="http://allosaurus.princeton.edu/gfy/www/browser/peptide_view.php" xr:uid="{C4F6D06C-B81B-4E93-9A4E-0EAB76732406}"/>
    <hyperlink ref="G28" r:id="rId5" display="http://allosaurus.princeton.edu/gfy/www/browser/peptide_view.php" xr:uid="{EF760555-066C-4E73-BF06-33F0A8D6E95C}"/>
    <hyperlink ref="H28" r:id="rId6" display="http://allosaurus.princeton.edu/gfy/www/browser/peptide_view.php" xr:uid="{C6ECDD74-512A-40BD-880F-93976DB9FA45}"/>
    <hyperlink ref="I28" r:id="rId7" display="http://allosaurus.princeton.edu/gfy/www/browser/peptide_view.php" xr:uid="{4B7CFA3D-F050-4F2B-BEC2-2838F19A1586}"/>
    <hyperlink ref="J28" r:id="rId8" display="http://allosaurus.princeton.edu/gfy/www/browser/peptide_view.php" xr:uid="{73E05C38-6046-4A72-916E-208937085FCB}"/>
    <hyperlink ref="K28" r:id="rId9" display="http://allosaurus.princeton.edu/gfy/www/browser/peptide_view.php" xr:uid="{834D5DD1-699D-4A4C-94E9-2391B6BE8532}"/>
    <hyperlink ref="B30" r:id="rId10" display="http://allosaurus.princeton.edu/gfy/www/modules/show_out/show_out_wrapper.php?value=K.PSYDLPNPSVPK.P&amp;pvkey=1661805123.6525&amp;run_id=20985&amp;search_id=27849&amp;scans_id=20985&amp;peptide_id=7025&amp;charge=2&amp;scanf=17584" xr:uid="{D6D8FA57-27DA-4FB8-BC73-A6194AAE25AC}"/>
    <hyperlink ref="B29" r:id="rId11" display="http://allosaurus.princeton.edu/gfy/www/modules/show_out/show_out_wrapper.php?value=K.DISHVM%2AGTWK.V&amp;pvkey=1661805123.6525&amp;run_id=20967&amp;search_id=27813&amp;scans_id=20967&amp;peptide_id=25137&amp;charge=3&amp;scanf=9240" xr:uid="{A767058E-D977-4394-B7B2-EF3B7C4EF53B}"/>
    <hyperlink ref="A28" r:id="rId12" display="http://allosaurus.princeton.edu/gfy/www/browser/peptide_view.php" xr:uid="{F382DC0C-43CD-4765-AA7D-4D51114468A7}"/>
    <hyperlink ref="A29" r:id="rId13" display="http://allosaurus.princeton.edu/gfy/www/modules/consensus/?value=SRR5282860_TRINITY_DN1007_c0_g1_i7&amp;pvkey=1661805123.6525&amp;run_id=20967&amp;search_id=27813&amp;scans_id=20967&amp;peptide_id=25137&amp;charge=3&amp;scanf=9240" xr:uid="{FD7F14E2-1C1A-47C8-BC17-8BF56333E33E}"/>
    <hyperlink ref="C2" r:id="rId14" display="http://allosaurus.princeton.edu/gfy/www/browser/peptide_view.php" xr:uid="{D46A3309-8603-4BCD-A365-76F5C6E2453E}"/>
    <hyperlink ref="D2" r:id="rId15" display="http://allosaurus.princeton.edu/gfy/www/browser/peptide_view.php" xr:uid="{70327496-0887-409A-B948-03FE358D5439}"/>
    <hyperlink ref="E2" r:id="rId16" display="http://allosaurus.princeton.edu/gfy/www/browser/peptide_view.php" xr:uid="{1AEDCD1F-8C93-4590-9277-449A8B8A7C94}"/>
    <hyperlink ref="F2" r:id="rId17" display="http://allosaurus.princeton.edu/gfy/www/browser/peptide_view.php" xr:uid="{78896C35-EEA7-43C1-9592-D69874DFB215}"/>
    <hyperlink ref="G2" r:id="rId18" display="http://allosaurus.princeton.edu/gfy/www/browser/peptide_view.php" xr:uid="{3C8162E6-A82A-406D-AEDC-0BE8DBFFBF7C}"/>
    <hyperlink ref="H2" r:id="rId19" display="http://allosaurus.princeton.edu/gfy/www/browser/peptide_view.php" xr:uid="{1346B4C3-A56C-4D84-A86A-5F308BC16DD2}"/>
    <hyperlink ref="I2" r:id="rId20" display="http://allosaurus.princeton.edu/gfy/www/browser/peptide_view.php" xr:uid="{F706D3FE-35DE-4530-AD51-696207E9698A}"/>
    <hyperlink ref="J2" r:id="rId21" display="http://allosaurus.princeton.edu/gfy/www/browser/peptide_view.php" xr:uid="{D8FDE52F-186A-4CA6-9B75-802A051BB155}"/>
    <hyperlink ref="K2" r:id="rId22" display="http://allosaurus.princeton.edu/gfy/www/browser/peptide_view.php" xr:uid="{522DED25-6E7C-4FD7-9FF7-B4294B0D827C}"/>
    <hyperlink ref="A2" r:id="rId23" display="http://allosaurus.princeton.edu/gfy/www/browser/peptide_view.php" xr:uid="{BA585C67-17E7-41C9-89B2-DB3220649F85}"/>
    <hyperlink ref="A30" r:id="rId24" display="http://allosaurus.princeton.edu/gfy/www/modules/consensus/?value=SRR5282860_TRINITY_DN1007_c0_g1_i7&amp;pvkey=1661805123.6525&amp;run_id=20967&amp;search_id=27813&amp;scans_id=20967&amp;peptide_id=25137&amp;charge=3&amp;scanf=9240" xr:uid="{906FB10B-87C7-4467-85D0-0FD80BEB8848}"/>
    <hyperlink ref="C54" r:id="rId25" display="http://allosaurus.princeton.edu/gfy/www/browser/peptide_view.php" xr:uid="{98CBB8F9-DA7F-4503-B64B-5AC6181F0D3A}"/>
    <hyperlink ref="D54" r:id="rId26" display="http://allosaurus.princeton.edu/gfy/www/browser/peptide_view.php" xr:uid="{532E7C32-0B49-4B69-A140-E272B2928792}"/>
    <hyperlink ref="E54" r:id="rId27" display="http://allosaurus.princeton.edu/gfy/www/browser/peptide_view.php" xr:uid="{FCB06B42-DC5B-4333-88D0-FD6846CA8521}"/>
    <hyperlink ref="F54" r:id="rId28" display="http://allosaurus.princeton.edu/gfy/www/browser/peptide_view.php" xr:uid="{64F6B867-05C1-4370-B8D1-49931D9169FE}"/>
    <hyperlink ref="G54" r:id="rId29" display="http://allosaurus.princeton.edu/gfy/www/browser/peptide_view.php" xr:uid="{AF789918-9B6F-49CD-B4D1-CFF409B693A9}"/>
    <hyperlink ref="H54" r:id="rId30" display="http://allosaurus.princeton.edu/gfy/www/browser/peptide_view.php" xr:uid="{213C9F95-5B3A-4A0C-969C-ACD0B38BA79F}"/>
    <hyperlink ref="I54" r:id="rId31" display="http://allosaurus.princeton.edu/gfy/www/browser/peptide_view.php" xr:uid="{9D8D3F3F-BD49-4FAE-98EB-3E9D9836DB38}"/>
    <hyperlink ref="J54" r:id="rId32" display="http://allosaurus.princeton.edu/gfy/www/browser/peptide_view.php" xr:uid="{BBAAEDE6-8FE9-4C36-8D81-3423B321120F}"/>
    <hyperlink ref="K54" r:id="rId33" display="http://allosaurus.princeton.edu/gfy/www/browser/peptide_view.php" xr:uid="{64F506B4-5988-447D-A392-88EB2729BD30}"/>
    <hyperlink ref="L2" r:id="rId34" display="http://allosaurus.princeton.edu/gfy/www/browser/peptide_view.php" xr:uid="{7F621F48-E092-404C-AC87-1A2DC0758D97}"/>
    <hyperlink ref="A54" r:id="rId35" display="http://allosaurus.princeton.edu/gfy/www/browser/peptide_view.php" xr:uid="{352084E2-F45A-46A0-A49F-4C40058A112E}"/>
    <hyperlink ref="C80" r:id="rId36" display="http://allosaurus.princeton.edu/gfy/www/browser/peptide_view.php" xr:uid="{6F74E1CC-CE0F-4939-B566-3CF9DA00B5D5}"/>
    <hyperlink ref="D80" r:id="rId37" display="http://allosaurus.princeton.edu/gfy/www/browser/peptide_view.php" xr:uid="{102FB64E-6D56-4F03-9DD6-F239FC90F539}"/>
    <hyperlink ref="E80" r:id="rId38" display="http://allosaurus.princeton.edu/gfy/www/browser/peptide_view.php" xr:uid="{2520333E-ACF4-4F62-A690-2102404670ED}"/>
    <hyperlink ref="F80" r:id="rId39" display="http://allosaurus.princeton.edu/gfy/www/browser/peptide_view.php" xr:uid="{9A34205C-7BF1-4D75-AA23-38AC005904E6}"/>
    <hyperlink ref="G80" r:id="rId40" display="http://allosaurus.princeton.edu/gfy/www/browser/peptide_view.php" xr:uid="{91E23DAF-F58C-4B21-A17A-CC4F936B26B0}"/>
    <hyperlink ref="H80" r:id="rId41" display="http://allosaurus.princeton.edu/gfy/www/browser/peptide_view.php" xr:uid="{A3D78E94-FC57-46A8-9DD0-92943F495AAB}"/>
    <hyperlink ref="I80" r:id="rId42" display="http://allosaurus.princeton.edu/gfy/www/browser/peptide_view.php" xr:uid="{1D1D280C-C755-4E5A-9E56-2209E61724DD}"/>
    <hyperlink ref="J80" r:id="rId43" display="http://allosaurus.princeton.edu/gfy/www/browser/peptide_view.php" xr:uid="{698D332F-8CFB-4194-8A3F-9C37EE59ABE1}"/>
    <hyperlink ref="K80" r:id="rId44" display="http://allosaurus.princeton.edu/gfy/www/browser/peptide_view.php" xr:uid="{46DDFFD0-8B52-40A8-80C7-020D63DA3DF8}"/>
    <hyperlink ref="A80" r:id="rId45" display="http://allosaurus.princeton.edu/gfy/www/browser/peptide_view.php" xr:uid="{5E9395F8-1E0F-482A-881C-2C98A4DA52F9}"/>
    <hyperlink ref="L80" r:id="rId46" display="http://allosaurus.princeton.edu/gfy/www/browser/peptide_view.php" xr:uid="{46BD9337-7BCD-498B-9922-5BF12E8D8A9D}"/>
    <hyperlink ref="L28" r:id="rId47" display="http://allosaurus.princeton.edu/gfy/www/browser/peptide_view.php" xr:uid="{7CC3E846-CC04-4BBF-BC7C-F88364CF381A}"/>
    <hyperlink ref="L54" r:id="rId48" display="http://allosaurus.princeton.edu/gfy/www/browser/peptide_view.php" xr:uid="{A0DF9BC6-7AD9-4CED-9DF9-7A25D691F835}"/>
  </hyperlinks>
  <pageMargins left="0.7" right="0.7" top="0.75" bottom="0.75" header="0.3" footer="0.3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734B-6D42-4AE0-9C3E-3D2446FFCA99}">
  <sheetPr codeName="Sheet1"/>
  <dimension ref="A1:L23"/>
  <sheetViews>
    <sheetView zoomScaleNormal="100" workbookViewId="0">
      <selection activeCell="D32" sqref="D32"/>
    </sheetView>
  </sheetViews>
  <sheetFormatPr defaultRowHeight="15" x14ac:dyDescent="0.25"/>
  <cols>
    <col min="8" max="8" width="11" bestFit="1" customWidth="1"/>
  </cols>
  <sheetData>
    <row r="1" spans="1:12" ht="39" x14ac:dyDescent="0.6">
      <c r="A1" s="4" t="s">
        <v>35</v>
      </c>
    </row>
    <row r="2" spans="1:12" x14ac:dyDescent="0.25">
      <c r="A2" t="s">
        <v>14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36</v>
      </c>
    </row>
    <row r="3" spans="1:12" x14ac:dyDescent="0.25">
      <c r="A3" t="s">
        <v>22</v>
      </c>
      <c r="B3" t="s">
        <v>13</v>
      </c>
      <c r="C3" t="s">
        <v>1</v>
      </c>
      <c r="D3">
        <v>2.6640000000000002E-4</v>
      </c>
      <c r="E3">
        <v>2.5996E-4</v>
      </c>
      <c r="F3">
        <v>2.5527999999999998E-4</v>
      </c>
      <c r="G3">
        <v>1.6186999999999999E-4</v>
      </c>
      <c r="H3">
        <v>1.1117999999999999E-2</v>
      </c>
      <c r="I3">
        <v>0.15462999999999999</v>
      </c>
      <c r="J3">
        <v>0.44889000000000001</v>
      </c>
      <c r="K3">
        <v>0.38440999999999997</v>
      </c>
      <c r="L3">
        <v>273.65379999999999</v>
      </c>
    </row>
    <row r="4" spans="1:12" x14ac:dyDescent="0.25">
      <c r="A4" t="s">
        <v>22</v>
      </c>
      <c r="B4" t="s">
        <v>12</v>
      </c>
      <c r="C4" t="s">
        <v>0</v>
      </c>
      <c r="D4">
        <v>8.7168000000000003E-5</v>
      </c>
      <c r="E4">
        <v>8.6073000000000001E-5</v>
      </c>
      <c r="F4">
        <v>8.6056000000000004E-5</v>
      </c>
      <c r="G4">
        <v>8.5878999999999995E-5</v>
      </c>
      <c r="H4">
        <v>8.5736999999999996E-5</v>
      </c>
      <c r="I4">
        <v>2.9268000000000002E-5</v>
      </c>
      <c r="J4">
        <v>0.49046000000000001</v>
      </c>
      <c r="K4">
        <v>0.50907999999999998</v>
      </c>
      <c r="L4">
        <v>11.3666</v>
      </c>
    </row>
    <row r="7" spans="1:12" x14ac:dyDescent="0.25">
      <c r="H7" t="s">
        <v>12</v>
      </c>
      <c r="I7" t="s">
        <v>13</v>
      </c>
    </row>
    <row r="8" spans="1:12" x14ac:dyDescent="0.25">
      <c r="H8" t="s">
        <v>16</v>
      </c>
      <c r="I8" t="s">
        <v>17</v>
      </c>
      <c r="J8" t="s">
        <v>19</v>
      </c>
      <c r="K8" t="s">
        <v>18</v>
      </c>
    </row>
    <row r="9" spans="1:12" x14ac:dyDescent="0.25">
      <c r="G9">
        <v>1</v>
      </c>
      <c r="H9">
        <f>D4</f>
        <v>8.7168000000000003E-5</v>
      </c>
      <c r="I9">
        <f>D3</f>
        <v>2.6640000000000002E-4</v>
      </c>
      <c r="J9">
        <f>_xlfn.RANK.AVG(H9,$H$9:$H$16,0)</f>
        <v>3</v>
      </c>
      <c r="K9">
        <f>_xlfn.RANK.AVG(I9,$I$9:$I$16,0)</f>
        <v>5</v>
      </c>
    </row>
    <row r="10" spans="1:12" x14ac:dyDescent="0.25">
      <c r="G10">
        <v>2</v>
      </c>
      <c r="H10">
        <f>E4</f>
        <v>8.6073000000000001E-5</v>
      </c>
      <c r="I10">
        <f>E3</f>
        <v>2.5996E-4</v>
      </c>
      <c r="J10">
        <f t="shared" ref="J10:J16" si="0">_xlfn.RANK.AVG(H10,$H$9:$H$16,0)</f>
        <v>4</v>
      </c>
      <c r="K10">
        <f t="shared" ref="K10:K16" si="1">_xlfn.RANK.AVG(I10,$I$9:$I$16,0)</f>
        <v>6</v>
      </c>
    </row>
    <row r="11" spans="1:12" x14ac:dyDescent="0.25">
      <c r="G11">
        <v>3</v>
      </c>
      <c r="H11">
        <f>F4</f>
        <v>8.6056000000000004E-5</v>
      </c>
      <c r="I11">
        <f>F3</f>
        <v>2.5527999999999998E-4</v>
      </c>
      <c r="J11">
        <f t="shared" si="0"/>
        <v>5</v>
      </c>
      <c r="K11">
        <f t="shared" si="1"/>
        <v>7</v>
      </c>
    </row>
    <row r="12" spans="1:12" x14ac:dyDescent="0.25">
      <c r="G12">
        <v>4</v>
      </c>
      <c r="H12">
        <f>G4</f>
        <v>8.5878999999999995E-5</v>
      </c>
      <c r="I12">
        <f>G3</f>
        <v>1.6186999999999999E-4</v>
      </c>
      <c r="J12">
        <f t="shared" si="0"/>
        <v>6</v>
      </c>
      <c r="K12">
        <f t="shared" si="1"/>
        <v>8</v>
      </c>
    </row>
    <row r="13" spans="1:12" x14ac:dyDescent="0.25">
      <c r="G13">
        <v>5</v>
      </c>
      <c r="H13">
        <f>H4</f>
        <v>8.5736999999999996E-5</v>
      </c>
      <c r="I13">
        <f>H3</f>
        <v>1.1117999999999999E-2</v>
      </c>
      <c r="J13">
        <f t="shared" si="0"/>
        <v>7</v>
      </c>
      <c r="K13">
        <f t="shared" si="1"/>
        <v>4</v>
      </c>
    </row>
    <row r="14" spans="1:12" x14ac:dyDescent="0.25">
      <c r="G14">
        <v>6</v>
      </c>
      <c r="H14">
        <f>I4</f>
        <v>2.9268000000000002E-5</v>
      </c>
      <c r="I14">
        <f>I3</f>
        <v>0.15462999999999999</v>
      </c>
      <c r="J14">
        <f t="shared" si="0"/>
        <v>8</v>
      </c>
      <c r="K14">
        <f t="shared" si="1"/>
        <v>3</v>
      </c>
    </row>
    <row r="15" spans="1:12" x14ac:dyDescent="0.25">
      <c r="G15">
        <v>7</v>
      </c>
      <c r="H15">
        <f>J4</f>
        <v>0.49046000000000001</v>
      </c>
      <c r="I15">
        <f>J3</f>
        <v>0.44889000000000001</v>
      </c>
      <c r="J15">
        <f t="shared" si="0"/>
        <v>2</v>
      </c>
      <c r="K15">
        <f t="shared" si="1"/>
        <v>1</v>
      </c>
    </row>
    <row r="16" spans="1:12" x14ac:dyDescent="0.25">
      <c r="G16">
        <v>8</v>
      </c>
      <c r="H16">
        <f>K4</f>
        <v>0.50907999999999998</v>
      </c>
      <c r="I16">
        <f>K3</f>
        <v>0.38440999999999997</v>
      </c>
      <c r="J16">
        <f t="shared" si="0"/>
        <v>1</v>
      </c>
      <c r="K16">
        <f t="shared" si="1"/>
        <v>2</v>
      </c>
    </row>
    <row r="20" spans="8:8" ht="23.25" x14ac:dyDescent="0.35">
      <c r="H20" s="1" t="s">
        <v>20</v>
      </c>
    </row>
    <row r="21" spans="8:8" ht="23.25" x14ac:dyDescent="0.35">
      <c r="H21" s="3">
        <f>CORREL(J9:J16,K9:K16)</f>
        <v>0.38095238095238093</v>
      </c>
    </row>
    <row r="22" spans="8:8" ht="23.25" x14ac:dyDescent="0.35">
      <c r="H22" s="1" t="s">
        <v>21</v>
      </c>
    </row>
    <row r="23" spans="8:8" ht="23.25" x14ac:dyDescent="0.35">
      <c r="H23" s="2">
        <f>SUMPRODUCT(H$9:H$16,I9:I16)/(SQRT(SUMSQ(I9:I16))*SQRT(SUMSQ($H$9:$H$16)))</f>
        <v>0.96284631122214148</v>
      </c>
    </row>
  </sheetData>
  <phoneticPr fontId="2" type="noConversion"/>
  <hyperlinks>
    <hyperlink ref="C2" r:id="rId1" display="http://allosaurus.princeton.edu/gfy/www/browser/peptide_view.php" xr:uid="{62B9AD23-2581-401E-A063-E7B943C01A8C}"/>
    <hyperlink ref="D2" r:id="rId2" display="http://allosaurus.princeton.edu/gfy/www/browser/peptide_view.php" xr:uid="{8E70B43A-211A-43A4-A440-E567A4D9F3F2}"/>
    <hyperlink ref="E2" r:id="rId3" display="http://allosaurus.princeton.edu/gfy/www/browser/peptide_view.php" xr:uid="{679975F5-DC3E-4337-9627-A9B63756412C}"/>
    <hyperlink ref="F2" r:id="rId4" display="http://allosaurus.princeton.edu/gfy/www/browser/peptide_view.php" xr:uid="{B127DB0F-5D41-488E-8DF1-BD1A3F5E9534}"/>
    <hyperlink ref="G2" r:id="rId5" display="http://allosaurus.princeton.edu/gfy/www/browser/peptide_view.php" xr:uid="{D33CDE7F-6E49-4503-AABA-B94E6AE08C09}"/>
    <hyperlink ref="H2" r:id="rId6" display="http://allosaurus.princeton.edu/gfy/www/browser/peptide_view.php" xr:uid="{BE849FB2-28F5-494C-B39F-3282549903F7}"/>
    <hyperlink ref="I2" r:id="rId7" display="http://allosaurus.princeton.edu/gfy/www/browser/peptide_view.php" xr:uid="{C9DC764D-44BE-4493-9D76-6E55C7497FBC}"/>
    <hyperlink ref="J2" r:id="rId8" display="http://allosaurus.princeton.edu/gfy/www/browser/peptide_view.php" xr:uid="{C86C0C0F-82B5-400A-AEA5-551BDF2A72D7}"/>
    <hyperlink ref="K2" r:id="rId9" display="http://allosaurus.princeton.edu/gfy/www/browser/peptide_view.php" xr:uid="{E5D4A6F4-44DC-49B2-AB7B-E9F056042C20}"/>
    <hyperlink ref="B4" r:id="rId10" display="http://allosaurus.princeton.edu/gfy/www/modules/show_out/show_out_wrapper.php?value=K.PSYDLPNPSVPK.P&amp;pvkey=1661805123.6525&amp;run_id=20985&amp;search_id=27849&amp;scans_id=20985&amp;peptide_id=7025&amp;charge=2&amp;scanf=17584" xr:uid="{6838EDBC-2BEA-46CE-993D-4AC2302FD7C8}"/>
    <hyperlink ref="B3" r:id="rId11" display="http://allosaurus.princeton.edu/gfy/www/modules/show_out/show_out_wrapper.php?value=K.DISHVM%2AGTWK.V&amp;pvkey=1661805123.6525&amp;run_id=20967&amp;search_id=27813&amp;scans_id=20967&amp;peptide_id=25137&amp;charge=3&amp;scanf=9240" xr:uid="{ADCEDFA5-B17A-4063-A485-0D1A7D05C075}"/>
    <hyperlink ref="A2" r:id="rId12" display="http://allosaurus.princeton.edu/gfy/www/browser/peptide_view.php" xr:uid="{C747508C-9E6A-43F5-81E8-F07DD79A114C}"/>
    <hyperlink ref="A3" r:id="rId13" display="http://allosaurus.princeton.edu/gfy/www/modules/consensus/?value=SRR5282860_TRINITY_DN1007_c0_g1_i7&amp;pvkey=1661805123.6525&amp;run_id=20967&amp;search_id=27813&amp;scans_id=20967&amp;peptide_id=25137&amp;charge=3&amp;scanf=9240" xr:uid="{E9488954-09DD-4E71-87C8-6F3F9C78A7C5}"/>
    <hyperlink ref="A4" r:id="rId14" display="http://allosaurus.princeton.edu/gfy/www/modules/consensus/?value=SRR5282860_TRINITY_DN1007_c0_g1_i7&amp;pvkey=1661805123.6525&amp;run_id=20967&amp;search_id=27813&amp;scans_id=20967&amp;peptide_id=25137&amp;charge=3&amp;scanf=9240" xr:uid="{8CBE92D9-2FA3-4055-ACDC-FE5C6B6DC201}"/>
    <hyperlink ref="L2" r:id="rId15" display="http://allosaurus.princeton.edu/gfy/www/browser/peptide_view.php" xr:uid="{03539B47-7F70-461A-9881-CA9ABA75F945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OxMet Exclude</vt:lpstr>
      <vt:lpstr>Non-OxMet LowAbundance Exclude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Frese</dc:creator>
  <cp:lastModifiedBy>Alexander Frese</cp:lastModifiedBy>
  <dcterms:created xsi:type="dcterms:W3CDTF">2022-08-29T20:40:19Z</dcterms:created>
  <dcterms:modified xsi:type="dcterms:W3CDTF">2022-09-01T16:54:25Z</dcterms:modified>
</cp:coreProperties>
</file>