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93799\Documents\GitHub\IndexRebalancing\DOC\"/>
    </mc:Choice>
  </mc:AlternateContent>
  <xr:revisionPtr revIDLastSave="0" documentId="13_ncr:1_{7FE2E13F-06FD-4628-9728-16C31C849173}" xr6:coauthVersionLast="45" xr6:coauthVersionMax="45" xr10:uidLastSave="{00000000-0000-0000-0000-000000000000}"/>
  <bookViews>
    <workbookView xWindow="1125" yWindow="1125" windowWidth="15375" windowHeight="8325" xr2:uid="{9A20BBE5-AACC-449F-B995-39F141AEDB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11" i="1"/>
  <c r="M16" i="1"/>
  <c r="M10" i="1"/>
  <c r="K11" i="1"/>
  <c r="M9" i="1"/>
  <c r="K15" i="1"/>
  <c r="K9" i="1"/>
  <c r="K21" i="1"/>
  <c r="K4" i="1"/>
  <c r="M5" i="1"/>
  <c r="M4" i="1"/>
  <c r="M23" i="1"/>
  <c r="M8" i="1"/>
  <c r="M22" i="1"/>
  <c r="M14" i="1"/>
  <c r="K3" i="1"/>
  <c r="K14" i="1"/>
  <c r="M7" i="1"/>
  <c r="M6" i="1"/>
  <c r="M25" i="1"/>
  <c r="M3" i="1"/>
  <c r="K17" i="1"/>
  <c r="K25" i="1"/>
  <c r="M19" i="1"/>
  <c r="M18" i="1"/>
  <c r="K13" i="1"/>
  <c r="K22" i="1"/>
  <c r="K5" i="1"/>
  <c r="K24" i="1"/>
  <c r="M24" i="1"/>
  <c r="M21" i="1"/>
  <c r="K23" i="1"/>
  <c r="K18" i="1"/>
  <c r="M17" i="1"/>
  <c r="K6" i="1"/>
  <c r="K20" i="1"/>
  <c r="K19" i="1"/>
  <c r="M12" i="1"/>
  <c r="M20" i="1"/>
  <c r="L17" i="1"/>
  <c r="J17" i="1"/>
  <c r="L14" i="1"/>
  <c r="L16" i="1"/>
  <c r="J15" i="1"/>
  <c r="J13" i="1"/>
  <c r="J14" i="1"/>
  <c r="L22" i="1"/>
  <c r="L23" i="1"/>
  <c r="L7" i="1"/>
  <c r="L12" i="1"/>
  <c r="J6" i="1"/>
  <c r="J22" i="1"/>
  <c r="L21" i="1"/>
  <c r="J11" i="1"/>
  <c r="L11" i="1"/>
  <c r="L9" i="1"/>
  <c r="J25" i="1"/>
  <c r="J9" i="1"/>
  <c r="L25" i="1"/>
  <c r="L6" i="1"/>
  <c r="L18" i="1"/>
  <c r="J20" i="1"/>
  <c r="J21" i="1"/>
  <c r="J23" i="1"/>
  <c r="J5" i="1"/>
  <c r="L20" i="1"/>
  <c r="L10" i="1"/>
  <c r="L8" i="1"/>
  <c r="J3" i="1"/>
  <c r="L3" i="1"/>
  <c r="L5" i="1"/>
  <c r="L19" i="1"/>
  <c r="L24" i="1"/>
  <c r="J19" i="1"/>
  <c r="J4" i="1"/>
  <c r="L4" i="1"/>
  <c r="J24" i="1"/>
  <c r="J18" i="1"/>
  <c r="L2" i="1"/>
  <c r="T2" i="1"/>
  <c r="T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N3" i="1" l="1"/>
  <c r="P3" i="1" s="1"/>
  <c r="J7" i="1"/>
  <c r="K7" i="1"/>
  <c r="J8" i="1"/>
  <c r="K8" i="1"/>
  <c r="J10" i="1"/>
  <c r="K10" i="1"/>
  <c r="J12" i="1"/>
  <c r="K12" i="1"/>
  <c r="J16" i="1"/>
  <c r="K16" i="1"/>
  <c r="M15" i="1"/>
  <c r="L15" i="1"/>
  <c r="M13" i="1"/>
  <c r="L13" i="1"/>
  <c r="N12" i="1" l="1"/>
  <c r="N10" i="1"/>
  <c r="N16" i="1"/>
  <c r="N8" i="1"/>
  <c r="N7" i="1"/>
  <c r="N25" i="1" l="1"/>
  <c r="N24" i="1"/>
  <c r="N23" i="1"/>
  <c r="N14" i="1"/>
  <c r="N6" i="1"/>
  <c r="N9" i="1"/>
  <c r="N5" i="1"/>
  <c r="N20" i="1"/>
  <c r="N4" i="1"/>
  <c r="N22" i="1"/>
  <c r="N19" i="1"/>
  <c r="N21" i="1"/>
  <c r="N18" i="1"/>
  <c r="N11" i="1"/>
  <c r="N17" i="1"/>
  <c r="N13" i="1"/>
  <c r="N15" i="1"/>
  <c r="O26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P17" i="1" l="1"/>
  <c r="O17" i="1"/>
  <c r="Q17" i="1" s="1"/>
  <c r="O10" i="1"/>
  <c r="Q10" i="1" s="1"/>
  <c r="P10" i="1"/>
  <c r="O16" i="1"/>
  <c r="Q16" i="1" s="1"/>
  <c r="P16" i="1"/>
  <c r="O9" i="1"/>
  <c r="Q9" i="1" s="1"/>
  <c r="P9" i="1"/>
  <c r="O8" i="1"/>
  <c r="Q8" i="1" s="1"/>
  <c r="P8" i="1"/>
  <c r="P13" i="1"/>
  <c r="O13" i="1"/>
  <c r="Q13" i="1" s="1"/>
  <c r="O7" i="1"/>
  <c r="Q7" i="1" s="1"/>
  <c r="P7" i="1"/>
  <c r="O12" i="1"/>
  <c r="Q12" i="1" s="1"/>
  <c r="P12" i="1"/>
  <c r="O22" i="1"/>
  <c r="Q22" i="1" s="1"/>
  <c r="P22" i="1"/>
  <c r="O6" i="1"/>
  <c r="Q6" i="1" s="1"/>
  <c r="P6" i="1"/>
  <c r="O18" i="1"/>
  <c r="Q18" i="1" s="1"/>
  <c r="P18" i="1"/>
  <c r="O11" i="1"/>
  <c r="Q11" i="1" s="1"/>
  <c r="P11" i="1"/>
  <c r="O24" i="1"/>
  <c r="Q24" i="1" s="1"/>
  <c r="P24" i="1"/>
  <c r="O21" i="1"/>
  <c r="Q21" i="1" s="1"/>
  <c r="P21" i="1"/>
  <c r="O5" i="1"/>
  <c r="Q5" i="1" s="1"/>
  <c r="P5" i="1"/>
  <c r="O14" i="1"/>
  <c r="Q14" i="1" s="1"/>
  <c r="P14" i="1"/>
  <c r="O23" i="1"/>
  <c r="Q23" i="1" s="1"/>
  <c r="P23" i="1"/>
  <c r="O20" i="1"/>
  <c r="Q20" i="1" s="1"/>
  <c r="P20" i="1"/>
  <c r="O4" i="1"/>
  <c r="Q4" i="1" s="1"/>
  <c r="P4" i="1"/>
  <c r="P15" i="1"/>
  <c r="O15" i="1"/>
  <c r="Q15" i="1" s="1"/>
  <c r="O25" i="1"/>
  <c r="Q25" i="1" s="1"/>
  <c r="P25" i="1"/>
  <c r="O19" i="1"/>
  <c r="Q19" i="1" s="1"/>
  <c r="P19" i="1"/>
  <c r="O3" i="1"/>
  <c r="Q3" i="1" s="1"/>
  <c r="P1" i="1" l="1"/>
  <c r="Q1" i="1"/>
  <c r="R15" i="1"/>
  <c r="R17" i="1"/>
  <c r="R13" i="1"/>
  <c r="R5" i="1"/>
  <c r="R7" i="1"/>
  <c r="R19" i="1"/>
  <c r="R4" i="1"/>
  <c r="R18" i="1"/>
  <c r="R16" i="1"/>
  <c r="R12" i="1"/>
  <c r="R21" i="1"/>
  <c r="R25" i="1"/>
  <c r="R24" i="1"/>
  <c r="R8" i="1"/>
  <c r="R14" i="1"/>
  <c r="R11" i="1"/>
  <c r="R9" i="1"/>
  <c r="R6" i="1"/>
  <c r="R20" i="1"/>
  <c r="R10" i="1"/>
  <c r="R23" i="1"/>
  <c r="R22" i="1"/>
  <c r="R3" i="1"/>
  <c r="R1" i="1" l="1"/>
</calcChain>
</file>

<file path=xl/sharedStrings.xml><?xml version="1.0" encoding="utf-8"?>
<sst xmlns="http://schemas.openxmlformats.org/spreadsheetml/2006/main" count="130" uniqueCount="84">
  <si>
    <t>Società escluse</t>
  </si>
  <si>
    <t>Società ammesse</t>
  </si>
  <si>
    <t>Motivo della revisione</t>
  </si>
  <si>
    <t>Mondadori Editore</t>
  </si>
  <si>
    <t>Revisione ordinaria trimestrale</t>
  </si>
  <si>
    <t>CIR - Compagnie Industriali Riunite</t>
  </si>
  <si>
    <t>DiaSorin</t>
  </si>
  <si>
    <t>Geox</t>
  </si>
  <si>
    <t>Enel Green Power</t>
  </si>
  <si>
    <t>Unipol Gruppo Finanziario</t>
  </si>
  <si>
    <t>Tod's</t>
  </si>
  <si>
    <t>Ansaldo STS</t>
  </si>
  <si>
    <t>Banca Popolare dell'Emilia-Romagna</t>
  </si>
  <si>
    <t>Fondiaria Sai</t>
  </si>
  <si>
    <t>Salvatore Ferragamo</t>
  </si>
  <si>
    <t>----------</t>
  </si>
  <si>
    <t>YOOX GROUP</t>
  </si>
  <si>
    <t>Revisione ordinaria trimestrale. Il paniere torna con 40 società</t>
  </si>
  <si>
    <t>UnipolSai</t>
  </si>
  <si>
    <t>Autogrill</t>
  </si>
  <si>
    <t>Anima Holding</t>
  </si>
  <si>
    <t>Banca Mediolanum</t>
  </si>
  <si>
    <t>Brembo</t>
  </si>
  <si>
    <t>Banca Monte dei Paschi di Siena</t>
  </si>
  <si>
    <t>Banca Generali</t>
  </si>
  <si>
    <t>Revisione ordinaria trimestrale: MPS esce dall'indice per il protrarsi della sospensione decisa il 22/12/2016</t>
  </si>
  <si>
    <t>Mediaset</t>
  </si>
  <si>
    <t>Juventus Football Club</t>
  </si>
  <si>
    <t>BPER Banca</t>
  </si>
  <si>
    <t>Azimut Holding #</t>
  </si>
  <si>
    <t>Moncler #</t>
  </si>
  <si>
    <t>Poste Italiane #</t>
  </si>
  <si>
    <t>Recordati #</t>
  </si>
  <si>
    <t>Pirelli &amp; C. #</t>
  </si>
  <si>
    <t>Amplifon #</t>
  </si>
  <si>
    <t>Hera #</t>
  </si>
  <si>
    <t>Nexi #</t>
  </si>
  <si>
    <t>Banca Generali #</t>
  </si>
  <si>
    <t>Banca Mediolanum #</t>
  </si>
  <si>
    <t>Interpump Group #</t>
  </si>
  <si>
    <t>Inwit #</t>
  </si>
  <si>
    <t>tkr escluse</t>
  </si>
  <si>
    <t>tkr ammesse</t>
  </si>
  <si>
    <t>DIA IM EQUITY</t>
  </si>
  <si>
    <t>TOD IM EQUITY</t>
  </si>
  <si>
    <t>UNI IM EQUITY</t>
  </si>
  <si>
    <t>NA</t>
  </si>
  <si>
    <t>MN IM EQUITY</t>
  </si>
  <si>
    <t>AZM IM EQUITY</t>
  </si>
  <si>
    <t>CIR IM EQUITY</t>
  </si>
  <si>
    <t>GEO IM EQUITY</t>
  </si>
  <si>
    <t>BPE IM EQUITY</t>
  </si>
  <si>
    <t>SFER IM EQUITY</t>
  </si>
  <si>
    <t>YNAP IM EQUITY</t>
  </si>
  <si>
    <t>MONC IM EQUITY</t>
  </si>
  <si>
    <t>AGL IM EQUITY</t>
  </si>
  <si>
    <t>PIRC IM EQUITY</t>
  </si>
  <si>
    <t>ANIM IM EQUITY</t>
  </si>
  <si>
    <t>PST IM EQUITY</t>
  </si>
  <si>
    <t>REC IM EQUITY</t>
  </si>
  <si>
    <t>BRE IM EQUITY</t>
  </si>
  <si>
    <t>BGN IM EQUITY</t>
  </si>
  <si>
    <t>BMED IM EQUITY</t>
  </si>
  <si>
    <t>AMP IM EQUITY</t>
  </si>
  <si>
    <t>JUVE IM EQUITY</t>
  </si>
  <si>
    <t>NEXI IM EQUITY</t>
  </si>
  <si>
    <t>HER IM EQUITY</t>
  </si>
  <si>
    <t>INW IM EQUITY</t>
  </si>
  <si>
    <t>lag(days)</t>
  </si>
  <si>
    <t>Data effettiva</t>
  </si>
  <si>
    <t>data di calcolo</t>
  </si>
  <si>
    <t>EGPW IM EQUITY</t>
  </si>
  <si>
    <t>IP IM EQUITY</t>
  </si>
  <si>
    <t>out</t>
  </si>
  <si>
    <t>in</t>
  </si>
  <si>
    <t>gain %</t>
  </si>
  <si>
    <t>invested amount</t>
  </si>
  <si>
    <t>long</t>
  </si>
  <si>
    <t>short</t>
  </si>
  <si>
    <t>TOTAL</t>
  </si>
  <si>
    <t>gain % (short)</t>
  </si>
  <si>
    <t>trade start date</t>
  </si>
  <si>
    <t>trade end date</t>
  </si>
  <si>
    <t>BMPS IM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</si>
</sst>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6" formatCode="0.0000%"/>
    <numFmt numFmtId="170" formatCode="0.000000"/>
    <numFmt numFmtId="172" formatCode="0.00000000"/>
    <numFmt numFmtId="173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/>
    <xf numFmtId="170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BDH|10228557832089761501</stp>
        <tr r="L14" s="1"/>
      </tp>
      <tp t="s">
        <v>#N/A N/A</v>
        <stp/>
        <stp>BDH|15732820443153093080</stp>
        <tr r="J20" s="1"/>
      </tp>
      <tp t="s">
        <v>#N/A N/A</v>
        <stp/>
        <stp>BDH|11852501182650145445</stp>
        <tr r="K11" s="1"/>
      </tp>
      <tp t="s">
        <v>#N/A N/A</v>
        <stp/>
        <stp>BDH|18267025010952252247</stp>
        <tr r="L12" s="1"/>
      </tp>
      <tp t="s">
        <v>#N/A N/A</v>
        <stp/>
        <stp>BDH|16653237169964580824</stp>
        <tr r="J23" s="1"/>
      </tp>
      <tp t="s">
        <v>#N/A N/A</v>
        <stp/>
        <stp>BDH|14803833865323010755</stp>
        <tr r="M4" s="1"/>
      </tp>
      <tp t="s">
        <v>#N/A N/A</v>
        <stp/>
        <stp>BDH|18238880980087394064</stp>
        <tr r="M16" s="1"/>
      </tp>
      <tp t="s">
        <v>#N/A N/A</v>
        <stp/>
        <stp>BDH|15641392927062038977</stp>
        <tr r="J25" s="1"/>
      </tp>
      <tp t="s">
        <v>#N/A N/A</v>
        <stp/>
        <stp>BDH|12669167195091492713</stp>
        <tr r="M20" s="1"/>
      </tp>
      <tp t="s">
        <v>#N/A N/A</v>
        <stp/>
        <stp>BDH|10551467684715455548</stp>
        <tr r="K20" s="1"/>
      </tp>
      <tp t="s">
        <v>#N/A N/A</v>
        <stp/>
        <stp>BDH|17619637816028688421</stp>
        <tr r="L9" s="1"/>
      </tp>
      <tp t="s">
        <v>#N/A N/A</v>
        <stp/>
        <stp>BDH|12099606489821190083</stp>
        <tr r="M25" s="1"/>
      </tp>
      <tp t="s">
        <v>#N/A N/A</v>
        <stp/>
        <stp>BDH|13964446624339806113</stp>
        <tr r="L24" s="1"/>
      </tp>
      <tp t="s">
        <v>#N/A N/A</v>
        <stp/>
        <stp>BDH|16807207466929845685</stp>
        <tr r="K22" s="1"/>
      </tp>
      <tp t="s">
        <v>#N/A N/A</v>
        <stp/>
        <stp>BDH|11353301307775401583</stp>
        <tr r="K18" s="1"/>
      </tp>
      <tp t="s">
        <v>#N/A N/A</v>
        <stp/>
        <stp>BDH|13655001025975843670</stp>
        <tr r="M24" s="1"/>
      </tp>
      <tp t="s">
        <v>#N/A N/A</v>
        <stp/>
        <stp>BDH|11659713832032417407</stp>
        <tr r="L10" s="1"/>
      </tp>
      <tp t="s">
        <v>#N/A N/A</v>
        <stp/>
        <stp>BDH|14315375589618232487</stp>
        <tr r="M3" s="1"/>
      </tp>
      <tp t="s">
        <v>#N/A N/A</v>
        <stp/>
        <stp>BDH|15372773102459783880</stp>
        <tr r="L11" s="1"/>
      </tp>
      <tp t="s">
        <v>#N/A N/A</v>
        <stp/>
        <stp>BDH|12753725086709389798</stp>
        <tr r="K5" s="1"/>
      </tp>
      <tp t="s">
        <v>#N/A N/A</v>
        <stp/>
        <stp>BDH|13609617440478775950</stp>
        <tr r="L19" s="1"/>
      </tp>
      <tp t="s">
        <v>#N/A N/A</v>
        <stp/>
        <stp>BDH|10114445549540737032</stp>
        <tr r="J11" s="1"/>
      </tp>
      <tp t="s">
        <v>#N/A N/A</v>
        <stp/>
        <stp>BDH|16479784716977281743</stp>
        <tr r="M12" s="1"/>
      </tp>
      <tp t="s">
        <v>#N/A N/A</v>
        <stp/>
        <stp>BDH|14485822310578151466</stp>
        <tr r="J19" s="1"/>
      </tp>
      <tp t="s">
        <v>#N/A N/A</v>
        <stp/>
        <stp>BDH|10522024158223577782</stp>
        <tr r="K21" s="1"/>
      </tp>
      <tp t="s">
        <v>#N/A N/A</v>
        <stp/>
        <stp>BDH|10067560267437521502</stp>
        <tr r="J5" s="1"/>
      </tp>
      <tp t="s">
        <v>#N/A N/A</v>
        <stp/>
        <stp>BDH|13943960268048981568</stp>
        <tr r="J21" s="1"/>
      </tp>
      <tp t="s">
        <v>#N/A N/A</v>
        <stp/>
        <stp>BDH|10735888765128995000</stp>
        <tr r="K4" s="1"/>
      </tp>
      <tp t="s">
        <v>#N/A N/A</v>
        <stp/>
        <stp>BDH|17169232669883876688</stp>
        <tr r="M21" s="1"/>
      </tp>
      <tp t="s">
        <v>#N/A N/A</v>
        <stp/>
        <stp>BDH|12025366520472378788</stp>
        <tr r="J14" s="1"/>
      </tp>
      <tp t="s">
        <v>#N/A N/A</v>
        <stp/>
        <stp>BDH|17162891946204661824</stp>
        <tr r="L4" s="1"/>
      </tp>
      <tp t="s">
        <v>#N/A N/A</v>
        <stp/>
        <stp>BDH|14349111275962883730</stp>
        <tr r="K17" s="1"/>
      </tp>
      <tp t="s">
        <v>#N/A N/A</v>
        <stp/>
        <stp>BDH|12385058639752844769</stp>
        <tr r="M10" s="1"/>
      </tp>
      <tp t="s">
        <v>#N/A N/A</v>
        <stp/>
        <stp>BDH|11585133116482118702</stp>
        <tr r="K19" s="1"/>
      </tp>
      <tp t="s">
        <v>#N/A N/A</v>
        <stp/>
        <stp>BDH|13864780850202879793</stp>
        <tr r="M8" s="1"/>
      </tp>
      <tp t="s">
        <v>#N/A N/A</v>
        <stp/>
        <stp>BDH|12368820467680264807</stp>
        <tr r="L21" s="1"/>
      </tp>
      <tp t="s">
        <v>#N/A N/A</v>
        <stp/>
        <stp>BDH|13917607511799704988</stp>
        <tr r="L5" s="1"/>
      </tp>
      <tp t="s">
        <v>#N/A N/A</v>
        <stp/>
        <stp>BDH|13374360995788938568</stp>
        <tr r="L23" s="1"/>
      </tp>
      <tp t="s">
        <v>#N/A N/A</v>
        <stp/>
        <stp>BDH|17455120821019168877</stp>
        <tr r="J3" s="1"/>
      </tp>
      <tp t="s">
        <v>#N/A N/A</v>
        <stp/>
        <stp>BDH|14964362897532321988</stp>
        <tr r="K15" s="1"/>
      </tp>
      <tp t="s">
        <v>#N/A N/A</v>
        <stp/>
        <stp>BDH|10898866062623708868</stp>
        <tr r="K25" s="1"/>
      </tp>
    </main>
    <main first="bofaddin.rtdserver">
      <tp t="s">
        <v>#N/A N/A</v>
        <stp/>
        <stp>BDH|9883206950292528087</stp>
        <tr r="L18" s="1"/>
      </tp>
      <tp t="s">
        <v>#N/A N/A</v>
        <stp/>
        <stp>BDH|3544870469176167675</stp>
        <tr r="K9" s="1"/>
      </tp>
      <tp t="s">
        <v>#N/A N/A</v>
        <stp/>
        <stp>BDH|7563484942760465924</stp>
        <tr r="J15" s="1"/>
      </tp>
      <tp t="s">
        <v>#N/A N/A</v>
        <stp/>
        <stp>BDH|8638869088534848217</stp>
        <tr r="J24" s="1"/>
      </tp>
      <tp t="s">
        <v>#N/A N/A</v>
        <stp/>
        <stp>BDH|5697585179571153920</stp>
        <tr r="L7" s="1"/>
      </tp>
      <tp t="s">
        <v>#N/A N/A</v>
        <stp/>
        <stp>BDH|2729694185266565277</stp>
        <tr r="K14" s="1"/>
      </tp>
      <tp t="s">
        <v>#N/A N/A</v>
        <stp/>
        <stp>BDH|6511188195180430653</stp>
        <tr r="L25" s="1"/>
      </tp>
      <tp t="s">
        <v>#N/A N/A</v>
        <stp/>
        <stp>BDH|7928686215389769144</stp>
        <tr r="J6" s="1"/>
      </tp>
      <tp t="s">
        <v>#N/A N/A</v>
        <stp/>
        <stp>BDH|7027484807419486393</stp>
        <tr r="J13" s="1"/>
      </tp>
      <tp t="s">
        <v>#N/A N/A</v>
        <stp/>
        <stp>BDH|9844584167354745432</stp>
        <tr r="J17" s="1"/>
      </tp>
      <tp t="s">
        <v>#N/A N/A</v>
        <stp/>
        <stp>BDH|8582243777672206579</stp>
        <tr r="K3" s="1"/>
      </tp>
      <tp t="s">
        <v>#N/A N/A</v>
        <stp/>
        <stp>BDH|8287709595954372966</stp>
        <tr r="M9" s="1"/>
      </tp>
      <tp t="s">
        <v>#N/A N/A</v>
        <stp/>
        <stp>BDH|7721224828983163042</stp>
        <tr r="J22" s="1"/>
      </tp>
      <tp t="s">
        <v>#N/A N/A</v>
        <stp/>
        <stp>BDH|5775636384718990701</stp>
        <tr r="L3" s="1"/>
      </tp>
      <tp t="s">
        <v>#N/A N/A</v>
        <stp/>
        <stp>BDH|29614065289635002</stp>
        <tr r="L6" s="1"/>
      </tp>
      <tp t="s">
        <v>#N/A N/A</v>
        <stp/>
        <stp>BDH|5106161918987688756</stp>
        <tr r="L17" s="1"/>
      </tp>
      <tp t="s">
        <v>#N/A N/A</v>
        <stp/>
        <stp>BDH|7520560162191336025</stp>
        <tr r="M7" s="1"/>
      </tp>
      <tp t="s">
        <v>#N/A N/A</v>
        <stp/>
        <stp>BDH|2050015968687071527</stp>
        <tr r="L20" s="1"/>
      </tp>
      <tp t="s">
        <v>#N/A N/A</v>
        <stp/>
        <stp>BDH|6414083350297417209</stp>
        <tr r="M18" s="1"/>
      </tp>
      <tp t="s">
        <v>#N/A N/A</v>
        <stp/>
        <stp>BDH|7251156930370016316</stp>
        <tr r="J4" s="1"/>
      </tp>
      <tp t="s">
        <v>#N/A N/A</v>
        <stp/>
        <stp>BDH|8618546472919753535</stp>
        <tr r="K24" s="1"/>
      </tp>
      <tp t="s">
        <v>#N/A N/A</v>
        <stp/>
        <stp>BDH|2247099774305006759</stp>
        <tr r="L16" s="1"/>
      </tp>
      <tp t="s">
        <v>#N/A N/A</v>
        <stp/>
        <stp>BDH|2454435173333029545</stp>
        <tr r="L22" s="1"/>
      </tp>
      <tp t="s">
        <v>#N/A N/A</v>
        <stp/>
        <stp>BDH|3674014144707565051</stp>
        <tr r="L8" s="1"/>
      </tp>
      <tp t="s">
        <v>#N/A N/A</v>
        <stp/>
        <stp>BDH|3606153136990494124</stp>
        <tr r="K6" s="1"/>
      </tp>
      <tp t="s">
        <v>#N/A N/A</v>
        <stp/>
        <stp>BDH|7913058262786958741</stp>
        <tr r="M23" s="1"/>
      </tp>
      <tp t="s">
        <v>#N/A N/A</v>
        <stp/>
        <stp>BDH|9229922953510569465</stp>
        <tr r="K13" s="1"/>
      </tp>
      <tp t="s">
        <v>#N/A N/A</v>
        <stp/>
        <stp>BDH|5989189930353766538</stp>
        <tr r="M17" s="1"/>
      </tp>
      <tp t="s">
        <v>#N/A N/A</v>
        <stp/>
        <stp>BDH|6434213631117498294</stp>
        <tr r="K23" s="1"/>
      </tp>
      <tp t="s">
        <v>#N/A N/A</v>
        <stp/>
        <stp>BDH|4189969833868324449</stp>
        <tr r="M6" s="1"/>
      </tp>
      <tp t="s">
        <v>#N/A N/A</v>
        <stp/>
        <stp>BDH|2410823368697890961</stp>
        <tr r="M5" s="1"/>
      </tp>
      <tp t="s">
        <v>#N/A N/A</v>
        <stp/>
        <stp>BDH|2835857182976654719</stp>
        <tr r="M14" s="1"/>
      </tp>
      <tp t="s">
        <v>#N/A N/A</v>
        <stp/>
        <stp>BDH|1159531740611052260</stp>
        <tr r="J9" s="1"/>
      </tp>
      <tp t="s">
        <v>#N/A N/A</v>
        <stp/>
        <stp>BDH|321151305745352370</stp>
        <tr r="M19" s="1"/>
      </tp>
      <tp t="s">
        <v>#N/A N/A</v>
        <stp/>
        <stp>BDH|433023312416246110</stp>
        <tr r="J18" s="1"/>
      </tp>
      <tp t="s">
        <v>#N/A N/A</v>
        <stp/>
        <stp>BDH|190188493107009654</stp>
        <tr r="M22" s="1"/>
      </tp>
      <tp t="s">
        <v>#N/A N/A</v>
        <stp/>
        <stp>BDH|692766789377603273</stp>
        <tr r="M1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0C45-6CD2-4B75-8483-BBE4A52E60DB}">
  <dimension ref="A1:T26"/>
  <sheetViews>
    <sheetView tabSelected="1" topLeftCell="I19" workbookViewId="0">
      <selection activeCell="I23" sqref="I23"/>
    </sheetView>
  </sheetViews>
  <sheetFormatPr defaultRowHeight="15" x14ac:dyDescent="0.25"/>
  <cols>
    <col min="1" max="1" width="10.7109375" bestFit="1" customWidth="1"/>
    <col min="2" max="2" width="10.7109375" customWidth="1"/>
    <col min="3" max="3" width="32.42578125" bestFit="1" customWidth="1"/>
    <col min="4" max="4" width="34" bestFit="1" customWidth="1"/>
    <col min="5" max="5" width="22.28515625" customWidth="1"/>
    <col min="6" max="7" width="15.85546875" style="1" bestFit="1" customWidth="1"/>
    <col min="8" max="9" width="15.85546875" style="1" customWidth="1"/>
    <col min="10" max="10" width="20.7109375" customWidth="1"/>
    <col min="11" max="11" width="21" customWidth="1"/>
    <col min="12" max="12" width="9.7109375" bestFit="1" customWidth="1"/>
    <col min="14" max="14" width="13.28515625" bestFit="1" customWidth="1"/>
  </cols>
  <sheetData>
    <row r="1" spans="1:20" x14ac:dyDescent="0.25">
      <c r="H1" s="1" t="s">
        <v>81</v>
      </c>
      <c r="I1" s="1" t="s">
        <v>82</v>
      </c>
      <c r="J1" s="1" t="s">
        <v>68</v>
      </c>
      <c r="K1" t="s">
        <v>73</v>
      </c>
      <c r="L1" s="1" t="s">
        <v>68</v>
      </c>
      <c r="M1" t="s">
        <v>74</v>
      </c>
      <c r="N1" s="4" t="s">
        <v>76</v>
      </c>
      <c r="O1">
        <v>100000</v>
      </c>
      <c r="P1">
        <f t="shared" ref="P1" si="0">AVERAGE(P3:P25)</f>
        <v>667.32137042470708</v>
      </c>
      <c r="Q1">
        <f>AVERAGE(Q3:Q25)</f>
        <v>-769.40882591468551</v>
      </c>
      <c r="R1">
        <f>AVERAGE(R3:R25)</f>
        <v>-102.08745548997823</v>
      </c>
      <c r="T1">
        <f>2.86-2.7175</f>
        <v>0.14250000000000007</v>
      </c>
    </row>
    <row r="2" spans="1:20" x14ac:dyDescent="0.25">
      <c r="A2" t="s">
        <v>69</v>
      </c>
      <c r="B2" t="s">
        <v>70</v>
      </c>
      <c r="C2" t="s">
        <v>0</v>
      </c>
      <c r="D2" t="s">
        <v>1</v>
      </c>
      <c r="E2" t="s">
        <v>2</v>
      </c>
      <c r="F2" s="1" t="s">
        <v>41</v>
      </c>
      <c r="G2" s="1" t="s">
        <v>42</v>
      </c>
      <c r="J2">
        <v>-22</v>
      </c>
      <c r="K2">
        <v>4</v>
      </c>
      <c r="L2">
        <f>J2</f>
        <v>-22</v>
      </c>
      <c r="M2">
        <f>K2</f>
        <v>4</v>
      </c>
      <c r="N2" t="s">
        <v>80</v>
      </c>
      <c r="O2" t="s">
        <v>75</v>
      </c>
      <c r="P2" s="5" t="s">
        <v>78</v>
      </c>
      <c r="Q2" s="6" t="s">
        <v>77</v>
      </c>
      <c r="R2" s="7" t="s">
        <v>79</v>
      </c>
      <c r="T2">
        <f>T1/2.7175</f>
        <v>5.2437902483900671E-2</v>
      </c>
    </row>
    <row r="3" spans="1:20" x14ac:dyDescent="0.25">
      <c r="A3" s="2">
        <v>40259</v>
      </c>
      <c r="B3" s="2">
        <f t="shared" ref="B3:B25" si="1">A3-WEEKDAY(A3,16)-21</f>
        <v>40235</v>
      </c>
      <c r="C3" t="s">
        <v>3</v>
      </c>
      <c r="D3" t="s">
        <v>29</v>
      </c>
      <c r="E3" t="s">
        <v>4</v>
      </c>
      <c r="F3" s="1" t="s">
        <v>47</v>
      </c>
      <c r="G3" s="1" t="s">
        <v>48</v>
      </c>
      <c r="H3" s="2">
        <f>WORKDAY($B3+$J$2+1,-1)</f>
        <v>40213</v>
      </c>
      <c r="I3" s="2">
        <f>WORKDAY($A3+$K$2-1,1)</f>
        <v>40263</v>
      </c>
      <c r="J3" s="10">
        <f>IF(F3="NA","",_xll.BDH($F3, "PX_LAST", $H3, $H3))</f>
        <v>2.6949999999999998</v>
      </c>
      <c r="K3" s="9">
        <f>IF(F3="NA","",_xll.BDH($F3, "PX_LAST", $I3, $I3))</f>
        <v>3.1349999999999998</v>
      </c>
      <c r="L3">
        <f>IF(G3="NA","",_xll.BDH($G3, "PX_LAST", $H3, $H3))</f>
        <v>7.2721</v>
      </c>
      <c r="M3">
        <f>IF(G3="NA","",_xll.BDH($G3, "PX_LAST", $I3, $I3))</f>
        <v>7.9343000000000004</v>
      </c>
      <c r="N3" s="8">
        <f>-IFERROR((K3-J3)/J3,"")</f>
        <v>-0.16326530612244897</v>
      </c>
      <c r="O3" s="3">
        <f>IFERROR((M3-L3)/L3,"")</f>
        <v>9.1060353955528708E-2</v>
      </c>
      <c r="P3" s="11">
        <f>IFERROR(N3*$O$1,0)</f>
        <v>-16326.530612244896</v>
      </c>
      <c r="Q3" s="11">
        <f t="shared" ref="Q3:Q25" si="2">IFERROR(O3*$O$1,0)</f>
        <v>9106.0353955528717</v>
      </c>
      <c r="R3">
        <f>IFERROR(Q3+P3,0)</f>
        <v>-7220.4952166920248</v>
      </c>
    </row>
    <row r="4" spans="1:20" x14ac:dyDescent="0.25">
      <c r="A4" s="2">
        <v>40532</v>
      </c>
      <c r="B4" s="2">
        <f t="shared" si="1"/>
        <v>40508</v>
      </c>
      <c r="C4" t="s">
        <v>5</v>
      </c>
      <c r="D4" t="s">
        <v>6</v>
      </c>
      <c r="E4" t="s">
        <v>4</v>
      </c>
      <c r="F4" s="1" t="s">
        <v>49</v>
      </c>
      <c r="G4" s="1" t="s">
        <v>43</v>
      </c>
      <c r="H4" s="2">
        <f t="shared" ref="H4:H25" si="3">WORKDAY($B4+$J$2+1,-1)</f>
        <v>40486</v>
      </c>
      <c r="I4" s="2">
        <f t="shared" ref="I4:I25" si="4">WORKDAY($A4+$K$2-1,1)</f>
        <v>40536</v>
      </c>
      <c r="J4">
        <f>IF(F4="NA","",_xll.BDH($F4, "PX_LAST", $H4, $H4))</f>
        <v>0.64949999999999997</v>
      </c>
      <c r="K4" t="str">
        <f>IF(F4="NA","",_xll.BDH($F4, "PX_LAST", $I4, $I4))</f>
        <v>#N/A N/A</v>
      </c>
      <c r="L4">
        <f>IF(G4="NA","",_xll.BDH($G4, "PX_LAST", $H4, $H4))</f>
        <v>27.897500000000001</v>
      </c>
      <c r="M4" t="str">
        <f>IF(G4="NA","",_xll.BDH($G4, "PX_LAST", $I4, $I4))</f>
        <v>#N/A N/A</v>
      </c>
      <c r="N4" s="3" t="e">
        <f t="shared" ref="N4:N25" si="5">-IFERROR((K4-J4)/J4,"")</f>
        <v>#VALUE!</v>
      </c>
      <c r="O4" s="3" t="str">
        <f t="shared" ref="O4:O25" si="6">IFERROR((M4-L4)/L4,"")</f>
        <v/>
      </c>
      <c r="P4">
        <f t="shared" ref="P3:P25" si="7">IFERROR(N4*$O$1,0)</f>
        <v>0</v>
      </c>
      <c r="Q4">
        <f t="shared" si="2"/>
        <v>0</v>
      </c>
      <c r="R4">
        <f t="shared" ref="R4:R25" si="8">IFERROR(Q4+P4,0)</f>
        <v>0</v>
      </c>
    </row>
    <row r="5" spans="1:20" x14ac:dyDescent="0.25">
      <c r="A5" s="2">
        <v>40532</v>
      </c>
      <c r="B5" s="2">
        <f t="shared" si="1"/>
        <v>40508</v>
      </c>
      <c r="C5" t="s">
        <v>7</v>
      </c>
      <c r="D5" t="s">
        <v>8</v>
      </c>
      <c r="F5" s="1" t="s">
        <v>50</v>
      </c>
      <c r="G5" s="1" t="s">
        <v>71</v>
      </c>
      <c r="H5" s="2">
        <f t="shared" si="3"/>
        <v>40486</v>
      </c>
      <c r="I5" s="2">
        <f t="shared" si="4"/>
        <v>40536</v>
      </c>
      <c r="J5">
        <f>IF(F5="NA","",_xll.BDH($F5, "PX_LAST", $H5, $H5))</f>
        <v>4.2</v>
      </c>
      <c r="K5" t="str">
        <f>IF(F5="NA","",_xll.BDH($F5, "PX_LAST", $I5, $I5))</f>
        <v>#N/A N/A</v>
      </c>
      <c r="L5">
        <f>IF(G5="NA","",_xll.BDH($G5, "PX_LAST", $H5, $H5))</f>
        <v>1.6</v>
      </c>
      <c r="M5" t="str">
        <f>IF(G5="NA","",_xll.BDH($G5, "PX_LAST", $I5, $I5))</f>
        <v>#N/A N/A</v>
      </c>
      <c r="N5" s="3" t="e">
        <f t="shared" si="5"/>
        <v>#VALUE!</v>
      </c>
      <c r="O5" s="3" t="str">
        <f t="shared" si="6"/>
        <v/>
      </c>
      <c r="P5">
        <f t="shared" si="7"/>
        <v>0</v>
      </c>
      <c r="Q5">
        <f t="shared" si="2"/>
        <v>0</v>
      </c>
      <c r="R5">
        <f t="shared" si="8"/>
        <v>0</v>
      </c>
    </row>
    <row r="6" spans="1:20" x14ac:dyDescent="0.25">
      <c r="A6" s="2">
        <v>40532</v>
      </c>
      <c r="B6" s="2">
        <f t="shared" si="1"/>
        <v>40508</v>
      </c>
      <c r="C6" t="s">
        <v>9</v>
      </c>
      <c r="D6" t="s">
        <v>10</v>
      </c>
      <c r="F6" s="1" t="s">
        <v>45</v>
      </c>
      <c r="G6" s="1" t="s">
        <v>44</v>
      </c>
      <c r="H6" s="2">
        <f t="shared" si="3"/>
        <v>40486</v>
      </c>
      <c r="I6" s="2">
        <f t="shared" si="4"/>
        <v>40536</v>
      </c>
      <c r="J6">
        <f>IF(F6="NA","",_xll.BDH($F6, "PX_LAST", $H6, $H6))</f>
        <v>11.04</v>
      </c>
      <c r="K6" t="str">
        <f>IF(F6="NA","",_xll.BDH($F6, "PX_LAST", $I6, $I6))</f>
        <v>#N/A N/A</v>
      </c>
      <c r="L6">
        <f>IF(G6="NA","",_xll.BDH($G6, "PX_LAST", $H6, $H6))</f>
        <v>72.36</v>
      </c>
      <c r="M6" t="str">
        <f>IF(G6="NA","",_xll.BDH($G6, "PX_LAST", $I6, $I6))</f>
        <v>#N/A N/A</v>
      </c>
      <c r="N6" s="3" t="e">
        <f t="shared" si="5"/>
        <v>#VALUE!</v>
      </c>
      <c r="O6" s="3" t="str">
        <f t="shared" si="6"/>
        <v/>
      </c>
      <c r="P6">
        <f t="shared" si="7"/>
        <v>0</v>
      </c>
      <c r="Q6">
        <f t="shared" si="2"/>
        <v>0</v>
      </c>
      <c r="R6">
        <f t="shared" si="8"/>
        <v>0</v>
      </c>
    </row>
    <row r="7" spans="1:20" x14ac:dyDescent="0.25">
      <c r="A7" s="2">
        <v>40805</v>
      </c>
      <c r="B7" s="2">
        <f t="shared" si="1"/>
        <v>40781</v>
      </c>
      <c r="C7" t="s">
        <v>11</v>
      </c>
      <c r="D7" t="s">
        <v>12</v>
      </c>
      <c r="E7" t="s">
        <v>4</v>
      </c>
      <c r="F7" s="1" t="s">
        <v>46</v>
      </c>
      <c r="G7" s="1" t="s">
        <v>51</v>
      </c>
      <c r="H7" s="2">
        <f t="shared" si="3"/>
        <v>40759</v>
      </c>
      <c r="I7" s="2">
        <f t="shared" si="4"/>
        <v>40809</v>
      </c>
      <c r="J7" t="str">
        <f>IF(F7="NA","",_xll.BDH($F7, "PX_LAST", $H7, $H7))</f>
        <v/>
      </c>
      <c r="K7" t="str">
        <f>IF(F7="NA","",_xll.BDH($F7, "PX_LAST", $I7, $I7))</f>
        <v/>
      </c>
      <c r="L7">
        <f>IF(G7="NA","",_xll.BDH($G7, "PX_LAST", $H7, $H7))</f>
        <v>3.9771999999999998</v>
      </c>
      <c r="M7">
        <f>IF(G7="NA","",_xll.BDH($G7, "PX_LAST", $I7, $I7))</f>
        <v>4.7320000000000002</v>
      </c>
      <c r="N7" s="3" t="e">
        <f>-IFERROR((K7-J7)/J7,"")</f>
        <v>#VALUE!</v>
      </c>
      <c r="O7" s="3">
        <f t="shared" si="6"/>
        <v>0.18978175600925284</v>
      </c>
      <c r="P7">
        <f t="shared" si="7"/>
        <v>0</v>
      </c>
      <c r="Q7">
        <f t="shared" si="2"/>
        <v>18978.175600925286</v>
      </c>
      <c r="R7">
        <f t="shared" si="8"/>
        <v>18978.175600925286</v>
      </c>
    </row>
    <row r="8" spans="1:20" x14ac:dyDescent="0.25">
      <c r="A8" s="2">
        <v>40896</v>
      </c>
      <c r="B8" s="2">
        <f t="shared" si="1"/>
        <v>40872</v>
      </c>
      <c r="C8" t="s">
        <v>13</v>
      </c>
      <c r="D8" t="s">
        <v>14</v>
      </c>
      <c r="E8" t="s">
        <v>4</v>
      </c>
      <c r="F8" s="1" t="s">
        <v>46</v>
      </c>
      <c r="G8" s="1" t="s">
        <v>52</v>
      </c>
      <c r="H8" s="2">
        <f t="shared" si="3"/>
        <v>40850</v>
      </c>
      <c r="I8" s="2">
        <f t="shared" si="4"/>
        <v>40900</v>
      </c>
      <c r="J8" t="str">
        <f>IF(F8="NA","",_xll.BDH($F8, "PX_LAST", $H8, $H8))</f>
        <v/>
      </c>
      <c r="K8" t="str">
        <f>IF(F8="NA","",_xll.BDH($F8, "PX_LAST", $I8, $I8))</f>
        <v/>
      </c>
      <c r="L8">
        <f>IF(G8="NA","",_xll.BDH($G8, "PX_LAST", $H8, $H8))</f>
        <v>12.03</v>
      </c>
      <c r="M8">
        <f>IF(G8="NA","",_xll.BDH($G8, "PX_LAST", $I8, $I8))</f>
        <v>10.210000000000001</v>
      </c>
      <c r="N8" s="3" t="e">
        <f t="shared" si="5"/>
        <v>#VALUE!</v>
      </c>
      <c r="O8" s="3">
        <f t="shared" si="6"/>
        <v>-0.15128844555278459</v>
      </c>
      <c r="P8">
        <f t="shared" si="7"/>
        <v>0</v>
      </c>
      <c r="Q8">
        <f t="shared" si="2"/>
        <v>-15128.84455527846</v>
      </c>
      <c r="R8">
        <f t="shared" si="8"/>
        <v>-15128.84455527846</v>
      </c>
    </row>
    <row r="9" spans="1:20" x14ac:dyDescent="0.25">
      <c r="A9" s="2">
        <v>41631</v>
      </c>
      <c r="B9" s="2">
        <f t="shared" si="1"/>
        <v>41607</v>
      </c>
      <c r="C9" t="s">
        <v>6</v>
      </c>
      <c r="D9" t="s">
        <v>16</v>
      </c>
      <c r="E9" t="s">
        <v>17</v>
      </c>
      <c r="F9" s="1" t="s">
        <v>43</v>
      </c>
      <c r="G9" s="1" t="s">
        <v>53</v>
      </c>
      <c r="H9" s="2">
        <f t="shared" si="3"/>
        <v>41585</v>
      </c>
      <c r="I9" s="2">
        <f t="shared" si="4"/>
        <v>41635</v>
      </c>
      <c r="J9">
        <f>IF(F9="NA","",_xll.BDH($F9, "PX_LAST", $H9, $H9))</f>
        <v>32.238599999999998</v>
      </c>
      <c r="K9">
        <f>IF(F9="NA","",_xll.BDH($F9, "PX_LAST", $I9, $I9))</f>
        <v>32.9895</v>
      </c>
      <c r="L9">
        <f>IF(G9="NA","",_xll.BDH($G9, "PX_LAST", $H9, $H9))</f>
        <v>28.55</v>
      </c>
      <c r="M9">
        <f>IF(G9="NA","",_xll.BDH($G9, "PX_LAST", $I9, $I9))</f>
        <v>31.94</v>
      </c>
      <c r="N9" s="3">
        <f t="shared" si="5"/>
        <v>-2.3291954365264048E-2</v>
      </c>
      <c r="O9" s="3">
        <f t="shared" si="6"/>
        <v>0.11873905429071806</v>
      </c>
      <c r="P9">
        <f t="shared" si="7"/>
        <v>-2329.195436526405</v>
      </c>
      <c r="Q9">
        <f t="shared" si="2"/>
        <v>11873.905429071805</v>
      </c>
      <c r="R9">
        <f t="shared" si="8"/>
        <v>9544.7099925454004</v>
      </c>
    </row>
    <row r="10" spans="1:20" x14ac:dyDescent="0.25">
      <c r="A10" s="2">
        <v>41722</v>
      </c>
      <c r="B10" s="2">
        <f t="shared" si="1"/>
        <v>41698</v>
      </c>
      <c r="C10" t="s">
        <v>11</v>
      </c>
      <c r="D10" t="s">
        <v>30</v>
      </c>
      <c r="E10" t="s">
        <v>4</v>
      </c>
      <c r="F10" s="1" t="s">
        <v>46</v>
      </c>
      <c r="G10" s="1" t="s">
        <v>54</v>
      </c>
      <c r="H10" s="2">
        <f t="shared" si="3"/>
        <v>41676</v>
      </c>
      <c r="I10" s="2">
        <f t="shared" si="4"/>
        <v>41726</v>
      </c>
      <c r="J10" t="str">
        <f>IF(F10="NA","",_xll.BDH($F10, "PX_LAST", $H10, $H10))</f>
        <v/>
      </c>
      <c r="K10" t="str">
        <f>IF(F10="NA","",_xll.BDH($F10, "PX_LAST", $I10, $I10))</f>
        <v/>
      </c>
      <c r="L10">
        <f>IF(G10="NA","",_xll.BDH($G10, "PX_LAST", $H10, $H10))</f>
        <v>13.7</v>
      </c>
      <c r="M10">
        <f>IF(G10="NA","",_xll.BDH($G10, "PX_LAST", $I10, $I10))</f>
        <v>12.48</v>
      </c>
      <c r="N10" s="3" t="e">
        <f t="shared" si="5"/>
        <v>#VALUE!</v>
      </c>
      <c r="O10" s="3">
        <f t="shared" si="6"/>
        <v>-8.9051094890510871E-2</v>
      </c>
      <c r="P10">
        <f t="shared" si="7"/>
        <v>0</v>
      </c>
      <c r="Q10">
        <f t="shared" si="2"/>
        <v>-8905.1094890510867</v>
      </c>
      <c r="R10">
        <f t="shared" si="8"/>
        <v>-8905.1094890510867</v>
      </c>
    </row>
    <row r="11" spans="1:20" x14ac:dyDescent="0.25">
      <c r="A11" s="2">
        <v>42268</v>
      </c>
      <c r="B11" s="2">
        <f t="shared" si="1"/>
        <v>42244</v>
      </c>
      <c r="C11" t="s">
        <v>19</v>
      </c>
      <c r="D11" t="s">
        <v>9</v>
      </c>
      <c r="E11" t="s">
        <v>4</v>
      </c>
      <c r="F11" s="1" t="s">
        <v>55</v>
      </c>
      <c r="G11" s="1" t="s">
        <v>45</v>
      </c>
      <c r="H11" s="2">
        <f t="shared" si="3"/>
        <v>42222</v>
      </c>
      <c r="I11" s="2">
        <f t="shared" si="4"/>
        <v>42272</v>
      </c>
      <c r="J11">
        <f>IF(F11="NA","",_xll.BDH($F11, "PX_LAST", $H11, $H11))</f>
        <v>7.3418000000000001</v>
      </c>
      <c r="K11">
        <f>IF(F11="NA","",_xll.BDH($F11, "PX_LAST", $I11, $I11))</f>
        <v>7.3461999999999996</v>
      </c>
      <c r="L11">
        <f>IF(G11="NA","",_xll.BDH($G11, "PX_LAST", $H11, $H11))</f>
        <v>4.8360000000000003</v>
      </c>
      <c r="M11">
        <f>IF(G11="NA","",_xll.BDH($G11, "PX_LAST", $I11, $I11))</f>
        <v>4.0960000000000001</v>
      </c>
      <c r="N11" s="3">
        <f t="shared" si="5"/>
        <v>-5.9930807159000725E-4</v>
      </c>
      <c r="O11" s="3">
        <f t="shared" si="6"/>
        <v>-0.15301902398676595</v>
      </c>
      <c r="P11">
        <f t="shared" si="7"/>
        <v>-59.930807159000729</v>
      </c>
      <c r="Q11">
        <f t="shared" si="2"/>
        <v>-15301.902398676595</v>
      </c>
      <c r="R11">
        <f t="shared" si="8"/>
        <v>-15361.833205835595</v>
      </c>
    </row>
    <row r="12" spans="1:20" x14ac:dyDescent="0.25">
      <c r="A12" s="2">
        <v>42359</v>
      </c>
      <c r="B12" s="2">
        <f t="shared" si="1"/>
        <v>42335</v>
      </c>
      <c r="C12" t="s">
        <v>11</v>
      </c>
      <c r="D12" t="s">
        <v>31</v>
      </c>
      <c r="E12" t="s">
        <v>4</v>
      </c>
      <c r="F12" s="1" t="s">
        <v>46</v>
      </c>
      <c r="G12" s="1" t="s">
        <v>58</v>
      </c>
      <c r="H12" s="2">
        <f t="shared" si="3"/>
        <v>42313</v>
      </c>
      <c r="I12" s="2">
        <f t="shared" si="4"/>
        <v>42363</v>
      </c>
      <c r="J12" t="str">
        <f>IF(F12="NA","",_xll.BDH($F12, "PX_LAST", $H12, $H12))</f>
        <v/>
      </c>
      <c r="K12" t="str">
        <f>IF(F12="NA","",_xll.BDH($F12, "PX_LAST", $I12, $I12))</f>
        <v/>
      </c>
      <c r="L12">
        <f>IF(G12="NA","",_xll.BDH($G12, "PX_LAST", $H12, $H12))</f>
        <v>6.55</v>
      </c>
      <c r="M12" t="str">
        <f>IF(G12="NA","",_xll.BDH($G12, "PX_LAST", $I12, $I12))</f>
        <v>#N/A N/A</v>
      </c>
      <c r="N12" s="3" t="e">
        <f t="shared" si="5"/>
        <v>#VALUE!</v>
      </c>
      <c r="O12" s="3" t="str">
        <f t="shared" si="6"/>
        <v/>
      </c>
      <c r="P12">
        <f t="shared" si="7"/>
        <v>0</v>
      </c>
      <c r="Q12">
        <f t="shared" si="2"/>
        <v>0</v>
      </c>
      <c r="R12">
        <f t="shared" si="8"/>
        <v>0</v>
      </c>
    </row>
    <row r="13" spans="1:20" x14ac:dyDescent="0.25">
      <c r="A13" s="2">
        <v>42450</v>
      </c>
      <c r="B13" s="2">
        <f t="shared" si="1"/>
        <v>42426</v>
      </c>
      <c r="C13" t="s">
        <v>10</v>
      </c>
      <c r="D13" t="s">
        <v>15</v>
      </c>
      <c r="E13" t="s">
        <v>17</v>
      </c>
      <c r="F13" s="1" t="s">
        <v>44</v>
      </c>
      <c r="G13" s="1" t="s">
        <v>46</v>
      </c>
      <c r="H13" s="2">
        <f t="shared" si="3"/>
        <v>42404</v>
      </c>
      <c r="I13" s="2">
        <f t="shared" si="4"/>
        <v>42454</v>
      </c>
      <c r="J13">
        <f>IF(F13="NA","",_xll.BDH($F13, "PX_LAST", $H13, $H13))</f>
        <v>72.650000000000006</v>
      </c>
      <c r="K13" t="str">
        <f>IF(F13="NA","",_xll.BDH($F13, "PX_LAST", $I13, $I13))</f>
        <v>#N/A N/A</v>
      </c>
      <c r="L13" t="str">
        <f>IF(G13="NA","",_xll.BDH($G13, "PX_LAST", $H13, $H13))</f>
        <v/>
      </c>
      <c r="M13" t="str">
        <f>IF(G13="NA","",_xll.BDH($G13, "PX_LAST", $I13, $I13))</f>
        <v/>
      </c>
      <c r="N13" s="3" t="e">
        <f t="shared" si="5"/>
        <v>#VALUE!</v>
      </c>
      <c r="O13" s="3" t="str">
        <f t="shared" si="6"/>
        <v/>
      </c>
      <c r="P13">
        <f t="shared" si="7"/>
        <v>0</v>
      </c>
      <c r="Q13">
        <f t="shared" si="2"/>
        <v>0</v>
      </c>
      <c r="R13">
        <f t="shared" si="8"/>
        <v>0</v>
      </c>
    </row>
    <row r="14" spans="1:20" x14ac:dyDescent="0.25">
      <c r="A14" s="2">
        <v>42541</v>
      </c>
      <c r="B14" s="2">
        <f t="shared" si="1"/>
        <v>42517</v>
      </c>
      <c r="C14" t="s">
        <v>20</v>
      </c>
      <c r="D14" t="s">
        <v>32</v>
      </c>
      <c r="E14" t="s">
        <v>4</v>
      </c>
      <c r="F14" s="1" t="s">
        <v>57</v>
      </c>
      <c r="G14" s="1" t="s">
        <v>59</v>
      </c>
      <c r="H14" s="2">
        <f t="shared" si="3"/>
        <v>42495</v>
      </c>
      <c r="I14" s="2">
        <f t="shared" si="4"/>
        <v>42545</v>
      </c>
      <c r="J14">
        <f>IF(F14="NA","",_xll.BDH($F14, "PX_LAST", $H14, $H14))</f>
        <v>5.4436</v>
      </c>
      <c r="K14">
        <f>IF(F14="NA","",_xll.BDH($F14, "PX_LAST", $I14, $I14))</f>
        <v>4.1692</v>
      </c>
      <c r="L14">
        <f>IF(G14="NA","",_xll.BDH($G14, "PX_LAST", $H14, $H14))</f>
        <v>22.72</v>
      </c>
      <c r="M14">
        <f>IF(G14="NA","",_xll.BDH($G14, "PX_LAST", $I14, $I14))</f>
        <v>25.45</v>
      </c>
      <c r="N14" s="3">
        <f t="shared" si="5"/>
        <v>0.23410978029245352</v>
      </c>
      <c r="O14" s="3">
        <f t="shared" si="6"/>
        <v>0.12015845070422537</v>
      </c>
      <c r="P14">
        <f t="shared" si="7"/>
        <v>23410.978029245351</v>
      </c>
      <c r="Q14">
        <f t="shared" si="2"/>
        <v>12015.845070422538</v>
      </c>
      <c r="R14">
        <f t="shared" si="8"/>
        <v>35426.82309966789</v>
      </c>
    </row>
    <row r="15" spans="1:20" x14ac:dyDescent="0.25">
      <c r="A15" s="2">
        <v>42723</v>
      </c>
      <c r="B15" s="2">
        <f t="shared" si="1"/>
        <v>42699</v>
      </c>
      <c r="C15" t="s">
        <v>22</v>
      </c>
      <c r="D15" t="s">
        <v>15</v>
      </c>
      <c r="E15" t="s">
        <v>17</v>
      </c>
      <c r="F15" s="1" t="s">
        <v>60</v>
      </c>
      <c r="G15" s="1" t="s">
        <v>46</v>
      </c>
      <c r="H15" s="2">
        <f t="shared" si="3"/>
        <v>42677</v>
      </c>
      <c r="I15" s="2">
        <f t="shared" si="4"/>
        <v>42727</v>
      </c>
      <c r="J15">
        <f>IF(F15="NA","",_xll.BDH($F15, "PX_LAST", $H15, $H15))</f>
        <v>10.76</v>
      </c>
      <c r="K15">
        <f>IF(F15="NA","",_xll.BDH($F15, "PX_LAST", $I15, $I15))</f>
        <v>11.08</v>
      </c>
      <c r="L15" t="str">
        <f>IF(G15="NA","",_xll.BDH($G15, "PX_LAST", $H15, $H15))</f>
        <v/>
      </c>
      <c r="M15" t="str">
        <f>IF(G15="NA","",_xll.BDH($G15, "PX_LAST", $I15, $I15))</f>
        <v/>
      </c>
      <c r="N15" s="3">
        <f t="shared" si="5"/>
        <v>-2.9739776951672889E-2</v>
      </c>
      <c r="O15" s="3" t="str">
        <f t="shared" si="6"/>
        <v/>
      </c>
      <c r="P15">
        <f t="shared" si="7"/>
        <v>-2973.9776951672889</v>
      </c>
      <c r="Q15">
        <f t="shared" si="2"/>
        <v>0</v>
      </c>
      <c r="R15">
        <f t="shared" si="8"/>
        <v>-2973.9776951672889</v>
      </c>
    </row>
    <row r="16" spans="1:20" x14ac:dyDescent="0.25">
      <c r="A16" s="2">
        <v>42814</v>
      </c>
      <c r="B16" s="2">
        <f t="shared" si="1"/>
        <v>42790</v>
      </c>
      <c r="C16" t="s">
        <v>23</v>
      </c>
      <c r="D16" t="s">
        <v>24</v>
      </c>
      <c r="E16" t="s">
        <v>25</v>
      </c>
      <c r="F16" s="1" t="s">
        <v>46</v>
      </c>
      <c r="G16" s="1" t="s">
        <v>61</v>
      </c>
      <c r="H16" s="2">
        <f t="shared" si="3"/>
        <v>42768</v>
      </c>
      <c r="I16" s="2">
        <f t="shared" si="4"/>
        <v>42818</v>
      </c>
      <c r="J16" t="str">
        <f>IF(F16="NA","",_xll.BDH($F16, "PX_LAST", $H16, $H16))</f>
        <v/>
      </c>
      <c r="K16" t="str">
        <f>IF(F16="NA","",_xll.BDH($F16, "PX_LAST", $I16, $I16))</f>
        <v/>
      </c>
      <c r="L16">
        <f>IF(G16="NA","",_xll.BDH($G16, "PX_LAST", $H16, $H16))</f>
        <v>24.2</v>
      </c>
      <c r="M16">
        <f>IF(G16="NA","",_xll.BDH($G16, "PX_LAST", $I16, $I16))</f>
        <v>23.51</v>
      </c>
      <c r="N16" s="3" t="e">
        <f t="shared" si="5"/>
        <v>#VALUE!</v>
      </c>
      <c r="O16" s="3">
        <f t="shared" si="6"/>
        <v>-2.8512396694214782E-2</v>
      </c>
      <c r="P16">
        <f t="shared" si="7"/>
        <v>0</v>
      </c>
      <c r="Q16">
        <f t="shared" si="2"/>
        <v>-2851.2396694214781</v>
      </c>
      <c r="R16">
        <f t="shared" si="8"/>
        <v>-2851.2396694214781</v>
      </c>
    </row>
    <row r="17" spans="1:18" x14ac:dyDescent="0.25">
      <c r="A17" s="2">
        <v>43087</v>
      </c>
      <c r="B17" s="2">
        <f t="shared" si="1"/>
        <v>43063</v>
      </c>
      <c r="C17" t="s">
        <v>21</v>
      </c>
      <c r="D17" t="s">
        <v>33</v>
      </c>
      <c r="E17" t="s">
        <v>4</v>
      </c>
      <c r="F17" s="1" t="s">
        <v>62</v>
      </c>
      <c r="G17" s="1" t="s">
        <v>56</v>
      </c>
      <c r="H17" s="2">
        <f t="shared" si="3"/>
        <v>43041</v>
      </c>
      <c r="I17" s="2">
        <f t="shared" si="4"/>
        <v>43091</v>
      </c>
      <c r="J17">
        <f>IF(F17="NA","",_xll.BDH($F17, "PX_LAST", $H17, $H17))</f>
        <v>7.29</v>
      </c>
      <c r="K17">
        <f>IF(F17="NA","",_xll.BDH($F17, "PX_LAST", $I17, $I17))</f>
        <v>7.42</v>
      </c>
      <c r="L17">
        <f>IF(G17="NA","",_xll.BDH($G17, "PX_LAST", $H17, $H17))</f>
        <v>6.9450000000000003</v>
      </c>
      <c r="M17">
        <f>IF(G17="NA","",_xll.BDH($G17, "PX_LAST", $I17, $I17))</f>
        <v>7.15</v>
      </c>
      <c r="N17" s="3">
        <f t="shared" si="5"/>
        <v>-1.7832647462277078E-2</v>
      </c>
      <c r="O17" s="3">
        <f t="shared" si="6"/>
        <v>2.9517638588912896E-2</v>
      </c>
      <c r="P17">
        <f t="shared" si="7"/>
        <v>-1783.2647462277077</v>
      </c>
      <c r="Q17">
        <f t="shared" si="2"/>
        <v>2951.7638588912896</v>
      </c>
      <c r="R17">
        <f t="shared" si="8"/>
        <v>1168.4991126635819</v>
      </c>
    </row>
    <row r="18" spans="1:18" x14ac:dyDescent="0.25">
      <c r="A18" s="2">
        <v>43461</v>
      </c>
      <c r="B18" s="2">
        <f t="shared" si="1"/>
        <v>43434</v>
      </c>
      <c r="C18" t="s">
        <v>21</v>
      </c>
      <c r="D18" t="s">
        <v>34</v>
      </c>
      <c r="E18" t="s">
        <v>4</v>
      </c>
      <c r="F18" s="1" t="s">
        <v>62</v>
      </c>
      <c r="G18" s="1" t="s">
        <v>63</v>
      </c>
      <c r="H18" s="2">
        <f t="shared" si="3"/>
        <v>43412</v>
      </c>
      <c r="I18" s="2">
        <f t="shared" si="4"/>
        <v>43465</v>
      </c>
      <c r="J18">
        <f>IF(F18="NA","",_xll.BDH($F18, "PX_LAST", $H18, $H18))</f>
        <v>5.29</v>
      </c>
      <c r="K18" t="str">
        <f>IF(F18="NA","",_xll.BDH($F18, "PX_LAST", $I18, $I18))</f>
        <v>#N/A N/A</v>
      </c>
      <c r="L18">
        <f>IF(G18="NA","",_xll.BDH($G18, "PX_LAST", $H18, $H18))</f>
        <v>15.88</v>
      </c>
      <c r="M18" t="str">
        <f>IF(G18="NA","",_xll.BDH($G18, "PX_LAST", $I18, $I18))</f>
        <v>#N/A N/A</v>
      </c>
      <c r="N18" s="3" t="e">
        <f t="shared" si="5"/>
        <v>#VALUE!</v>
      </c>
      <c r="O18" s="3" t="str">
        <f t="shared" si="6"/>
        <v/>
      </c>
      <c r="P18">
        <f t="shared" si="7"/>
        <v>0</v>
      </c>
      <c r="Q18">
        <f t="shared" si="2"/>
        <v>0</v>
      </c>
      <c r="R18">
        <f t="shared" si="8"/>
        <v>0</v>
      </c>
    </row>
    <row r="19" spans="1:18" x14ac:dyDescent="0.25">
      <c r="A19" s="2">
        <v>43461</v>
      </c>
      <c r="B19" s="2">
        <f t="shared" si="1"/>
        <v>43434</v>
      </c>
      <c r="C19" t="s">
        <v>26</v>
      </c>
      <c r="D19" t="s">
        <v>27</v>
      </c>
      <c r="F19" s="1" t="s">
        <v>83</v>
      </c>
      <c r="G19" s="1" t="s">
        <v>64</v>
      </c>
      <c r="H19" s="2">
        <f t="shared" si="3"/>
        <v>43412</v>
      </c>
      <c r="I19" s="2">
        <f t="shared" si="4"/>
        <v>43465</v>
      </c>
      <c r="J19">
        <f>IF(F19="NA","",_xll.BDH($F19, "PX_LAST", $H19, $H19))</f>
        <v>1.5089999999999999</v>
      </c>
      <c r="K19" t="str">
        <f>IF(F19="NA","",_xll.BDH($F19, "PX_LAST", $I19, $I19))</f>
        <v>#N/A N/A</v>
      </c>
      <c r="L19">
        <f>IF(G19="NA","",_xll.BDH($G19, "PX_LAST", $H19, $H19))</f>
        <v>0.81950000000000001</v>
      </c>
      <c r="M19" t="str">
        <f>IF(G19="NA","",_xll.BDH($G19, "PX_LAST", $I19, $I19))</f>
        <v>#N/A N/A</v>
      </c>
      <c r="N19" s="3" t="e">
        <f t="shared" si="5"/>
        <v>#VALUE!</v>
      </c>
      <c r="O19" s="3" t="str">
        <f t="shared" si="6"/>
        <v/>
      </c>
      <c r="P19">
        <f t="shared" si="7"/>
        <v>0</v>
      </c>
      <c r="Q19">
        <f t="shared" si="2"/>
        <v>0</v>
      </c>
      <c r="R19">
        <f t="shared" si="8"/>
        <v>0</v>
      </c>
    </row>
    <row r="20" spans="1:18" x14ac:dyDescent="0.25">
      <c r="A20" s="2">
        <v>43542</v>
      </c>
      <c r="B20" s="2">
        <f t="shared" si="1"/>
        <v>43518</v>
      </c>
      <c r="C20" t="s">
        <v>22</v>
      </c>
      <c r="D20" t="s">
        <v>35</v>
      </c>
      <c r="E20" t="s">
        <v>4</v>
      </c>
      <c r="F20" s="1" t="s">
        <v>60</v>
      </c>
      <c r="G20" s="1" t="s">
        <v>66</v>
      </c>
      <c r="H20" s="2">
        <f t="shared" si="3"/>
        <v>43496</v>
      </c>
      <c r="I20" s="2">
        <f t="shared" si="4"/>
        <v>43546</v>
      </c>
      <c r="J20">
        <f>IF(F20="NA","",_xll.BDH($F20, "PX_LAST", $H20, $H20))</f>
        <v>9.9700000000000006</v>
      </c>
      <c r="K20">
        <f>IF(F20="NA","",_xll.BDH($F20, "PX_LAST", $I20, $I20))</f>
        <v>10.210000000000001</v>
      </c>
      <c r="L20">
        <f>IF(G20="NA","",_xll.BDH($G20, "PX_LAST", $H20, $H20))</f>
        <v>2.952</v>
      </c>
      <c r="M20">
        <f>IF(G20="NA","",_xll.BDH($G20, "PX_LAST", $I20, $I20))</f>
        <v>3.1360000000000001</v>
      </c>
      <c r="N20" s="3">
        <f t="shared" si="5"/>
        <v>-2.4072216649949869E-2</v>
      </c>
      <c r="O20" s="3">
        <f t="shared" si="6"/>
        <v>6.2330623306233117E-2</v>
      </c>
      <c r="P20">
        <f t="shared" si="7"/>
        <v>-2407.2216649949869</v>
      </c>
      <c r="Q20">
        <f t="shared" si="2"/>
        <v>6233.0623306233119</v>
      </c>
      <c r="R20">
        <f t="shared" si="8"/>
        <v>3825.840665628325</v>
      </c>
    </row>
    <row r="21" spans="1:18" x14ac:dyDescent="0.25">
      <c r="A21" s="2">
        <v>43640</v>
      </c>
      <c r="B21" s="2">
        <f t="shared" si="1"/>
        <v>43616</v>
      </c>
      <c r="C21" t="s">
        <v>24</v>
      </c>
      <c r="D21" t="s">
        <v>36</v>
      </c>
      <c r="E21" t="s">
        <v>4</v>
      </c>
      <c r="F21" s="1" t="s">
        <v>61</v>
      </c>
      <c r="G21" s="1" t="s">
        <v>65</v>
      </c>
      <c r="H21" s="2">
        <f t="shared" si="3"/>
        <v>43594</v>
      </c>
      <c r="I21" s="2">
        <f t="shared" si="4"/>
        <v>43644</v>
      </c>
      <c r="J21">
        <f>IF(F21="NA","",_xll.BDH($F21, "PX_LAST", $H21, $H21))</f>
        <v>24.14</v>
      </c>
      <c r="K21">
        <f>IF(F21="NA","",_xll.BDH($F21, "PX_LAST", $I21, $I21))</f>
        <v>25.32</v>
      </c>
      <c r="L21">
        <f>IF(G21="NA","",_xll.BDH($G21, "PX_LAST", $H21, $H21))</f>
        <v>8.1</v>
      </c>
      <c r="M21">
        <f>IF(G21="NA","",_xll.BDH($G21, "PX_LAST", $I21, $I21))</f>
        <v>9.0609999999999999</v>
      </c>
      <c r="N21" s="3">
        <f t="shared" si="5"/>
        <v>-4.8881524440762207E-2</v>
      </c>
      <c r="O21" s="3">
        <f t="shared" si="6"/>
        <v>0.11864197530864201</v>
      </c>
      <c r="P21">
        <f t="shared" si="7"/>
        <v>-4888.1524440762205</v>
      </c>
      <c r="Q21">
        <f t="shared" si="2"/>
        <v>11864.197530864201</v>
      </c>
      <c r="R21">
        <f t="shared" si="8"/>
        <v>6976.0450867879808</v>
      </c>
    </row>
    <row r="22" spans="1:18" x14ac:dyDescent="0.25">
      <c r="A22" s="2">
        <v>43822</v>
      </c>
      <c r="B22" s="2">
        <f t="shared" si="1"/>
        <v>43798</v>
      </c>
      <c r="C22" t="s">
        <v>18</v>
      </c>
      <c r="D22" t="s">
        <v>37</v>
      </c>
      <c r="E22" t="s">
        <v>4</v>
      </c>
      <c r="F22" s="1" t="s">
        <v>45</v>
      </c>
      <c r="G22" s="1" t="s">
        <v>61</v>
      </c>
      <c r="H22" s="2">
        <f t="shared" si="3"/>
        <v>43776</v>
      </c>
      <c r="I22" s="2">
        <f t="shared" si="4"/>
        <v>43826</v>
      </c>
      <c r="J22">
        <f>IF(F22="NA","",_xll.BDH($F22, "PX_LAST", $H22, $H22))</f>
        <v>5.274</v>
      </c>
      <c r="K22">
        <f>IF(F22="NA","",_xll.BDH($F22, "PX_LAST", $I22, $I22))</f>
        <v>5.2379999999999995</v>
      </c>
      <c r="L22">
        <f>IF(G22="NA","",_xll.BDH($G22, "PX_LAST", $H22, $H22))</f>
        <v>31.06</v>
      </c>
      <c r="M22">
        <f>IF(G22="NA","",_xll.BDH($G22, "PX_LAST", $I22, $I22))</f>
        <v>29.1</v>
      </c>
      <c r="N22" s="3">
        <f t="shared" si="5"/>
        <v>6.8259385665529913E-3</v>
      </c>
      <c r="O22" s="3">
        <f t="shared" si="6"/>
        <v>-6.3103670315518265E-2</v>
      </c>
      <c r="P22">
        <f t="shared" si="7"/>
        <v>682.59385665529908</v>
      </c>
      <c r="Q22">
        <f t="shared" si="2"/>
        <v>-6310.3670315518266</v>
      </c>
      <c r="R22">
        <f t="shared" si="8"/>
        <v>-5627.7731748965271</v>
      </c>
    </row>
    <row r="23" spans="1:18" x14ac:dyDescent="0.25">
      <c r="A23" s="2">
        <v>43913</v>
      </c>
      <c r="B23" s="2">
        <f t="shared" si="1"/>
        <v>43889</v>
      </c>
      <c r="C23" t="s">
        <v>27</v>
      </c>
      <c r="D23" t="s">
        <v>38</v>
      </c>
      <c r="E23" t="s">
        <v>4</v>
      </c>
      <c r="F23" s="1" t="s">
        <v>64</v>
      </c>
      <c r="G23" s="1" t="s">
        <v>62</v>
      </c>
      <c r="H23" s="2">
        <f t="shared" si="3"/>
        <v>43867</v>
      </c>
      <c r="I23" s="2">
        <f t="shared" si="4"/>
        <v>43917</v>
      </c>
      <c r="J23">
        <f>IF(F23="NA","",_xll.BDH($F23, "PX_LAST", $H23, $H23))</f>
        <v>0.9224</v>
      </c>
      <c r="K23">
        <f>IF(F23="NA","",_xll.BDH($F23, "PX_LAST", $I23, $I23))</f>
        <v>0.59199999999999997</v>
      </c>
      <c r="L23">
        <f>IF(G23="NA","",_xll.BDH($G23, "PX_LAST", $H23, $H23))</f>
        <v>8.24</v>
      </c>
      <c r="M23">
        <f>IF(G23="NA","",_xll.BDH($G23, "PX_LAST", $I23, $I23))</f>
        <v>4.9660000000000002</v>
      </c>
      <c r="N23" s="3">
        <f t="shared" si="5"/>
        <v>0.35819601040763227</v>
      </c>
      <c r="O23" s="3">
        <f t="shared" si="6"/>
        <v>-0.39733009708737865</v>
      </c>
      <c r="P23">
        <f t="shared" si="7"/>
        <v>35819.601040763228</v>
      </c>
      <c r="Q23">
        <f t="shared" si="2"/>
        <v>-39733.009708737867</v>
      </c>
      <c r="R23">
        <f t="shared" si="8"/>
        <v>-3913.4086679746397</v>
      </c>
    </row>
    <row r="24" spans="1:18" x14ac:dyDescent="0.25">
      <c r="A24" s="2">
        <v>44004</v>
      </c>
      <c r="B24" s="2">
        <f t="shared" si="1"/>
        <v>43980</v>
      </c>
      <c r="C24" t="s">
        <v>28</v>
      </c>
      <c r="D24" t="s">
        <v>39</v>
      </c>
      <c r="E24" t="s">
        <v>4</v>
      </c>
      <c r="F24" s="1" t="s">
        <v>51</v>
      </c>
      <c r="G24" s="1" t="s">
        <v>72</v>
      </c>
      <c r="H24" s="2">
        <f t="shared" si="3"/>
        <v>43958</v>
      </c>
      <c r="I24" s="2">
        <f t="shared" si="4"/>
        <v>44008</v>
      </c>
      <c r="J24">
        <f>IF(F24="NA","",_xll.BDH($F24, "PX_LAST", $H24, $H24))</f>
        <v>1.4350000000000001</v>
      </c>
      <c r="K24">
        <f>IF(F24="NA","",_xll.BDH($F24, "PX_LAST", $I24, $I24))</f>
        <v>1.4708999999999999</v>
      </c>
      <c r="L24">
        <f>IF(G24="NA","",_xll.BDH($G24, "PX_LAST", $H24, $H24))</f>
        <v>26.28</v>
      </c>
      <c r="M24">
        <f>IF(G24="NA","",_xll.BDH($G24, "PX_LAST", $I24, $I24))</f>
        <v>26.54</v>
      </c>
      <c r="N24" s="3">
        <f t="shared" si="5"/>
        <v>-2.5017421602787332E-2</v>
      </c>
      <c r="O24" s="3">
        <f t="shared" si="6"/>
        <v>9.8934550989344741E-3</v>
      </c>
      <c r="P24">
        <f t="shared" si="7"/>
        <v>-2501.7421602787331</v>
      </c>
      <c r="Q24">
        <f t="shared" si="2"/>
        <v>989.34550989344746</v>
      </c>
      <c r="R24">
        <f t="shared" si="8"/>
        <v>-1512.3966503852857</v>
      </c>
    </row>
    <row r="25" spans="1:18" x14ac:dyDescent="0.25">
      <c r="A25" s="2">
        <v>44004</v>
      </c>
      <c r="B25" s="2">
        <f t="shared" si="1"/>
        <v>43980</v>
      </c>
      <c r="C25" t="s">
        <v>14</v>
      </c>
      <c r="D25" t="s">
        <v>40</v>
      </c>
      <c r="F25" s="1" t="s">
        <v>52</v>
      </c>
      <c r="G25" s="1" t="s">
        <v>67</v>
      </c>
      <c r="H25" s="2">
        <f t="shared" si="3"/>
        <v>43958</v>
      </c>
      <c r="I25" s="2">
        <f t="shared" si="4"/>
        <v>44008</v>
      </c>
      <c r="J25">
        <f>IF(F25="NA","",_xll.BDH($F25, "PX_LAST", $H25, $H25))</f>
        <v>10.89</v>
      </c>
      <c r="K25">
        <f>IF(F25="NA","",_xll.BDH($F25, "PX_LAST", $I25, $I25))</f>
        <v>12.12</v>
      </c>
      <c r="L25">
        <f>IF(G25="NA","",_xll.BDH($G25, "PX_LAST", $H25, $H25))</f>
        <v>9.1999999999999993</v>
      </c>
      <c r="M25">
        <f>IF(G25="NA","",_xll.BDH($G25, "PX_LAST", $I25, $I25))</f>
        <v>8.8800000000000008</v>
      </c>
      <c r="N25" s="3">
        <f t="shared" si="5"/>
        <v>-0.11294765840220372</v>
      </c>
      <c r="O25" s="3">
        <f t="shared" si="6"/>
        <v>-3.4782608695652015E-2</v>
      </c>
      <c r="P25">
        <f t="shared" si="7"/>
        <v>-11294.765840220372</v>
      </c>
      <c r="Q25">
        <f t="shared" si="2"/>
        <v>-3478.2608695652016</v>
      </c>
      <c r="R25">
        <f t="shared" si="8"/>
        <v>-14773.026709785574</v>
      </c>
    </row>
    <row r="26" spans="1:18" x14ac:dyDescent="0.25">
      <c r="A26" s="2"/>
      <c r="B26" s="2"/>
      <c r="H26" s="2"/>
      <c r="I26" s="2"/>
      <c r="N26" s="3"/>
      <c r="O26" s="3" t="str">
        <f t="shared" ref="O26" si="9">IFERROR((M26-L26)/L26,"")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2021-12-14T08:53:57Z</dcterms:created>
  <dcterms:modified xsi:type="dcterms:W3CDTF">2021-12-30T12:06:53Z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etDate">
    <vt:lpwstr>2021-12-14T08:53:58Z</vt:lpwstr>
  </property>
  <property fmtid="{D5CDD505-2E9C-101B-9397-08002B2CF9AE}" pid="4" name="MSIP_Label_5f5fe31f-9de1-4167-a753-111c0df8115f_Method">
    <vt:lpwstr>Standard</vt:lpwstr>
  </property>
  <property fmtid="{D5CDD505-2E9C-101B-9397-08002B2CF9AE}" pid="5" name="MSIP_Label_5f5fe31f-9de1-4167-a753-111c0df8115f_Name">
    <vt:lpwstr>5f5fe31f-9de1-4167-a753-111c0df8115f</vt:lpwstr>
  </property>
  <property fmtid="{D5CDD505-2E9C-101B-9397-08002B2CF9AE}" pid="6" name="MSIP_Label_5f5fe31f-9de1-4167-a753-111c0df8115f_SiteId">
    <vt:lpwstr>cc4baf00-15c9-48dd-9f59-88c98bde2be7</vt:lpwstr>
  </property>
  <property fmtid="{D5CDD505-2E9C-101B-9397-08002B2CF9AE}" pid="7" name="MSIP_Label_5f5fe31f-9de1-4167-a753-111c0df8115f_ActionId">
    <vt:lpwstr>0a1862d7-1cbb-4190-b8fa-ce0212fc04dd</vt:lpwstr>
  </property>
  <property fmtid="{D5CDD505-2E9C-101B-9397-08002B2CF9AE}" pid="8" name="MSIP_Label_5f5fe31f-9de1-4167-a753-111c0df8115f_ContentBits">
    <vt:lpwstr>0</vt:lpwstr>
  </property>
</Properties>
</file>