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47045a2401bd0a/Metodos Num/"/>
    </mc:Choice>
  </mc:AlternateContent>
  <xr:revisionPtr revIDLastSave="0" documentId="8_{4F0A7831-739A-4B06-A0BF-3D5FB17CD353}" xr6:coauthVersionLast="45" xr6:coauthVersionMax="45" xr10:uidLastSave="{00000000-0000-0000-0000-000000000000}"/>
  <bookViews>
    <workbookView xWindow="-108" yWindow="-108" windowWidth="23256" windowHeight="12576" activeTab="3" xr2:uid="{DC5BF9C3-5345-4A75-B600-BF551E1E5F83}"/>
  </bookViews>
  <sheets>
    <sheet name="En_clase" sheetId="4" r:id="rId1"/>
    <sheet name="Ej.1 " sheetId="1" r:id="rId2"/>
    <sheet name="Ej. 2" sheetId="2" r:id="rId3"/>
    <sheet name="Ej. 3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3" l="1"/>
  <c r="H18" i="3"/>
  <c r="H25" i="3" s="1"/>
  <c r="C16" i="3"/>
  <c r="D15" i="3"/>
  <c r="D16" i="3" s="1"/>
  <c r="C15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F15" i="3" s="1"/>
  <c r="H4" i="3"/>
  <c r="H15" i="3" s="1"/>
  <c r="G26" i="3" s="1"/>
  <c r="G4" i="3"/>
  <c r="G15" i="3" s="1"/>
  <c r="F4" i="3"/>
  <c r="H19" i="2"/>
  <c r="H18" i="2"/>
  <c r="H25" i="2" s="1"/>
  <c r="D15" i="2"/>
  <c r="D16" i="2" s="1"/>
  <c r="C15" i="2"/>
  <c r="C16" i="2" s="1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G15" i="2" s="1"/>
  <c r="F5" i="2"/>
  <c r="F15" i="2" s="1"/>
  <c r="H4" i="2"/>
  <c r="H15" i="2" s="1"/>
  <c r="G26" i="2" s="1"/>
  <c r="G4" i="2"/>
  <c r="F4" i="2"/>
  <c r="H19" i="1"/>
  <c r="H18" i="1"/>
  <c r="H25" i="1" s="1"/>
  <c r="D15" i="1"/>
  <c r="D16" i="1" s="1"/>
  <c r="C15" i="1"/>
  <c r="C16" i="1" s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F15" i="1" s="1"/>
  <c r="H4" i="1"/>
  <c r="H15" i="1" s="1"/>
  <c r="G26" i="1" s="1"/>
  <c r="G4" i="1"/>
  <c r="G15" i="1" s="1"/>
  <c r="F4" i="1"/>
  <c r="H19" i="4"/>
  <c r="H18" i="4"/>
  <c r="H25" i="4" s="1"/>
  <c r="D15" i="4"/>
  <c r="D16" i="4" s="1"/>
  <c r="C15" i="4"/>
  <c r="C16" i="4" s="1"/>
  <c r="F14" i="4"/>
  <c r="H13" i="4"/>
  <c r="G13" i="4"/>
  <c r="F13" i="4"/>
  <c r="H12" i="4"/>
  <c r="G12" i="4"/>
  <c r="F12" i="4"/>
  <c r="H11" i="4"/>
  <c r="G11" i="4"/>
  <c r="F11" i="4"/>
  <c r="H10" i="4"/>
  <c r="G10" i="4"/>
  <c r="F10" i="4"/>
  <c r="H9" i="4"/>
  <c r="G9" i="4"/>
  <c r="F9" i="4"/>
  <c r="H8" i="4"/>
  <c r="G8" i="4"/>
  <c r="F8" i="4"/>
  <c r="H7" i="4"/>
  <c r="G7" i="4"/>
  <c r="F7" i="4"/>
  <c r="H6" i="4"/>
  <c r="G6" i="4"/>
  <c r="F6" i="4"/>
  <c r="H5" i="4"/>
  <c r="G5" i="4"/>
  <c r="F5" i="4"/>
  <c r="F15" i="4" s="1"/>
  <c r="H4" i="4"/>
  <c r="H15" i="4" s="1"/>
  <c r="G26" i="4" s="1"/>
  <c r="G4" i="4"/>
  <c r="G15" i="4" s="1"/>
  <c r="F4" i="4"/>
  <c r="F18" i="3" l="1"/>
  <c r="F25" i="3"/>
  <c r="F29" i="3" s="1"/>
  <c r="F19" i="3"/>
  <c r="F26" i="3"/>
  <c r="H26" i="3" s="1"/>
  <c r="I26" i="3" s="1"/>
  <c r="F30" i="3" s="1"/>
  <c r="H21" i="3"/>
  <c r="F18" i="2"/>
  <c r="F25" i="2"/>
  <c r="F29" i="2" s="1"/>
  <c r="F26" i="2"/>
  <c r="H26" i="2" s="1"/>
  <c r="I26" i="2" s="1"/>
  <c r="F30" i="2" s="1"/>
  <c r="F19" i="2"/>
  <c r="H21" i="2"/>
  <c r="F19" i="1"/>
  <c r="F26" i="1"/>
  <c r="H26" i="1" s="1"/>
  <c r="I26" i="1" s="1"/>
  <c r="F30" i="1" s="1"/>
  <c r="F18" i="1"/>
  <c r="F21" i="1" s="1"/>
  <c r="F23" i="1" s="1"/>
  <c r="F25" i="1"/>
  <c r="F29" i="1" s="1"/>
  <c r="H21" i="1"/>
  <c r="F26" i="4"/>
  <c r="H26" i="4" s="1"/>
  <c r="I26" i="4" s="1"/>
  <c r="F30" i="4" s="1"/>
  <c r="F19" i="4"/>
  <c r="F18" i="4"/>
  <c r="F21" i="4" s="1"/>
  <c r="F23" i="4" s="1"/>
  <c r="F25" i="4"/>
  <c r="F29" i="4" s="1"/>
  <c r="F32" i="4" s="1"/>
  <c r="F34" i="4" s="1"/>
  <c r="H21" i="4"/>
  <c r="F21" i="3" l="1"/>
  <c r="F23" i="3" s="1"/>
  <c r="F32" i="3"/>
  <c r="F34" i="3" s="1"/>
  <c r="F32" i="2"/>
  <c r="F34" i="2" s="1"/>
  <c r="F21" i="2"/>
  <c r="F23" i="2" s="1"/>
  <c r="E14" i="1"/>
  <c r="E12" i="1"/>
  <c r="E10" i="1"/>
  <c r="E8" i="1"/>
  <c r="E6" i="1"/>
  <c r="E4" i="1"/>
  <c r="E15" i="1" s="1"/>
  <c r="E13" i="1"/>
  <c r="E11" i="1"/>
  <c r="E9" i="1"/>
  <c r="E7" i="1"/>
  <c r="E5" i="1"/>
  <c r="F32" i="1"/>
  <c r="F34" i="1" s="1"/>
  <c r="E11" i="4"/>
  <c r="E9" i="4"/>
  <c r="E14" i="4"/>
  <c r="E12" i="4"/>
  <c r="E10" i="4"/>
  <c r="E8" i="4"/>
  <c r="E6" i="4"/>
  <c r="E4" i="4"/>
  <c r="E15" i="4" s="1"/>
  <c r="E5" i="4"/>
  <c r="E13" i="4"/>
  <c r="E7" i="4"/>
  <c r="E14" i="3" l="1"/>
  <c r="E12" i="3"/>
  <c r="E10" i="3"/>
  <c r="E8" i="3"/>
  <c r="E6" i="3"/>
  <c r="E4" i="3"/>
  <c r="E13" i="3"/>
  <c r="E9" i="3"/>
  <c r="E7" i="3"/>
  <c r="E11" i="3"/>
  <c r="E5" i="3"/>
  <c r="E13" i="2"/>
  <c r="E9" i="2"/>
  <c r="E5" i="2"/>
  <c r="E14" i="2"/>
  <c r="E12" i="2"/>
  <c r="E10" i="2"/>
  <c r="E8" i="2"/>
  <c r="E6" i="2"/>
  <c r="E4" i="2"/>
  <c r="E11" i="2"/>
  <c r="E7" i="2"/>
  <c r="E15" i="3" l="1"/>
  <c r="E15" i="2"/>
</calcChain>
</file>

<file path=xl/sharedStrings.xml><?xml version="1.0" encoding="utf-8"?>
<sst xmlns="http://schemas.openxmlformats.org/spreadsheetml/2006/main" count="113" uniqueCount="26">
  <si>
    <t>Estimado</t>
  </si>
  <si>
    <t xml:space="preserve">Real </t>
  </si>
  <si>
    <t>n</t>
  </si>
  <si>
    <t>x</t>
  </si>
  <si>
    <t>y</t>
  </si>
  <si>
    <t>y=b0+b1*x</t>
  </si>
  <si>
    <t>x^2</t>
  </si>
  <si>
    <t>x*y</t>
  </si>
  <si>
    <t>y^2</t>
  </si>
  <si>
    <t>n=</t>
  </si>
  <si>
    <t>x=</t>
  </si>
  <si>
    <t>sum</t>
  </si>
  <si>
    <t>avg</t>
  </si>
  <si>
    <t>Comprobacion</t>
  </si>
  <si>
    <t>b1</t>
  </si>
  <si>
    <t>covar</t>
  </si>
  <si>
    <t>var.p</t>
  </si>
  <si>
    <t>b0</t>
  </si>
  <si>
    <t>r</t>
  </si>
  <si>
    <t>covar*100</t>
  </si>
  <si>
    <t>Termino 1</t>
  </si>
  <si>
    <t>Termino 2</t>
  </si>
  <si>
    <t>Ter1*Ter2</t>
  </si>
  <si>
    <t>Raiz()</t>
  </si>
  <si>
    <t>r^2</t>
  </si>
  <si>
    <t>Predictive; Use it with high 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</si>
</sst>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2" fillId="0" borderId="1" xfId="0" applyFont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3" fillId="0" borderId="1" xfId="0" applyFont="1" applyBorder="1"/>
    <xf numFmtId="0" fontId="2" fillId="7" borderId="0" xfId="0" applyFont="1" applyFill="1"/>
    <xf numFmtId="0" fontId="2" fillId="8" borderId="1" xfId="0" applyFont="1" applyFill="1" applyBorder="1"/>
    <xf numFmtId="0" fontId="2" fillId="2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2" fillId="11" borderId="0" xfId="0" applyFont="1" applyFill="1"/>
    <xf numFmtId="0" fontId="1" fillId="12" borderId="1" xfId="0" applyFont="1" applyFill="1" applyBorder="1"/>
    <xf numFmtId="0" fontId="2" fillId="13" borderId="1" xfId="0" applyFont="1" applyFill="1" applyBorder="1"/>
    <xf numFmtId="0" fontId="2" fillId="6" borderId="0" xfId="0" applyFont="1" applyFill="1"/>
    <xf numFmtId="0" fontId="1" fillId="14" borderId="1" xfId="0" applyFont="1" applyFill="1" applyBorder="1"/>
    <xf numFmtId="0" fontId="2" fillId="15" borderId="1" xfId="0" applyFont="1" applyFill="1" applyBorder="1"/>
    <xf numFmtId="0" fontId="2" fillId="16" borderId="1" xfId="0" applyFont="1" applyFill="1" applyBorder="1"/>
    <xf numFmtId="0" fontId="2" fillId="17" borderId="0" xfId="0" applyFont="1" applyFill="1"/>
    <xf numFmtId="0" fontId="1" fillId="1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[1]Clase!$D$3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[1]Clase!$C$4:$C$13</c:f>
              <c:numCache>
                <c:formatCode>General</c:formatCode>
                <c:ptCount val="10"/>
                <c:pt idx="0">
                  <c:v>130</c:v>
                </c:pt>
                <c:pt idx="1">
                  <c:v>650</c:v>
                </c:pt>
                <c:pt idx="2">
                  <c:v>99</c:v>
                </c:pt>
                <c:pt idx="3">
                  <c:v>150</c:v>
                </c:pt>
                <c:pt idx="4">
                  <c:v>128</c:v>
                </c:pt>
                <c:pt idx="5">
                  <c:v>302</c:v>
                </c:pt>
                <c:pt idx="6">
                  <c:v>95</c:v>
                </c:pt>
                <c:pt idx="7">
                  <c:v>945</c:v>
                </c:pt>
                <c:pt idx="8">
                  <c:v>368</c:v>
                </c:pt>
                <c:pt idx="9">
                  <c:v>961</c:v>
                </c:pt>
              </c:numCache>
            </c:numRef>
          </c:xVal>
          <c:yVal>
            <c:numRef>
              <c:f>[1]Clase!$D$4:$D$13</c:f>
              <c:numCache>
                <c:formatCode>General</c:formatCode>
                <c:ptCount val="10"/>
                <c:pt idx="0">
                  <c:v>186</c:v>
                </c:pt>
                <c:pt idx="1">
                  <c:v>699</c:v>
                </c:pt>
                <c:pt idx="2">
                  <c:v>132</c:v>
                </c:pt>
                <c:pt idx="3">
                  <c:v>272</c:v>
                </c:pt>
                <c:pt idx="4">
                  <c:v>291</c:v>
                </c:pt>
                <c:pt idx="5">
                  <c:v>331</c:v>
                </c:pt>
                <c:pt idx="6">
                  <c:v>199</c:v>
                </c:pt>
                <c:pt idx="7">
                  <c:v>1890</c:v>
                </c:pt>
                <c:pt idx="8">
                  <c:v>788</c:v>
                </c:pt>
                <c:pt idx="9">
                  <c:v>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B-42EA-9408-C899A68EB8BC}"/>
            </c:ext>
          </c:extLst>
        </c:ser>
        <c:ser>
          <c:idx val="1"/>
          <c:order val="1"/>
          <c:tx>
            <c:strRef>
              <c:f>[1]Clase!$E$3</c:f>
              <c:strCache>
                <c:ptCount val="1"/>
                <c:pt idx="0">
                  <c:v>y=b0+b1*x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[1]Clase!$C$4:$C$13</c:f>
              <c:numCache>
                <c:formatCode>General</c:formatCode>
                <c:ptCount val="10"/>
                <c:pt idx="0">
                  <c:v>130</c:v>
                </c:pt>
                <c:pt idx="1">
                  <c:v>650</c:v>
                </c:pt>
                <c:pt idx="2">
                  <c:v>99</c:v>
                </c:pt>
                <c:pt idx="3">
                  <c:v>150</c:v>
                </c:pt>
                <c:pt idx="4">
                  <c:v>128</c:v>
                </c:pt>
                <c:pt idx="5">
                  <c:v>302</c:v>
                </c:pt>
                <c:pt idx="6">
                  <c:v>95</c:v>
                </c:pt>
                <c:pt idx="7">
                  <c:v>945</c:v>
                </c:pt>
                <c:pt idx="8">
                  <c:v>368</c:v>
                </c:pt>
                <c:pt idx="9">
                  <c:v>961</c:v>
                </c:pt>
              </c:numCache>
            </c:numRef>
          </c:xVal>
          <c:yVal>
            <c:numRef>
              <c:f>[1]Clase!$E$4:$E$13</c:f>
              <c:numCache>
                <c:formatCode>General</c:formatCode>
                <c:ptCount val="10"/>
                <c:pt idx="0">
                  <c:v>202.07868265487392</c:v>
                </c:pt>
                <c:pt idx="1">
                  <c:v>1100.6035442825066</c:v>
                </c:pt>
                <c:pt idx="2">
                  <c:v>148.51277744245735</c:v>
                </c:pt>
                <c:pt idx="3">
                  <c:v>236.63733117901364</c:v>
                </c:pt>
                <c:pt idx="4">
                  <c:v>198.62281780245993</c:v>
                </c:pt>
                <c:pt idx="5">
                  <c:v>499.28305996247548</c:v>
                </c:pt>
                <c:pt idx="6">
                  <c:v>141.60104773762939</c:v>
                </c:pt>
                <c:pt idx="7">
                  <c:v>1610.3436100135675</c:v>
                </c:pt>
                <c:pt idx="8">
                  <c:v>613.32660009213657</c:v>
                </c:pt>
                <c:pt idx="9">
                  <c:v>1637.9905288328791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7B-42EA-9408-C899A68EB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316192"/>
        <c:axId val="1286517424"/>
      </c:scatterChart>
      <c:valAx>
        <c:axId val="129131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6517424"/>
        <c:crosses val="autoZero"/>
        <c:crossBetween val="midCat"/>
      </c:valAx>
      <c:valAx>
        <c:axId val="128651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9131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'[1]Test 2'!$D$3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'[1]Test 2'!$C$4:$C$13</c:f>
              <c:numCache>
                <c:formatCode>General</c:formatCode>
                <c:ptCount val="10"/>
                <c:pt idx="0">
                  <c:v>130</c:v>
                </c:pt>
                <c:pt idx="1">
                  <c:v>650</c:v>
                </c:pt>
                <c:pt idx="2">
                  <c:v>99</c:v>
                </c:pt>
                <c:pt idx="3">
                  <c:v>150</c:v>
                </c:pt>
                <c:pt idx="4">
                  <c:v>128</c:v>
                </c:pt>
                <c:pt idx="5">
                  <c:v>302</c:v>
                </c:pt>
                <c:pt idx="6">
                  <c:v>95</c:v>
                </c:pt>
                <c:pt idx="7">
                  <c:v>945</c:v>
                </c:pt>
                <c:pt idx="8">
                  <c:v>368</c:v>
                </c:pt>
                <c:pt idx="9">
                  <c:v>961</c:v>
                </c:pt>
              </c:numCache>
            </c:numRef>
          </c:xVal>
          <c:yVal>
            <c:numRef>
              <c:f>'[1]Test 2'!$D$4:$D$13</c:f>
              <c:numCache>
                <c:formatCode>General</c:formatCode>
                <c:ptCount val="10"/>
                <c:pt idx="0">
                  <c:v>15</c:v>
                </c:pt>
                <c:pt idx="1">
                  <c:v>69.900000000000006</c:v>
                </c:pt>
                <c:pt idx="2">
                  <c:v>6.5</c:v>
                </c:pt>
                <c:pt idx="3">
                  <c:v>22.4</c:v>
                </c:pt>
                <c:pt idx="4">
                  <c:v>28.4</c:v>
                </c:pt>
                <c:pt idx="5">
                  <c:v>65.900000000000006</c:v>
                </c:pt>
                <c:pt idx="6">
                  <c:v>19.399999999999999</c:v>
                </c:pt>
                <c:pt idx="7">
                  <c:v>198.7</c:v>
                </c:pt>
                <c:pt idx="8">
                  <c:v>38.799999999999997</c:v>
                </c:pt>
                <c:pt idx="9">
                  <c:v>138.19999999999999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4-4118-9F2D-375C001EE96C}"/>
            </c:ext>
          </c:extLst>
        </c:ser>
        <c:ser>
          <c:idx val="1"/>
          <c:order val="1"/>
          <c:tx>
            <c:strRef>
              <c:f>'[1]Test 2'!$E$3</c:f>
              <c:strCache>
                <c:ptCount val="1"/>
                <c:pt idx="0">
                  <c:v>y=b0+b1*x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'[1]Test 2'!$C$4:$C$13</c:f>
              <c:numCache>
                <c:formatCode>General</c:formatCode>
                <c:ptCount val="10"/>
                <c:pt idx="0">
                  <c:v>130</c:v>
                </c:pt>
                <c:pt idx="1">
                  <c:v>650</c:v>
                </c:pt>
                <c:pt idx="2">
                  <c:v>99</c:v>
                </c:pt>
                <c:pt idx="3">
                  <c:v>150</c:v>
                </c:pt>
                <c:pt idx="4">
                  <c:v>128</c:v>
                </c:pt>
                <c:pt idx="5">
                  <c:v>302</c:v>
                </c:pt>
                <c:pt idx="6">
                  <c:v>95</c:v>
                </c:pt>
                <c:pt idx="7">
                  <c:v>945</c:v>
                </c:pt>
                <c:pt idx="8">
                  <c:v>368</c:v>
                </c:pt>
                <c:pt idx="9">
                  <c:v>961</c:v>
                </c:pt>
              </c:numCache>
            </c:numRef>
          </c:xVal>
          <c:yVal>
            <c:numRef>
              <c:f>'[1]Test 2'!$E$4:$E$13</c:f>
              <c:numCache>
                <c:formatCode>General</c:formatCode>
                <c:ptCount val="10"/>
                <c:pt idx="0">
                  <c:v>17.817582909924212</c:v>
                </c:pt>
                <c:pt idx="1">
                  <c:v>105.24344084837126</c:v>
                </c:pt>
                <c:pt idx="2">
                  <c:v>12.605656763593714</c:v>
                </c:pt>
                <c:pt idx="3">
                  <c:v>21.180115907556793</c:v>
                </c:pt>
                <c:pt idx="4">
                  <c:v>17.481329610160955</c:v>
                </c:pt>
                <c:pt idx="5">
                  <c:v>46.735366689564394</c:v>
                </c:pt>
                <c:pt idx="6">
                  <c:v>11.9331501640672</c:v>
                </c:pt>
                <c:pt idx="7">
                  <c:v>154.8408025634518</c:v>
                </c:pt>
                <c:pt idx="8">
                  <c:v>57.831725581751904</c:v>
                </c:pt>
                <c:pt idx="9">
                  <c:v>157.53082896155786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F4-4118-9F2D-375C001EE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669023"/>
        <c:axId val="1214279775"/>
      </c:scatterChart>
      <c:valAx>
        <c:axId val="138966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4279775"/>
        <c:crosses val="autoZero"/>
        <c:crossBetween val="midCat"/>
      </c:valAx>
      <c:valAx>
        <c:axId val="121427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9669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'[1]Test 3'!$D$3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'[1]Test 3'!$C$4:$C$13</c:f>
              <c:numCache>
                <c:formatCode>General</c:formatCode>
                <c:ptCount val="10"/>
                <c:pt idx="0">
                  <c:v>163</c:v>
                </c:pt>
                <c:pt idx="1">
                  <c:v>765</c:v>
                </c:pt>
                <c:pt idx="2">
                  <c:v>141</c:v>
                </c:pt>
                <c:pt idx="3">
                  <c:v>166</c:v>
                </c:pt>
                <c:pt idx="4">
                  <c:v>137</c:v>
                </c:pt>
                <c:pt idx="5">
                  <c:v>355</c:v>
                </c:pt>
                <c:pt idx="6">
                  <c:v>136</c:v>
                </c:pt>
                <c:pt idx="7">
                  <c:v>1206</c:v>
                </c:pt>
                <c:pt idx="8">
                  <c:v>433</c:v>
                </c:pt>
                <c:pt idx="9">
                  <c:v>1130</c:v>
                </c:pt>
              </c:numCache>
            </c:numRef>
          </c:xVal>
          <c:yVal>
            <c:numRef>
              <c:f>'[1]Test 3'!$D$4:$D$13</c:f>
              <c:numCache>
                <c:formatCode>General</c:formatCode>
                <c:ptCount val="10"/>
                <c:pt idx="0">
                  <c:v>186</c:v>
                </c:pt>
                <c:pt idx="1">
                  <c:v>699</c:v>
                </c:pt>
                <c:pt idx="2">
                  <c:v>132</c:v>
                </c:pt>
                <c:pt idx="3">
                  <c:v>272</c:v>
                </c:pt>
                <c:pt idx="4">
                  <c:v>291</c:v>
                </c:pt>
                <c:pt idx="5">
                  <c:v>331</c:v>
                </c:pt>
                <c:pt idx="6">
                  <c:v>199</c:v>
                </c:pt>
                <c:pt idx="7">
                  <c:v>1890</c:v>
                </c:pt>
                <c:pt idx="8">
                  <c:v>788</c:v>
                </c:pt>
                <c:pt idx="9">
                  <c:v>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12-4F50-AA9C-51B40DB35E3B}"/>
            </c:ext>
          </c:extLst>
        </c:ser>
        <c:ser>
          <c:idx val="1"/>
          <c:order val="1"/>
          <c:tx>
            <c:strRef>
              <c:f>'[1]Test 3'!$E$3</c:f>
              <c:strCache>
                <c:ptCount val="1"/>
                <c:pt idx="0">
                  <c:v>y=b0+b1*x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'[1]Test 3'!$C$4:$C$13</c:f>
              <c:numCache>
                <c:formatCode>General</c:formatCode>
                <c:ptCount val="10"/>
                <c:pt idx="0">
                  <c:v>163</c:v>
                </c:pt>
                <c:pt idx="1">
                  <c:v>765</c:v>
                </c:pt>
                <c:pt idx="2">
                  <c:v>141</c:v>
                </c:pt>
                <c:pt idx="3">
                  <c:v>166</c:v>
                </c:pt>
                <c:pt idx="4">
                  <c:v>137</c:v>
                </c:pt>
                <c:pt idx="5">
                  <c:v>355</c:v>
                </c:pt>
                <c:pt idx="6">
                  <c:v>136</c:v>
                </c:pt>
                <c:pt idx="7">
                  <c:v>1206</c:v>
                </c:pt>
                <c:pt idx="8">
                  <c:v>433</c:v>
                </c:pt>
                <c:pt idx="9">
                  <c:v>1130</c:v>
                </c:pt>
              </c:numCache>
            </c:numRef>
          </c:xVal>
          <c:yVal>
            <c:numRef>
              <c:f>'[1]Test 3'!$E$4:$E$13</c:f>
              <c:numCache>
                <c:formatCode>General</c:formatCode>
                <c:ptCount val="10"/>
                <c:pt idx="0">
                  <c:v>209.32372354593002</c:v>
                </c:pt>
                <c:pt idx="1">
                  <c:v>1070.7658235637518</c:v>
                </c:pt>
                <c:pt idx="2">
                  <c:v>177.84245078780367</c:v>
                </c:pt>
                <c:pt idx="3">
                  <c:v>213.61662437658362</c:v>
                </c:pt>
                <c:pt idx="4">
                  <c:v>172.11858301359885</c:v>
                </c:pt>
                <c:pt idx="5">
                  <c:v>484.06937670776023</c:v>
                </c:pt>
                <c:pt idx="6">
                  <c:v>170.68761607004765</c:v>
                </c:pt>
                <c:pt idx="7">
                  <c:v>1701.8222456698304</c:v>
                </c:pt>
                <c:pt idx="8">
                  <c:v>595.68479830475371</c:v>
                </c:pt>
                <c:pt idx="9">
                  <c:v>1593.0687579599394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12-4F50-AA9C-51B40DB35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086575"/>
        <c:axId val="1223854527"/>
      </c:scatterChart>
      <c:valAx>
        <c:axId val="140408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3854527"/>
        <c:crosses val="autoZero"/>
        <c:crossBetween val="midCat"/>
      </c:valAx>
      <c:valAx>
        <c:axId val="122385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408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'[1]Test 4'!$D$3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'[1]Test 4'!$C$4:$C$13</c:f>
              <c:numCache>
                <c:formatCode>General</c:formatCode>
                <c:ptCount val="10"/>
                <c:pt idx="0">
                  <c:v>163</c:v>
                </c:pt>
                <c:pt idx="1">
                  <c:v>765</c:v>
                </c:pt>
                <c:pt idx="2">
                  <c:v>141</c:v>
                </c:pt>
                <c:pt idx="3">
                  <c:v>166</c:v>
                </c:pt>
                <c:pt idx="4">
                  <c:v>137</c:v>
                </c:pt>
                <c:pt idx="5">
                  <c:v>355</c:v>
                </c:pt>
                <c:pt idx="6">
                  <c:v>136</c:v>
                </c:pt>
                <c:pt idx="7">
                  <c:v>1206</c:v>
                </c:pt>
                <c:pt idx="8">
                  <c:v>433</c:v>
                </c:pt>
                <c:pt idx="9">
                  <c:v>1130</c:v>
                </c:pt>
              </c:numCache>
            </c:numRef>
          </c:xVal>
          <c:yVal>
            <c:numRef>
              <c:f>'[1]Test 4'!$D$4:$D$13</c:f>
              <c:numCache>
                <c:formatCode>General</c:formatCode>
                <c:ptCount val="10"/>
                <c:pt idx="0">
                  <c:v>15</c:v>
                </c:pt>
                <c:pt idx="1">
                  <c:v>69.900000000000006</c:v>
                </c:pt>
                <c:pt idx="2">
                  <c:v>6.5</c:v>
                </c:pt>
                <c:pt idx="3">
                  <c:v>22.4</c:v>
                </c:pt>
                <c:pt idx="4">
                  <c:v>28.4</c:v>
                </c:pt>
                <c:pt idx="5">
                  <c:v>65.900000000000006</c:v>
                </c:pt>
                <c:pt idx="6">
                  <c:v>19.399999999999999</c:v>
                </c:pt>
                <c:pt idx="7">
                  <c:v>198.7</c:v>
                </c:pt>
                <c:pt idx="8">
                  <c:v>38.799999999999997</c:v>
                </c:pt>
                <c:pt idx="9">
                  <c:v>138.19999999999999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31-47A3-A5CA-BE63E6D136D5}"/>
            </c:ext>
          </c:extLst>
        </c:ser>
        <c:ser>
          <c:idx val="1"/>
          <c:order val="1"/>
          <c:tx>
            <c:strRef>
              <c:f>'[1]Test 4'!$E$3</c:f>
              <c:strCache>
                <c:ptCount val="1"/>
                <c:pt idx="0">
                  <c:v>y=b0+b1*x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'[1]Test 4'!$C$4:$C$13</c:f>
              <c:numCache>
                <c:formatCode>General</c:formatCode>
                <c:ptCount val="10"/>
                <c:pt idx="0">
                  <c:v>163</c:v>
                </c:pt>
                <c:pt idx="1">
                  <c:v>765</c:v>
                </c:pt>
                <c:pt idx="2">
                  <c:v>141</c:v>
                </c:pt>
                <c:pt idx="3">
                  <c:v>166</c:v>
                </c:pt>
                <c:pt idx="4">
                  <c:v>137</c:v>
                </c:pt>
                <c:pt idx="5">
                  <c:v>355</c:v>
                </c:pt>
                <c:pt idx="6">
                  <c:v>136</c:v>
                </c:pt>
                <c:pt idx="7">
                  <c:v>1206</c:v>
                </c:pt>
                <c:pt idx="8">
                  <c:v>433</c:v>
                </c:pt>
                <c:pt idx="9">
                  <c:v>1130</c:v>
                </c:pt>
              </c:numCache>
            </c:numRef>
          </c:xVal>
          <c:yVal>
            <c:numRef>
              <c:f>'[1]Test 4'!$E$4:$E$13</c:f>
              <c:numCache>
                <c:formatCode>General</c:formatCode>
                <c:ptCount val="10"/>
                <c:pt idx="0">
                  <c:v>18.242909378071364</c:v>
                </c:pt>
                <c:pt idx="1">
                  <c:v>102.6213522641508</c:v>
                </c:pt>
                <c:pt idx="2">
                  <c:v>15.159311797516963</c:v>
                </c:pt>
                <c:pt idx="3">
                  <c:v>18.663399957237871</c:v>
                </c:pt>
                <c:pt idx="4">
                  <c:v>14.59865769196162</c:v>
                </c:pt>
                <c:pt idx="5">
                  <c:v>45.154306444727929</c:v>
                </c:pt>
                <c:pt idx="6">
                  <c:v>14.458494165572784</c:v>
                </c:pt>
                <c:pt idx="7">
                  <c:v>164.43346740162758</c:v>
                </c:pt>
                <c:pt idx="8">
                  <c:v>56.087061503057157</c:v>
                </c:pt>
                <c:pt idx="9">
                  <c:v>153.78103939607604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31-47A3-A5CA-BE63E6D13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647823"/>
        <c:axId val="1214270207"/>
      </c:scatterChart>
      <c:valAx>
        <c:axId val="138964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4270207"/>
        <c:crosses val="autoZero"/>
        <c:crossBetween val="midCat"/>
      </c:valAx>
      <c:valAx>
        <c:axId val="121427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964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6</xdr:row>
      <xdr:rowOff>167640</xdr:rowOff>
    </xdr:from>
    <xdr:to>
      <xdr:col>12</xdr:col>
      <xdr:colOff>365760</xdr:colOff>
      <xdr:row>21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ED4EA6-5E8D-4F81-9B45-0A4B40ED4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327660</xdr:colOff>
      <xdr:row>1</xdr:row>
      <xdr:rowOff>125730</xdr:rowOff>
    </xdr:from>
    <xdr:to>
      <xdr:col>12</xdr:col>
      <xdr:colOff>22860</xdr:colOff>
      <xdr:row>14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07112C-2FC3-45C0-B015-39A626D52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175260</xdr:colOff>
      <xdr:row>0</xdr:row>
      <xdr:rowOff>38100</xdr:rowOff>
    </xdr:from>
    <xdr:to>
      <xdr:col>16</xdr:col>
      <xdr:colOff>22860</xdr:colOff>
      <xdr:row>14</xdr:row>
      <xdr:rowOff>81401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CB881E5-6CD4-4F70-A79C-1C49EA82B3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6604"/>
        <a:stretch/>
      </xdr:blipFill>
      <xdr:spPr>
        <a:xfrm>
          <a:off x="9685020" y="38100"/>
          <a:ext cx="3017520" cy="26036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</xdr:row>
      <xdr:rowOff>72390</xdr:rowOff>
    </xdr:from>
    <xdr:to>
      <xdr:col>12</xdr:col>
      <xdr:colOff>502920</xdr:colOff>
      <xdr:row>11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627E27-89FE-42F5-AE6A-5E8702E12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708660</xdr:colOff>
      <xdr:row>0</xdr:row>
      <xdr:rowOff>152400</xdr:rowOff>
    </xdr:from>
    <xdr:to>
      <xdr:col>15</xdr:col>
      <xdr:colOff>739140</xdr:colOff>
      <xdr:row>11</xdr:row>
      <xdr:rowOff>139613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0F76D07-3FC7-4057-BB2C-DD56D64717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7985"/>
        <a:stretch/>
      </xdr:blipFill>
      <xdr:spPr>
        <a:xfrm>
          <a:off x="10218420" y="152400"/>
          <a:ext cx="2407920" cy="19988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</xdr:row>
      <xdr:rowOff>11430</xdr:rowOff>
    </xdr:from>
    <xdr:to>
      <xdr:col>12</xdr:col>
      <xdr:colOff>746760</xdr:colOff>
      <xdr:row>12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0196D1-3D39-472F-8699-738B12C97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76201</xdr:colOff>
      <xdr:row>0</xdr:row>
      <xdr:rowOff>11191</xdr:rowOff>
    </xdr:from>
    <xdr:to>
      <xdr:col>17</xdr:col>
      <xdr:colOff>76200</xdr:colOff>
      <xdr:row>14</xdr:row>
      <xdr:rowOff>83542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90AECED-0F34-4B78-82C5-B9AFC72426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8772"/>
        <a:stretch/>
      </xdr:blipFill>
      <xdr:spPr>
        <a:xfrm>
          <a:off x="10378441" y="11191"/>
          <a:ext cx="3169919" cy="26326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01732776_Regresi&#243;n%20l&#237;ne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e"/>
      <sheetName val="Test 2"/>
      <sheetName val="Test 3"/>
      <sheetName val="Test 4"/>
    </sheetNames>
    <sheetDataSet>
      <sheetData sheetId="0">
        <row r="3">
          <cell r="C3" t="str">
            <v>x</v>
          </cell>
          <cell r="D3" t="str">
            <v>y</v>
          </cell>
          <cell r="E3" t="str">
            <v>y=b0+b1*x</v>
          </cell>
        </row>
        <row r="4">
          <cell r="C4">
            <v>130</v>
          </cell>
          <cell r="D4">
            <v>186</v>
          </cell>
          <cell r="E4">
            <v>202.07868265487392</v>
          </cell>
        </row>
        <row r="5">
          <cell r="C5">
            <v>650</v>
          </cell>
          <cell r="D5">
            <v>699</v>
          </cell>
          <cell r="E5">
            <v>1100.6035442825066</v>
          </cell>
        </row>
        <row r="6">
          <cell r="C6">
            <v>99</v>
          </cell>
          <cell r="D6">
            <v>132</v>
          </cell>
          <cell r="E6">
            <v>148.51277744245735</v>
          </cell>
        </row>
        <row r="7">
          <cell r="C7">
            <v>150</v>
          </cell>
          <cell r="D7">
            <v>272</v>
          </cell>
          <cell r="E7">
            <v>236.63733117901364</v>
          </cell>
        </row>
        <row r="8">
          <cell r="C8">
            <v>128</v>
          </cell>
          <cell r="D8">
            <v>291</v>
          </cell>
          <cell r="E8">
            <v>198.62281780245993</v>
          </cell>
        </row>
        <row r="9">
          <cell r="C9">
            <v>302</v>
          </cell>
          <cell r="D9">
            <v>331</v>
          </cell>
          <cell r="E9">
            <v>499.28305996247548</v>
          </cell>
        </row>
        <row r="10">
          <cell r="C10">
            <v>95</v>
          </cell>
          <cell r="D10">
            <v>199</v>
          </cell>
          <cell r="E10">
            <v>141.60104773762939</v>
          </cell>
        </row>
        <row r="11">
          <cell r="C11">
            <v>945</v>
          </cell>
          <cell r="D11">
            <v>1890</v>
          </cell>
          <cell r="E11">
            <v>1610.3436100135675</v>
          </cell>
        </row>
        <row r="12">
          <cell r="C12">
            <v>368</v>
          </cell>
          <cell r="D12">
            <v>788</v>
          </cell>
          <cell r="E12">
            <v>613.32660009213657</v>
          </cell>
        </row>
        <row r="13">
          <cell r="C13">
            <v>961</v>
          </cell>
          <cell r="D13">
            <v>1601</v>
          </cell>
          <cell r="E13">
            <v>1637.9905288328791</v>
          </cell>
        </row>
      </sheetData>
      <sheetData sheetId="1">
        <row r="3">
          <cell r="D3" t="str">
            <v>y</v>
          </cell>
          <cell r="E3" t="str">
            <v>y=b0+b1*x</v>
          </cell>
        </row>
        <row r="4">
          <cell r="C4">
            <v>130</v>
          </cell>
          <cell r="D4">
            <v>15</v>
          </cell>
          <cell r="E4">
            <v>17.817582909924212</v>
          </cell>
        </row>
        <row r="5">
          <cell r="C5">
            <v>650</v>
          </cell>
          <cell r="D5">
            <v>69.900000000000006</v>
          </cell>
          <cell r="E5">
            <v>105.24344084837126</v>
          </cell>
        </row>
        <row r="6">
          <cell r="C6">
            <v>99</v>
          </cell>
          <cell r="D6">
            <v>6.5</v>
          </cell>
          <cell r="E6">
            <v>12.605656763593714</v>
          </cell>
        </row>
        <row r="7">
          <cell r="C7">
            <v>150</v>
          </cell>
          <cell r="D7">
            <v>22.4</v>
          </cell>
          <cell r="E7">
            <v>21.180115907556793</v>
          </cell>
        </row>
        <row r="8">
          <cell r="C8">
            <v>128</v>
          </cell>
          <cell r="D8">
            <v>28.4</v>
          </cell>
          <cell r="E8">
            <v>17.481329610160955</v>
          </cell>
        </row>
        <row r="9">
          <cell r="C9">
            <v>302</v>
          </cell>
          <cell r="D9">
            <v>65.900000000000006</v>
          </cell>
          <cell r="E9">
            <v>46.735366689564394</v>
          </cell>
        </row>
        <row r="10">
          <cell r="C10">
            <v>95</v>
          </cell>
          <cell r="D10">
            <v>19.399999999999999</v>
          </cell>
          <cell r="E10">
            <v>11.9331501640672</v>
          </cell>
        </row>
        <row r="11">
          <cell r="C11">
            <v>945</v>
          </cell>
          <cell r="D11">
            <v>198.7</v>
          </cell>
          <cell r="E11">
            <v>154.8408025634518</v>
          </cell>
        </row>
        <row r="12">
          <cell r="C12">
            <v>368</v>
          </cell>
          <cell r="D12">
            <v>38.799999999999997</v>
          </cell>
          <cell r="E12">
            <v>57.831725581751904</v>
          </cell>
        </row>
        <row r="13">
          <cell r="C13">
            <v>961</v>
          </cell>
          <cell r="D13">
            <v>138.19999999999999</v>
          </cell>
          <cell r="E13">
            <v>157.53082896155786</v>
          </cell>
        </row>
      </sheetData>
      <sheetData sheetId="2">
        <row r="3">
          <cell r="D3" t="str">
            <v>y</v>
          </cell>
          <cell r="E3" t="str">
            <v>y=b0+b1*x</v>
          </cell>
        </row>
        <row r="4">
          <cell r="C4">
            <v>163</v>
          </cell>
          <cell r="D4">
            <v>186</v>
          </cell>
          <cell r="E4">
            <v>209.32372354593002</v>
          </cell>
        </row>
        <row r="5">
          <cell r="C5">
            <v>765</v>
          </cell>
          <cell r="D5">
            <v>699</v>
          </cell>
          <cell r="E5">
            <v>1070.7658235637518</v>
          </cell>
        </row>
        <row r="6">
          <cell r="C6">
            <v>141</v>
          </cell>
          <cell r="D6">
            <v>132</v>
          </cell>
          <cell r="E6">
            <v>177.84245078780367</v>
          </cell>
        </row>
        <row r="7">
          <cell r="C7">
            <v>166</v>
          </cell>
          <cell r="D7">
            <v>272</v>
          </cell>
          <cell r="E7">
            <v>213.61662437658362</v>
          </cell>
        </row>
        <row r="8">
          <cell r="C8">
            <v>137</v>
          </cell>
          <cell r="D8">
            <v>291</v>
          </cell>
          <cell r="E8">
            <v>172.11858301359885</v>
          </cell>
        </row>
        <row r="9">
          <cell r="C9">
            <v>355</v>
          </cell>
          <cell r="D9">
            <v>331</v>
          </cell>
          <cell r="E9">
            <v>484.06937670776023</v>
          </cell>
        </row>
        <row r="10">
          <cell r="C10">
            <v>136</v>
          </cell>
          <cell r="D10">
            <v>199</v>
          </cell>
          <cell r="E10">
            <v>170.68761607004765</v>
          </cell>
        </row>
        <row r="11">
          <cell r="C11">
            <v>1206</v>
          </cell>
          <cell r="D11">
            <v>1890</v>
          </cell>
          <cell r="E11">
            <v>1701.8222456698304</v>
          </cell>
        </row>
        <row r="12">
          <cell r="C12">
            <v>433</v>
          </cell>
          <cell r="D12">
            <v>788</v>
          </cell>
          <cell r="E12">
            <v>595.68479830475371</v>
          </cell>
        </row>
        <row r="13">
          <cell r="C13">
            <v>1130</v>
          </cell>
          <cell r="D13">
            <v>1601</v>
          </cell>
          <cell r="E13">
            <v>1593.0687579599394</v>
          </cell>
        </row>
      </sheetData>
      <sheetData sheetId="3">
        <row r="3">
          <cell r="D3" t="str">
            <v>y</v>
          </cell>
          <cell r="E3" t="str">
            <v>y=b0+b1*x</v>
          </cell>
        </row>
        <row r="4">
          <cell r="C4">
            <v>163</v>
          </cell>
          <cell r="D4">
            <v>15</v>
          </cell>
          <cell r="E4">
            <v>18.242909378071364</v>
          </cell>
        </row>
        <row r="5">
          <cell r="C5">
            <v>765</v>
          </cell>
          <cell r="D5">
            <v>69.900000000000006</v>
          </cell>
          <cell r="E5">
            <v>102.6213522641508</v>
          </cell>
        </row>
        <row r="6">
          <cell r="C6">
            <v>141</v>
          </cell>
          <cell r="D6">
            <v>6.5</v>
          </cell>
          <cell r="E6">
            <v>15.159311797516963</v>
          </cell>
        </row>
        <row r="7">
          <cell r="C7">
            <v>166</v>
          </cell>
          <cell r="D7">
            <v>22.4</v>
          </cell>
          <cell r="E7">
            <v>18.663399957237871</v>
          </cell>
        </row>
        <row r="8">
          <cell r="C8">
            <v>137</v>
          </cell>
          <cell r="D8">
            <v>28.4</v>
          </cell>
          <cell r="E8">
            <v>14.59865769196162</v>
          </cell>
        </row>
        <row r="9">
          <cell r="C9">
            <v>355</v>
          </cell>
          <cell r="D9">
            <v>65.900000000000006</v>
          </cell>
          <cell r="E9">
            <v>45.154306444727929</v>
          </cell>
        </row>
        <row r="10">
          <cell r="C10">
            <v>136</v>
          </cell>
          <cell r="D10">
            <v>19.399999999999999</v>
          </cell>
          <cell r="E10">
            <v>14.458494165572784</v>
          </cell>
        </row>
        <row r="11">
          <cell r="C11">
            <v>1206</v>
          </cell>
          <cell r="D11">
            <v>198.7</v>
          </cell>
          <cell r="E11">
            <v>164.43346740162758</v>
          </cell>
        </row>
        <row r="12">
          <cell r="C12">
            <v>433</v>
          </cell>
          <cell r="D12">
            <v>38.799999999999997</v>
          </cell>
          <cell r="E12">
            <v>56.087061503057157</v>
          </cell>
        </row>
        <row r="13">
          <cell r="C13">
            <v>1130</v>
          </cell>
          <cell r="D13">
            <v>138.19999999999999</v>
          </cell>
          <cell r="E13">
            <v>153.78103939607604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FD2F5-2BD4-465B-B11D-EBFB6B9AE907}">
  <dimension ref="B2:I34"/>
  <sheetViews>
    <sheetView workbookViewId="0">
      <selection activeCell="A13" sqref="A13"/>
    </sheetView>
  </sheetViews>
  <sheetFormatPr baseColWidth="10" defaultRowHeight="14.4" x14ac:dyDescent="0.3"/>
  <cols>
    <col min="7" max="7" width="20.44140625" customWidth="1"/>
  </cols>
  <sheetData>
    <row r="2" spans="2:8" x14ac:dyDescent="0.3">
      <c r="C2" t="s">
        <v>0</v>
      </c>
      <c r="D2" t="s">
        <v>1</v>
      </c>
    </row>
    <row r="3" spans="2:8" x14ac:dyDescent="0.3">
      <c r="B3" s="3" t="s">
        <v>2</v>
      </c>
      <c r="C3" s="3" t="s">
        <v>3</v>
      </c>
      <c r="D3" s="3" t="s">
        <v>4</v>
      </c>
      <c r="E3" s="8" t="s">
        <v>5</v>
      </c>
      <c r="F3" s="3" t="s">
        <v>6</v>
      </c>
      <c r="G3" s="3" t="s">
        <v>7</v>
      </c>
      <c r="H3" s="3" t="s">
        <v>8</v>
      </c>
    </row>
    <row r="4" spans="2:8" x14ac:dyDescent="0.3">
      <c r="B4" s="3">
        <v>1</v>
      </c>
      <c r="C4" s="3">
        <v>130</v>
      </c>
      <c r="D4" s="3">
        <v>186</v>
      </c>
      <c r="E4" s="3">
        <f>$F$23+$F$21*C4</f>
        <v>202.07868265487392</v>
      </c>
      <c r="F4" s="3">
        <f>C4^2</f>
        <v>16900</v>
      </c>
      <c r="G4" s="3">
        <f>C4*D4</f>
        <v>24180</v>
      </c>
      <c r="H4" s="3">
        <f>D4^2</f>
        <v>34596</v>
      </c>
    </row>
    <row r="5" spans="2:8" x14ac:dyDescent="0.3">
      <c r="B5" s="3">
        <v>2</v>
      </c>
      <c r="C5" s="3">
        <v>650</v>
      </c>
      <c r="D5" s="3">
        <v>699</v>
      </c>
      <c r="E5" s="3">
        <f t="shared" ref="E5:E14" si="0">$F$23+$F$21*C5</f>
        <v>1100.6035442825066</v>
      </c>
      <c r="F5" s="3">
        <f t="shared" ref="F5:F14" si="1">C5^2</f>
        <v>422500</v>
      </c>
      <c r="G5" s="3">
        <f t="shared" ref="G5:G13" si="2">C5*D5</f>
        <v>454350</v>
      </c>
      <c r="H5" s="3">
        <f t="shared" ref="H5:H13" si="3">D5^2</f>
        <v>488601</v>
      </c>
    </row>
    <row r="6" spans="2:8" x14ac:dyDescent="0.3">
      <c r="B6" s="3">
        <v>3</v>
      </c>
      <c r="C6" s="3">
        <v>99</v>
      </c>
      <c r="D6" s="3">
        <v>132</v>
      </c>
      <c r="E6" s="3">
        <f t="shared" si="0"/>
        <v>148.51277744245735</v>
      </c>
      <c r="F6" s="3">
        <f t="shared" si="1"/>
        <v>9801</v>
      </c>
      <c r="G6" s="3">
        <f t="shared" si="2"/>
        <v>13068</v>
      </c>
      <c r="H6" s="3">
        <f t="shared" si="3"/>
        <v>17424</v>
      </c>
    </row>
    <row r="7" spans="2:8" x14ac:dyDescent="0.3">
      <c r="B7" s="3">
        <v>4</v>
      </c>
      <c r="C7" s="3">
        <v>150</v>
      </c>
      <c r="D7" s="3">
        <v>272</v>
      </c>
      <c r="E7" s="3">
        <f t="shared" si="0"/>
        <v>236.63733117901364</v>
      </c>
      <c r="F7" s="3">
        <f t="shared" si="1"/>
        <v>22500</v>
      </c>
      <c r="G7" s="3">
        <f t="shared" si="2"/>
        <v>40800</v>
      </c>
      <c r="H7" s="3">
        <f t="shared" si="3"/>
        <v>73984</v>
      </c>
    </row>
    <row r="8" spans="2:8" x14ac:dyDescent="0.3">
      <c r="B8" s="3">
        <v>5</v>
      </c>
      <c r="C8" s="3">
        <v>128</v>
      </c>
      <c r="D8" s="3">
        <v>291</v>
      </c>
      <c r="E8" s="3">
        <f t="shared" si="0"/>
        <v>198.62281780245993</v>
      </c>
      <c r="F8" s="3">
        <f t="shared" si="1"/>
        <v>16384</v>
      </c>
      <c r="G8" s="3">
        <f t="shared" si="2"/>
        <v>37248</v>
      </c>
      <c r="H8" s="3">
        <f t="shared" si="3"/>
        <v>84681</v>
      </c>
    </row>
    <row r="9" spans="2:8" x14ac:dyDescent="0.3">
      <c r="B9" s="3">
        <v>6</v>
      </c>
      <c r="C9" s="3">
        <v>302</v>
      </c>
      <c r="D9" s="3">
        <v>331</v>
      </c>
      <c r="E9" s="3">
        <f t="shared" si="0"/>
        <v>499.28305996247548</v>
      </c>
      <c r="F9" s="3">
        <f t="shared" si="1"/>
        <v>91204</v>
      </c>
      <c r="G9" s="3">
        <f t="shared" si="2"/>
        <v>99962</v>
      </c>
      <c r="H9" s="3">
        <f t="shared" si="3"/>
        <v>109561</v>
      </c>
    </row>
    <row r="10" spans="2:8" x14ac:dyDescent="0.3">
      <c r="B10" s="3">
        <v>7</v>
      </c>
      <c r="C10" s="3">
        <v>95</v>
      </c>
      <c r="D10" s="3">
        <v>199</v>
      </c>
      <c r="E10" s="3">
        <f t="shared" si="0"/>
        <v>141.60104773762939</v>
      </c>
      <c r="F10" s="3">
        <f t="shared" si="1"/>
        <v>9025</v>
      </c>
      <c r="G10" s="3">
        <f t="shared" si="2"/>
        <v>18905</v>
      </c>
      <c r="H10" s="3">
        <f t="shared" si="3"/>
        <v>39601</v>
      </c>
    </row>
    <row r="11" spans="2:8" x14ac:dyDescent="0.3">
      <c r="B11" s="3">
        <v>8</v>
      </c>
      <c r="C11" s="3">
        <v>945</v>
      </c>
      <c r="D11" s="3">
        <v>1890</v>
      </c>
      <c r="E11" s="3">
        <f t="shared" si="0"/>
        <v>1610.3436100135675</v>
      </c>
      <c r="F11" s="3">
        <f t="shared" si="1"/>
        <v>893025</v>
      </c>
      <c r="G11" s="3">
        <f t="shared" si="2"/>
        <v>1786050</v>
      </c>
      <c r="H11" s="3">
        <f t="shared" si="3"/>
        <v>3572100</v>
      </c>
    </row>
    <row r="12" spans="2:8" x14ac:dyDescent="0.3">
      <c r="B12" s="3">
        <v>9</v>
      </c>
      <c r="C12" s="3">
        <v>368</v>
      </c>
      <c r="D12" s="3">
        <v>788</v>
      </c>
      <c r="E12" s="3">
        <f t="shared" si="0"/>
        <v>613.32660009213657</v>
      </c>
      <c r="F12" s="3">
        <f t="shared" si="1"/>
        <v>135424</v>
      </c>
      <c r="G12" s="3">
        <f t="shared" si="2"/>
        <v>289984</v>
      </c>
      <c r="H12" s="3">
        <f t="shared" si="3"/>
        <v>620944</v>
      </c>
    </row>
    <row r="13" spans="2:8" x14ac:dyDescent="0.3">
      <c r="B13" s="4">
        <v>10</v>
      </c>
      <c r="C13" s="3">
        <v>961</v>
      </c>
      <c r="D13" s="3">
        <v>1601</v>
      </c>
      <c r="E13" s="3">
        <f t="shared" si="0"/>
        <v>1637.9905288328791</v>
      </c>
      <c r="F13" s="3">
        <f t="shared" si="1"/>
        <v>923521</v>
      </c>
      <c r="G13" s="3">
        <f t="shared" si="2"/>
        <v>1538561</v>
      </c>
      <c r="H13" s="3">
        <f t="shared" si="3"/>
        <v>2563201</v>
      </c>
    </row>
    <row r="14" spans="2:8" x14ac:dyDescent="0.3">
      <c r="B14" s="3" t="s">
        <v>10</v>
      </c>
      <c r="C14" s="5">
        <v>386</v>
      </c>
      <c r="D14" s="5"/>
      <c r="E14" s="6">
        <f t="shared" si="0"/>
        <v>644.42938376386235</v>
      </c>
      <c r="F14" s="3">
        <f t="shared" si="1"/>
        <v>148996</v>
      </c>
      <c r="G14" s="3"/>
      <c r="H14" s="3"/>
    </row>
    <row r="15" spans="2:8" x14ac:dyDescent="0.3">
      <c r="B15" s="3" t="s">
        <v>11</v>
      </c>
      <c r="C15" s="7">
        <f t="shared" ref="C15:H15" si="4">SUM(C4:C13)</f>
        <v>3828</v>
      </c>
      <c r="D15" s="7">
        <f t="shared" si="4"/>
        <v>6389</v>
      </c>
      <c r="E15" s="7">
        <f t="shared" si="4"/>
        <v>6389</v>
      </c>
      <c r="F15" s="7">
        <f t="shared" si="4"/>
        <v>2540284</v>
      </c>
      <c r="G15" s="7">
        <f t="shared" si="4"/>
        <v>4303108</v>
      </c>
      <c r="H15" s="7">
        <f t="shared" si="4"/>
        <v>7604693</v>
      </c>
    </row>
    <row r="16" spans="2:8" x14ac:dyDescent="0.3">
      <c r="B16" t="s">
        <v>12</v>
      </c>
      <c r="C16">
        <f>C15/B13</f>
        <v>382.8</v>
      </c>
      <c r="D16">
        <f>D15/B13</f>
        <v>638.9</v>
      </c>
    </row>
    <row r="17" spans="5:9" x14ac:dyDescent="0.3">
      <c r="H17" t="s">
        <v>13</v>
      </c>
    </row>
    <row r="18" spans="5:9" x14ac:dyDescent="0.3">
      <c r="E18" t="s">
        <v>14</v>
      </c>
      <c r="F18">
        <f>G15-(B13*C16*D16)</f>
        <v>1857398.8000000003</v>
      </c>
      <c r="G18" t="s">
        <v>15</v>
      </c>
      <c r="H18">
        <f>COVAR(C4:C13,D4:D13)</f>
        <v>185739.88000000003</v>
      </c>
    </row>
    <row r="19" spans="5:9" x14ac:dyDescent="0.3">
      <c r="F19">
        <f>F15-(B13*C16^2)</f>
        <v>1074925.6000000001</v>
      </c>
      <c r="G19" t="s">
        <v>16</v>
      </c>
      <c r="H19">
        <f>_xlfn.VAR.P(C4:C13)</f>
        <v>107492.56</v>
      </c>
    </row>
    <row r="21" spans="5:9" x14ac:dyDescent="0.3">
      <c r="E21" t="s">
        <v>14</v>
      </c>
      <c r="F21" s="9">
        <f>F18/F19</f>
        <v>1.7279324262069859</v>
      </c>
      <c r="G21">
        <v>0</v>
      </c>
      <c r="H21">
        <f>H18/H19</f>
        <v>1.7279324262069862</v>
      </c>
    </row>
    <row r="23" spans="5:9" x14ac:dyDescent="0.3">
      <c r="E23" t="s">
        <v>17</v>
      </c>
      <c r="F23" s="9">
        <f>D16-(F21*C16)</f>
        <v>-22.552532752034267</v>
      </c>
      <c r="G23">
        <v>0</v>
      </c>
    </row>
    <row r="25" spans="5:9" x14ac:dyDescent="0.3">
      <c r="E25" t="s">
        <v>18</v>
      </c>
      <c r="F25">
        <f>(B13*G15)-(C15*D15)</f>
        <v>18573988</v>
      </c>
      <c r="G25" t="s">
        <v>19</v>
      </c>
      <c r="H25">
        <f>H18*100</f>
        <v>18573988.000000004</v>
      </c>
    </row>
    <row r="26" spans="5:9" x14ac:dyDescent="0.3">
      <c r="F26">
        <f>B13*F15-C15^2</f>
        <v>10749256</v>
      </c>
      <c r="G26">
        <f>B13*H15-D15^2</f>
        <v>35227609</v>
      </c>
      <c r="H26">
        <f>F26*G26</f>
        <v>378670587408904</v>
      </c>
      <c r="I26">
        <f>SQRT(H26)</f>
        <v>19459460.100652948</v>
      </c>
    </row>
    <row r="27" spans="5:9" x14ac:dyDescent="0.3">
      <c r="F27" t="s">
        <v>20</v>
      </c>
      <c r="G27" t="s">
        <v>21</v>
      </c>
      <c r="H27" t="s">
        <v>22</v>
      </c>
      <c r="I27" t="s">
        <v>23</v>
      </c>
    </row>
    <row r="29" spans="5:9" x14ac:dyDescent="0.3">
      <c r="E29" t="s">
        <v>18</v>
      </c>
      <c r="F29">
        <f>F25</f>
        <v>18573988</v>
      </c>
    </row>
    <row r="30" spans="5:9" x14ac:dyDescent="0.3">
      <c r="F30">
        <f>I26</f>
        <v>19459460.100652948</v>
      </c>
    </row>
    <row r="32" spans="5:9" x14ac:dyDescent="0.3">
      <c r="E32" t="s">
        <v>18</v>
      </c>
      <c r="F32">
        <f>F29/F30</f>
        <v>0.95449657410468258</v>
      </c>
    </row>
    <row r="34" spans="5:7" ht="28.8" x14ac:dyDescent="0.3">
      <c r="E34" s="1" t="s">
        <v>24</v>
      </c>
      <c r="F34" s="10">
        <f>F32^2</f>
        <v>0.9110637099775758</v>
      </c>
      <c r="G34" s="2" t="s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95698-7B58-4B38-B126-F90627B24E46}">
  <dimension ref="B2:I34"/>
  <sheetViews>
    <sheetView workbookViewId="0">
      <selection activeCell="B19" sqref="B19"/>
    </sheetView>
  </sheetViews>
  <sheetFormatPr baseColWidth="10" defaultRowHeight="14.4" x14ac:dyDescent="0.3"/>
  <sheetData>
    <row r="2" spans="2:8" x14ac:dyDescent="0.3">
      <c r="C2" t="s">
        <v>0</v>
      </c>
      <c r="D2" t="s">
        <v>1</v>
      </c>
    </row>
    <row r="3" spans="2:8" x14ac:dyDescent="0.3">
      <c r="B3" s="3" t="s">
        <v>2</v>
      </c>
      <c r="C3" s="3" t="s">
        <v>3</v>
      </c>
      <c r="D3" s="3" t="s">
        <v>4</v>
      </c>
      <c r="E3" s="8" t="s">
        <v>5</v>
      </c>
      <c r="F3" s="3" t="s">
        <v>6</v>
      </c>
      <c r="G3" s="3" t="s">
        <v>7</v>
      </c>
      <c r="H3" s="3" t="s">
        <v>8</v>
      </c>
    </row>
    <row r="4" spans="2:8" x14ac:dyDescent="0.3">
      <c r="B4" s="3">
        <v>1</v>
      </c>
      <c r="C4" s="3">
        <v>130</v>
      </c>
      <c r="D4" s="3">
        <v>15</v>
      </c>
      <c r="E4" s="3">
        <f>$F$23+$F$21*C4</f>
        <v>17.817582909924212</v>
      </c>
      <c r="F4" s="3">
        <f>C4^2</f>
        <v>16900</v>
      </c>
      <c r="G4" s="3">
        <f>C4*D4</f>
        <v>1950</v>
      </c>
      <c r="H4" s="3">
        <f>D4^2</f>
        <v>225</v>
      </c>
    </row>
    <row r="5" spans="2:8" x14ac:dyDescent="0.3">
      <c r="B5" s="3">
        <v>2</v>
      </c>
      <c r="C5" s="3">
        <v>650</v>
      </c>
      <c r="D5" s="3">
        <v>69.900000000000006</v>
      </c>
      <c r="E5" s="3">
        <f t="shared" ref="E5:E14" si="0">$F$23+$F$21*C5</f>
        <v>105.24344084837126</v>
      </c>
      <c r="F5" s="3">
        <f t="shared" ref="F5:F14" si="1">C5^2</f>
        <v>422500</v>
      </c>
      <c r="G5" s="3">
        <f t="shared" ref="G5:G13" si="2">C5*D5</f>
        <v>45435.000000000007</v>
      </c>
      <c r="H5" s="3">
        <f t="shared" ref="H5:H13" si="3">D5^2</f>
        <v>4886.0100000000011</v>
      </c>
    </row>
    <row r="6" spans="2:8" x14ac:dyDescent="0.3">
      <c r="B6" s="3">
        <v>3</v>
      </c>
      <c r="C6" s="3">
        <v>99</v>
      </c>
      <c r="D6" s="3">
        <v>6.5</v>
      </c>
      <c r="E6" s="3">
        <f t="shared" si="0"/>
        <v>12.605656763593714</v>
      </c>
      <c r="F6" s="3">
        <f t="shared" si="1"/>
        <v>9801</v>
      </c>
      <c r="G6" s="3">
        <f t="shared" si="2"/>
        <v>643.5</v>
      </c>
      <c r="H6" s="3">
        <f t="shared" si="3"/>
        <v>42.25</v>
      </c>
    </row>
    <row r="7" spans="2:8" x14ac:dyDescent="0.3">
      <c r="B7" s="3">
        <v>4</v>
      </c>
      <c r="C7" s="3">
        <v>150</v>
      </c>
      <c r="D7" s="3">
        <v>22.4</v>
      </c>
      <c r="E7" s="3">
        <f t="shared" si="0"/>
        <v>21.180115907556793</v>
      </c>
      <c r="F7" s="3">
        <f t="shared" si="1"/>
        <v>22500</v>
      </c>
      <c r="G7" s="3">
        <f t="shared" si="2"/>
        <v>3360</v>
      </c>
      <c r="H7" s="3">
        <f t="shared" si="3"/>
        <v>501.75999999999993</v>
      </c>
    </row>
    <row r="8" spans="2:8" x14ac:dyDescent="0.3">
      <c r="B8" s="3">
        <v>5</v>
      </c>
      <c r="C8" s="3">
        <v>128</v>
      </c>
      <c r="D8" s="3">
        <v>28.4</v>
      </c>
      <c r="E8" s="3">
        <f t="shared" si="0"/>
        <v>17.481329610160955</v>
      </c>
      <c r="F8" s="3">
        <f t="shared" si="1"/>
        <v>16384</v>
      </c>
      <c r="G8" s="3">
        <f t="shared" si="2"/>
        <v>3635.2</v>
      </c>
      <c r="H8" s="3">
        <f t="shared" si="3"/>
        <v>806.56</v>
      </c>
    </row>
    <row r="9" spans="2:8" x14ac:dyDescent="0.3">
      <c r="B9" s="3">
        <v>6</v>
      </c>
      <c r="C9" s="3">
        <v>302</v>
      </c>
      <c r="D9" s="3">
        <v>65.900000000000006</v>
      </c>
      <c r="E9" s="3">
        <f t="shared" si="0"/>
        <v>46.735366689564394</v>
      </c>
      <c r="F9" s="3">
        <f t="shared" si="1"/>
        <v>91204</v>
      </c>
      <c r="G9" s="3">
        <f t="shared" si="2"/>
        <v>19901.800000000003</v>
      </c>
      <c r="H9" s="3">
        <f t="shared" si="3"/>
        <v>4342.8100000000004</v>
      </c>
    </row>
    <row r="10" spans="2:8" x14ac:dyDescent="0.3">
      <c r="B10" s="3">
        <v>7</v>
      </c>
      <c r="C10" s="3">
        <v>95</v>
      </c>
      <c r="D10" s="3">
        <v>19.399999999999999</v>
      </c>
      <c r="E10" s="3">
        <f t="shared" si="0"/>
        <v>11.9331501640672</v>
      </c>
      <c r="F10" s="3">
        <f t="shared" si="1"/>
        <v>9025</v>
      </c>
      <c r="G10" s="3">
        <f t="shared" si="2"/>
        <v>1842.9999999999998</v>
      </c>
      <c r="H10" s="3">
        <f t="shared" si="3"/>
        <v>376.35999999999996</v>
      </c>
    </row>
    <row r="11" spans="2:8" x14ac:dyDescent="0.3">
      <c r="B11" s="3">
        <v>8</v>
      </c>
      <c r="C11" s="3">
        <v>945</v>
      </c>
      <c r="D11" s="3">
        <v>198.7</v>
      </c>
      <c r="E11" s="3">
        <f t="shared" si="0"/>
        <v>154.8408025634518</v>
      </c>
      <c r="F11" s="3">
        <f t="shared" si="1"/>
        <v>893025</v>
      </c>
      <c r="G11" s="3">
        <f t="shared" si="2"/>
        <v>187771.5</v>
      </c>
      <c r="H11" s="3">
        <f t="shared" si="3"/>
        <v>39481.689999999995</v>
      </c>
    </row>
    <row r="12" spans="2:8" x14ac:dyDescent="0.3">
      <c r="B12" s="3">
        <v>9</v>
      </c>
      <c r="C12" s="3">
        <v>368</v>
      </c>
      <c r="D12" s="3">
        <v>38.799999999999997</v>
      </c>
      <c r="E12" s="3">
        <f t="shared" si="0"/>
        <v>57.831725581751904</v>
      </c>
      <c r="F12" s="3">
        <f t="shared" si="1"/>
        <v>135424</v>
      </c>
      <c r="G12" s="3">
        <f t="shared" si="2"/>
        <v>14278.4</v>
      </c>
      <c r="H12" s="3">
        <f t="shared" si="3"/>
        <v>1505.4399999999998</v>
      </c>
    </row>
    <row r="13" spans="2:8" x14ac:dyDescent="0.3">
      <c r="B13" s="12">
        <v>10</v>
      </c>
      <c r="C13" s="3">
        <v>961</v>
      </c>
      <c r="D13" s="3">
        <v>138.19999999999999</v>
      </c>
      <c r="E13" s="3">
        <f t="shared" si="0"/>
        <v>157.53082896155786</v>
      </c>
      <c r="F13" s="3">
        <f t="shared" si="1"/>
        <v>923521</v>
      </c>
      <c r="G13" s="3">
        <f t="shared" si="2"/>
        <v>132810.19999999998</v>
      </c>
      <c r="H13" s="3">
        <f t="shared" si="3"/>
        <v>19099.239999999998</v>
      </c>
    </row>
    <row r="14" spans="2:8" x14ac:dyDescent="0.3">
      <c r="B14" s="3" t="s">
        <v>10</v>
      </c>
      <c r="C14" s="13">
        <v>386</v>
      </c>
      <c r="D14" s="13"/>
      <c r="E14" s="6">
        <f t="shared" si="0"/>
        <v>60.858005279621224</v>
      </c>
      <c r="F14" s="3">
        <f t="shared" si="1"/>
        <v>148996</v>
      </c>
      <c r="G14" s="3"/>
      <c r="H14" s="3"/>
    </row>
    <row r="15" spans="2:8" x14ac:dyDescent="0.3">
      <c r="B15" s="3" t="s">
        <v>11</v>
      </c>
      <c r="C15" s="7">
        <f t="shared" ref="C15:H15" si="4">SUM(C4:C13)</f>
        <v>3828</v>
      </c>
      <c r="D15" s="7">
        <f t="shared" si="4"/>
        <v>603.20000000000005</v>
      </c>
      <c r="E15" s="7">
        <f t="shared" si="4"/>
        <v>603.20000000000016</v>
      </c>
      <c r="F15" s="7">
        <f t="shared" si="4"/>
        <v>2540284</v>
      </c>
      <c r="G15" s="7">
        <f t="shared" si="4"/>
        <v>411628.6</v>
      </c>
      <c r="H15" s="7">
        <f t="shared" si="4"/>
        <v>71267.12</v>
      </c>
    </row>
    <row r="16" spans="2:8" x14ac:dyDescent="0.3">
      <c r="B16" t="s">
        <v>12</v>
      </c>
      <c r="C16">
        <f>C15/B13</f>
        <v>382.8</v>
      </c>
      <c r="D16">
        <f>D15/B13</f>
        <v>60.320000000000007</v>
      </c>
    </row>
    <row r="17" spans="5:9" x14ac:dyDescent="0.3">
      <c r="H17" t="s">
        <v>13</v>
      </c>
    </row>
    <row r="18" spans="5:9" x14ac:dyDescent="0.3">
      <c r="E18" t="s">
        <v>14</v>
      </c>
      <c r="F18">
        <f>G15-(B13*C16*D16)</f>
        <v>180723.63999999996</v>
      </c>
      <c r="G18" t="s">
        <v>15</v>
      </c>
      <c r="H18">
        <f>COVAR(C4:C13,D4:D13)</f>
        <v>18072.364000000001</v>
      </c>
    </row>
    <row r="19" spans="5:9" x14ac:dyDescent="0.3">
      <c r="F19">
        <f>F15-(B13*C16^2)</f>
        <v>1074925.6000000001</v>
      </c>
      <c r="G19" t="s">
        <v>16</v>
      </c>
      <c r="H19">
        <f>_xlfn.VAR.P(C4:C13)</f>
        <v>107492.56</v>
      </c>
    </row>
    <row r="21" spans="5:9" x14ac:dyDescent="0.3">
      <c r="E21" t="s">
        <v>14</v>
      </c>
      <c r="F21" s="14">
        <f>F18/F19</f>
        <v>0.16812664988162895</v>
      </c>
      <c r="G21">
        <v>0</v>
      </c>
      <c r="H21">
        <f>H18/H19</f>
        <v>0.16812664988162904</v>
      </c>
    </row>
    <row r="23" spans="5:9" x14ac:dyDescent="0.3">
      <c r="E23" t="s">
        <v>17</v>
      </c>
      <c r="F23" s="14">
        <f>D16-(F21*C16)</f>
        <v>-4.0388815746875508</v>
      </c>
      <c r="G23">
        <v>0</v>
      </c>
    </row>
    <row r="25" spans="5:9" x14ac:dyDescent="0.3">
      <c r="E25" t="s">
        <v>18</v>
      </c>
      <c r="F25">
        <f>(B13*G15)-(C15*D15)</f>
        <v>1807236.4</v>
      </c>
      <c r="G25" t="s">
        <v>19</v>
      </c>
      <c r="H25">
        <f>H18*100</f>
        <v>1807236.4000000001</v>
      </c>
    </row>
    <row r="26" spans="5:9" x14ac:dyDescent="0.3">
      <c r="F26">
        <f>B13*F15-C15^2</f>
        <v>10749256</v>
      </c>
      <c r="G26">
        <f>B13*H15-D15^2</f>
        <v>348820.9599999999</v>
      </c>
      <c r="H26">
        <f>F26*G26</f>
        <v>3749565797205.7588</v>
      </c>
      <c r="I26">
        <f>SQRT(H26)</f>
        <v>1936379.5591788711</v>
      </c>
    </row>
    <row r="27" spans="5:9" x14ac:dyDescent="0.3">
      <c r="F27" t="s">
        <v>20</v>
      </c>
      <c r="G27" t="s">
        <v>21</v>
      </c>
      <c r="H27" t="s">
        <v>22</v>
      </c>
      <c r="I27" t="s">
        <v>23</v>
      </c>
    </row>
    <row r="29" spans="5:9" x14ac:dyDescent="0.3">
      <c r="E29" t="s">
        <v>18</v>
      </c>
      <c r="F29">
        <f>F25</f>
        <v>1807236.4</v>
      </c>
    </row>
    <row r="30" spans="5:9" x14ac:dyDescent="0.3">
      <c r="F30">
        <f>I26</f>
        <v>1936379.5591788711</v>
      </c>
    </row>
    <row r="32" spans="5:9" x14ac:dyDescent="0.3">
      <c r="E32" t="s">
        <v>18</v>
      </c>
      <c r="F32">
        <f>F29/F30</f>
        <v>0.93330689814055112</v>
      </c>
    </row>
    <row r="34" spans="5:7" ht="57.6" x14ac:dyDescent="0.3">
      <c r="E34" s="1" t="s">
        <v>24</v>
      </c>
      <c r="F34" s="15">
        <f>F32^2</f>
        <v>0.87106176611673702</v>
      </c>
      <c r="G34" s="2" t="s">
        <v>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A1051-B199-4456-BC72-D9BC7962ADAB}">
  <dimension ref="B2:I34"/>
  <sheetViews>
    <sheetView workbookViewId="0">
      <selection activeCell="I18" sqref="I18"/>
    </sheetView>
  </sheetViews>
  <sheetFormatPr baseColWidth="10" defaultRowHeight="14.4" x14ac:dyDescent="0.3"/>
  <sheetData>
    <row r="2" spans="2:8" x14ac:dyDescent="0.3">
      <c r="C2" t="s">
        <v>0</v>
      </c>
      <c r="D2" t="s">
        <v>1</v>
      </c>
    </row>
    <row r="3" spans="2:8" x14ac:dyDescent="0.3">
      <c r="B3" s="3" t="s">
        <v>2</v>
      </c>
      <c r="C3" s="3" t="s">
        <v>3</v>
      </c>
      <c r="D3" s="3" t="s">
        <v>4</v>
      </c>
      <c r="E3" s="8" t="s">
        <v>5</v>
      </c>
      <c r="F3" s="3" t="s">
        <v>6</v>
      </c>
      <c r="G3" s="3" t="s">
        <v>7</v>
      </c>
      <c r="H3" s="3" t="s">
        <v>8</v>
      </c>
    </row>
    <row r="4" spans="2:8" x14ac:dyDescent="0.3">
      <c r="B4" s="3">
        <v>1</v>
      </c>
      <c r="C4" s="3">
        <v>163</v>
      </c>
      <c r="D4" s="3">
        <v>186</v>
      </c>
      <c r="E4" s="3">
        <f>$F$23+$F$21*C4</f>
        <v>209.32372354593002</v>
      </c>
      <c r="F4" s="3">
        <f>C4^2</f>
        <v>26569</v>
      </c>
      <c r="G4" s="3">
        <f>C4*D4</f>
        <v>30318</v>
      </c>
      <c r="H4" s="3">
        <f>D4^2</f>
        <v>34596</v>
      </c>
    </row>
    <row r="5" spans="2:8" x14ac:dyDescent="0.3">
      <c r="B5" s="3">
        <v>2</v>
      </c>
      <c r="C5" s="3">
        <v>765</v>
      </c>
      <c r="D5" s="3">
        <v>699</v>
      </c>
      <c r="E5" s="3">
        <f t="shared" ref="E5:E14" si="0">$F$23+$F$21*C5</f>
        <v>1070.7658235637518</v>
      </c>
      <c r="F5" s="3">
        <f t="shared" ref="F5:F14" si="1">C5^2</f>
        <v>585225</v>
      </c>
      <c r="G5" s="3">
        <f t="shared" ref="G5:G13" si="2">C5*D5</f>
        <v>534735</v>
      </c>
      <c r="H5" s="3">
        <f t="shared" ref="H5:H13" si="3">D5^2</f>
        <v>488601</v>
      </c>
    </row>
    <row r="6" spans="2:8" x14ac:dyDescent="0.3">
      <c r="B6" s="3">
        <v>3</v>
      </c>
      <c r="C6" s="3">
        <v>141</v>
      </c>
      <c r="D6" s="3">
        <v>132</v>
      </c>
      <c r="E6" s="3">
        <f t="shared" si="0"/>
        <v>177.84245078780367</v>
      </c>
      <c r="F6" s="3">
        <f t="shared" si="1"/>
        <v>19881</v>
      </c>
      <c r="G6" s="3">
        <f t="shared" si="2"/>
        <v>18612</v>
      </c>
      <c r="H6" s="3">
        <f t="shared" si="3"/>
        <v>17424</v>
      </c>
    </row>
    <row r="7" spans="2:8" x14ac:dyDescent="0.3">
      <c r="B7" s="3">
        <v>4</v>
      </c>
      <c r="C7" s="3">
        <v>166</v>
      </c>
      <c r="D7" s="3">
        <v>272</v>
      </c>
      <c r="E7" s="3">
        <f t="shared" si="0"/>
        <v>213.61662437658362</v>
      </c>
      <c r="F7" s="3">
        <f t="shared" si="1"/>
        <v>27556</v>
      </c>
      <c r="G7" s="3">
        <f t="shared" si="2"/>
        <v>45152</v>
      </c>
      <c r="H7" s="3">
        <f t="shared" si="3"/>
        <v>73984</v>
      </c>
    </row>
    <row r="8" spans="2:8" x14ac:dyDescent="0.3">
      <c r="B8" s="3">
        <v>5</v>
      </c>
      <c r="C8" s="3">
        <v>137</v>
      </c>
      <c r="D8" s="3">
        <v>291</v>
      </c>
      <c r="E8" s="3">
        <f t="shared" si="0"/>
        <v>172.11858301359885</v>
      </c>
      <c r="F8" s="3">
        <f t="shared" si="1"/>
        <v>18769</v>
      </c>
      <c r="G8" s="3">
        <f t="shared" si="2"/>
        <v>39867</v>
      </c>
      <c r="H8" s="3">
        <f t="shared" si="3"/>
        <v>84681</v>
      </c>
    </row>
    <row r="9" spans="2:8" x14ac:dyDescent="0.3">
      <c r="B9" s="3">
        <v>6</v>
      </c>
      <c r="C9" s="3">
        <v>355</v>
      </c>
      <c r="D9" s="3">
        <v>331</v>
      </c>
      <c r="E9" s="3">
        <f t="shared" si="0"/>
        <v>484.06937670776023</v>
      </c>
      <c r="F9" s="3">
        <f t="shared" si="1"/>
        <v>126025</v>
      </c>
      <c r="G9" s="3">
        <f t="shared" si="2"/>
        <v>117505</v>
      </c>
      <c r="H9" s="3">
        <f t="shared" si="3"/>
        <v>109561</v>
      </c>
    </row>
    <row r="10" spans="2:8" x14ac:dyDescent="0.3">
      <c r="B10" s="3">
        <v>7</v>
      </c>
      <c r="C10" s="3">
        <v>136</v>
      </c>
      <c r="D10" s="3">
        <v>199</v>
      </c>
      <c r="E10" s="3">
        <f t="shared" si="0"/>
        <v>170.68761607004765</v>
      </c>
      <c r="F10" s="3">
        <f t="shared" si="1"/>
        <v>18496</v>
      </c>
      <c r="G10" s="3">
        <f t="shared" si="2"/>
        <v>27064</v>
      </c>
      <c r="H10" s="3">
        <f t="shared" si="3"/>
        <v>39601</v>
      </c>
    </row>
    <row r="11" spans="2:8" x14ac:dyDescent="0.3">
      <c r="B11" s="3">
        <v>8</v>
      </c>
      <c r="C11" s="3">
        <v>1206</v>
      </c>
      <c r="D11" s="3">
        <v>1890</v>
      </c>
      <c r="E11" s="3">
        <f t="shared" si="0"/>
        <v>1701.8222456698304</v>
      </c>
      <c r="F11" s="3">
        <f t="shared" si="1"/>
        <v>1454436</v>
      </c>
      <c r="G11" s="3">
        <f t="shared" si="2"/>
        <v>2279340</v>
      </c>
      <c r="H11" s="3">
        <f t="shared" si="3"/>
        <v>3572100</v>
      </c>
    </row>
    <row r="12" spans="2:8" x14ac:dyDescent="0.3">
      <c r="B12" s="3">
        <v>9</v>
      </c>
      <c r="C12" s="3">
        <v>433</v>
      </c>
      <c r="D12" s="3">
        <v>788</v>
      </c>
      <c r="E12" s="3">
        <f t="shared" si="0"/>
        <v>595.68479830475371</v>
      </c>
      <c r="F12" s="3">
        <f t="shared" si="1"/>
        <v>187489</v>
      </c>
      <c r="G12" s="3">
        <f t="shared" si="2"/>
        <v>341204</v>
      </c>
      <c r="H12" s="3">
        <f t="shared" si="3"/>
        <v>620944</v>
      </c>
    </row>
    <row r="13" spans="2:8" x14ac:dyDescent="0.3">
      <c r="B13" s="16">
        <v>10</v>
      </c>
      <c r="C13" s="3">
        <v>1130</v>
      </c>
      <c r="D13" s="3">
        <v>1601</v>
      </c>
      <c r="E13" s="3">
        <f t="shared" si="0"/>
        <v>1593.0687579599394</v>
      </c>
      <c r="F13" s="3">
        <f t="shared" si="1"/>
        <v>1276900</v>
      </c>
      <c r="G13" s="3">
        <f t="shared" si="2"/>
        <v>1809130</v>
      </c>
      <c r="H13" s="3">
        <f t="shared" si="3"/>
        <v>2563201</v>
      </c>
    </row>
    <row r="14" spans="2:8" x14ac:dyDescent="0.3">
      <c r="B14" s="3" t="s">
        <v>10</v>
      </c>
      <c r="C14" s="11">
        <v>386</v>
      </c>
      <c r="D14" s="11"/>
      <c r="E14" s="6">
        <f t="shared" si="0"/>
        <v>528.42935195784742</v>
      </c>
      <c r="F14" s="3">
        <f t="shared" si="1"/>
        <v>148996</v>
      </c>
      <c r="G14" s="3"/>
      <c r="H14" s="3"/>
    </row>
    <row r="15" spans="2:8" x14ac:dyDescent="0.3">
      <c r="B15" s="3" t="s">
        <v>11</v>
      </c>
      <c r="C15" s="7">
        <f t="shared" ref="C15:H15" si="4">SUM(C4:C13)</f>
        <v>4632</v>
      </c>
      <c r="D15" s="7">
        <f t="shared" si="4"/>
        <v>6389</v>
      </c>
      <c r="E15" s="7">
        <f t="shared" si="4"/>
        <v>6389</v>
      </c>
      <c r="F15" s="7">
        <f t="shared" si="4"/>
        <v>3741346</v>
      </c>
      <c r="G15" s="7">
        <f t="shared" si="4"/>
        <v>5242927</v>
      </c>
      <c r="H15" s="7">
        <f t="shared" si="4"/>
        <v>7604693</v>
      </c>
    </row>
    <row r="16" spans="2:8" x14ac:dyDescent="0.3">
      <c r="B16" t="s">
        <v>12</v>
      </c>
      <c r="C16">
        <f>C15/B13</f>
        <v>463.2</v>
      </c>
      <c r="D16">
        <f>D15/B13</f>
        <v>638.9</v>
      </c>
    </row>
    <row r="17" spans="5:9" x14ac:dyDescent="0.3">
      <c r="H17" t="s">
        <v>13</v>
      </c>
    </row>
    <row r="18" spans="5:9" x14ac:dyDescent="0.3">
      <c r="E18" t="s">
        <v>14</v>
      </c>
      <c r="F18">
        <f>G15-(B13*C16*D16)</f>
        <v>2283542.2000000002</v>
      </c>
      <c r="G18" t="s">
        <v>15</v>
      </c>
      <c r="H18">
        <f>COVAR(C4:C13,D4:D13)</f>
        <v>228354.21999999997</v>
      </c>
    </row>
    <row r="19" spans="5:9" x14ac:dyDescent="0.3">
      <c r="F19">
        <f>F15-(B13*C16^2)</f>
        <v>1595803.6</v>
      </c>
      <c r="G19" t="s">
        <v>16</v>
      </c>
      <c r="H19">
        <f>_xlfn.VAR.P(C4:C13)</f>
        <v>159580.35999999999</v>
      </c>
    </row>
    <row r="21" spans="5:9" x14ac:dyDescent="0.3">
      <c r="E21" t="s">
        <v>14</v>
      </c>
      <c r="F21" s="17">
        <f>F18/F19</f>
        <v>1.4309669435511989</v>
      </c>
      <c r="G21">
        <v>0</v>
      </c>
      <c r="H21">
        <f>H18/H19</f>
        <v>1.4309669435511989</v>
      </c>
    </row>
    <row r="23" spans="5:9" x14ac:dyDescent="0.3">
      <c r="E23" t="s">
        <v>17</v>
      </c>
      <c r="F23" s="17">
        <f>D16-(F21*C16)</f>
        <v>-23.92388825291539</v>
      </c>
      <c r="G23">
        <v>0</v>
      </c>
    </row>
    <row r="25" spans="5:9" x14ac:dyDescent="0.3">
      <c r="E25" t="s">
        <v>18</v>
      </c>
      <c r="F25">
        <f>(B13*G15)-(C15*D15)</f>
        <v>22835422</v>
      </c>
      <c r="G25" t="s">
        <v>19</v>
      </c>
      <c r="H25">
        <f>H18*100</f>
        <v>22835421.999999996</v>
      </c>
    </row>
    <row r="26" spans="5:9" x14ac:dyDescent="0.3">
      <c r="F26">
        <f>B13*F15-C15^2</f>
        <v>15958036</v>
      </c>
      <c r="G26">
        <f>B13*H15-D15^2</f>
        <v>35227609</v>
      </c>
      <c r="H26">
        <f>F26*G26</f>
        <v>562163452615924</v>
      </c>
      <c r="I26">
        <f>SQRT(H26)</f>
        <v>23709986.347864565</v>
      </c>
    </row>
    <row r="27" spans="5:9" x14ac:dyDescent="0.3">
      <c r="F27" t="s">
        <v>20</v>
      </c>
      <c r="G27" t="s">
        <v>21</v>
      </c>
      <c r="H27" t="s">
        <v>22</v>
      </c>
      <c r="I27" t="s">
        <v>23</v>
      </c>
    </row>
    <row r="29" spans="5:9" x14ac:dyDescent="0.3">
      <c r="E29" t="s">
        <v>18</v>
      </c>
      <c r="F29">
        <f>F25</f>
        <v>22835422</v>
      </c>
    </row>
    <row r="30" spans="5:9" x14ac:dyDescent="0.3">
      <c r="F30">
        <f>I26</f>
        <v>23709986.347864565</v>
      </c>
    </row>
    <row r="32" spans="5:9" x14ac:dyDescent="0.3">
      <c r="E32" t="s">
        <v>18</v>
      </c>
      <c r="F32">
        <f>F29/F30</f>
        <v>0.96311409314905272</v>
      </c>
    </row>
    <row r="34" spans="5:7" ht="57.6" x14ac:dyDescent="0.3">
      <c r="E34" s="1" t="s">
        <v>24</v>
      </c>
      <c r="F34" s="18">
        <f>F32^2</f>
        <v>0.92758875642232219</v>
      </c>
      <c r="G34" s="2" t="s">
        <v>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48F1-F73F-40DA-A807-DD25F2D67376}">
  <dimension ref="A2:I34"/>
  <sheetViews>
    <sheetView tabSelected="1" topLeftCell="B1" workbookViewId="0">
      <selection activeCell="K22" sqref="K22"/>
    </sheetView>
  </sheetViews>
  <sheetFormatPr baseColWidth="10" defaultRowHeight="14.4" x14ac:dyDescent="0.3"/>
  <sheetData>
    <row r="2" spans="1:8" x14ac:dyDescent="0.3">
      <c r="C2" t="s">
        <v>0</v>
      </c>
      <c r="D2" t="s">
        <v>1</v>
      </c>
    </row>
    <row r="3" spans="1:8" x14ac:dyDescent="0.3">
      <c r="B3" s="3" t="s">
        <v>2</v>
      </c>
      <c r="C3" s="3" t="s">
        <v>3</v>
      </c>
      <c r="D3" s="3" t="s">
        <v>4</v>
      </c>
      <c r="E3" s="8" t="s">
        <v>5</v>
      </c>
      <c r="F3" s="3" t="s">
        <v>6</v>
      </c>
      <c r="G3" s="3" t="s">
        <v>7</v>
      </c>
      <c r="H3" s="3" t="s">
        <v>8</v>
      </c>
    </row>
    <row r="4" spans="1:8" x14ac:dyDescent="0.3">
      <c r="B4" s="3">
        <v>1</v>
      </c>
      <c r="C4" s="3">
        <v>163</v>
      </c>
      <c r="D4" s="3">
        <v>15</v>
      </c>
      <c r="E4" s="3">
        <f>$F$23+$F$21*C4</f>
        <v>18.242909378071364</v>
      </c>
      <c r="F4" s="3">
        <f>C4^2</f>
        <v>26569</v>
      </c>
      <c r="G4" s="3">
        <f>C4*D4</f>
        <v>2445</v>
      </c>
      <c r="H4" s="3">
        <f>D4^2</f>
        <v>225</v>
      </c>
    </row>
    <row r="5" spans="1:8" x14ac:dyDescent="0.3">
      <c r="B5" s="3">
        <v>2</v>
      </c>
      <c r="C5" s="3">
        <v>765</v>
      </c>
      <c r="D5" s="3">
        <v>69.900000000000006</v>
      </c>
      <c r="E5" s="3">
        <f t="shared" ref="E5:E14" si="0">$F$23+$F$21*C5</f>
        <v>102.6213522641508</v>
      </c>
      <c r="F5" s="3">
        <f t="shared" ref="F5:F14" si="1">C5^2</f>
        <v>585225</v>
      </c>
      <c r="G5" s="3">
        <f t="shared" ref="G5:G13" si="2">C5*D5</f>
        <v>53473.500000000007</v>
      </c>
      <c r="H5" s="3">
        <f t="shared" ref="H5:H13" si="3">D5^2</f>
        <v>4886.0100000000011</v>
      </c>
    </row>
    <row r="6" spans="1:8" x14ac:dyDescent="0.3">
      <c r="B6" s="3">
        <v>3</v>
      </c>
      <c r="C6" s="3">
        <v>141</v>
      </c>
      <c r="D6" s="3">
        <v>6.5</v>
      </c>
      <c r="E6" s="3">
        <f t="shared" si="0"/>
        <v>15.159311797516963</v>
      </c>
      <c r="F6" s="3">
        <f t="shared" si="1"/>
        <v>19881</v>
      </c>
      <c r="G6" s="3">
        <f t="shared" si="2"/>
        <v>916.5</v>
      </c>
      <c r="H6" s="3">
        <f t="shared" si="3"/>
        <v>42.25</v>
      </c>
    </row>
    <row r="7" spans="1:8" x14ac:dyDescent="0.3">
      <c r="B7" s="3">
        <v>4</v>
      </c>
      <c r="C7" s="3">
        <v>166</v>
      </c>
      <c r="D7" s="3">
        <v>22.4</v>
      </c>
      <c r="E7" s="3">
        <f t="shared" si="0"/>
        <v>18.663399957237871</v>
      </c>
      <c r="F7" s="3">
        <f t="shared" si="1"/>
        <v>27556</v>
      </c>
      <c r="G7" s="3">
        <f t="shared" si="2"/>
        <v>3718.3999999999996</v>
      </c>
      <c r="H7" s="3">
        <f t="shared" si="3"/>
        <v>501.75999999999993</v>
      </c>
    </row>
    <row r="8" spans="1:8" x14ac:dyDescent="0.3">
      <c r="B8" s="3">
        <v>5</v>
      </c>
      <c r="C8" s="3">
        <v>137</v>
      </c>
      <c r="D8" s="3">
        <v>28.4</v>
      </c>
      <c r="E8" s="3">
        <f t="shared" si="0"/>
        <v>14.59865769196162</v>
      </c>
      <c r="F8" s="3">
        <f t="shared" si="1"/>
        <v>18769</v>
      </c>
      <c r="G8" s="3">
        <f t="shared" si="2"/>
        <v>3890.7999999999997</v>
      </c>
      <c r="H8" s="3">
        <f t="shared" si="3"/>
        <v>806.56</v>
      </c>
    </row>
    <row r="9" spans="1:8" x14ac:dyDescent="0.3">
      <c r="B9" s="3">
        <v>6</v>
      </c>
      <c r="C9" s="3">
        <v>355</v>
      </c>
      <c r="D9" s="3">
        <v>65.900000000000006</v>
      </c>
      <c r="E9" s="3">
        <f t="shared" si="0"/>
        <v>45.154306444727929</v>
      </c>
      <c r="F9" s="3">
        <f t="shared" si="1"/>
        <v>126025</v>
      </c>
      <c r="G9" s="3">
        <f t="shared" si="2"/>
        <v>23394.500000000004</v>
      </c>
      <c r="H9" s="3">
        <f t="shared" si="3"/>
        <v>4342.8100000000004</v>
      </c>
    </row>
    <row r="10" spans="1:8" x14ac:dyDescent="0.3">
      <c r="B10" s="3">
        <v>7</v>
      </c>
      <c r="C10" s="3">
        <v>136</v>
      </c>
      <c r="D10" s="3">
        <v>19.399999999999999</v>
      </c>
      <c r="E10" s="3">
        <f t="shared" si="0"/>
        <v>14.458494165572784</v>
      </c>
      <c r="F10" s="3">
        <f t="shared" si="1"/>
        <v>18496</v>
      </c>
      <c r="G10" s="3">
        <f t="shared" si="2"/>
        <v>2638.3999999999996</v>
      </c>
      <c r="H10" s="3">
        <f t="shared" si="3"/>
        <v>376.35999999999996</v>
      </c>
    </row>
    <row r="11" spans="1:8" x14ac:dyDescent="0.3">
      <c r="B11" s="3">
        <v>8</v>
      </c>
      <c r="C11" s="3">
        <v>1206</v>
      </c>
      <c r="D11" s="3">
        <v>198.7</v>
      </c>
      <c r="E11" s="3">
        <f t="shared" si="0"/>
        <v>164.43346740162758</v>
      </c>
      <c r="F11" s="3">
        <f t="shared" si="1"/>
        <v>1454436</v>
      </c>
      <c r="G11" s="3">
        <f t="shared" si="2"/>
        <v>239632.19999999998</v>
      </c>
      <c r="H11" s="3">
        <f t="shared" si="3"/>
        <v>39481.689999999995</v>
      </c>
    </row>
    <row r="12" spans="1:8" x14ac:dyDescent="0.3">
      <c r="B12" s="3">
        <v>9</v>
      </c>
      <c r="C12" s="3">
        <v>433</v>
      </c>
      <c r="D12" s="3">
        <v>38.799999999999997</v>
      </c>
      <c r="E12" s="3">
        <f t="shared" si="0"/>
        <v>56.087061503057157</v>
      </c>
      <c r="F12" s="3">
        <f t="shared" si="1"/>
        <v>187489</v>
      </c>
      <c r="G12" s="3">
        <f t="shared" si="2"/>
        <v>16800.399999999998</v>
      </c>
      <c r="H12" s="3">
        <f t="shared" si="3"/>
        <v>1505.4399999999998</v>
      </c>
    </row>
    <row r="13" spans="1:8" x14ac:dyDescent="0.3">
      <c r="A13" t="s">
        <v>9</v>
      </c>
      <c r="B13" s="19">
        <v>10</v>
      </c>
      <c r="C13" s="3">
        <v>1130</v>
      </c>
      <c r="D13" s="3">
        <v>138.19999999999999</v>
      </c>
      <c r="E13" s="3">
        <f t="shared" si="0"/>
        <v>153.78103939607604</v>
      </c>
      <c r="F13" s="3">
        <f t="shared" si="1"/>
        <v>1276900</v>
      </c>
      <c r="G13" s="3">
        <f t="shared" si="2"/>
        <v>156166</v>
      </c>
      <c r="H13" s="3">
        <f t="shared" si="3"/>
        <v>19099.239999999998</v>
      </c>
    </row>
    <row r="14" spans="1:8" x14ac:dyDescent="0.3">
      <c r="B14" s="3" t="s">
        <v>10</v>
      </c>
      <c r="C14" s="20">
        <v>386</v>
      </c>
      <c r="D14" s="20"/>
      <c r="E14" s="6">
        <f t="shared" si="0"/>
        <v>49.499375762781852</v>
      </c>
      <c r="F14" s="3">
        <f t="shared" si="1"/>
        <v>148996</v>
      </c>
      <c r="G14" s="3"/>
      <c r="H14" s="3"/>
    </row>
    <row r="15" spans="1:8" x14ac:dyDescent="0.3">
      <c r="B15" s="3" t="s">
        <v>11</v>
      </c>
      <c r="C15" s="7">
        <f t="shared" ref="C15:H15" si="4">SUM(C4:C13)</f>
        <v>4632</v>
      </c>
      <c r="D15" s="7">
        <f t="shared" si="4"/>
        <v>603.20000000000005</v>
      </c>
      <c r="E15" s="7">
        <f t="shared" si="4"/>
        <v>603.20000000000005</v>
      </c>
      <c r="F15" s="7">
        <f t="shared" si="4"/>
        <v>3741346</v>
      </c>
      <c r="G15" s="7">
        <f t="shared" si="4"/>
        <v>503075.7</v>
      </c>
      <c r="H15" s="7">
        <f t="shared" si="4"/>
        <v>71267.12</v>
      </c>
    </row>
    <row r="16" spans="1:8" x14ac:dyDescent="0.3">
      <c r="B16" t="s">
        <v>12</v>
      </c>
      <c r="C16">
        <f>C15/B13</f>
        <v>463.2</v>
      </c>
      <c r="D16">
        <f>D15/B13</f>
        <v>60.320000000000007</v>
      </c>
    </row>
    <row r="17" spans="5:9" x14ac:dyDescent="0.3">
      <c r="H17" t="s">
        <v>13</v>
      </c>
    </row>
    <row r="18" spans="5:9" x14ac:dyDescent="0.3">
      <c r="E18" t="s">
        <v>14</v>
      </c>
      <c r="F18">
        <f>G15-(B13*C16*D16)</f>
        <v>223673.45999999996</v>
      </c>
      <c r="G18" t="s">
        <v>15</v>
      </c>
      <c r="H18">
        <f>COVAR(C4:C13,D4:D13)</f>
        <v>22367.345999999998</v>
      </c>
    </row>
    <row r="19" spans="5:9" x14ac:dyDescent="0.3">
      <c r="F19">
        <f>F15-(B13*C16^2)</f>
        <v>1595803.6</v>
      </c>
      <c r="G19" t="s">
        <v>16</v>
      </c>
      <c r="H19">
        <f>_xlfn.VAR.P(C4:C13)</f>
        <v>159580.35999999999</v>
      </c>
    </row>
    <row r="21" spans="5:9" x14ac:dyDescent="0.3">
      <c r="E21" t="s">
        <v>14</v>
      </c>
      <c r="F21" s="21">
        <f>F18/F19</f>
        <v>0.14016352638883628</v>
      </c>
      <c r="G21">
        <v>0</v>
      </c>
      <c r="H21">
        <f>H18/H19</f>
        <v>0.14016352638883631</v>
      </c>
    </row>
    <row r="23" spans="5:9" x14ac:dyDescent="0.3">
      <c r="E23" t="s">
        <v>17</v>
      </c>
      <c r="F23" s="21">
        <f>D16-(F21*C16)</f>
        <v>-4.6037454233089505</v>
      </c>
      <c r="G23">
        <v>0</v>
      </c>
    </row>
    <row r="25" spans="5:9" x14ac:dyDescent="0.3">
      <c r="E25" t="s">
        <v>18</v>
      </c>
      <c r="F25">
        <f>(B13*G15)-(C15*D15)</f>
        <v>2236734.5999999996</v>
      </c>
      <c r="G25" t="s">
        <v>19</v>
      </c>
      <c r="H25">
        <f>H18*100</f>
        <v>2236734.5999999996</v>
      </c>
    </row>
    <row r="26" spans="5:9" x14ac:dyDescent="0.3">
      <c r="F26">
        <f>B13*F15-C15^2</f>
        <v>15958036</v>
      </c>
      <c r="G26">
        <f>B13*H15-D15^2</f>
        <v>348820.9599999999</v>
      </c>
      <c r="H26">
        <f>F26*G26</f>
        <v>5566497437234.5586</v>
      </c>
      <c r="I26">
        <f>SQRT(H26)</f>
        <v>2359342.5858138022</v>
      </c>
    </row>
    <row r="27" spans="5:9" x14ac:dyDescent="0.3">
      <c r="F27" t="s">
        <v>20</v>
      </c>
      <c r="G27" t="s">
        <v>21</v>
      </c>
      <c r="H27" t="s">
        <v>22</v>
      </c>
      <c r="I27" t="s">
        <v>23</v>
      </c>
    </row>
    <row r="29" spans="5:9" x14ac:dyDescent="0.3">
      <c r="E29" t="s">
        <v>18</v>
      </c>
      <c r="F29">
        <f>F25</f>
        <v>2236734.5999999996</v>
      </c>
    </row>
    <row r="30" spans="5:9" x14ac:dyDescent="0.3">
      <c r="F30">
        <f>I26</f>
        <v>2359342.5858138022</v>
      </c>
    </row>
    <row r="32" spans="5:9" x14ac:dyDescent="0.3">
      <c r="E32" t="s">
        <v>18</v>
      </c>
      <c r="F32">
        <f>F29/F30</f>
        <v>0.94803298743005071</v>
      </c>
    </row>
    <row r="34" spans="5:7" ht="57.6" x14ac:dyDescent="0.3">
      <c r="E34" s="1" t="s">
        <v>24</v>
      </c>
      <c r="F34" s="22">
        <f>F32^2</f>
        <v>0.89876654525554667</v>
      </c>
      <c r="G34" s="2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En_clase</vt:lpstr>
      <vt:lpstr>Ej.1 </vt:lpstr>
      <vt:lpstr>Ej. 2</vt:lpstr>
      <vt:lpstr>Ej.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Muñoz</dc:creator>
  <cp:lastModifiedBy>Andrea Muñoz</cp:lastModifiedBy>
  <dcterms:created xsi:type="dcterms:W3CDTF">2020-11-12T18:05:13Z</dcterms:created>
  <dcterms:modified xsi:type="dcterms:W3CDTF">2020-11-12T18:26:14Z</dcterms:modified>
</cp:coreProperties>
</file>