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niu/Downloads/"/>
    </mc:Choice>
  </mc:AlternateContent>
  <xr:revisionPtr revIDLastSave="0" documentId="13_ncr:1_{A6698A1D-5023-FE4F-ACD1-D2798C491AD6}" xr6:coauthVersionLast="45" xr6:coauthVersionMax="45" xr10:uidLastSave="{00000000-0000-0000-0000-000000000000}"/>
  <bookViews>
    <workbookView xWindow="120" yWindow="460" windowWidth="28660" windowHeight="11820" activeTab="4" xr2:uid="{00000000-000D-0000-FFFF-FFFF00000000}"/>
  </bookViews>
  <sheets>
    <sheet name="Voter Turnout Master 1" sheetId="12" r:id="rId1"/>
    <sheet name="VS Education 2010-2014" sheetId="1" r:id="rId2"/>
    <sheet name="VoterData" sheetId="2" r:id="rId3"/>
    <sheet name="Correlations 2" sheetId="14" r:id="rId4"/>
    <sheet name="Combined" sheetId="3" r:id="rId5"/>
    <sheet name="Voter Turnout MultiVar" sheetId="8" r:id="rId6"/>
    <sheet name="Voter Turnout MultiVar 2" sheetId="10" r:id="rId7"/>
    <sheet name="Voter Turnout MultiVar 3" sheetId="11" r:id="rId8"/>
  </sheets>
  <definedNames>
    <definedName name="_xlnm.Database">'VS Education 2010-2014'!$A$1:$M$57</definedName>
    <definedName name="solver_adj" localSheetId="4" hidden="1">Combined!$A$4:$A$6</definedName>
    <definedName name="solver_cvg" localSheetId="4" hidden="1">0.0001</definedName>
    <definedName name="solver_drv" localSheetId="4" hidden="1">1</definedName>
    <definedName name="solver_eng" localSheetId="4" hidden="1">3</definedName>
    <definedName name="solver_itr" localSheetId="4" hidden="1">2147483647</definedName>
    <definedName name="solver_lhs1" localSheetId="4" hidden="1">Combined!$A$4:$A$6</definedName>
    <definedName name="solver_lhs2" localSheetId="4" hidden="1">Combined!$A$4:$A$6</definedName>
    <definedName name="solver_lhs3" localSheetId="4" hidden="1">Combined!$A$4:$A$6</definedName>
    <definedName name="solver_lin" localSheetId="4" hidden="1">2</definedName>
    <definedName name="solver_mip" localSheetId="4" hidden="1">2147483647</definedName>
    <definedName name="solver_mni" localSheetId="4" hidden="1">30</definedName>
    <definedName name="solver_mrt" localSheetId="4" hidden="1">0.5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3</definedName>
    <definedName name="solver_opt" localSheetId="4" hidden="1">Combined!$R$9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4</definedName>
    <definedName name="solver_rel3" localSheetId="4" hidden="1">3</definedName>
    <definedName name="solver_rhs1" localSheetId="4" hidden="1">55</definedName>
    <definedName name="solver_rhs2" localSheetId="4" hidden="1">integer</definedName>
    <definedName name="solver_rhs3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2</definedName>
    <definedName name="VoterData">VoterData!$A$1:$I$57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1" l="1"/>
  <c r="B4" i="3" l="1"/>
  <c r="B6" i="3"/>
  <c r="B5" i="3"/>
  <c r="H2" i="3"/>
  <c r="G2" i="3"/>
  <c r="F2" i="3"/>
  <c r="E2" i="3"/>
  <c r="D2" i="3"/>
  <c r="C2" i="3"/>
  <c r="H1" i="3"/>
  <c r="G1" i="3"/>
  <c r="F1" i="3"/>
  <c r="E1" i="3"/>
  <c r="D1" i="3"/>
  <c r="C1" i="3"/>
  <c r="L15" i="3" l="1"/>
  <c r="J33" i="3"/>
  <c r="M15" i="3"/>
  <c r="K44" i="3"/>
  <c r="J17" i="3"/>
  <c r="J41" i="3"/>
  <c r="D5" i="3" s="1"/>
  <c r="J65" i="3"/>
  <c r="N14" i="3"/>
  <c r="L31" i="3"/>
  <c r="J57" i="3"/>
  <c r="J25" i="3"/>
  <c r="K17" i="3"/>
  <c r="J49" i="3"/>
  <c r="I15" i="3"/>
  <c r="I19" i="3"/>
  <c r="I23" i="3"/>
  <c r="I27" i="3"/>
  <c r="I31" i="3"/>
  <c r="I35" i="3"/>
  <c r="I39" i="3"/>
  <c r="I43" i="3"/>
  <c r="I47" i="3"/>
  <c r="I51" i="3"/>
  <c r="I55" i="3"/>
  <c r="I59" i="3"/>
  <c r="I63" i="3"/>
  <c r="I16" i="3"/>
  <c r="I20" i="3"/>
  <c r="I24" i="3"/>
  <c r="I28" i="3"/>
  <c r="C4" i="3" s="1"/>
  <c r="I32" i="3"/>
  <c r="I36" i="3"/>
  <c r="I40" i="3"/>
  <c r="I44" i="3"/>
  <c r="I48" i="3"/>
  <c r="I52" i="3"/>
  <c r="I56" i="3"/>
  <c r="I60" i="3"/>
  <c r="I64" i="3"/>
  <c r="I65" i="3"/>
  <c r="I17" i="3"/>
  <c r="K60" i="3"/>
  <c r="K52" i="3"/>
  <c r="K36" i="3"/>
  <c r="K28" i="3"/>
  <c r="E4" i="3" s="1"/>
  <c r="L67" i="3"/>
  <c r="L59" i="3"/>
  <c r="L51" i="3"/>
  <c r="L43" i="3"/>
  <c r="L35" i="3"/>
  <c r="L27" i="3"/>
  <c r="L19" i="3"/>
  <c r="M66" i="3"/>
  <c r="M58" i="3"/>
  <c r="M50" i="3"/>
  <c r="H6" i="3" s="1"/>
  <c r="M42" i="3"/>
  <c r="M34" i="3"/>
  <c r="M26" i="3"/>
  <c r="M18" i="3"/>
  <c r="N65" i="3"/>
  <c r="N57" i="3"/>
  <c r="N49" i="3"/>
  <c r="N41" i="3"/>
  <c r="N33" i="3"/>
  <c r="N25" i="3"/>
  <c r="N17" i="3"/>
  <c r="I13" i="3"/>
  <c r="I41" i="3"/>
  <c r="C5" i="3" s="1"/>
  <c r="J15" i="3"/>
  <c r="J19" i="3"/>
  <c r="J23" i="3"/>
  <c r="J27" i="3"/>
  <c r="J31" i="3"/>
  <c r="J35" i="3"/>
  <c r="J39" i="3"/>
  <c r="J43" i="3"/>
  <c r="J47" i="3"/>
  <c r="J51" i="3"/>
  <c r="J55" i="3"/>
  <c r="J59" i="3"/>
  <c r="J63" i="3"/>
  <c r="J67" i="3"/>
  <c r="J16" i="3"/>
  <c r="J20" i="3"/>
  <c r="J24" i="3"/>
  <c r="J28" i="3"/>
  <c r="D4" i="3" s="1"/>
  <c r="J32" i="3"/>
  <c r="J36" i="3"/>
  <c r="J40" i="3"/>
  <c r="J44" i="3"/>
  <c r="J48" i="3"/>
  <c r="J52" i="3"/>
  <c r="J56" i="3"/>
  <c r="J60" i="3"/>
  <c r="J64" i="3"/>
  <c r="I62" i="3"/>
  <c r="I14" i="3"/>
  <c r="J54" i="3"/>
  <c r="J38" i="3"/>
  <c r="J30" i="3"/>
  <c r="J14" i="3"/>
  <c r="K65" i="3"/>
  <c r="K57" i="3"/>
  <c r="K49" i="3"/>
  <c r="K41" i="3"/>
  <c r="E5" i="3" s="1"/>
  <c r="K33" i="3"/>
  <c r="K25" i="3"/>
  <c r="L64" i="3"/>
  <c r="L56" i="3"/>
  <c r="L48" i="3"/>
  <c r="L40" i="3"/>
  <c r="L32" i="3"/>
  <c r="L24" i="3"/>
  <c r="L16" i="3"/>
  <c r="M63" i="3"/>
  <c r="M55" i="3"/>
  <c r="M47" i="3"/>
  <c r="M39" i="3"/>
  <c r="M31" i="3"/>
  <c r="M23" i="3"/>
  <c r="N62" i="3"/>
  <c r="N54" i="3"/>
  <c r="N46" i="3"/>
  <c r="N38" i="3"/>
  <c r="N30" i="3"/>
  <c r="N22" i="3"/>
  <c r="M16" i="3"/>
  <c r="M20" i="3"/>
  <c r="M24" i="3"/>
  <c r="M28" i="3"/>
  <c r="H4" i="3" s="1"/>
  <c r="M32" i="3"/>
  <c r="M36" i="3"/>
  <c r="M40" i="3"/>
  <c r="M44" i="3"/>
  <c r="M48" i="3"/>
  <c r="M52" i="3"/>
  <c r="M56" i="3"/>
  <c r="M60" i="3"/>
  <c r="M64" i="3"/>
  <c r="M13" i="3"/>
  <c r="M17" i="3"/>
  <c r="M21" i="3"/>
  <c r="M25" i="3"/>
  <c r="M29" i="3"/>
  <c r="M33" i="3"/>
  <c r="M37" i="3"/>
  <c r="M41" i="3"/>
  <c r="H5" i="3" s="1"/>
  <c r="M45" i="3"/>
  <c r="M49" i="3"/>
  <c r="M53" i="3"/>
  <c r="M57" i="3"/>
  <c r="M61" i="3"/>
  <c r="M65" i="3"/>
  <c r="I57" i="3"/>
  <c r="I33" i="3"/>
  <c r="K20" i="3"/>
  <c r="N15" i="3"/>
  <c r="N19" i="3"/>
  <c r="N23" i="3"/>
  <c r="N27" i="3"/>
  <c r="N31" i="3"/>
  <c r="N35" i="3"/>
  <c r="N39" i="3"/>
  <c r="N43" i="3"/>
  <c r="N47" i="3"/>
  <c r="N51" i="3"/>
  <c r="N55" i="3"/>
  <c r="N59" i="3"/>
  <c r="N63" i="3"/>
  <c r="N67" i="3"/>
  <c r="N16" i="3"/>
  <c r="N20" i="3"/>
  <c r="N24" i="3"/>
  <c r="N28" i="3"/>
  <c r="N32" i="3"/>
  <c r="N36" i="3"/>
  <c r="N40" i="3"/>
  <c r="N44" i="3"/>
  <c r="N48" i="3"/>
  <c r="N52" i="3"/>
  <c r="N56" i="3"/>
  <c r="N60" i="3"/>
  <c r="N64" i="3"/>
  <c r="I46" i="3"/>
  <c r="I30" i="3"/>
  <c r="K14" i="3"/>
  <c r="K18" i="3"/>
  <c r="K22" i="3"/>
  <c r="K26" i="3"/>
  <c r="K30" i="3"/>
  <c r="K34" i="3"/>
  <c r="K38" i="3"/>
  <c r="K42" i="3"/>
  <c r="K46" i="3"/>
  <c r="K50" i="3"/>
  <c r="E6" i="3" s="1"/>
  <c r="K54" i="3"/>
  <c r="K58" i="3"/>
  <c r="K62" i="3"/>
  <c r="K66" i="3"/>
  <c r="K15" i="3"/>
  <c r="K19" i="3"/>
  <c r="K23" i="3"/>
  <c r="K27" i="3"/>
  <c r="K31" i="3"/>
  <c r="K35" i="3"/>
  <c r="K39" i="3"/>
  <c r="K43" i="3"/>
  <c r="K47" i="3"/>
  <c r="K51" i="3"/>
  <c r="K55" i="3"/>
  <c r="K59" i="3"/>
  <c r="K63" i="3"/>
  <c r="K67" i="3"/>
  <c r="I67" i="3"/>
  <c r="I53" i="3"/>
  <c r="I37" i="3"/>
  <c r="I21" i="3"/>
  <c r="J61" i="3"/>
  <c r="J45" i="3"/>
  <c r="J29" i="3"/>
  <c r="J21" i="3"/>
  <c r="K64" i="3"/>
  <c r="K48" i="3"/>
  <c r="K32" i="3"/>
  <c r="K16" i="3"/>
  <c r="L55" i="3"/>
  <c r="L47" i="3"/>
  <c r="L39" i="3"/>
  <c r="L23" i="3"/>
  <c r="M62" i="3"/>
  <c r="M54" i="3"/>
  <c r="M46" i="3"/>
  <c r="M38" i="3"/>
  <c r="M30" i="3"/>
  <c r="M22" i="3"/>
  <c r="M14" i="3"/>
  <c r="N61" i="3"/>
  <c r="N53" i="3"/>
  <c r="N45" i="3"/>
  <c r="N37" i="3"/>
  <c r="N29" i="3"/>
  <c r="N21" i="3"/>
  <c r="I49" i="3"/>
  <c r="I25" i="3"/>
  <c r="I54" i="3"/>
  <c r="I38" i="3"/>
  <c r="I22" i="3"/>
  <c r="J62" i="3"/>
  <c r="J46" i="3"/>
  <c r="J22" i="3"/>
  <c r="I61" i="3"/>
  <c r="I45" i="3"/>
  <c r="I29" i="3"/>
  <c r="J13" i="3"/>
  <c r="J53" i="3"/>
  <c r="J37" i="3"/>
  <c r="K13" i="3"/>
  <c r="K56" i="3"/>
  <c r="K40" i="3"/>
  <c r="K24" i="3"/>
  <c r="L63" i="3"/>
  <c r="L17" i="3"/>
  <c r="L21" i="3"/>
  <c r="L25" i="3"/>
  <c r="L29" i="3"/>
  <c r="L33" i="3"/>
  <c r="L37" i="3"/>
  <c r="L41" i="3"/>
  <c r="L45" i="3"/>
  <c r="L49" i="3"/>
  <c r="L53" i="3"/>
  <c r="L57" i="3"/>
  <c r="L61" i="3"/>
  <c r="L65" i="3"/>
  <c r="L14" i="3"/>
  <c r="L18" i="3"/>
  <c r="L22" i="3"/>
  <c r="L26" i="3"/>
  <c r="L30" i="3"/>
  <c r="L34" i="3"/>
  <c r="L38" i="3"/>
  <c r="L42" i="3"/>
  <c r="L46" i="3"/>
  <c r="L50" i="3"/>
  <c r="L54" i="3"/>
  <c r="L58" i="3"/>
  <c r="L62" i="3"/>
  <c r="L66" i="3"/>
  <c r="L13" i="3"/>
  <c r="I66" i="3"/>
  <c r="I58" i="3"/>
  <c r="I50" i="3"/>
  <c r="C6" i="3" s="1"/>
  <c r="I42" i="3"/>
  <c r="I34" i="3"/>
  <c r="I26" i="3"/>
  <c r="I18" i="3"/>
  <c r="J66" i="3"/>
  <c r="J58" i="3"/>
  <c r="J50" i="3"/>
  <c r="D6" i="3" s="1"/>
  <c r="J42" i="3"/>
  <c r="J34" i="3"/>
  <c r="J26" i="3"/>
  <c r="J18" i="3"/>
  <c r="N13" i="3"/>
  <c r="K61" i="3"/>
  <c r="K53" i="3"/>
  <c r="K45" i="3"/>
  <c r="K37" i="3"/>
  <c r="K29" i="3"/>
  <c r="K21" i="3"/>
  <c r="L60" i="3"/>
  <c r="L52" i="3"/>
  <c r="L44" i="3"/>
  <c r="L36" i="3"/>
  <c r="L28" i="3"/>
  <c r="L20" i="3"/>
  <c r="M67" i="3"/>
  <c r="M59" i="3"/>
  <c r="M51" i="3"/>
  <c r="M43" i="3"/>
  <c r="M35" i="3"/>
  <c r="M27" i="3"/>
  <c r="M19" i="3"/>
  <c r="N66" i="3"/>
  <c r="N58" i="3"/>
  <c r="N50" i="3"/>
  <c r="N42" i="3"/>
  <c r="N34" i="3"/>
  <c r="N26" i="3"/>
  <c r="N18" i="3"/>
  <c r="F4" i="3" l="1"/>
  <c r="G4" i="3"/>
  <c r="F6" i="3"/>
  <c r="G6" i="3"/>
  <c r="G5" i="3"/>
  <c r="F5" i="3"/>
  <c r="Q13" i="3" l="1"/>
  <c r="O15" i="3"/>
  <c r="O18" i="3"/>
  <c r="O36" i="3"/>
  <c r="O44" i="3"/>
  <c r="O29" i="3"/>
  <c r="O39" i="3"/>
  <c r="O19" i="3"/>
  <c r="O52" i="3"/>
  <c r="O43" i="3"/>
  <c r="O57" i="3"/>
  <c r="O23" i="3"/>
  <c r="O62" i="3"/>
  <c r="O21" i="3"/>
  <c r="O53" i="3"/>
  <c r="O46" i="3"/>
  <c r="O67" i="3"/>
  <c r="O51" i="3"/>
  <c r="O16" i="3"/>
  <c r="O55" i="3"/>
  <c r="O65" i="3"/>
  <c r="O37" i="3"/>
  <c r="O24" i="3"/>
  <c r="O31" i="3"/>
  <c r="O66" i="3"/>
  <c r="O17" i="3"/>
  <c r="O20" i="3"/>
  <c r="O41" i="3"/>
  <c r="O45" i="3"/>
  <c r="O56" i="3"/>
  <c r="O63" i="3"/>
  <c r="O25" i="3"/>
  <c r="O27" i="3"/>
  <c r="O40" i="3"/>
  <c r="O54" i="3"/>
  <c r="O47" i="3"/>
  <c r="O60" i="3"/>
  <c r="O34" i="3"/>
  <c r="O35" i="3"/>
  <c r="O50" i="3"/>
  <c r="O59" i="3"/>
  <c r="O30" i="3"/>
  <c r="O42" i="3"/>
  <c r="O28" i="3"/>
  <c r="O38" i="3"/>
  <c r="O32" i="3"/>
  <c r="O48" i="3"/>
  <c r="O58" i="3"/>
  <c r="O14" i="3"/>
  <c r="O33" i="3"/>
  <c r="O64" i="3"/>
  <c r="O49" i="3"/>
  <c r="Q40" i="3"/>
  <c r="O22" i="3"/>
  <c r="O61" i="3"/>
  <c r="Q27" i="3"/>
  <c r="Q59" i="3"/>
  <c r="Q52" i="3"/>
  <c r="Q18" i="3"/>
  <c r="Q19" i="3"/>
  <c r="Q54" i="3"/>
  <c r="Q15" i="3"/>
  <c r="O26" i="3"/>
  <c r="Q43" i="3"/>
  <c r="Q23" i="3"/>
  <c r="Q29" i="3"/>
  <c r="P28" i="3"/>
  <c r="Q16" i="3"/>
  <c r="Q48" i="3"/>
  <c r="Q17" i="3"/>
  <c r="Q56" i="3"/>
  <c r="Q25" i="3"/>
  <c r="Q58" i="3"/>
  <c r="Q35" i="3"/>
  <c r="Q47" i="3"/>
  <c r="O13" i="3"/>
  <c r="Q42" i="3"/>
  <c r="P64" i="3"/>
  <c r="P16" i="3"/>
  <c r="P22" i="3"/>
  <c r="P23" i="3"/>
  <c r="P65" i="3"/>
  <c r="Q50" i="3"/>
  <c r="Q36" i="3"/>
  <c r="P34" i="3"/>
  <c r="Q44" i="3"/>
  <c r="Q53" i="3"/>
  <c r="P51" i="3"/>
  <c r="Q24" i="3"/>
  <c r="P26" i="3"/>
  <c r="Q22" i="3"/>
  <c r="Q60" i="3"/>
  <c r="P55" i="3"/>
  <c r="P59" i="3"/>
  <c r="Q30" i="3"/>
  <c r="P42" i="3"/>
  <c r="P36" i="3"/>
  <c r="P63" i="3"/>
  <c r="P33" i="3"/>
  <c r="P39" i="3"/>
  <c r="Q49" i="3"/>
  <c r="P19" i="3"/>
  <c r="Q32" i="3"/>
  <c r="Q33" i="3"/>
  <c r="P61" i="3"/>
  <c r="Q39" i="3"/>
  <c r="Q65" i="3"/>
  <c r="P20" i="3"/>
  <c r="Q45" i="3"/>
  <c r="P50" i="3"/>
  <c r="P47" i="3"/>
  <c r="P29" i="3"/>
  <c r="P18" i="3"/>
  <c r="P14" i="3"/>
  <c r="Q62" i="3"/>
  <c r="Q66" i="3"/>
  <c r="P15" i="3"/>
  <c r="P43" i="3"/>
  <c r="Q63" i="3"/>
  <c r="Q46" i="3"/>
  <c r="P52" i="3"/>
  <c r="P30" i="3"/>
  <c r="Q67" i="3"/>
  <c r="Q57" i="3"/>
  <c r="Q61" i="3"/>
  <c r="P24" i="3"/>
  <c r="P21" i="3"/>
  <c r="Q26" i="3"/>
  <c r="P44" i="3"/>
  <c r="P57" i="3"/>
  <c r="P67" i="3"/>
  <c r="Q34" i="3"/>
  <c r="P35" i="3"/>
  <c r="P48" i="3"/>
  <c r="P53" i="3"/>
  <c r="P40" i="3"/>
  <c r="Q55" i="3"/>
  <c r="P31" i="3"/>
  <c r="P46" i="3"/>
  <c r="P25" i="3"/>
  <c r="P66" i="3"/>
  <c r="P13" i="3"/>
  <c r="P32" i="3"/>
  <c r="Q31" i="3"/>
  <c r="P41" i="3"/>
  <c r="P38" i="3"/>
  <c r="P45" i="3"/>
  <c r="Q41" i="3"/>
  <c r="Q28" i="3"/>
  <c r="Q21" i="3"/>
  <c r="P56" i="3"/>
  <c r="P54" i="3"/>
  <c r="P17" i="3"/>
  <c r="P37" i="3"/>
  <c r="P60" i="3"/>
  <c r="Q14" i="3"/>
  <c r="Q38" i="3"/>
  <c r="P27" i="3"/>
  <c r="Q51" i="3"/>
  <c r="Q64" i="3"/>
  <c r="P49" i="3"/>
  <c r="P58" i="3"/>
  <c r="Q20" i="3"/>
  <c r="P62" i="3"/>
  <c r="Q37" i="3"/>
  <c r="R46" i="3" l="1"/>
  <c r="S46" i="3" s="1"/>
  <c r="R62" i="3"/>
  <c r="S62" i="3" s="1"/>
  <c r="R23" i="3"/>
  <c r="S23" i="3" s="1"/>
  <c r="R47" i="3"/>
  <c r="S47" i="3" s="1"/>
  <c r="R51" i="3"/>
  <c r="S51" i="3" s="1"/>
  <c r="R60" i="3"/>
  <c r="S60" i="3" s="1"/>
  <c r="R40" i="3"/>
  <c r="S40" i="3" s="1"/>
  <c r="R33" i="3"/>
  <c r="S33" i="3" s="1"/>
  <c r="R39" i="3"/>
  <c r="S39" i="3" s="1"/>
  <c r="R27" i="3"/>
  <c r="S27" i="3" s="1"/>
  <c r="R30" i="3"/>
  <c r="S30" i="3" s="1"/>
  <c r="R25" i="3"/>
  <c r="S25" i="3" s="1"/>
  <c r="R36" i="3"/>
  <c r="S36" i="3" s="1"/>
  <c r="R58" i="3"/>
  <c r="S58" i="3" s="1"/>
  <c r="R43" i="3"/>
  <c r="S43" i="3" s="1"/>
  <c r="R19" i="3"/>
  <c r="S19" i="3" s="1"/>
  <c r="R22" i="3"/>
  <c r="S22" i="3" s="1"/>
  <c r="R16" i="3"/>
  <c r="S16" i="3" s="1"/>
  <c r="R34" i="3"/>
  <c r="S34" i="3" s="1"/>
  <c r="R49" i="3"/>
  <c r="S49" i="3" s="1"/>
  <c r="R54" i="3"/>
  <c r="S54" i="3" s="1"/>
  <c r="R55" i="3"/>
  <c r="S55" i="3" s="1"/>
  <c r="R24" i="3"/>
  <c r="S24" i="3" s="1"/>
  <c r="R14" i="3"/>
  <c r="S14" i="3" s="1"/>
  <c r="R18" i="3"/>
  <c r="S18" i="3" s="1"/>
  <c r="R45" i="3"/>
  <c r="S45" i="3" s="1"/>
  <c r="R59" i="3"/>
  <c r="S59" i="3" s="1"/>
  <c r="R53" i="3"/>
  <c r="S53" i="3" s="1"/>
  <c r="R56" i="3"/>
  <c r="S56" i="3" s="1"/>
  <c r="R32" i="3"/>
  <c r="S32" i="3" s="1"/>
  <c r="R66" i="3"/>
  <c r="S66" i="3" s="1"/>
  <c r="R28" i="3"/>
  <c r="S28" i="3" s="1"/>
  <c r="R44" i="3"/>
  <c r="S44" i="3" s="1"/>
  <c r="R17" i="3"/>
  <c r="S17" i="3" s="1"/>
  <c r="R61" i="3"/>
  <c r="S61" i="3" s="1"/>
  <c r="R42" i="3"/>
  <c r="S42" i="3" s="1"/>
  <c r="R64" i="3"/>
  <c r="S64" i="3" s="1"/>
  <c r="R35" i="3"/>
  <c r="S35" i="3" s="1"/>
  <c r="R29" i="3"/>
  <c r="S29" i="3" s="1"/>
  <c r="R52" i="3"/>
  <c r="S52" i="3" s="1"/>
  <c r="R15" i="3"/>
  <c r="S15" i="3" s="1"/>
  <c r="R65" i="3"/>
  <c r="S65" i="3" s="1"/>
  <c r="R48" i="3"/>
  <c r="S48" i="3" s="1"/>
  <c r="R57" i="3"/>
  <c r="S57" i="3" s="1"/>
  <c r="R37" i="3"/>
  <c r="S37" i="3" s="1"/>
  <c r="R38" i="3"/>
  <c r="S38" i="3" s="1"/>
  <c r="R41" i="3"/>
  <c r="S41" i="3" s="1"/>
  <c r="R20" i="3"/>
  <c r="S20" i="3" s="1"/>
  <c r="R31" i="3"/>
  <c r="S31" i="3" s="1"/>
  <c r="R21" i="3"/>
  <c r="S21" i="3" s="1"/>
  <c r="R50" i="3"/>
  <c r="S50" i="3" s="1"/>
  <c r="R63" i="3"/>
  <c r="S63" i="3" s="1"/>
  <c r="R26" i="3"/>
  <c r="S26" i="3" s="1"/>
  <c r="R13" i="3"/>
  <c r="R67" i="3"/>
  <c r="S67" i="3" s="1"/>
  <c r="R9" i="3" l="1"/>
  <c r="S13" i="3"/>
</calcChain>
</file>

<file path=xl/sharedStrings.xml><?xml version="1.0" encoding="utf-8"?>
<sst xmlns="http://schemas.openxmlformats.org/spreadsheetml/2006/main" count="387" uniqueCount="144">
  <si>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</si>
  <si>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</si>
  <si>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</si>
  <si>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</si>
  <si>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</si>
  <si>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</si>
  <si>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</si>
  <si>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</si>
  <si>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</si>
  <si>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</si>
  <si>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</si>
  <si>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</si>
  <si>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</si>
  <si>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</si>
  <si>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Edmondson Village</t>
  </si>
  <si>
    <t>Fells Point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</si>
  <si>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</si>
  <si>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</si>
  <si>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</si>
  <si>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</si>
  <si>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</si>
  <si>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</si>
  <si>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Greater Rosemont</t>
  </si>
  <si>
    <t>Hamilton</t>
  </si>
  <si>
    <t>Harford/Echodale</t>
  </si>
  <si>
    <t>Highlandtown</t>
  </si>
  <si>
    <t>Howard Park/West Arlington</t>
  </si>
  <si>
    <t>Inner Harbor/Federal Hill</t>
  </si>
  <si>
    <t>Lauraville</t>
  </si>
  <si>
    <t>Loch Raven</t>
  </si>
  <si>
    <t>Madison/East End</t>
  </si>
  <si>
    <t>Medfield/Hampden/Woodberry/Remington</t>
  </si>
  <si>
    <t>Midway/Coldstream</t>
  </si>
  <si>
    <t>Morrell Park/Violetville</t>
  </si>
  <si>
    <t>Mount Washington/Coldspring</t>
  </si>
  <si>
    <t>North Baltimore/Guilford/Homeland</t>
  </si>
  <si>
    <t>Northwood</t>
  </si>
  <si>
    <t>Orangeville/East Highlandtown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</si>
  <si>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</si>
  <si>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</si>
  <si>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</si>
  <si>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</si>
  <si>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</si>
  <si>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</si>
  <si>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</si>
  <si>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</si>
  <si>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</si>
  <si>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</si>
  <si>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Washington Village/Pigtown</t>
  </si>
  <si>
    <t>Westport/Mount Winans/Lakeland</t>
  </si>
  <si>
    <t>Oldtown/Middle East</t>
  </si>
  <si>
    <t>Harbor East/Little Italy</t>
  </si>
  <si>
    <t>Upton/Druid Heights</t>
  </si>
  <si>
    <t>Midtown</t>
  </si>
  <si>
    <t>Greenmount East</t>
  </si>
  <si>
    <t>Baltimore City</t>
  </si>
  <si>
    <t>CSA2010</t>
  </si>
  <si>
    <t>hsattend10</t>
  </si>
  <si>
    <t>Number of Students Ever Enrolled 9th - 12th Grade (2010)</t>
  </si>
  <si>
    <t>Number of Students Officially Enrolled in 9th - 12th Grade (2011)</t>
  </si>
  <si>
    <t>hsenrol11</t>
  </si>
  <si>
    <t>aastud10</t>
  </si>
  <si>
    <t>Percent of Students that are African American (2010)</t>
  </si>
  <si>
    <t>wstud10</t>
  </si>
  <si>
    <t>Percent of Students that are White (non-Hispanic) (2010)</t>
  </si>
  <si>
    <t>hstud10</t>
  </si>
  <si>
    <t>Percent of Students that are Hispanic (2010)</t>
  </si>
  <si>
    <t>Percent of 9th-12th Grade Students that are Chronically Absent (Missing at least 20 days) (2010)</t>
  </si>
  <si>
    <t>abshs10</t>
  </si>
  <si>
    <t>Percentage of Students Suspended or Expelled During School Year (2010)</t>
  </si>
  <si>
    <t>susp10</t>
  </si>
  <si>
    <t>Percentage of Students Passing H.S.A. English (2010)</t>
  </si>
  <si>
    <t>hsaeng10</t>
  </si>
  <si>
    <t>High School Dropout/Withdrawl Rate (2010)</t>
  </si>
  <si>
    <t>drop10</t>
  </si>
  <si>
    <t>compl10</t>
  </si>
  <si>
    <t>High School Completion Rate (2010)</t>
  </si>
  <si>
    <t>Percentage of Students Passing H.S.A. Government (2010)</t>
  </si>
  <si>
    <t>hsagov10</t>
  </si>
  <si>
    <t>sclemp14</t>
  </si>
  <si>
    <t>Percentage of Population aged 16-19 in School and/or Employed (2010-2014)</t>
  </si>
  <si>
    <t>Voter Turnout</t>
  </si>
  <si>
    <t>assoc10</t>
  </si>
  <si>
    <t>cdcs10</t>
  </si>
  <si>
    <t>umbrella10</t>
  </si>
  <si>
    <t>parkgrps10</t>
  </si>
  <si>
    <t>gardens10</t>
  </si>
  <si>
    <t>chap10</t>
  </si>
  <si>
    <t>regvote10</t>
  </si>
  <si>
    <t>voted10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</si>
  <si>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</si>
  <si>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</si>
  <si>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</si>
  <si>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</si>
  <si>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</si>
  <si>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</si>
  <si>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</si>
  <si>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</si>
  <si>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</si>
  <si>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</si>
  <si>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</si>
  <si>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</si>
  <si>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</si>
  <si>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</si>
  <si>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</si>
  <si>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</si>
  <si>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</si>
  <si>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</si>
  <si>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</si>
  <si>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</si>
  <si>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</si>
  <si>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</si>
  <si>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</si>
  <si>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</si>
  <si>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</si>
  <si>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</si>
  <si>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</si>
  <si>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Voter Turnout</t>
  </si>
  <si>
    <t>Predicted voted10</t>
  </si>
  <si>
    <t>Suspension/Expulsion Rate</t>
  </si>
  <si>
    <t>% Passing H.S Government</t>
  </si>
  <si>
    <t>Chronic Absence Rate</t>
  </si>
  <si>
    <t>Dropout/Withdrawal Rate</t>
  </si>
  <si>
    <t>HS Completion Rate</t>
  </si>
  <si>
    <t>Correlations</t>
  </si>
  <si>
    <t>Average</t>
  </si>
  <si>
    <t>Stdev</t>
  </si>
  <si>
    <t>Z_Suspension</t>
  </si>
  <si>
    <t>Z_Govt</t>
  </si>
  <si>
    <t>Z_Absent</t>
  </si>
  <si>
    <t>Z_Dropout</t>
  </si>
  <si>
    <t>Z_Competion</t>
  </si>
  <si>
    <t>Z-Turnout</t>
  </si>
  <si>
    <t>dist_1</t>
  </si>
  <si>
    <t>dist_2</t>
  </si>
  <si>
    <t>dist_3</t>
  </si>
  <si>
    <t>ID</t>
  </si>
  <si>
    <t>Name</t>
  </si>
  <si>
    <t>min_dist</t>
  </si>
  <si>
    <t>index_dist</t>
  </si>
  <si>
    <t>Min dist</t>
  </si>
  <si>
    <t>Suspension</t>
  </si>
  <si>
    <t>Dropout</t>
  </si>
  <si>
    <t>Absence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</si>
</sst>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</cellStyleXfs>
  <cellXfs count="39">
    <xf numFmtId="0" fontId="0" fillId="0" borderId="0" xfId="0"/>
    <xf numFmtId="165" fontId="0" fillId="0" borderId="0" xfId="0" applyNumberFormat="1" applyFont="1" applyBorder="1" applyAlignment="1">
      <alignment wrapText="1"/>
    </xf>
    <xf numFmtId="1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" fontId="0" fillId="0" borderId="0" xfId="0" applyNumberFormat="1" applyFont="1" applyBorder="1"/>
    <xf numFmtId="0" fontId="0" fillId="0" borderId="0" xfId="0" applyFont="1" applyBorder="1"/>
    <xf numFmtId="165" fontId="0" fillId="0" borderId="0" xfId="0" applyNumberFormat="1" applyFont="1" applyBorder="1"/>
    <xf numFmtId="164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/>
    <xf numFmtId="3" fontId="1" fillId="0" borderId="0" xfId="0" applyNumberFormat="1" applyFont="1"/>
    <xf numFmtId="0" fontId="0" fillId="33" borderId="0" xfId="0" applyFont="1" applyFill="1" applyBorder="1" applyAlignment="1">
      <alignment horizontal="center" vertical="center"/>
    </xf>
    <xf numFmtId="0" fontId="1" fillId="33" borderId="0" xfId="0" applyFont="1" applyFill="1"/>
    <xf numFmtId="0" fontId="0" fillId="33" borderId="0" xfId="0" applyFont="1" applyFill="1" applyBorder="1"/>
    <xf numFmtId="164" fontId="0" fillId="33" borderId="0" xfId="0" applyNumberFormat="1" applyFont="1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 wrapText="1"/>
    </xf>
    <xf numFmtId="165" fontId="0" fillId="33" borderId="0" xfId="0" applyNumberFormat="1" applyFont="1" applyFill="1" applyBorder="1"/>
    <xf numFmtId="164" fontId="0" fillId="33" borderId="0" xfId="0" applyNumberFormat="1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164" fontId="0" fillId="0" borderId="0" xfId="0" applyNumberFormat="1" applyFont="1" applyFill="1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0" xfId="0" applyFill="1" applyBorder="1" applyAlignment="1"/>
    <xf numFmtId="165" fontId="0" fillId="0" borderId="0" xfId="0" applyNumberFormat="1"/>
    <xf numFmtId="0" fontId="17" fillId="0" borderId="0" xfId="0" applyFont="1"/>
    <xf numFmtId="164" fontId="17" fillId="0" borderId="0" xfId="0" applyNumberFormat="1" applyFont="1" applyFill="1" applyBorder="1"/>
    <xf numFmtId="0" fontId="0" fillId="0" borderId="0" xfId="0" applyFont="1"/>
    <xf numFmtId="0" fontId="15" fillId="0" borderId="0" xfId="0" applyFont="1"/>
    <xf numFmtId="1" fontId="15" fillId="0" borderId="0" xfId="0" applyNumberFormat="1" applyFont="1" applyBorder="1"/>
    <xf numFmtId="165" fontId="15" fillId="33" borderId="0" xfId="0" applyNumberFormat="1" applyFont="1" applyFill="1" applyBorder="1"/>
    <xf numFmtId="0" fontId="22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DB7B3-EA69-3141-8073-C6CE3F2FB93C}">
  <dimension ref="A1:I90"/>
  <sheetViews>
    <sheetView workbookViewId="0">
      <selection activeCell="I16" sqref="I16"/>
    </sheetView>
  </sheetViews>
  <sheetFormatPr baseColWidth="10" defaultRowHeight="15"/>
  <sheetData>
    <row r="1" spans="1:9">
      <c r="A1" t="s">
        <v>90</v>
      </c>
    </row>
    <row r="2" spans="1:9" ht="16" thickBot="1"/>
    <row r="3" spans="1:9">
      <c r="A3" s="28" t="s">
        <v>91</v>
      </c>
      <c r="B3" s="28"/>
    </row>
    <row r="4" spans="1:9">
      <c r="A4" s="25" t="s">
        <v>92</v>
      </c>
      <c r="B4" s="25">
        <v>0.8450139748879939</v>
      </c>
    </row>
    <row r="5" spans="1:9">
      <c r="A5" s="25" t="s">
        <v>93</v>
      </c>
      <c r="B5" s="25">
        <v>0.71404861775600714</v>
      </c>
    </row>
    <row r="6" spans="1:9">
      <c r="A6" s="25" t="s">
        <v>94</v>
      </c>
      <c r="B6" s="25">
        <v>0.63234822282915204</v>
      </c>
    </row>
    <row r="7" spans="1:9">
      <c r="A7" s="25" t="s">
        <v>95</v>
      </c>
      <c r="B7" s="25">
        <v>4.7381821220332592</v>
      </c>
    </row>
    <row r="8" spans="1:9" ht="16" thickBot="1">
      <c r="A8" s="26" t="s">
        <v>96</v>
      </c>
      <c r="B8" s="26">
        <v>55</v>
      </c>
    </row>
    <row r="10" spans="1:9" ht="16" thickBot="1">
      <c r="A10" t="s">
        <v>97</v>
      </c>
    </row>
    <row r="11" spans="1:9">
      <c r="A11" s="27"/>
      <c r="B11" s="27" t="s">
        <v>102</v>
      </c>
      <c r="C11" s="27" t="s">
        <v>103</v>
      </c>
      <c r="D11" s="27" t="s">
        <v>104</v>
      </c>
      <c r="E11" s="27" t="s">
        <v>105</v>
      </c>
      <c r="F11" s="27" t="s">
        <v>106</v>
      </c>
    </row>
    <row r="12" spans="1:9">
      <c r="A12" s="25" t="s">
        <v>98</v>
      </c>
      <c r="B12" s="25">
        <v>12</v>
      </c>
      <c r="C12" s="25">
        <v>2354.5524674946655</v>
      </c>
      <c r="D12" s="25">
        <v>196.21270562455547</v>
      </c>
      <c r="E12" s="25">
        <v>8.739842915022404</v>
      </c>
      <c r="F12" s="25">
        <v>5.1208872064456366E-8</v>
      </c>
    </row>
    <row r="13" spans="1:9">
      <c r="A13" s="25" t="s">
        <v>99</v>
      </c>
      <c r="B13" s="25">
        <v>42</v>
      </c>
      <c r="C13" s="25">
        <v>942.91553250533502</v>
      </c>
      <c r="D13" s="25">
        <v>22.450369821555597</v>
      </c>
      <c r="E13" s="25"/>
      <c r="F13" s="25"/>
    </row>
    <row r="14" spans="1:9" ht="16" thickBot="1">
      <c r="A14" s="26" t="s">
        <v>100</v>
      </c>
      <c r="B14" s="26">
        <v>54</v>
      </c>
      <c r="C14" s="26">
        <v>3297.4680000000008</v>
      </c>
      <c r="D14" s="26"/>
      <c r="E14" s="26"/>
      <c r="F14" s="26"/>
    </row>
    <row r="15" spans="1:9" ht="16" thickBot="1"/>
    <row r="16" spans="1:9">
      <c r="A16" s="27"/>
      <c r="B16" s="27" t="s">
        <v>107</v>
      </c>
      <c r="C16" s="27" t="s">
        <v>95</v>
      </c>
      <c r="D16" s="27" t="s">
        <v>108</v>
      </c>
      <c r="E16" s="27" t="s">
        <v>109</v>
      </c>
      <c r="F16" s="27" t="s">
        <v>110</v>
      </c>
      <c r="G16" s="27" t="s">
        <v>111</v>
      </c>
      <c r="H16" s="27" t="s">
        <v>112</v>
      </c>
      <c r="I16" s="27" t="s">
        <v>113</v>
      </c>
    </row>
    <row r="17" spans="1:9">
      <c r="A17" s="25" t="s">
        <v>101</v>
      </c>
      <c r="B17" s="25">
        <v>70.596834954032602</v>
      </c>
      <c r="C17" s="25">
        <v>33.798662415984865</v>
      </c>
      <c r="D17" s="25">
        <v>2.0887464150251187</v>
      </c>
      <c r="E17" s="29">
        <v>4.2829655389949955E-2</v>
      </c>
      <c r="F17" s="25">
        <v>2.3883727525960552</v>
      </c>
      <c r="G17" s="25">
        <v>138.80529715546913</v>
      </c>
      <c r="H17" s="25">
        <v>2.3883727525960552</v>
      </c>
      <c r="I17" s="25">
        <v>138.80529715546913</v>
      </c>
    </row>
    <row r="18" spans="1:9">
      <c r="A18" s="25" t="s">
        <v>58</v>
      </c>
      <c r="B18" s="25">
        <v>-3.0324400200535159E-2</v>
      </c>
      <c r="C18" s="25">
        <v>1.6799354819178415E-2</v>
      </c>
      <c r="D18" s="25">
        <v>-1.8050931435721767</v>
      </c>
      <c r="E18" s="25">
        <v>7.8232358735314103E-2</v>
      </c>
      <c r="F18" s="25">
        <v>-6.4226870780274004E-2</v>
      </c>
      <c r="G18" s="25">
        <v>3.578070379203685E-3</v>
      </c>
      <c r="H18" s="25">
        <v>-6.4226870780274004E-2</v>
      </c>
      <c r="I18" s="25">
        <v>3.578070379203685E-3</v>
      </c>
    </row>
    <row r="19" spans="1:9">
      <c r="A19" s="25" t="s">
        <v>59</v>
      </c>
      <c r="B19" s="25">
        <v>4.1003555373172754E-2</v>
      </c>
      <c r="C19" s="25">
        <v>2.0884572279324699E-2</v>
      </c>
      <c r="D19" s="25">
        <v>1.9633418786251819</v>
      </c>
      <c r="E19" s="25">
        <v>5.625025943659432E-2</v>
      </c>
      <c r="F19" s="25">
        <v>-1.1432178149217501E-3</v>
      </c>
      <c r="G19" s="25">
        <v>8.315032856126725E-2</v>
      </c>
      <c r="H19" s="25">
        <v>-1.1432178149217501E-3</v>
      </c>
      <c r="I19" s="25">
        <v>8.315032856126725E-2</v>
      </c>
    </row>
    <row r="20" spans="1:9">
      <c r="A20" s="25" t="s">
        <v>62</v>
      </c>
      <c r="B20" s="25">
        <v>-0.14645774588333904</v>
      </c>
      <c r="C20" s="25">
        <v>0.2850281285696577</v>
      </c>
      <c r="D20" s="25">
        <v>-0.5138361137137607</v>
      </c>
      <c r="E20" s="25">
        <v>0.6100595086506414</v>
      </c>
      <c r="F20" s="25">
        <v>-0.72166779693834882</v>
      </c>
      <c r="G20" s="25">
        <v>0.42875230517167073</v>
      </c>
      <c r="H20" s="25">
        <v>-0.72166779693834882</v>
      </c>
      <c r="I20" s="25">
        <v>0.42875230517167073</v>
      </c>
    </row>
    <row r="21" spans="1:9">
      <c r="A21" s="25" t="s">
        <v>64</v>
      </c>
      <c r="B21" s="25">
        <v>-0.18132442299836551</v>
      </c>
      <c r="C21" s="25">
        <v>0.29426981865857266</v>
      </c>
      <c r="D21" s="25">
        <v>-0.61618423467595795</v>
      </c>
      <c r="E21" s="25">
        <v>0.54109837192267263</v>
      </c>
      <c r="F21" s="25">
        <v>-0.77518495972493318</v>
      </c>
      <c r="G21" s="25">
        <v>0.4125361137282022</v>
      </c>
      <c r="H21" s="25">
        <v>-0.77518495972493318</v>
      </c>
      <c r="I21" s="25">
        <v>0.4125361137282022</v>
      </c>
    </row>
    <row r="22" spans="1:9">
      <c r="A22" s="25" t="s">
        <v>66</v>
      </c>
      <c r="B22" s="25">
        <v>-0.22438734765674079</v>
      </c>
      <c r="C22" s="25">
        <v>0.32156297349136553</v>
      </c>
      <c r="D22" s="25">
        <v>-0.69780219165303226</v>
      </c>
      <c r="E22" s="25">
        <v>0.48914624366865156</v>
      </c>
      <c r="F22" s="25">
        <v>-0.8733277007635587</v>
      </c>
      <c r="G22" s="25">
        <v>0.42455300545007707</v>
      </c>
      <c r="H22" s="25">
        <v>-0.8733277007635587</v>
      </c>
      <c r="I22" s="25">
        <v>0.42455300545007707</v>
      </c>
    </row>
    <row r="23" spans="1:9">
      <c r="A23" s="25" t="s">
        <v>67</v>
      </c>
      <c r="B23" s="25">
        <v>-0.29615407788163661</v>
      </c>
      <c r="C23" s="25">
        <v>0.13876379520046611</v>
      </c>
      <c r="D23" s="25">
        <v>-2.1342316088558655</v>
      </c>
      <c r="E23" s="29">
        <v>3.8705628617383574E-2</v>
      </c>
      <c r="F23" s="25">
        <v>-0.57619075398934338</v>
      </c>
      <c r="G23" s="25">
        <v>-1.611740177392984E-2</v>
      </c>
      <c r="H23" s="25">
        <v>-0.57619075398934338</v>
      </c>
      <c r="I23" s="25">
        <v>-1.611740177392984E-2</v>
      </c>
    </row>
    <row r="24" spans="1:9">
      <c r="A24" s="25" t="s">
        <v>69</v>
      </c>
      <c r="B24" s="25">
        <v>0.23753951163338746</v>
      </c>
      <c r="C24" s="25">
        <v>0.47240169818749872</v>
      </c>
      <c r="D24" s="25">
        <v>0.50283373778031337</v>
      </c>
      <c r="E24" s="25">
        <v>0.61770786806947187</v>
      </c>
      <c r="F24" s="25">
        <v>-0.71580571185916553</v>
      </c>
      <c r="G24" s="25">
        <v>1.1908847351259404</v>
      </c>
      <c r="H24" s="25">
        <v>-0.71580571185916553</v>
      </c>
      <c r="I24" s="25">
        <v>1.1908847351259404</v>
      </c>
    </row>
    <row r="25" spans="1:9">
      <c r="A25" s="25" t="s">
        <v>71</v>
      </c>
      <c r="B25" s="25">
        <v>0.25071541811015691</v>
      </c>
      <c r="C25" s="25">
        <v>0.12656904223854548</v>
      </c>
      <c r="D25" s="25">
        <v>1.9808589341904947</v>
      </c>
      <c r="E25" s="25">
        <v>5.4180502646861479E-2</v>
      </c>
      <c r="F25" s="25">
        <v>-4.7112501747068047E-3</v>
      </c>
      <c r="G25" s="25">
        <v>0.50614208639502056</v>
      </c>
      <c r="H25" s="25">
        <v>-4.7112501747068047E-3</v>
      </c>
      <c r="I25" s="25">
        <v>0.50614208639502056</v>
      </c>
    </row>
    <row r="26" spans="1:9">
      <c r="A26" s="25" t="s">
        <v>77</v>
      </c>
      <c r="B26" s="25">
        <v>6.0386973233046752E-2</v>
      </c>
      <c r="C26" s="25">
        <v>0.10053466456905288</v>
      </c>
      <c r="D26" s="25">
        <v>0.60065822561699178</v>
      </c>
      <c r="E26" s="25">
        <v>0.55129546216850511</v>
      </c>
      <c r="F26" s="25">
        <v>-0.14250019383274878</v>
      </c>
      <c r="G26" s="25">
        <v>0.26327414029884227</v>
      </c>
      <c r="H26" s="25">
        <v>-0.14250019383274878</v>
      </c>
      <c r="I26" s="25">
        <v>0.26327414029884227</v>
      </c>
    </row>
    <row r="27" spans="1:9">
      <c r="A27" s="25" t="s">
        <v>73</v>
      </c>
      <c r="B27" s="25">
        <v>-1.5474448493829636</v>
      </c>
      <c r="C27" s="25">
        <v>0.58344819066785247</v>
      </c>
      <c r="D27" s="25">
        <v>-2.6522403773532286</v>
      </c>
      <c r="E27" s="29">
        <v>1.123460931116808E-2</v>
      </c>
      <c r="F27" s="25">
        <v>-2.7248909675122848</v>
      </c>
      <c r="G27" s="25">
        <v>-0.36999873125364235</v>
      </c>
      <c r="H27" s="25">
        <v>-2.7248909675122848</v>
      </c>
      <c r="I27" s="25">
        <v>-0.36999873125364235</v>
      </c>
    </row>
    <row r="28" spans="1:9">
      <c r="A28" s="25" t="s">
        <v>76</v>
      </c>
      <c r="B28" s="25">
        <v>-0.1781000233642954</v>
      </c>
      <c r="C28" s="25">
        <v>0.15005015898153687</v>
      </c>
      <c r="D28" s="25">
        <v>-1.1869365855600991</v>
      </c>
      <c r="E28" s="25">
        <v>0.24192292827877812</v>
      </c>
      <c r="F28" s="25">
        <v>-0.48091350370993391</v>
      </c>
      <c r="G28" s="25">
        <v>0.12471345698134309</v>
      </c>
      <c r="H28" s="25">
        <v>-0.48091350370993391</v>
      </c>
      <c r="I28" s="25">
        <v>0.12471345698134309</v>
      </c>
    </row>
    <row r="29" spans="1:9" ht="16" thickBot="1">
      <c r="A29" s="26" t="s">
        <v>80</v>
      </c>
      <c r="B29" s="26">
        <v>2.9103730470226866E-2</v>
      </c>
      <c r="C29" s="26">
        <v>7.622866081260421E-2</v>
      </c>
      <c r="D29" s="26">
        <v>0.38179511695441776</v>
      </c>
      <c r="E29" s="26">
        <v>0.70453826487529869</v>
      </c>
      <c r="F29" s="26">
        <v>-0.12473193514604318</v>
      </c>
      <c r="G29" s="26">
        <v>0.1829393960864969</v>
      </c>
      <c r="H29" s="26">
        <v>-0.12473193514604318</v>
      </c>
      <c r="I29" s="26">
        <v>0.1829393960864969</v>
      </c>
    </row>
    <row r="33" spans="1:3">
      <c r="A33" t="s">
        <v>114</v>
      </c>
    </row>
    <row r="34" spans="1:3" ht="16" thickBot="1"/>
    <row r="35" spans="1:3">
      <c r="A35" s="27" t="s">
        <v>115</v>
      </c>
      <c r="B35" s="27" t="s">
        <v>118</v>
      </c>
      <c r="C35" s="27" t="s">
        <v>116</v>
      </c>
    </row>
    <row r="36" spans="1:3">
      <c r="A36" s="25">
        <v>1</v>
      </c>
      <c r="B36" s="25">
        <v>43.589987950254809</v>
      </c>
      <c r="C36" s="25">
        <v>1.7100120497451883</v>
      </c>
    </row>
    <row r="37" spans="1:3">
      <c r="A37" s="25">
        <v>2</v>
      </c>
      <c r="B37" s="25">
        <v>51.046793529116293</v>
      </c>
      <c r="C37" s="25">
        <v>1.5532064708837083</v>
      </c>
    </row>
    <row r="38" spans="1:3">
      <c r="A38" s="25">
        <v>3</v>
      </c>
      <c r="B38" s="25">
        <v>45.756986757593616</v>
      </c>
      <c r="C38" s="25">
        <v>0.84301324240638564</v>
      </c>
    </row>
    <row r="39" spans="1:3">
      <c r="A39" s="25">
        <v>4</v>
      </c>
      <c r="B39" s="25">
        <v>40.503163829567676</v>
      </c>
      <c r="C39" s="25">
        <v>-10.403163829567674</v>
      </c>
    </row>
    <row r="40" spans="1:3">
      <c r="A40" s="25">
        <v>5</v>
      </c>
      <c r="B40" s="25">
        <v>43.157140596843874</v>
      </c>
      <c r="C40" s="25">
        <v>4.2859403156128906E-2</v>
      </c>
    </row>
    <row r="41" spans="1:3">
      <c r="A41" s="25">
        <v>6</v>
      </c>
      <c r="B41" s="25">
        <v>46.083061365375933</v>
      </c>
      <c r="C41" s="25">
        <v>0.51693863462406853</v>
      </c>
    </row>
    <row r="42" spans="1:3">
      <c r="A42" s="25">
        <v>7</v>
      </c>
      <c r="B42" s="25">
        <v>41.552286286083358</v>
      </c>
      <c r="C42" s="25">
        <v>-6.6522862860833598</v>
      </c>
    </row>
    <row r="43" spans="1:3">
      <c r="A43" s="25">
        <v>8</v>
      </c>
      <c r="B43" s="25">
        <v>45.499188722625391</v>
      </c>
      <c r="C43" s="25">
        <v>5.700811277374612</v>
      </c>
    </row>
    <row r="44" spans="1:3">
      <c r="A44" s="25">
        <v>9</v>
      </c>
      <c r="B44" s="25">
        <v>38.684106044718227</v>
      </c>
      <c r="C44" s="25">
        <v>-0.88410604471823007</v>
      </c>
    </row>
    <row r="45" spans="1:3">
      <c r="A45" s="25">
        <v>10</v>
      </c>
      <c r="B45" s="25">
        <v>36.735631800482281</v>
      </c>
      <c r="C45" s="25">
        <v>3.5643681995177161</v>
      </c>
    </row>
    <row r="46" spans="1:3">
      <c r="A46" s="25">
        <v>11</v>
      </c>
      <c r="B46" s="25">
        <v>53.048617576731608</v>
      </c>
      <c r="C46" s="25">
        <v>1.4513824232683916</v>
      </c>
    </row>
    <row r="47" spans="1:3">
      <c r="A47" s="25">
        <v>12</v>
      </c>
      <c r="B47" s="25">
        <v>45.988250120807152</v>
      </c>
      <c r="C47" s="25">
        <v>-4.8882501208071503</v>
      </c>
    </row>
    <row r="48" spans="1:3">
      <c r="A48" s="25">
        <v>13</v>
      </c>
      <c r="B48" s="25">
        <v>43.695087003897662</v>
      </c>
      <c r="C48" s="25">
        <v>7.7049129961023368</v>
      </c>
    </row>
    <row r="49" spans="1:3">
      <c r="A49" s="25">
        <v>14</v>
      </c>
      <c r="B49" s="25">
        <v>39.21837381593253</v>
      </c>
      <c r="C49" s="25">
        <v>-8.5183738159325308</v>
      </c>
    </row>
    <row r="50" spans="1:3">
      <c r="A50" s="25">
        <v>15</v>
      </c>
      <c r="B50" s="25">
        <v>45.395488060031617</v>
      </c>
      <c r="C50" s="25">
        <v>2.6045119399683827</v>
      </c>
    </row>
    <row r="51" spans="1:3">
      <c r="A51" s="25">
        <v>16</v>
      </c>
      <c r="B51" s="25">
        <v>38.171179595213751</v>
      </c>
      <c r="C51" s="25">
        <v>3.2288204047862479</v>
      </c>
    </row>
    <row r="52" spans="1:3">
      <c r="A52" s="25">
        <v>17</v>
      </c>
      <c r="B52" s="25">
        <v>43.654054988361921</v>
      </c>
      <c r="C52" s="25">
        <v>1.5459450116380822</v>
      </c>
    </row>
    <row r="53" spans="1:3">
      <c r="A53" s="25">
        <v>18</v>
      </c>
      <c r="B53" s="25">
        <v>50.127716991165649</v>
      </c>
      <c r="C53" s="25">
        <v>-1.0277169911656472</v>
      </c>
    </row>
    <row r="54" spans="1:3">
      <c r="A54" s="25">
        <v>19</v>
      </c>
      <c r="B54" s="25">
        <v>40.165771971121885</v>
      </c>
      <c r="C54" s="25">
        <v>-0.765771971121886</v>
      </c>
    </row>
    <row r="55" spans="1:3">
      <c r="A55" s="25">
        <v>20</v>
      </c>
      <c r="B55" s="25">
        <v>45.294836706007359</v>
      </c>
      <c r="C55" s="25">
        <v>1.5051632939926378</v>
      </c>
    </row>
    <row r="56" spans="1:3">
      <c r="A56" s="25">
        <v>21</v>
      </c>
      <c r="B56" s="25">
        <v>41.981584819516193</v>
      </c>
      <c r="C56" s="25">
        <v>1.4184151804838052</v>
      </c>
    </row>
    <row r="57" spans="1:3">
      <c r="A57" s="25">
        <v>22</v>
      </c>
      <c r="B57" s="25">
        <v>68.0015472978383</v>
      </c>
      <c r="C57" s="25">
        <v>-3.3015472978382974</v>
      </c>
    </row>
    <row r="58" spans="1:3">
      <c r="A58" s="25">
        <v>23</v>
      </c>
      <c r="B58" s="25">
        <v>42.817544970780546</v>
      </c>
      <c r="C58" s="25">
        <v>-2.1175449707805427</v>
      </c>
    </row>
    <row r="59" spans="1:3">
      <c r="A59" s="25">
        <v>24</v>
      </c>
      <c r="B59" s="25">
        <v>39.606030136969686</v>
      </c>
      <c r="C59" s="25">
        <v>-2.2060301369696873</v>
      </c>
    </row>
    <row r="60" spans="1:3">
      <c r="A60" s="25">
        <v>25</v>
      </c>
      <c r="B60" s="25">
        <v>51.007023374204152</v>
      </c>
      <c r="C60" s="25">
        <v>9.2976625795849088E-2</v>
      </c>
    </row>
    <row r="61" spans="1:3">
      <c r="A61" s="25">
        <v>26</v>
      </c>
      <c r="B61" s="25">
        <v>41.115393463786127</v>
      </c>
      <c r="C61" s="25">
        <v>-6.2153934637861283</v>
      </c>
    </row>
    <row r="62" spans="1:3">
      <c r="A62" s="25">
        <v>27</v>
      </c>
      <c r="B62" s="25">
        <v>50.615157067978856</v>
      </c>
      <c r="C62" s="25">
        <v>-2.4151570679788534</v>
      </c>
    </row>
    <row r="63" spans="1:3">
      <c r="A63" s="25">
        <v>28</v>
      </c>
      <c r="B63" s="25">
        <v>36.060582671624239</v>
      </c>
      <c r="C63" s="25">
        <v>5.7394173283757581</v>
      </c>
    </row>
    <row r="64" spans="1:3">
      <c r="A64" s="25">
        <v>29</v>
      </c>
      <c r="B64" s="25">
        <v>43.910773148783797</v>
      </c>
      <c r="C64" s="25">
        <v>8.6892268512162048</v>
      </c>
    </row>
    <row r="65" spans="1:3">
      <c r="A65" s="25">
        <v>30</v>
      </c>
      <c r="B65" s="25">
        <v>39.669603534900759</v>
      </c>
      <c r="C65" s="25">
        <v>5.4303964650992427</v>
      </c>
    </row>
    <row r="66" spans="1:3">
      <c r="A66" s="25">
        <v>31</v>
      </c>
      <c r="B66" s="25">
        <v>46.829622966108609</v>
      </c>
      <c r="C66" s="25">
        <v>5.6703770338913912</v>
      </c>
    </row>
    <row r="67" spans="1:3">
      <c r="A67" s="25">
        <v>32</v>
      </c>
      <c r="B67" s="25">
        <v>50.920642848297987</v>
      </c>
      <c r="C67" s="25">
        <v>0.67935715170201405</v>
      </c>
    </row>
    <row r="68" spans="1:3">
      <c r="A68" s="25">
        <v>33</v>
      </c>
      <c r="B68" s="25">
        <v>30.146215731622686</v>
      </c>
      <c r="C68" s="25">
        <v>0.45378426837731567</v>
      </c>
    </row>
    <row r="69" spans="1:3">
      <c r="A69" s="25">
        <v>34</v>
      </c>
      <c r="B69" s="25">
        <v>45.484896073271578</v>
      </c>
      <c r="C69" s="25">
        <v>3.9151039267284204</v>
      </c>
    </row>
    <row r="70" spans="1:3">
      <c r="A70" s="25">
        <v>35</v>
      </c>
      <c r="B70" s="25">
        <v>47.906212616379626</v>
      </c>
      <c r="C70" s="25">
        <v>-5.6062126163796293</v>
      </c>
    </row>
    <row r="71" spans="1:3">
      <c r="A71" s="25">
        <v>36</v>
      </c>
      <c r="B71" s="25">
        <v>40.625050575581682</v>
      </c>
      <c r="C71" s="25">
        <v>-2.0250505755816803</v>
      </c>
    </row>
    <row r="72" spans="1:3">
      <c r="A72" s="25">
        <v>37</v>
      </c>
      <c r="B72" s="25">
        <v>47.875457812626884</v>
      </c>
      <c r="C72" s="25">
        <v>-5.2754578126268825</v>
      </c>
    </row>
    <row r="73" spans="1:3">
      <c r="A73" s="25">
        <v>38</v>
      </c>
      <c r="B73" s="25">
        <v>55.970998361776552</v>
      </c>
      <c r="C73" s="25">
        <v>4.7290016382234512</v>
      </c>
    </row>
    <row r="74" spans="1:3">
      <c r="A74" s="25">
        <v>39</v>
      </c>
      <c r="B74" s="25">
        <v>59.45158804774033</v>
      </c>
      <c r="C74" s="25">
        <v>-0.45158804774033001</v>
      </c>
    </row>
    <row r="75" spans="1:3">
      <c r="A75" s="25">
        <v>40</v>
      </c>
      <c r="B75" s="25">
        <v>48.972508672061046</v>
      </c>
      <c r="C75" s="25">
        <v>2.4274913279389523</v>
      </c>
    </row>
    <row r="76" spans="1:3">
      <c r="A76" s="25">
        <v>41</v>
      </c>
      <c r="B76" s="25">
        <v>36.902088422642422</v>
      </c>
      <c r="C76" s="25">
        <v>-1.7020884226424187</v>
      </c>
    </row>
    <row r="77" spans="1:3">
      <c r="A77" s="25">
        <v>42</v>
      </c>
      <c r="B77" s="25">
        <v>37.746787516220401</v>
      </c>
      <c r="C77" s="25">
        <v>-3.746787516220401</v>
      </c>
    </row>
    <row r="78" spans="1:3">
      <c r="A78" s="25">
        <v>43</v>
      </c>
      <c r="B78" s="25">
        <v>37.837198632392777</v>
      </c>
      <c r="C78" s="25">
        <v>-0.6371986323927743</v>
      </c>
    </row>
    <row r="79" spans="1:3">
      <c r="A79" s="25">
        <v>44</v>
      </c>
      <c r="B79" s="25">
        <v>39.666470428846083</v>
      </c>
      <c r="C79" s="25">
        <v>3.233529571153916</v>
      </c>
    </row>
    <row r="80" spans="1:3">
      <c r="A80" s="25">
        <v>45</v>
      </c>
      <c r="B80" s="25">
        <v>41.239692195853046</v>
      </c>
      <c r="C80" s="25">
        <v>-0.13969219585304415</v>
      </c>
    </row>
    <row r="81" spans="1:3">
      <c r="A81" s="25">
        <v>46</v>
      </c>
      <c r="B81" s="25">
        <v>36.199479564726765</v>
      </c>
      <c r="C81" s="25">
        <v>0.30052043527323491</v>
      </c>
    </row>
    <row r="82" spans="1:3">
      <c r="A82" s="25">
        <v>47</v>
      </c>
      <c r="B82" s="25">
        <v>35.958806002496743</v>
      </c>
      <c r="C82" s="25">
        <v>-0.9588060024967433</v>
      </c>
    </row>
    <row r="83" spans="1:3">
      <c r="A83" s="25">
        <v>48</v>
      </c>
      <c r="B83" s="25">
        <v>41.944009799581657</v>
      </c>
      <c r="C83" s="25">
        <v>4.6559902004183442</v>
      </c>
    </row>
    <row r="84" spans="1:3">
      <c r="A84" s="25">
        <v>49</v>
      </c>
      <c r="B84" s="25">
        <v>38.093243245651919</v>
      </c>
      <c r="C84" s="25">
        <v>-4.2932432456519223</v>
      </c>
    </row>
    <row r="85" spans="1:3">
      <c r="A85" s="25">
        <v>50</v>
      </c>
      <c r="B85" s="25">
        <v>32.828106759418439</v>
      </c>
      <c r="C85" s="25">
        <v>5.1718932405815607</v>
      </c>
    </row>
    <row r="86" spans="1:3">
      <c r="A86" s="25">
        <v>51</v>
      </c>
      <c r="B86" s="25">
        <v>43.292839181821364</v>
      </c>
      <c r="C86" s="25">
        <v>-9.8928391818213655</v>
      </c>
    </row>
    <row r="87" spans="1:3">
      <c r="A87" s="25">
        <v>52</v>
      </c>
      <c r="B87" s="25">
        <v>43.992857407062452</v>
      </c>
      <c r="C87" s="25">
        <v>2.9071425929375465</v>
      </c>
    </row>
    <row r="88" spans="1:3">
      <c r="A88" s="25">
        <v>53</v>
      </c>
      <c r="B88" s="25">
        <v>37.509122927723752</v>
      </c>
      <c r="C88" s="25">
        <v>-2.3091229277237488</v>
      </c>
    </row>
    <row r="89" spans="1:3">
      <c r="A89" s="25">
        <v>54</v>
      </c>
      <c r="B89" s="25">
        <v>38.282811650800276</v>
      </c>
      <c r="C89" s="25">
        <v>0.91718834919972636</v>
      </c>
    </row>
    <row r="90" spans="1:3" ht="16" thickBot="1">
      <c r="A90" s="26">
        <v>55</v>
      </c>
      <c r="B90" s="26">
        <v>40.270328360979761</v>
      </c>
      <c r="C90" s="26">
        <v>-1.9703283609797637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"/>
  <sheetViews>
    <sheetView topLeftCell="D1" workbookViewId="0">
      <selection activeCell="H9" sqref="H9"/>
    </sheetView>
  </sheetViews>
  <sheetFormatPr baseColWidth="10" defaultColWidth="12.6640625" defaultRowHeight="15"/>
  <cols>
    <col min="1" max="1" width="41" style="7" bestFit="1" customWidth="1"/>
    <col min="2" max="6" width="20.6640625" style="10" customWidth="1"/>
    <col min="7" max="8" width="20.6640625" style="21" customWidth="1"/>
    <col min="9" max="9" width="20.6640625" style="10" customWidth="1"/>
    <col min="10" max="12" width="20.6640625" style="21" customWidth="1"/>
    <col min="13" max="13" width="20.6640625" style="10" customWidth="1"/>
    <col min="14" max="15" width="12.6640625" style="17"/>
    <col min="16" max="16384" width="12.6640625" style="8"/>
  </cols>
  <sheetData>
    <row r="1" spans="1:15" s="4" customFormat="1">
      <c r="A1" s="2" t="s">
        <v>56</v>
      </c>
      <c r="B1" s="3" t="s">
        <v>57</v>
      </c>
      <c r="C1" s="3" t="s">
        <v>60</v>
      </c>
      <c r="D1" s="3" t="s">
        <v>61</v>
      </c>
      <c r="E1" s="3" t="s">
        <v>63</v>
      </c>
      <c r="F1" s="3" t="s">
        <v>65</v>
      </c>
      <c r="G1" s="18" t="s">
        <v>68</v>
      </c>
      <c r="H1" s="18" t="s">
        <v>70</v>
      </c>
      <c r="I1" s="3" t="s">
        <v>72</v>
      </c>
      <c r="J1" s="15" t="s">
        <v>78</v>
      </c>
      <c r="K1" s="18" t="s">
        <v>74</v>
      </c>
      <c r="L1" s="18" t="s">
        <v>75</v>
      </c>
      <c r="M1" s="3" t="s">
        <v>79</v>
      </c>
      <c r="N1" s="15"/>
      <c r="O1" s="15"/>
    </row>
    <row r="2" spans="1:15" s="5" customFormat="1" ht="80">
      <c r="A2" s="2" t="s">
        <v>56</v>
      </c>
      <c r="B2" s="5" t="s">
        <v>58</v>
      </c>
      <c r="C2" s="5" t="s">
        <v>59</v>
      </c>
      <c r="D2" s="5" t="s">
        <v>62</v>
      </c>
      <c r="E2" s="5" t="s">
        <v>64</v>
      </c>
      <c r="F2" s="6" t="s">
        <v>66</v>
      </c>
      <c r="G2" s="19" t="s">
        <v>67</v>
      </c>
      <c r="H2" s="19" t="s">
        <v>69</v>
      </c>
      <c r="I2" s="5" t="s">
        <v>71</v>
      </c>
      <c r="J2" s="19" t="s">
        <v>77</v>
      </c>
      <c r="K2" s="19" t="s">
        <v>73</v>
      </c>
      <c r="L2" s="19" t="s">
        <v>76</v>
      </c>
      <c r="M2" s="5" t="s">
        <v>80</v>
      </c>
      <c r="N2" s="16" t="s">
        <v>88</v>
      </c>
      <c r="O2" s="16" t="s">
        <v>89</v>
      </c>
    </row>
    <row r="3" spans="1:15" ht="16">
      <c r="A3" s="7" t="s">
        <v>0</v>
      </c>
      <c r="B3" s="8">
        <v>1064</v>
      </c>
      <c r="C3" s="8">
        <v>852</v>
      </c>
      <c r="D3" s="9">
        <v>94.919532975702111</v>
      </c>
      <c r="E3" s="9">
        <v>2.903124013884506</v>
      </c>
      <c r="F3" s="9">
        <v>0.75733669927421898</v>
      </c>
      <c r="G3" s="20">
        <v>41.165413533834588</v>
      </c>
      <c r="H3" s="20">
        <v>9.4667087409277375</v>
      </c>
      <c r="I3" s="9">
        <v>38.016528925619838</v>
      </c>
      <c r="J3" s="20">
        <v>52.994011976047908</v>
      </c>
      <c r="K3" s="20">
        <v>3.7593984960000002</v>
      </c>
      <c r="L3" s="20">
        <v>80.349344978165931</v>
      </c>
      <c r="M3" s="9">
        <v>77.657480314960594</v>
      </c>
      <c r="N3" s="16">
        <v>83.37</v>
      </c>
      <c r="O3" s="16">
        <v>45.3</v>
      </c>
    </row>
    <row r="4" spans="1:15" ht="16">
      <c r="A4" s="7" t="s">
        <v>1</v>
      </c>
      <c r="B4" s="8">
        <v>511</v>
      </c>
      <c r="C4" s="8">
        <v>463</v>
      </c>
      <c r="D4" s="9">
        <v>95.395590142671864</v>
      </c>
      <c r="E4" s="9">
        <v>2.1400778210116731</v>
      </c>
      <c r="F4" s="9">
        <v>0.64850843060959795</v>
      </c>
      <c r="G4" s="20">
        <v>29.9412915851272</v>
      </c>
      <c r="H4" s="20">
        <v>8.1063553826199737</v>
      </c>
      <c r="I4" s="9">
        <v>43.575418994413404</v>
      </c>
      <c r="J4" s="20">
        <v>60.122699386503065</v>
      </c>
      <c r="K4" s="20">
        <v>1.9569471620000001</v>
      </c>
      <c r="L4" s="20">
        <v>85.869565217391312</v>
      </c>
      <c r="M4" s="9">
        <v>74.688279301745595</v>
      </c>
      <c r="N4" s="16">
        <v>79.73</v>
      </c>
      <c r="O4" s="16">
        <v>52.6</v>
      </c>
    </row>
    <row r="5" spans="1:15" ht="16">
      <c r="A5" s="7" t="s">
        <v>2</v>
      </c>
      <c r="B5" s="8">
        <v>1219</v>
      </c>
      <c r="C5" s="8">
        <v>1084</v>
      </c>
      <c r="D5" s="9">
        <v>96.915915042187947</v>
      </c>
      <c r="E5" s="9">
        <v>1.2510910677916789</v>
      </c>
      <c r="F5" s="9">
        <v>0.29095141111434386</v>
      </c>
      <c r="G5" s="20">
        <v>41.09926168990976</v>
      </c>
      <c r="H5" s="20">
        <v>9.8923479778876935</v>
      </c>
      <c r="I5" s="9">
        <v>32.487309644670049</v>
      </c>
      <c r="J5" s="20">
        <v>39.010989010989015</v>
      </c>
      <c r="K5" s="20">
        <v>4.0196882690000004</v>
      </c>
      <c r="L5" s="20">
        <v>82.857142857142861</v>
      </c>
      <c r="M5" s="9">
        <v>84.598698481561797</v>
      </c>
      <c r="N5" s="16">
        <v>81.709999999999994</v>
      </c>
      <c r="O5" s="16">
        <v>46.6</v>
      </c>
    </row>
    <row r="6" spans="1:15" ht="16">
      <c r="A6" s="7" t="s">
        <v>3</v>
      </c>
      <c r="B6" s="8">
        <v>615</v>
      </c>
      <c r="C6" s="8">
        <v>474</v>
      </c>
      <c r="D6" s="9">
        <v>58.922413793103445</v>
      </c>
      <c r="E6" s="9">
        <v>31.120689655172413</v>
      </c>
      <c r="F6" s="9">
        <v>6.5517241379310347</v>
      </c>
      <c r="G6" s="20">
        <v>36.260162601626014</v>
      </c>
      <c r="H6" s="20">
        <v>7.9741379310344831</v>
      </c>
      <c r="I6" s="9">
        <v>39.204545454545453</v>
      </c>
      <c r="J6" s="20">
        <v>55.625</v>
      </c>
      <c r="K6" s="20">
        <v>5.2032520330000001</v>
      </c>
      <c r="L6" s="20">
        <v>78.461538461538467</v>
      </c>
      <c r="M6" s="9">
        <v>87.43961352657</v>
      </c>
      <c r="N6" s="16">
        <v>53.57</v>
      </c>
      <c r="O6" s="16">
        <v>30.1</v>
      </c>
    </row>
    <row r="7" spans="1:15" ht="16">
      <c r="A7" s="7" t="s">
        <v>4</v>
      </c>
      <c r="B7" s="8">
        <v>49</v>
      </c>
      <c r="C7" s="8">
        <v>30</v>
      </c>
      <c r="D7" s="9">
        <v>19.576719576719576</v>
      </c>
      <c r="E7" s="9">
        <v>59.788359788359791</v>
      </c>
      <c r="F7" s="9">
        <v>17.460317460317459</v>
      </c>
      <c r="G7" s="20">
        <v>22.448979591836736</v>
      </c>
      <c r="H7" s="20">
        <v>8.4656084656084651</v>
      </c>
      <c r="I7" s="9">
        <v>42.857142857142854</v>
      </c>
      <c r="J7" s="20">
        <v>18.181818181818183</v>
      </c>
      <c r="K7" s="20">
        <v>4.0816326529999998</v>
      </c>
      <c r="L7" s="20">
        <v>75</v>
      </c>
      <c r="M7" s="9">
        <v>100</v>
      </c>
      <c r="N7" s="16">
        <v>79.5</v>
      </c>
      <c r="O7" s="16">
        <v>43.2</v>
      </c>
    </row>
    <row r="8" spans="1:15" ht="16">
      <c r="A8" s="7" t="s">
        <v>5</v>
      </c>
      <c r="B8" s="8">
        <v>1477</v>
      </c>
      <c r="C8" s="8">
        <v>1178</v>
      </c>
      <c r="D8" s="9">
        <v>91.325562483057737</v>
      </c>
      <c r="E8" s="9">
        <v>3.4697750067769038</v>
      </c>
      <c r="F8" s="9">
        <v>0.94876660341555974</v>
      </c>
      <c r="G8" s="20">
        <v>35.477318889641161</v>
      </c>
      <c r="H8" s="20">
        <v>9.1081593927893731</v>
      </c>
      <c r="I8" s="9">
        <v>30.971659919028337</v>
      </c>
      <c r="J8" s="20">
        <v>44.23963133640553</v>
      </c>
      <c r="K8" s="20">
        <v>2.5727826679999999</v>
      </c>
      <c r="L8" s="20">
        <v>82.119205298013242</v>
      </c>
      <c r="M8" s="9">
        <v>92.904446546830599</v>
      </c>
      <c r="N8" s="16">
        <v>73.89</v>
      </c>
      <c r="O8" s="16">
        <v>46.6</v>
      </c>
    </row>
    <row r="9" spans="1:15" ht="16">
      <c r="A9" s="7" t="s">
        <v>6</v>
      </c>
      <c r="B9" s="8">
        <v>584</v>
      </c>
      <c r="C9" s="8">
        <v>507</v>
      </c>
      <c r="D9" s="9">
        <v>97.605083088954061</v>
      </c>
      <c r="E9" s="9">
        <v>0.48875855327468232</v>
      </c>
      <c r="F9" s="9">
        <v>4.8875855327468229E-2</v>
      </c>
      <c r="G9" s="20">
        <v>44.178082191780824</v>
      </c>
      <c r="H9" s="20">
        <v>10.459433040078201</v>
      </c>
      <c r="I9" s="9">
        <v>29.670329670329672</v>
      </c>
      <c r="J9" s="20">
        <v>43.646408839779006</v>
      </c>
      <c r="K9" s="20">
        <v>3.938356164</v>
      </c>
      <c r="L9" s="20">
        <v>76.404494382022463</v>
      </c>
      <c r="M9" s="9">
        <v>85.805084745762699</v>
      </c>
      <c r="N9" s="16">
        <v>82.48</v>
      </c>
      <c r="O9" s="16">
        <v>34.9</v>
      </c>
    </row>
    <row r="10" spans="1:15" ht="16">
      <c r="A10" s="7" t="s">
        <v>7</v>
      </c>
      <c r="B10" s="8">
        <v>351</v>
      </c>
      <c r="C10" s="8">
        <v>301</v>
      </c>
      <c r="D10" s="9">
        <v>93.281402142161639</v>
      </c>
      <c r="E10" s="9">
        <v>3.6027263875365136</v>
      </c>
      <c r="F10" s="9">
        <v>0.38948393378773127</v>
      </c>
      <c r="G10" s="20">
        <v>34.472934472934476</v>
      </c>
      <c r="H10" s="20">
        <v>6.5238558909444979</v>
      </c>
      <c r="I10" s="9">
        <v>44.680851063829785</v>
      </c>
      <c r="J10" s="20">
        <v>47.126436781609193</v>
      </c>
      <c r="K10" s="20">
        <v>4.2735042740000004</v>
      </c>
      <c r="L10" s="20">
        <v>76.388888888888886</v>
      </c>
      <c r="M10" s="9">
        <v>83.703703703703695</v>
      </c>
      <c r="N10" s="16">
        <v>83.24</v>
      </c>
      <c r="O10" s="16">
        <v>51.2</v>
      </c>
    </row>
    <row r="11" spans="1:15" ht="16">
      <c r="A11" s="7" t="s">
        <v>8</v>
      </c>
      <c r="B11" s="8">
        <v>343</v>
      </c>
      <c r="C11" s="8">
        <v>309</v>
      </c>
      <c r="D11" s="9">
        <v>58.680282796543594</v>
      </c>
      <c r="E11" s="9">
        <v>23.802042419481538</v>
      </c>
      <c r="F11" s="9">
        <v>14.375490966221523</v>
      </c>
      <c r="G11" s="20">
        <v>41.399416909620989</v>
      </c>
      <c r="H11" s="20">
        <v>4.7918303220738414</v>
      </c>
      <c r="I11" s="9">
        <v>27.27272727272727</v>
      </c>
      <c r="J11" s="20">
        <v>48.192771084337352</v>
      </c>
      <c r="K11" s="20">
        <v>3.2069970849999998</v>
      </c>
      <c r="L11" s="20">
        <v>80.327868852459019</v>
      </c>
      <c r="M11" s="9">
        <v>89.2561983471074</v>
      </c>
      <c r="N11" s="16">
        <v>60.72</v>
      </c>
      <c r="O11" s="16">
        <v>37.799999999999997</v>
      </c>
    </row>
    <row r="12" spans="1:15" ht="16">
      <c r="A12" s="7" t="s">
        <v>9</v>
      </c>
      <c r="B12" s="8">
        <v>784</v>
      </c>
      <c r="C12" s="8">
        <v>605</v>
      </c>
      <c r="D12" s="9">
        <v>98.238074774387613</v>
      </c>
      <c r="E12" s="9">
        <v>0.25784271594327457</v>
      </c>
      <c r="F12" s="9">
        <v>0.38676407391491191</v>
      </c>
      <c r="G12" s="20">
        <v>42.219387755102041</v>
      </c>
      <c r="H12" s="20">
        <v>10.35668242372153</v>
      </c>
      <c r="I12" s="9">
        <v>24.528301886792452</v>
      </c>
      <c r="J12" s="20">
        <v>40.239043824701191</v>
      </c>
      <c r="K12" s="20">
        <v>4.5918367350000002</v>
      </c>
      <c r="L12" s="20">
        <v>77.697841726618705</v>
      </c>
      <c r="M12" s="9">
        <v>69.909502262443397</v>
      </c>
      <c r="N12" s="16">
        <v>91.46</v>
      </c>
      <c r="O12" s="16">
        <v>40.299999999999997</v>
      </c>
    </row>
    <row r="13" spans="1:15" ht="16">
      <c r="A13" s="7" t="s">
        <v>10</v>
      </c>
      <c r="B13" s="8">
        <v>124</v>
      </c>
      <c r="C13" s="8">
        <v>139</v>
      </c>
      <c r="D13" s="9">
        <v>74.437627811860935</v>
      </c>
      <c r="E13" s="9">
        <v>4.9079754601226995</v>
      </c>
      <c r="F13" s="9">
        <v>4.703476482617587</v>
      </c>
      <c r="G13" s="20">
        <v>26.612903225806448</v>
      </c>
      <c r="H13" s="20">
        <v>5.9304703476482619</v>
      </c>
      <c r="I13" s="9">
        <v>42.424242424242422</v>
      </c>
      <c r="J13" s="20">
        <v>63.333333333333329</v>
      </c>
      <c r="K13" s="20">
        <v>2.4193548389999999</v>
      </c>
      <c r="L13" s="20">
        <v>76.923076923076934</v>
      </c>
      <c r="M13" s="9">
        <v>96.740740740740705</v>
      </c>
      <c r="N13" s="16">
        <v>83.08</v>
      </c>
      <c r="O13" s="16">
        <v>54.5</v>
      </c>
    </row>
    <row r="14" spans="1:15" ht="16">
      <c r="A14" s="7" t="s">
        <v>11</v>
      </c>
      <c r="B14" s="8">
        <v>183</v>
      </c>
      <c r="C14" s="8">
        <v>139</v>
      </c>
      <c r="D14" s="9">
        <v>97.495527728085861</v>
      </c>
      <c r="E14" s="9">
        <v>0.53667262969588547</v>
      </c>
      <c r="F14" s="9">
        <v>0.53667262969588547</v>
      </c>
      <c r="G14" s="20">
        <v>36.065573770491802</v>
      </c>
      <c r="H14" s="20">
        <v>8.9445438282647594</v>
      </c>
      <c r="I14" s="9">
        <v>43.137254901960787</v>
      </c>
      <c r="J14" s="20">
        <v>51.063829787234042</v>
      </c>
      <c r="K14" s="20">
        <v>2.7322404370000002</v>
      </c>
      <c r="L14" s="20">
        <v>78.571428571428569</v>
      </c>
      <c r="M14" s="9">
        <v>89.922480620155</v>
      </c>
      <c r="N14" s="16">
        <v>63.84</v>
      </c>
      <c r="O14" s="16">
        <v>41.1</v>
      </c>
    </row>
    <row r="15" spans="1:15" ht="16">
      <c r="A15" s="7" t="s">
        <v>12</v>
      </c>
      <c r="B15" s="8">
        <v>732</v>
      </c>
      <c r="C15" s="8">
        <v>599</v>
      </c>
      <c r="D15" s="9">
        <v>97.572815533980588</v>
      </c>
      <c r="E15" s="9">
        <v>0.37756202804746497</v>
      </c>
      <c r="F15" s="9">
        <v>0.21574973031283709</v>
      </c>
      <c r="G15" s="20">
        <v>37.021857923497272</v>
      </c>
      <c r="H15" s="20">
        <v>9.2772384034519959</v>
      </c>
      <c r="I15" s="9">
        <v>37.552742616033754</v>
      </c>
      <c r="J15" s="20">
        <v>50.632911392405063</v>
      </c>
      <c r="K15" s="20">
        <v>4.508196721</v>
      </c>
      <c r="L15" s="20">
        <v>80.745341614906835</v>
      </c>
      <c r="M15" s="9">
        <v>95.744680851063805</v>
      </c>
      <c r="N15" s="16">
        <v>81.28</v>
      </c>
      <c r="O15" s="16">
        <v>51.4</v>
      </c>
    </row>
    <row r="16" spans="1:15" ht="16">
      <c r="A16" s="7" t="s">
        <v>13</v>
      </c>
      <c r="B16" s="8">
        <v>80</v>
      </c>
      <c r="C16" s="8">
        <v>65</v>
      </c>
      <c r="D16" s="9">
        <v>92.962962962962962</v>
      </c>
      <c r="E16" s="9">
        <v>2.2222222222222223</v>
      </c>
      <c r="F16" s="9">
        <v>1.1111111111111112</v>
      </c>
      <c r="G16" s="20">
        <v>40</v>
      </c>
      <c r="H16" s="20">
        <v>4.8148148148148149</v>
      </c>
      <c r="I16" s="9">
        <v>41.17647058823529</v>
      </c>
      <c r="J16" s="20">
        <v>47.058823529411761</v>
      </c>
      <c r="K16" s="20">
        <v>5</v>
      </c>
      <c r="L16" s="20">
        <v>82.35294117647058</v>
      </c>
      <c r="M16" s="9">
        <v>89.029535864978897</v>
      </c>
      <c r="N16" s="16">
        <v>63.82</v>
      </c>
      <c r="O16" s="16">
        <v>30.7</v>
      </c>
    </row>
    <row r="17" spans="1:15" ht="16">
      <c r="A17" s="7" t="s">
        <v>14</v>
      </c>
      <c r="B17" s="8">
        <v>614</v>
      </c>
      <c r="C17" s="8">
        <v>540</v>
      </c>
      <c r="D17" s="9">
        <v>99.045194143857415</v>
      </c>
      <c r="E17" s="9">
        <v>0.25461489497135581</v>
      </c>
      <c r="F17" s="9">
        <v>6.3653723742838952E-2</v>
      </c>
      <c r="G17" s="20">
        <v>45.11400651465798</v>
      </c>
      <c r="H17" s="20">
        <v>11.839592616168046</v>
      </c>
      <c r="I17" s="9">
        <v>35.602094240837694</v>
      </c>
      <c r="J17" s="20">
        <v>54.237288135593218</v>
      </c>
      <c r="K17" s="20">
        <v>3.094462541</v>
      </c>
      <c r="L17" s="20">
        <v>77.669902912621353</v>
      </c>
      <c r="M17" s="9">
        <v>96.583143507972594</v>
      </c>
      <c r="N17" s="16">
        <v>93.91</v>
      </c>
      <c r="O17" s="16">
        <v>48</v>
      </c>
    </row>
    <row r="18" spans="1:15" ht="16">
      <c r="A18" s="7" t="s">
        <v>15</v>
      </c>
      <c r="B18" s="8">
        <v>100</v>
      </c>
      <c r="C18" s="8">
        <v>60</v>
      </c>
      <c r="D18" s="9">
        <v>28.497409326424872</v>
      </c>
      <c r="E18" s="9">
        <v>20.466321243523318</v>
      </c>
      <c r="F18" s="9">
        <v>43.005181347150256</v>
      </c>
      <c r="G18" s="20">
        <v>43</v>
      </c>
      <c r="H18" s="20">
        <v>6.2176165803108807</v>
      </c>
      <c r="I18" s="9">
        <v>41.666666666666671</v>
      </c>
      <c r="J18" s="20">
        <v>50</v>
      </c>
      <c r="K18" s="20">
        <v>4</v>
      </c>
      <c r="L18" s="20">
        <v>72.222222222222214</v>
      </c>
      <c r="M18" s="9">
        <v>86.776859504132204</v>
      </c>
      <c r="N18" s="16">
        <v>74.19</v>
      </c>
      <c r="O18" s="16">
        <v>41.4</v>
      </c>
    </row>
    <row r="19" spans="1:15" ht="16">
      <c r="A19" s="7" t="s">
        <v>16</v>
      </c>
      <c r="B19" s="8">
        <v>603</v>
      </c>
      <c r="C19" s="8">
        <v>487</v>
      </c>
      <c r="D19" s="9">
        <v>97.841726618705039</v>
      </c>
      <c r="E19" s="9">
        <v>0.47961630695443641</v>
      </c>
      <c r="F19" s="9">
        <v>0.41966426858513189</v>
      </c>
      <c r="G19" s="20">
        <v>41.127694859038144</v>
      </c>
      <c r="H19" s="20">
        <v>8.0935251798561154</v>
      </c>
      <c r="I19" s="9">
        <v>39.655172413793103</v>
      </c>
      <c r="J19" s="20">
        <v>50</v>
      </c>
      <c r="K19" s="20">
        <v>3.8142620229999999</v>
      </c>
      <c r="L19" s="20">
        <v>74.074074074074076</v>
      </c>
      <c r="M19" s="9">
        <v>78.201634877384095</v>
      </c>
      <c r="N19" s="16">
        <v>81.13</v>
      </c>
      <c r="O19" s="16">
        <v>45.2</v>
      </c>
    </row>
    <row r="20" spans="1:15" ht="16">
      <c r="A20" s="7" t="s">
        <v>17</v>
      </c>
      <c r="B20" s="8">
        <v>506</v>
      </c>
      <c r="C20" s="8">
        <v>411</v>
      </c>
      <c r="D20" s="9">
        <v>88.091603053435122</v>
      </c>
      <c r="E20" s="9">
        <v>4.2748091603053435</v>
      </c>
      <c r="F20" s="9">
        <v>2.3664122137404582</v>
      </c>
      <c r="G20" s="20">
        <v>30.830039525691699</v>
      </c>
      <c r="H20" s="20">
        <v>8.6259541984732824</v>
      </c>
      <c r="I20" s="9">
        <v>45.222929936305732</v>
      </c>
      <c r="J20" s="20">
        <v>50</v>
      </c>
      <c r="K20" s="20">
        <v>2.1739130430000002</v>
      </c>
      <c r="L20" s="20">
        <v>79.464285714285708</v>
      </c>
      <c r="M20" s="9">
        <v>84.902840059790705</v>
      </c>
      <c r="N20" s="16">
        <v>77.11</v>
      </c>
      <c r="O20" s="16">
        <v>49.1</v>
      </c>
    </row>
    <row r="21" spans="1:15" ht="16">
      <c r="A21" s="7" t="s">
        <v>18</v>
      </c>
      <c r="B21" s="8">
        <v>283</v>
      </c>
      <c r="C21" s="8">
        <v>245</v>
      </c>
      <c r="D21" s="9">
        <v>88.516260162601625</v>
      </c>
      <c r="E21" s="9">
        <v>5.8943089430894311</v>
      </c>
      <c r="F21" s="9">
        <v>1.8292682926829267</v>
      </c>
      <c r="G21" s="20">
        <v>44.522968197879855</v>
      </c>
      <c r="H21" s="20">
        <v>7.7235772357723578</v>
      </c>
      <c r="I21" s="9">
        <v>33.333333333333329</v>
      </c>
      <c r="J21" s="20">
        <v>37.333333333333336</v>
      </c>
      <c r="K21" s="20">
        <v>3.8869257949999998</v>
      </c>
      <c r="L21" s="20">
        <v>76.271186440677965</v>
      </c>
      <c r="M21" s="9">
        <v>99.165623696287</v>
      </c>
      <c r="N21" s="16">
        <v>56.23</v>
      </c>
      <c r="O21" s="16">
        <v>39.4</v>
      </c>
    </row>
    <row r="22" spans="1:15" ht="16">
      <c r="A22" s="7" t="s">
        <v>19</v>
      </c>
      <c r="B22" s="8">
        <v>684</v>
      </c>
      <c r="C22" s="8">
        <v>558</v>
      </c>
      <c r="D22" s="9">
        <v>97.324985771200915</v>
      </c>
      <c r="E22" s="9">
        <v>0.56915196357427433</v>
      </c>
      <c r="F22" s="9">
        <v>0.39840637450199201</v>
      </c>
      <c r="G22" s="20">
        <v>33.771929824561404</v>
      </c>
      <c r="H22" s="20">
        <v>10.130904951622083</v>
      </c>
      <c r="I22" s="9">
        <v>40.444444444444443</v>
      </c>
      <c r="J22" s="20">
        <v>45.365853658536587</v>
      </c>
      <c r="K22" s="20">
        <v>3.6549707599999999</v>
      </c>
      <c r="L22" s="20">
        <v>83.766233766233768</v>
      </c>
      <c r="M22" s="9">
        <v>78.917378917378898</v>
      </c>
      <c r="N22" s="16">
        <v>86.01</v>
      </c>
      <c r="O22" s="16">
        <v>46.8</v>
      </c>
    </row>
    <row r="23" spans="1:15" ht="16">
      <c r="A23" s="7" t="s">
        <v>20</v>
      </c>
      <c r="B23" s="8">
        <v>592</v>
      </c>
      <c r="C23" s="8">
        <v>474</v>
      </c>
      <c r="D23" s="9">
        <v>98.24355971896955</v>
      </c>
      <c r="E23" s="9">
        <v>0.1756440281030445</v>
      </c>
      <c r="F23" s="9">
        <v>0</v>
      </c>
      <c r="G23" s="20">
        <v>35.979729729729733</v>
      </c>
      <c r="H23" s="20">
        <v>7.4941451990632322</v>
      </c>
      <c r="I23" s="9">
        <v>29.629629629629626</v>
      </c>
      <c r="J23" s="20">
        <v>37.430167597765362</v>
      </c>
      <c r="K23" s="20">
        <v>3.0405405409999999</v>
      </c>
      <c r="L23" s="20">
        <v>80.158730158730165</v>
      </c>
      <c r="M23" s="9">
        <v>85.532591414944307</v>
      </c>
      <c r="N23" s="16">
        <v>82.38</v>
      </c>
      <c r="O23" s="16">
        <v>43.4</v>
      </c>
    </row>
    <row r="24" spans="1:15" ht="16">
      <c r="A24" s="7" t="s">
        <v>21</v>
      </c>
      <c r="B24" s="8">
        <v>54</v>
      </c>
      <c r="C24" s="8">
        <v>69</v>
      </c>
      <c r="D24" s="9">
        <v>19.1044776119403</v>
      </c>
      <c r="E24" s="9">
        <v>55.522388059701491</v>
      </c>
      <c r="F24" s="9">
        <v>2.9850746268656714</v>
      </c>
      <c r="G24" s="20">
        <v>5.5555555555555554</v>
      </c>
      <c r="H24" s="20">
        <v>2.0895522388059704</v>
      </c>
      <c r="I24" s="9">
        <v>81.818181818181827</v>
      </c>
      <c r="J24" s="20">
        <v>87.5</v>
      </c>
      <c r="K24" s="20">
        <v>0</v>
      </c>
      <c r="L24" s="20">
        <v>100</v>
      </c>
      <c r="M24" s="9">
        <v>100</v>
      </c>
      <c r="N24" s="16">
        <v>88</v>
      </c>
      <c r="O24" s="16">
        <v>64.7</v>
      </c>
    </row>
    <row r="25" spans="1:15" ht="16">
      <c r="A25" s="7" t="s">
        <v>22</v>
      </c>
      <c r="B25" s="8">
        <v>1343</v>
      </c>
      <c r="C25" s="8">
        <v>1083</v>
      </c>
      <c r="D25" s="9">
        <v>98.715643462625223</v>
      </c>
      <c r="E25" s="9">
        <v>0.25687130747495507</v>
      </c>
      <c r="F25" s="9">
        <v>5.1374261494991011E-2</v>
      </c>
      <c r="G25" s="20">
        <v>43.410275502606105</v>
      </c>
      <c r="H25" s="20">
        <v>9.4271769843308491</v>
      </c>
      <c r="I25" s="9">
        <v>37.897310513447437</v>
      </c>
      <c r="J25" s="20">
        <v>46.666666666666664</v>
      </c>
      <c r="K25" s="20">
        <v>4.5420699930000001</v>
      </c>
      <c r="L25" s="20">
        <v>76.984126984126988</v>
      </c>
      <c r="M25" s="9">
        <v>71.883786316775996</v>
      </c>
      <c r="N25" s="16">
        <v>85.95</v>
      </c>
      <c r="O25" s="16">
        <v>40.700000000000003</v>
      </c>
    </row>
    <row r="26" spans="1:15" ht="16">
      <c r="A26" s="7" t="s">
        <v>54</v>
      </c>
      <c r="B26" s="8">
        <v>627</v>
      </c>
      <c r="C26" s="8">
        <v>532</v>
      </c>
      <c r="D26" s="9">
        <v>97.923875432525946</v>
      </c>
      <c r="E26" s="9">
        <v>0.46136101499423299</v>
      </c>
      <c r="F26" s="9">
        <v>0.23068050749711649</v>
      </c>
      <c r="G26" s="20">
        <v>47.687400318979265</v>
      </c>
      <c r="H26" s="20">
        <v>11.937716262975778</v>
      </c>
      <c r="I26" s="9">
        <v>27.804878048780491</v>
      </c>
      <c r="J26" s="20">
        <v>41.17647058823529</v>
      </c>
      <c r="K26" s="20">
        <v>4.1467304629999999</v>
      </c>
      <c r="L26" s="20">
        <v>74.137931034482762</v>
      </c>
      <c r="M26" s="9">
        <v>73.397435897435798</v>
      </c>
      <c r="N26" s="16">
        <v>96.5</v>
      </c>
      <c r="O26" s="16">
        <v>37.4</v>
      </c>
    </row>
    <row r="27" spans="1:15" ht="16">
      <c r="A27" s="7" t="s">
        <v>23</v>
      </c>
      <c r="B27" s="8">
        <v>638</v>
      </c>
      <c r="C27" s="8">
        <v>555</v>
      </c>
      <c r="D27" s="9">
        <v>86.390532544378701</v>
      </c>
      <c r="E27" s="9">
        <v>9.1447014523937593</v>
      </c>
      <c r="F27" s="9">
        <v>1.8827326519634213</v>
      </c>
      <c r="G27" s="20">
        <v>30.56426332288401</v>
      </c>
      <c r="H27" s="20">
        <v>8.8219472834857449</v>
      </c>
      <c r="I27" s="9">
        <v>50.847457627118644</v>
      </c>
      <c r="J27" s="20">
        <v>52.601156069364166</v>
      </c>
      <c r="K27" s="20">
        <v>4.0752351100000004</v>
      </c>
      <c r="L27" s="20">
        <v>77.443609022556387</v>
      </c>
      <c r="M27" s="9">
        <v>98.399014778325096</v>
      </c>
      <c r="N27" s="16">
        <v>75.48</v>
      </c>
      <c r="O27" s="16">
        <v>51.1</v>
      </c>
    </row>
    <row r="28" spans="1:15" ht="16">
      <c r="A28" s="7" t="s">
        <v>51</v>
      </c>
      <c r="B28" s="8">
        <v>206</v>
      </c>
      <c r="C28" s="8">
        <v>182</v>
      </c>
      <c r="D28" s="9">
        <v>93.65269461077844</v>
      </c>
      <c r="E28" s="9">
        <v>0.95808383233532934</v>
      </c>
      <c r="F28" s="9">
        <v>2.6347305389221556</v>
      </c>
      <c r="G28" s="20">
        <v>40.776699029126213</v>
      </c>
      <c r="H28" s="20">
        <v>6.4670658682634734</v>
      </c>
      <c r="I28" s="9">
        <v>33.333333333333329</v>
      </c>
      <c r="J28" s="20">
        <v>52.72727272727272</v>
      </c>
      <c r="K28" s="20">
        <v>4.8543689319999999</v>
      </c>
      <c r="L28" s="20">
        <v>66.666666666666657</v>
      </c>
      <c r="M28" s="9">
        <v>74.4855967078189</v>
      </c>
      <c r="N28" s="16">
        <v>72.17</v>
      </c>
      <c r="O28" s="16">
        <v>34.9</v>
      </c>
    </row>
    <row r="29" spans="1:15" ht="16">
      <c r="A29" s="7" t="s">
        <v>24</v>
      </c>
      <c r="B29" s="8">
        <v>679</v>
      </c>
      <c r="C29" s="8">
        <v>572</v>
      </c>
      <c r="D29" s="9">
        <v>82.983682983682982</v>
      </c>
      <c r="E29" s="9">
        <v>12.587412587412588</v>
      </c>
      <c r="F29" s="9">
        <v>2.5641025641025639</v>
      </c>
      <c r="G29" s="20">
        <v>27.982326951399116</v>
      </c>
      <c r="H29" s="20">
        <v>5.4079254079254087</v>
      </c>
      <c r="I29" s="9">
        <v>47.916666666666671</v>
      </c>
      <c r="J29" s="20">
        <v>60.674157303370791</v>
      </c>
      <c r="K29" s="20">
        <v>2.65095729</v>
      </c>
      <c r="L29" s="20">
        <v>84.105960264900659</v>
      </c>
      <c r="M29" s="9">
        <v>88.391038696537606</v>
      </c>
      <c r="N29" s="16">
        <v>76.27</v>
      </c>
      <c r="O29" s="16">
        <v>48.2</v>
      </c>
    </row>
    <row r="30" spans="1:15" ht="16">
      <c r="A30" s="7" t="s">
        <v>25</v>
      </c>
      <c r="B30" s="8">
        <v>133</v>
      </c>
      <c r="C30" s="8">
        <v>119</v>
      </c>
      <c r="D30" s="9">
        <v>33.911368015414254</v>
      </c>
      <c r="E30" s="9">
        <v>26.97495183044316</v>
      </c>
      <c r="F30" s="9">
        <v>34.48940269749518</v>
      </c>
      <c r="G30" s="20">
        <v>51.127819548872175</v>
      </c>
      <c r="H30" s="20">
        <v>7.5144508670520231</v>
      </c>
      <c r="I30" s="9">
        <v>36.363636363636367</v>
      </c>
      <c r="J30" s="20">
        <v>33.333333333333329</v>
      </c>
      <c r="K30" s="20">
        <v>4.511278195</v>
      </c>
      <c r="L30" s="20">
        <v>61.904761904761905</v>
      </c>
      <c r="M30" s="9">
        <v>84.090909090908994</v>
      </c>
      <c r="N30" s="16">
        <v>67.38</v>
      </c>
      <c r="O30" s="16">
        <v>41.8</v>
      </c>
    </row>
    <row r="31" spans="1:15" ht="16">
      <c r="A31" s="7" t="s">
        <v>26</v>
      </c>
      <c r="B31" s="8">
        <v>519</v>
      </c>
      <c r="C31" s="8">
        <v>437</v>
      </c>
      <c r="D31" s="9">
        <v>95.701198026779423</v>
      </c>
      <c r="E31" s="9">
        <v>0.63424947145877375</v>
      </c>
      <c r="F31" s="9">
        <v>0.91613812544045115</v>
      </c>
      <c r="G31" s="20">
        <v>37.186897880539497</v>
      </c>
      <c r="H31" s="20">
        <v>8.456659619450317</v>
      </c>
      <c r="I31" s="9">
        <v>38.150289017341038</v>
      </c>
      <c r="J31" s="20">
        <v>49.704142011834321</v>
      </c>
      <c r="K31" s="20">
        <v>3.6608863199999999</v>
      </c>
      <c r="L31" s="20">
        <v>83.620689655172413</v>
      </c>
      <c r="M31" s="9">
        <v>84.7411444141689</v>
      </c>
      <c r="N31" s="16">
        <v>78.19</v>
      </c>
      <c r="O31" s="16">
        <v>52.6</v>
      </c>
    </row>
    <row r="32" spans="1:15" ht="16">
      <c r="A32" s="7" t="s">
        <v>27</v>
      </c>
      <c r="B32" s="8">
        <v>127</v>
      </c>
      <c r="C32" s="8">
        <v>97</v>
      </c>
      <c r="D32" s="9">
        <v>48.478701825557806</v>
      </c>
      <c r="E32" s="9">
        <v>41.379310344827587</v>
      </c>
      <c r="F32" s="9">
        <v>4.6653144016227177</v>
      </c>
      <c r="G32" s="20">
        <v>38.582677165354326</v>
      </c>
      <c r="H32" s="20">
        <v>6.2880324543610548</v>
      </c>
      <c r="I32" s="9">
        <v>28.30188679245283</v>
      </c>
      <c r="J32" s="20">
        <v>59.090909090909093</v>
      </c>
      <c r="K32" s="20">
        <v>3.9370078739999999</v>
      </c>
      <c r="L32" s="20">
        <v>72.727272727272734</v>
      </c>
      <c r="M32" s="9">
        <v>100</v>
      </c>
      <c r="N32" s="16">
        <v>80.260000000000005</v>
      </c>
      <c r="O32" s="16">
        <v>45.1</v>
      </c>
    </row>
    <row r="33" spans="1:15" ht="16">
      <c r="A33" s="7" t="s">
        <v>28</v>
      </c>
      <c r="B33" s="8">
        <v>647</v>
      </c>
      <c r="C33" s="8">
        <v>494</v>
      </c>
      <c r="D33" s="9">
        <v>87.708830548926002</v>
      </c>
      <c r="E33" s="9">
        <v>8.1742243436754176</v>
      </c>
      <c r="F33" s="9">
        <v>1.6109785202863964</v>
      </c>
      <c r="G33" s="20">
        <v>31.68469860896445</v>
      </c>
      <c r="H33" s="20">
        <v>6.6825775656324584</v>
      </c>
      <c r="I33" s="9">
        <v>40.462427745664741</v>
      </c>
      <c r="J33" s="20">
        <v>42.138364779874216</v>
      </c>
      <c r="K33" s="20">
        <v>2.7820710970000002</v>
      </c>
      <c r="L33" s="20">
        <v>73.880597014925371</v>
      </c>
      <c r="M33" s="9">
        <v>98.148148148148096</v>
      </c>
      <c r="N33" s="16">
        <v>80.69</v>
      </c>
      <c r="O33" s="16">
        <v>52.5</v>
      </c>
    </row>
    <row r="34" spans="1:15" ht="16">
      <c r="A34" s="7" t="s">
        <v>29</v>
      </c>
      <c r="B34" s="8">
        <v>758</v>
      </c>
      <c r="C34" s="8">
        <v>676</v>
      </c>
      <c r="D34" s="9">
        <v>96.553247901016348</v>
      </c>
      <c r="E34" s="9">
        <v>0.7954043305346884</v>
      </c>
      <c r="F34" s="9">
        <v>0.17675651789659744</v>
      </c>
      <c r="G34" s="20">
        <v>31.398416886543533</v>
      </c>
      <c r="H34" s="20">
        <v>7.5121520106053916</v>
      </c>
      <c r="I34" s="9">
        <v>40.926640926640928</v>
      </c>
      <c r="J34" s="20">
        <v>49.367088607594937</v>
      </c>
      <c r="K34" s="20">
        <v>2.7704485490000001</v>
      </c>
      <c r="L34" s="20">
        <v>81.005586592178773</v>
      </c>
      <c r="M34" s="9">
        <v>99.734278122231999</v>
      </c>
      <c r="N34" s="16">
        <v>80.290000000000006</v>
      </c>
      <c r="O34" s="16">
        <v>51.6</v>
      </c>
    </row>
    <row r="35" spans="1:15" ht="16">
      <c r="A35" s="7" t="s">
        <v>30</v>
      </c>
      <c r="B35" s="8">
        <v>717</v>
      </c>
      <c r="C35" s="8">
        <v>506</v>
      </c>
      <c r="D35" s="9">
        <v>95.73770491803279</v>
      </c>
      <c r="E35" s="9">
        <v>1.2295081967213115</v>
      </c>
      <c r="F35" s="9">
        <v>2.0491803278688523</v>
      </c>
      <c r="G35" s="20">
        <v>53.277545327754524</v>
      </c>
      <c r="H35" s="20">
        <v>10.696721311475411</v>
      </c>
      <c r="I35" s="9">
        <v>21.58590308370044</v>
      </c>
      <c r="J35" s="20">
        <v>28.31050228310502</v>
      </c>
      <c r="K35" s="20">
        <v>4.4630404459999999</v>
      </c>
      <c r="L35" s="20">
        <v>77.685950413223139</v>
      </c>
      <c r="M35" s="9">
        <v>72.382397572078901</v>
      </c>
      <c r="N35" s="16">
        <v>78.33</v>
      </c>
      <c r="O35" s="16">
        <v>30.6</v>
      </c>
    </row>
    <row r="36" spans="1:15" ht="16">
      <c r="A36" s="7" t="s">
        <v>31</v>
      </c>
      <c r="B36" s="8">
        <v>364</v>
      </c>
      <c r="C36" s="8">
        <v>295</v>
      </c>
      <c r="D36" s="9">
        <v>28.762541806020064</v>
      </c>
      <c r="E36" s="9">
        <v>57.608695652173914</v>
      </c>
      <c r="F36" s="9">
        <v>4.0969899665551841</v>
      </c>
      <c r="G36" s="20">
        <v>41.208791208791204</v>
      </c>
      <c r="H36" s="20">
        <v>5.4347826086956523</v>
      </c>
      <c r="I36" s="9">
        <v>54.444444444444443</v>
      </c>
      <c r="J36" s="20">
        <v>59.090909090909093</v>
      </c>
      <c r="K36" s="20">
        <v>3.5714285710000002</v>
      </c>
      <c r="L36" s="20">
        <v>77.941176470588232</v>
      </c>
      <c r="M36" s="9">
        <v>86.259541984732806</v>
      </c>
      <c r="N36" s="16">
        <v>70.31</v>
      </c>
      <c r="O36" s="16">
        <v>49.4</v>
      </c>
    </row>
    <row r="37" spans="1:15" ht="16">
      <c r="A37" s="7" t="s">
        <v>53</v>
      </c>
      <c r="B37" s="8">
        <v>166</v>
      </c>
      <c r="C37" s="8">
        <v>134</v>
      </c>
      <c r="D37" s="9">
        <v>82.249560632688926</v>
      </c>
      <c r="E37" s="9">
        <v>10.369068541300527</v>
      </c>
      <c r="F37" s="9">
        <v>2.2847100175746924</v>
      </c>
      <c r="G37" s="20">
        <v>34.939759036144579</v>
      </c>
      <c r="H37" s="20">
        <v>8.7873462214411244</v>
      </c>
      <c r="I37" s="9">
        <v>56.25</v>
      </c>
      <c r="J37" s="20">
        <v>50</v>
      </c>
      <c r="K37" s="20">
        <v>5.4216867469999999</v>
      </c>
      <c r="L37" s="20">
        <v>67.64705882352942</v>
      </c>
      <c r="M37" s="9">
        <v>98.388952819332502</v>
      </c>
      <c r="N37" s="16">
        <v>67.319999999999993</v>
      </c>
      <c r="O37" s="16">
        <v>42.3</v>
      </c>
    </row>
    <row r="38" spans="1:15" ht="16">
      <c r="A38" s="7" t="s">
        <v>32</v>
      </c>
      <c r="B38" s="8">
        <v>709</v>
      </c>
      <c r="C38" s="8">
        <v>553</v>
      </c>
      <c r="D38" s="9">
        <v>98.491988689915175</v>
      </c>
      <c r="E38" s="9">
        <v>0.1885014137606032</v>
      </c>
      <c r="F38" s="9">
        <v>9.4250706880301599E-2</v>
      </c>
      <c r="G38" s="20">
        <v>44.569816643159378</v>
      </c>
      <c r="H38" s="20">
        <v>11.121583411875589</v>
      </c>
      <c r="I38" s="9">
        <v>36</v>
      </c>
      <c r="J38" s="20">
        <v>52.777777777777779</v>
      </c>
      <c r="K38" s="20">
        <v>4.0902679830000004</v>
      </c>
      <c r="L38" s="20">
        <v>81.818181818181827</v>
      </c>
      <c r="M38" s="9">
        <v>88.636363636363598</v>
      </c>
      <c r="N38" s="16">
        <v>90.1</v>
      </c>
      <c r="O38" s="16">
        <v>38.6</v>
      </c>
    </row>
    <row r="39" spans="1:15" ht="16">
      <c r="A39" s="7" t="s">
        <v>33</v>
      </c>
      <c r="B39" s="8">
        <v>208</v>
      </c>
      <c r="C39" s="8">
        <v>197</v>
      </c>
      <c r="D39" s="9">
        <v>22.358974358974358</v>
      </c>
      <c r="E39" s="9">
        <v>67.384615384615387</v>
      </c>
      <c r="F39" s="9">
        <v>4.9230769230769234</v>
      </c>
      <c r="G39" s="20">
        <v>26.442307692307693</v>
      </c>
      <c r="H39" s="20">
        <v>4.5128205128205128</v>
      </c>
      <c r="I39" s="9">
        <v>59.016393442622949</v>
      </c>
      <c r="J39" s="20">
        <v>73.770491803278688</v>
      </c>
      <c r="K39" s="20">
        <v>3.365384615</v>
      </c>
      <c r="L39" s="20">
        <v>95.238095238095227</v>
      </c>
      <c r="M39" s="9">
        <v>61.290322580645103</v>
      </c>
      <c r="N39" s="16">
        <v>55.26</v>
      </c>
      <c r="O39" s="16">
        <v>42.6</v>
      </c>
    </row>
    <row r="40" spans="1:15" ht="16">
      <c r="A40" s="7" t="s">
        <v>34</v>
      </c>
      <c r="B40" s="8">
        <v>58</v>
      </c>
      <c r="C40" s="8">
        <v>78</v>
      </c>
      <c r="D40" s="9">
        <v>49.019607843137251</v>
      </c>
      <c r="E40" s="9">
        <v>39.869281045751634</v>
      </c>
      <c r="F40" s="9">
        <v>1.3071895424836601</v>
      </c>
      <c r="G40" s="20">
        <v>10.344827586206897</v>
      </c>
      <c r="H40" s="20">
        <v>1.9607843137254901</v>
      </c>
      <c r="I40" s="9">
        <v>68.75</v>
      </c>
      <c r="J40" s="20">
        <v>80</v>
      </c>
      <c r="K40" s="20">
        <v>5.1724137929999996</v>
      </c>
      <c r="L40" s="20">
        <v>85.714285714285708</v>
      </c>
      <c r="M40" s="9">
        <v>83.720930232558104</v>
      </c>
      <c r="N40" s="16">
        <v>94.26</v>
      </c>
      <c r="O40" s="16">
        <v>60.7</v>
      </c>
    </row>
    <row r="41" spans="1:15" ht="16">
      <c r="A41" s="7" t="s">
        <v>35</v>
      </c>
      <c r="B41" s="8">
        <v>120</v>
      </c>
      <c r="C41" s="8">
        <v>95</v>
      </c>
      <c r="D41" s="9">
        <v>46.613545816733065</v>
      </c>
      <c r="E41" s="9">
        <v>42.430278884462155</v>
      </c>
      <c r="F41" s="9">
        <v>1.1952191235059761</v>
      </c>
      <c r="G41" s="20">
        <v>20</v>
      </c>
      <c r="H41" s="20">
        <v>2.5896414342629481</v>
      </c>
      <c r="I41" s="9">
        <v>70.833333333333343</v>
      </c>
      <c r="J41" s="20">
        <v>85.714285714285708</v>
      </c>
      <c r="K41" s="20">
        <v>0</v>
      </c>
      <c r="L41" s="20">
        <v>96.296296296296291</v>
      </c>
      <c r="M41" s="9">
        <v>100</v>
      </c>
      <c r="N41" s="16">
        <v>64.66</v>
      </c>
      <c r="O41" s="16">
        <v>59</v>
      </c>
    </row>
    <row r="42" spans="1:15" ht="16">
      <c r="A42" s="7" t="s">
        <v>36</v>
      </c>
      <c r="B42" s="8">
        <v>753</v>
      </c>
      <c r="C42" s="8">
        <v>621</v>
      </c>
      <c r="D42" s="9">
        <v>96.1136023916293</v>
      </c>
      <c r="E42" s="9">
        <v>1.195814648729447</v>
      </c>
      <c r="F42" s="9">
        <v>0.44843049327354262</v>
      </c>
      <c r="G42" s="20">
        <v>28.685258964143429</v>
      </c>
      <c r="H42" s="20">
        <v>7.8724464374688594</v>
      </c>
      <c r="I42" s="9">
        <v>38.034188034188034</v>
      </c>
      <c r="J42" s="20">
        <v>50</v>
      </c>
      <c r="K42" s="20">
        <v>3.054448871</v>
      </c>
      <c r="L42" s="20">
        <v>78.285714285714278</v>
      </c>
      <c r="M42" s="9">
        <v>98.962753418198901</v>
      </c>
      <c r="N42" s="16">
        <v>77.209999999999994</v>
      </c>
      <c r="O42" s="16">
        <v>51.4</v>
      </c>
    </row>
    <row r="43" spans="1:15" ht="16">
      <c r="A43" s="7" t="s">
        <v>50</v>
      </c>
      <c r="B43" s="8">
        <v>585</v>
      </c>
      <c r="C43" s="8">
        <v>405</v>
      </c>
      <c r="D43" s="9">
        <v>96.91531127313516</v>
      </c>
      <c r="E43" s="9">
        <v>0.78519349411104877</v>
      </c>
      <c r="F43" s="9">
        <v>0.50476724621424562</v>
      </c>
      <c r="G43" s="20">
        <v>47.179487179487175</v>
      </c>
      <c r="H43" s="20">
        <v>9.4223219293325862</v>
      </c>
      <c r="I43" s="9">
        <v>26.219512195121951</v>
      </c>
      <c r="J43" s="20">
        <v>41.975308641975303</v>
      </c>
      <c r="K43" s="20">
        <v>3.5897435899999999</v>
      </c>
      <c r="L43" s="20">
        <v>67.010309278350505</v>
      </c>
      <c r="M43" s="9">
        <v>68.840579710144894</v>
      </c>
      <c r="N43" s="16">
        <v>77.33</v>
      </c>
      <c r="O43" s="16">
        <v>35.200000000000003</v>
      </c>
    </row>
    <row r="44" spans="1:15" ht="16">
      <c r="A44" s="7" t="s">
        <v>37</v>
      </c>
      <c r="B44" s="8">
        <v>287</v>
      </c>
      <c r="C44" s="8">
        <v>272</v>
      </c>
      <c r="D44" s="9">
        <v>25.113327289211242</v>
      </c>
      <c r="E44" s="9">
        <v>36.174070716228471</v>
      </c>
      <c r="F44" s="9">
        <v>34.632819582955577</v>
      </c>
      <c r="G44" s="20">
        <v>42.508710801393725</v>
      </c>
      <c r="H44" s="20">
        <v>4.4424297370806896</v>
      </c>
      <c r="I44" s="9">
        <v>33.720930232558139</v>
      </c>
      <c r="J44" s="20">
        <v>42.25352112676056</v>
      </c>
      <c r="K44" s="20">
        <v>4.1811846690000003</v>
      </c>
      <c r="L44" s="20">
        <v>72.058823529411768</v>
      </c>
      <c r="M44" s="9">
        <v>87.285223367697498</v>
      </c>
      <c r="N44" s="16">
        <v>53.21</v>
      </c>
      <c r="O44" s="16">
        <v>34</v>
      </c>
    </row>
    <row r="45" spans="1:15" ht="16">
      <c r="A45" s="7" t="s">
        <v>38</v>
      </c>
      <c r="B45" s="8">
        <v>647</v>
      </c>
      <c r="C45" s="8">
        <v>463</v>
      </c>
      <c r="D45" s="9">
        <v>74.52200978212538</v>
      </c>
      <c r="E45" s="9">
        <v>7.5144508670520231</v>
      </c>
      <c r="F45" s="9">
        <v>14.851044908848376</v>
      </c>
      <c r="G45" s="20">
        <v>46.058732612055643</v>
      </c>
      <c r="H45" s="20">
        <v>8.8483770564695412</v>
      </c>
      <c r="I45" s="9">
        <v>35.121951219512191</v>
      </c>
      <c r="J45" s="20">
        <v>42.307692307692307</v>
      </c>
      <c r="K45" s="20">
        <v>4.1731066459999999</v>
      </c>
      <c r="L45" s="20">
        <v>70.731707317073173</v>
      </c>
      <c r="M45" s="9">
        <v>93.391304347825994</v>
      </c>
      <c r="N45" s="16">
        <v>71.040000000000006</v>
      </c>
      <c r="O45" s="16">
        <v>37.200000000000003</v>
      </c>
    </row>
    <row r="46" spans="1:15" ht="16">
      <c r="A46" s="7" t="s">
        <v>39</v>
      </c>
      <c r="B46" s="8">
        <v>601</v>
      </c>
      <c r="C46" s="8">
        <v>510</v>
      </c>
      <c r="D46" s="9">
        <v>97.675804529201429</v>
      </c>
      <c r="E46" s="9">
        <v>0.77473182359952319</v>
      </c>
      <c r="F46" s="9">
        <v>0.23837902264600713</v>
      </c>
      <c r="G46" s="20">
        <v>43.926788685524123</v>
      </c>
      <c r="H46" s="20">
        <v>12.336114421930871</v>
      </c>
      <c r="I46" s="9">
        <v>28.735632183908045</v>
      </c>
      <c r="J46" s="20">
        <v>42.458100558659218</v>
      </c>
      <c r="K46" s="20">
        <v>5.324459235</v>
      </c>
      <c r="L46" s="20">
        <v>72.727272727272734</v>
      </c>
      <c r="M46" s="9">
        <v>81.933438985736899</v>
      </c>
      <c r="N46" s="16">
        <v>80.290000000000006</v>
      </c>
      <c r="O46" s="16">
        <v>42.9</v>
      </c>
    </row>
    <row r="47" spans="1:15" ht="16">
      <c r="A47" s="7" t="s">
        <v>40</v>
      </c>
      <c r="B47" s="8">
        <v>714</v>
      </c>
      <c r="C47" s="8">
        <v>653</v>
      </c>
      <c r="D47" s="9">
        <v>98.414179104477611</v>
      </c>
      <c r="E47" s="9">
        <v>0.27985074626865669</v>
      </c>
      <c r="F47" s="9">
        <v>0.32649253731343281</v>
      </c>
      <c r="G47" s="20">
        <v>45.098039215686278</v>
      </c>
      <c r="H47" s="20">
        <v>8.9552238805970141</v>
      </c>
      <c r="I47" s="9">
        <v>35.775862068965516</v>
      </c>
      <c r="J47" s="20">
        <v>45.814977973568297</v>
      </c>
      <c r="K47" s="20">
        <v>5.6856187289999998</v>
      </c>
      <c r="L47" s="20">
        <v>80.379746835443029</v>
      </c>
      <c r="M47" s="9">
        <v>91.502276176024196</v>
      </c>
      <c r="N47" s="16">
        <v>77.180000000000007</v>
      </c>
      <c r="O47" s="16">
        <v>41.1</v>
      </c>
    </row>
    <row r="48" spans="1:15" ht="16">
      <c r="A48" s="7" t="s">
        <v>41</v>
      </c>
      <c r="B48" s="8">
        <v>299</v>
      </c>
      <c r="C48" s="8">
        <v>279</v>
      </c>
      <c r="D48" s="9">
        <v>95.869356388088377</v>
      </c>
      <c r="E48" s="9">
        <v>2.0172910662824206</v>
      </c>
      <c r="F48" s="9">
        <v>0.48030739673390976</v>
      </c>
      <c r="G48" s="20">
        <v>50.167224080267559</v>
      </c>
      <c r="H48" s="20">
        <v>10.662824207492795</v>
      </c>
      <c r="I48" s="9">
        <v>24.418604651162788</v>
      </c>
      <c r="J48" s="20">
        <v>47.297297297297298</v>
      </c>
      <c r="K48" s="20">
        <v>5.2488687780000003</v>
      </c>
      <c r="L48" s="20">
        <v>75</v>
      </c>
      <c r="M48" s="9">
        <v>88.3040935672514</v>
      </c>
      <c r="N48" s="16">
        <v>74.34</v>
      </c>
      <c r="O48" s="16">
        <v>36.5</v>
      </c>
    </row>
    <row r="49" spans="1:15" ht="16">
      <c r="A49" s="7" t="s">
        <v>42</v>
      </c>
      <c r="B49" s="8">
        <v>1105</v>
      </c>
      <c r="C49" s="8">
        <v>840</v>
      </c>
      <c r="D49" s="9">
        <v>98.305084745762713</v>
      </c>
      <c r="E49" s="9">
        <v>0.59635907093534213</v>
      </c>
      <c r="F49" s="9">
        <v>6.2774639045825489E-2</v>
      </c>
      <c r="G49" s="20">
        <v>41.900452488687783</v>
      </c>
      <c r="H49" s="20">
        <v>9.6359070935342128</v>
      </c>
      <c r="I49" s="9">
        <v>29.639889196675899</v>
      </c>
      <c r="J49" s="20">
        <v>46.428571428571431</v>
      </c>
      <c r="K49" s="20">
        <v>6.5789473679999997</v>
      </c>
      <c r="L49" s="20">
        <v>75.490196078431367</v>
      </c>
      <c r="M49" s="9">
        <v>84.449489216798995</v>
      </c>
      <c r="N49" s="16">
        <v>79.650000000000006</v>
      </c>
      <c r="O49" s="16">
        <v>35</v>
      </c>
    </row>
    <row r="50" spans="1:15" ht="16">
      <c r="A50" s="7" t="s">
        <v>43</v>
      </c>
      <c r="B50" s="8">
        <v>76</v>
      </c>
      <c r="C50" s="8">
        <v>58</v>
      </c>
      <c r="D50" s="9">
        <v>11.038961038961039</v>
      </c>
      <c r="E50" s="9">
        <v>78.896103896103895</v>
      </c>
      <c r="F50" s="9">
        <v>3.8961038961038961</v>
      </c>
      <c r="G50" s="20">
        <v>42.105263157894733</v>
      </c>
      <c r="H50" s="20">
        <v>2.5974025974025974</v>
      </c>
      <c r="I50" s="9">
        <v>53.571428571428569</v>
      </c>
      <c r="J50" s="20">
        <v>72.222222222222214</v>
      </c>
      <c r="K50" s="20">
        <v>2.9288702930000001</v>
      </c>
      <c r="L50" s="20">
        <v>87.5</v>
      </c>
      <c r="M50" s="9">
        <v>77.1929824561403</v>
      </c>
      <c r="N50" s="16">
        <v>76.489999999999995</v>
      </c>
      <c r="O50" s="16">
        <v>46.6</v>
      </c>
    </row>
    <row r="51" spans="1:15" ht="16">
      <c r="A51" s="7" t="s">
        <v>44</v>
      </c>
      <c r="B51" s="8">
        <v>239</v>
      </c>
      <c r="C51" s="8">
        <v>181</v>
      </c>
      <c r="D51" s="9">
        <v>53.955135773317586</v>
      </c>
      <c r="E51" s="9">
        <v>18.654073199527748</v>
      </c>
      <c r="F51" s="9">
        <v>22.195985832349468</v>
      </c>
      <c r="G51" s="20">
        <v>33.89121338912134</v>
      </c>
      <c r="H51" s="20">
        <v>6.1393152302243212</v>
      </c>
      <c r="I51" s="9">
        <v>38.356164383561641</v>
      </c>
      <c r="J51" s="20">
        <v>31.746031746031743</v>
      </c>
      <c r="K51" s="20">
        <v>4.9528301890000002</v>
      </c>
      <c r="L51" s="20">
        <v>81.395348837209298</v>
      </c>
      <c r="M51" s="9">
        <v>95.977011494252807</v>
      </c>
      <c r="N51" s="16">
        <v>59.73</v>
      </c>
      <c r="O51" s="16">
        <v>33.799999999999997</v>
      </c>
    </row>
    <row r="52" spans="1:15" ht="16">
      <c r="A52" s="7" t="s">
        <v>45</v>
      </c>
      <c r="B52" s="8">
        <v>848</v>
      </c>
      <c r="C52" s="8">
        <v>625</v>
      </c>
      <c r="D52" s="9">
        <v>97.834394904458605</v>
      </c>
      <c r="E52" s="9">
        <v>0.33970276008492573</v>
      </c>
      <c r="F52" s="9">
        <v>0.46709129511677283</v>
      </c>
      <c r="G52" s="20">
        <v>47.051886792452827</v>
      </c>
      <c r="H52" s="20">
        <v>7.8131634819532909</v>
      </c>
      <c r="I52" s="9">
        <v>31.620553359683797</v>
      </c>
      <c r="J52" s="20">
        <v>41.056910569105689</v>
      </c>
      <c r="K52" s="20">
        <v>5.89254766</v>
      </c>
      <c r="L52" s="20">
        <v>81.325301204819283</v>
      </c>
      <c r="M52" s="9">
        <v>71.75</v>
      </c>
      <c r="N52" s="16">
        <v>79.75</v>
      </c>
      <c r="O52" s="16">
        <v>38</v>
      </c>
    </row>
    <row r="53" spans="1:15" ht="16">
      <c r="A53" s="7" t="s">
        <v>46</v>
      </c>
      <c r="B53" s="8">
        <v>1154</v>
      </c>
      <c r="C53" s="8">
        <v>935</v>
      </c>
      <c r="D53" s="9">
        <v>86.109700355510412</v>
      </c>
      <c r="E53" s="9">
        <v>9.1163026917216872</v>
      </c>
      <c r="F53" s="9">
        <v>2.2854240731335702</v>
      </c>
      <c r="G53" s="20">
        <v>43.587521663778162</v>
      </c>
      <c r="H53" s="20">
        <v>9.0655154900964963</v>
      </c>
      <c r="I53" s="9">
        <v>27.428571428571431</v>
      </c>
      <c r="J53" s="20">
        <v>46.268656716417908</v>
      </c>
      <c r="K53" s="20">
        <v>2.9914529910000001</v>
      </c>
      <c r="L53" s="20">
        <v>71.717171717171709</v>
      </c>
      <c r="M53" s="9">
        <v>89.873417721518905</v>
      </c>
      <c r="N53" s="16">
        <v>70.09</v>
      </c>
      <c r="O53" s="16">
        <v>33.4</v>
      </c>
    </row>
    <row r="54" spans="1:15" ht="16">
      <c r="A54" s="7" t="s">
        <v>47</v>
      </c>
      <c r="B54" s="8">
        <v>468</v>
      </c>
      <c r="C54" s="8">
        <v>380</v>
      </c>
      <c r="D54" s="9">
        <v>95.092024539877301</v>
      </c>
      <c r="E54" s="9">
        <v>1.6104294478527608</v>
      </c>
      <c r="F54" s="9">
        <v>1.3803680981595092</v>
      </c>
      <c r="G54" s="20">
        <v>39.743589743589745</v>
      </c>
      <c r="H54" s="20">
        <v>8.5122699386503058</v>
      </c>
      <c r="I54" s="9">
        <v>35.570469798657719</v>
      </c>
      <c r="J54" s="20">
        <v>51.006711409395976</v>
      </c>
      <c r="K54" s="20">
        <v>2.9914529910000001</v>
      </c>
      <c r="L54" s="20">
        <v>75.581395348837205</v>
      </c>
      <c r="M54" s="9">
        <v>81.617647058823493</v>
      </c>
      <c r="N54" s="16">
        <v>87.16</v>
      </c>
      <c r="O54" s="16">
        <v>46.9</v>
      </c>
    </row>
    <row r="55" spans="1:15" ht="16">
      <c r="A55" s="7" t="s">
        <v>52</v>
      </c>
      <c r="B55" s="8">
        <v>632</v>
      </c>
      <c r="C55" s="8">
        <v>509</v>
      </c>
      <c r="D55" s="9">
        <v>98.346303501945513</v>
      </c>
      <c r="E55" s="9">
        <v>0.24319066147859922</v>
      </c>
      <c r="F55" s="9">
        <v>9.727626459143969E-2</v>
      </c>
      <c r="G55" s="20">
        <v>49.841772151898731</v>
      </c>
      <c r="H55" s="20">
        <v>11.964980544747082</v>
      </c>
      <c r="I55" s="9">
        <v>24.725274725274726</v>
      </c>
      <c r="J55" s="20">
        <v>38.011695906432749</v>
      </c>
      <c r="K55" s="20">
        <v>3.6392405060000002</v>
      </c>
      <c r="L55" s="20">
        <v>76.19047619047619</v>
      </c>
      <c r="M55" s="9">
        <v>79.073033707865093</v>
      </c>
      <c r="N55" s="16">
        <v>79.069999999999993</v>
      </c>
      <c r="O55" s="16">
        <v>35.200000000000003</v>
      </c>
    </row>
    <row r="56" spans="1:15" ht="16">
      <c r="A56" s="7" t="s">
        <v>48</v>
      </c>
      <c r="B56" s="8">
        <v>234</v>
      </c>
      <c r="C56" s="8">
        <v>203</v>
      </c>
      <c r="D56" s="9">
        <v>75.692695214105797</v>
      </c>
      <c r="E56" s="9">
        <v>18.89168765743073</v>
      </c>
      <c r="F56" s="9">
        <v>1.1335012594458438</v>
      </c>
      <c r="G56" s="20">
        <v>39.316239316239319</v>
      </c>
      <c r="H56" s="20">
        <v>9.6977329974811077</v>
      </c>
      <c r="I56" s="9">
        <v>44.117647058823529</v>
      </c>
      <c r="J56" s="20">
        <v>50.724637681159422</v>
      </c>
      <c r="K56" s="20">
        <v>8.1196581200000004</v>
      </c>
      <c r="L56" s="20">
        <v>77.41935483870968</v>
      </c>
      <c r="M56" s="9">
        <v>95.964125560538093</v>
      </c>
      <c r="N56" s="16">
        <v>67.75</v>
      </c>
      <c r="O56" s="16">
        <v>39.200000000000003</v>
      </c>
    </row>
    <row r="57" spans="1:15" ht="16">
      <c r="A57" s="7" t="s">
        <v>49</v>
      </c>
      <c r="B57" s="8">
        <v>439</v>
      </c>
      <c r="C57" s="8">
        <v>344</v>
      </c>
      <c r="D57" s="9">
        <v>82.36623963828184</v>
      </c>
      <c r="E57" s="9">
        <v>6.2547098718914835</v>
      </c>
      <c r="F57" s="9">
        <v>9.9472494348153742</v>
      </c>
      <c r="G57" s="20">
        <v>38.95216400911162</v>
      </c>
      <c r="H57" s="20">
        <v>6.1039939713639786</v>
      </c>
      <c r="I57" s="9">
        <v>33.884297520661157</v>
      </c>
      <c r="J57" s="20">
        <v>49.193548387096776</v>
      </c>
      <c r="K57" s="20">
        <v>3.644646925</v>
      </c>
      <c r="L57" s="20">
        <v>80.519480519480524</v>
      </c>
      <c r="M57" s="9">
        <v>100</v>
      </c>
      <c r="N57" s="16">
        <v>62.31</v>
      </c>
      <c r="O57" s="16">
        <v>38.299999999999997</v>
      </c>
    </row>
    <row r="58" spans="1:15">
      <c r="A58" s="7" t="s">
        <v>55</v>
      </c>
      <c r="B58" s="8">
        <v>28653</v>
      </c>
      <c r="C58" s="8">
        <v>24311</v>
      </c>
      <c r="D58" s="9">
        <v>87.292188829359148</v>
      </c>
      <c r="E58" s="9">
        <v>7.3248407643312099</v>
      </c>
      <c r="F58" s="9">
        <v>2.8558945940352731</v>
      </c>
      <c r="G58" s="20">
        <v>39.737549296757756</v>
      </c>
      <c r="H58" s="20">
        <v>8.6895536802409801</v>
      </c>
      <c r="I58" s="9">
        <v>37.347629796839726</v>
      </c>
      <c r="J58" s="20">
        <v>48.794599807135967</v>
      </c>
      <c r="K58" s="20">
        <v>3.9437406209999999</v>
      </c>
      <c r="L58" s="20">
        <v>78.355370403912332</v>
      </c>
      <c r="M58" s="1">
        <v>88.052496605822796</v>
      </c>
    </row>
    <row r="59" spans="1:15">
      <c r="I59" s="11"/>
    </row>
    <row r="60" spans="1:15">
      <c r="F60" s="11"/>
      <c r="I60" s="11"/>
    </row>
    <row r="61" spans="1:15">
      <c r="F61" s="11"/>
    </row>
    <row r="62" spans="1:15">
      <c r="F62" s="12"/>
    </row>
    <row r="63" spans="1:15">
      <c r="F63" s="11"/>
    </row>
    <row r="64" spans="1:15">
      <c r="F64" s="11"/>
    </row>
    <row r="65" spans="5:6">
      <c r="F65" s="11"/>
    </row>
    <row r="66" spans="5:6">
      <c r="F66" s="11"/>
    </row>
    <row r="67" spans="5:6">
      <c r="F67" s="11"/>
    </row>
    <row r="68" spans="5:6">
      <c r="F68" s="11"/>
    </row>
    <row r="79" spans="5:6">
      <c r="E79" s="11"/>
    </row>
    <row r="80" spans="5:6">
      <c r="E80" s="11"/>
    </row>
    <row r="81" spans="5:5">
      <c r="E81" s="11"/>
    </row>
  </sheetData>
  <sortState xmlns:xlrd2="http://schemas.microsoft.com/office/spreadsheetml/2017/richdata2" ref="A2:D57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3ECA3-44B9-7648-BEA7-6D863F9ABF85}">
  <dimension ref="A1:I57"/>
  <sheetViews>
    <sheetView workbookViewId="0">
      <selection activeCell="J8" sqref="J8"/>
    </sheetView>
  </sheetViews>
  <sheetFormatPr baseColWidth="10" defaultRowHeight="15"/>
  <cols>
    <col min="1" max="1" width="37.6640625" bestFit="1" customWidth="1"/>
  </cols>
  <sheetData>
    <row r="1" spans="1:9" ht="16">
      <c r="A1" s="13" t="s">
        <v>56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3" t="s">
        <v>89</v>
      </c>
    </row>
    <row r="2" spans="1:9" ht="16">
      <c r="A2" s="7" t="s">
        <v>0</v>
      </c>
      <c r="B2" s="13">
        <v>15</v>
      </c>
      <c r="C2" s="13">
        <v>0</v>
      </c>
      <c r="D2" s="13">
        <v>1</v>
      </c>
      <c r="E2" s="13">
        <v>13</v>
      </c>
      <c r="F2" s="13">
        <v>6</v>
      </c>
      <c r="G2" s="13">
        <v>0</v>
      </c>
      <c r="H2" s="13">
        <v>83.37</v>
      </c>
      <c r="I2" s="13">
        <v>45.3</v>
      </c>
    </row>
    <row r="3" spans="1:9" ht="16">
      <c r="A3" s="7" t="s">
        <v>1</v>
      </c>
      <c r="B3" s="13">
        <v>6</v>
      </c>
      <c r="C3" s="13">
        <v>1</v>
      </c>
      <c r="D3" s="13">
        <v>0</v>
      </c>
      <c r="E3" s="13">
        <v>7</v>
      </c>
      <c r="F3" s="13">
        <v>7</v>
      </c>
      <c r="G3" s="13">
        <v>494</v>
      </c>
      <c r="H3" s="13">
        <v>79.73</v>
      </c>
      <c r="I3" s="13">
        <v>52.6</v>
      </c>
    </row>
    <row r="4" spans="1:9" ht="16">
      <c r="A4" s="13" t="s">
        <v>2</v>
      </c>
      <c r="B4" s="13">
        <v>4</v>
      </c>
      <c r="C4" s="13">
        <v>0</v>
      </c>
      <c r="D4" s="13">
        <v>0</v>
      </c>
      <c r="E4" s="13">
        <v>9</v>
      </c>
      <c r="F4" s="13">
        <v>6</v>
      </c>
      <c r="G4" s="13">
        <v>0</v>
      </c>
      <c r="H4" s="13">
        <v>81.709999999999994</v>
      </c>
      <c r="I4" s="13">
        <v>46.6</v>
      </c>
    </row>
    <row r="5" spans="1:9" ht="16">
      <c r="A5" s="13" t="s">
        <v>3</v>
      </c>
      <c r="B5" s="13">
        <v>5</v>
      </c>
      <c r="C5" s="13">
        <v>0</v>
      </c>
      <c r="D5" s="13">
        <v>1</v>
      </c>
      <c r="E5" s="13">
        <v>5</v>
      </c>
      <c r="F5" s="13">
        <v>6</v>
      </c>
      <c r="G5" s="13">
        <v>0</v>
      </c>
      <c r="H5" s="13">
        <v>53.57</v>
      </c>
      <c r="I5" s="13">
        <v>30.1</v>
      </c>
    </row>
    <row r="6" spans="1:9" ht="16">
      <c r="A6" s="13" t="s">
        <v>4</v>
      </c>
      <c r="B6" s="13">
        <v>9</v>
      </c>
      <c r="C6" s="13">
        <v>0</v>
      </c>
      <c r="D6" s="13">
        <v>0</v>
      </c>
      <c r="E6" s="13">
        <v>13</v>
      </c>
      <c r="F6" s="13">
        <v>2</v>
      </c>
      <c r="G6" s="13">
        <v>0</v>
      </c>
      <c r="H6" s="13">
        <v>79.5</v>
      </c>
      <c r="I6" s="13">
        <v>43.2</v>
      </c>
    </row>
    <row r="7" spans="1:9" ht="16">
      <c r="A7" s="13" t="s">
        <v>5</v>
      </c>
      <c r="B7" s="13">
        <v>4</v>
      </c>
      <c r="C7" s="13">
        <v>0</v>
      </c>
      <c r="D7" s="13">
        <v>0</v>
      </c>
      <c r="E7" s="13">
        <v>7</v>
      </c>
      <c r="F7" s="13">
        <v>4</v>
      </c>
      <c r="G7" s="13">
        <v>0</v>
      </c>
      <c r="H7" s="13">
        <v>73.89</v>
      </c>
      <c r="I7" s="13">
        <v>46.6</v>
      </c>
    </row>
    <row r="8" spans="1:9" ht="16">
      <c r="A8" s="13" t="s">
        <v>6</v>
      </c>
      <c r="B8" s="13">
        <v>7</v>
      </c>
      <c r="C8" s="13">
        <v>2</v>
      </c>
      <c r="D8" s="13">
        <v>1</v>
      </c>
      <c r="E8" s="13">
        <v>1</v>
      </c>
      <c r="F8" s="13">
        <v>2</v>
      </c>
      <c r="G8" s="13">
        <v>0</v>
      </c>
      <c r="H8" s="13">
        <v>82.48</v>
      </c>
      <c r="I8" s="13">
        <v>34.9</v>
      </c>
    </row>
    <row r="9" spans="1:9" ht="16">
      <c r="A9" s="13" t="s">
        <v>7</v>
      </c>
      <c r="B9" s="13">
        <v>11</v>
      </c>
      <c r="C9" s="13">
        <v>1</v>
      </c>
      <c r="D9" s="13">
        <v>0</v>
      </c>
      <c r="E9" s="13">
        <v>6</v>
      </c>
      <c r="F9" s="13">
        <v>3</v>
      </c>
      <c r="G9" s="13">
        <v>0</v>
      </c>
      <c r="H9" s="13">
        <v>83.24</v>
      </c>
      <c r="I9" s="13">
        <v>51.2</v>
      </c>
    </row>
    <row r="10" spans="1:9" ht="16">
      <c r="A10" s="13" t="s">
        <v>8</v>
      </c>
      <c r="B10" s="13">
        <v>3</v>
      </c>
      <c r="C10" s="13">
        <v>0</v>
      </c>
      <c r="D10" s="13">
        <v>0</v>
      </c>
      <c r="E10" s="13">
        <v>1</v>
      </c>
      <c r="F10" s="13">
        <v>2</v>
      </c>
      <c r="G10" s="13">
        <v>0</v>
      </c>
      <c r="H10" s="13">
        <v>60.72</v>
      </c>
      <c r="I10" s="13">
        <v>37.799999999999997</v>
      </c>
    </row>
    <row r="11" spans="1:9" ht="16">
      <c r="A11" s="13" t="s">
        <v>9</v>
      </c>
      <c r="B11" s="13">
        <v>20</v>
      </c>
      <c r="C11" s="13">
        <v>1</v>
      </c>
      <c r="D11" s="13">
        <v>0</v>
      </c>
      <c r="E11" s="13">
        <v>12</v>
      </c>
      <c r="F11" s="13">
        <v>7</v>
      </c>
      <c r="G11" s="13">
        <v>77</v>
      </c>
      <c r="H11" s="13">
        <v>91.46</v>
      </c>
      <c r="I11" s="13">
        <v>40.299999999999997</v>
      </c>
    </row>
    <row r="12" spans="1:9" ht="16">
      <c r="A12" s="13" t="s">
        <v>10</v>
      </c>
      <c r="B12" s="13">
        <v>3</v>
      </c>
      <c r="C12" s="13">
        <v>0</v>
      </c>
      <c r="D12" s="13">
        <v>0</v>
      </c>
      <c r="E12" s="13">
        <v>4</v>
      </c>
      <c r="F12" s="13">
        <v>3</v>
      </c>
      <c r="G12" s="13">
        <v>30</v>
      </c>
      <c r="H12" s="13">
        <v>83.08</v>
      </c>
      <c r="I12" s="13">
        <v>54.5</v>
      </c>
    </row>
    <row r="13" spans="1:9" ht="16">
      <c r="A13" s="13" t="s">
        <v>11</v>
      </c>
      <c r="B13" s="13">
        <v>6</v>
      </c>
      <c r="C13" s="13">
        <v>0</v>
      </c>
      <c r="D13" s="13">
        <v>0</v>
      </c>
      <c r="E13" s="13">
        <v>3</v>
      </c>
      <c r="F13" s="13">
        <v>2</v>
      </c>
      <c r="G13" s="13">
        <v>196</v>
      </c>
      <c r="H13" s="13">
        <v>63.84</v>
      </c>
      <c r="I13" s="13">
        <v>41.1</v>
      </c>
    </row>
    <row r="14" spans="1:9" ht="16">
      <c r="A14" s="13" t="s">
        <v>12</v>
      </c>
      <c r="B14" s="13">
        <v>9</v>
      </c>
      <c r="C14" s="13">
        <v>0</v>
      </c>
      <c r="D14" s="13">
        <v>1</v>
      </c>
      <c r="E14" s="13">
        <v>3</v>
      </c>
      <c r="F14" s="13">
        <v>5</v>
      </c>
      <c r="G14" s="13">
        <v>0</v>
      </c>
      <c r="H14" s="13">
        <v>81.28</v>
      </c>
      <c r="I14" s="13">
        <v>51.4</v>
      </c>
    </row>
    <row r="15" spans="1:9" ht="16">
      <c r="A15" s="13" t="s">
        <v>13</v>
      </c>
      <c r="B15" s="13">
        <v>13</v>
      </c>
      <c r="C15" s="13">
        <v>1</v>
      </c>
      <c r="D15" s="13">
        <v>1</v>
      </c>
      <c r="E15" s="13">
        <v>14</v>
      </c>
      <c r="F15" s="13">
        <v>1</v>
      </c>
      <c r="G15" s="13">
        <v>305</v>
      </c>
      <c r="H15" s="13">
        <v>63.82</v>
      </c>
      <c r="I15" s="13">
        <v>30.7</v>
      </c>
    </row>
    <row r="16" spans="1:9" ht="16">
      <c r="A16" s="13" t="s">
        <v>14</v>
      </c>
      <c r="B16" s="13">
        <v>6</v>
      </c>
      <c r="C16" s="13">
        <v>0</v>
      </c>
      <c r="D16" s="13">
        <v>0</v>
      </c>
      <c r="E16" s="13">
        <v>3</v>
      </c>
      <c r="F16" s="13">
        <v>0</v>
      </c>
      <c r="G16" s="13">
        <v>0</v>
      </c>
      <c r="H16" s="13">
        <v>93.91</v>
      </c>
      <c r="I16" s="13">
        <v>48</v>
      </c>
    </row>
    <row r="17" spans="1:9" ht="16">
      <c r="A17" s="13" t="s">
        <v>15</v>
      </c>
      <c r="B17" s="13">
        <v>8</v>
      </c>
      <c r="C17" s="13">
        <v>0</v>
      </c>
      <c r="D17" s="13">
        <v>1</v>
      </c>
      <c r="E17" s="13">
        <v>13</v>
      </c>
      <c r="F17" s="13">
        <v>3</v>
      </c>
      <c r="G17" s="14">
        <v>1391</v>
      </c>
      <c r="H17" s="13">
        <v>74.19</v>
      </c>
      <c r="I17" s="13">
        <v>41.4</v>
      </c>
    </row>
    <row r="18" spans="1:9" ht="16">
      <c r="A18" s="13" t="s">
        <v>16</v>
      </c>
      <c r="B18" s="13">
        <v>12</v>
      </c>
      <c r="C18" s="13">
        <v>0</v>
      </c>
      <c r="D18" s="13">
        <v>2</v>
      </c>
      <c r="E18" s="13">
        <v>9</v>
      </c>
      <c r="F18" s="13">
        <v>6</v>
      </c>
      <c r="G18" s="13">
        <v>1</v>
      </c>
      <c r="H18" s="13">
        <v>81.13</v>
      </c>
      <c r="I18" s="13">
        <v>45.2</v>
      </c>
    </row>
    <row r="19" spans="1:9" ht="16">
      <c r="A19" s="13" t="s">
        <v>17</v>
      </c>
      <c r="B19" s="13">
        <v>11</v>
      </c>
      <c r="C19" s="13">
        <v>0</v>
      </c>
      <c r="D19" s="13">
        <v>1</v>
      </c>
      <c r="E19" s="13">
        <v>8</v>
      </c>
      <c r="F19" s="13">
        <v>2</v>
      </c>
      <c r="G19" s="13">
        <v>0</v>
      </c>
      <c r="H19" s="13">
        <v>77.11</v>
      </c>
      <c r="I19" s="13">
        <v>49.1</v>
      </c>
    </row>
    <row r="20" spans="1:9" ht="16">
      <c r="A20" s="13" t="s">
        <v>18</v>
      </c>
      <c r="B20" s="13">
        <v>23</v>
      </c>
      <c r="C20" s="13">
        <v>0</v>
      </c>
      <c r="D20" s="13">
        <v>2</v>
      </c>
      <c r="E20" s="13">
        <v>30</v>
      </c>
      <c r="F20" s="13">
        <v>17</v>
      </c>
      <c r="G20" s="13">
        <v>53</v>
      </c>
      <c r="H20" s="13">
        <v>56.23</v>
      </c>
      <c r="I20" s="13">
        <v>39.4</v>
      </c>
    </row>
    <row r="21" spans="1:9" ht="16">
      <c r="A21" s="13" t="s">
        <v>19</v>
      </c>
      <c r="B21" s="13">
        <v>16</v>
      </c>
      <c r="C21" s="13">
        <v>0</v>
      </c>
      <c r="D21" s="13">
        <v>0</v>
      </c>
      <c r="E21" s="13">
        <v>9</v>
      </c>
      <c r="F21" s="13">
        <v>4</v>
      </c>
      <c r="G21" s="13">
        <v>0</v>
      </c>
      <c r="H21" s="13">
        <v>86.01</v>
      </c>
      <c r="I21" s="13">
        <v>46.8</v>
      </c>
    </row>
    <row r="22" spans="1:9" ht="16">
      <c r="A22" s="13" t="s">
        <v>20</v>
      </c>
      <c r="B22" s="13">
        <v>12</v>
      </c>
      <c r="C22" s="13">
        <v>1</v>
      </c>
      <c r="D22" s="13">
        <v>1</v>
      </c>
      <c r="E22" s="13">
        <v>14</v>
      </c>
      <c r="F22" s="13">
        <v>7</v>
      </c>
      <c r="G22" s="13">
        <v>0</v>
      </c>
      <c r="H22" s="13">
        <v>82.38</v>
      </c>
      <c r="I22" s="13">
        <v>43.4</v>
      </c>
    </row>
    <row r="23" spans="1:9" ht="16">
      <c r="A23" s="13" t="s">
        <v>21</v>
      </c>
      <c r="B23" s="13">
        <v>11</v>
      </c>
      <c r="C23" s="13">
        <v>0</v>
      </c>
      <c r="D23" s="13">
        <v>1</v>
      </c>
      <c r="E23" s="13">
        <v>11</v>
      </c>
      <c r="F23" s="13">
        <v>7</v>
      </c>
      <c r="G23" s="13">
        <v>15</v>
      </c>
      <c r="H23" s="13">
        <v>88</v>
      </c>
      <c r="I23" s="13">
        <v>64.7</v>
      </c>
    </row>
    <row r="24" spans="1:9" ht="16">
      <c r="A24" s="13" t="s">
        <v>22</v>
      </c>
      <c r="B24" s="13">
        <v>26</v>
      </c>
      <c r="C24" s="13">
        <v>0</v>
      </c>
      <c r="D24" s="13">
        <v>0</v>
      </c>
      <c r="E24" s="13">
        <v>10</v>
      </c>
      <c r="F24" s="13">
        <v>8</v>
      </c>
      <c r="G24" s="13">
        <v>0</v>
      </c>
      <c r="H24" s="13">
        <v>85.95</v>
      </c>
      <c r="I24" s="13">
        <v>40.700000000000003</v>
      </c>
    </row>
    <row r="25" spans="1:9" ht="16">
      <c r="A25" s="13" t="s">
        <v>54</v>
      </c>
      <c r="B25" s="13">
        <v>11</v>
      </c>
      <c r="C25" s="13">
        <v>3</v>
      </c>
      <c r="D25" s="13">
        <v>0</v>
      </c>
      <c r="E25" s="13">
        <v>5</v>
      </c>
      <c r="F25" s="13">
        <v>5</v>
      </c>
      <c r="G25" s="13">
        <v>0</v>
      </c>
      <c r="H25" s="13">
        <v>96.5</v>
      </c>
      <c r="I25" s="13">
        <v>37.4</v>
      </c>
    </row>
    <row r="26" spans="1:9" ht="16">
      <c r="A26" s="13" t="s">
        <v>23</v>
      </c>
      <c r="B26" s="13">
        <v>6</v>
      </c>
      <c r="C26" s="13">
        <v>0</v>
      </c>
      <c r="D26" s="13">
        <v>1</v>
      </c>
      <c r="E26" s="13">
        <v>3</v>
      </c>
      <c r="F26" s="13">
        <v>2</v>
      </c>
      <c r="G26" s="13">
        <v>0</v>
      </c>
      <c r="H26" s="13">
        <v>75.48</v>
      </c>
      <c r="I26" s="13">
        <v>51.1</v>
      </c>
    </row>
    <row r="27" spans="1:9" ht="16">
      <c r="A27" s="13" t="s">
        <v>51</v>
      </c>
      <c r="B27" s="13">
        <v>8</v>
      </c>
      <c r="C27" s="13">
        <v>0</v>
      </c>
      <c r="D27" s="13">
        <v>0</v>
      </c>
      <c r="E27" s="13">
        <v>6</v>
      </c>
      <c r="F27" s="13">
        <v>4</v>
      </c>
      <c r="G27" s="13">
        <v>548</v>
      </c>
      <c r="H27" s="13">
        <v>72.17</v>
      </c>
      <c r="I27" s="13">
        <v>34.9</v>
      </c>
    </row>
    <row r="28" spans="1:9" ht="16">
      <c r="A28" s="13" t="s">
        <v>24</v>
      </c>
      <c r="B28" s="13">
        <v>5</v>
      </c>
      <c r="C28" s="13">
        <v>0</v>
      </c>
      <c r="D28" s="13">
        <v>0</v>
      </c>
      <c r="E28" s="13">
        <v>5</v>
      </c>
      <c r="F28" s="13">
        <v>7</v>
      </c>
      <c r="G28" s="13">
        <v>0</v>
      </c>
      <c r="H28" s="13">
        <v>76.27</v>
      </c>
      <c r="I28" s="13">
        <v>48.2</v>
      </c>
    </row>
    <row r="29" spans="1:9" ht="16">
      <c r="A29" s="13" t="s">
        <v>25</v>
      </c>
      <c r="B29" s="13">
        <v>8</v>
      </c>
      <c r="C29" s="13">
        <v>1</v>
      </c>
      <c r="D29" s="13">
        <v>0</v>
      </c>
      <c r="E29" s="13">
        <v>3</v>
      </c>
      <c r="F29" s="13">
        <v>6</v>
      </c>
      <c r="G29" s="13">
        <v>0</v>
      </c>
      <c r="H29" s="13">
        <v>67.38</v>
      </c>
      <c r="I29" s="13">
        <v>41.8</v>
      </c>
    </row>
    <row r="30" spans="1:9" ht="16">
      <c r="A30" s="13" t="s">
        <v>26</v>
      </c>
      <c r="B30" s="13">
        <v>8</v>
      </c>
      <c r="C30" s="13">
        <v>0</v>
      </c>
      <c r="D30" s="13">
        <v>1</v>
      </c>
      <c r="E30" s="13">
        <v>2</v>
      </c>
      <c r="F30" s="13">
        <v>5</v>
      </c>
      <c r="G30" s="13">
        <v>0</v>
      </c>
      <c r="H30" s="13">
        <v>78.19</v>
      </c>
      <c r="I30" s="13">
        <v>52.6</v>
      </c>
    </row>
    <row r="31" spans="1:9" ht="16">
      <c r="A31" s="13" t="s">
        <v>27</v>
      </c>
      <c r="B31" s="13">
        <v>13</v>
      </c>
      <c r="C31" s="13">
        <v>0</v>
      </c>
      <c r="D31" s="13">
        <v>0</v>
      </c>
      <c r="E31" s="13">
        <v>19</v>
      </c>
      <c r="F31" s="13">
        <v>8</v>
      </c>
      <c r="G31" s="13">
        <v>699</v>
      </c>
      <c r="H31" s="13">
        <v>80.260000000000005</v>
      </c>
      <c r="I31" s="13">
        <v>45.1</v>
      </c>
    </row>
    <row r="32" spans="1:9" ht="16">
      <c r="A32" s="13" t="s">
        <v>28</v>
      </c>
      <c r="B32" s="13">
        <v>8</v>
      </c>
      <c r="C32" s="13">
        <v>0</v>
      </c>
      <c r="D32" s="13">
        <v>0</v>
      </c>
      <c r="E32" s="13">
        <v>6</v>
      </c>
      <c r="F32" s="13">
        <v>2</v>
      </c>
      <c r="G32" s="13">
        <v>0</v>
      </c>
      <c r="H32" s="13">
        <v>80.69</v>
      </c>
      <c r="I32" s="13">
        <v>52.5</v>
      </c>
    </row>
    <row r="33" spans="1:9" ht="16">
      <c r="A33" s="13" t="s">
        <v>29</v>
      </c>
      <c r="B33" s="13">
        <v>6</v>
      </c>
      <c r="C33" s="13">
        <v>0</v>
      </c>
      <c r="D33" s="13">
        <v>0</v>
      </c>
      <c r="E33" s="13">
        <v>1</v>
      </c>
      <c r="F33" s="13">
        <v>2</v>
      </c>
      <c r="G33" s="13">
        <v>0</v>
      </c>
      <c r="H33" s="13">
        <v>80.290000000000006</v>
      </c>
      <c r="I33" s="13">
        <v>51.6</v>
      </c>
    </row>
    <row r="34" spans="1:9" ht="16">
      <c r="A34" s="13" t="s">
        <v>30</v>
      </c>
      <c r="B34" s="13">
        <v>12</v>
      </c>
      <c r="C34" s="13">
        <v>1</v>
      </c>
      <c r="D34" s="13">
        <v>0</v>
      </c>
      <c r="E34" s="13">
        <v>7</v>
      </c>
      <c r="F34" s="13">
        <v>15</v>
      </c>
      <c r="G34" s="13">
        <v>0</v>
      </c>
      <c r="H34" s="13">
        <v>78.33</v>
      </c>
      <c r="I34" s="13">
        <v>30.6</v>
      </c>
    </row>
    <row r="35" spans="1:9" ht="16">
      <c r="A35" s="13" t="s">
        <v>31</v>
      </c>
      <c r="B35" s="13">
        <v>29</v>
      </c>
      <c r="C35" s="13">
        <v>0</v>
      </c>
      <c r="D35" s="13">
        <v>0</v>
      </c>
      <c r="E35" s="13">
        <v>41</v>
      </c>
      <c r="F35" s="13">
        <v>9</v>
      </c>
      <c r="G35" s="13">
        <v>0</v>
      </c>
      <c r="H35" s="13">
        <v>70.31</v>
      </c>
      <c r="I35" s="13">
        <v>49.4</v>
      </c>
    </row>
    <row r="36" spans="1:9" ht="16">
      <c r="A36" s="13" t="s">
        <v>53</v>
      </c>
      <c r="B36" s="13">
        <v>25</v>
      </c>
      <c r="C36" s="13">
        <v>1</v>
      </c>
      <c r="D36" s="13">
        <v>1</v>
      </c>
      <c r="E36" s="13">
        <v>24</v>
      </c>
      <c r="F36" s="13">
        <v>17</v>
      </c>
      <c r="G36" s="14">
        <v>1916</v>
      </c>
      <c r="H36" s="13">
        <v>67.319999999999993</v>
      </c>
      <c r="I36" s="13">
        <v>42.3</v>
      </c>
    </row>
    <row r="37" spans="1:9" ht="16">
      <c r="A37" s="13" t="s">
        <v>32</v>
      </c>
      <c r="B37" s="13">
        <v>7</v>
      </c>
      <c r="C37" s="13">
        <v>1</v>
      </c>
      <c r="D37" s="13">
        <v>0</v>
      </c>
      <c r="E37" s="13">
        <v>6</v>
      </c>
      <c r="F37" s="13">
        <v>4</v>
      </c>
      <c r="G37" s="13">
        <v>9</v>
      </c>
      <c r="H37" s="13">
        <v>90.1</v>
      </c>
      <c r="I37" s="13">
        <v>38.6</v>
      </c>
    </row>
    <row r="38" spans="1:9" ht="16">
      <c r="A38" s="13" t="s">
        <v>33</v>
      </c>
      <c r="B38" s="13">
        <v>7</v>
      </c>
      <c r="C38" s="13">
        <v>0</v>
      </c>
      <c r="D38" s="13">
        <v>0</v>
      </c>
      <c r="E38" s="13">
        <v>5</v>
      </c>
      <c r="F38" s="13">
        <v>2</v>
      </c>
      <c r="G38" s="13">
        <v>0</v>
      </c>
      <c r="H38" s="13">
        <v>55.26</v>
      </c>
      <c r="I38" s="13">
        <v>42.6</v>
      </c>
    </row>
    <row r="39" spans="1:9" ht="16">
      <c r="A39" s="13" t="s">
        <v>34</v>
      </c>
      <c r="B39" s="13">
        <v>8</v>
      </c>
      <c r="C39" s="13">
        <v>0</v>
      </c>
      <c r="D39" s="13">
        <v>0</v>
      </c>
      <c r="E39" s="13">
        <v>5</v>
      </c>
      <c r="F39" s="13">
        <v>3</v>
      </c>
      <c r="G39" s="13">
        <v>151</v>
      </c>
      <c r="H39" s="13">
        <v>94.26</v>
      </c>
      <c r="I39" s="13">
        <v>60.7</v>
      </c>
    </row>
    <row r="40" spans="1:9" ht="16">
      <c r="A40" s="13" t="s">
        <v>35</v>
      </c>
      <c r="B40" s="13">
        <v>23</v>
      </c>
      <c r="C40" s="13">
        <v>0</v>
      </c>
      <c r="D40" s="13">
        <v>0</v>
      </c>
      <c r="E40" s="13">
        <v>14</v>
      </c>
      <c r="F40" s="13">
        <v>7</v>
      </c>
      <c r="G40" s="13">
        <v>27</v>
      </c>
      <c r="H40" s="13">
        <v>64.66</v>
      </c>
      <c r="I40" s="13">
        <v>59</v>
      </c>
    </row>
    <row r="41" spans="1:9" ht="16">
      <c r="A41" s="13" t="s">
        <v>36</v>
      </c>
      <c r="B41" s="13">
        <v>8</v>
      </c>
      <c r="C41" s="13">
        <v>1</v>
      </c>
      <c r="D41" s="13">
        <v>0</v>
      </c>
      <c r="E41" s="13">
        <v>9</v>
      </c>
      <c r="F41" s="13">
        <v>1</v>
      </c>
      <c r="G41" s="13">
        <v>0</v>
      </c>
      <c r="H41" s="13">
        <v>77.209999999999994</v>
      </c>
      <c r="I41" s="13">
        <v>51.4</v>
      </c>
    </row>
    <row r="42" spans="1:9" ht="16">
      <c r="A42" s="13" t="s">
        <v>50</v>
      </c>
      <c r="B42" s="13">
        <v>19</v>
      </c>
      <c r="C42" s="13">
        <v>1</v>
      </c>
      <c r="D42" s="13">
        <v>2</v>
      </c>
      <c r="E42" s="13">
        <v>7</v>
      </c>
      <c r="F42" s="13">
        <v>3</v>
      </c>
      <c r="G42" s="13">
        <v>115</v>
      </c>
      <c r="H42" s="13">
        <v>77.33</v>
      </c>
      <c r="I42" s="13">
        <v>35.200000000000003</v>
      </c>
    </row>
    <row r="43" spans="1:9" ht="16">
      <c r="A43" s="13" t="s">
        <v>37</v>
      </c>
      <c r="B43" s="13">
        <v>8</v>
      </c>
      <c r="C43" s="13">
        <v>1</v>
      </c>
      <c r="D43" s="13">
        <v>1</v>
      </c>
      <c r="E43" s="13">
        <v>3</v>
      </c>
      <c r="F43" s="13">
        <v>8</v>
      </c>
      <c r="G43" s="13">
        <v>0</v>
      </c>
      <c r="H43" s="13">
        <v>53.21</v>
      </c>
      <c r="I43" s="13">
        <v>34</v>
      </c>
    </row>
    <row r="44" spans="1:9" ht="16">
      <c r="A44" s="13" t="s">
        <v>38</v>
      </c>
      <c r="B44" s="13">
        <v>6</v>
      </c>
      <c r="C44" s="13">
        <v>0</v>
      </c>
      <c r="D44" s="13">
        <v>1</v>
      </c>
      <c r="E44" s="13">
        <v>13</v>
      </c>
      <c r="F44" s="13">
        <v>7</v>
      </c>
      <c r="G44" s="13">
        <v>36</v>
      </c>
      <c r="H44" s="13">
        <v>71.040000000000006</v>
      </c>
      <c r="I44" s="13">
        <v>37.200000000000003</v>
      </c>
    </row>
    <row r="45" spans="1:9" ht="16">
      <c r="A45" s="13" t="s">
        <v>39</v>
      </c>
      <c r="B45" s="13">
        <v>22</v>
      </c>
      <c r="C45" s="13">
        <v>0</v>
      </c>
      <c r="D45" s="13">
        <v>1</v>
      </c>
      <c r="E45" s="13">
        <v>17</v>
      </c>
      <c r="F45" s="13">
        <v>20</v>
      </c>
      <c r="G45" s="13">
        <v>620</v>
      </c>
      <c r="H45" s="13">
        <v>80.290000000000006</v>
      </c>
      <c r="I45" s="13">
        <v>42.9</v>
      </c>
    </row>
    <row r="46" spans="1:9" ht="16">
      <c r="A46" s="13" t="s">
        <v>40</v>
      </c>
      <c r="B46" s="13">
        <v>21</v>
      </c>
      <c r="C46" s="13">
        <v>1</v>
      </c>
      <c r="D46" s="13">
        <v>0</v>
      </c>
      <c r="E46" s="13">
        <v>3</v>
      </c>
      <c r="F46" s="13">
        <v>10</v>
      </c>
      <c r="G46" s="13">
        <v>0</v>
      </c>
      <c r="H46" s="13">
        <v>77.180000000000007</v>
      </c>
      <c r="I46" s="13">
        <v>41.1</v>
      </c>
    </row>
    <row r="47" spans="1:9" ht="16">
      <c r="A47" s="13" t="s">
        <v>41</v>
      </c>
      <c r="B47" s="13">
        <v>11</v>
      </c>
      <c r="C47" s="13">
        <v>0</v>
      </c>
      <c r="D47" s="13">
        <v>2</v>
      </c>
      <c r="E47" s="13">
        <v>9</v>
      </c>
      <c r="F47" s="13">
        <v>3</v>
      </c>
      <c r="G47" s="13">
        <v>471</v>
      </c>
      <c r="H47" s="13">
        <v>74.34</v>
      </c>
      <c r="I47" s="13">
        <v>36.5</v>
      </c>
    </row>
    <row r="48" spans="1:9" ht="16">
      <c r="A48" s="13" t="s">
        <v>42</v>
      </c>
      <c r="B48" s="13">
        <v>25</v>
      </c>
      <c r="C48" s="13">
        <v>0</v>
      </c>
      <c r="D48" s="13">
        <v>4</v>
      </c>
      <c r="E48" s="13">
        <v>17</v>
      </c>
      <c r="F48" s="13">
        <v>30</v>
      </c>
      <c r="G48" s="13">
        <v>0</v>
      </c>
      <c r="H48" s="13">
        <v>79.650000000000006</v>
      </c>
      <c r="I48" s="13">
        <v>35</v>
      </c>
    </row>
    <row r="49" spans="1:9" ht="16">
      <c r="A49" s="13" t="s">
        <v>43</v>
      </c>
      <c r="B49" s="13">
        <v>4</v>
      </c>
      <c r="C49" s="13">
        <v>0</v>
      </c>
      <c r="D49" s="13">
        <v>1</v>
      </c>
      <c r="E49" s="13">
        <v>9</v>
      </c>
      <c r="F49" s="13">
        <v>2</v>
      </c>
      <c r="G49" s="13">
        <v>0</v>
      </c>
      <c r="H49" s="13">
        <v>76.489999999999995</v>
      </c>
      <c r="I49" s="13">
        <v>46.6</v>
      </c>
    </row>
    <row r="50" spans="1:9" ht="16">
      <c r="A50" s="13" t="s">
        <v>44</v>
      </c>
      <c r="B50" s="13">
        <v>3</v>
      </c>
      <c r="C50" s="13">
        <v>0</v>
      </c>
      <c r="D50" s="13">
        <v>0</v>
      </c>
      <c r="E50" s="13">
        <v>1</v>
      </c>
      <c r="F50" s="13">
        <v>1</v>
      </c>
      <c r="G50" s="13">
        <v>0</v>
      </c>
      <c r="H50" s="13">
        <v>59.73</v>
      </c>
      <c r="I50" s="13">
        <v>33.799999999999997</v>
      </c>
    </row>
    <row r="51" spans="1:9" ht="16">
      <c r="A51" s="13" t="s">
        <v>45</v>
      </c>
      <c r="B51" s="13">
        <v>26</v>
      </c>
      <c r="C51" s="13">
        <v>1</v>
      </c>
      <c r="D51" s="13">
        <v>0</v>
      </c>
      <c r="E51" s="13">
        <v>10</v>
      </c>
      <c r="F51" s="13">
        <v>5</v>
      </c>
      <c r="G51" s="13">
        <v>0</v>
      </c>
      <c r="H51" s="13">
        <v>79.75</v>
      </c>
      <c r="I51" s="13">
        <v>38</v>
      </c>
    </row>
    <row r="52" spans="1:9" ht="16">
      <c r="A52" s="13" t="s">
        <v>46</v>
      </c>
      <c r="B52" s="13">
        <v>23</v>
      </c>
      <c r="C52" s="13">
        <v>0</v>
      </c>
      <c r="D52" s="13">
        <v>1</v>
      </c>
      <c r="E52" s="13">
        <v>18</v>
      </c>
      <c r="F52" s="13">
        <v>18</v>
      </c>
      <c r="G52" s="13">
        <v>854</v>
      </c>
      <c r="H52" s="13">
        <v>70.09</v>
      </c>
      <c r="I52" s="13">
        <v>33.4</v>
      </c>
    </row>
    <row r="53" spans="1:9" ht="16">
      <c r="A53" s="13" t="s">
        <v>47</v>
      </c>
      <c r="B53" s="13">
        <v>1</v>
      </c>
      <c r="C53" s="13">
        <v>0</v>
      </c>
      <c r="D53" s="13">
        <v>0</v>
      </c>
      <c r="E53" s="13">
        <v>16</v>
      </c>
      <c r="F53" s="13">
        <v>13</v>
      </c>
      <c r="G53" s="13">
        <v>81</v>
      </c>
      <c r="H53" s="13">
        <v>87.16</v>
      </c>
      <c r="I53" s="13">
        <v>46.9</v>
      </c>
    </row>
    <row r="54" spans="1:9" ht="16">
      <c r="A54" s="13" t="s">
        <v>52</v>
      </c>
      <c r="B54" s="13">
        <v>15</v>
      </c>
      <c r="C54" s="13">
        <v>2</v>
      </c>
      <c r="D54" s="13">
        <v>0</v>
      </c>
      <c r="E54" s="13">
        <v>9</v>
      </c>
      <c r="F54" s="13">
        <v>6</v>
      </c>
      <c r="G54" s="13">
        <v>405</v>
      </c>
      <c r="H54" s="13">
        <v>79.069999999999993</v>
      </c>
      <c r="I54" s="13">
        <v>35.200000000000003</v>
      </c>
    </row>
    <row r="55" spans="1:9" ht="16">
      <c r="A55" s="13" t="s">
        <v>48</v>
      </c>
      <c r="B55" s="13">
        <v>9</v>
      </c>
      <c r="C55" s="13">
        <v>0</v>
      </c>
      <c r="D55" s="13">
        <v>0</v>
      </c>
      <c r="E55" s="13">
        <v>9</v>
      </c>
      <c r="F55" s="13">
        <v>6</v>
      </c>
      <c r="G55" s="13">
        <v>0</v>
      </c>
      <c r="H55" s="13">
        <v>67.75</v>
      </c>
      <c r="I55" s="13">
        <v>39.200000000000003</v>
      </c>
    </row>
    <row r="56" spans="1:9" ht="16">
      <c r="A56" s="13" t="s">
        <v>49</v>
      </c>
      <c r="B56" s="13">
        <v>13</v>
      </c>
      <c r="C56" s="13">
        <v>1</v>
      </c>
      <c r="D56" s="13">
        <v>1</v>
      </c>
      <c r="E56" s="13">
        <v>1</v>
      </c>
      <c r="F56" s="13">
        <v>1</v>
      </c>
      <c r="G56" s="13">
        <v>0</v>
      </c>
      <c r="H56" s="13">
        <v>62.31</v>
      </c>
      <c r="I56" s="13">
        <v>38.299999999999997</v>
      </c>
    </row>
    <row r="57" spans="1:9" ht="16">
      <c r="A57" s="13" t="s">
        <v>55</v>
      </c>
      <c r="B57" s="13">
        <v>888</v>
      </c>
      <c r="C57" s="13">
        <v>888</v>
      </c>
      <c r="D57" s="13">
        <v>888</v>
      </c>
      <c r="E57" s="13">
        <v>888</v>
      </c>
      <c r="F57" s="13">
        <v>888</v>
      </c>
      <c r="G57" s="13">
        <v>888</v>
      </c>
      <c r="H57" s="13">
        <v>888</v>
      </c>
      <c r="I57" s="13">
        <v>888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0155-FF6D-9B4A-8697-5E81B4BC7001}">
  <dimension ref="A1:F7"/>
  <sheetViews>
    <sheetView workbookViewId="0">
      <selection activeCell="G19" sqref="G19"/>
    </sheetView>
  </sheetViews>
  <sheetFormatPr baseColWidth="10" defaultRowHeight="15"/>
  <cols>
    <col min="1" max="2" width="21.6640625" bestFit="1" customWidth="1"/>
    <col min="3" max="3" width="21.1640625" bestFit="1" customWidth="1"/>
    <col min="4" max="4" width="17.5" bestFit="1" customWidth="1"/>
    <col min="5" max="5" width="21.1640625" bestFit="1" customWidth="1"/>
    <col min="6" max="6" width="16.33203125" bestFit="1" customWidth="1"/>
  </cols>
  <sheetData>
    <row r="1" spans="1:6">
      <c r="A1" s="27" t="s">
        <v>124</v>
      </c>
      <c r="B1" s="25" t="s">
        <v>119</v>
      </c>
      <c r="C1" s="25" t="s">
        <v>120</v>
      </c>
      <c r="D1" s="25" t="s">
        <v>121</v>
      </c>
      <c r="E1" s="25" t="s">
        <v>122</v>
      </c>
      <c r="F1" s="25" t="s">
        <v>123</v>
      </c>
    </row>
    <row r="2" spans="1:6">
      <c r="A2" s="25" t="s">
        <v>119</v>
      </c>
      <c r="B2" s="25">
        <v>1</v>
      </c>
      <c r="C2" s="25"/>
      <c r="D2" s="25"/>
      <c r="E2" s="25"/>
      <c r="F2" s="25"/>
    </row>
    <row r="3" spans="1:6">
      <c r="A3" s="25" t="s">
        <v>120</v>
      </c>
      <c r="B3" s="25">
        <v>-0.61455350670392428</v>
      </c>
      <c r="C3" s="25">
        <v>1</v>
      </c>
      <c r="D3" s="25"/>
      <c r="E3" s="25"/>
      <c r="F3" s="25"/>
    </row>
    <row r="4" spans="1:6">
      <c r="A4" s="25" t="s">
        <v>121</v>
      </c>
      <c r="B4" s="25">
        <v>0.60481316315930911</v>
      </c>
      <c r="C4" s="25">
        <v>-0.60501768605710582</v>
      </c>
      <c r="D4" s="25">
        <v>1</v>
      </c>
      <c r="E4" s="25"/>
      <c r="F4" s="25"/>
    </row>
    <row r="5" spans="1:6">
      <c r="A5" s="25" t="s">
        <v>122</v>
      </c>
      <c r="B5" s="25">
        <v>0.36350727523059967</v>
      </c>
      <c r="C5" s="25">
        <v>-0.43756306119842031</v>
      </c>
      <c r="D5" s="25">
        <v>0.46818106398764797</v>
      </c>
      <c r="E5" s="25">
        <v>1</v>
      </c>
      <c r="F5" s="25"/>
    </row>
    <row r="6" spans="1:6">
      <c r="A6" s="25" t="s">
        <v>123</v>
      </c>
      <c r="B6" s="25">
        <v>-0.44928997596632281</v>
      </c>
      <c r="C6" s="25">
        <v>0.6295885118675234</v>
      </c>
      <c r="D6" s="25">
        <v>-0.60979803132064092</v>
      </c>
      <c r="E6" s="25">
        <v>-0.46368137570223422</v>
      </c>
      <c r="F6" s="25">
        <v>1</v>
      </c>
    </row>
    <row r="7" spans="1:6" ht="16" thickBot="1">
      <c r="A7" s="26" t="s">
        <v>81</v>
      </c>
      <c r="B7" s="26">
        <v>-0.3953802735833557</v>
      </c>
      <c r="C7" s="26">
        <v>0.60203682333436104</v>
      </c>
      <c r="D7" s="26">
        <v>-0.73375958167022515</v>
      </c>
      <c r="E7" s="26">
        <v>-0.56115041316513758</v>
      </c>
      <c r="F7" s="26">
        <v>0.49740787131289421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DFFBB-D3E5-D94A-94E8-9A548C5023C6}">
  <dimension ref="A1:S67"/>
  <sheetViews>
    <sheetView tabSelected="1" workbookViewId="0">
      <selection activeCell="E8" sqref="E8:F9"/>
    </sheetView>
  </sheetViews>
  <sheetFormatPr baseColWidth="10" defaultRowHeight="15"/>
  <cols>
    <col min="2" max="2" width="41" style="7" bestFit="1" customWidth="1"/>
    <col min="3" max="4" width="20.6640625" style="24" customWidth="1"/>
    <col min="5" max="5" width="19.6640625" style="24" bestFit="1" customWidth="1"/>
    <col min="6" max="7" width="20.6640625" style="24" customWidth="1"/>
    <col min="8" max="8" width="7.6640625" bestFit="1" customWidth="1"/>
    <col min="10" max="11" width="10.83203125" style="23"/>
  </cols>
  <sheetData>
    <row r="1" spans="1:19">
      <c r="B1" t="s">
        <v>125</v>
      </c>
      <c r="C1" s="31">
        <f t="shared" ref="C1:H1" si="0">AVERAGE(C$13:C$67)</f>
        <v>7.8912083330207752</v>
      </c>
      <c r="D1" s="31">
        <f t="shared" si="0"/>
        <v>49.62261387290912</v>
      </c>
      <c r="E1" s="31">
        <f t="shared" si="0"/>
        <v>37.808425005623434</v>
      </c>
      <c r="F1" s="31">
        <f t="shared" si="0"/>
        <v>3.8716657414181808</v>
      </c>
      <c r="G1" s="31">
        <f t="shared" si="0"/>
        <v>78.469924719756619</v>
      </c>
      <c r="H1" s="31">
        <f t="shared" si="0"/>
        <v>43.42</v>
      </c>
      <c r="J1"/>
      <c r="K1"/>
    </row>
    <row r="2" spans="1:19">
      <c r="B2" t="s">
        <v>126</v>
      </c>
      <c r="C2">
        <f t="shared" ref="C2:H2" si="1">STDEV(C$13:C$67)</f>
        <v>2.5152307175778588</v>
      </c>
      <c r="D2">
        <f t="shared" si="1"/>
        <v>12.683373496462034</v>
      </c>
      <c r="E2">
        <f t="shared" si="1"/>
        <v>9.295369035458215</v>
      </c>
      <c r="F2">
        <f t="shared" si="1"/>
        <v>1.3592126623323266</v>
      </c>
      <c r="G2">
        <f t="shared" si="1"/>
        <v>6.7840068473161121</v>
      </c>
      <c r="H2">
        <f t="shared" si="1"/>
        <v>7.8143600008076222</v>
      </c>
      <c r="J2"/>
      <c r="K2"/>
    </row>
    <row r="3" spans="1:19" s="32" customFormat="1">
      <c r="B3" s="32" t="s">
        <v>137</v>
      </c>
      <c r="C3" s="33" t="s">
        <v>141</v>
      </c>
      <c r="E3" s="32" t="s">
        <v>143</v>
      </c>
      <c r="F3" s="32" t="s">
        <v>142</v>
      </c>
    </row>
    <row r="4" spans="1:19">
      <c r="A4">
        <v>43</v>
      </c>
      <c r="B4" t="str">
        <f>VLOOKUP(A4,A$12:H$67,2)</f>
        <v>Patterson Park North &amp; East</v>
      </c>
      <c r="C4">
        <f>VLOOKUP($A4,$A$12:$N$67,9)</f>
        <v>0.38054907518404896</v>
      </c>
      <c r="D4">
        <f>VLOOKUP($A4,$A$12:$N$67,10)</f>
        <v>-0.57673311972223129</v>
      </c>
      <c r="E4">
        <f>VLOOKUP($A4,$A$12:$N$67,11)</f>
        <v>0.8875718193608555</v>
      </c>
      <c r="F4">
        <f t="shared" ref="F4:G6" si="2">VLOOKUP($A4,$A$12:$N$67,12)</f>
        <v>0.22177611564077457</v>
      </c>
      <c r="G4">
        <f t="shared" si="2"/>
        <v>0.22177611564077457</v>
      </c>
      <c r="H4">
        <f>VLOOKUP($A4,$A$12:$N$67,13)</f>
        <v>-1.1406558950843098</v>
      </c>
      <c r="J4"/>
      <c r="K4"/>
    </row>
    <row r="5" spans="1:19">
      <c r="A5">
        <v>29</v>
      </c>
      <c r="B5" t="str">
        <f>VLOOKUP(A5,A$12:H$67,2)</f>
        <v>Howard Park/West Arlington</v>
      </c>
      <c r="C5">
        <f>VLOOKUP($A5,$A$12:$N$67,9)</f>
        <v>0.2248109020289262</v>
      </c>
      <c r="D5">
        <f>VLOOKUP($A5,$A$12:$N$67,10)</f>
        <v>6.4279538048723868E-3</v>
      </c>
      <c r="E5">
        <f>VLOOKUP($A5,$A$12:$N$67,11)</f>
        <v>-6.6864168890234735E-2</v>
      </c>
      <c r="F5">
        <f t="shared" si="2"/>
        <v>-0.15507464524094128</v>
      </c>
      <c r="G5">
        <f t="shared" si="2"/>
        <v>-0.15507464524094128</v>
      </c>
      <c r="H5">
        <f>VLOOKUP($A5,$A$12:$N$67,13)</f>
        <v>0.7592511404161596</v>
      </c>
      <c r="J5"/>
      <c r="K5"/>
    </row>
    <row r="6" spans="1:19">
      <c r="A6">
        <v>38</v>
      </c>
      <c r="B6" t="str">
        <f>VLOOKUP(A6,A$12:H$67,2)</f>
        <v>Mount Washington/Coldspring</v>
      </c>
      <c r="C6">
        <f>VLOOKUP($A6,$A$12:$N$67,9)</f>
        <v>-2.3578051817871493</v>
      </c>
      <c r="D6">
        <f>VLOOKUP($A6,$A$12:$N$67,10)</f>
        <v>2.3950557109718882</v>
      </c>
      <c r="E6">
        <f>VLOOKUP($A6,$A$12:$N$67,11)</f>
        <v>-2.9545462170090935</v>
      </c>
      <c r="F6">
        <f t="shared" si="2"/>
        <v>0.95698641399485929</v>
      </c>
      <c r="G6">
        <f t="shared" si="2"/>
        <v>0.95698641399485929</v>
      </c>
      <c r="H6">
        <f>VLOOKUP($A6,$A$12:$N$67,13)</f>
        <v>1.06785873858531</v>
      </c>
      <c r="J6"/>
      <c r="K6"/>
    </row>
    <row r="7" spans="1:19">
      <c r="B7"/>
      <c r="C7"/>
      <c r="D7"/>
      <c r="E7" s="34"/>
      <c r="F7"/>
      <c r="G7"/>
      <c r="J7"/>
      <c r="K7"/>
    </row>
    <row r="8" spans="1:19">
      <c r="C8"/>
      <c r="D8"/>
      <c r="E8" s="31"/>
      <c r="F8" s="31"/>
      <c r="G8"/>
      <c r="J8"/>
      <c r="K8"/>
      <c r="R8" t="s">
        <v>140</v>
      </c>
    </row>
    <row r="9" spans="1:19">
      <c r="C9"/>
      <c r="D9"/>
      <c r="E9" s="31"/>
      <c r="F9" s="31"/>
      <c r="G9"/>
      <c r="J9"/>
      <c r="K9"/>
      <c r="R9">
        <f>SUM(R13:R67)</f>
        <v>208.16730464198167</v>
      </c>
    </row>
    <row r="10" spans="1:19">
      <c r="B10"/>
      <c r="C10"/>
      <c r="D10"/>
      <c r="E10"/>
      <c r="F10"/>
      <c r="G10"/>
      <c r="J10"/>
      <c r="K10"/>
    </row>
    <row r="11" spans="1:19" ht="16">
      <c r="B11" s="2" t="s">
        <v>56</v>
      </c>
      <c r="C11" s="18" t="s">
        <v>70</v>
      </c>
      <c r="D11" s="15" t="s">
        <v>78</v>
      </c>
      <c r="E11" s="18" t="s">
        <v>68</v>
      </c>
      <c r="F11" s="18" t="s">
        <v>74</v>
      </c>
      <c r="G11" s="18" t="s">
        <v>75</v>
      </c>
      <c r="H11" s="16" t="s">
        <v>89</v>
      </c>
      <c r="J11" s="22"/>
      <c r="K11" s="22"/>
    </row>
    <row r="12" spans="1:19" ht="80">
      <c r="A12" t="s">
        <v>136</v>
      </c>
      <c r="B12" s="2" t="s">
        <v>56</v>
      </c>
      <c r="C12" s="19" t="s">
        <v>69</v>
      </c>
      <c r="D12" s="19" t="s">
        <v>77</v>
      </c>
      <c r="E12" s="19" t="s">
        <v>67</v>
      </c>
      <c r="F12" s="19" t="s">
        <v>73</v>
      </c>
      <c r="G12" s="19" t="s">
        <v>76</v>
      </c>
      <c r="H12" s="19" t="s">
        <v>81</v>
      </c>
      <c r="I12" s="19" t="s">
        <v>127</v>
      </c>
      <c r="J12" s="19" t="s">
        <v>128</v>
      </c>
      <c r="K12" s="19" t="s">
        <v>129</v>
      </c>
      <c r="L12" s="19" t="s">
        <v>130</v>
      </c>
      <c r="M12" s="19" t="s">
        <v>131</v>
      </c>
      <c r="N12" s="19" t="s">
        <v>132</v>
      </c>
      <c r="O12" s="19" t="s">
        <v>133</v>
      </c>
      <c r="P12" s="19" t="s">
        <v>134</v>
      </c>
      <c r="Q12" s="19" t="s">
        <v>135</v>
      </c>
      <c r="R12" s="6" t="s">
        <v>138</v>
      </c>
      <c r="S12" s="6" t="s">
        <v>139</v>
      </c>
    </row>
    <row r="13" spans="1:19" ht="16">
      <c r="A13">
        <v>1</v>
      </c>
      <c r="B13" s="7" t="s">
        <v>0</v>
      </c>
      <c r="C13" s="20">
        <v>9.4667087409277375</v>
      </c>
      <c r="D13" s="20">
        <v>52.994011976047908</v>
      </c>
      <c r="E13" s="20">
        <v>41.165413533834588</v>
      </c>
      <c r="F13" s="20">
        <v>3.7593984960000002</v>
      </c>
      <c r="G13" s="20">
        <v>80.349344978165931</v>
      </c>
      <c r="H13" s="16">
        <v>45.3</v>
      </c>
      <c r="I13">
        <f t="shared" ref="I13:N13" si="3">STANDARDIZE(C13,C$1,C$2)</f>
        <v>0.62638405172792777</v>
      </c>
      <c r="J13">
        <f t="shared" si="3"/>
        <v>0.26581241213776624</v>
      </c>
      <c r="K13">
        <f t="shared" si="3"/>
        <v>0.36114634237818311</v>
      </c>
      <c r="L13">
        <f t="shared" si="3"/>
        <v>-8.2597262760587264E-2</v>
      </c>
      <c r="M13">
        <f t="shared" si="3"/>
        <v>0.27703690469487768</v>
      </c>
      <c r="N13">
        <f t="shared" si="3"/>
        <v>0.24058272204066558</v>
      </c>
      <c r="O13">
        <f>SUMXMY2($I13:$N13,C$4:H$4)</f>
        <v>3.0509586174896643</v>
      </c>
      <c r="P13">
        <f t="shared" ref="P13:P44" si="4">SUMXMY2($I13:$N13,$C$5:$H$5)</f>
        <v>0.87272458031935374</v>
      </c>
      <c r="Q13">
        <f t="shared" ref="Q13:Q44" si="5">SUMXMY2($I13:$N13,C$6:H$6)</f>
        <v>26.660330719157098</v>
      </c>
      <c r="R13">
        <f t="shared" ref="R13:R44" si="6">MIN(O13:Q13)</f>
        <v>0.87272458031935374</v>
      </c>
      <c r="S13">
        <f t="shared" ref="S13:S44" si="7">MATCH(R13,O13:Q13)</f>
        <v>2</v>
      </c>
    </row>
    <row r="14" spans="1:19" ht="16">
      <c r="A14">
        <v>2</v>
      </c>
      <c r="B14" s="7" t="s">
        <v>1</v>
      </c>
      <c r="C14" s="20">
        <v>8.1063553826199737</v>
      </c>
      <c r="D14" s="20">
        <v>60.122699386503065</v>
      </c>
      <c r="E14" s="20">
        <v>29.9412915851272</v>
      </c>
      <c r="F14" s="20">
        <v>1.9569471620000001</v>
      </c>
      <c r="G14" s="20">
        <v>85.869565217391312</v>
      </c>
      <c r="H14" s="16">
        <v>52.6</v>
      </c>
      <c r="I14">
        <f t="shared" ref="I14:I67" si="8">STANDARDIZE(C14,C$1,C$2)</f>
        <v>8.5537699621600877E-2</v>
      </c>
      <c r="J14">
        <f t="shared" ref="J14:J67" si="9">STANDARDIZE(D14,D$1,D$2)</f>
        <v>0.82786220215961415</v>
      </c>
      <c r="K14">
        <f t="shared" ref="K14:K67" si="10">STANDARDIZE(E14,E$1,E$2)</f>
        <v>-0.84634976733964862</v>
      </c>
      <c r="L14">
        <f t="shared" ref="L14:L67" si="11">STANDARDIZE(F14,F$1,F$2)</f>
        <v>-1.408696837868358</v>
      </c>
      <c r="M14">
        <f t="shared" ref="M14:M67" si="12">STANDARDIZE(G14,G$1,G$2)</f>
        <v>1.0907477931809779</v>
      </c>
      <c r="N14">
        <f t="shared" ref="N14:N67" si="13">STANDARDIZE(H14,H$1,H$2)</f>
        <v>1.1747603129432529</v>
      </c>
      <c r="O14">
        <f>SUMXMY2($I14:$N14,$C$4:$H$4)</f>
        <v>13.841109843678174</v>
      </c>
      <c r="P14">
        <f t="shared" si="4"/>
        <v>4.5980390698466103</v>
      </c>
      <c r="Q14">
        <f t="shared" si="5"/>
        <v>18.496289501901103</v>
      </c>
      <c r="R14">
        <f t="shared" si="6"/>
        <v>4.5980390698466103</v>
      </c>
      <c r="S14">
        <f t="shared" si="7"/>
        <v>2</v>
      </c>
    </row>
    <row r="15" spans="1:19" ht="16">
      <c r="A15">
        <v>3</v>
      </c>
      <c r="B15" s="7" t="s">
        <v>2</v>
      </c>
      <c r="C15" s="20">
        <v>9.8923479778876935</v>
      </c>
      <c r="D15" s="20">
        <v>39.010989010989015</v>
      </c>
      <c r="E15" s="20">
        <v>41.09926168990976</v>
      </c>
      <c r="F15" s="20">
        <v>4.0196882690000004</v>
      </c>
      <c r="G15" s="20">
        <v>82.857142857142861</v>
      </c>
      <c r="H15" s="16">
        <v>46.6</v>
      </c>
      <c r="I15">
        <f t="shared" si="8"/>
        <v>0.79560878088909281</v>
      </c>
      <c r="J15">
        <f t="shared" si="9"/>
        <v>-0.83665634106573994</v>
      </c>
      <c r="K15">
        <f t="shared" si="10"/>
        <v>0.35402969712477955</v>
      </c>
      <c r="L15">
        <f t="shared" si="11"/>
        <v>0.10890314053418394</v>
      </c>
      <c r="M15">
        <f t="shared" si="12"/>
        <v>0.6467001340250581</v>
      </c>
      <c r="N15">
        <f t="shared" si="13"/>
        <v>0.40694311494112678</v>
      </c>
      <c r="O15">
        <f t="shared" ref="O15:O46" si="14">SUMXMY2(I15:N15,C$4:H$4)</f>
        <v>3.1128652622346906</v>
      </c>
      <c r="P15">
        <f t="shared" si="4"/>
        <v>2.0504010060817044</v>
      </c>
      <c r="Q15">
        <f t="shared" si="5"/>
        <v>32.586989262711782</v>
      </c>
      <c r="R15">
        <f t="shared" si="6"/>
        <v>2.0504010060817044</v>
      </c>
      <c r="S15">
        <f t="shared" si="7"/>
        <v>2</v>
      </c>
    </row>
    <row r="16" spans="1:19" s="35" customFormat="1" ht="16">
      <c r="A16" s="35">
        <v>4</v>
      </c>
      <c r="B16" s="36" t="s">
        <v>3</v>
      </c>
      <c r="C16" s="37">
        <v>7.9741379310344831</v>
      </c>
      <c r="D16" s="37">
        <v>55.625</v>
      </c>
      <c r="E16" s="37">
        <v>36.260162601626014</v>
      </c>
      <c r="F16" s="37">
        <v>5.2032520330000001</v>
      </c>
      <c r="G16" s="37">
        <v>78.461538461538467</v>
      </c>
      <c r="H16" s="38">
        <v>30.1</v>
      </c>
      <c r="I16" s="35">
        <f t="shared" si="8"/>
        <v>3.2970970588959835E-2</v>
      </c>
      <c r="J16" s="35">
        <f t="shared" si="9"/>
        <v>0.47324839316331863</v>
      </c>
      <c r="K16" s="35">
        <f t="shared" si="10"/>
        <v>-0.16656276884665916</v>
      </c>
      <c r="L16" s="35">
        <f t="shared" si="11"/>
        <v>0.97967472529052069</v>
      </c>
      <c r="M16" s="35">
        <f t="shared" si="12"/>
        <v>-1.2361806830236603E-3</v>
      </c>
      <c r="N16" s="35">
        <f t="shared" si="13"/>
        <v>-1.7045541795647199</v>
      </c>
      <c r="O16" s="35">
        <f t="shared" si="14"/>
        <v>3.2765975083113505</v>
      </c>
      <c r="P16" s="35">
        <f t="shared" si="4"/>
        <v>7.6463227545961452</v>
      </c>
      <c r="Q16" s="35">
        <f t="shared" si="5"/>
        <v>25.786984373926408</v>
      </c>
      <c r="R16" s="35">
        <f t="shared" si="6"/>
        <v>3.2765975083113505</v>
      </c>
      <c r="S16" s="35">
        <f t="shared" si="7"/>
        <v>1</v>
      </c>
    </row>
    <row r="17" spans="1:19" ht="16">
      <c r="A17">
        <v>5</v>
      </c>
      <c r="B17" s="7" t="s">
        <v>4</v>
      </c>
      <c r="C17" s="20">
        <v>8.4656084656084651</v>
      </c>
      <c r="D17" s="20">
        <v>18.181818181818183</v>
      </c>
      <c r="E17" s="20">
        <v>22.448979591836736</v>
      </c>
      <c r="F17" s="20">
        <v>4.0816326529999998</v>
      </c>
      <c r="G17" s="20">
        <v>75</v>
      </c>
      <c r="H17" s="16">
        <v>43.2</v>
      </c>
      <c r="I17">
        <f t="shared" si="8"/>
        <v>0.22836876496993141</v>
      </c>
      <c r="J17">
        <f t="shared" si="9"/>
        <v>-2.478898512281547</v>
      </c>
      <c r="K17">
        <f t="shared" si="10"/>
        <v>-1.6523760762156288</v>
      </c>
      <c r="L17">
        <f t="shared" si="11"/>
        <v>0.1544768654682252</v>
      </c>
      <c r="M17">
        <f t="shared" si="12"/>
        <v>-0.51148602851563907</v>
      </c>
      <c r="N17">
        <f t="shared" si="13"/>
        <v>-2.8153297260077811E-2</v>
      </c>
      <c r="O17">
        <f t="shared" si="14"/>
        <v>11.872591931002926</v>
      </c>
      <c r="P17">
        <f t="shared" si="4"/>
        <v>9.5335652700712679</v>
      </c>
      <c r="Q17">
        <f t="shared" si="5"/>
        <v>36.141047801436287</v>
      </c>
      <c r="R17">
        <f t="shared" si="6"/>
        <v>9.5335652700712679</v>
      </c>
      <c r="S17">
        <f t="shared" si="7"/>
        <v>2</v>
      </c>
    </row>
    <row r="18" spans="1:19" ht="16">
      <c r="A18">
        <v>6</v>
      </c>
      <c r="B18" s="7" t="s">
        <v>5</v>
      </c>
      <c r="C18" s="20">
        <v>9.1081593927893731</v>
      </c>
      <c r="D18" s="20">
        <v>44.23963133640553</v>
      </c>
      <c r="E18" s="20">
        <v>35.477318889641161</v>
      </c>
      <c r="F18" s="20">
        <v>2.5727826679999999</v>
      </c>
      <c r="G18" s="20">
        <v>82.119205298013242</v>
      </c>
      <c r="H18" s="16">
        <v>46.6</v>
      </c>
      <c r="I18">
        <f t="shared" si="8"/>
        <v>0.48383277576241962</v>
      </c>
      <c r="J18">
        <f t="shared" si="9"/>
        <v>-0.42441252226823939</v>
      </c>
      <c r="K18">
        <f t="shared" si="10"/>
        <v>-0.25078144903015792</v>
      </c>
      <c r="L18">
        <f t="shared" si="11"/>
        <v>-0.95561431217788695</v>
      </c>
      <c r="M18">
        <f t="shared" si="12"/>
        <v>0.53792407059558767</v>
      </c>
      <c r="N18">
        <f t="shared" si="13"/>
        <v>0.40694311494112678</v>
      </c>
      <c r="O18">
        <f t="shared" si="14"/>
        <v>5.2109776956432388</v>
      </c>
      <c r="P18">
        <f t="shared" si="4"/>
        <v>1.5317733361340928</v>
      </c>
      <c r="Q18">
        <f t="shared" si="5"/>
        <v>27.605115567589667</v>
      </c>
      <c r="R18">
        <f t="shared" si="6"/>
        <v>1.5317733361340928</v>
      </c>
      <c r="S18">
        <f t="shared" si="7"/>
        <v>2</v>
      </c>
    </row>
    <row r="19" spans="1:19" s="35" customFormat="1" ht="16">
      <c r="A19" s="35">
        <v>7</v>
      </c>
      <c r="B19" s="36" t="s">
        <v>6</v>
      </c>
      <c r="C19" s="37">
        <v>10.459433040078201</v>
      </c>
      <c r="D19" s="37">
        <v>43.646408839779006</v>
      </c>
      <c r="E19" s="37">
        <v>44.178082191780824</v>
      </c>
      <c r="F19" s="37">
        <v>3.938356164</v>
      </c>
      <c r="G19" s="37">
        <v>76.404494382022463</v>
      </c>
      <c r="H19" s="38">
        <v>34.9</v>
      </c>
      <c r="I19" s="35">
        <f t="shared" si="8"/>
        <v>1.0210692359588387</v>
      </c>
      <c r="J19" s="35">
        <f t="shared" si="9"/>
        <v>-0.47118418729820954</v>
      </c>
      <c r="K19" s="35">
        <f t="shared" si="10"/>
        <v>0.68525059756741524</v>
      </c>
      <c r="L19" s="35">
        <f t="shared" si="11"/>
        <v>4.9065480649203567E-2</v>
      </c>
      <c r="M19" s="35">
        <f t="shared" si="12"/>
        <v>-0.30445581559978546</v>
      </c>
      <c r="N19" s="35">
        <f t="shared" si="13"/>
        <v>-1.0903004211630194</v>
      </c>
      <c r="O19" s="35">
        <f t="shared" si="14"/>
        <v>0.77162521293300246</v>
      </c>
      <c r="P19" s="35">
        <f t="shared" si="4"/>
        <v>4.9126462176017576</v>
      </c>
      <c r="Q19" s="35">
        <f t="shared" si="5"/>
        <v>39.953452215352542</v>
      </c>
      <c r="R19" s="35">
        <f t="shared" si="6"/>
        <v>0.77162521293300246</v>
      </c>
      <c r="S19" s="35">
        <f t="shared" si="7"/>
        <v>1</v>
      </c>
    </row>
    <row r="20" spans="1:19" ht="16">
      <c r="A20">
        <v>8</v>
      </c>
      <c r="B20" s="7" t="s">
        <v>7</v>
      </c>
      <c r="C20" s="20">
        <v>6.5238558909444979</v>
      </c>
      <c r="D20" s="20">
        <v>47.126436781609193</v>
      </c>
      <c r="E20" s="20">
        <v>34.472934472934476</v>
      </c>
      <c r="F20" s="20">
        <v>4.2735042740000004</v>
      </c>
      <c r="G20" s="20">
        <v>76.388888888888886</v>
      </c>
      <c r="H20" s="16">
        <v>51.2</v>
      </c>
      <c r="I20">
        <f t="shared" si="8"/>
        <v>-0.54362903272468921</v>
      </c>
      <c r="J20">
        <f t="shared" si="9"/>
        <v>-0.19680703181974604</v>
      </c>
      <c r="K20">
        <f t="shared" si="10"/>
        <v>-0.35883357830822638</v>
      </c>
      <c r="L20">
        <f t="shared" si="11"/>
        <v>0.29564066294989416</v>
      </c>
      <c r="M20">
        <f t="shared" si="12"/>
        <v>-0.3067561512988497</v>
      </c>
      <c r="N20">
        <f t="shared" si="13"/>
        <v>0.99560296674275695</v>
      </c>
      <c r="O20">
        <f t="shared" si="14"/>
        <v>7.4003796760254783</v>
      </c>
      <c r="P20">
        <f t="shared" si="4"/>
        <v>0.9990642828673435</v>
      </c>
      <c r="Q20">
        <f t="shared" si="5"/>
        <v>18.786356050334803</v>
      </c>
      <c r="R20">
        <f t="shared" si="6"/>
        <v>0.9990642828673435</v>
      </c>
      <c r="S20">
        <f t="shared" si="7"/>
        <v>2</v>
      </c>
    </row>
    <row r="21" spans="1:19" s="35" customFormat="1" ht="16">
      <c r="A21" s="35">
        <v>9</v>
      </c>
      <c r="B21" s="36" t="s">
        <v>8</v>
      </c>
      <c r="C21" s="37">
        <v>4.7918303220738414</v>
      </c>
      <c r="D21" s="37">
        <v>48.192771084337352</v>
      </c>
      <c r="E21" s="37">
        <v>41.399416909620989</v>
      </c>
      <c r="F21" s="37">
        <v>3.2069970849999998</v>
      </c>
      <c r="G21" s="37">
        <v>80.327868852459019</v>
      </c>
      <c r="H21" s="38">
        <v>37.799999999999997</v>
      </c>
      <c r="I21" s="35">
        <f t="shared" si="8"/>
        <v>-1.2322440201158178</v>
      </c>
      <c r="J21" s="35">
        <f t="shared" si="9"/>
        <v>-0.11273363423150919</v>
      </c>
      <c r="K21" s="35">
        <f t="shared" si="10"/>
        <v>0.38632053125586713</v>
      </c>
      <c r="L21" s="35">
        <f t="shared" si="11"/>
        <v>-0.48901005327426084</v>
      </c>
      <c r="M21" s="35">
        <f t="shared" si="12"/>
        <v>0.27387120539794851</v>
      </c>
      <c r="N21" s="35">
        <f t="shared" si="13"/>
        <v>-0.719188775461992</v>
      </c>
      <c r="O21" s="35">
        <f t="shared" si="14"/>
        <v>3.7532153538299444</v>
      </c>
      <c r="P21" s="35">
        <f t="shared" si="4"/>
        <v>4.8238768870365867</v>
      </c>
      <c r="Q21" s="35">
        <f t="shared" si="5"/>
        <v>24.468376947274912</v>
      </c>
      <c r="R21" s="35">
        <f t="shared" si="6"/>
        <v>3.7532153538299444</v>
      </c>
      <c r="S21" s="35">
        <f t="shared" si="7"/>
        <v>1</v>
      </c>
    </row>
    <row r="22" spans="1:19" s="35" customFormat="1" ht="16">
      <c r="A22" s="35">
        <v>10</v>
      </c>
      <c r="B22" s="36" t="s">
        <v>9</v>
      </c>
      <c r="C22" s="37">
        <v>10.35668242372153</v>
      </c>
      <c r="D22" s="37">
        <v>40.239043824701191</v>
      </c>
      <c r="E22" s="37">
        <v>42.219387755102041</v>
      </c>
      <c r="F22" s="37">
        <v>4.5918367350000002</v>
      </c>
      <c r="G22" s="37">
        <v>77.697841726618705</v>
      </c>
      <c r="H22" s="38">
        <v>40.299999999999997</v>
      </c>
      <c r="I22" s="35">
        <f t="shared" si="8"/>
        <v>0.98021786767735608</v>
      </c>
      <c r="J22" s="35">
        <f t="shared" si="9"/>
        <v>-0.7398323522385768</v>
      </c>
      <c r="K22" s="35">
        <f t="shared" si="10"/>
        <v>0.47453336523299944</v>
      </c>
      <c r="L22" s="35">
        <f t="shared" si="11"/>
        <v>0.52984423522515578</v>
      </c>
      <c r="M22" s="35">
        <f t="shared" si="12"/>
        <v>-0.11380928859813366</v>
      </c>
      <c r="N22" s="35">
        <f t="shared" si="13"/>
        <v>-0.39926494296110615</v>
      </c>
      <c r="O22" s="35">
        <f t="shared" si="14"/>
        <v>1.3139888586587296</v>
      </c>
      <c r="P22" s="35">
        <f t="shared" si="4"/>
        <v>3.2336316360025386</v>
      </c>
      <c r="Q22" s="35">
        <f t="shared" si="5"/>
        <v>36.210013603495447</v>
      </c>
      <c r="R22" s="35">
        <f t="shared" si="6"/>
        <v>1.3139888586587296</v>
      </c>
      <c r="S22" s="35">
        <f t="shared" si="7"/>
        <v>1</v>
      </c>
    </row>
    <row r="23" spans="1:19" ht="16">
      <c r="A23">
        <v>11</v>
      </c>
      <c r="B23" s="7" t="s">
        <v>10</v>
      </c>
      <c r="C23" s="20">
        <v>5.9304703476482619</v>
      </c>
      <c r="D23" s="20">
        <v>63.333333333333329</v>
      </c>
      <c r="E23" s="20">
        <v>26.612903225806448</v>
      </c>
      <c r="F23" s="20">
        <v>2.4193548389999999</v>
      </c>
      <c r="G23" s="20">
        <v>76.923076923076934</v>
      </c>
      <c r="H23" s="16">
        <v>54.5</v>
      </c>
      <c r="I23">
        <f t="shared" si="8"/>
        <v>-0.77954597630736788</v>
      </c>
      <c r="J23">
        <f t="shared" si="9"/>
        <v>1.0809994252908146</v>
      </c>
      <c r="K23">
        <f t="shared" si="10"/>
        <v>-1.2044192906285298</v>
      </c>
      <c r="L23">
        <f t="shared" si="11"/>
        <v>-1.0684942413103358</v>
      </c>
      <c r="M23">
        <f t="shared" si="12"/>
        <v>-0.22801389083085155</v>
      </c>
      <c r="N23">
        <f t="shared" si="13"/>
        <v>1.4179024256439259</v>
      </c>
      <c r="O23">
        <f t="shared" si="14"/>
        <v>16.883653848081103</v>
      </c>
      <c r="P23">
        <f t="shared" si="4"/>
        <v>4.7309452489489052</v>
      </c>
      <c r="Q23">
        <f t="shared" si="5"/>
        <v>12.909918490364069</v>
      </c>
      <c r="R23">
        <f t="shared" si="6"/>
        <v>4.7309452489489052</v>
      </c>
      <c r="S23">
        <f t="shared" si="7"/>
        <v>2</v>
      </c>
    </row>
    <row r="24" spans="1:19" ht="16">
      <c r="A24">
        <v>12</v>
      </c>
      <c r="B24" s="7" t="s">
        <v>11</v>
      </c>
      <c r="C24" s="20">
        <v>8.9445438282647594</v>
      </c>
      <c r="D24" s="20">
        <v>51.063829787234042</v>
      </c>
      <c r="E24" s="20">
        <v>36.065573770491802</v>
      </c>
      <c r="F24" s="20">
        <v>2.7322404370000002</v>
      </c>
      <c r="G24" s="20">
        <v>78.571428571428569</v>
      </c>
      <c r="H24" s="16">
        <v>41.1</v>
      </c>
      <c r="I24">
        <f t="shared" si="8"/>
        <v>0.4187828527548898</v>
      </c>
      <c r="J24">
        <f t="shared" si="9"/>
        <v>0.11363032987453547</v>
      </c>
      <c r="K24">
        <f t="shared" si="10"/>
        <v>-0.1874967232052146</v>
      </c>
      <c r="L24">
        <f t="shared" si="11"/>
        <v>-0.83829803532215164</v>
      </c>
      <c r="M24">
        <f t="shared" si="12"/>
        <v>1.4962227184677285E-2</v>
      </c>
      <c r="N24">
        <f t="shared" si="13"/>
        <v>-0.29688931656082213</v>
      </c>
      <c r="O24">
        <f t="shared" si="14"/>
        <v>3.5123071145329505</v>
      </c>
      <c r="P24">
        <f t="shared" si="4"/>
        <v>1.6748090838658691</v>
      </c>
      <c r="Q24">
        <f t="shared" si="5"/>
        <v>26.54389886075754</v>
      </c>
      <c r="R24">
        <f t="shared" si="6"/>
        <v>1.6748090838658691</v>
      </c>
      <c r="S24">
        <f t="shared" si="7"/>
        <v>2</v>
      </c>
    </row>
    <row r="25" spans="1:19" ht="16">
      <c r="A25">
        <v>13</v>
      </c>
      <c r="B25" s="7" t="s">
        <v>12</v>
      </c>
      <c r="C25" s="20">
        <v>9.2772384034519959</v>
      </c>
      <c r="D25" s="20">
        <v>50.632911392405063</v>
      </c>
      <c r="E25" s="20">
        <v>37.021857923497272</v>
      </c>
      <c r="F25" s="20">
        <v>4.508196721</v>
      </c>
      <c r="G25" s="20">
        <v>80.745341614906835</v>
      </c>
      <c r="H25" s="16">
        <v>51.4</v>
      </c>
      <c r="I25">
        <f t="shared" si="8"/>
        <v>0.55105484389358661</v>
      </c>
      <c r="J25">
        <f t="shared" si="9"/>
        <v>7.9655268354098405E-2</v>
      </c>
      <c r="K25">
        <f t="shared" si="10"/>
        <v>-8.4619242025326197E-2</v>
      </c>
      <c r="L25">
        <f t="shared" si="11"/>
        <v>0.46830860042870015</v>
      </c>
      <c r="M25">
        <f t="shared" si="12"/>
        <v>0.33540899152400111</v>
      </c>
      <c r="N25">
        <f t="shared" si="13"/>
        <v>1.0211968733428272</v>
      </c>
      <c r="O25">
        <f t="shared" si="14"/>
        <v>6.1523714818971396</v>
      </c>
      <c r="P25">
        <f t="shared" si="4"/>
        <v>0.8099090277357851</v>
      </c>
      <c r="Q25">
        <f t="shared" si="5"/>
        <v>22.686368527682696</v>
      </c>
      <c r="R25">
        <f t="shared" si="6"/>
        <v>0.8099090277357851</v>
      </c>
      <c r="S25">
        <f t="shared" si="7"/>
        <v>2</v>
      </c>
    </row>
    <row r="26" spans="1:19" s="35" customFormat="1" ht="16">
      <c r="A26" s="35">
        <v>14</v>
      </c>
      <c r="B26" s="36" t="s">
        <v>13</v>
      </c>
      <c r="C26" s="37">
        <v>4.8148148148148149</v>
      </c>
      <c r="D26" s="37">
        <v>47.058823529411761</v>
      </c>
      <c r="E26" s="37">
        <v>40</v>
      </c>
      <c r="F26" s="37">
        <v>5</v>
      </c>
      <c r="G26" s="37">
        <v>82.35294117647058</v>
      </c>
      <c r="H26" s="38">
        <v>30.7</v>
      </c>
      <c r="I26" s="35">
        <f t="shared" si="8"/>
        <v>-1.2231058950999516</v>
      </c>
      <c r="J26" s="35">
        <f t="shared" si="9"/>
        <v>-0.20213788896246859</v>
      </c>
      <c r="K26" s="35">
        <f t="shared" si="10"/>
        <v>0.23577062793489537</v>
      </c>
      <c r="L26" s="35">
        <f t="shared" si="11"/>
        <v>0.83013813058926778</v>
      </c>
      <c r="M26" s="35">
        <f t="shared" si="12"/>
        <v>0.57237802733795273</v>
      </c>
      <c r="N26" s="35">
        <f t="shared" si="13"/>
        <v>-1.6277724597645076</v>
      </c>
      <c r="O26" s="35">
        <f t="shared" si="14"/>
        <v>3.8671842330725834</v>
      </c>
      <c r="P26" s="35">
        <f t="shared" si="4"/>
        <v>9.4292638547473011</v>
      </c>
      <c r="Q26" s="35">
        <f t="shared" si="5"/>
        <v>25.641520293488433</v>
      </c>
      <c r="R26" s="35">
        <f t="shared" si="6"/>
        <v>3.8671842330725834</v>
      </c>
      <c r="S26" s="35">
        <f t="shared" si="7"/>
        <v>1</v>
      </c>
    </row>
    <row r="27" spans="1:19" ht="16">
      <c r="A27">
        <v>15</v>
      </c>
      <c r="B27" s="7" t="s">
        <v>14</v>
      </c>
      <c r="C27" s="20">
        <v>11.839592616168046</v>
      </c>
      <c r="D27" s="20">
        <v>54.237288135593218</v>
      </c>
      <c r="E27" s="20">
        <v>45.11400651465798</v>
      </c>
      <c r="F27" s="20">
        <v>3.094462541</v>
      </c>
      <c r="G27" s="20">
        <v>77.669902912621353</v>
      </c>
      <c r="H27" s="16">
        <v>48</v>
      </c>
      <c r="I27">
        <f t="shared" si="8"/>
        <v>1.5697901013826374</v>
      </c>
      <c r="J27">
        <f t="shared" si="9"/>
        <v>0.36383650327504263</v>
      </c>
      <c r="K27">
        <f t="shared" si="10"/>
        <v>0.78593775902458485</v>
      </c>
      <c r="L27">
        <f t="shared" si="11"/>
        <v>-0.57180397295927721</v>
      </c>
      <c r="M27">
        <f t="shared" si="12"/>
        <v>-0.1179276237688013</v>
      </c>
      <c r="N27">
        <f t="shared" si="13"/>
        <v>0.58610046114162273</v>
      </c>
      <c r="O27">
        <f t="shared" si="14"/>
        <v>6.0361504176775167</v>
      </c>
      <c r="P27">
        <f t="shared" si="4"/>
        <v>2.8690054377018157</v>
      </c>
      <c r="Q27">
        <f t="shared" si="5"/>
        <v>37.267807826769129</v>
      </c>
      <c r="R27">
        <f t="shared" si="6"/>
        <v>2.8690054377018157</v>
      </c>
      <c r="S27">
        <f t="shared" si="7"/>
        <v>2</v>
      </c>
    </row>
    <row r="28" spans="1:19" ht="16">
      <c r="A28">
        <v>16</v>
      </c>
      <c r="B28" s="7" t="s">
        <v>15</v>
      </c>
      <c r="C28" s="20">
        <v>6.2176165803108807</v>
      </c>
      <c r="D28" s="20">
        <v>50</v>
      </c>
      <c r="E28" s="20">
        <v>43</v>
      </c>
      <c r="F28" s="20">
        <v>4</v>
      </c>
      <c r="G28" s="20">
        <v>72.222222222222214</v>
      </c>
      <c r="H28" s="16">
        <v>41.4</v>
      </c>
      <c r="I28">
        <f t="shared" si="8"/>
        <v>-0.6653829968813143</v>
      </c>
      <c r="J28">
        <f t="shared" si="9"/>
        <v>2.97543967459564E-2</v>
      </c>
      <c r="K28">
        <f t="shared" si="10"/>
        <v>0.55851198317922912</v>
      </c>
      <c r="L28">
        <f t="shared" si="11"/>
        <v>9.4418086395402931E-2</v>
      </c>
      <c r="M28">
        <f t="shared" si="12"/>
        <v>-0.9209457829492198</v>
      </c>
      <c r="N28">
        <f t="shared" si="13"/>
        <v>-0.25849845666071619</v>
      </c>
      <c r="O28">
        <f t="shared" si="14"/>
        <v>3.6703165340910355</v>
      </c>
      <c r="P28">
        <f t="shared" si="4"/>
        <v>2.8687040972385889</v>
      </c>
      <c r="Q28">
        <f t="shared" si="5"/>
        <v>26.830397942428622</v>
      </c>
      <c r="R28">
        <f t="shared" si="6"/>
        <v>2.8687040972385889</v>
      </c>
      <c r="S28">
        <f t="shared" si="7"/>
        <v>2</v>
      </c>
    </row>
    <row r="29" spans="1:19" ht="16">
      <c r="A29">
        <v>17</v>
      </c>
      <c r="B29" s="7" t="s">
        <v>16</v>
      </c>
      <c r="C29" s="20">
        <v>8.0935251798561154</v>
      </c>
      <c r="D29" s="20">
        <v>50</v>
      </c>
      <c r="E29" s="20">
        <v>41.127694859038144</v>
      </c>
      <c r="F29" s="20">
        <v>3.8142620229999999</v>
      </c>
      <c r="G29" s="20">
        <v>74.074074074074076</v>
      </c>
      <c r="H29" s="16">
        <v>45.2</v>
      </c>
      <c r="I29">
        <f t="shared" si="8"/>
        <v>8.043669529854075E-2</v>
      </c>
      <c r="J29">
        <f t="shared" si="9"/>
        <v>2.97543967459564E-2</v>
      </c>
      <c r="K29">
        <f t="shared" si="10"/>
        <v>0.35708855030424153</v>
      </c>
      <c r="L29">
        <f t="shared" si="11"/>
        <v>-4.2233066251516162E-2</v>
      </c>
      <c r="M29">
        <f t="shared" si="12"/>
        <v>-0.64797261332683198</v>
      </c>
      <c r="N29">
        <f t="shared" si="13"/>
        <v>0.22778576874063089</v>
      </c>
      <c r="O29">
        <f t="shared" si="14"/>
        <v>3.4381033338974616</v>
      </c>
      <c r="P29">
        <f t="shared" si="4"/>
        <v>0.73926101280393641</v>
      </c>
      <c r="Q29">
        <f t="shared" si="5"/>
        <v>26.786654234080597</v>
      </c>
      <c r="R29">
        <f t="shared" si="6"/>
        <v>0.73926101280393641</v>
      </c>
      <c r="S29">
        <f t="shared" si="7"/>
        <v>2</v>
      </c>
    </row>
    <row r="30" spans="1:19" ht="16">
      <c r="A30">
        <v>18</v>
      </c>
      <c r="B30" s="7" t="s">
        <v>17</v>
      </c>
      <c r="C30" s="20">
        <v>8.6259541984732824</v>
      </c>
      <c r="D30" s="20">
        <v>50</v>
      </c>
      <c r="E30" s="20">
        <v>30.830039525691699</v>
      </c>
      <c r="F30" s="20">
        <v>2.1739130430000002</v>
      </c>
      <c r="G30" s="20">
        <v>79.464285714285708</v>
      </c>
      <c r="H30" s="16">
        <v>49.1</v>
      </c>
      <c r="I30">
        <f t="shared" si="8"/>
        <v>0.29211867536353081</v>
      </c>
      <c r="J30">
        <f t="shared" si="9"/>
        <v>2.97543967459564E-2</v>
      </c>
      <c r="K30">
        <f t="shared" si="10"/>
        <v>-0.75073786240351625</v>
      </c>
      <c r="L30">
        <f t="shared" si="11"/>
        <v>-1.2490706903104771</v>
      </c>
      <c r="M30">
        <f t="shared" si="12"/>
        <v>0.14657429110975584</v>
      </c>
      <c r="N30">
        <f t="shared" si="13"/>
        <v>0.72686694744201263</v>
      </c>
      <c r="O30">
        <f t="shared" si="14"/>
        <v>8.7163928649544324</v>
      </c>
      <c r="P30">
        <f t="shared" si="4"/>
        <v>1.7616258513549234</v>
      </c>
      <c r="Q30">
        <f t="shared" si="5"/>
        <v>23.113249177606896</v>
      </c>
      <c r="R30">
        <f t="shared" si="6"/>
        <v>1.7616258513549234</v>
      </c>
      <c r="S30">
        <f t="shared" si="7"/>
        <v>2</v>
      </c>
    </row>
    <row r="31" spans="1:19" s="35" customFormat="1" ht="16">
      <c r="A31" s="35">
        <v>19</v>
      </c>
      <c r="B31" s="36" t="s">
        <v>18</v>
      </c>
      <c r="C31" s="37">
        <v>7.7235772357723578</v>
      </c>
      <c r="D31" s="37">
        <v>37.333333333333336</v>
      </c>
      <c r="E31" s="37">
        <v>44.522968197879855</v>
      </c>
      <c r="F31" s="37">
        <v>3.8869257949999998</v>
      </c>
      <c r="G31" s="37">
        <v>76.271186440677965</v>
      </c>
      <c r="H31" s="38">
        <v>39.4</v>
      </c>
      <c r="I31" s="35">
        <f t="shared" si="8"/>
        <v>-6.6646409841020243E-2</v>
      </c>
      <c r="J31" s="35">
        <f t="shared" si="9"/>
        <v>-0.96892838037165907</v>
      </c>
      <c r="K31" s="35">
        <f t="shared" si="10"/>
        <v>0.72235358990515086</v>
      </c>
      <c r="L31" s="35">
        <f t="shared" si="11"/>
        <v>1.1227127295616644E-2</v>
      </c>
      <c r="M31" s="35">
        <f t="shared" si="12"/>
        <v>-0.32410614089349254</v>
      </c>
      <c r="N31" s="35">
        <f t="shared" si="13"/>
        <v>-0.51443752266142484</v>
      </c>
      <c r="O31" s="35">
        <f t="shared" si="14"/>
        <v>1.1155657520992373</v>
      </c>
      <c r="P31" s="35">
        <f t="shared" si="4"/>
        <v>3.337642750582452</v>
      </c>
      <c r="Q31" s="35">
        <f t="shared" si="5"/>
        <v>35.124709896087793</v>
      </c>
      <c r="R31" s="35">
        <f t="shared" si="6"/>
        <v>1.1155657520992373</v>
      </c>
      <c r="S31" s="35">
        <f t="shared" si="7"/>
        <v>1</v>
      </c>
    </row>
    <row r="32" spans="1:19" ht="16">
      <c r="A32">
        <v>20</v>
      </c>
      <c r="B32" s="7" t="s">
        <v>19</v>
      </c>
      <c r="C32" s="20">
        <v>10.130904951622083</v>
      </c>
      <c r="D32" s="20">
        <v>45.365853658536587</v>
      </c>
      <c r="E32" s="20">
        <v>33.771929824561404</v>
      </c>
      <c r="F32" s="20">
        <v>3.6549707599999999</v>
      </c>
      <c r="G32" s="20">
        <v>83.766233766233768</v>
      </c>
      <c r="H32" s="16">
        <v>46.8</v>
      </c>
      <c r="I32">
        <f t="shared" si="8"/>
        <v>0.89045374762205232</v>
      </c>
      <c r="J32">
        <f t="shared" si="9"/>
        <v>-0.33561735098000045</v>
      </c>
      <c r="K32">
        <f t="shared" si="10"/>
        <v>-0.43424797505772733</v>
      </c>
      <c r="L32">
        <f t="shared" si="11"/>
        <v>-0.15942684130557275</v>
      </c>
      <c r="M32">
        <f t="shared" si="12"/>
        <v>0.7807051445669565</v>
      </c>
      <c r="N32">
        <f t="shared" si="13"/>
        <v>0.43253702154119711</v>
      </c>
      <c r="O32">
        <f t="shared" si="14"/>
        <v>4.9980004645087206</v>
      </c>
      <c r="P32">
        <f t="shared" si="4"/>
        <v>1.6774911215445465</v>
      </c>
      <c r="Q32">
        <f t="shared" si="5"/>
        <v>26.040751998848965</v>
      </c>
      <c r="R32">
        <f t="shared" si="6"/>
        <v>1.6774911215445465</v>
      </c>
      <c r="S32">
        <f t="shared" si="7"/>
        <v>2</v>
      </c>
    </row>
    <row r="33" spans="1:19" ht="16">
      <c r="A33">
        <v>21</v>
      </c>
      <c r="B33" s="7" t="s">
        <v>20</v>
      </c>
      <c r="C33" s="20">
        <v>7.4941451990632322</v>
      </c>
      <c r="D33" s="20">
        <v>37.430167597765362</v>
      </c>
      <c r="E33" s="20">
        <v>35.979729729729733</v>
      </c>
      <c r="F33" s="20">
        <v>3.0405405409999999</v>
      </c>
      <c r="G33" s="20">
        <v>80.158730158730165</v>
      </c>
      <c r="H33" s="16">
        <v>43.4</v>
      </c>
      <c r="I33">
        <f t="shared" si="8"/>
        <v>-0.15786350380608849</v>
      </c>
      <c r="J33">
        <f t="shared" si="9"/>
        <v>-0.96129363994088668</v>
      </c>
      <c r="K33">
        <f t="shared" si="10"/>
        <v>-0.19673186389028124</v>
      </c>
      <c r="L33">
        <f t="shared" si="11"/>
        <v>-0.61147546918229878</v>
      </c>
      <c r="M33">
        <f t="shared" si="12"/>
        <v>0.2489392297181526</v>
      </c>
      <c r="N33">
        <f t="shared" si="13"/>
        <v>-2.559390660007487E-3</v>
      </c>
      <c r="O33">
        <f t="shared" si="14"/>
        <v>3.6037990681969951</v>
      </c>
      <c r="P33">
        <f t="shared" si="4"/>
        <v>2.0516746106000028</v>
      </c>
      <c r="Q33">
        <f t="shared" si="5"/>
        <v>27.817562823717715</v>
      </c>
      <c r="R33">
        <f t="shared" si="6"/>
        <v>2.0516746106000028</v>
      </c>
      <c r="S33">
        <f t="shared" si="7"/>
        <v>2</v>
      </c>
    </row>
    <row r="34" spans="1:19" ht="16">
      <c r="A34">
        <v>22</v>
      </c>
      <c r="B34" s="7" t="s">
        <v>21</v>
      </c>
      <c r="C34" s="20">
        <v>2.0895522388059704</v>
      </c>
      <c r="D34" s="20">
        <v>87.5</v>
      </c>
      <c r="E34" s="20">
        <v>5.5555555555555554</v>
      </c>
      <c r="F34" s="20">
        <v>0</v>
      </c>
      <c r="G34" s="20">
        <v>100</v>
      </c>
      <c r="H34" s="16">
        <v>64.7</v>
      </c>
      <c r="I34">
        <f t="shared" si="8"/>
        <v>-2.3066099080571578</v>
      </c>
      <c r="J34">
        <f t="shared" si="9"/>
        <v>2.986381039528371</v>
      </c>
      <c r="K34">
        <f t="shared" si="10"/>
        <v>-3.4697782656111591</v>
      </c>
      <c r="L34">
        <f t="shared" si="11"/>
        <v>-2.8484620903800564</v>
      </c>
      <c r="M34">
        <f t="shared" si="12"/>
        <v>3.1736517613865773</v>
      </c>
      <c r="N34">
        <f t="shared" si="13"/>
        <v>2.7231916622475407</v>
      </c>
      <c r="O34">
        <f t="shared" si="14"/>
        <v>71.972356092028178</v>
      </c>
      <c r="P34">
        <f t="shared" si="4"/>
        <v>49.059853853615557</v>
      </c>
      <c r="Q34">
        <f t="shared" si="5"/>
        <v>22.752921334088079</v>
      </c>
      <c r="R34">
        <f t="shared" si="6"/>
        <v>22.752921334088079</v>
      </c>
      <c r="S34" t="e">
        <f t="shared" si="7"/>
        <v>#N/A</v>
      </c>
    </row>
    <row r="35" spans="1:19" s="35" customFormat="1" ht="16">
      <c r="A35" s="35">
        <v>23</v>
      </c>
      <c r="B35" s="36" t="s">
        <v>22</v>
      </c>
      <c r="C35" s="37">
        <v>9.4271769843308491</v>
      </c>
      <c r="D35" s="37">
        <v>46.666666666666664</v>
      </c>
      <c r="E35" s="37">
        <v>43.410275502606105</v>
      </c>
      <c r="F35" s="37">
        <v>4.5420699930000001</v>
      </c>
      <c r="G35" s="37">
        <v>76.984126984126988</v>
      </c>
      <c r="H35" s="38">
        <v>40.700000000000003</v>
      </c>
      <c r="I35" s="35">
        <f t="shared" si="8"/>
        <v>0.61066710126266099</v>
      </c>
      <c r="J35" s="35">
        <f t="shared" si="9"/>
        <v>-0.23305686039025844</v>
      </c>
      <c r="K35" s="35">
        <f t="shared" si="10"/>
        <v>0.60264960709077731</v>
      </c>
      <c r="L35" s="35">
        <f t="shared" si="11"/>
        <v>0.49322984560153099</v>
      </c>
      <c r="M35" s="35">
        <f t="shared" si="12"/>
        <v>-0.21901477534879593</v>
      </c>
      <c r="N35" s="35">
        <f t="shared" si="13"/>
        <v>-0.34807712976096367</v>
      </c>
      <c r="O35" s="35">
        <f t="shared" si="14"/>
        <v>1.1484131805300759</v>
      </c>
      <c r="P35" s="35">
        <f t="shared" si="4"/>
        <v>2.3050496299637198</v>
      </c>
      <c r="Q35" s="35">
        <f t="shared" si="5"/>
        <v>31.975368849315434</v>
      </c>
      <c r="R35" s="35">
        <f t="shared" si="6"/>
        <v>1.1484131805300759</v>
      </c>
      <c r="S35" s="35">
        <f t="shared" si="7"/>
        <v>1</v>
      </c>
    </row>
    <row r="36" spans="1:19" s="35" customFormat="1" ht="16">
      <c r="A36" s="35">
        <v>24</v>
      </c>
      <c r="B36" s="36" t="s">
        <v>54</v>
      </c>
      <c r="C36" s="37">
        <v>11.937716262975778</v>
      </c>
      <c r="D36" s="37">
        <v>41.17647058823529</v>
      </c>
      <c r="E36" s="37">
        <v>47.687400318979265</v>
      </c>
      <c r="F36" s="37">
        <v>4.1467304629999999</v>
      </c>
      <c r="G36" s="37">
        <v>74.137931034482762</v>
      </c>
      <c r="H36" s="38">
        <v>37.4</v>
      </c>
      <c r="I36" s="35">
        <f t="shared" si="8"/>
        <v>1.6088018890973741</v>
      </c>
      <c r="J36" s="35">
        <f t="shared" si="9"/>
        <v>-0.66592246037931802</v>
      </c>
      <c r="K36" s="35">
        <f t="shared" si="10"/>
        <v>1.0627846270192594</v>
      </c>
      <c r="L36" s="35">
        <f t="shared" si="11"/>
        <v>0.2023706291183491</v>
      </c>
      <c r="M36" s="35">
        <f t="shared" si="12"/>
        <v>-0.63855974540881844</v>
      </c>
      <c r="N36" s="35">
        <f t="shared" si="13"/>
        <v>-0.77037658866213354</v>
      </c>
      <c r="O36" s="35">
        <f t="shared" si="14"/>
        <v>2.4249203728199924</v>
      </c>
      <c r="P36" s="35">
        <f t="shared" si="4"/>
        <v>6.3448784896514656</v>
      </c>
      <c r="Q36" s="35">
        <f t="shared" si="5"/>
        <v>47.736827778574366</v>
      </c>
      <c r="R36" s="35">
        <f t="shared" si="6"/>
        <v>2.4249203728199924</v>
      </c>
      <c r="S36" s="35">
        <f t="shared" si="7"/>
        <v>1</v>
      </c>
    </row>
    <row r="37" spans="1:19" ht="16">
      <c r="A37">
        <v>25</v>
      </c>
      <c r="B37" s="7" t="s">
        <v>23</v>
      </c>
      <c r="C37" s="20">
        <v>8.8219472834857449</v>
      </c>
      <c r="D37" s="20">
        <v>52.601156069364166</v>
      </c>
      <c r="E37" s="20">
        <v>30.56426332288401</v>
      </c>
      <c r="F37" s="20">
        <v>4.0752351100000004</v>
      </c>
      <c r="G37" s="20">
        <v>77.443609022556387</v>
      </c>
      <c r="H37" s="16">
        <v>51.1</v>
      </c>
      <c r="I37">
        <f t="shared" si="8"/>
        <v>0.37004118308528838</v>
      </c>
      <c r="J37">
        <f t="shared" si="9"/>
        <v>0.23483832572508373</v>
      </c>
      <c r="K37">
        <f t="shared" si="10"/>
        <v>-0.77933018636546514</v>
      </c>
      <c r="L37">
        <f t="shared" si="11"/>
        <v>0.14977006484953348</v>
      </c>
      <c r="M37">
        <f t="shared" si="12"/>
        <v>-0.15128459040489661</v>
      </c>
      <c r="N37">
        <f t="shared" si="13"/>
        <v>0.98280601344272134</v>
      </c>
      <c r="O37">
        <f t="shared" si="14"/>
        <v>8.0907705622673411</v>
      </c>
      <c r="P37">
        <f t="shared" si="4"/>
        <v>0.72379240163318248</v>
      </c>
      <c r="Q37">
        <f t="shared" si="5"/>
        <v>18.726346541414269</v>
      </c>
      <c r="R37">
        <f t="shared" si="6"/>
        <v>0.72379240163318248</v>
      </c>
      <c r="S37">
        <f t="shared" si="7"/>
        <v>2</v>
      </c>
    </row>
    <row r="38" spans="1:19" ht="16">
      <c r="A38">
        <v>26</v>
      </c>
      <c r="B38" s="7" t="s">
        <v>51</v>
      </c>
      <c r="C38" s="20">
        <v>6.4670658682634734</v>
      </c>
      <c r="D38" s="20">
        <v>52.72727272727272</v>
      </c>
      <c r="E38" s="20">
        <v>40.776699029126213</v>
      </c>
      <c r="F38" s="20">
        <v>4.8543689319999999</v>
      </c>
      <c r="G38" s="20">
        <v>66.666666666666657</v>
      </c>
      <c r="H38" s="16">
        <v>34.9</v>
      </c>
      <c r="I38">
        <f t="shared" si="8"/>
        <v>-0.56620748737067594</v>
      </c>
      <c r="J38">
        <f t="shared" si="9"/>
        <v>0.24478178894831323</v>
      </c>
      <c r="K38">
        <f t="shared" si="10"/>
        <v>0.31932826036061285</v>
      </c>
      <c r="L38">
        <f t="shared" si="11"/>
        <v>0.72299443480430792</v>
      </c>
      <c r="M38">
        <f t="shared" si="12"/>
        <v>-1.7398652918163793</v>
      </c>
      <c r="N38">
        <f t="shared" si="13"/>
        <v>-1.0903004211630194</v>
      </c>
      <c r="O38">
        <f t="shared" si="14"/>
        <v>5.9959279649231121</v>
      </c>
      <c r="P38">
        <f t="shared" si="4"/>
        <v>7.5350749172510829</v>
      </c>
      <c r="Q38">
        <f t="shared" si="5"/>
        <v>30.537166660213948</v>
      </c>
      <c r="R38">
        <f t="shared" si="6"/>
        <v>5.9959279649231121</v>
      </c>
      <c r="S38">
        <f t="shared" si="7"/>
        <v>1</v>
      </c>
    </row>
    <row r="39" spans="1:19" ht="16">
      <c r="A39">
        <v>27</v>
      </c>
      <c r="B39" s="7" t="s">
        <v>24</v>
      </c>
      <c r="C39" s="20">
        <v>5.4079254079254087</v>
      </c>
      <c r="D39" s="20">
        <v>60.674157303370791</v>
      </c>
      <c r="E39" s="20">
        <v>27.982326951399116</v>
      </c>
      <c r="F39" s="20">
        <v>2.65095729</v>
      </c>
      <c r="G39" s="20">
        <v>84.105960264900659</v>
      </c>
      <c r="H39" s="16">
        <v>48.2</v>
      </c>
      <c r="I39">
        <f t="shared" si="8"/>
        <v>-0.98729826561864764</v>
      </c>
      <c r="J39">
        <f t="shared" si="9"/>
        <v>0.87134100667653169</v>
      </c>
      <c r="K39">
        <f t="shared" si="10"/>
        <v>-1.0570960675946892</v>
      </c>
      <c r="L39">
        <f t="shared" si="11"/>
        <v>-0.89809967582520822</v>
      </c>
      <c r="M39">
        <f t="shared" si="12"/>
        <v>0.83078270290569756</v>
      </c>
      <c r="N39">
        <f t="shared" si="13"/>
        <v>0.61169436774169395</v>
      </c>
      <c r="O39">
        <f t="shared" si="14"/>
        <v>12.445400469112686</v>
      </c>
      <c r="P39">
        <f t="shared" si="4"/>
        <v>4.7436163446664752</v>
      </c>
      <c r="Q39">
        <f t="shared" si="5"/>
        <v>11.465670487428063</v>
      </c>
      <c r="R39">
        <f t="shared" si="6"/>
        <v>4.7436163446664752</v>
      </c>
      <c r="S39">
        <f t="shared" si="7"/>
        <v>2</v>
      </c>
    </row>
    <row r="40" spans="1:19" ht="16">
      <c r="A40">
        <v>28</v>
      </c>
      <c r="B40" s="7" t="s">
        <v>25</v>
      </c>
      <c r="C40" s="20">
        <v>7.5144508670520231</v>
      </c>
      <c r="D40" s="20">
        <v>33.333333333333329</v>
      </c>
      <c r="E40" s="20">
        <v>51.127819548872175</v>
      </c>
      <c r="F40" s="20">
        <v>4.511278195</v>
      </c>
      <c r="G40" s="20">
        <v>61.904761904761905</v>
      </c>
      <c r="H40" s="16">
        <v>41.8</v>
      </c>
      <c r="I40">
        <f t="shared" si="8"/>
        <v>-0.14979042015341065</v>
      </c>
      <c r="J40">
        <f t="shared" si="9"/>
        <v>-1.2843018889351172</v>
      </c>
      <c r="K40">
        <f t="shared" si="10"/>
        <v>1.4329064819740276</v>
      </c>
      <c r="L40">
        <f t="shared" si="11"/>
        <v>0.47057570261616238</v>
      </c>
      <c r="M40">
        <f t="shared" si="12"/>
        <v>-2.4417962994167999</v>
      </c>
      <c r="N40">
        <f t="shared" si="13"/>
        <v>-0.20731064346057462</v>
      </c>
      <c r="O40">
        <f t="shared" si="14"/>
        <v>9.1069560411909869</v>
      </c>
      <c r="P40">
        <f t="shared" si="4"/>
        <v>10.610397646215629</v>
      </c>
      <c r="Q40">
        <f t="shared" si="5"/>
        <v>51.077118987437345</v>
      </c>
      <c r="R40">
        <f t="shared" si="6"/>
        <v>9.1069560411909869</v>
      </c>
      <c r="S40">
        <f t="shared" si="7"/>
        <v>1</v>
      </c>
    </row>
    <row r="41" spans="1:19" ht="16">
      <c r="A41">
        <v>29</v>
      </c>
      <c r="B41" s="7" t="s">
        <v>26</v>
      </c>
      <c r="C41" s="20">
        <v>8.456659619450317</v>
      </c>
      <c r="D41" s="20">
        <v>49.704142011834321</v>
      </c>
      <c r="E41" s="20">
        <v>37.186897880539497</v>
      </c>
      <c r="F41" s="20">
        <v>3.6608863199999999</v>
      </c>
      <c r="G41" s="20">
        <v>83.620689655172413</v>
      </c>
      <c r="H41" s="16">
        <v>52.6</v>
      </c>
      <c r="I41">
        <f t="shared" si="8"/>
        <v>0.2248109020289262</v>
      </c>
      <c r="J41">
        <f t="shared" si="9"/>
        <v>6.4279538048723868E-3</v>
      </c>
      <c r="K41">
        <f t="shared" si="10"/>
        <v>-6.6864168890234735E-2</v>
      </c>
      <c r="L41">
        <f t="shared" si="11"/>
        <v>-0.15507464524094128</v>
      </c>
      <c r="M41">
        <f t="shared" si="12"/>
        <v>0.7592511404161596</v>
      </c>
      <c r="N41">
        <f t="shared" si="13"/>
        <v>1.1747603129432529</v>
      </c>
      <c r="O41">
        <f t="shared" si="14"/>
        <v>7.0673273865549806</v>
      </c>
      <c r="P41">
        <f t="shared" si="4"/>
        <v>1.0086395147716245</v>
      </c>
      <c r="Q41">
        <f t="shared" si="5"/>
        <v>22.00136299420824</v>
      </c>
      <c r="R41">
        <f t="shared" si="6"/>
        <v>1.0086395147716245</v>
      </c>
      <c r="S41">
        <f t="shared" si="7"/>
        <v>2</v>
      </c>
    </row>
    <row r="42" spans="1:19" ht="16">
      <c r="A42">
        <v>30</v>
      </c>
      <c r="B42" s="7" t="s">
        <v>27</v>
      </c>
      <c r="C42" s="20">
        <v>6.2880324543610548</v>
      </c>
      <c r="D42" s="20">
        <v>59.090909090909093</v>
      </c>
      <c r="E42" s="20">
        <v>38.582677165354326</v>
      </c>
      <c r="F42" s="20">
        <v>3.9370078739999999</v>
      </c>
      <c r="G42" s="20">
        <v>72.727272727272734</v>
      </c>
      <c r="H42" s="16">
        <v>45.1</v>
      </c>
      <c r="I42">
        <f t="shared" si="8"/>
        <v>-0.63738720565704687</v>
      </c>
      <c r="J42">
        <f t="shared" si="9"/>
        <v>0.74651237075381471</v>
      </c>
      <c r="K42">
        <f t="shared" si="10"/>
        <v>8.3294397110800181E-2</v>
      </c>
      <c r="L42">
        <f t="shared" si="11"/>
        <v>4.8073516670817315E-2</v>
      </c>
      <c r="M42">
        <f t="shared" si="12"/>
        <v>-0.84649855487038506</v>
      </c>
      <c r="N42">
        <f t="shared" si="13"/>
        <v>0.21498881544059525</v>
      </c>
      <c r="O42">
        <f t="shared" si="14"/>
        <v>6.443191017577786</v>
      </c>
      <c r="P42">
        <f t="shared" si="4"/>
        <v>2.1292157929346138</v>
      </c>
      <c r="Q42">
        <f t="shared" si="5"/>
        <v>19.71207654761502</v>
      </c>
      <c r="R42">
        <f t="shared" si="6"/>
        <v>2.1292157929346138</v>
      </c>
      <c r="S42">
        <f t="shared" si="7"/>
        <v>2</v>
      </c>
    </row>
    <row r="43" spans="1:19" ht="16">
      <c r="A43">
        <v>31</v>
      </c>
      <c r="B43" s="7" t="s">
        <v>28</v>
      </c>
      <c r="C43" s="20">
        <v>6.6825775656324584</v>
      </c>
      <c r="D43" s="20">
        <v>42.138364779874216</v>
      </c>
      <c r="E43" s="20">
        <v>31.68469860896445</v>
      </c>
      <c r="F43" s="20">
        <v>2.7820710970000002</v>
      </c>
      <c r="G43" s="20">
        <v>73.880597014925371</v>
      </c>
      <c r="H43" s="16">
        <v>52.5</v>
      </c>
      <c r="I43">
        <f t="shared" si="8"/>
        <v>-0.48052481187579316</v>
      </c>
      <c r="J43">
        <f t="shared" si="9"/>
        <v>-0.59008347385832327</v>
      </c>
      <c r="K43">
        <f t="shared" si="10"/>
        <v>-0.65879325213440709</v>
      </c>
      <c r="L43">
        <f t="shared" si="11"/>
        <v>-0.80163661994474222</v>
      </c>
      <c r="M43">
        <f t="shared" si="12"/>
        <v>-0.67649219821275353</v>
      </c>
      <c r="N43">
        <f t="shared" si="13"/>
        <v>1.1619633596432173</v>
      </c>
      <c r="O43">
        <f t="shared" si="14"/>
        <v>10.289186428546296</v>
      </c>
      <c r="P43">
        <f t="shared" si="4"/>
        <v>2.0558001754273234</v>
      </c>
      <c r="Q43">
        <f t="shared" si="5"/>
        <v>23.475582247541297</v>
      </c>
      <c r="R43">
        <f t="shared" si="6"/>
        <v>2.0558001754273234</v>
      </c>
      <c r="S43">
        <f t="shared" si="7"/>
        <v>2</v>
      </c>
    </row>
    <row r="44" spans="1:19" ht="16">
      <c r="A44">
        <v>32</v>
      </c>
      <c r="B44" s="7" t="s">
        <v>29</v>
      </c>
      <c r="C44" s="20">
        <v>7.5121520106053916</v>
      </c>
      <c r="D44" s="20">
        <v>49.367088607594937</v>
      </c>
      <c r="E44" s="20">
        <v>31.398416886543533</v>
      </c>
      <c r="F44" s="20">
        <v>2.7704485490000001</v>
      </c>
      <c r="G44" s="20">
        <v>81.005586592178773</v>
      </c>
      <c r="H44" s="16">
        <v>51.6</v>
      </c>
      <c r="I44">
        <f t="shared" si="8"/>
        <v>-0.15070439453777459</v>
      </c>
      <c r="J44">
        <f t="shared" si="9"/>
        <v>-2.0146474862185605E-2</v>
      </c>
      <c r="K44">
        <f t="shared" si="10"/>
        <v>-0.68959156915967668</v>
      </c>
      <c r="L44">
        <f t="shared" si="11"/>
        <v>-0.81018756147294757</v>
      </c>
      <c r="M44">
        <f t="shared" si="12"/>
        <v>0.37377053553908357</v>
      </c>
      <c r="N44">
        <f t="shared" si="13"/>
        <v>1.0467907799428986</v>
      </c>
      <c r="O44">
        <f t="shared" si="14"/>
        <v>8.9524375870674948</v>
      </c>
      <c r="P44">
        <f t="shared" si="4"/>
        <v>1.3210365558083235</v>
      </c>
      <c r="Q44">
        <f t="shared" si="5"/>
        <v>19.298003519684165</v>
      </c>
      <c r="R44">
        <f t="shared" si="6"/>
        <v>1.3210365558083235</v>
      </c>
      <c r="S44">
        <f t="shared" si="7"/>
        <v>2</v>
      </c>
    </row>
    <row r="45" spans="1:19" ht="16">
      <c r="A45">
        <v>33</v>
      </c>
      <c r="B45" s="7" t="s">
        <v>30</v>
      </c>
      <c r="C45" s="20">
        <v>10.696721311475411</v>
      </c>
      <c r="D45" s="20">
        <v>28.31050228310502</v>
      </c>
      <c r="E45" s="20">
        <v>53.277545327754524</v>
      </c>
      <c r="F45" s="20">
        <v>4.4630404459999999</v>
      </c>
      <c r="G45" s="20">
        <v>77.685950413223139</v>
      </c>
      <c r="H45" s="16">
        <v>30.6</v>
      </c>
      <c r="I45">
        <f t="shared" si="8"/>
        <v>1.1154097947548589</v>
      </c>
      <c r="J45">
        <f t="shared" si="9"/>
        <v>-1.6803188517431118</v>
      </c>
      <c r="K45">
        <f t="shared" si="10"/>
        <v>1.664174952400751</v>
      </c>
      <c r="L45">
        <f t="shared" si="11"/>
        <v>0.43508622379006978</v>
      </c>
      <c r="M45">
        <f t="shared" si="12"/>
        <v>-0.11556213373275646</v>
      </c>
      <c r="N45">
        <f t="shared" si="13"/>
        <v>-1.6405694130645427</v>
      </c>
      <c r="O45">
        <f t="shared" si="14"/>
        <v>2.770245993524008</v>
      </c>
      <c r="P45">
        <f t="shared" ref="P45:P67" si="15">SUMXMY2($I45:$N45,$C$5:$H$5)</f>
        <v>12.7437673920004</v>
      </c>
      <c r="Q45">
        <f t="shared" ref="Q45:Q67" si="16">SUMXMY2($I45:$N45,C$6:H$6)</f>
        <v>58.762808588872673</v>
      </c>
      <c r="R45">
        <f t="shared" ref="R45:R76" si="17">MIN(O45:Q45)</f>
        <v>2.770245993524008</v>
      </c>
      <c r="S45">
        <f t="shared" ref="S45:S76" si="18">MATCH(R45,O45:Q45)</f>
        <v>1</v>
      </c>
    </row>
    <row r="46" spans="1:19" ht="16">
      <c r="A46">
        <v>34</v>
      </c>
      <c r="B46" s="7" t="s">
        <v>31</v>
      </c>
      <c r="C46" s="20">
        <v>5.4347826086956523</v>
      </c>
      <c r="D46" s="20">
        <v>59.090909090909093</v>
      </c>
      <c r="E46" s="20">
        <v>41.208791208791204</v>
      </c>
      <c r="F46" s="20">
        <v>3.5714285710000002</v>
      </c>
      <c r="G46" s="20">
        <v>77.941176470588232</v>
      </c>
      <c r="H46" s="16">
        <v>49.4</v>
      </c>
      <c r="I46">
        <f t="shared" si="8"/>
        <v>-0.97662043770308093</v>
      </c>
      <c r="J46">
        <f t="shared" si="9"/>
        <v>0.74651237075381471</v>
      </c>
      <c r="K46">
        <f t="shared" si="10"/>
        <v>0.36581293224579864</v>
      </c>
      <c r="L46">
        <f t="shared" si="11"/>
        <v>-0.22089050428870471</v>
      </c>
      <c r="M46">
        <f t="shared" si="12"/>
        <v>-7.7940406174202309E-2</v>
      </c>
      <c r="N46">
        <f t="shared" si="13"/>
        <v>0.76525780734211857</v>
      </c>
      <c r="O46">
        <f t="shared" si="14"/>
        <v>7.7834108220044973</v>
      </c>
      <c r="P46">
        <f t="shared" si="15"/>
        <v>2.1886891803345421</v>
      </c>
      <c r="Q46">
        <f t="shared" si="16"/>
        <v>18.200186203228284</v>
      </c>
      <c r="R46">
        <f t="shared" si="17"/>
        <v>2.1886891803345421</v>
      </c>
      <c r="S46">
        <f t="shared" si="18"/>
        <v>2</v>
      </c>
    </row>
    <row r="47" spans="1:19" ht="16">
      <c r="A47">
        <v>35</v>
      </c>
      <c r="B47" s="7" t="s">
        <v>53</v>
      </c>
      <c r="C47" s="20">
        <v>8.7873462214411244</v>
      </c>
      <c r="D47" s="20">
        <v>50</v>
      </c>
      <c r="E47" s="20">
        <v>34.939759036144579</v>
      </c>
      <c r="F47" s="20">
        <v>5.4216867469999999</v>
      </c>
      <c r="G47" s="20">
        <v>67.64705882352942</v>
      </c>
      <c r="H47" s="16">
        <v>42.3</v>
      </c>
      <c r="I47">
        <f t="shared" si="8"/>
        <v>0.35628456751805287</v>
      </c>
      <c r="J47">
        <f t="shared" si="9"/>
        <v>2.97543967459564E-2</v>
      </c>
      <c r="K47">
        <f t="shared" si="10"/>
        <v>-0.30861238091096871</v>
      </c>
      <c r="L47">
        <f t="shared" si="11"/>
        <v>1.1403815227280747</v>
      </c>
      <c r="M47">
        <f t="shared" si="12"/>
        <v>-1.5953500843692308</v>
      </c>
      <c r="N47">
        <f t="shared" si="13"/>
        <v>-0.14332587696039745</v>
      </c>
      <c r="O47">
        <f t="shared" ref="O47:O78" si="19">SUMXMY2(I47:N47,C$4:H$4)</f>
        <v>6.9397232006878351</v>
      </c>
      <c r="P47">
        <f t="shared" si="15"/>
        <v>4.643516941654168</v>
      </c>
      <c r="Q47">
        <f t="shared" si="16"/>
        <v>27.976922879094769</v>
      </c>
      <c r="R47">
        <f t="shared" si="17"/>
        <v>4.643516941654168</v>
      </c>
      <c r="S47">
        <f t="shared" si="18"/>
        <v>2</v>
      </c>
    </row>
    <row r="48" spans="1:19" ht="16">
      <c r="A48">
        <v>36</v>
      </c>
      <c r="B48" s="7" t="s">
        <v>32</v>
      </c>
      <c r="C48" s="20">
        <v>11.121583411875589</v>
      </c>
      <c r="D48" s="20">
        <v>52.777777777777779</v>
      </c>
      <c r="E48" s="20">
        <v>44.569816643159378</v>
      </c>
      <c r="F48" s="20">
        <v>4.0902679830000004</v>
      </c>
      <c r="G48" s="20">
        <v>81.818181818181827</v>
      </c>
      <c r="H48" s="16">
        <v>38.6</v>
      </c>
      <c r="I48">
        <f t="shared" si="8"/>
        <v>1.2843255516399035</v>
      </c>
      <c r="J48">
        <f t="shared" si="9"/>
        <v>0.248763777692802</v>
      </c>
      <c r="K48">
        <f t="shared" si="10"/>
        <v>0.72739356681201861</v>
      </c>
      <c r="L48">
        <f t="shared" si="11"/>
        <v>0.16083005083745425</v>
      </c>
      <c r="M48">
        <f t="shared" si="12"/>
        <v>0.49355155054860311</v>
      </c>
      <c r="N48">
        <f t="shared" si="13"/>
        <v>-0.61681314906170792</v>
      </c>
      <c r="O48">
        <f t="shared" si="19"/>
        <v>1.8759016520212548</v>
      </c>
      <c r="P48">
        <f t="shared" si="15"/>
        <v>4.226207942647612</v>
      </c>
      <c r="Q48">
        <f t="shared" si="16"/>
        <v>35.115122110199053</v>
      </c>
      <c r="R48">
        <f t="shared" si="17"/>
        <v>1.8759016520212548</v>
      </c>
      <c r="S48">
        <f t="shared" si="18"/>
        <v>1</v>
      </c>
    </row>
    <row r="49" spans="1:19" ht="16">
      <c r="A49">
        <v>37</v>
      </c>
      <c r="B49" s="7" t="s">
        <v>33</v>
      </c>
      <c r="C49" s="20">
        <v>4.5128205128205128</v>
      </c>
      <c r="D49" s="20">
        <v>73.770491803278688</v>
      </c>
      <c r="E49" s="20">
        <v>26.442307692307693</v>
      </c>
      <c r="F49" s="20">
        <v>3.365384615</v>
      </c>
      <c r="G49" s="20">
        <v>95.238095238095227</v>
      </c>
      <c r="H49" s="16">
        <v>42.6</v>
      </c>
      <c r="I49">
        <f t="shared" si="8"/>
        <v>-1.3431721378838817</v>
      </c>
      <c r="J49">
        <f t="shared" si="9"/>
        <v>1.9039002468156838</v>
      </c>
      <c r="K49">
        <f t="shared" si="10"/>
        <v>-1.2227720351885361</v>
      </c>
      <c r="L49">
        <f t="shared" si="11"/>
        <v>-0.37248117270290365</v>
      </c>
      <c r="M49">
        <f t="shared" si="12"/>
        <v>2.4717207537861534</v>
      </c>
      <c r="N49">
        <f t="shared" si="13"/>
        <v>-0.1049350170602906</v>
      </c>
      <c r="O49">
        <f t="shared" si="19"/>
        <v>20.06641824063956</v>
      </c>
      <c r="P49">
        <f t="shared" si="15"/>
        <v>15.089232292875101</v>
      </c>
      <c r="Q49">
        <f t="shared" si="16"/>
        <v>9.7071050980754201</v>
      </c>
      <c r="R49">
        <f t="shared" si="17"/>
        <v>9.7071050980754201</v>
      </c>
      <c r="S49" t="e">
        <f t="shared" si="18"/>
        <v>#N/A</v>
      </c>
    </row>
    <row r="50" spans="1:19" ht="16">
      <c r="A50">
        <v>38</v>
      </c>
      <c r="B50" s="7" t="s">
        <v>34</v>
      </c>
      <c r="C50" s="20">
        <v>1.9607843137254901</v>
      </c>
      <c r="D50" s="20">
        <v>80</v>
      </c>
      <c r="E50" s="20">
        <v>10.344827586206897</v>
      </c>
      <c r="F50" s="20">
        <v>5.1724137929999996</v>
      </c>
      <c r="G50" s="20">
        <v>85.714285714285708</v>
      </c>
      <c r="H50" s="16">
        <v>60.7</v>
      </c>
      <c r="I50">
        <f t="shared" si="8"/>
        <v>-2.3578051817871493</v>
      </c>
      <c r="J50">
        <f t="shared" si="9"/>
        <v>2.3950557109718882</v>
      </c>
      <c r="K50">
        <f t="shared" si="10"/>
        <v>-2.9545462170090935</v>
      </c>
      <c r="L50">
        <f t="shared" si="11"/>
        <v>0.95698641399485929</v>
      </c>
      <c r="M50">
        <f t="shared" si="12"/>
        <v>1.06785873858531</v>
      </c>
      <c r="N50">
        <f t="shared" si="13"/>
        <v>2.2113135302461231</v>
      </c>
      <c r="O50">
        <f t="shared" si="19"/>
        <v>43.584072912314511</v>
      </c>
      <c r="P50">
        <f t="shared" si="15"/>
        <v>25.554887054426221</v>
      </c>
      <c r="Q50">
        <f t="shared" si="16"/>
        <v>1.3197815329321638</v>
      </c>
      <c r="R50">
        <f t="shared" si="17"/>
        <v>1.3197815329321638</v>
      </c>
      <c r="S50" t="e">
        <f t="shared" si="18"/>
        <v>#N/A</v>
      </c>
    </row>
    <row r="51" spans="1:19" ht="16">
      <c r="A51">
        <v>39</v>
      </c>
      <c r="B51" s="7" t="s">
        <v>35</v>
      </c>
      <c r="C51" s="20">
        <v>2.5896414342629481</v>
      </c>
      <c r="D51" s="20">
        <v>85.714285714285708</v>
      </c>
      <c r="E51" s="20">
        <v>20</v>
      </c>
      <c r="F51" s="20">
        <v>0</v>
      </c>
      <c r="G51" s="20">
        <v>96.296296296296291</v>
      </c>
      <c r="H51" s="16">
        <v>59</v>
      </c>
      <c r="I51">
        <f t="shared" si="8"/>
        <v>-2.1077855250842279</v>
      </c>
      <c r="J51">
        <f t="shared" si="9"/>
        <v>2.84558929463397</v>
      </c>
      <c r="K51">
        <f t="shared" si="10"/>
        <v>-1.9158384070273298</v>
      </c>
      <c r="L51">
        <f t="shared" si="11"/>
        <v>-2.8484620903800564</v>
      </c>
      <c r="M51">
        <f t="shared" si="12"/>
        <v>2.6277054221418035</v>
      </c>
      <c r="N51">
        <f t="shared" si="13"/>
        <v>1.9937653241455204</v>
      </c>
      <c r="O51">
        <f t="shared" si="19"/>
        <v>50.802663537263747</v>
      </c>
      <c r="P51">
        <f t="shared" si="15"/>
        <v>33.442775047218873</v>
      </c>
      <c r="Q51">
        <f t="shared" si="16"/>
        <v>19.474447582078916</v>
      </c>
      <c r="R51">
        <f t="shared" si="17"/>
        <v>19.474447582078916</v>
      </c>
      <c r="S51" t="e">
        <f t="shared" si="18"/>
        <v>#N/A</v>
      </c>
    </row>
    <row r="52" spans="1:19" ht="16">
      <c r="A52">
        <v>40</v>
      </c>
      <c r="B52" s="7" t="s">
        <v>36</v>
      </c>
      <c r="C52" s="20">
        <v>7.8724464374688594</v>
      </c>
      <c r="D52" s="20">
        <v>50</v>
      </c>
      <c r="E52" s="20">
        <v>28.685258964143429</v>
      </c>
      <c r="F52" s="20">
        <v>3.054448871</v>
      </c>
      <c r="G52" s="20">
        <v>78.285714285714278</v>
      </c>
      <c r="H52" s="16">
        <v>51.4</v>
      </c>
      <c r="I52">
        <f t="shared" si="8"/>
        <v>-7.4593139391933303E-3</v>
      </c>
      <c r="J52">
        <f t="shared" si="9"/>
        <v>2.97543967459564E-2</v>
      </c>
      <c r="K52">
        <f t="shared" si="10"/>
        <v>-0.98147432411544688</v>
      </c>
      <c r="L52">
        <f t="shared" si="11"/>
        <v>-0.60124283202003592</v>
      </c>
      <c r="M52">
        <f t="shared" si="12"/>
        <v>-2.7153633271348943E-2</v>
      </c>
      <c r="N52">
        <f t="shared" si="13"/>
        <v>1.0211968733428272</v>
      </c>
      <c r="O52">
        <f t="shared" si="19"/>
        <v>9.4246447045636366</v>
      </c>
      <c r="P52">
        <f t="shared" si="15"/>
        <v>1.175050715402806</v>
      </c>
      <c r="Q52">
        <f t="shared" si="16"/>
        <v>18.41057604555299</v>
      </c>
      <c r="R52">
        <f t="shared" si="17"/>
        <v>1.175050715402806</v>
      </c>
      <c r="S52">
        <f t="shared" si="18"/>
        <v>2</v>
      </c>
    </row>
    <row r="53" spans="1:19" ht="16">
      <c r="A53">
        <v>41</v>
      </c>
      <c r="B53" s="7" t="s">
        <v>50</v>
      </c>
      <c r="C53" s="20">
        <v>9.4223219293325862</v>
      </c>
      <c r="D53" s="20">
        <v>41.975308641975303</v>
      </c>
      <c r="E53" s="20">
        <v>47.179487179487175</v>
      </c>
      <c r="F53" s="20">
        <v>3.5897435899999999</v>
      </c>
      <c r="G53" s="20">
        <v>67.010309278350505</v>
      </c>
      <c r="H53" s="16">
        <v>35.200000000000003</v>
      </c>
      <c r="I53">
        <f t="shared" si="8"/>
        <v>0.6087368389752561</v>
      </c>
      <c r="J53">
        <f t="shared" si="9"/>
        <v>-0.60293937043382007</v>
      </c>
      <c r="K53">
        <f t="shared" si="10"/>
        <v>1.0081431020238989</v>
      </c>
      <c r="L53">
        <f t="shared" si="11"/>
        <v>-0.20741577770061348</v>
      </c>
      <c r="M53">
        <f t="shared" si="12"/>
        <v>-1.6892104768349057</v>
      </c>
      <c r="N53">
        <f t="shared" si="13"/>
        <v>-1.0519095612629126</v>
      </c>
      <c r="O53">
        <f t="shared" si="19"/>
        <v>3.911245207021917</v>
      </c>
      <c r="P53">
        <f t="shared" si="15"/>
        <v>7.3109837246624894</v>
      </c>
      <c r="Q53">
        <f t="shared" si="16"/>
        <v>46.342860802363838</v>
      </c>
      <c r="R53">
        <f t="shared" si="17"/>
        <v>3.911245207021917</v>
      </c>
      <c r="S53">
        <f t="shared" si="18"/>
        <v>1</v>
      </c>
    </row>
    <row r="54" spans="1:19" ht="16">
      <c r="A54">
        <v>42</v>
      </c>
      <c r="B54" s="7" t="s">
        <v>37</v>
      </c>
      <c r="C54" s="20">
        <v>4.4424297370806896</v>
      </c>
      <c r="D54" s="20">
        <v>42.25352112676056</v>
      </c>
      <c r="E54" s="20">
        <v>42.508710801393725</v>
      </c>
      <c r="F54" s="20">
        <v>4.1811846690000003</v>
      </c>
      <c r="G54" s="20">
        <v>72.058823529411768</v>
      </c>
      <c r="H54" s="16">
        <v>34</v>
      </c>
      <c r="I54">
        <f t="shared" si="8"/>
        <v>-1.3711579505760902</v>
      </c>
      <c r="J54">
        <f t="shared" si="9"/>
        <v>-0.58100415857059895</v>
      </c>
      <c r="K54">
        <f t="shared" si="10"/>
        <v>0.50565886925419856</v>
      </c>
      <c r="L54">
        <f t="shared" si="11"/>
        <v>0.22771927907933392</v>
      </c>
      <c r="M54">
        <f t="shared" si="12"/>
        <v>-0.94503165085707574</v>
      </c>
      <c r="N54">
        <f t="shared" si="13"/>
        <v>-1.2054730008633381</v>
      </c>
      <c r="O54">
        <f t="shared" si="19"/>
        <v>4.5800301896823754</v>
      </c>
      <c r="P54">
        <f t="shared" si="15"/>
        <v>7.8506799048864</v>
      </c>
      <c r="Q54">
        <f t="shared" si="16"/>
        <v>31.120964815635666</v>
      </c>
      <c r="R54">
        <f t="shared" si="17"/>
        <v>4.5800301896823754</v>
      </c>
      <c r="S54">
        <f t="shared" si="18"/>
        <v>1</v>
      </c>
    </row>
    <row r="55" spans="1:19" ht="16">
      <c r="A55">
        <v>43</v>
      </c>
      <c r="B55" s="7" t="s">
        <v>38</v>
      </c>
      <c r="C55" s="20">
        <v>8.8483770564695412</v>
      </c>
      <c r="D55" s="20">
        <v>42.307692307692307</v>
      </c>
      <c r="E55" s="20">
        <v>46.058732612055643</v>
      </c>
      <c r="F55" s="20">
        <v>4.1731066459999999</v>
      </c>
      <c r="G55" s="20">
        <v>70.731707317073173</v>
      </c>
      <c r="H55" s="16">
        <v>37.200000000000003</v>
      </c>
      <c r="I55">
        <f t="shared" si="8"/>
        <v>0.38054907518404896</v>
      </c>
      <c r="J55">
        <f t="shared" si="9"/>
        <v>-0.57673311972223129</v>
      </c>
      <c r="K55">
        <f t="shared" si="10"/>
        <v>0.8875718193608555</v>
      </c>
      <c r="L55">
        <f t="shared" si="11"/>
        <v>0.22177611564077457</v>
      </c>
      <c r="M55">
        <f t="shared" si="12"/>
        <v>-1.1406558950843098</v>
      </c>
      <c r="N55">
        <f t="shared" si="13"/>
        <v>-0.79597049526220387</v>
      </c>
      <c r="O55">
        <f t="shared" si="19"/>
        <v>1.9750290086989211</v>
      </c>
      <c r="P55">
        <f t="shared" si="15"/>
        <v>4.8073805040258435</v>
      </c>
      <c r="Q55">
        <f t="shared" si="16"/>
        <v>39.506480748899378</v>
      </c>
      <c r="R55">
        <f t="shared" si="17"/>
        <v>1.9750290086989211</v>
      </c>
      <c r="S55">
        <f t="shared" si="18"/>
        <v>1</v>
      </c>
    </row>
    <row r="56" spans="1:19" ht="16">
      <c r="A56">
        <v>44</v>
      </c>
      <c r="B56" s="7" t="s">
        <v>39</v>
      </c>
      <c r="C56" s="20">
        <v>12.336114421930871</v>
      </c>
      <c r="D56" s="20">
        <v>42.458100558659218</v>
      </c>
      <c r="E56" s="20">
        <v>43.926788685524123</v>
      </c>
      <c r="F56" s="20">
        <v>5.324459235</v>
      </c>
      <c r="G56" s="20">
        <v>72.727272727272734</v>
      </c>
      <c r="H56" s="16">
        <v>42.9</v>
      </c>
      <c r="I56">
        <f t="shared" si="8"/>
        <v>1.7671961692605658</v>
      </c>
      <c r="J56">
        <f t="shared" si="9"/>
        <v>-0.56487442526614928</v>
      </c>
      <c r="K56">
        <f t="shared" si="10"/>
        <v>0.65821632864295254</v>
      </c>
      <c r="L56">
        <f t="shared" si="11"/>
        <v>1.0688492933025753</v>
      </c>
      <c r="M56">
        <f t="shared" si="12"/>
        <v>-0.84649855487038506</v>
      </c>
      <c r="N56">
        <f t="shared" si="13"/>
        <v>-6.6544157160184664E-2</v>
      </c>
      <c r="O56">
        <f t="shared" si="19"/>
        <v>4.9879944987836735</v>
      </c>
      <c r="P56">
        <f t="shared" si="15"/>
        <v>5.8890751524547422</v>
      </c>
      <c r="Q56">
        <f t="shared" si="16"/>
        <v>43.380817035387501</v>
      </c>
      <c r="R56">
        <f t="shared" si="17"/>
        <v>4.9879944987836735</v>
      </c>
      <c r="S56">
        <f t="shared" si="18"/>
        <v>1</v>
      </c>
    </row>
    <row r="57" spans="1:19" ht="16">
      <c r="A57">
        <v>45</v>
      </c>
      <c r="B57" s="7" t="s">
        <v>40</v>
      </c>
      <c r="C57" s="20">
        <v>8.9552238805970141</v>
      </c>
      <c r="D57" s="20">
        <v>45.814977973568297</v>
      </c>
      <c r="E57" s="20">
        <v>45.098039215686278</v>
      </c>
      <c r="F57" s="20">
        <v>5.6856187289999998</v>
      </c>
      <c r="G57" s="20">
        <v>80.379746835443029</v>
      </c>
      <c r="H57" s="16">
        <v>41.1</v>
      </c>
      <c r="I57">
        <f t="shared" si="8"/>
        <v>0.42302900491008433</v>
      </c>
      <c r="J57">
        <f t="shared" si="9"/>
        <v>-0.30020687322682293</v>
      </c>
      <c r="K57">
        <f t="shared" si="10"/>
        <v>0.784219989788012</v>
      </c>
      <c r="L57">
        <f t="shared" si="11"/>
        <v>1.3345615721892889</v>
      </c>
      <c r="M57">
        <f t="shared" si="12"/>
        <v>0.28151830602027966</v>
      </c>
      <c r="N57">
        <f t="shared" si="13"/>
        <v>-0.29688931656082213</v>
      </c>
      <c r="O57">
        <f t="shared" si="19"/>
        <v>2.042755550756882</v>
      </c>
      <c r="P57">
        <f t="shared" si="15"/>
        <v>4.3827217088459971</v>
      </c>
      <c r="Q57">
        <f t="shared" si="16"/>
        <v>31.437209339775055</v>
      </c>
      <c r="R57">
        <f t="shared" si="17"/>
        <v>2.042755550756882</v>
      </c>
      <c r="S57">
        <f t="shared" si="18"/>
        <v>1</v>
      </c>
    </row>
    <row r="58" spans="1:19" ht="16">
      <c r="A58">
        <v>46</v>
      </c>
      <c r="B58" s="7" t="s">
        <v>41</v>
      </c>
      <c r="C58" s="20">
        <v>10.662824207492795</v>
      </c>
      <c r="D58" s="20">
        <v>47.297297297297298</v>
      </c>
      <c r="E58" s="20">
        <v>50.167224080267559</v>
      </c>
      <c r="F58" s="20">
        <v>5.2488687780000003</v>
      </c>
      <c r="G58" s="20">
        <v>75</v>
      </c>
      <c r="H58" s="16">
        <v>36.5</v>
      </c>
      <c r="I58">
        <f t="shared" si="8"/>
        <v>1.1019330573145423</v>
      </c>
      <c r="J58">
        <f t="shared" si="9"/>
        <v>-0.1833358117428662</v>
      </c>
      <c r="K58">
        <f t="shared" si="10"/>
        <v>1.3295651875143544</v>
      </c>
      <c r="L58">
        <f t="shared" si="11"/>
        <v>1.013235878937901</v>
      </c>
      <c r="M58">
        <f t="shared" si="12"/>
        <v>-0.51148602851563907</v>
      </c>
      <c r="N58">
        <f t="shared" si="13"/>
        <v>-0.88554916836245223</v>
      </c>
      <c r="O58">
        <f t="shared" si="19"/>
        <v>2.0996758000814788</v>
      </c>
      <c r="P58">
        <f t="shared" si="15"/>
        <v>6.9527151202293176</v>
      </c>
      <c r="Q58">
        <f t="shared" si="16"/>
        <v>42.94687982152282</v>
      </c>
      <c r="R58">
        <f t="shared" si="17"/>
        <v>2.0996758000814788</v>
      </c>
      <c r="S58">
        <f t="shared" si="18"/>
        <v>1</v>
      </c>
    </row>
    <row r="59" spans="1:19" ht="16">
      <c r="A59">
        <v>47</v>
      </c>
      <c r="B59" s="7" t="s">
        <v>42</v>
      </c>
      <c r="C59" s="20">
        <v>9.6359070935342128</v>
      </c>
      <c r="D59" s="20">
        <v>46.428571428571431</v>
      </c>
      <c r="E59" s="20">
        <v>41.900452488687783</v>
      </c>
      <c r="F59" s="20">
        <v>6.5789473679999997</v>
      </c>
      <c r="G59" s="20">
        <v>75.490196078431367</v>
      </c>
      <c r="H59" s="16">
        <v>35</v>
      </c>
      <c r="I59">
        <f t="shared" si="8"/>
        <v>0.6936535675715525</v>
      </c>
      <c r="J59">
        <f t="shared" si="9"/>
        <v>-0.25182909304284484</v>
      </c>
      <c r="K59">
        <f t="shared" si="10"/>
        <v>0.4402221651937494</v>
      </c>
      <c r="L59">
        <f t="shared" si="11"/>
        <v>1.9918013579540141</v>
      </c>
      <c r="M59">
        <f t="shared" si="12"/>
        <v>-0.43922842479206697</v>
      </c>
      <c r="N59">
        <f t="shared" si="13"/>
        <v>-1.0775034678629838</v>
      </c>
      <c r="O59">
        <f t="shared" si="19"/>
        <v>3.9776233527519649</v>
      </c>
      <c r="P59">
        <f t="shared" si="15"/>
        <v>8.607134132056558</v>
      </c>
      <c r="Q59">
        <f t="shared" si="16"/>
        <v>35.464688874712671</v>
      </c>
      <c r="R59">
        <f t="shared" si="17"/>
        <v>3.9776233527519649</v>
      </c>
      <c r="S59">
        <f t="shared" si="18"/>
        <v>1</v>
      </c>
    </row>
    <row r="60" spans="1:19" ht="16">
      <c r="A60">
        <v>48</v>
      </c>
      <c r="B60" s="7" t="s">
        <v>43</v>
      </c>
      <c r="C60" s="20">
        <v>2.5974025974025974</v>
      </c>
      <c r="D60" s="20">
        <v>72.222222222222214</v>
      </c>
      <c r="E60" s="20">
        <v>42.105263157894733</v>
      </c>
      <c r="F60" s="20">
        <v>2.9288702930000001</v>
      </c>
      <c r="G60" s="20">
        <v>87.5</v>
      </c>
      <c r="H60" s="16">
        <v>46.6</v>
      </c>
      <c r="I60">
        <f t="shared" si="8"/>
        <v>-2.1046998585943073</v>
      </c>
      <c r="J60">
        <f t="shared" si="9"/>
        <v>1.7818294443207201</v>
      </c>
      <c r="K60">
        <f t="shared" si="10"/>
        <v>0.46225578950986601</v>
      </c>
      <c r="L60">
        <f t="shared" si="11"/>
        <v>-0.6936335089759984</v>
      </c>
      <c r="M60">
        <f t="shared" si="12"/>
        <v>1.3310828664354692</v>
      </c>
      <c r="N60">
        <f t="shared" si="13"/>
        <v>0.40694311494112678</v>
      </c>
      <c r="O60">
        <f t="shared" si="19"/>
        <v>16.383772300630941</v>
      </c>
      <c r="P60">
        <f t="shared" si="15"/>
        <v>11.481469510796586</v>
      </c>
      <c r="Q60">
        <f t="shared" si="16"/>
        <v>15.415948457905419</v>
      </c>
      <c r="R60">
        <f t="shared" si="17"/>
        <v>11.481469510796586</v>
      </c>
      <c r="S60">
        <f t="shared" si="18"/>
        <v>2</v>
      </c>
    </row>
    <row r="61" spans="1:19" ht="16">
      <c r="A61">
        <v>49</v>
      </c>
      <c r="B61" s="7" t="s">
        <v>44</v>
      </c>
      <c r="C61" s="20">
        <v>6.1393152302243212</v>
      </c>
      <c r="D61" s="20">
        <v>31.746031746031743</v>
      </c>
      <c r="E61" s="20">
        <v>33.89121338912134</v>
      </c>
      <c r="F61" s="20">
        <v>4.9528301890000002</v>
      </c>
      <c r="G61" s="20">
        <v>81.395348837209298</v>
      </c>
      <c r="H61" s="16">
        <v>33.799999999999997</v>
      </c>
      <c r="I61">
        <f t="shared" si="8"/>
        <v>-0.69651387864867875</v>
      </c>
      <c r="J61">
        <f t="shared" si="9"/>
        <v>-1.4094501066190288</v>
      </c>
      <c r="K61">
        <f t="shared" si="10"/>
        <v>-0.42141539529624439</v>
      </c>
      <c r="L61">
        <f t="shared" si="11"/>
        <v>0.79543435515573158</v>
      </c>
      <c r="M61">
        <f t="shared" si="12"/>
        <v>0.43122363866864816</v>
      </c>
      <c r="N61">
        <f t="shared" si="13"/>
        <v>-1.2310669074634093</v>
      </c>
      <c r="O61">
        <f t="shared" si="19"/>
        <v>3.9480559067464389</v>
      </c>
      <c r="P61">
        <f t="shared" si="15"/>
        <v>8.18783557489194</v>
      </c>
      <c r="Q61">
        <f t="shared" si="16"/>
        <v>29.238489759572666</v>
      </c>
      <c r="R61">
        <f t="shared" si="17"/>
        <v>3.9480559067464389</v>
      </c>
      <c r="S61">
        <f t="shared" si="18"/>
        <v>1</v>
      </c>
    </row>
    <row r="62" spans="1:19" ht="16">
      <c r="A62">
        <v>50</v>
      </c>
      <c r="B62" s="7" t="s">
        <v>45</v>
      </c>
      <c r="C62" s="20">
        <v>7.8131634819532909</v>
      </c>
      <c r="D62" s="20">
        <v>41.056910569105689</v>
      </c>
      <c r="E62" s="20">
        <v>47.051886792452827</v>
      </c>
      <c r="F62" s="20">
        <v>5.89254766</v>
      </c>
      <c r="G62" s="20">
        <v>81.325301204819283</v>
      </c>
      <c r="H62" s="16">
        <v>38</v>
      </c>
      <c r="I62">
        <f t="shared" si="8"/>
        <v>-3.1028903440969684E-2</v>
      </c>
      <c r="J62">
        <f t="shared" si="9"/>
        <v>-0.67534897605852207</v>
      </c>
      <c r="K62">
        <f t="shared" si="10"/>
        <v>0.99441579474350972</v>
      </c>
      <c r="L62">
        <f t="shared" si="11"/>
        <v>1.4868033344495983</v>
      </c>
      <c r="M62">
        <f t="shared" si="12"/>
        <v>0.42089823158010331</v>
      </c>
      <c r="N62">
        <f t="shared" si="13"/>
        <v>-0.69359486886192079</v>
      </c>
      <c r="O62">
        <f t="shared" si="19"/>
        <v>2.0303441972359244</v>
      </c>
      <c r="P62">
        <f t="shared" si="15"/>
        <v>6.794858531068714</v>
      </c>
      <c r="Q62">
        <f t="shared" si="16"/>
        <v>34.106389081591736</v>
      </c>
      <c r="R62">
        <f t="shared" si="17"/>
        <v>2.0303441972359244</v>
      </c>
      <c r="S62">
        <f t="shared" si="18"/>
        <v>1</v>
      </c>
    </row>
    <row r="63" spans="1:19" ht="16">
      <c r="A63">
        <v>51</v>
      </c>
      <c r="B63" s="7" t="s">
        <v>46</v>
      </c>
      <c r="C63" s="20">
        <v>9.0655154900964963</v>
      </c>
      <c r="D63" s="20">
        <v>46.268656716417908</v>
      </c>
      <c r="E63" s="20">
        <v>43.587521663778162</v>
      </c>
      <c r="F63" s="20">
        <v>2.9914529910000001</v>
      </c>
      <c r="G63" s="20">
        <v>71.717171717171709</v>
      </c>
      <c r="H63" s="16">
        <v>33.4</v>
      </c>
      <c r="I63">
        <f t="shared" si="8"/>
        <v>0.46687850496934402</v>
      </c>
      <c r="J63">
        <f t="shared" si="9"/>
        <v>-0.26443730900353779</v>
      </c>
      <c r="K63">
        <f t="shared" si="10"/>
        <v>0.62171782918028573</v>
      </c>
      <c r="L63">
        <f t="shared" si="11"/>
        <v>-0.64759016363766719</v>
      </c>
      <c r="M63">
        <f t="shared" si="12"/>
        <v>-0.99539301102805244</v>
      </c>
      <c r="N63">
        <f t="shared" si="13"/>
        <v>-1.2822547206635508</v>
      </c>
      <c r="O63">
        <f t="shared" si="19"/>
        <v>2.4330084258020475</v>
      </c>
      <c r="P63">
        <f t="shared" si="15"/>
        <v>5.7225625556199056</v>
      </c>
      <c r="Q63">
        <f t="shared" si="16"/>
        <v>39.750890265675451</v>
      </c>
      <c r="R63">
        <f t="shared" si="17"/>
        <v>2.4330084258020475</v>
      </c>
      <c r="S63">
        <f t="shared" si="18"/>
        <v>1</v>
      </c>
    </row>
    <row r="64" spans="1:19" ht="16">
      <c r="A64">
        <v>52</v>
      </c>
      <c r="B64" s="7" t="s">
        <v>47</v>
      </c>
      <c r="C64" s="20">
        <v>8.5122699386503058</v>
      </c>
      <c r="D64" s="20">
        <v>51.006711409395976</v>
      </c>
      <c r="E64" s="20">
        <v>39.743589743589745</v>
      </c>
      <c r="F64" s="20">
        <v>2.9914529910000001</v>
      </c>
      <c r="G64" s="20">
        <v>75.581395348837205</v>
      </c>
      <c r="H64" s="16">
        <v>46.9</v>
      </c>
      <c r="I64">
        <f t="shared" si="8"/>
        <v>0.24692033271111072</v>
      </c>
      <c r="J64">
        <f t="shared" si="9"/>
        <v>0.10912692406897447</v>
      </c>
      <c r="K64">
        <f t="shared" si="10"/>
        <v>0.20818589671743104</v>
      </c>
      <c r="L64">
        <f t="shared" si="11"/>
        <v>-0.64759016363766719</v>
      </c>
      <c r="M64">
        <f t="shared" si="12"/>
        <v>-0.42578514968070441</v>
      </c>
      <c r="N64">
        <f t="shared" si="13"/>
        <v>0.44533397484123272</v>
      </c>
      <c r="O64">
        <f t="shared" si="19"/>
        <v>4.6403230597678657</v>
      </c>
      <c r="P64">
        <f t="shared" si="15"/>
        <v>0.5010881439274012</v>
      </c>
      <c r="Q64">
        <f t="shared" si="16"/>
        <v>26.887200120137994</v>
      </c>
      <c r="R64">
        <f t="shared" si="17"/>
        <v>0.5010881439274012</v>
      </c>
      <c r="S64">
        <f t="shared" si="18"/>
        <v>2</v>
      </c>
    </row>
    <row r="65" spans="1:19" ht="16">
      <c r="A65">
        <v>53</v>
      </c>
      <c r="B65" s="7" t="s">
        <v>52</v>
      </c>
      <c r="C65" s="20">
        <v>11.964980544747082</v>
      </c>
      <c r="D65" s="20">
        <v>38.011695906432749</v>
      </c>
      <c r="E65" s="20">
        <v>49.841772151898731</v>
      </c>
      <c r="F65" s="20">
        <v>3.6392405060000002</v>
      </c>
      <c r="G65" s="20">
        <v>76.19047619047619</v>
      </c>
      <c r="H65" s="16">
        <v>35.200000000000003</v>
      </c>
      <c r="I65">
        <f t="shared" si="8"/>
        <v>1.6196415633987276</v>
      </c>
      <c r="J65">
        <f t="shared" si="9"/>
        <v>-0.91544398418253481</v>
      </c>
      <c r="K65">
        <f t="shared" si="10"/>
        <v>1.294552922038142</v>
      </c>
      <c r="L65">
        <f t="shared" si="11"/>
        <v>-0.17099990447363328</v>
      </c>
      <c r="M65">
        <f t="shared" si="12"/>
        <v>-0.33600327661553359</v>
      </c>
      <c r="N65">
        <f t="shared" si="13"/>
        <v>-1.0519095612629126</v>
      </c>
      <c r="O65">
        <f t="shared" si="19"/>
        <v>2.2889756261593783</v>
      </c>
      <c r="P65">
        <f t="shared" si="15"/>
        <v>7.9621488102572</v>
      </c>
      <c r="Q65">
        <f t="shared" si="16"/>
        <v>52.271927455577504</v>
      </c>
      <c r="R65">
        <f t="shared" si="17"/>
        <v>2.2889756261593783</v>
      </c>
      <c r="S65">
        <f t="shared" si="18"/>
        <v>1</v>
      </c>
    </row>
    <row r="66" spans="1:19" ht="16">
      <c r="A66">
        <v>54</v>
      </c>
      <c r="B66" s="7" t="s">
        <v>48</v>
      </c>
      <c r="C66" s="20">
        <v>9.6977329974811077</v>
      </c>
      <c r="D66" s="20">
        <v>50.724637681159422</v>
      </c>
      <c r="E66" s="20">
        <v>39.316239316239319</v>
      </c>
      <c r="F66" s="20">
        <v>8.1196581200000004</v>
      </c>
      <c r="G66" s="20">
        <v>77.41935483870968</v>
      </c>
      <c r="H66" s="16">
        <v>39.200000000000003</v>
      </c>
      <c r="I66">
        <f t="shared" si="8"/>
        <v>0.71823417702213699</v>
      </c>
      <c r="J66">
        <f t="shared" si="9"/>
        <v>8.6887278732090137E-2</v>
      </c>
      <c r="K66">
        <f t="shared" si="10"/>
        <v>0.16221134468832382</v>
      </c>
      <c r="L66">
        <f t="shared" si="11"/>
        <v>3.1253331405054174</v>
      </c>
      <c r="M66">
        <f t="shared" si="12"/>
        <v>-0.15485979078316614</v>
      </c>
      <c r="N66">
        <f t="shared" si="13"/>
        <v>-0.54003142926149517</v>
      </c>
      <c r="O66">
        <f t="shared" si="19"/>
        <v>10.013818831058773</v>
      </c>
      <c r="P66">
        <f t="shared" si="15"/>
        <v>12.751626305009985</v>
      </c>
      <c r="Q66">
        <f t="shared" si="16"/>
        <v>33.027077648236975</v>
      </c>
      <c r="R66">
        <f t="shared" si="17"/>
        <v>10.013818831058773</v>
      </c>
      <c r="S66">
        <f t="shared" si="18"/>
        <v>1</v>
      </c>
    </row>
    <row r="67" spans="1:19" ht="16">
      <c r="A67">
        <v>55</v>
      </c>
      <c r="B67" s="7" t="s">
        <v>49</v>
      </c>
      <c r="C67" s="20">
        <v>6.1039939713639786</v>
      </c>
      <c r="D67" s="20">
        <v>49.193548387096776</v>
      </c>
      <c r="E67" s="20">
        <v>38.95216400911162</v>
      </c>
      <c r="F67" s="20">
        <v>3.644646925</v>
      </c>
      <c r="G67" s="20">
        <v>80.519480519480524</v>
      </c>
      <c r="H67" s="16">
        <v>38.299999999999997</v>
      </c>
      <c r="I67">
        <f t="shared" si="8"/>
        <v>-0.7105568285114876</v>
      </c>
      <c r="J67">
        <f t="shared" si="9"/>
        <v>-3.3828971916030889E-2</v>
      </c>
      <c r="K67">
        <f t="shared" si="10"/>
        <v>0.12304395867719363</v>
      </c>
      <c r="L67">
        <f t="shared" si="11"/>
        <v>-0.16702229364802285</v>
      </c>
      <c r="M67">
        <f t="shared" si="12"/>
        <v>0.30211582120303276</v>
      </c>
      <c r="N67">
        <f t="shared" si="13"/>
        <v>-0.65520400896181485</v>
      </c>
      <c r="O67">
        <f t="shared" si="19"/>
        <v>2.4630420616411839</v>
      </c>
      <c r="P67">
        <f t="shared" si="15"/>
        <v>3.1224477468325751</v>
      </c>
      <c r="Q67">
        <f t="shared" si="16"/>
        <v>22.745665529762867</v>
      </c>
      <c r="R67">
        <f t="shared" si="17"/>
        <v>2.4630420616411839</v>
      </c>
      <c r="S67">
        <f t="shared" si="18"/>
        <v>1</v>
      </c>
    </row>
  </sheetData>
  <scenarios current="0">
    <scenario name="CSA_Midterm" count="4" user="Andrea Niu" comment="Created by Andrea Niu on 10/24/2019">
      <inputCells r="A4" val="5"/>
      <inputCells r="A5" val="25"/>
      <inputCells r="A6" val="34"/>
      <inputCells r="A7" val="7"/>
    </scenario>
  </scenarios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798D1-61E5-424C-B6B3-14DE57D1D9C4}">
  <dimension ref="A1:I83"/>
  <sheetViews>
    <sheetView topLeftCell="A6" workbookViewId="0">
      <selection activeCell="A22" sqref="A22"/>
    </sheetView>
  </sheetViews>
  <sheetFormatPr baseColWidth="10" defaultRowHeight="15"/>
  <sheetData>
    <row r="1" spans="1:9">
      <c r="A1" t="s">
        <v>90</v>
      </c>
    </row>
    <row r="2" spans="1:9" ht="16" thickBot="1"/>
    <row r="3" spans="1:9">
      <c r="A3" s="28" t="s">
        <v>91</v>
      </c>
      <c r="B3" s="28"/>
    </row>
    <row r="4" spans="1:9">
      <c r="A4" s="25" t="s">
        <v>92</v>
      </c>
      <c r="B4" s="25">
        <v>0.80644133480047775</v>
      </c>
    </row>
    <row r="5" spans="1:9">
      <c r="A5" s="25" t="s">
        <v>93</v>
      </c>
      <c r="B5" s="25">
        <v>0.65034762647477629</v>
      </c>
    </row>
    <row r="6" spans="1:9">
      <c r="A6" s="25" t="s">
        <v>94</v>
      </c>
      <c r="B6" s="25">
        <v>0.6146688128497535</v>
      </c>
    </row>
    <row r="7" spans="1:9">
      <c r="A7" s="25" t="s">
        <v>95</v>
      </c>
      <c r="B7" s="25">
        <v>4.8507679022290233</v>
      </c>
    </row>
    <row r="8" spans="1:9" ht="16" thickBot="1">
      <c r="A8" s="26" t="s">
        <v>96</v>
      </c>
      <c r="B8" s="26">
        <v>55</v>
      </c>
    </row>
    <row r="10" spans="1:9" ht="16" thickBot="1">
      <c r="A10" t="s">
        <v>97</v>
      </c>
    </row>
    <row r="11" spans="1:9">
      <c r="A11" s="27"/>
      <c r="B11" s="27" t="s">
        <v>102</v>
      </c>
      <c r="C11" s="27" t="s">
        <v>103</v>
      </c>
      <c r="D11" s="27" t="s">
        <v>104</v>
      </c>
      <c r="E11" s="27" t="s">
        <v>105</v>
      </c>
      <c r="F11" s="27" t="s">
        <v>106</v>
      </c>
    </row>
    <row r="12" spans="1:9">
      <c r="A12" s="25" t="s">
        <v>98</v>
      </c>
      <c r="B12" s="25">
        <v>5</v>
      </c>
      <c r="C12" s="25">
        <v>2144.5004871765277</v>
      </c>
      <c r="D12" s="25">
        <v>428.90009743530555</v>
      </c>
      <c r="E12" s="25">
        <v>18.22783776696723</v>
      </c>
      <c r="F12" s="25">
        <v>3.5070871535866203E-10</v>
      </c>
    </row>
    <row r="13" spans="1:9">
      <c r="A13" s="25" t="s">
        <v>99</v>
      </c>
      <c r="B13" s="25">
        <v>49</v>
      </c>
      <c r="C13" s="25">
        <v>1152.9675128234728</v>
      </c>
      <c r="D13" s="25">
        <v>23.529949241295363</v>
      </c>
      <c r="E13" s="25"/>
      <c r="F13" s="25"/>
    </row>
    <row r="14" spans="1:9" ht="16" thickBot="1">
      <c r="A14" s="26" t="s">
        <v>100</v>
      </c>
      <c r="B14" s="26">
        <v>54</v>
      </c>
      <c r="C14" s="26">
        <v>3297.4680000000008</v>
      </c>
      <c r="D14" s="26"/>
      <c r="E14" s="26"/>
      <c r="F14" s="26"/>
    </row>
    <row r="15" spans="1:9" ht="16" thickBot="1"/>
    <row r="16" spans="1:9">
      <c r="A16" s="27"/>
      <c r="B16" s="27" t="s">
        <v>107</v>
      </c>
      <c r="C16" s="27" t="s">
        <v>95</v>
      </c>
      <c r="D16" s="27" t="s">
        <v>108</v>
      </c>
      <c r="E16" s="27" t="s">
        <v>109</v>
      </c>
      <c r="F16" s="27" t="s">
        <v>110</v>
      </c>
      <c r="G16" s="27" t="s">
        <v>111</v>
      </c>
      <c r="H16" s="27" t="s">
        <v>112</v>
      </c>
      <c r="I16" s="27" t="s">
        <v>113</v>
      </c>
    </row>
    <row r="17" spans="1:9">
      <c r="A17" s="25" t="s">
        <v>101</v>
      </c>
      <c r="B17" s="25">
        <v>62.520899769065345</v>
      </c>
      <c r="C17" s="25">
        <v>12.853655702553738</v>
      </c>
      <c r="D17" s="25">
        <v>4.8640558931918347</v>
      </c>
      <c r="E17" s="25">
        <v>1.2311193461372273E-5</v>
      </c>
      <c r="F17" s="25">
        <v>36.690511562628323</v>
      </c>
      <c r="G17" s="25">
        <v>88.351287975502373</v>
      </c>
      <c r="H17" s="25">
        <v>36.690511562628323</v>
      </c>
      <c r="I17" s="25">
        <v>88.351287975502373</v>
      </c>
    </row>
    <row r="18" spans="1:9">
      <c r="A18" s="25" t="s">
        <v>67</v>
      </c>
      <c r="B18" s="25">
        <v>-0.51620141315677093</v>
      </c>
      <c r="C18" s="25">
        <v>0.10462802253304847</v>
      </c>
      <c r="D18" s="25">
        <v>-4.9336822073046473</v>
      </c>
      <c r="E18" s="29">
        <v>9.7083031192697011E-6</v>
      </c>
      <c r="F18" s="25">
        <v>-0.7264592963489851</v>
      </c>
      <c r="G18" s="25">
        <v>-0.3059435299645567</v>
      </c>
      <c r="H18" s="25">
        <v>-0.7264592963489851</v>
      </c>
      <c r="I18" s="25">
        <v>-0.3059435299645567</v>
      </c>
    </row>
    <row r="19" spans="1:9">
      <c r="A19" s="25" t="s">
        <v>69</v>
      </c>
      <c r="B19" s="25">
        <v>0.6812318454753038</v>
      </c>
      <c r="C19" s="25">
        <v>0.35882603767584242</v>
      </c>
      <c r="D19" s="25">
        <v>1.8985017082030082</v>
      </c>
      <c r="E19" s="25">
        <v>6.3527452254063074E-2</v>
      </c>
      <c r="F19" s="25">
        <v>-3.985607427527238E-2</v>
      </c>
      <c r="G19" s="25">
        <v>1.4023197652258799</v>
      </c>
      <c r="H19" s="25">
        <v>-3.985607427527238E-2</v>
      </c>
      <c r="I19" s="25">
        <v>1.4023197652258799</v>
      </c>
    </row>
    <row r="20" spans="1:9">
      <c r="A20" s="25" t="s">
        <v>77</v>
      </c>
      <c r="B20" s="25">
        <v>0.19162540181269214</v>
      </c>
      <c r="C20" s="25">
        <v>7.7888552216354642E-2</v>
      </c>
      <c r="D20" s="25">
        <v>2.4602511711914401</v>
      </c>
      <c r="E20" s="29">
        <v>1.7457269829841471E-2</v>
      </c>
      <c r="F20" s="25">
        <v>3.5102496022858171E-2</v>
      </c>
      <c r="G20" s="25">
        <v>0.34814830760252613</v>
      </c>
      <c r="H20" s="25">
        <v>3.5102496022858171E-2</v>
      </c>
      <c r="I20" s="25">
        <v>0.34814830760252613</v>
      </c>
    </row>
    <row r="21" spans="1:9">
      <c r="A21" s="25" t="s">
        <v>73</v>
      </c>
      <c r="B21" s="25">
        <v>-1.504179140709806</v>
      </c>
      <c r="C21" s="25">
        <v>0.57360555121971302</v>
      </c>
      <c r="D21" s="25">
        <v>-2.6223231931966562</v>
      </c>
      <c r="E21" s="29">
        <v>1.1604468474169743E-2</v>
      </c>
      <c r="F21" s="25">
        <v>-2.6568826523208084</v>
      </c>
      <c r="G21" s="25">
        <v>-0.35147562909880348</v>
      </c>
      <c r="H21" s="25">
        <v>-2.6568826523208084</v>
      </c>
      <c r="I21" s="25">
        <v>-0.35147562909880348</v>
      </c>
    </row>
    <row r="22" spans="1:9" ht="16" thickBot="1">
      <c r="A22" s="26" t="s">
        <v>76</v>
      </c>
      <c r="B22" s="26">
        <v>-0.11017156283620384</v>
      </c>
      <c r="C22" s="26">
        <v>0.1373170227156463</v>
      </c>
      <c r="D22" s="26">
        <v>-0.80231540603924389</v>
      </c>
      <c r="E22" s="26">
        <v>0.4262447783903468</v>
      </c>
      <c r="F22" s="26">
        <v>-0.38612045132187983</v>
      </c>
      <c r="G22" s="26">
        <v>0.16577732564947217</v>
      </c>
      <c r="H22" s="26">
        <v>-0.38612045132187983</v>
      </c>
      <c r="I22" s="26">
        <v>0.16577732564947217</v>
      </c>
    </row>
    <row r="26" spans="1:9">
      <c r="A26" t="s">
        <v>114</v>
      </c>
    </row>
    <row r="27" spans="1:9" ht="16" thickBot="1"/>
    <row r="28" spans="1:9">
      <c r="A28" s="27" t="s">
        <v>115</v>
      </c>
      <c r="B28" s="27" t="s">
        <v>117</v>
      </c>
      <c r="C28" s="27" t="s">
        <v>116</v>
      </c>
    </row>
    <row r="29" spans="1:9">
      <c r="A29" s="25">
        <v>1</v>
      </c>
      <c r="B29" s="25">
        <v>43.36825572604441</v>
      </c>
      <c r="C29" s="25">
        <v>1.9317442739555872</v>
      </c>
    </row>
    <row r="30" spans="1:9">
      <c r="A30" s="25">
        <v>2</v>
      </c>
      <c r="B30" s="25">
        <v>51.704523305849989</v>
      </c>
      <c r="C30" s="25">
        <v>0.89547669415001252</v>
      </c>
    </row>
    <row r="31" spans="1:9">
      <c r="A31" s="25">
        <v>3</v>
      </c>
      <c r="B31" s="25">
        <v>40.345049551335869</v>
      </c>
      <c r="C31" s="25">
        <v>6.2549504486641325</v>
      </c>
    </row>
    <row r="32" spans="1:9">
      <c r="A32" s="25">
        <v>4</v>
      </c>
      <c r="B32" s="25">
        <v>43.423898780740856</v>
      </c>
      <c r="C32" s="25">
        <v>-13.323898780740855</v>
      </c>
    </row>
    <row r="33" spans="1:3">
      <c r="A33" s="25">
        <v>5</v>
      </c>
      <c r="B33" s="25">
        <v>45.781471163307828</v>
      </c>
      <c r="C33" s="25">
        <v>-2.5814711633078247</v>
      </c>
    </row>
    <row r="34" spans="1:3">
      <c r="A34" s="25">
        <v>6</v>
      </c>
      <c r="B34" s="25">
        <v>45.972535776801863</v>
      </c>
      <c r="C34" s="25">
        <v>0.62746422319813888</v>
      </c>
    </row>
    <row r="35" spans="1:3">
      <c r="A35" s="25">
        <v>7</v>
      </c>
      <c r="B35" s="25">
        <v>40.863575070881581</v>
      </c>
      <c r="C35" s="25">
        <v>-5.963575070881582</v>
      </c>
    </row>
    <row r="36" spans="1:3">
      <c r="A36" s="25">
        <v>8</v>
      </c>
      <c r="B36" s="25">
        <v>43.356803792060141</v>
      </c>
      <c r="C36" s="25">
        <v>7.8431962079398616</v>
      </c>
    </row>
    <row r="37" spans="1:3">
      <c r="A37" s="25">
        <v>9</v>
      </c>
      <c r="B37" s="25">
        <v>39.976023823115611</v>
      </c>
      <c r="C37" s="25">
        <v>-2.1760238231156137</v>
      </c>
    </row>
    <row r="38" spans="1:3">
      <c r="A38" s="25">
        <v>10</v>
      </c>
      <c r="B38" s="25">
        <v>40.026279282894741</v>
      </c>
      <c r="C38" s="25">
        <v>0.27372071710525603</v>
      </c>
    </row>
    <row r="39" spans="1:3">
      <c r="A39" s="25">
        <v>11</v>
      </c>
      <c r="B39" s="25">
        <v>52.845703537717782</v>
      </c>
      <c r="C39" s="25">
        <v>1.6542964622822183</v>
      </c>
    </row>
    <row r="40" spans="1:3">
      <c r="A40" s="25">
        <v>12</v>
      </c>
      <c r="B40" s="25">
        <v>47.016118469838197</v>
      </c>
      <c r="C40" s="25">
        <v>-5.9161184698381959</v>
      </c>
    </row>
    <row r="41" spans="1:3">
      <c r="A41" s="25">
        <v>13</v>
      </c>
      <c r="B41" s="25">
        <v>43.755690672878885</v>
      </c>
      <c r="C41" s="25">
        <v>7.644309327121114</v>
      </c>
    </row>
    <row r="42" spans="1:3">
      <c r="A42" s="25">
        <v>14</v>
      </c>
      <c r="B42" s="25">
        <v>37.576666455249978</v>
      </c>
      <c r="C42" s="25">
        <v>-6.8766664552499783</v>
      </c>
    </row>
    <row r="43" spans="1:3">
      <c r="A43" s="25">
        <v>15</v>
      </c>
      <c r="B43" s="25">
        <v>44.480094917737091</v>
      </c>
      <c r="C43" s="25">
        <v>3.519905082262909</v>
      </c>
    </row>
    <row r="44" spans="1:3">
      <c r="A44" s="25">
        <v>16</v>
      </c>
      <c r="B44" s="25">
        <v>40.167595854856785</v>
      </c>
      <c r="C44" s="25">
        <v>1.2324041451432137</v>
      </c>
    </row>
    <row r="45" spans="1:3">
      <c r="A45" s="25">
        <v>17</v>
      </c>
      <c r="B45" s="25">
        <v>42.487372869674566</v>
      </c>
      <c r="C45" s="25">
        <v>2.712627130325437</v>
      </c>
    </row>
    <row r="46" spans="1:3">
      <c r="A46" s="25">
        <v>18</v>
      </c>
      <c r="B46" s="25">
        <v>50.039275386667128</v>
      </c>
      <c r="C46" s="25">
        <v>-0.93927538666712707</v>
      </c>
    </row>
    <row r="47" spans="1:3">
      <c r="A47" s="25">
        <v>19</v>
      </c>
      <c r="B47" s="25">
        <v>37.704093930522369</v>
      </c>
      <c r="C47" s="25">
        <v>1.6959060694776298</v>
      </c>
    </row>
    <row r="48" spans="1:3">
      <c r="A48" s="25">
        <v>20</v>
      </c>
      <c r="B48" s="25">
        <v>45.956139216991687</v>
      </c>
      <c r="C48" s="25">
        <v>0.84386078300831002</v>
      </c>
    </row>
    <row r="49" spans="1:3">
      <c r="A49" s="25">
        <v>21</v>
      </c>
      <c r="B49" s="25">
        <v>42.821203472828543</v>
      </c>
      <c r="C49" s="25">
        <v>0.57879652717145547</v>
      </c>
    </row>
    <row r="50" spans="1:3">
      <c r="A50" s="25">
        <v>22</v>
      </c>
      <c r="B50" s="25">
        <v>66.826650043265644</v>
      </c>
      <c r="C50" s="25">
        <v>-2.1266500432656414</v>
      </c>
    </row>
    <row r="51" spans="1:3">
      <c r="A51" s="25">
        <v>23</v>
      </c>
      <c r="B51" s="25">
        <v>40.163517612475729</v>
      </c>
      <c r="C51" s="25">
        <v>0.53648238752427346</v>
      </c>
    </row>
    <row r="52" spans="1:3">
      <c r="A52" s="25">
        <v>24</v>
      </c>
      <c r="B52" s="25">
        <v>39.522089344820039</v>
      </c>
      <c r="C52" s="25">
        <v>-2.12208934482004</v>
      </c>
    </row>
    <row r="53" spans="1:3">
      <c r="A53" s="25">
        <v>25</v>
      </c>
      <c r="B53" s="25">
        <v>48.171125862274629</v>
      </c>
      <c r="C53" s="25">
        <v>2.9288741377253729</v>
      </c>
    </row>
    <row r="54" spans="1:3">
      <c r="A54" s="25">
        <v>26</v>
      </c>
      <c r="B54" s="25">
        <v>41.334754800889506</v>
      </c>
      <c r="C54" s="25">
        <v>-6.4347548008895075</v>
      </c>
    </row>
    <row r="55" spans="1:3">
      <c r="A55" s="25">
        <v>27</v>
      </c>
      <c r="B55" s="25">
        <v>50.13354408732269</v>
      </c>
      <c r="C55" s="25">
        <v>-1.9335440873226872</v>
      </c>
    </row>
    <row r="56" spans="1:3">
      <c r="A56" s="25">
        <v>28</v>
      </c>
      <c r="B56" s="25">
        <v>34.029328767056207</v>
      </c>
      <c r="C56" s="25">
        <v>7.7706712329437906</v>
      </c>
    </row>
    <row r="57" spans="1:3">
      <c r="A57" s="25">
        <v>29</v>
      </c>
      <c r="B57" s="25">
        <v>43.891241652296394</v>
      </c>
      <c r="C57" s="25">
        <v>8.7087583477036077</v>
      </c>
    </row>
    <row r="58" spans="1:3">
      <c r="A58" s="25">
        <v>30</v>
      </c>
      <c r="B58" s="25">
        <v>44.276952026194145</v>
      </c>
      <c r="C58" s="25">
        <v>0.82304797380585626</v>
      </c>
    </row>
    <row r="59" spans="1:3">
      <c r="A59" s="25">
        <v>31</v>
      </c>
      <c r="B59" s="25">
        <v>46.468105153427224</v>
      </c>
      <c r="C59" s="25">
        <v>6.0318948465727757</v>
      </c>
    </row>
    <row r="60" spans="1:3">
      <c r="A60" s="25">
        <v>32</v>
      </c>
      <c r="B60" s="25">
        <v>47.798734978635707</v>
      </c>
      <c r="C60" s="25">
        <v>3.8012650213642942</v>
      </c>
    </row>
    <row r="61" spans="1:3">
      <c r="A61" s="25">
        <v>33</v>
      </c>
      <c r="B61" s="25">
        <v>32.458919245967067</v>
      </c>
      <c r="C61" s="25">
        <v>-1.8589192459670656</v>
      </c>
    </row>
    <row r="62" spans="1:3">
      <c r="A62" s="25">
        <v>34</v>
      </c>
      <c r="B62" s="25">
        <v>42.315560116816258</v>
      </c>
      <c r="C62" s="25">
        <v>7.084439883183741</v>
      </c>
    </row>
    <row r="63" spans="1:3">
      <c r="A63" s="25">
        <v>35</v>
      </c>
      <c r="B63" s="25">
        <v>44.444466648986783</v>
      </c>
      <c r="C63" s="25">
        <v>-2.1444666489867856</v>
      </c>
    </row>
    <row r="64" spans="1:3">
      <c r="A64" s="25">
        <v>36</v>
      </c>
      <c r="B64" s="25">
        <v>42.037304360187932</v>
      </c>
      <c r="C64" s="25">
        <v>-3.4373043601879303</v>
      </c>
    </row>
    <row r="65" spans="1:3">
      <c r="A65" s="25">
        <v>37</v>
      </c>
      <c r="B65" s="25">
        <v>50.527249218867809</v>
      </c>
      <c r="C65" s="25">
        <v>-7.9272492188678072</v>
      </c>
    </row>
    <row r="66" spans="1:3">
      <c r="A66" s="25">
        <v>38</v>
      </c>
      <c r="B66" s="25">
        <v>56.623152262753763</v>
      </c>
      <c r="C66" s="25">
        <v>4.0768477372462399</v>
      </c>
    </row>
    <row r="67" spans="1:3">
      <c r="A67" s="25">
        <v>39</v>
      </c>
      <c r="B67" s="25">
        <v>59.776938702098974</v>
      </c>
      <c r="C67" s="25">
        <v>-0.77693870209897398</v>
      </c>
    </row>
    <row r="68" spans="1:3">
      <c r="A68" s="25">
        <v>40</v>
      </c>
      <c r="B68" s="25">
        <v>49.438462091915092</v>
      </c>
      <c r="C68" s="25">
        <v>1.9615379080849067</v>
      </c>
    </row>
    <row r="69" spans="1:3">
      <c r="A69" s="25">
        <v>41</v>
      </c>
      <c r="B69" s="25">
        <v>39.846855028406274</v>
      </c>
      <c r="C69" s="25">
        <v>-4.6468550284062715</v>
      </c>
    </row>
    <row r="70" spans="1:3">
      <c r="A70" s="25">
        <v>42</v>
      </c>
      <c r="B70" s="25">
        <v>37.472931787076874</v>
      </c>
      <c r="C70" s="25">
        <v>-3.4729317870768739</v>
      </c>
    </row>
    <row r="71" spans="1:3">
      <c r="A71" s="25">
        <v>43</v>
      </c>
      <c r="B71" s="25">
        <v>38.81061897031617</v>
      </c>
      <c r="C71" s="25">
        <v>-1.6106189703161675</v>
      </c>
    </row>
    <row r="72" spans="1:3">
      <c r="A72" s="25">
        <v>44</v>
      </c>
      <c r="B72" s="25">
        <v>40.36421613353702</v>
      </c>
      <c r="C72" s="25">
        <v>2.5357838664629782</v>
      </c>
    </row>
    <row r="73" spans="1:3">
      <c r="A73" s="25">
        <v>45</v>
      </c>
      <c r="B73" s="25">
        <v>36.713374025946919</v>
      </c>
      <c r="C73" s="25">
        <v>4.3866259740530822</v>
      </c>
    </row>
    <row r="74" spans="1:3">
      <c r="A74" s="25">
        <v>46</v>
      </c>
      <c r="B74" s="25">
        <v>36.793620675870997</v>
      </c>
      <c r="C74" s="25">
        <v>-0.29362067587099716</v>
      </c>
    </row>
    <row r="75" spans="1:3">
      <c r="A75" s="25">
        <v>47</v>
      </c>
      <c r="B75" s="25">
        <v>38.14021913069719</v>
      </c>
      <c r="C75" s="25">
        <v>-3.1402191306971901</v>
      </c>
    </row>
    <row r="76" spans="1:3">
      <c r="A76" s="25">
        <v>48</v>
      </c>
      <c r="B76" s="25">
        <v>42.349591794889101</v>
      </c>
      <c r="C76" s="25">
        <v>4.2504082051109009</v>
      </c>
    </row>
    <row r="77" spans="1:3">
      <c r="A77" s="25">
        <v>49</v>
      </c>
      <c r="B77" s="25">
        <v>38.874454010770457</v>
      </c>
      <c r="C77" s="25">
        <v>-5.0744540107704594</v>
      </c>
    </row>
    <row r="78" spans="1:3">
      <c r="A78" s="25">
        <v>50</v>
      </c>
      <c r="B78" s="25">
        <v>33.59958927024239</v>
      </c>
      <c r="C78" s="25">
        <v>4.4004107297576098</v>
      </c>
    </row>
    <row r="79" spans="1:3">
      <c r="A79" s="25">
        <v>51</v>
      </c>
      <c r="B79" s="25">
        <v>42.662053192592822</v>
      </c>
      <c r="C79" s="25">
        <v>-9.2620531925928233</v>
      </c>
    </row>
    <row r="80" spans="1:3">
      <c r="A80" s="25">
        <v>52</v>
      </c>
      <c r="B80" s="25">
        <v>44.751611871563057</v>
      </c>
      <c r="C80" s="25">
        <v>2.1483881284369417</v>
      </c>
    </row>
    <row r="81" spans="1:3">
      <c r="A81" s="25">
        <v>53</v>
      </c>
      <c r="B81" s="25">
        <v>38.359345336952885</v>
      </c>
      <c r="C81" s="25">
        <v>-3.1593453369528817</v>
      </c>
    </row>
    <row r="82" spans="1:3">
      <c r="A82" s="25">
        <v>54</v>
      </c>
      <c r="B82" s="25">
        <v>37.809503408118751</v>
      </c>
      <c r="C82" s="25">
        <v>1.3904965918812522</v>
      </c>
    </row>
    <row r="83" spans="1:3" ht="16" thickBot="1">
      <c r="A83" s="26">
        <v>55</v>
      </c>
      <c r="B83" s="26">
        <v>41.645547328771983</v>
      </c>
      <c r="C83" s="26">
        <v>-3.3455473287719855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CD2A-535F-1344-AA43-BEB039E10162}">
  <dimension ref="A1:I81"/>
  <sheetViews>
    <sheetView workbookViewId="0">
      <selection activeCell="L13" sqref="L13"/>
    </sheetView>
  </sheetViews>
  <sheetFormatPr baseColWidth="10" defaultRowHeight="15"/>
  <sheetData>
    <row r="1" spans="1:9">
      <c r="A1" t="s">
        <v>90</v>
      </c>
    </row>
    <row r="2" spans="1:9" ht="16" thickBot="1"/>
    <row r="3" spans="1:9">
      <c r="A3" s="28" t="s">
        <v>91</v>
      </c>
      <c r="B3" s="28"/>
    </row>
    <row r="4" spans="1:9">
      <c r="A4" s="25" t="s">
        <v>92</v>
      </c>
      <c r="B4" s="25">
        <v>0.78803939131359013</v>
      </c>
    </row>
    <row r="5" spans="1:9">
      <c r="A5" s="25" t="s">
        <v>93</v>
      </c>
      <c r="B5" s="25">
        <v>0.62100608226189358</v>
      </c>
    </row>
    <row r="6" spans="1:9">
      <c r="A6" s="25" t="s">
        <v>94</v>
      </c>
      <c r="B6" s="25">
        <v>0.59871232239494621</v>
      </c>
    </row>
    <row r="7" spans="1:9">
      <c r="A7" s="25" t="s">
        <v>95</v>
      </c>
      <c r="B7" s="25">
        <v>4.9501838269214291</v>
      </c>
    </row>
    <row r="8" spans="1:9" ht="16" thickBot="1">
      <c r="A8" s="26" t="s">
        <v>96</v>
      </c>
      <c r="B8" s="26">
        <v>55</v>
      </c>
    </row>
    <row r="10" spans="1:9" ht="16" thickBot="1">
      <c r="A10" t="s">
        <v>97</v>
      </c>
    </row>
    <row r="11" spans="1:9">
      <c r="A11" s="27"/>
      <c r="B11" s="27" t="s">
        <v>102</v>
      </c>
      <c r="C11" s="27" t="s">
        <v>103</v>
      </c>
      <c r="D11" s="27" t="s">
        <v>104</v>
      </c>
      <c r="E11" s="27" t="s">
        <v>105</v>
      </c>
      <c r="F11" s="27" t="s">
        <v>106</v>
      </c>
    </row>
    <row r="12" spans="1:9">
      <c r="A12" s="25" t="s">
        <v>98</v>
      </c>
      <c r="B12" s="25">
        <v>3</v>
      </c>
      <c r="C12" s="25">
        <v>2047.7476840639617</v>
      </c>
      <c r="D12" s="25">
        <v>682.58256135465388</v>
      </c>
      <c r="E12" s="25">
        <v>27.85560111744957</v>
      </c>
      <c r="F12" s="25">
        <v>8.2912252897749532E-11</v>
      </c>
    </row>
    <row r="13" spans="1:9">
      <c r="A13" s="25" t="s">
        <v>99</v>
      </c>
      <c r="B13" s="25">
        <v>51</v>
      </c>
      <c r="C13" s="25">
        <v>1249.7203159360386</v>
      </c>
      <c r="D13" s="25">
        <v>24.504319920314483</v>
      </c>
      <c r="E13" s="25"/>
      <c r="F13" s="25"/>
    </row>
    <row r="14" spans="1:9" ht="16" thickBot="1">
      <c r="A14" s="26" t="s">
        <v>100</v>
      </c>
      <c r="B14" s="26">
        <v>54</v>
      </c>
      <c r="C14" s="26">
        <v>3297.4680000000003</v>
      </c>
      <c r="D14" s="26"/>
      <c r="E14" s="26"/>
      <c r="F14" s="26"/>
    </row>
    <row r="15" spans="1:9" ht="16" thickBot="1"/>
    <row r="16" spans="1:9">
      <c r="A16" s="27"/>
      <c r="B16" s="27" t="s">
        <v>107</v>
      </c>
      <c r="C16" s="27" t="s">
        <v>95</v>
      </c>
      <c r="D16" s="27" t="s">
        <v>108</v>
      </c>
      <c r="E16" s="27" t="s">
        <v>109</v>
      </c>
      <c r="F16" s="27" t="s">
        <v>110</v>
      </c>
      <c r="G16" s="27" t="s">
        <v>111</v>
      </c>
      <c r="H16" s="27" t="s">
        <v>112</v>
      </c>
      <c r="I16" s="27" t="s">
        <v>113</v>
      </c>
    </row>
    <row r="17" spans="1:9">
      <c r="A17" s="25" t="s">
        <v>101</v>
      </c>
      <c r="B17" s="25">
        <v>59.02184874902872</v>
      </c>
      <c r="C17" s="25">
        <v>6.3898267413669396</v>
      </c>
      <c r="D17" s="25">
        <v>9.2368464964673684</v>
      </c>
      <c r="E17" s="29">
        <v>1.7981804097688041E-12</v>
      </c>
      <c r="F17" s="25">
        <v>46.193736287930335</v>
      </c>
      <c r="G17" s="25">
        <v>71.849961210127105</v>
      </c>
      <c r="H17" s="25">
        <v>46.193736287930335</v>
      </c>
      <c r="I17" s="25">
        <v>71.849961210127105</v>
      </c>
    </row>
    <row r="18" spans="1:9">
      <c r="A18" s="25" t="s">
        <v>67</v>
      </c>
      <c r="B18" s="25">
        <v>-0.42498441459849595</v>
      </c>
      <c r="C18" s="25">
        <v>9.4931963203242889E-2</v>
      </c>
      <c r="D18" s="25">
        <v>-4.4767262812066067</v>
      </c>
      <c r="E18" s="29">
        <v>4.2805766127093638E-5</v>
      </c>
      <c r="F18" s="25">
        <v>-0.61556828320954637</v>
      </c>
      <c r="G18" s="25">
        <v>-0.23440054598744547</v>
      </c>
      <c r="H18" s="25">
        <v>-0.61556828320954637</v>
      </c>
      <c r="I18" s="25">
        <v>-0.23440054598744547</v>
      </c>
    </row>
    <row r="19" spans="1:9">
      <c r="A19" s="25" t="s">
        <v>77</v>
      </c>
      <c r="B19" s="25">
        <v>0.11750584505651415</v>
      </c>
      <c r="C19" s="25">
        <v>6.8370011704460359E-2</v>
      </c>
      <c r="D19" s="25">
        <v>1.7186752221785599</v>
      </c>
      <c r="E19" s="25">
        <v>9.1739103330310198E-2</v>
      </c>
      <c r="F19" s="25">
        <v>-1.9752680817664153E-2</v>
      </c>
      <c r="G19" s="25">
        <v>0.25476437093069249</v>
      </c>
      <c r="H19" s="25">
        <v>-1.9752680817664153E-2</v>
      </c>
      <c r="I19" s="25">
        <v>0.25476437093069249</v>
      </c>
    </row>
    <row r="20" spans="1:9" ht="16" thickBot="1">
      <c r="A20" s="26" t="s">
        <v>73</v>
      </c>
      <c r="B20" s="26">
        <v>-1.3856579871502239</v>
      </c>
      <c r="C20" s="26">
        <v>0.57487053912913733</v>
      </c>
      <c r="D20" s="26">
        <v>-2.4103826737222196</v>
      </c>
      <c r="E20" s="30">
        <v>1.957972599787541E-2</v>
      </c>
      <c r="F20" s="26">
        <v>-2.539758751538594</v>
      </c>
      <c r="G20" s="26">
        <v>-0.23155722276185364</v>
      </c>
      <c r="H20" s="26">
        <v>-2.539758751538594</v>
      </c>
      <c r="I20" s="26">
        <v>-0.23155722276185364</v>
      </c>
    </row>
    <row r="24" spans="1:9">
      <c r="A24" t="s">
        <v>114</v>
      </c>
    </row>
    <row r="25" spans="1:9" ht="16" thickBot="1"/>
    <row r="26" spans="1:9">
      <c r="A26" s="27" t="s">
        <v>115</v>
      </c>
      <c r="B26" s="27" t="s">
        <v>117</v>
      </c>
      <c r="C26" s="27" t="s">
        <v>116</v>
      </c>
    </row>
    <row r="27" spans="1:9">
      <c r="A27" s="25">
        <v>1</v>
      </c>
      <c r="B27" s="25">
        <v>42.545055183964628</v>
      </c>
      <c r="C27" s="25">
        <v>2.7549448160353691</v>
      </c>
    </row>
    <row r="28" spans="1:9">
      <c r="A28" s="25">
        <v>2</v>
      </c>
      <c r="B28" s="25">
        <v>50.650375605434107</v>
      </c>
      <c r="C28" s="25">
        <v>1.9496243945658946</v>
      </c>
    </row>
    <row r="29" spans="1:9">
      <c r="A29" s="25">
        <v>3</v>
      </c>
      <c r="B29" s="25">
        <v>40.569409153744772</v>
      </c>
      <c r="C29" s="25">
        <v>6.0305908462552296</v>
      </c>
    </row>
    <row r="30" spans="1:9">
      <c r="A30" s="25">
        <v>4</v>
      </c>
      <c r="B30" s="25">
        <v>42.93817966511692</v>
      </c>
      <c r="C30" s="25">
        <v>-12.838179665116918</v>
      </c>
    </row>
    <row r="31" spans="1:9">
      <c r="A31" s="25">
        <v>5</v>
      </c>
      <c r="B31" s="25">
        <v>45.962105322734232</v>
      </c>
      <c r="C31" s="25">
        <v>-2.7621053227342287</v>
      </c>
    </row>
    <row r="32" spans="1:9">
      <c r="A32" s="25">
        <v>6</v>
      </c>
      <c r="B32" s="25">
        <v>45.577959561247518</v>
      </c>
      <c r="C32" s="25">
        <v>1.0220404387524837</v>
      </c>
    </row>
    <row r="33" spans="1:3">
      <c r="A33" s="25">
        <v>7</v>
      </c>
      <c r="B33" s="25">
        <v>39.918345830181934</v>
      </c>
      <c r="C33" s="25">
        <v>-5.0183458301819357</v>
      </c>
    </row>
    <row r="34" spans="1:3">
      <c r="A34" s="25">
        <v>8</v>
      </c>
      <c r="B34" s="25">
        <v>43.987405320693014</v>
      </c>
      <c r="C34" s="25">
        <v>7.2125946793069886</v>
      </c>
    </row>
    <row r="35" spans="1:3">
      <c r="A35" s="25">
        <v>9</v>
      </c>
      <c r="B35" s="25">
        <v>42.646872955256839</v>
      </c>
      <c r="C35" s="25">
        <v>-4.8468729552568419</v>
      </c>
    </row>
    <row r="36" spans="1:3">
      <c r="A36" s="25">
        <v>10</v>
      </c>
      <c r="B36" s="25">
        <v>39.444874560564841</v>
      </c>
      <c r="C36" s="25">
        <v>0.85512543943515595</v>
      </c>
    </row>
    <row r="37" spans="1:3">
      <c r="A37" s="25">
        <v>11</v>
      </c>
      <c r="B37" s="25">
        <v>51.80141814801128</v>
      </c>
      <c r="C37" s="25">
        <v>2.6985818519887204</v>
      </c>
    </row>
    <row r="38" spans="1:3">
      <c r="A38" s="25">
        <v>12</v>
      </c>
      <c r="B38" s="25">
        <v>45.90888967964446</v>
      </c>
      <c r="C38" s="25">
        <v>-4.8088896796444587</v>
      </c>
    </row>
    <row r="39" spans="1:3">
      <c r="A39" s="25">
        <v>13</v>
      </c>
      <c r="B39" s="25">
        <v>42.990980378800607</v>
      </c>
      <c r="C39" s="25">
        <v>8.4090196211993913</v>
      </c>
    </row>
    <row r="40" spans="1:3">
      <c r="A40" s="25">
        <v>14</v>
      </c>
      <c r="B40" s="25">
        <v>40.623869055526669</v>
      </c>
      <c r="C40" s="25">
        <v>-9.9238690555266693</v>
      </c>
    </row>
    <row r="41" spans="1:3">
      <c r="A41" s="25">
        <v>15</v>
      </c>
      <c r="B41" s="25">
        <v>41.934430740276767</v>
      </c>
      <c r="C41" s="25">
        <v>6.0655692597232331</v>
      </c>
    </row>
    <row r="42" spans="1:3">
      <c r="A42" s="25">
        <v>16</v>
      </c>
      <c r="B42" s="25">
        <v>41.080179225518208</v>
      </c>
      <c r="C42" s="25">
        <v>0.31982077448179069</v>
      </c>
    </row>
    <row r="43" spans="1:3">
      <c r="A43" s="25">
        <v>17</v>
      </c>
      <c r="B43" s="25">
        <v>42.133249041146804</v>
      </c>
      <c r="C43" s="25">
        <v>3.0667509588531985</v>
      </c>
    </row>
    <row r="44" spans="1:3">
      <c r="A44" s="25">
        <v>18</v>
      </c>
      <c r="B44" s="25">
        <v>48.782554730576855</v>
      </c>
      <c r="C44" s="25">
        <v>0.31744526942314621</v>
      </c>
    </row>
    <row r="45" spans="1:3">
      <c r="A45" s="25">
        <v>19</v>
      </c>
      <c r="B45" s="25">
        <v>39.101216282073182</v>
      </c>
      <c r="C45" s="25">
        <v>0.29878371792681691</v>
      </c>
    </row>
    <row r="46" spans="1:3">
      <c r="A46" s="25">
        <v>20</v>
      </c>
      <c r="B46" s="25">
        <v>44.935518467137975</v>
      </c>
      <c r="C46" s="25">
        <v>1.8644815328620226</v>
      </c>
    </row>
    <row r="47" spans="1:3">
      <c r="A47" s="25">
        <v>21</v>
      </c>
      <c r="B47" s="25">
        <v>43.916138560719084</v>
      </c>
      <c r="C47" s="25">
        <v>-0.51613856071908515</v>
      </c>
    </row>
    <row r="48" spans="1:3">
      <c r="A48" s="25">
        <v>22</v>
      </c>
      <c r="B48" s="25">
        <v>66.942585665926515</v>
      </c>
      <c r="C48" s="25">
        <v>-2.2425856659265122</v>
      </c>
    </row>
    <row r="49" spans="1:3">
      <c r="A49" s="25">
        <v>23</v>
      </c>
      <c r="B49" s="25">
        <v>39.763008765635753</v>
      </c>
      <c r="C49" s="25">
        <v>0.93699123436424969</v>
      </c>
    </row>
    <row r="50" spans="1:3">
      <c r="A50" s="25">
        <v>24</v>
      </c>
      <c r="B50" s="25">
        <v>37.847972627043383</v>
      </c>
      <c r="C50" s="25">
        <v>-0.44797262704338436</v>
      </c>
    </row>
    <row r="51" spans="1:3">
      <c r="A51" s="25">
        <v>25</v>
      </c>
      <c r="B51" s="25">
        <v>46.566574408312277</v>
      </c>
      <c r="C51" s="25">
        <v>4.533425591687724</v>
      </c>
    </row>
    <row r="52" spans="1:3">
      <c r="A52" s="25">
        <v>26</v>
      </c>
      <c r="B52" s="25">
        <v>41.16165483902023</v>
      </c>
      <c r="C52" s="25">
        <v>-6.2616548390202311</v>
      </c>
    </row>
    <row r="53" spans="1:3">
      <c r="A53" s="25">
        <v>27</v>
      </c>
      <c r="B53" s="25">
        <v>50.586043895026499</v>
      </c>
      <c r="C53" s="25">
        <v>-2.3860438950264964</v>
      </c>
    </row>
    <row r="54" spans="1:3">
      <c r="A54" s="25">
        <v>28</v>
      </c>
      <c r="B54" s="25">
        <v>34.959095127079152</v>
      </c>
      <c r="C54" s="25">
        <v>6.840904872920845</v>
      </c>
    </row>
    <row r="55" spans="1:3">
      <c r="A55" s="25">
        <v>29</v>
      </c>
      <c r="B55" s="25">
        <v>43.985787563086184</v>
      </c>
      <c r="C55" s="25">
        <v>8.6142124369138173</v>
      </c>
    </row>
    <row r="56" spans="1:3">
      <c r="A56" s="25">
        <v>30</v>
      </c>
      <c r="B56" s="25">
        <v>44.112993082071355</v>
      </c>
      <c r="C56" s="25">
        <v>0.98700691792864603</v>
      </c>
    </row>
    <row r="57" spans="1:3">
      <c r="A57" s="25">
        <v>31</v>
      </c>
      <c r="B57" s="25">
        <v>46.652850785349123</v>
      </c>
      <c r="C57" s="25">
        <v>5.8471492146508766</v>
      </c>
    </row>
    <row r="58" spans="1:3">
      <c r="A58" s="25">
        <v>32</v>
      </c>
      <c r="B58" s="25">
        <v>47.640038234086141</v>
      </c>
      <c r="C58" s="25">
        <v>3.9599617659138602</v>
      </c>
    </row>
    <row r="59" spans="1:3">
      <c r="A59" s="25">
        <v>33</v>
      </c>
      <c r="B59" s="25">
        <v>33.522124190444359</v>
      </c>
      <c r="C59" s="25">
        <v>-2.9221241904443573</v>
      </c>
    </row>
    <row r="60" spans="1:3">
      <c r="A60" s="25">
        <v>34</v>
      </c>
      <c r="B60" s="25">
        <v>43.503503423791209</v>
      </c>
      <c r="C60" s="25">
        <v>5.89649657620879</v>
      </c>
    </row>
    <row r="61" spans="1:3">
      <c r="A61" s="25">
        <v>35</v>
      </c>
      <c r="B61" s="25">
        <v>42.535684416858949</v>
      </c>
      <c r="C61" s="25">
        <v>-0.23568441685895181</v>
      </c>
    </row>
    <row r="62" spans="1:3">
      <c r="A62" s="25">
        <v>36</v>
      </c>
      <c r="B62" s="25">
        <v>40.614356191927236</v>
      </c>
      <c r="C62" s="25">
        <v>-2.0143561919272344</v>
      </c>
    </row>
    <row r="63" spans="1:3">
      <c r="A63" s="25">
        <v>37</v>
      </c>
      <c r="B63" s="25">
        <v>51.789472001751712</v>
      </c>
      <c r="C63" s="25">
        <v>-9.1894720017517102</v>
      </c>
    </row>
    <row r="64" spans="1:3">
      <c r="A64" s="25">
        <v>38</v>
      </c>
      <c r="B64" s="25">
        <v>56.858729372586907</v>
      </c>
      <c r="C64" s="25">
        <v>3.8412706274130954</v>
      </c>
    </row>
    <row r="65" spans="1:3">
      <c r="A65" s="25">
        <v>39</v>
      </c>
      <c r="B65" s="25">
        <v>60.59409003333144</v>
      </c>
      <c r="C65" s="25">
        <v>-1.5940900333314403</v>
      </c>
    </row>
    <row r="66" spans="1:3">
      <c r="A66" s="25">
        <v>40</v>
      </c>
      <c r="B66" s="25">
        <v>48.473931538928539</v>
      </c>
      <c r="C66" s="25">
        <v>2.9260684610714591</v>
      </c>
    </row>
    <row r="67" spans="1:3">
      <c r="A67" s="25">
        <v>41</v>
      </c>
      <c r="B67" s="25">
        <v>38.929489245175603</v>
      </c>
      <c r="C67" s="25">
        <v>-3.7294892451755999</v>
      </c>
    </row>
    <row r="68" spans="1:3">
      <c r="A68" s="25">
        <v>42</v>
      </c>
      <c r="B68" s="25">
        <v>40.127652948025002</v>
      </c>
      <c r="C68" s="25">
        <v>-6.1276529480250019</v>
      </c>
    </row>
    <row r="69" spans="1:3">
      <c r="A69" s="25">
        <v>43</v>
      </c>
      <c r="B69" s="25">
        <v>38.63650781449239</v>
      </c>
      <c r="C69" s="25">
        <v>-1.4365078144923871</v>
      </c>
    </row>
    <row r="70" spans="1:3">
      <c r="A70" s="25">
        <v>44</v>
      </c>
      <c r="B70" s="25">
        <v>37.964843693725598</v>
      </c>
      <c r="C70" s="25">
        <v>4.9351563062744006</v>
      </c>
    </row>
    <row r="71" spans="1:3">
      <c r="A71" s="25">
        <v>45</v>
      </c>
      <c r="B71" s="25">
        <v>37.361089652710248</v>
      </c>
      <c r="C71" s="25">
        <v>3.7389103472897531</v>
      </c>
    </row>
    <row r="72" spans="1:3">
      <c r="A72" s="25">
        <v>46</v>
      </c>
      <c r="B72" s="25">
        <v>35.986132333313606</v>
      </c>
      <c r="C72" s="25">
        <v>0.51386766668639439</v>
      </c>
    </row>
    <row r="73" spans="1:3">
      <c r="A73" s="25">
        <v>47</v>
      </c>
      <c r="B73" s="25">
        <v>37.554267029682521</v>
      </c>
      <c r="C73" s="25">
        <v>-2.5542670296825207</v>
      </c>
    </row>
    <row r="74" spans="1:3">
      <c r="A74" s="25">
        <v>48</v>
      </c>
      <c r="B74" s="25">
        <v>45.555888873614322</v>
      </c>
      <c r="C74" s="25">
        <v>1.0441111263856797</v>
      </c>
    </row>
    <row r="75" spans="1:3">
      <c r="A75" s="25">
        <v>49</v>
      </c>
      <c r="B75" s="25">
        <v>41.486026843942064</v>
      </c>
      <c r="C75" s="25">
        <v>-7.6860268439420665</v>
      </c>
    </row>
    <row r="76" spans="1:3">
      <c r="A76" s="25">
        <v>50</v>
      </c>
      <c r="B76" s="25">
        <v>35.68490142687358</v>
      </c>
      <c r="C76" s="25">
        <v>2.31509857312642</v>
      </c>
    </row>
    <row r="77" spans="1:3">
      <c r="A77" s="25">
        <v>51</v>
      </c>
      <c r="B77" s="25">
        <v>41.789538247877566</v>
      </c>
      <c r="C77" s="25">
        <v>-8.3895382478775673</v>
      </c>
    </row>
    <row r="78" spans="1:3">
      <c r="A78" s="25">
        <v>52</v>
      </c>
      <c r="B78" s="25">
        <v>43.979898525357676</v>
      </c>
      <c r="C78" s="25">
        <v>2.9201014746423226</v>
      </c>
    </row>
    <row r="79" spans="1:3">
      <c r="A79" s="25">
        <v>53</v>
      </c>
      <c r="B79" s="25">
        <v>37.263726163719518</v>
      </c>
      <c r="C79" s="25">
        <v>-2.0637261637195152</v>
      </c>
    </row>
    <row r="80" spans="1:3">
      <c r="A80" s="25">
        <v>54</v>
      </c>
      <c r="B80" s="25">
        <v>37.022432088005345</v>
      </c>
      <c r="C80" s="25">
        <v>2.1775679119946574</v>
      </c>
    </row>
    <row r="81" spans="1:3" ht="16" thickBot="1">
      <c r="A81" s="26">
        <v>55</v>
      </c>
      <c r="B81" s="26">
        <v>43.19808148285739</v>
      </c>
      <c r="C81" s="26">
        <v>-4.8980814828573926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AA5CF-C387-3F42-92C1-8F43B2A531C8}">
  <dimension ref="A1:K80"/>
  <sheetViews>
    <sheetView topLeftCell="A3" workbookViewId="0">
      <selection activeCell="M20" sqref="M20"/>
    </sheetView>
  </sheetViews>
  <sheetFormatPr baseColWidth="10" defaultRowHeight="15"/>
  <sheetData>
    <row r="1" spans="1:11">
      <c r="A1" t="s">
        <v>90</v>
      </c>
    </row>
    <row r="2" spans="1:11" ht="16" thickBot="1"/>
    <row r="3" spans="1:11">
      <c r="A3" s="28" t="s">
        <v>91</v>
      </c>
      <c r="B3" s="28"/>
    </row>
    <row r="4" spans="1:11">
      <c r="A4" s="25" t="s">
        <v>92</v>
      </c>
      <c r="B4" s="25">
        <v>0.77398663778031451</v>
      </c>
    </row>
    <row r="5" spans="1:11">
      <c r="A5" s="25" t="s">
        <v>93</v>
      </c>
      <c r="B5" s="25">
        <v>0.59905531546247581</v>
      </c>
    </row>
    <row r="6" spans="1:11">
      <c r="A6" s="25" t="s">
        <v>94</v>
      </c>
      <c r="B6" s="25">
        <v>0.58363436605718644</v>
      </c>
    </row>
    <row r="7" spans="1:11">
      <c r="A7" s="25" t="s">
        <v>95</v>
      </c>
      <c r="B7" s="25">
        <v>5.042325217276292</v>
      </c>
    </row>
    <row r="8" spans="1:11" ht="16" thickBot="1">
      <c r="A8" s="26" t="s">
        <v>96</v>
      </c>
      <c r="B8" s="26">
        <v>55</v>
      </c>
    </row>
    <row r="10" spans="1:11" ht="16" thickBot="1">
      <c r="A10" t="s">
        <v>97</v>
      </c>
    </row>
    <row r="11" spans="1:11">
      <c r="A11" s="27"/>
      <c r="B11" s="27" t="s">
        <v>102</v>
      </c>
      <c r="C11" s="27" t="s">
        <v>103</v>
      </c>
      <c r="D11" s="27" t="s">
        <v>104</v>
      </c>
      <c r="E11" s="27" t="s">
        <v>105</v>
      </c>
      <c r="F11" s="27" t="s">
        <v>106</v>
      </c>
    </row>
    <row r="12" spans="1:11">
      <c r="A12" s="25" t="s">
        <v>98</v>
      </c>
      <c r="B12" s="25">
        <v>2</v>
      </c>
      <c r="C12" s="25">
        <v>1975.3657329674195</v>
      </c>
      <c r="D12" s="25">
        <v>987.68286648370974</v>
      </c>
      <c r="E12" s="25">
        <v>38.846850457663756</v>
      </c>
      <c r="F12" s="25">
        <v>4.7884611332580127E-11</v>
      </c>
    </row>
    <row r="13" spans="1:11">
      <c r="A13" s="25" t="s">
        <v>99</v>
      </c>
      <c r="B13" s="25">
        <v>52</v>
      </c>
      <c r="C13" s="25">
        <v>1322.1022670325808</v>
      </c>
      <c r="D13" s="25">
        <v>25.425043596780402</v>
      </c>
      <c r="E13" s="25"/>
      <c r="F13" s="25"/>
      <c r="K13">
        <f>B17+B18*6</f>
        <v>65.75556978595904</v>
      </c>
    </row>
    <row r="14" spans="1:11" ht="16" thickBot="1">
      <c r="A14" s="26" t="s">
        <v>100</v>
      </c>
      <c r="B14" s="26">
        <v>54</v>
      </c>
      <c r="C14" s="26">
        <v>3297.4680000000003</v>
      </c>
      <c r="D14" s="26"/>
      <c r="E14" s="26"/>
      <c r="F14" s="26"/>
    </row>
    <row r="15" spans="1:11" ht="16" thickBot="1"/>
    <row r="16" spans="1:11">
      <c r="A16" s="27"/>
      <c r="B16" s="27" t="s">
        <v>107</v>
      </c>
      <c r="C16" s="27" t="s">
        <v>95</v>
      </c>
      <c r="D16" s="27" t="s">
        <v>108</v>
      </c>
      <c r="E16" s="27" t="s">
        <v>109</v>
      </c>
      <c r="F16" s="27" t="s">
        <v>110</v>
      </c>
      <c r="G16" s="27" t="s">
        <v>111</v>
      </c>
      <c r="H16" s="27" t="s">
        <v>112</v>
      </c>
      <c r="I16" s="27" t="s">
        <v>113</v>
      </c>
    </row>
    <row r="17" spans="1:9">
      <c r="A17" s="25" t="s">
        <v>101</v>
      </c>
      <c r="B17" s="25">
        <v>68.79850018347787</v>
      </c>
      <c r="C17" s="25">
        <v>2.9646855649935424</v>
      </c>
      <c r="D17" s="25">
        <v>23.20600234838993</v>
      </c>
      <c r="E17" s="25">
        <v>4.2180194174847607E-29</v>
      </c>
      <c r="F17" s="25">
        <v>62.849423366471079</v>
      </c>
      <c r="G17" s="25">
        <v>74.747577000484668</v>
      </c>
      <c r="H17" s="25">
        <v>62.849423366471079</v>
      </c>
      <c r="I17" s="25">
        <v>74.747577000484668</v>
      </c>
    </row>
    <row r="18" spans="1:9">
      <c r="A18" s="25" t="s">
        <v>67</v>
      </c>
      <c r="B18" s="25">
        <v>-0.50715506625313944</v>
      </c>
      <c r="C18" s="25">
        <v>8.3540222810900386E-2</v>
      </c>
      <c r="D18" s="25">
        <v>-6.0707890066456169</v>
      </c>
      <c r="E18" s="29">
        <v>1.4881910771965552E-7</v>
      </c>
      <c r="F18" s="25">
        <v>-0.67479078745077414</v>
      </c>
      <c r="G18" s="25">
        <v>-0.3395193450555048</v>
      </c>
      <c r="H18" s="25">
        <v>-0.67479078745077414</v>
      </c>
      <c r="I18" s="25">
        <v>-0.3395193450555048</v>
      </c>
    </row>
    <row r="19" spans="1:9" ht="16" thickBot="1">
      <c r="A19" s="26" t="s">
        <v>73</v>
      </c>
      <c r="B19" s="26">
        <v>-1.6023505925260066</v>
      </c>
      <c r="C19" s="26">
        <v>0.57131398334623829</v>
      </c>
      <c r="D19" s="26">
        <v>-2.8046759561894365</v>
      </c>
      <c r="E19" s="30">
        <v>7.0668655167429317E-3</v>
      </c>
      <c r="F19" s="26">
        <v>-2.7487759718948013</v>
      </c>
      <c r="G19" s="26">
        <v>-0.45592521315721224</v>
      </c>
      <c r="H19" s="26">
        <v>-2.7487759718948013</v>
      </c>
      <c r="I19" s="26">
        <v>-0.45592521315721224</v>
      </c>
    </row>
    <row r="23" spans="1:9">
      <c r="A23" t="s">
        <v>114</v>
      </c>
    </row>
    <row r="24" spans="1:9" ht="16" thickBot="1"/>
    <row r="25" spans="1:9">
      <c r="A25" s="27" t="s">
        <v>115</v>
      </c>
      <c r="B25" s="27" t="s">
        <v>117</v>
      </c>
      <c r="C25" s="27" t="s">
        <v>116</v>
      </c>
    </row>
    <row r="26" spans="1:9">
      <c r="A26" s="25">
        <v>1</v>
      </c>
      <c r="B26" s="25">
        <v>41.897377747781121</v>
      </c>
      <c r="C26" s="25">
        <v>3.402622252218876</v>
      </c>
    </row>
    <row r="27" spans="1:9">
      <c r="A27" s="25">
        <v>2</v>
      </c>
      <c r="B27" s="25">
        <v>50.477907021345331</v>
      </c>
      <c r="C27" s="25">
        <v>2.1220929786546705</v>
      </c>
    </row>
    <row r="28" spans="1:9">
      <c r="A28" s="25">
        <v>3</v>
      </c>
      <c r="B28" s="25">
        <v>41.513851518574583</v>
      </c>
      <c r="C28" s="25">
        <v>5.0861484814254183</v>
      </c>
    </row>
    <row r="29" spans="1:9">
      <c r="A29" s="25">
        <v>4</v>
      </c>
      <c r="B29" s="25">
        <v>42.07154103876092</v>
      </c>
      <c r="C29" s="25">
        <v>-11.971541038760918</v>
      </c>
    </row>
    <row r="30" spans="1:9">
      <c r="A30" s="25">
        <v>5</v>
      </c>
      <c r="B30" s="25">
        <v>50.873179951256489</v>
      </c>
      <c r="C30" s="25">
        <v>-7.6731799512564862</v>
      </c>
    </row>
    <row r="31" spans="1:9">
      <c r="A31" s="25">
        <v>6</v>
      </c>
      <c r="B31" s="25">
        <v>46.683498339007713</v>
      </c>
      <c r="C31" s="25">
        <v>-8.3498339007711309E-2</v>
      </c>
    </row>
    <row r="32" spans="1:9">
      <c r="A32" s="25">
        <v>7</v>
      </c>
      <c r="B32" s="25">
        <v>40.082734649604774</v>
      </c>
      <c r="C32" s="25">
        <v>-5.1827346496047753</v>
      </c>
    </row>
    <row r="33" spans="1:3">
      <c r="A33" s="25">
        <v>8</v>
      </c>
      <c r="B33" s="25">
        <v>44.467724711310332</v>
      </c>
      <c r="C33" s="25">
        <v>6.7322752886896708</v>
      </c>
    </row>
    <row r="34" spans="1:3">
      <c r="A34" s="25">
        <v>9</v>
      </c>
      <c r="B34" s="25">
        <v>42.663842478458768</v>
      </c>
      <c r="C34" s="25">
        <v>-4.8638424784587713</v>
      </c>
    </row>
    <row r="35" spans="1:3">
      <c r="A35" s="25">
        <v>10</v>
      </c>
      <c r="B35" s="25">
        <v>40.028991476262178</v>
      </c>
      <c r="C35" s="25">
        <v>0.27100852373781947</v>
      </c>
    </row>
    <row r="36" spans="1:3">
      <c r="A36" s="25">
        <v>11</v>
      </c>
      <c r="B36" s="25">
        <v>51.424976825003299</v>
      </c>
      <c r="C36" s="25">
        <v>3.0750231749967014</v>
      </c>
    </row>
    <row r="37" spans="1:3">
      <c r="A37" s="25">
        <v>12</v>
      </c>
      <c r="B37" s="25">
        <v>46.129654645296142</v>
      </c>
      <c r="C37" s="25">
        <v>-5.0296546452961408</v>
      </c>
    </row>
    <row r="38" spans="1:3">
      <c r="A38" s="25">
        <v>13</v>
      </c>
      <c r="B38" s="25">
        <v>42.798965688354144</v>
      </c>
      <c r="C38" s="25">
        <v>8.6010343116458543</v>
      </c>
    </row>
    <row r="39" spans="1:3">
      <c r="A39" s="25">
        <v>14</v>
      </c>
      <c r="B39" s="25">
        <v>40.500544570722262</v>
      </c>
      <c r="C39" s="25">
        <v>-9.8005445707222627</v>
      </c>
    </row>
    <row r="40" spans="1:3">
      <c r="A40" s="25">
        <v>15</v>
      </c>
      <c r="B40" s="25">
        <v>40.960289334471057</v>
      </c>
      <c r="C40" s="25">
        <v>7.0397106655289434</v>
      </c>
    </row>
    <row r="41" spans="1:3">
      <c r="A41" s="25">
        <v>16</v>
      </c>
      <c r="B41" s="25">
        <v>40.581429964488848</v>
      </c>
      <c r="C41" s="25">
        <v>0.81857003551115071</v>
      </c>
    </row>
    <row r="42" spans="1:3">
      <c r="A42" s="25">
        <v>17</v>
      </c>
      <c r="B42" s="25">
        <v>41.828596359799988</v>
      </c>
      <c r="C42" s="25">
        <v>3.3714036402000147</v>
      </c>
    </row>
    <row r="43" spans="1:3">
      <c r="A43" s="25">
        <v>18</v>
      </c>
      <c r="B43" s="25">
        <v>49.679518592687728</v>
      </c>
      <c r="C43" s="25">
        <v>-0.57951859268772665</v>
      </c>
    </row>
    <row r="44" spans="1:3">
      <c r="A44" s="25">
        <v>19</v>
      </c>
      <c r="B44" s="25">
        <v>39.990233446572816</v>
      </c>
      <c r="C44" s="25">
        <v>-0.5902334465728174</v>
      </c>
    </row>
    <row r="45" spans="1:3">
      <c r="A45" s="25">
        <v>20</v>
      </c>
      <c r="B45" s="25">
        <v>45.814350312854828</v>
      </c>
      <c r="C45" s="25">
        <v>0.98564968714516965</v>
      </c>
    </row>
    <row r="46" spans="1:3">
      <c r="A46" s="25">
        <v>21</v>
      </c>
      <c r="B46" s="25">
        <v>45.679186031156043</v>
      </c>
      <c r="C46" s="25">
        <v>-2.2791860311560441</v>
      </c>
    </row>
    <row r="47" spans="1:3">
      <c r="A47" s="25">
        <v>22</v>
      </c>
      <c r="B47" s="25">
        <v>65.980972037627097</v>
      </c>
      <c r="C47" s="25">
        <v>-1.2809720376270946</v>
      </c>
    </row>
    <row r="48" spans="1:3">
      <c r="A48" s="25">
        <v>23</v>
      </c>
      <c r="B48" s="25">
        <v>39.504770490308495</v>
      </c>
      <c r="C48" s="25">
        <v>1.195229509691508</v>
      </c>
    </row>
    <row r="49" spans="1:3">
      <c r="A49" s="25">
        <v>24</v>
      </c>
      <c r="B49" s="25">
        <v>37.96907750083227</v>
      </c>
      <c r="C49" s="25">
        <v>-0.56907750083227171</v>
      </c>
    </row>
    <row r="50" spans="1:3">
      <c r="A50" s="25">
        <v>25</v>
      </c>
      <c r="B50" s="25">
        <v>46.767723799790943</v>
      </c>
      <c r="C50" s="25">
        <v>4.3322762002090585</v>
      </c>
    </row>
    <row r="51" spans="1:3">
      <c r="A51" s="25">
        <v>26</v>
      </c>
      <c r="B51" s="25">
        <v>40.339989751247003</v>
      </c>
      <c r="C51" s="25">
        <v>-5.4399897512470048</v>
      </c>
    </row>
    <row r="52" spans="1:3">
      <c r="A52" s="25">
        <v>27</v>
      </c>
      <c r="B52" s="25">
        <v>50.359358320131406</v>
      </c>
      <c r="C52" s="25">
        <v>-2.1593583201314033</v>
      </c>
    </row>
    <row r="53" spans="1:3">
      <c r="A53" s="25">
        <v>28</v>
      </c>
      <c r="B53" s="25">
        <v>35.640118183983148</v>
      </c>
      <c r="C53" s="25">
        <v>6.1598818160168491</v>
      </c>
    </row>
    <row r="54" spans="1:3">
      <c r="A54" s="25">
        <v>29</v>
      </c>
      <c r="B54" s="25">
        <v>44.072953161101779</v>
      </c>
      <c r="C54" s="25">
        <v>8.5270468388982223</v>
      </c>
    </row>
    <row r="55" spans="1:3">
      <c r="A55" s="25">
        <v>30</v>
      </c>
      <c r="B55" s="25">
        <v>42.922633089775658</v>
      </c>
      <c r="C55" s="25">
        <v>2.1773669102243431</v>
      </c>
    </row>
    <row r="56" spans="1:3">
      <c r="A56" s="25">
        <v>31</v>
      </c>
      <c r="B56" s="25">
        <v>48.271591490510325</v>
      </c>
      <c r="C56" s="25">
        <v>4.2284085094896753</v>
      </c>
    </row>
    <row r="57" spans="1:3">
      <c r="A57" s="25">
        <v>32</v>
      </c>
      <c r="B57" s="25">
        <v>48.435404113086229</v>
      </c>
      <c r="C57" s="25">
        <v>3.1645958869137729</v>
      </c>
    </row>
    <row r="58" spans="1:3">
      <c r="A58" s="25">
        <v>33</v>
      </c>
      <c r="B58" s="25">
        <v>34.627167649860255</v>
      </c>
      <c r="C58" s="25">
        <v>-4.0271676498602531</v>
      </c>
    </row>
    <row r="59" spans="1:3">
      <c r="A59" s="25">
        <v>34</v>
      </c>
      <c r="B59" s="25">
        <v>42.176572260865413</v>
      </c>
      <c r="C59" s="25">
        <v>7.2234277391345856</v>
      </c>
    </row>
    <row r="60" spans="1:3">
      <c r="A60" s="25">
        <v>35</v>
      </c>
      <c r="B60" s="25">
        <v>42.391181403087387</v>
      </c>
      <c r="C60" s="25">
        <v>-9.1181403087389867E-2</v>
      </c>
    </row>
    <row r="61" spans="1:3">
      <c r="A61" s="25">
        <v>36</v>
      </c>
      <c r="B61" s="25">
        <v>39.640648544775893</v>
      </c>
      <c r="C61" s="25">
        <v>-1.0406485447758911</v>
      </c>
    </row>
    <row r="62" spans="1:3">
      <c r="A62" s="25">
        <v>37</v>
      </c>
      <c r="B62" s="25">
        <v>49.99562384197651</v>
      </c>
      <c r="C62" s="25">
        <v>-7.3956238419765086</v>
      </c>
    </row>
    <row r="63" spans="1:3">
      <c r="A63" s="25">
        <v>38</v>
      </c>
      <c r="B63" s="25">
        <v>55.264048157614567</v>
      </c>
      <c r="C63" s="25">
        <v>5.4359518423854354</v>
      </c>
    </row>
    <row r="64" spans="1:3">
      <c r="A64" s="25">
        <v>39</v>
      </c>
      <c r="B64" s="25">
        <v>58.655398858415083</v>
      </c>
      <c r="C64" s="25">
        <v>0.34460114158491706</v>
      </c>
    </row>
    <row r="65" spans="1:3">
      <c r="A65" s="25">
        <v>40</v>
      </c>
      <c r="B65" s="25">
        <v>49.356327814742009</v>
      </c>
      <c r="C65" s="25">
        <v>2.0436721852579893</v>
      </c>
    </row>
    <row r="66" spans="1:3">
      <c r="A66" s="25">
        <v>41</v>
      </c>
      <c r="B66" s="25">
        <v>39.119156468722977</v>
      </c>
      <c r="C66" s="25">
        <v>-3.9191564687229743</v>
      </c>
    </row>
    <row r="67" spans="1:3">
      <c r="A67" s="25">
        <v>42</v>
      </c>
      <c r="B67" s="25">
        <v>40.540268408828688</v>
      </c>
      <c r="C67" s="25">
        <v>-6.5402684088286875</v>
      </c>
    </row>
    <row r="68" spans="1:3">
      <c r="A68" s="25">
        <v>43</v>
      </c>
      <c r="B68" s="25">
        <v>38.752800687182834</v>
      </c>
      <c r="C68" s="25">
        <v>-1.552800687182831</v>
      </c>
    </row>
    <row r="69" spans="1:3">
      <c r="A69" s="25">
        <v>44</v>
      </c>
      <c r="B69" s="25">
        <v>37.989156347300408</v>
      </c>
      <c r="C69" s="25">
        <v>4.9108436526995902</v>
      </c>
    </row>
    <row r="70" spans="1:3">
      <c r="A70" s="25">
        <v>45</v>
      </c>
      <c r="B70" s="25">
        <v>36.816446577869698</v>
      </c>
      <c r="C70" s="25">
        <v>4.2835534221303035</v>
      </c>
    </row>
    <row r="71" spans="1:3">
      <c r="A71" s="25">
        <v>46</v>
      </c>
      <c r="B71" s="25">
        <v>34.945410334794126</v>
      </c>
      <c r="C71" s="25">
        <v>1.5545896652058744</v>
      </c>
    </row>
    <row r="72" spans="1:3">
      <c r="A72" s="25">
        <v>47</v>
      </c>
      <c r="B72" s="25">
        <v>37.006693212228683</v>
      </c>
      <c r="C72" s="25">
        <v>-2.0066932122286829</v>
      </c>
    </row>
    <row r="73" spans="1:3">
      <c r="A73" s="25">
        <v>48</v>
      </c>
      <c r="B73" s="25">
        <v>42.75152560760953</v>
      </c>
      <c r="C73" s="25">
        <v>3.8484743923904716</v>
      </c>
    </row>
    <row r="74" spans="1:3">
      <c r="A74" s="25">
        <v>49</v>
      </c>
      <c r="B74" s="25">
        <v>43.674229223693906</v>
      </c>
      <c r="C74" s="25">
        <v>-9.8742292236939093</v>
      </c>
    </row>
    <row r="75" spans="1:3">
      <c r="A75" s="25">
        <v>50</v>
      </c>
      <c r="B75" s="25">
        <v>35.493970185427514</v>
      </c>
      <c r="C75" s="25">
        <v>2.5060298145724857</v>
      </c>
    </row>
    <row r="76" spans="1:3">
      <c r="A76" s="25">
        <v>51</v>
      </c>
      <c r="B76" s="25">
        <v>41.899511273631759</v>
      </c>
      <c r="C76" s="25">
        <v>-8.4995112736317608</v>
      </c>
    </row>
    <row r="77" spans="1:3">
      <c r="A77" s="25">
        <v>52</v>
      </c>
      <c r="B77" s="25">
        <v>43.848980821287476</v>
      </c>
      <c r="C77" s="25">
        <v>3.0510191787125223</v>
      </c>
    </row>
    <row r="78" spans="1:3">
      <c r="A78" s="25">
        <v>53</v>
      </c>
      <c r="B78" s="25">
        <v>37.689653744474043</v>
      </c>
      <c r="C78" s="25">
        <v>-2.4896537444740403</v>
      </c>
    </row>
    <row r="79" spans="1:3">
      <c r="A79" s="25">
        <v>54</v>
      </c>
      <c r="B79" s="25">
        <v>35.848531228535627</v>
      </c>
      <c r="C79" s="25">
        <v>3.3514687714643756</v>
      </c>
    </row>
    <row r="80" spans="1:3" ht="16" thickBot="1">
      <c r="A80" s="26">
        <v>55</v>
      </c>
      <c r="B80" s="26">
        <v>43.203710704911877</v>
      </c>
      <c r="C80" s="26">
        <v>-4.9037107049118802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Voter Turnout Master 1</vt:lpstr>
      <vt:lpstr>VS Education 2010-2014</vt:lpstr>
      <vt:lpstr>VoterData</vt:lpstr>
      <vt:lpstr>Correlations 2</vt:lpstr>
      <vt:lpstr>Combined</vt:lpstr>
      <vt:lpstr>Voter Turnout MultiVar</vt:lpstr>
      <vt:lpstr>Voter Turnout MultiVar 2</vt:lpstr>
      <vt:lpstr>Voter Turnout MultiVar 3</vt:lpstr>
      <vt:lpstr>Database</vt:lpstr>
      <vt:lpstr>VoterData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Knott</dc:creator>
  <cp:lastModifiedBy>Andrea Niu</cp:lastModifiedBy>
  <dcterms:created xsi:type="dcterms:W3CDTF">2014-04-07T18:41:43Z</dcterms:created>
  <dcterms:modified xsi:type="dcterms:W3CDTF">2019-10-26T07:09:17Z</dcterms:modified>
</cp:coreProperties>
</file>