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scores/"/>
    </mc:Choice>
  </mc:AlternateContent>
  <xr:revisionPtr revIDLastSave="0" documentId="13_ncr:40009_{FB835EE2-BE56-A84B-8E43-BBF85EECC7CD}" xr6:coauthVersionLast="36" xr6:coauthVersionMax="36" xr10:uidLastSave="{00000000-0000-0000-0000-000000000000}"/>
  <bookViews>
    <workbookView xWindow="22640" yWindow="460" windowWidth="24640" windowHeight="17360"/>
  </bookViews>
  <sheets>
    <sheet name="docs-predictions-quantile-expor" sheetId="1" r:id="rId1"/>
  </sheets>
  <definedNames>
    <definedName name="alpha">'docs-predictions-quantile-expor'!$B$15</definedName>
    <definedName name="l_val1">'docs-predictions-quantile-expor'!$E$6</definedName>
    <definedName name="l_val2">'docs-predictions-quantile-expor'!$E$10</definedName>
    <definedName name="u_val1">'docs-predictions-quantile-expor'!$E$8</definedName>
    <definedName name="u_val2">'docs-predictions-quantile-expor'!$E$11</definedName>
    <definedName name="wdt_1">'docs-predictions-quantile-expor'!$C$18</definedName>
    <definedName name="wdt_2">'docs-predictions-quantile-expor'!$D$18</definedName>
  </definedName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H11" i="1"/>
  <c r="I11" i="1"/>
  <c r="I10" i="1"/>
  <c r="H10" i="1"/>
  <c r="H6" i="1"/>
  <c r="I6" i="1"/>
  <c r="H7" i="1"/>
  <c r="I7" i="1"/>
  <c r="H8" i="1"/>
  <c r="I8" i="1"/>
  <c r="H9" i="1"/>
  <c r="I9" i="1"/>
  <c r="I5" i="1"/>
  <c r="H5" i="1"/>
  <c r="C17" i="1"/>
  <c r="C16" i="1"/>
  <c r="D17" i="1"/>
  <c r="D16" i="1"/>
  <c r="B17" i="1"/>
  <c r="B16" i="1"/>
  <c r="D18" i="1" l="1"/>
  <c r="C18" i="1"/>
  <c r="J11" i="1" l="1"/>
  <c r="J10" i="1"/>
</calcChain>
</file>

<file path=xl/sharedStrings.xml><?xml version="1.0" encoding="utf-8"?>
<sst xmlns="http://schemas.openxmlformats.org/spreadsheetml/2006/main" count="57" uniqueCount="30">
  <si>
    <t>location</t>
  </si>
  <si>
    <t>target</t>
  </si>
  <si>
    <t>type</t>
  </si>
  <si>
    <t>quantile</t>
  </si>
  <si>
    <t>value</t>
  </si>
  <si>
    <t>location2</t>
  </si>
  <si>
    <t>Season peak week</t>
  </si>
  <si>
    <t>pct next week</t>
  </si>
  <si>
    <t>location3</t>
  </si>
  <si>
    <t>cases next week</t>
  </si>
  <si>
    <t>alpha</t>
  </si>
  <si>
    <t>l</t>
  </si>
  <si>
    <t>u</t>
  </si>
  <si>
    <t>wdt</t>
  </si>
  <si>
    <t>l, u</t>
  </si>
  <si>
    <t>case</t>
  </si>
  <si>
    <t>penalty_u</t>
  </si>
  <si>
    <t>penalty_l</t>
  </si>
  <si>
    <t>score</t>
  </si>
  <si>
    <t>l1</t>
  </si>
  <si>
    <t>u1</t>
  </si>
  <si>
    <t>l2</t>
  </si>
  <si>
    <t>u2</t>
  </si>
  <si>
    <t>t1</t>
  </si>
  <si>
    <t>t2</t>
  </si>
  <si>
    <t>t3</t>
  </si>
  <si>
    <t>t4</t>
  </si>
  <si>
    <t>t5</t>
  </si>
  <si>
    <t>t6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</si>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</sst>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4" fontId="18" fillId="0" borderId="11" xfId="0" applyNumberFormat="1" applyFont="1" applyBorder="1"/>
    <xf numFmtId="0" fontId="0" fillId="0" borderId="12" xfId="0" applyBorder="1"/>
    <xf numFmtId="0" fontId="16" fillId="0" borderId="11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16" fillId="0" borderId="0" xfId="0" applyFont="1" applyBorder="1"/>
    <xf numFmtId="0" fontId="18" fillId="0" borderId="0" xfId="0" applyFont="1" applyBorder="1"/>
    <xf numFmtId="0" fontId="0" fillId="0" borderId="0" xfId="0" applyBorder="1"/>
    <xf numFmtId="0" fontId="18" fillId="0" borderId="10" xfId="0" applyFont="1" applyBorder="1"/>
    <xf numFmtId="14" fontId="18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125" zoomScaleNormal="125" workbookViewId="0">
      <selection activeCell="E11" sqref="E11"/>
    </sheetView>
  </sheetViews>
  <sheetFormatPr baseColWidth="10" defaultRowHeight="16"/>
  <cols>
    <col min="1" max="1" width="9.6640625" customWidth="1"/>
    <col min="2" max="2" width="17.1640625" customWidth="1"/>
    <col min="3" max="3" width="9.1640625" customWidth="1"/>
    <col min="4" max="4" width="9.33203125" customWidth="1"/>
    <col min="5" max="5" width="10.6640625" customWidth="1"/>
    <col min="6" max="6" width="3.6640625" bestFit="1" customWidth="1"/>
    <col min="7" max="7" width="4.83203125" bestFit="1" customWidth="1"/>
  </cols>
  <sheetData>
    <row r="1" spans="1:22" s="11" customFormat="1">
      <c r="A1" s="11" t="s">
        <v>0</v>
      </c>
      <c r="B1" s="11" t="s">
        <v>1</v>
      </c>
      <c r="C1" s="11" t="s">
        <v>2</v>
      </c>
      <c r="D1" s="11" t="s">
        <v>3</v>
      </c>
      <c r="E1" s="6" t="s">
        <v>4</v>
      </c>
      <c r="F1" s="11" t="s">
        <v>14</v>
      </c>
      <c r="G1" s="11" t="s">
        <v>15</v>
      </c>
      <c r="H1" s="11" t="s">
        <v>16</v>
      </c>
      <c r="I1" s="6" t="s">
        <v>17</v>
      </c>
      <c r="J1" s="11" t="s">
        <v>18</v>
      </c>
    </row>
    <row r="2" spans="1:22" s="2" customFormat="1">
      <c r="A2" s="14" t="s">
        <v>5</v>
      </c>
      <c r="B2" s="14" t="s">
        <v>6</v>
      </c>
      <c r="C2" s="14" t="s">
        <v>3</v>
      </c>
      <c r="D2" s="14">
        <v>0.5</v>
      </c>
      <c r="E2" s="15">
        <v>43821</v>
      </c>
      <c r="I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s="13" customFormat="1">
      <c r="A3" s="12" t="s">
        <v>5</v>
      </c>
      <c r="B3" s="12" t="s">
        <v>6</v>
      </c>
      <c r="C3" s="12" t="s">
        <v>3</v>
      </c>
      <c r="D3" s="12">
        <v>0.75</v>
      </c>
      <c r="E3" s="4">
        <v>43828</v>
      </c>
      <c r="I3" s="7"/>
    </row>
    <row r="4" spans="1:22" s="13" customFormat="1">
      <c r="A4" s="12" t="s">
        <v>5</v>
      </c>
      <c r="B4" s="12" t="s">
        <v>6</v>
      </c>
      <c r="C4" s="12" t="s">
        <v>3</v>
      </c>
      <c r="D4" s="12">
        <v>0.97499999999999998</v>
      </c>
      <c r="E4" s="4">
        <v>43835</v>
      </c>
      <c r="I4" s="7"/>
    </row>
    <row r="5" spans="1:22" s="2" customFormat="1">
      <c r="A5" s="2" t="s">
        <v>5</v>
      </c>
      <c r="B5" s="2" t="s">
        <v>7</v>
      </c>
      <c r="C5" s="2" t="s">
        <v>3</v>
      </c>
      <c r="D5" s="2">
        <v>2.5000000000000001E-2</v>
      </c>
      <c r="E5" s="5">
        <v>1</v>
      </c>
      <c r="G5" s="2" t="s">
        <v>23</v>
      </c>
      <c r="H5" s="2">
        <f>(2/alpha)*MAX(E5-u_val1, 0)</f>
        <v>0</v>
      </c>
      <c r="I5" s="2">
        <f>(2/alpha)*MAX(l_val1-E5, 0)</f>
        <v>4.8000000000000007</v>
      </c>
      <c r="J5" s="2">
        <f>wdt_1+I5+H5</f>
        <v>7.6000000000000005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s="13" customFormat="1">
      <c r="A6" s="13" t="s">
        <v>5</v>
      </c>
      <c r="B6" s="13" t="s">
        <v>7</v>
      </c>
      <c r="C6" s="13" t="s">
        <v>3</v>
      </c>
      <c r="D6" s="11">
        <v>0.25</v>
      </c>
      <c r="E6" s="6">
        <v>2.2000000000000002</v>
      </c>
      <c r="F6" s="13" t="s">
        <v>19</v>
      </c>
      <c r="G6" s="13" t="s">
        <v>24</v>
      </c>
      <c r="H6" s="13">
        <f>(2/alpha)*MAX(E6-u_val1, 0)</f>
        <v>0</v>
      </c>
      <c r="I6" s="13">
        <f>(2/alpha)*MAX(l_val1-E6, 0)</f>
        <v>0</v>
      </c>
      <c r="J6" s="13">
        <f>wdt_1+I6+H6</f>
        <v>2.8</v>
      </c>
    </row>
    <row r="7" spans="1:22" s="13" customFormat="1">
      <c r="A7" s="13" t="s">
        <v>5</v>
      </c>
      <c r="B7" s="13" t="s">
        <v>7</v>
      </c>
      <c r="C7" s="13" t="s">
        <v>3</v>
      </c>
      <c r="D7" s="13">
        <v>0.5</v>
      </c>
      <c r="E7" s="7">
        <v>2.2000000000000002</v>
      </c>
      <c r="G7" s="13" t="s">
        <v>25</v>
      </c>
      <c r="H7" s="13">
        <f>(2/alpha)*MAX(E7-u_val1, 0)</f>
        <v>0</v>
      </c>
      <c r="I7" s="13">
        <f>(2/alpha)*MAX(l_val1-E7, 0)</f>
        <v>0</v>
      </c>
      <c r="J7" s="13">
        <f>wdt_1+I7+H7</f>
        <v>2.8</v>
      </c>
    </row>
    <row r="8" spans="1:22" s="13" customFormat="1">
      <c r="A8" s="13" t="s">
        <v>5</v>
      </c>
      <c r="B8" s="13" t="s">
        <v>7</v>
      </c>
      <c r="C8" s="13" t="s">
        <v>3</v>
      </c>
      <c r="D8" s="11">
        <v>0.75</v>
      </c>
      <c r="E8" s="6">
        <v>5</v>
      </c>
      <c r="F8" s="13" t="s">
        <v>20</v>
      </c>
      <c r="G8" s="13" t="s">
        <v>26</v>
      </c>
      <c r="H8" s="13">
        <f>(2/alpha)*MAX(E8-u_val1, 0)</f>
        <v>0</v>
      </c>
      <c r="I8" s="13">
        <f>(2/alpha)*MAX(l_val1-E8, 0)</f>
        <v>0</v>
      </c>
      <c r="J8" s="13">
        <f>wdt_1+I8+H8</f>
        <v>2.8</v>
      </c>
    </row>
    <row r="9" spans="1:22" s="13" customFormat="1">
      <c r="A9" s="13" t="s">
        <v>5</v>
      </c>
      <c r="B9" s="13" t="s">
        <v>7</v>
      </c>
      <c r="C9" s="13" t="s">
        <v>3</v>
      </c>
      <c r="D9" s="13">
        <v>0.97499999999999998</v>
      </c>
      <c r="E9" s="7">
        <v>50</v>
      </c>
      <c r="G9" s="13" t="s">
        <v>27</v>
      </c>
      <c r="H9" s="13">
        <f>(2/alpha)*MAX(E9-u_val1, 0)</f>
        <v>180</v>
      </c>
      <c r="I9" s="13">
        <f>(2/alpha)*MAX(l_val1-E9, 0)</f>
        <v>0</v>
      </c>
      <c r="J9" s="13">
        <f>wdt_1+I9+H9</f>
        <v>182.8</v>
      </c>
    </row>
    <row r="10" spans="1:22" s="2" customFormat="1">
      <c r="A10" s="2" t="s">
        <v>8</v>
      </c>
      <c r="B10" s="2" t="s">
        <v>9</v>
      </c>
      <c r="C10" s="2" t="s">
        <v>3</v>
      </c>
      <c r="D10" s="3">
        <v>0.25</v>
      </c>
      <c r="E10" s="8">
        <v>0</v>
      </c>
      <c r="F10" s="2" t="s">
        <v>21</v>
      </c>
      <c r="G10" s="2" t="s">
        <v>28</v>
      </c>
      <c r="H10" s="2">
        <f>(2/alpha)*MAX(E10-u_val2, 0)</f>
        <v>0</v>
      </c>
      <c r="I10" s="2">
        <f>(2/alpha)*MAX(l_val2-E10, 0)</f>
        <v>0</v>
      </c>
      <c r="J10" s="2">
        <f>wdt_2+I10+H10</f>
        <v>50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s="13" customFormat="1">
      <c r="A11" s="13" t="s">
        <v>8</v>
      </c>
      <c r="B11" s="13" t="s">
        <v>9</v>
      </c>
      <c r="C11" s="13" t="s">
        <v>3</v>
      </c>
      <c r="D11" s="11">
        <v>0.75</v>
      </c>
      <c r="E11" s="10">
        <v>50</v>
      </c>
      <c r="F11" s="13" t="s">
        <v>22</v>
      </c>
      <c r="G11" s="13" t="s">
        <v>29</v>
      </c>
      <c r="H11" s="13">
        <f>(2/alpha)*MAX(E11-u_val2, 0)</f>
        <v>0</v>
      </c>
      <c r="I11" s="9">
        <f>(2/alpha)*MAX(l_val2-E11, 0)</f>
        <v>0</v>
      </c>
      <c r="J11" s="13">
        <f>wdt_2+I10+H10</f>
        <v>50</v>
      </c>
    </row>
    <row r="12" spans="1:22" s="2" customFormat="1"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5" spans="1:22">
      <c r="A15" s="1" t="s">
        <v>10</v>
      </c>
      <c r="B15">
        <v>0.5</v>
      </c>
      <c r="C15" t="s">
        <v>5</v>
      </c>
      <c r="D15" t="s">
        <v>8</v>
      </c>
    </row>
    <row r="16" spans="1:22">
      <c r="A16" s="1" t="s">
        <v>11</v>
      </c>
      <c r="B16">
        <f>$B$15/2</f>
        <v>0.25</v>
      </c>
      <c r="C16" s="1">
        <f>l_val1</f>
        <v>2.2000000000000002</v>
      </c>
      <c r="D16" s="1">
        <f>l_val2</f>
        <v>0</v>
      </c>
    </row>
    <row r="17" spans="1:4">
      <c r="A17" s="1" t="s">
        <v>12</v>
      </c>
      <c r="B17">
        <f>1-($B$15/2)</f>
        <v>0.75</v>
      </c>
      <c r="C17" s="1">
        <f>u_val1</f>
        <v>5</v>
      </c>
      <c r="D17" s="1">
        <f>u_val2</f>
        <v>50</v>
      </c>
    </row>
    <row r="18" spans="1:4">
      <c r="A18" s="1" t="s">
        <v>13</v>
      </c>
      <c r="C18">
        <f>C17-C16</f>
        <v>2.8</v>
      </c>
      <c r="D18">
        <f>D17-D16</f>
        <v>50</v>
      </c>
    </row>
  </sheetData>
  <pageMargins left="0.75" right="0.75" top="1" bottom="1" header="0.5" footer="0.5"/>
</worksheet>
</file>